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EBVF\01 Projekte\01 laufende\DGSP Sportuntersuchung\05 LL-Synopse\99 Veröffentlichungen\Publikation (Sports Med)\Supplement\"/>
    </mc:Choice>
  </mc:AlternateContent>
  <bookViews>
    <workbookView xWindow="0" yWindow="0" windowWidth="20520" windowHeight="8580"/>
  </bookViews>
  <sheets>
    <sheet name="Cover page" sheetId="7" r:id="rId1"/>
    <sheet name="medline" sheetId="1" r:id="rId2"/>
    <sheet name="other databases&amp;organizations" sheetId="4" r:id="rId3"/>
    <sheet name="citation screening" sheetId="5" r:id="rId4"/>
    <sheet name="Total number of exclusions" sheetId="6" r:id="rId5"/>
  </sheets>
  <calcPr calcId="162913" calcMode="manual"/>
</workbook>
</file>

<file path=xl/calcChain.xml><?xml version="1.0" encoding="utf-8"?>
<calcChain xmlns="http://schemas.openxmlformats.org/spreadsheetml/2006/main">
  <c r="K111" i="5" l="1"/>
  <c r="K110" i="5"/>
  <c r="K109" i="5"/>
  <c r="K108" i="5"/>
  <c r="K107" i="5"/>
  <c r="K106" i="5"/>
  <c r="K105" i="5"/>
  <c r="K104" i="5"/>
  <c r="K103" i="5"/>
  <c r="D63" i="4"/>
  <c r="D62" i="4"/>
  <c r="D61" i="4"/>
  <c r="D60" i="4"/>
  <c r="D59" i="4"/>
  <c r="D58" i="4"/>
  <c r="D57" i="4"/>
  <c r="D56" i="4"/>
  <c r="D55" i="4"/>
  <c r="L102" i="1"/>
  <c r="L106" i="1"/>
  <c r="L105" i="1"/>
  <c r="L104" i="1"/>
  <c r="L103" i="1"/>
  <c r="L101" i="1"/>
  <c r="L100" i="1"/>
  <c r="L99" i="1"/>
  <c r="L98" i="1"/>
  <c r="L107" i="1" l="1"/>
  <c r="K112" i="5"/>
  <c r="B5" i="6"/>
  <c r="B9" i="6"/>
  <c r="B2" i="6"/>
  <c r="B6" i="6"/>
  <c r="B10" i="6"/>
  <c r="B3" i="6"/>
  <c r="B7" i="6"/>
  <c r="B4" i="6"/>
  <c r="B8" i="6"/>
  <c r="D64" i="4"/>
  <c r="B11" i="6" l="1"/>
</calcChain>
</file>

<file path=xl/comments1.xml><?xml version="1.0" encoding="utf-8"?>
<comments xmlns="http://schemas.openxmlformats.org/spreadsheetml/2006/main">
  <authors>
    <author>Weise, Alina</author>
  </authors>
  <commentList>
    <comment ref="K1" authorId="0" shapeId="0">
      <text>
        <r>
          <rPr>
            <b/>
            <sz val="9"/>
            <color indexed="81"/>
            <rFont val="Segoe UI"/>
            <family val="2"/>
          </rPr>
          <t>Weise, Alina:</t>
        </r>
        <r>
          <rPr>
            <sz val="9"/>
            <color indexed="81"/>
            <rFont val="Segoe UI"/>
            <family val="2"/>
          </rPr>
          <t xml:space="preserve">
Fett markierte Ausschlussgründe sind schon konsentiert</t>
        </r>
      </text>
    </comment>
  </commentList>
</comments>
</file>

<file path=xl/sharedStrings.xml><?xml version="1.0" encoding="utf-8"?>
<sst xmlns="http://schemas.openxmlformats.org/spreadsheetml/2006/main" count="1404" uniqueCount="887">
  <si>
    <t>Pediatrics</t>
  </si>
  <si>
    <t>title</t>
  </si>
  <si>
    <t>year</t>
  </si>
  <si>
    <t>month</t>
  </si>
  <si>
    <t>day</t>
  </si>
  <si>
    <t>journal</t>
  </si>
  <si>
    <t>volume</t>
  </si>
  <si>
    <t>issue</t>
  </si>
  <si>
    <t>pages</t>
  </si>
  <si>
    <t>authors</t>
  </si>
  <si>
    <t>doi</t>
  </si>
  <si>
    <t>Curr Sports Med Rep</t>
  </si>
  <si>
    <t>CARDIOSTIM-EHRA EUROPACE 2016 included recommendations to prevent sudden cardiac death in athletes</t>
  </si>
  <si>
    <t>Eur Heart J</t>
  </si>
  <si>
    <t>10.1093/eurheartj/ehw310</t>
  </si>
  <si>
    <t>Pre-participation athlete screening: there is no 'one size fits all'</t>
  </si>
  <si>
    <t>2509-10</t>
  </si>
  <si>
    <t>10.1093/eurheartj/ehw309</t>
  </si>
  <si>
    <t>Committee Opinion No.702: Female Athlete Triad</t>
  </si>
  <si>
    <t>Obstet Gynecol</t>
  </si>
  <si>
    <t>e160-e167</t>
  </si>
  <si>
    <t>10.1097/aog.0000000000002113</t>
  </si>
  <si>
    <t>Committee Opinion No. 702 Summary: Female Athlete Triad</t>
  </si>
  <si>
    <t>1151-1152</t>
  </si>
  <si>
    <t>10.1097/aog.0000000000002109</t>
  </si>
  <si>
    <t>FDI policy statement on Sports dentistry: Adopted by the FDI General Assembly, September 2016, Poznan, Poland</t>
  </si>
  <si>
    <t>Int Dent J</t>
  </si>
  <si>
    <t>18-19</t>
  </si>
  <si>
    <t>10.1111/idj.12314</t>
  </si>
  <si>
    <t>AMSSM Position Statement on Cardiovascular Preparticipation Screening in Athletes: Current Evidence, Knowledge Gaps, Recommendations, and Future Directions: Erratum</t>
  </si>
  <si>
    <t>Clin J Sport Med</t>
  </si>
  <si>
    <t>10.1097/jsm.0000000000000382</t>
  </si>
  <si>
    <t>Correction: AMSSM position statement on cardiovascular preparticipation screening in athletes: current evidence, knowledge gaps, recommendations and future directions</t>
  </si>
  <si>
    <t>Br J Sports Med</t>
  </si>
  <si>
    <t>10.1136/bjsports-2016-096781corr1</t>
  </si>
  <si>
    <t>Imaging Considerations for the Athletically Conditioned Heart: An Echocardiography-Focused Overview of the 2020 American Society of Echocardiography Recommendations on the Use of Multimodality Cardiovascular Imaging in Young Adult Competitive Athletes</t>
  </si>
  <si>
    <t>J Cardiothorac Vasc Anesth</t>
  </si>
  <si>
    <t>2867-2870</t>
  </si>
  <si>
    <t>Addis, D. R. and Townsley, M. M.</t>
  </si>
  <si>
    <t>10.1053/j.jvca.2020.06.077</t>
  </si>
  <si>
    <t>2017 AHA/ACC/HRS Guideline for Management of Patients With Ventricular Arrhythmias and the Prevention of Sudden Cardiac Death: A Report of the American College of Cardiology/American Heart Association Task Force on Clinical Practice Guidelines and the Heart Rhythm Society</t>
  </si>
  <si>
    <t>J Am Coll Cardiol</t>
  </si>
  <si>
    <t>e91-e220</t>
  </si>
  <si>
    <t>Al-Khatib, S. M. and Stevenson, W. G. and Ackerman, M. J. and Bryant, W. J. and Callans, D. J. and Curtis, A. B. and Deal, B. J. and Dickfeld, T. and Field, M. E. and Fonarow, G. C. and Gillis, A. M. and Granger, C. B. and Hammill, S. C. and Hlatky, M. A. and Joglar, J. A. and Kay, G. N. and Matlock, D. D. and Myerburg, R. J. and Page, R. L.</t>
  </si>
  <si>
    <t>10.1016/j.jacc.2017.10.054</t>
  </si>
  <si>
    <t>2017 AHA/ACC/HRS guideline for management of patients with ventricular arrhythmias and the prevention of sudden cardiac death: A Report of the American College of Cardiology/American Heart Association Task Force on Clinical Practice Guidelines and the Heart Rhythm Society</t>
  </si>
  <si>
    <t>Heart Rhythm</t>
  </si>
  <si>
    <t>e73-e189</t>
  </si>
  <si>
    <t>10.1016/j.hrthm.2017.10.036</t>
  </si>
  <si>
    <t>2017 AHA/ACC/HRS guideline for management of patients with ventricular arrhythmias and the prevention of sudden cardiac death: Executive summary: A Report of the American College of Cardiology/American Heart Association Task Force on Clinical Practice Guidelines and the Heart Rhythm Society</t>
  </si>
  <si>
    <t>e190-e252</t>
  </si>
  <si>
    <t>10.1016/j.hrthm.2017.10.035</t>
  </si>
  <si>
    <t>2017 AHA/ACC/HRS Guideline for Management of Patients With Ventricular Arrhythmias and the Prevention of Sudden Cardiac Death: Executive Summary: A Report of the American College of Cardiology/American Heart Association Task Force on Clinical Practice Guidelines and the Heart Rhythm Society</t>
  </si>
  <si>
    <t>Circulation</t>
  </si>
  <si>
    <t>e210-e271</t>
  </si>
  <si>
    <t>10.1161/cir.0000000000000548</t>
  </si>
  <si>
    <t>e272-e391</t>
  </si>
  <si>
    <t>10.1161/cir.0000000000000549</t>
  </si>
  <si>
    <t>1677-1749</t>
  </si>
  <si>
    <t>10.1016/j.jacc.2017.10.053</t>
  </si>
  <si>
    <t>Modern standards of ECG interpretation in young athletes: yield and effectiveness</t>
  </si>
  <si>
    <t>J Electrocardiol</t>
  </si>
  <si>
    <t>292-7</t>
  </si>
  <si>
    <t>Asif, I. M. and Prutkin, J. M.</t>
  </si>
  <si>
    <t>10.1016/j.jelectrocard.2014.12.017</t>
  </si>
  <si>
    <t>The development of a subjective assessment framework for individuals presenting for clinical exercise services: A Delphi study</t>
  </si>
  <si>
    <t>J Sci Med Sport</t>
  </si>
  <si>
    <t>872-876</t>
  </si>
  <si>
    <t>Bahl, J. S. and Dollman, J. and Davison, K.</t>
  </si>
  <si>
    <t>10.1016/j.jsams.2016.01.002</t>
  </si>
  <si>
    <t>Exercise at 65 and beyond</t>
  </si>
  <si>
    <t>Sports Med</t>
  </si>
  <si>
    <t>525-30</t>
  </si>
  <si>
    <t>Batt, M. E. and Tanji, J. and BÃ¶rjesson, M.</t>
  </si>
  <si>
    <t>10.1007/s40279-013-0033-1</t>
  </si>
  <si>
    <t>Current electrocardiographic criteria for diagnosis of Brugada pattern: a consensus report</t>
  </si>
  <si>
    <t>433-42</t>
  </si>
  <si>
    <t>BayÃ©s de Luna, A. and Brugada, J. and Baranchuk, A. and Borggrefe, M. and Breithardt, G. and Goldwasser, D. and Lambiase, P. and Riera, A. P. and Garcia-Niebla, J. and Pastore, C. and Oreto, G. and McKenna, W. and Zareba, W. and Brugada, R. and Brugada, P.</t>
  </si>
  <si>
    <t>10.1016/j.jelectrocard.2012.06.004</t>
  </si>
  <si>
    <t>Anticipatory Guidance for Long-Distance Running in Young Athletes</t>
  </si>
  <si>
    <t>Pediatr Ann</t>
  </si>
  <si>
    <t>e83-6</t>
  </si>
  <si>
    <t>Blankson, K. L. and Brenner, J. S.</t>
  </si>
  <si>
    <t>10.3928/00904481-20160210-01</t>
  </si>
  <si>
    <t>Exercise and pregnancy in recreational and elite athletes: 2016/17 evidence summary from the IOC expert group meeting, Lausanne. Part 4-Recommendations for future research</t>
  </si>
  <si>
    <t>1724-1726</t>
  </si>
  <si>
    <t>BÃ¸, K. and Artal, R. and Barakat, R. and Brown, W. J. and Davies, G. A. L. and Dooley, M. and Evenson, K. R. and Haakstad, L. A. H. and Kayser, B. and Kinnunen, T. I. and LarsÃ©n, K. and Mottola, M. F. and Nygaard, I. and van Poppel, M. and Stuge, B. and Khan, K. M.</t>
  </si>
  <si>
    <t>10.1136/bjsports-2017-098387</t>
  </si>
  <si>
    <t>Eating disorders in athletes: overview of prevalence, risk factors and recommendations for prevention and treatment</t>
  </si>
  <si>
    <t>Eur J Sport Sci</t>
  </si>
  <si>
    <t>499-508</t>
  </si>
  <si>
    <t>Bratl and -S and a, S. and Sundgot-Borgen, J.</t>
  </si>
  <si>
    <t>10.1080/17461391.2012.740504</t>
  </si>
  <si>
    <t>Eligibility and Disqualification Recommendations for Competitive Athletes With Cardiovascular Abnormalities: Task Force 7: Aortic Diseases, Including Marfan Syndrome: A Scientific Statement From the American Heart Association and American College of Cardiology</t>
  </si>
  <si>
    <t>e303-9</t>
  </si>
  <si>
    <t>Braverman, A. C. and Harris, K. M. and Kovacs, R. J. and Maron, B. J.</t>
  </si>
  <si>
    <t>10.1161/cir.0000000000000243</t>
  </si>
  <si>
    <t>2398-2405</t>
  </si>
  <si>
    <t>10.1016/j.jacc.2015.09.039</t>
  </si>
  <si>
    <t>Recommendations for participation in competitive sport in adolescent and adult athletes with Congenital Heart Disease (CHD): position statement of the Sports Cardiology &amp; Exercise Section of the European Association of Preventive Cardiology (EAPC), the European Society of Cardiology (ESC) Working Group on Adult Congenital Heart Disease and the Sports Cardiology, Physical Activity and Prevention Working Group of the Association for European Paediatric and Congenital Cardiology (AEPC)</t>
  </si>
  <si>
    <t>4191-4199</t>
  </si>
  <si>
    <t>Budts, W. and Pieles, G. E. and Roos-Hesselink, J. W. and Sanz de la Garza, M. and D'Ascenzi, F. and Giannakoulas, G. and MÃ¼ller, J. and Oberhoffer, R. and Ehringer-Schetitska, D. and Herceg-Cavrak, V. and Gabriel, H. and Corrado, D. and van Buuren, F. and Niebauer, J. and BÃ¶rjesson, M. and Caselli, S. and Fritsch, P. and Pelliccia, A. and Heidbuchel, H. and Sharma, S. and Stuart, A. G. and Papadakis, M.</t>
  </si>
  <si>
    <t>10.1093/eurheartj/ehaa501</t>
  </si>
  <si>
    <t>Risk Stratification for Athletes and Adventurers in High-Altitude Environments: Recommendations for Preparticipation Evaluation</t>
  </si>
  <si>
    <t>404-11</t>
  </si>
  <si>
    <t>Campbell, A. D. and McIntosh, S. E. and Nyberg, A. and Powell, A. P. and Schoene, R. B. and Hackett, P.</t>
  </si>
  <si>
    <t>10.1097/jsm.0000000000000231</t>
  </si>
  <si>
    <t>Wilderness Environ Med</t>
  </si>
  <si>
    <t>S30-9</t>
  </si>
  <si>
    <t>10.1016/j.wem.2015.09.016</t>
  </si>
  <si>
    <t>J Athl Train</t>
  </si>
  <si>
    <t>10.4085/1062-6050-48.4.12</t>
  </si>
  <si>
    <t>The Female Athlete Triad: Recommendations for Management</t>
  </si>
  <si>
    <t>Am Fam Physician</t>
  </si>
  <si>
    <t>499-502</t>
  </si>
  <si>
    <t>Chamberlain, R.</t>
  </si>
  <si>
    <t>Mental Health Issues and Psychological Factors in Athletes: Detection, Management, Effect on Performance, and Prevention: American Medical Society for Sports Medicine Position Statement</t>
  </si>
  <si>
    <t>e61-e87</t>
  </si>
  <si>
    <t>Chang, C. J. and Putukian, M. and Aerni, G. and Diamond, A. B. and Hong, E. S. and Ingram, Y. M. and Reardon, C. L. and Wolanin, A. T.</t>
  </si>
  <si>
    <t>10.1097/jsm.0000000000000817</t>
  </si>
  <si>
    <t>American Medical Society for Sports Medicine Position Statement: Mental Health Issues and Psychological Factors in Athletes: Detection, Management, Effect on Performance, and Prevention-Executive Summary</t>
  </si>
  <si>
    <t>91-95</t>
  </si>
  <si>
    <t>10.1097/jsm.0000000000000799</t>
  </si>
  <si>
    <t>Appropriate Medical Care Standards for Organizations Sponsoring Athletic Activity for the Secondary School-Aged Athlete: A Summary Statement</t>
  </si>
  <si>
    <t>741-748</t>
  </si>
  <si>
    <t>Cooper, L. and Harper, R. and Wham, G. S., Jr. and Cates, J. and Chafin, S. J., Jr. and Cohen, R. P. and Dompier, T. P. and Huggins, R. A. and Newman, D. and Peterson, B. and McLeod, T. C. V.</t>
  </si>
  <si>
    <t>10.4085/1062-6050-544-18</t>
  </si>
  <si>
    <t>No. 129-Exercise in Pregnancy and the Postpartum Period</t>
  </si>
  <si>
    <t>J Obstet Gynaecol Can</t>
  </si>
  <si>
    <t>e58-e65</t>
  </si>
  <si>
    <t>Davies, G. A. L. and Wolfe, L. A. and Mottola, M. F. and MacKinnon, C.</t>
  </si>
  <si>
    <t>10.1016/j.jogc.2017.11.001</t>
  </si>
  <si>
    <t>De Souza, M. J. and Nattiv, A. and Joy, E. and Misra, M. and Williams, N. I. and Mallinson, R. J. and Gibbs, J. C. and Olmsted, M. and Goolsby, M. and Matheson, G.</t>
  </si>
  <si>
    <t>Pre-bout hypertension in the combat sports athlete: clearance recommendations</t>
  </si>
  <si>
    <t>Phys Sportsmed</t>
  </si>
  <si>
    <t>deWeber, K. and Ota, K. S. and Dye, C.</t>
  </si>
  <si>
    <t>10.1080/00913847.2022.2025468</t>
  </si>
  <si>
    <t>Impact of the International Recommendations for Electrocardiographic Interpretation on Cardiovascular ScreeningÂ in Young Athletes</t>
  </si>
  <si>
    <t>805-807</t>
  </si>
  <si>
    <t>Dhutia, H. and Malhotra, A. and Finocchiaro, G. and Merghani, A. and Papadakis, M. and Naci, H. and Tome, M. and Sharma, S.</t>
  </si>
  <si>
    <t>10.1016/j.jacc.2017.06.018</t>
  </si>
  <si>
    <t>Italian recommendations for the management of pediatric patients under twelve years of age with suspected or manifest Brugada syndrome</t>
  </si>
  <si>
    <t>Minerva Pediatr</t>
  </si>
  <si>
    <t>Drago, F. and Bloise, R. and Bronzetti, G. and Leoni, L. and Porcedda, G. and Sarubbi, B. and De Filippo, P. and Gulletta, S. and Scaglione, M.</t>
  </si>
  <si>
    <t>10.23736/s0026-4946.19.05759-1</t>
  </si>
  <si>
    <t>18 highlights from the International Criteria for ECG interpretation in athletes</t>
  </si>
  <si>
    <t>197-199</t>
  </si>
  <si>
    <t>Drezner, J. A.</t>
  </si>
  <si>
    <t>10.1136/bjsports-2019-101537</t>
  </si>
  <si>
    <t>Electrocardiographic interpretation in athletes: the 'Seattle criteria'</t>
  </si>
  <si>
    <t>122-4</t>
  </si>
  <si>
    <t>Drezner, J. A. and Ackerman, M. J. and Anderson, J. and Ashley, E. and Asplund, C. A. and Baggish, A. L. and BÃ¶rjesson, M. and Cannon, B. C. and Corrado, D. and DiFiori, J. P. and Fischbach, P. and Froelicher, V. and Harmon, K. G. and Heidbuchel, H. and Marek, J. and Owens, D. S. and Paul, S. and Pelliccia, A. and Prutkin, J. M. and Salerno, J. C. and Schmied, C. M. and Sharma, S. and Stein, R. and Vetter, V. L. and Wilson, M. G.</t>
  </si>
  <si>
    <t>10.1136/bjsports-2012-092067</t>
  </si>
  <si>
    <t>Cardiopulmonary Considerations for High School Student-Athletes During the COVID-19 Pandemic: NFHS-AMSSM Guidance Statement</t>
  </si>
  <si>
    <t>Sports Health</t>
  </si>
  <si>
    <t>459-461</t>
  </si>
  <si>
    <t>Drezner, J. A. and Heinz, W. M. and Asif, I. M. and Batten, C. G. and Fields, K. B. and Raukar, N. P. and Valentine, V. D. and Walter, K. D.</t>
  </si>
  <si>
    <t>10.1177/1941738120941490</t>
  </si>
  <si>
    <t>153-167</t>
  </si>
  <si>
    <t>Drezner, J. A. and O'Connor, F. G. and Harmon, K. G. and Fields, K. B. and Asplund, C. A. and Asif, I. M. and Price, D. E. and Dimeff, R. J. and Bernhardt, D. T. and Roberts, W. O.</t>
  </si>
  <si>
    <t>Infographic: AMSSM position statement on cardiovascular preparticipation screening in athletes: Current evidence, knowledge gaps, recommendations and future directions</t>
  </si>
  <si>
    <t>10.1136/bjsports-2016-096946</t>
  </si>
  <si>
    <t>AMSSM Position Statement on Cardiovascular Preparticipation Screening in Athletes: Current Evidence, Knowledge Gaps, Recommendations, and Future Directions</t>
  </si>
  <si>
    <t>347-61</t>
  </si>
  <si>
    <t>Drezner, J. A. and OÊ¼Connor, F. G. and Harmon, K. G. and Fields, K. B. and Asplund, C. A. and Asif, I. M. and Price, D. E. and Dimeff, R. J. and Bernhardt, D. T. and Roberts, W. O.</t>
  </si>
  <si>
    <t>International criteria for electrocardiographic interpretation in athletes: Consensus statement</t>
  </si>
  <si>
    <t>704-731</t>
  </si>
  <si>
    <t>10.1136/bjsports-2016-097331</t>
  </si>
  <si>
    <t>2014 ESC Guidelines on diagnosis and management of hypertrophic cardiomyopathy: the Task Force for the Diagnosis and Management of Hypertrophic Cardiomyopathy of the European Society of Cardiology (ESC)</t>
  </si>
  <si>
    <t>2733-79</t>
  </si>
  <si>
    <t>Elliott, P. M. and Anastasakis, A. and Borger, M. A. and Borggrefe, M. and Cecchi, F. and Charron, P. and Hagege, A. A. and Lafont, A. and Limongelli, G. and Mahrholdt, H. and McKenna, W. J. and Mogensen, J. and Nihoyannopoulos, P. and Nistri, S. and Pieper, P. G. and Pieske, B. and Rapezzi, C. and Rutten, F. H. and Tillmanns, C. and Watkins, H.</t>
  </si>
  <si>
    <t>10.1093/eurheartj/ehu284</t>
  </si>
  <si>
    <t>Sudden Death in the Young: Information for the Primary Care Provider</t>
  </si>
  <si>
    <t>Erickson, C. C. and Salerno, J. C. and Berger, S. and Campbell, R. and Cannon, B. and Christiansen, J. and Moffatt, K. and Pflaumer, A. and Snyder, C. S. and Srinivasan, C. and Valdes, S. O. and Vetter, V. L. and Zimmerman, F.</t>
  </si>
  <si>
    <t>10.1542/peds.2021-052044</t>
  </si>
  <si>
    <t>Cardiol Young</t>
  </si>
  <si>
    <t>Cardiovascular pre-participation screening in young athletes: Recommendations of the Association of European Paediatric Cardiology - CORRIGENDUM</t>
  </si>
  <si>
    <t>Fritsch, P. and Pozza, R. D. and Ehringer-Schetitska, D. and Jokinen, E. and Herceg, V. and Hidvegi, E. and Oberhoffer, R. and Petropoulos, A.</t>
  </si>
  <si>
    <t>10.1017/s1047951117001986</t>
  </si>
  <si>
    <t>10.1017/s1047951117002700</t>
  </si>
  <si>
    <t>Galderisi, M. and Cardim, N. and D'Andrea, A. and Bruder, O. and Cosyns, B. and Davin, L. and Donal, E. and Edvardsen, T. and Freitas, A. and Habib, G. and Kitsiou, A. and Plein, S. and Petersen, S. E. and Popescu, B. A. and Schroeder, S. and Burgstahler, C. and Lancellotti, P.</t>
  </si>
  <si>
    <t>10.1093/ehjci/jeu323</t>
  </si>
  <si>
    <t>Hainline, B. and Drezner, J. and Baggish, A. and Harmon, K. G. and Emery, M. S. and Myerburg, R. J. and Sanchez, E. and Molossi, S. and Parsons, J. T. and Thompson, P. D.</t>
  </si>
  <si>
    <t>Interassociation consensus statement on cardiovascular care of college student-athletes</t>
  </si>
  <si>
    <t>74-85</t>
  </si>
  <si>
    <t>10.1136/bjsports-2016-096323</t>
  </si>
  <si>
    <t>Interassociation Consensus Statement onÂ Cardiovascular Care of CollegeÂ Student-Athletes</t>
  </si>
  <si>
    <t>2981-95</t>
  </si>
  <si>
    <t>Hainline, B. and Drezner, J. A. and Baggish, A. and Harmon, K. G. and Emery, M. S. and Myerburg, R. J. and Sanchez, E. and Molossi, S. and Parsons, J. T. and Thompson, P. D.</t>
  </si>
  <si>
    <t>10.1016/j.jacc.2016.03.527</t>
  </si>
  <si>
    <t>Comorbid Medical Conditions in Young Athletes: Considerations for Preparticipation Guidance During the COVID-19 Pandemic</t>
  </si>
  <si>
    <t>456-458</t>
  </si>
  <si>
    <t>Harmon, K. G. and Pottinger, P. S. and Baggish, A. L. and Drezner, J. A. and Luks, A. M. and Thompson, A. A. and Swaminathan, S.</t>
  </si>
  <si>
    <t>10.1177/1941738120939079</t>
  </si>
  <si>
    <t>Position statement of the Royal Spanish Football Federation for the resumption of football activities after the COVID-19 pandemic (June 2020)</t>
  </si>
  <si>
    <t>1133-1134</t>
  </si>
  <si>
    <t>Herrero-Gonzalez, H. and MartÃ­n-Acero, R. and Del Coso, J. and LalÃ­n-Novoa, C. and Pol, R. and MartÃ­n-Escudero, P. and De la Torre, A. I. and Hughes, C. and Mohr, M. and Biosca, F. and Ramos, R.</t>
  </si>
  <si>
    <t>10.1136/bjsports-2020-102640</t>
  </si>
  <si>
    <t>Do we need to change the guideline values for determining low bone mineral density in athletes?</t>
  </si>
  <si>
    <t>J Appl Physiol (1985)</t>
  </si>
  <si>
    <t>1320-1322</t>
  </si>
  <si>
    <t>Jonvik, K. L. and Torstveit, M. K. and Sundgot-Borgen, J. and Mathisen, T. F.</t>
  </si>
  <si>
    <t>10.1152/japplphysiol.00851.2021</t>
  </si>
  <si>
    <t>2014 female athlete triad coalition consensus statement on treatment and return to play of the female athlete triad</t>
  </si>
  <si>
    <t>219-32</t>
  </si>
  <si>
    <t>Joy, E. and De Souza, M. J. and Nattiv, A. and Misra, M. and Williams, N. I. and Mallinson, R. J. and Gibbs, J. C. and Olmsted, M. and Goolsby, M. and Matheson, G. and Barrack, M. and Burke, L. and Drinkwater, B. and Lebrun, C. and Loucks, A. B. and Mountjoy, M. and Nichols, J. and Borgen, J. S.</t>
  </si>
  <si>
    <t>10.1249/jsr.0000000000000077</t>
  </si>
  <si>
    <t>Clearance and Return to Play for the Female Athlete Triad: Clinical Guidelines, Clinical Judgment, and Evolving Evidence</t>
  </si>
  <si>
    <t>382-385</t>
  </si>
  <si>
    <t>Joy, E. A. and Nattiv, A.</t>
  </si>
  <si>
    <t>10.1249/jsr.0000000000000423</t>
  </si>
  <si>
    <t>Canadian Academy of Sport and Exercise Medicine position statement: athletes at high altitude</t>
  </si>
  <si>
    <t>120-7</t>
  </si>
  <si>
    <t>Koehle, M. S. and Cheng, I. and Sporer, B.</t>
  </si>
  <si>
    <t>10.1097/jsm.0000000000000024</t>
  </si>
  <si>
    <t>[Medical checkup guidelines for your sportive comeback]</t>
  </si>
  <si>
    <t>MMW Fortschr Med</t>
  </si>
  <si>
    <t>52-3, 55-6</t>
  </si>
  <si>
    <t>KrÃ¼ll, M. and Lock, J. and Brechtel, L.</t>
  </si>
  <si>
    <t>New International Guidelines for the Interpretation of the Electrocardiograph in Athletes: a "Traffic Light" Tool for Maximising Diagnostic Specificity</t>
  </si>
  <si>
    <t>Heart Lung Circ</t>
  </si>
  <si>
    <t>1119-1122</t>
  </si>
  <si>
    <t>Kumar, S. and Kalman, J. M. and La Gerche, A.</t>
  </si>
  <si>
    <t>10.1016/j.hlc.2017.09.001</t>
  </si>
  <si>
    <t>Updated Recommendations for Athletes with Heart Disease</t>
  </si>
  <si>
    <t>Annu Rev Med</t>
  </si>
  <si>
    <t>177-189</t>
  </si>
  <si>
    <t>Lampert, R. and Zipes, D. P.</t>
  </si>
  <si>
    <t>10.1146/annurev-med-041316-090402</t>
  </si>
  <si>
    <t>[Sudden cardiac death in young athletes. New screening recommendations]</t>
  </si>
  <si>
    <t>44-6</t>
  </si>
  <si>
    <t>Leischik, R.</t>
  </si>
  <si>
    <t>The Preparticipation Physical Evaluation</t>
  </si>
  <si>
    <t>539-546</t>
  </si>
  <si>
    <t>MacDonald, J. and Schaefer, M. and Stumph, J.</t>
  </si>
  <si>
    <t>Exercise Professionals with Advanced Clinical Training Should be Afforded Greater Responsibility in Pre-Participation Exercise Screening: A New Collaborative Model between Exercise Professionals and Physicians</t>
  </si>
  <si>
    <t>1293-1302</t>
  </si>
  <si>
    <t>Maiorana, A. J. and Williams, A. D. and Askew, C. D. and Levinger, I. and Coombes, J. and Vicenzino, B. and Davison, K. and Smart, N. A. and Selig, S. E.</t>
  </si>
  <si>
    <t>Eligibility and Disqualification Recommendations for Competitive Athletes With Cardiovascular Abnormalities: Task Force 2: Preparticipation Screening for Cardiovascular Disease in Competitive Athletes: A Scientific Statement From the American Heart Association and American College of Cardiology</t>
  </si>
  <si>
    <t>Maron, B. J. and Levine, B. D. and Washington, R. L. and Baggish, A. L. and Kovacs, R. J. and Maron, M. S.</t>
  </si>
  <si>
    <t>2356-2361</t>
  </si>
  <si>
    <t>10.1016/j.jacc.2015.09.034</t>
  </si>
  <si>
    <t>Eligibility and Disqualification Recommendations for Competitive Athletes With Cardiovascular Abnormalities: Preamble, Principles, and General Considerations: A Scientific Statement From the American Heart Association and American College of Cardiology</t>
  </si>
  <si>
    <t>Maron, B. J. and Zipes, D. P. and Kovacs, R. J.</t>
  </si>
  <si>
    <t>2343-2349</t>
  </si>
  <si>
    <t>10.1016/j.jacc.2015.09.032</t>
  </si>
  <si>
    <t>AMSSM Position Statement Update: Blood-Borne Pathogens in the Context of Sports Participation</t>
  </si>
  <si>
    <t>283-290</t>
  </si>
  <si>
    <t>McGrew, C. and MacCallum, D. S. and Narducci, D. and Nuti, R. and Calabrese, L. and Dimeff, R. and Paul, S. and Poddar, S. K. and Rao, A. and McKeag, D.</t>
  </si>
  <si>
    <t>10.1097/jsm.0000000000000738</t>
  </si>
  <si>
    <t>Prevention, diagnosis, and treatment of the overtraining syndrome: joint consensus statement of the European College of Sport Science and the American College of Sports Medicine</t>
  </si>
  <si>
    <t>Med Sci Sports Exerc</t>
  </si>
  <si>
    <t>186-205</t>
  </si>
  <si>
    <t>Meeusen, R. and Duclos, M. and Foster, C. and Fry, A. and Gleeson, M. and Nieman, D. and Raglin, J. and Rietjens, G. and Steinacker, J. and Urhausen, A.</t>
  </si>
  <si>
    <t>10.1249/MSS.0b013e318279a10a</t>
  </si>
  <si>
    <t>Evidence-based concepts for prevention of knee and ACL injuries. 2017 guidelines of the ligament committee of the German Knee Society (DKG)</t>
  </si>
  <si>
    <t>Arch Orthop Trauma Surg</t>
  </si>
  <si>
    <t>51-61</t>
  </si>
  <si>
    <t>Mehl, J. and Diermeier, T. and Herbst, E. and Imhoff, A. B. and Stoffels, T. and Zantop, T. and Petersen, W. and Achtnich, A.</t>
  </si>
  <si>
    <t>10.1007/s00402-017-2809-5</t>
  </si>
  <si>
    <t>The Sports Preparticipation Evaluation</t>
  </si>
  <si>
    <t>Pediatr Rev</t>
  </si>
  <si>
    <t>108-128</t>
  </si>
  <si>
    <t>Miller, S. M. and Peterson, A. R.</t>
  </si>
  <si>
    <t>10.1542/pir.2016-0216</t>
  </si>
  <si>
    <t>The Preparticipation Sports Evaluation</t>
  </si>
  <si>
    <t>371-6</t>
  </si>
  <si>
    <t>Mirabelli, M. H. and Devine, M. J. and Singh, J. and Mendoza, M.</t>
  </si>
  <si>
    <t>Pre-participation cardiovascular evaluation for athletic participants to prevent sudden death: Position paper from the EHRA and the EACPR, branches of the ESC. Endorsed by APHRS, HRS, and SOLAECE</t>
  </si>
  <si>
    <t>Europace</t>
  </si>
  <si>
    <t>139-163</t>
  </si>
  <si>
    <t>Mont, L. and Pelliccia, A. and Sharma, S. and Biffi, A. and Borjesson, M. and Terradellas, J. B. and CarrÃ©, F. and Guasch, E. and Heidbuchel, H. and Gerche, A. and Lampert, R. and McKenna, W. and Papadakis, M. and Priori, S. G. and Scanavacca, M. and Thompson, P. and Sticherling, C. and Viskin, S. and Wilson, M. and Corrado, D. and Lip, G. Y. and Gorenek, B. and Lundqvist, C. B. and Merkely, B. and Hindricks, G. and HernÃ¡ndez-Madrid, A. and Lane, D. and Boriani, G. and Narasimhan, C. and Marquez, M. F. and Haines, D. and Mackall, J. and Marques-Vidal, P. M. and Corra, U. and Halle, M. and Tiberi, M. and Niebauer, J. and Piepoli, M.</t>
  </si>
  <si>
    <t>10.1093/europace/euw243</t>
  </si>
  <si>
    <t>No. 367-2019 Canadian Guideline for Physical Activity throughout Pregnancy</t>
  </si>
  <si>
    <t>1528-1537</t>
  </si>
  <si>
    <t>Mottola, M. F. and Davenport, M. H. and Ruchat, S. M. and Davies, G. A. and Poitras, V. and Gray, C. and Jaramillo Garcia, A. and Barrowman, N. and Adamo, K. B. and Duggan, M. and Barakat, R. and Chilibeck, P. and Fleming, K. and Forte, M. and Korolnek, J. and Nagpal, T. and Slater, L. and Stirling, D. and Zehr, L.</t>
  </si>
  <si>
    <t>10.1016/j.jogc.2018.07.001</t>
  </si>
  <si>
    <t>Mountjoy, M. and Sundgot-Borgen, J. and Burke, L. and Carter, S. and Constantini, N. and Lebrun, C. and Meyer, N. and Sherman, R. and Steffen, K. and Budgett, R. and Ljungqvist, A.</t>
  </si>
  <si>
    <t>10.1136/bjsports-2014-093502</t>
  </si>
  <si>
    <t>10.4085/1062-6050-50.3.03</t>
  </si>
  <si>
    <t>Recommendations for participation in competitive sports of athletes with arterial hypertension: a position statement from the sports cardiology section of the European Association of Preventive Cardiology (EAPC)</t>
  </si>
  <si>
    <t>3664-3671</t>
  </si>
  <si>
    <t>Niebauer, J. and BÃ¶rjesson, M. and Carre, F. and Caselli, S. and Palatini, P. and Quattrini, F. and Serratosa, L. and Adami, P. E. and Biffi, A. and Pressler, A. and Schmied, C. and van Buuren, F. and Panhuyzen-Goedkoop, N. and Solberg, E. and Halle, M. and La Gerche, A. and Papadakis, M. and Sharma, S. and Pelliccia, A.</t>
  </si>
  <si>
    <t>10.1093/eurheartj/ehy511</t>
  </si>
  <si>
    <t>Prescreening of adolescent athletes: how much evaluation is enough?</t>
  </si>
  <si>
    <t>Jaapa</t>
  </si>
  <si>
    <t>54-9</t>
  </si>
  <si>
    <t>O'Reilly, D. and Enos, L. B. and Hedlund, L. and Hood, K. and Pruett, A. K. and Rosenbaum, D. and Bushardt, R. L.</t>
  </si>
  <si>
    <t>10.1097/01720610-201211000-00010</t>
  </si>
  <si>
    <t>2020 AHA/ACC Guideline for the Diagnosis and Treatment of Patients With Hypertrophic Cardiomyopathy: Executive Summary: A Report of the American College of Cardiology/American Heart Association Joint Committee on Clinical Practice Guidelines</t>
  </si>
  <si>
    <t>3022-3055</t>
  </si>
  <si>
    <t>Ommen, S. R. and Mital, S. and Burke, M. A. and Day, S. M. and Deswal, A. and Elliott, P. and Evanovich, L. L. and Hung, J. and Joglar, J. A. and Kantor, P. and Kimmelstiel, C. and Kittleson, M. and Link, M. S. and Maron, M. S. and Martinez, M. W. and Miyake, C. Y. and Schaff, H. V. and Semsarian, C. and Sorajja, P.</t>
  </si>
  <si>
    <t>10.1016/j.jacc.2020.08.044</t>
  </si>
  <si>
    <t>2020 AHA/ACC Guideline for the Diagnosis and Treatment of Patients With Hypertrophic Cardiomyopathy: A Report of the American College of Cardiology/American Heart Association Joint Committee on Clinical Practice Guidelines</t>
  </si>
  <si>
    <t>e159-e240</t>
  </si>
  <si>
    <t>10.1016/j.jacc.2020.08.045</t>
  </si>
  <si>
    <t>e533-e557</t>
  </si>
  <si>
    <t>10.1161/cir.0000000000000938</t>
  </si>
  <si>
    <t>e558-e631</t>
  </si>
  <si>
    <t>10.1161/cir.0000000000000937</t>
  </si>
  <si>
    <t>Cardiac screening of athletes: consensus needed for clinicians on indications for follow-up echocardiography testing</t>
  </si>
  <si>
    <t>936-938</t>
  </si>
  <si>
    <t>Orchard, J. J. and Orchard, J. W. and La Gerche, A. and Semsarian, C.</t>
  </si>
  <si>
    <t>10.1136/bjsports-2019-101916</t>
  </si>
  <si>
    <t>Preventing Catastrophic Injury and Death in Collegiate Athletes: Interassociation Recommendations Endorsed by 13 Medical and Sports Medicine Organisations</t>
  </si>
  <si>
    <t>843-851</t>
  </si>
  <si>
    <t>Parsons, J. T. and Anderson, S. A. and Casa, D. J. and Hainline, B.</t>
  </si>
  <si>
    <t>10.4085/1062-6050-54.085</t>
  </si>
  <si>
    <t>Preventing catastrophic injury and death in collegiate athletes: interassociation recommendations endorsed by 13 medical and sports medicine organisations</t>
  </si>
  <si>
    <t>208-215</t>
  </si>
  <si>
    <t>10.1136/bjsports-2019-101090</t>
  </si>
  <si>
    <t>Recommendations for participation in competitive and leisure time sport in athletes with cardiomyopathies, myocarditis, and pericarditis: position statement of the Sport Cardiology Section of the European Association of Preventive Cardiology (EAPC)</t>
  </si>
  <si>
    <t>19-33</t>
  </si>
  <si>
    <t>Pelliccia, A. and Solberg, E. E. and Papadakis, M. and Adami, P. E. and Biffi, A. and Caselli, S. and La Gerche, A. and Niebauer, J. and Pressler, A. and Schmied, C. M. and Serratosa, L. and Halle, M. and Van Buuren, F. and Borjesson, M. and CarrÃ¨, F. and Panhuyzen-Goedkoop, N. M. and Heidbuchel, H. and Olivotto, I. and Corrado, D. and Sinagra, G. and Sharma, S.</t>
  </si>
  <si>
    <t>10.1093/eurheartj/ehy730</t>
  </si>
  <si>
    <t>Screening of Potential Cardiac Involvement in Competitive Athletes Recovering From COVID-19: An Expert Consensus Statement</t>
  </si>
  <si>
    <t>JACC Cardiovasc Imaging</t>
  </si>
  <si>
    <t>2635-2652</t>
  </si>
  <si>
    <t>Phelan, D. and Kim, J. H. and Elliott, M. D. and Wasfy, M. M. and Cremer, P. and Johri, A. M. and Emery, M. S. and Sengupta, P. P. and Sharma, S. and Martinez, M. W. and La Gerche, A.</t>
  </si>
  <si>
    <t>10.1016/j.jcmg.2020.10.005</t>
  </si>
  <si>
    <t>2015 ESC Guidelines for the management of patients with ventricular arrhythmias and the prevention of sudden cardiac death: The Task Force for the Management of Patients with Ventricular Arrhythmias and the Prevention of Sudden Cardiac Death of the European Society of Cardiology (ESC). Endorsed by: Association for European Paediatric and Congenital Cardiology (AEPC)</t>
  </si>
  <si>
    <t>2793-2867</t>
  </si>
  <si>
    <t>Priori, S. G. and BlomstrÃ¶m-Lundqvist, C. and Mazzanti, A. and Blom, N. and Borggrefe, M. and Camm, J. and Elliott, P. M. and Fitzsimons, D. and Hatala, R. and Hindricks, G. and Kirchhof, P. and Kjeldsen, K. and Kuck, K. H. and Hern and ez-Madrid, A. and Nikolaou, N. and NorekvÃ¥l, T. M. and Spaulding, C. and Van Veldhuisen, D. J.</t>
  </si>
  <si>
    <t>10.1093/eurheartj/ehv316</t>
  </si>
  <si>
    <t>Updating ACSM's Recommendations for Exercise Preparticipation Health Screening</t>
  </si>
  <si>
    <t>2473-9</t>
  </si>
  <si>
    <t>Riebe, D. and Franklin, B. A. and Thompson, P. D. and Garber, C. E. and Whitfield, G. P. and Magal, M. and Pescatello, L. S.</t>
  </si>
  <si>
    <t>10.1249/mss.0000000000000664</t>
  </si>
  <si>
    <t>Advancing the preparticipation physical evaluation: an ACSM and FIMS joint consensus statement</t>
  </si>
  <si>
    <t>442-7</t>
  </si>
  <si>
    <t>Roberts, W. O. and LÃ¶llgen, H. and Matheson, G. O. and Royalty, A. B. and Meeuwisse, W. H. and Levine, B. and Hutchinson, M. R. and Coleman, N. and Benjamin, H. J. and Spataro, A. and Debruyne, A. and Bachl, N. and Pigozzi, F.</t>
  </si>
  <si>
    <t>10.1097/jsm.0000000000000168</t>
  </si>
  <si>
    <t>Advancing the preparticipation physical evaluation (PPE): an ACSM and FIMS joint consensus statement</t>
  </si>
  <si>
    <t>395-401</t>
  </si>
  <si>
    <t>10.1249/jsr.0000000000000100</t>
  </si>
  <si>
    <t>Sudden cardiac death in athletes</t>
  </si>
  <si>
    <t>1017-23</t>
  </si>
  <si>
    <t>Semsarian, C. and Sweeting, J. and Ackerman, M. J.</t>
  </si>
  <si>
    <t>10.1136/bjsports-2015-h1218rep</t>
  </si>
  <si>
    <t>International Recommendations for Electrocardiographic Interpretation inÂ Athletes</t>
  </si>
  <si>
    <t>1057-1075</t>
  </si>
  <si>
    <t>Sharma, S. and Drezner, J. A. and Baggish, A. and Papadakis, M. and Wilson, M. G. and Prutkin, J. M. and La Gerche, A. and Ackerman, M. J. and Borjesson, M. and Salerno, J. C. and Asif, I. M. and Owens, D. S. and Chung, E. H. and Emery, M. S. and Froelicher, V. F. and Heidbuchel, H. and Adamuz, C. and Asplund, C. A. and Cohen, G. and Harmon, K. G. and Marek, J. C. and Molossi, S. and Niebauer, J. and Pelto, H. F. and Perez, M. V. and Riding, N. R. and Saarel, T. and Schmied, C. M. and Shipon, D. M. and Stein, R. and Vetter, V. L. and Pelliccia, A. and Corrado, D.</t>
  </si>
  <si>
    <t>10.1016/j.jacc.2017.01.015</t>
  </si>
  <si>
    <t>International recommendations for electrocardiographic interpretation in athletes</t>
  </si>
  <si>
    <t>1466-1480</t>
  </si>
  <si>
    <t>10.1093/eurheartj/ehw631</t>
  </si>
  <si>
    <t>Acute respiratory illness and return to sport: a systematic review and meta-analysis by a subgroup of the IOC consensus on 'acute respiratory illness in the athlete'</t>
  </si>
  <si>
    <t>223-231</t>
  </si>
  <si>
    <t>Snyders, C. and Pyne, D. B. and Sewry, N. and Hull, J. H. and Kaulback, K. and Schwellnus, M.</t>
  </si>
  <si>
    <t>10.1136/bjsports-2021-104719</t>
  </si>
  <si>
    <t>The Masters Athlete: A Review of Current Exercise and Treatment Recommendations</t>
  </si>
  <si>
    <t>270-6</t>
  </si>
  <si>
    <t>Tayrose, G. A. and Beutel, B. G. and Cardone, D. A. and Sherman, O. H.</t>
  </si>
  <si>
    <t>10.1177/1941738114548999</t>
  </si>
  <si>
    <t>ACSM's new preparticipation health screening recommendations from ACSM's guidelines for exercise testing and prescription, ninth edition</t>
  </si>
  <si>
    <t>215-7</t>
  </si>
  <si>
    <t>Thompson, P. D. and Arena, R. and Riebe, D. and Pescatello, L. S.</t>
  </si>
  <si>
    <t>10.1249/JSR.0b013e31829a68cf</t>
  </si>
  <si>
    <t>American College of Sports Medicine Expert Consensus Statement to Update Recommendations for Screening, Staffing, and Emergency Policies to Prevent Cardiovascular Events at Health Fitness Facilities</t>
  </si>
  <si>
    <t>Thompson, P. D. and Baggish, A. L. and Franklin, B. and Jaworski, C. and Riebe, D.</t>
  </si>
  <si>
    <t>10.1249/jsr.0000000000000721</t>
  </si>
  <si>
    <t>Eligibility and Disqualification Recommendations for Competitive Athletes With Cardiovascular Abnormalities: Task Force 8: Coronary Artery Disease: A Scientific Statement from the American Heart Association and American College of Cardiology</t>
  </si>
  <si>
    <t>2406-2411</t>
  </si>
  <si>
    <t>Thompson, P. D. and Myerburg, R. J. and Levine, B. D. and Udelson, J. E. and Kovacs, R. J.</t>
  </si>
  <si>
    <t>10.1016/j.jacc.2015.09.040</t>
  </si>
  <si>
    <t>Best practices for ECG screening in children</t>
  </si>
  <si>
    <t>316-23</t>
  </si>
  <si>
    <t>Vetter, V. L.</t>
  </si>
  <si>
    <t>10.1016/j.jelectrocard.2015.03.004</t>
  </si>
  <si>
    <t>A discussion of electrocardiographic screening and sudden cardiac death prevention: evidence and consensus</t>
  </si>
  <si>
    <t>Curr Opin Cardiol</t>
  </si>
  <si>
    <t>139-51</t>
  </si>
  <si>
    <t>Vetter, V. L. and Dugan, N. P.</t>
  </si>
  <si>
    <t>10.1097/HCO.0b013e32835dd0fe</t>
  </si>
  <si>
    <t>Asian Pacific Society of Cardiology Consensus Recommendations for Pre-participation Screening in Young Competitive Athletes</t>
  </si>
  <si>
    <t>Eur Cardiol</t>
  </si>
  <si>
    <t>e44</t>
  </si>
  <si>
    <t>Wang, L. and Yeo, T. J. and Tan, B. and Destrube, B. and Tong, K. L. and Tan, S. Y. and Chan, G. and Huang, Z. and Tan, F. and Wang, Y. C. and Lee, J. Y. and Fung, E. and Mak, G. Y. K. and So, R. and Wanlapakorn, C. and Ambari, A. M. and Cuenza, L. and Koh, C. H. and Tan, J. W. C.</t>
  </si>
  <si>
    <t>The Australian Institute of Sport (AIS) and National Eating Disorders Collaboration (NEDC) position statement on disordered eating in high performance sport</t>
  </si>
  <si>
    <t>1247-1258</t>
  </si>
  <si>
    <t>Wells, K. R. and Jeacocke, N. A. and Appaneal, R. and Smith, H. D. and Vlahovich, N. and Burke, L. M. and Hughes, D.</t>
  </si>
  <si>
    <t>10.1136/bjsports-2019-101813</t>
  </si>
  <si>
    <t>2021 consensus statement for preventing and managing low back pain in elite and subelite adult rowers</t>
  </si>
  <si>
    <t>893-899</t>
  </si>
  <si>
    <t>Wilson, F. and Thornton, J. S. and Wilkie, K. and Hartvigsen, J. and Vinther, A. and Ackerman, K. E. and Caneiro, J. P. and Trease, L. and Nugent, F. and Gissane, C. and McDonnell, S. J. and McGregor, A. and Newl and s, C. and Ardern, C. L.</t>
  </si>
  <si>
    <t>10.1136/bjsports-2020-103385</t>
  </si>
  <si>
    <t>Cardiorespiratory considerations for return-to-play in elite athletes after COVID-19 infection: a practical guide for sport and exercise medicine physicians</t>
  </si>
  <si>
    <t>1157-1161</t>
  </si>
  <si>
    <t>Wilson, M. G. and Hull, J. H. and Rogers, J. and Pollock, N. and Dodd, M. and Haines, J. and Harris, S. and Loosemore, M. and Malhotra, A. and Pieles, G. and Shah, A. and Taylor, L. and Vyas, A. and Haddad, F. S. and Sharma, S.</t>
  </si>
  <si>
    <t>10.1136/bjsports-2020-102710</t>
  </si>
  <si>
    <t xml:space="preserve">10.1007/s15006-012-0929-y     </t>
  </si>
  <si>
    <t>Nr.</t>
  </si>
  <si>
    <t>TRIP</t>
  </si>
  <si>
    <t>Komplementärmedizin in der Behandlung von onkologischen PatientInnen: S3-LL (Leitlinienprogramm Onkologie von AWMF, DKG und DKH)</t>
  </si>
  <si>
    <t>GIN</t>
  </si>
  <si>
    <t>Bewegungsförderung und Bewegungstherapie in der pädiatrischen Onkologie. S2k-LL (GPOH)</t>
  </si>
  <si>
    <t>Diet, Physical Activity, and Weight Management During Cancer Treatment</t>
  </si>
  <si>
    <t>ACSM</t>
  </si>
  <si>
    <t>ACSM's Metabolic Calculations Handbook</t>
  </si>
  <si>
    <t>Cardiopulmonary Exercise Testing in Children and Adolescents</t>
  </si>
  <si>
    <t>ACSM's Exercise Management for Persons With Chronic Diseases and Disabilities, 4th Edition</t>
  </si>
  <si>
    <t>Preventing Sudden Death in Sport &amp; Physical Activity, 2nd Edition</t>
  </si>
  <si>
    <t>ACSM's Guide to Exercise and Cancer Survivorship</t>
  </si>
  <si>
    <t>ACSM’s Exercise Testing and Prescription</t>
  </si>
  <si>
    <t>ACSM’s Body Composition Assessment</t>
  </si>
  <si>
    <t>ATHLETES AT HIGH ALTITUDE (2014)</t>
  </si>
  <si>
    <t>CASEM</t>
  </si>
  <si>
    <t>EIGHT TESTS AND TREATMENTS TO QUESTION IN PEDIATRIC SPORT AND EXERCISE MEDICINE</t>
  </si>
  <si>
    <t>FIVE THINGS PHYSICIANS AND PATIENTS SHOULD QUESTION IN SPORT AND EXERCISE MEDICINE (JANUARY 2017)</t>
  </si>
  <si>
    <t>ECG Interpretation in Athletes: New Online Training Modules (2019)</t>
  </si>
  <si>
    <t>2019 CANADIAN GUIDELINE FOR PHYSICAL ACTIVITY THROUGHOUT PREGNANCY </t>
  </si>
  <si>
    <t>CASEM/BASEM</t>
  </si>
  <si>
    <t>ECG Interpretation in Athletes Module by BJSM</t>
  </si>
  <si>
    <t>Module on interpreting Athlete ECGs by the University of Washington / Australasian College of Sport and Exercise Physicians</t>
  </si>
  <si>
    <t>Life in the Fast Lane – Comprehensive overview of ECGs and cardiac diagnoses </t>
  </si>
  <si>
    <t>Recommendation for Participation in Leisure Time/Competitive Sports in patients with CAD (European Association of Preventive Cardiology)</t>
  </si>
  <si>
    <t>AAP PPE forms (American Academy of Pediatrics) – forms for history, physical, and special olympics; also has textbook available for purchase </t>
  </si>
  <si>
    <t>AHA 14-Element Recommendations for Preparticipation Cardiovascular Screening of Competitive Athletes </t>
  </si>
  <si>
    <t>SportsCardiologyBC Cardiovascular Screening Questionnaire – Supplemental Table S2 </t>
  </si>
  <si>
    <t>CASEM Athletes with a Disability Handbook (2009) </t>
  </si>
  <si>
    <t>COVID-19 Return to High Performance Sport Framework</t>
  </si>
  <si>
    <t>Return to Competition Assessment Tool (R-CAT III)​</t>
  </si>
  <si>
    <t>COVID-19 Risk Assessment for Sport – Appendix A</t>
  </si>
  <si>
    <t>Health Conditions &amp; Screening</t>
  </si>
  <si>
    <t>SMA</t>
  </si>
  <si>
    <t>Infectious Diseases</t>
  </si>
  <si>
    <t>Pre-Exercise Screening System for Young People</t>
  </si>
  <si>
    <t>8. Canadian adult obesity clinical practice guidelines: physical activity in obesity management</t>
  </si>
  <si>
    <t>CPG Infobase</t>
  </si>
  <si>
    <t>16. 2019 Canadian guideline for physical activity throughout pregnancy</t>
  </si>
  <si>
    <t>Ask ECRI: Routine Sports Exams and Other Health Exams during COVID-19</t>
  </si>
  <si>
    <t>ECRI</t>
  </si>
  <si>
    <t xml:space="preserve">Lower Limb Amputation </t>
  </si>
  <si>
    <t>VA DoD</t>
  </si>
  <si>
    <t xml:space="preserve">The Management of Upper Limb Amputation Rehabilitation (ULA) </t>
  </si>
  <si>
    <t>Pregnancy ***</t>
  </si>
  <si>
    <t>The Stanford Hall consensus statement for post-COVID-19 rehabilitation</t>
  </si>
  <si>
    <t>BASEM</t>
  </si>
  <si>
    <t>Coronavirus (COVID-19) guidance on phased return of sport and recreation</t>
  </si>
  <si>
    <t>Mental health in elite athletes: International Olympic Committee consensus statement</t>
  </si>
  <si>
    <t>Female Athlete Hormone Health 2022 - NICE Guideline Update</t>
  </si>
  <si>
    <t xml:space="preserve">Recommendations for return to sport during the SARS-CoV-2 pandemic </t>
  </si>
  <si>
    <t>EFSMA</t>
  </si>
  <si>
    <t xml:space="preserve">ECG - Checklists for Sports Cardiology Evaluation - Prof. Lollgen - Portorose, 3-5 October 2019 </t>
  </si>
  <si>
    <t xml:space="preserve">The ABC of Physical Activity for Health: A consensus statement from the British Association of Sport and Exercise Sciences </t>
  </si>
  <si>
    <t xml:space="preserve">Routine ECG Screening of Young Athletes Can This Strategy Ever Be Cost Effective? </t>
  </si>
  <si>
    <t xml:space="preserve">Cost Implications of Using Different ECG Criteria for Screening Young Athletes in the United Kingdom </t>
  </si>
  <si>
    <t xml:space="preserve">Preparticipation Cardiovascular Screening – Finding the Middle Ground </t>
  </si>
  <si>
    <t xml:space="preserve">Exercise Testing: Who, When, and Why? </t>
  </si>
  <si>
    <t xml:space="preserve">The effectiveness of screening history, physical exam, and ECG to detect potentially lethal cardiac disorders in athletes: A systematic review/meta-analysis </t>
  </si>
  <si>
    <t xml:space="preserve">Consensus recommendations on training and competing in the heat. </t>
  </si>
  <si>
    <t xml:space="preserve">International Olympic Committee consensus statement on youth athletic development </t>
  </si>
  <si>
    <t xml:space="preserve">Youth athletic development: aiming high while keeping it healthy, balanced and fun! </t>
  </si>
  <si>
    <r>
      <t xml:space="preserve">PAR-Q+ | Official Download:  </t>
    </r>
    <r>
      <rPr>
        <sz val="10"/>
        <color theme="1"/>
        <rFont val="Calibri"/>
        <family val="2"/>
      </rPr>
      <t>The official PAR-Q aka Physical Activity Readiness Questionnaire</t>
    </r>
  </si>
  <si>
    <t>No</t>
  </si>
  <si>
    <t>issn</t>
  </si>
  <si>
    <t>The team physician and the return-to-play decision: A consensus statement - 2012 update</t>
  </si>
  <si>
    <t>Medicine and Science in Sports and Exercise</t>
  </si>
  <si>
    <t>01959131 (ISSN)</t>
  </si>
  <si>
    <t>2446-2448</t>
  </si>
  <si>
    <t>10.1249/MSS.0b013e3182750534</t>
  </si>
  <si>
    <t>Sports Medicine Advisory Committee. Heat Acclimatization and Heat Illness Prevention Position Statement</t>
  </si>
  <si>
    <t>Selected issues for nutrition and the athlete: a team physician consensus statement</t>
  </si>
  <si>
    <t>Medicine and science in sports and exercise</t>
  </si>
  <si>
    <t>15300315 (ISSN)</t>
  </si>
  <si>
    <t>2378-2386</t>
  </si>
  <si>
    <t>Return to health and performance following COVID-19 infection</t>
  </si>
  <si>
    <t>NFHS SMAC Releases Statement on Preparticipation Physical Evaluations</t>
  </si>
  <si>
    <t>EFSMA Pre-Participation Evaluation (PPE) Forms</t>
  </si>
  <si>
    <t>Ackl and , T. R. and Lohman, T. G. and Sundgot-Borgen, J. and Maughan, R. J. and Meyer, N. L. and Stewart, A. D. and Mller, W.</t>
  </si>
  <si>
    <t>Current status of body composition assessment in sport: Review and position statement on behalf of the Ad Hoc research working group on body composition health and performance, under the auspices of the I.O.C. medical commission</t>
  </si>
  <si>
    <t>Sports Medicine</t>
  </si>
  <si>
    <t>01121642 (ISSN)</t>
  </si>
  <si>
    <t>227-249</t>
  </si>
  <si>
    <t>10.2165/11597140-000000000-00000</t>
  </si>
  <si>
    <t>Baggish, A. and Drezner, J. A. and Kim, J. and Martinez, M. and Prutkin, J. M.</t>
  </si>
  <si>
    <t>Resurgence of sport in the wake of COVID-19: Cardiac considerations in competitive athletes</t>
  </si>
  <si>
    <t>British Journal of Sports Medicine</t>
  </si>
  <si>
    <t>03063674 (ISSN)</t>
  </si>
  <si>
    <t>1130-1131</t>
  </si>
  <si>
    <t>10.1136/bjsports-2020-102516</t>
  </si>
  <si>
    <t>BÃ¸, K. and Artal, R. and Barakat, R. and Brown, W. and Davies, G. A. L. and Dooley, M. and Evenson, K. R. and Haakstad, L. A. H. and Henriksson-Larsen, K. and Kayser, B. and Kinnunen, T. I. and Mottola, M. F. and Nygaard, I. and Van Poppel, M. and Stuge, B. and Khan, K. M.</t>
  </si>
  <si>
    <t>Exercise and pregnancy in recreational and elite athletes: 2016 evidence summary from the IOC expert group meeting, Lausanne. Part 1-exercise in women planning pregnancy and those who are pregnant</t>
  </si>
  <si>
    <t>571-589</t>
  </si>
  <si>
    <t>10.1136/bjsports-2016-096218</t>
  </si>
  <si>
    <t>BÃ¸, K. and Artal, R. and Barakat, R. and Brown, W. and Dooley, M. and Evenson, K. R. and Haakstad, L. A. H. and Larsen, K. and Kayser, B. and Kinnunen, T. I. and Mottola, M. F. and Nygaard, I. and Van Poppel, M. and Stuge, B. and Davies, G. A. L. and Commission, I. O. C. Medical</t>
  </si>
  <si>
    <t>Exercise and pregnancy in recreational and elite athletes: 2016 evidence summary from the IOC expert group meeting, Lausanne. Part 2 - The effect of exercise on the fetus, labour and birth</t>
  </si>
  <si>
    <t>1297-1305</t>
  </si>
  <si>
    <t>10.1136/bjsports-2016-096810</t>
  </si>
  <si>
    <t>BÃ¸, K. and Artal, R. and Barakat, R. and Brown, W. J. and Davies, G. A. L. and Dooley, M. and Evenson, K. R. and Haakstad, L. A. H. and Kayser, B. and Kinnunen, T. I. and LarsÃ©n, K. and Mottola, M. F. and Nygaard, I. and Van Poppel, M. and Stuge, B. and Khan, K. M.</t>
  </si>
  <si>
    <t>Exercise and pregnancy in recreational and elite athletes: 2016/17 evidence summary from the IOC Expert Group Meeting, Lausanne. Part 3 - Exercise in the postpartum period</t>
  </si>
  <si>
    <t>1516-1525</t>
  </si>
  <si>
    <t>10.1136/bjsports-2017-097964</t>
  </si>
  <si>
    <t>Borjesson, M. and Dellborg, M. and Niebauer, J. and LaGerche, A. and Schmied, C. and Solberg, E. E. and Halle, M. and Adami, E. and Biffi, A. and CarrÃ©, F. and Caselli, S. and Papadakis, M. and Pressler, A. and Rasmusen, H. and Serratosa, L. and Sharma, S. and Van Buuren, F. and Pelliccia, A.</t>
  </si>
  <si>
    <t>Recommendations for participation in leisure time or competitive sports in athletes-patients with coronary artery disease: A position statement from the Sports Cardiology Section of the European Association of Preventive Cardiology (EAPC)</t>
  </si>
  <si>
    <t>European Heart Journal</t>
  </si>
  <si>
    <t>0195668X (ISSN)</t>
  </si>
  <si>
    <t>13-18</t>
  </si>
  <si>
    <t>10.1093/eurheartj/ehy408</t>
  </si>
  <si>
    <t>Burnsed, B.</t>
  </si>
  <si>
    <t>New Guidelines Aim to Improve Student-Athlete Safety</t>
  </si>
  <si>
    <t>Calore, C. and Melacini, P. and Pelliccia, A. and Cianfrocca, C. and Schiavon, M. and Di Paolo, F. M. and Bovolato, F. and Quattrini, F. M. and Basso, C. and Thiene, G. and Iliceto, S. and Corrado, D.</t>
  </si>
  <si>
    <t>Prevalence and clinical meaning of isolated increase of QRS voltages in hypertrophic cardiomyopathy versus athlete's heart: Relevance to athletic screening</t>
  </si>
  <si>
    <t>International Journal of Cardiology</t>
  </si>
  <si>
    <t>01675273 (ISSN)</t>
  </si>
  <si>
    <t>4494-4497</t>
  </si>
  <si>
    <t>10.1016/j.ijcard.2013.06.123</t>
  </si>
  <si>
    <t>Casa, D. J. and Almquist, J. and Anderson, S. A. and Baker, L. and Bergeron, M. F. and Biagioli, B. and Boden, B. and Brenner, J. S. and Carroll, M. and Colgate, B. and Cooper, L. and Courson, R. and Csillan, D. and De Martini, J. K. and Drezner, J. A. and Erickson, T. and Ferrara, M. S. and Fleck, S. J. and Franks, R. and Guskiewicz, K. M. and Holcomb, W. R. and Huggins, R. A. and Lopez, R. M. and Mayer, T. and McHenry, P. and Mihalik, J. P. and O'Connor, F. G. and Pagnotta, K. D. and Pryor, R. R. and Reynolds, J. and Stearns, R. L. and Valentine, V.</t>
  </si>
  <si>
    <t>The inter-association task force for preventing sudden death in secondary school athletics programs: Best-practices recommendations</t>
  </si>
  <si>
    <t>Journal of Athletic Training</t>
  </si>
  <si>
    <t>10626050 (ISSN)</t>
  </si>
  <si>
    <t>546-553</t>
  </si>
  <si>
    <t>Caselli, S. and Pelliccia, A.</t>
  </si>
  <si>
    <t>The electrocardiogram and the phenotypic expression of hypertrophic cardiomyopathy</t>
  </si>
  <si>
    <t>982-985</t>
  </si>
  <si>
    <t>10.1093/eurheartj/ehy403</t>
  </si>
  <si>
    <t>Chung, E. H.</t>
  </si>
  <si>
    <t>Brugada ECG patterns in athletes</t>
  </si>
  <si>
    <t>Journal of Electrocardiology</t>
  </si>
  <si>
    <t>00220736 (ISSN)</t>
  </si>
  <si>
    <t>539-543</t>
  </si>
  <si>
    <t>10.1016/j.jelectrocard.2015.05.001</t>
  </si>
  <si>
    <t>Coelho, G. M. and Gomes, A. I. and Ribeiro, B. G. and Soares Ede, A.</t>
  </si>
  <si>
    <t>Prevention of eating disorders in female athletes</t>
  </si>
  <si>
    <t>Open Access J Sports Med</t>
  </si>
  <si>
    <t>105-113</t>
  </si>
  <si>
    <t>Corrado, D. and Basso, C. and Thiene, G.</t>
  </si>
  <si>
    <t>Pros and cons of screening for sudden cardiac death in sports</t>
  </si>
  <si>
    <t>Heart</t>
  </si>
  <si>
    <t>13556037 (ISSN)</t>
  </si>
  <si>
    <t>1365-1373</t>
  </si>
  <si>
    <t>10.1136/heartjnl-2012-302160</t>
  </si>
  <si>
    <t>Corrado, D. and Calore, C. and Zorzi, A. and Migliore, F.</t>
  </si>
  <si>
    <t>Improving the interpretation of the athlete's electrocardiogram</t>
  </si>
  <si>
    <t>3606-3609</t>
  </si>
  <si>
    <t>10.1093/eurheartj/eht458</t>
  </si>
  <si>
    <t>2014 female athlete triad coalition consensus statement on treatment and return to play of the female athlete triad: 1st international conference held in San Francisco, CA, May 2012, and 2nd international conference held in Indianapolis, IN, May 2013</t>
  </si>
  <si>
    <t>Clinical Journal of Sport Medicine</t>
  </si>
  <si>
    <t>1050642X (ISSN)</t>
  </si>
  <si>
    <t>96-119</t>
  </si>
  <si>
    <t>10.1097/JSM.0000000000000085</t>
  </si>
  <si>
    <t>Standardised criteria for ECG interpretation in athletes: A practical tool</t>
  </si>
  <si>
    <t>i6-i8</t>
  </si>
  <si>
    <t>10.1136/bjsports-2012-091703</t>
  </si>
  <si>
    <t>Drezner, J. A. and Ackerman, M. J. and Anderson, J. and Ashley, E. and Asplund, C. A. and Baggish, A. L. and BÃ¶rjesson, M. and Cannon, B. C. and Corrado, D. and DiFiori, J. P. and Fischbach, P. and Froelicher, V. and Harmon, K. G. and Heidbuchel, H. and Marek, J. and Owens, D. S. and Paul, S. and Pellicci, A. and Prutkin, J. M. and Salerno, J. C. and Schmied, C. M. and Sharma, S. and Stein, R. and Vetter, V. L. and Wilson, M. G.</t>
  </si>
  <si>
    <t>Electrocardiographic interpretation in athletes: The 'Seattle Criteria'</t>
  </si>
  <si>
    <t>122-124</t>
  </si>
  <si>
    <t>Drezner, J. A. and Ackerman, M. J. and Cannon, B. C. and Corrado, D. and Heidbuchel, H. and Prutkin, J. M. and Salerno, J. C. and Anderson, J. and Ashley, E. and Asplund, C. A. and Baggish, A. L. and BÃ¶rjesson, M. and DiFiori, J. P. and Fischbach, P. and Froelicher, V. and Harmon, K. G. and Marek, J. and Owens, D. S. and Paul, S. and Pelliccia, A. and Schmied, C. M. and Sharma, S. and Stein, R. and Vetter, V. L. and Wilson, M. G.</t>
  </si>
  <si>
    <t>Abnormal electrocardiographic findings in athletes: Recognising changes suggestive of primary electrical disease</t>
  </si>
  <si>
    <t>10.1136/bjsports-2012-092070</t>
  </si>
  <si>
    <t>Drezner, J. A. and Ashley, E. and Baggish, A. L. and BÃ¶rjesson, M. and Corrado, D. and Owens, D. S. and Patel, A. and Pelliccia, A. and Vetter, V. L. and Ackerman, M. J. and Anderson, J. and Asplund, C. A. and Cannon, B. C. and DiFiori, J. and Fischbach, P. and Froelicher, V. and Harmon, K. G. and Heidbuchel, H. and Marek, J. and Paul, S. and Prutkin, J. M. and Salerno, J. C. and Schmied, C. M. and Sharma, S. and Stein, R. and Wilson, M.</t>
  </si>
  <si>
    <t>Abnormal electrocardiographic findings in athletes: Recognising changes suggestive of cardiomyopathy</t>
  </si>
  <si>
    <t>137-152</t>
  </si>
  <si>
    <t>10.1136/bjsports-2012-092069</t>
  </si>
  <si>
    <t>Drezner, J. A. and Fischbach, P. and Froelicher, V. and Marek, J. and Pelliccia, A. and Prutkin, J. M. and Schmied, C. M. and Sharma, S. and Wilson, M. G. and Ackerman, M. J. and Anderson, J. and Ashley, E. and Asplund, C. A. and Baggish, A. L. and BÃ¶rjesson, M. and Cannon, B. C. and Corrado, D. and DiFiori, J. P. and Harmon, K. G. and Heidbuchel, H. and Owens, D. S. and Paul, S. and Salerno, J. C. and Stein, R. and Vetter, V. L.</t>
  </si>
  <si>
    <t>Normal electrocardiographic findings: Recognising physiological adaptations in athletes</t>
  </si>
  <si>
    <t>125-136</t>
  </si>
  <si>
    <t>10.1136/bjsports-2012-092068</t>
  </si>
  <si>
    <t>Drezner, J. A. and Levine, B. D. and Vetter, V. L.</t>
  </si>
  <si>
    <t>Reframing the debate: Screening athletes to prevent sudden cardiac death</t>
  </si>
  <si>
    <t>15475271 (ISSN)</t>
  </si>
  <si>
    <t>454-455</t>
  </si>
  <si>
    <t>10.1016/j.hrthm.2012.12.037</t>
  </si>
  <si>
    <t>Drezner, J. A. and O'Connor, F. G. and Harmon, K. G.</t>
  </si>
  <si>
    <t>AMSSM position statement on cardiovascular preparticipation screening in athletes: Current evidence, knowledge gaps, recommendations and future options</t>
  </si>
  <si>
    <t>Drezner, J. A. and Prutkin, J. M. and Harmon, K. G. and O'Kane, J. W. and Pelto, H. F. and Rao, A. L. and Hassebrock, J. D. and Petek, B. J. and Teteak, C. and Timonen, M. and Zigman, M. and Owens, D. S.</t>
  </si>
  <si>
    <t>Cardiovascular screening in college athletes</t>
  </si>
  <si>
    <t>Journal of the American College of Cardiology</t>
  </si>
  <si>
    <t>07351097 (ISSN)</t>
  </si>
  <si>
    <t>2353-2355</t>
  </si>
  <si>
    <t>10.1016/j.jacc.2015.02.072</t>
  </si>
  <si>
    <t>Drezner, J. A. and Sharma, S. and Baggish, A. and Papadakis, M. and Wilson, M. G. and Prutkin, J. M. and Gerche, A. L. and Ackerman, M. J. and Borjesson, M. and Salerno, J. C. and Asif, I. M. and Owens, D. S. and Chung, E. H. and Emery, M. S. and Froelicher, V. F. and Heidbuchel, H. and Adamuz, C. and Asplund, C. A. and Cohen, G. and Harmon, K. G. and Marek, J. C. and Molossi, S. and Niebauer, J. and Pelto, H. F. and Perez, M. V. and Riding, N. R. and Saarel, T. and Schmied, C. M. and Shipon, D. M. and Stein, R. and Vetter, V. L. and Pelliccia, A. and Corrado, D.</t>
  </si>
  <si>
    <t>Driggin, E. and Madhavan, M. and Bikdeli, B.</t>
  </si>
  <si>
    <t>Cardiovascular Considerations for Patients, Health Care Workers, and Health Systems During the Coronavirus Disease (COVID -19) Pandemic</t>
  </si>
  <si>
    <t>Elliott, P. M. and Anastasakis, A. and Borger, M. A. and Borggrefe, M. and Cecchi, F. and Charron, P. and Hagege, A. A. and Lafont, A. and Limongelli, G. and Mahrholdt, H. and McKenna, W. J. and Mogensen, J. and Nihoyannopoulos, P. and Nistri, S. and Piepe, P. G. and Pieske, B. and Rapezzi, C. and Rutten, F. H. and Tillmanns, C. and Watkins, H. and Oâ€™Mahony, C. and Achenbach, S. and Baumgartner, H. and Bax, J. J. and Bueno, H. and Dean, V. and Deaton, C. and Erol, Ã‡ and Fagard, R. and Ferrari, R. and Hasdai, D. and Hoes, A. W. and Kirchhof, P. and Knuuti, J. and Kolh, P. and Lancellotti, P. and Linhart, A. and Piepoli, M. F. and Ponikowski, P. and Sirnes, P. A. and Tamargo, J. L. and Tendera, M. and Torbicki, A. and Wijns, W. and Windecker, S. and Alfonso, F. and Basso, C. and Cardim, N. M. and Gimeno, J. R. and Heymans, S. and Holm, P. J. and Keren, A. and Lionis, C. and Muneretto, C. and Priori, S. and Salvador, M. J. and Wolpert, C.</t>
  </si>
  <si>
    <t>2014 ESC guidelines on diagnosis and management of hypertrophic cardiomyopathy: The task force for the diagnosis and management of hypertrophic cardiomyopathy of the European Society of Cardiology (ESC)</t>
  </si>
  <si>
    <t>2733-2779</t>
  </si>
  <si>
    <t>Elliott, P. M. and Anastasakis, A. and Ma, B. and Borggrefe, M. and Cecchi, F. and Charron, P. and Alain Hagege, A. and Lafont, A. and Limongelli, G. and Mahrholdt, H. and McKenna, W. J. and Mogensen, J. and Nihoyannopoulos, P. and Nistri, S. and Pieper, P. G. and Pieske, B. and Rapezzi, C. and Rutten, F. H. and Tillmanns, C. and Watkins, H. and O'Mahony, C.</t>
  </si>
  <si>
    <t>ESC guidelines on diagnosis and management of hypertrophic cardiomyopathy: The Task Force for the Diagnosis and Management of Hypertrophic Cardiomyopathy of the European Society of Cardiology (ESC)</t>
  </si>
  <si>
    <t>Emery, M. S. and Phelan, D. M. J. and Martinez, M. W.</t>
  </si>
  <si>
    <t>Exercise and Athletics in the COVID-19 Pandemic Era: American College of Cardiology</t>
  </si>
  <si>
    <t>Erdener, U. and Budgett, R.</t>
  </si>
  <si>
    <t>Exercise and pregnancy: Focus on advice for the competitive and elite athlete</t>
  </si>
  <si>
    <t>10.1136/bjsports-2015-095680</t>
  </si>
  <si>
    <t>Erickson, C. C. and Salerno, J. C. and Berger, S. and Campbell, R. and Cannon, B. and Christiansen, J. and Moffatt, K. and Pflaumer, A. and Snyder, C. S. and Srinivasan, C. and Valdes, S. O. and Vetter, V. L. and Zimmerman, F. and Berger, S. and Snyder, C. and Armsby, L. B. and Cabrera, A. G. and Hsu, D. T. and Benjamin Jaquiss, R. D. and Johnson, J. and Sachdeva, R. and Villafane, J., Jr. and Section On, Cardiology and Cardiac Surgery, Pediatric and Congenital Electrophysiology Society Task Force On Prevention Of Sudden Death In The, Young</t>
  </si>
  <si>
    <t>Sudden death in the young: Information for the primary care provider</t>
  </si>
  <si>
    <t>00314005 (ISSN)</t>
  </si>
  <si>
    <t>Estes, N. A. M. and Link, M. S.</t>
  </si>
  <si>
    <t>Preparticipation Athletic Screening Including an Electrocardiogram: An Unproven Strategy for Prevention of Sudden Cardiac Death in the Athlete</t>
  </si>
  <si>
    <t>Progress in Cardiovascular Diseases</t>
  </si>
  <si>
    <t>00330620 (ISSN)</t>
  </si>
  <si>
    <t>451-454</t>
  </si>
  <si>
    <t>10.1016/j.pcad.2012.01.008</t>
  </si>
  <si>
    <t>Themulti-modality cardiac imaging approach to the AthletÃ©s heart: An expert consensus of the European Association of Cardiovascular Imaging</t>
  </si>
  <si>
    <t>European Heart Journal Cardiovascular Imaging</t>
  </si>
  <si>
    <t>20472404 (ISSN)</t>
  </si>
  <si>
    <t>353-353T</t>
  </si>
  <si>
    <t>GaliÃ¨, N. and Humbert, M. and Vachiery, J. L. and Gibbs, S. and Lang, I. and Torbicki, A. and Simonneau, G. and Peacock, A. and Vonk Noordegraaf, A. and Beghetti, M. and Ghofrani, A. and Gomez Sanchez, M. A. and Hansmann, G. and Klepetko, W. and Lancellotti, P. and Matucci, M. and McDonagh, T. and Pierard, L. A. and Trindade, P. T. and Zompatori, M. and Hoeper, M. and Aboyans, V. and Vaz Carneiro, A. and Achenbach, S. and Agewall, S. and Allanore, Y. and Asteggiano, R. and Paolo Badano, L. and Albert BarberÃ , J. and Bouvaist, H. and Bueno, H. and Byrne, R. A. and Carerj, S. and Castro, G. and Erol, Ã‡ and Falk, V. and Funck-Brentano, C. and Gorenflo, M. and Granton, J. and Iung, B. and Kiely, D. G. and Kirchhof, P. and Kjellstrom, B. and L and messer, U. and Lekakis, J. and Lionis, C. and Lip, G. Y. H. and Orfanos, S. E. and Park, M. H. and Piepoli, M. F. and Ponikowski, P. and Revel, M. P. and Rigau, D. and Rosenkranz, S. and VÃ¶ller, H. and Luis Zamorano, J. and Myftiu, S. and Bonderman, D. and Firdovsi, I. and Lazareva, I. and De Pauw, M. and SokoloviÄ‡, S. and Velchev, V. and ÄŒikeÅ¡, M. and Moutiris, J. A. and Jansa, P. and Nielsen-Kudsk, J. E. and Anton, L. and JÃ¤Ã¤skelÃ¤inen, P. and Bauer, F. and Chukhrukidze, A. and Opitz, C. and Giannakoulas, G. and KarlÃ³cai, K. and Oddsson, O. and Gaine, S. and Menachemi, D. and Emdin, M. and Sooronbaev, T. and RudzÄ«tis, A. and Gumbiene, L. and Lebrun, F. and Micallef, J. and Botnaru, V. and Oukerraj, L. and Andreassen, A. K. and Kurzyna, M. and Leite Baptista, M. J. R. and Coman, I. M. and Moiseeva, O. and StefanoviÄ‡, B. S. and Å imkovÃ¡, I. and WikstrÃ¶m, G. and Schwerzmann, M. and Srbinovska-Kostovska, E. and van Dijk, A. P. J. and Mahdhaoui, A. and Kaymaz, C. and Coghlan, G. and Sirenko, Y.</t>
  </si>
  <si>
    <t>2015 ESC/ERS Guidelines for the diagnosis and treatment of pulmonary hypertension</t>
  </si>
  <si>
    <t>67-119</t>
  </si>
  <si>
    <t>10.1093/eurheartj/ehv317</t>
  </si>
  <si>
    <t>Guazzi, M. and Adams, V. and Conraads, V. and Halle, M. and Mezzani, A. and Vanhees, L. and Arena, R. and Fletcher, G. F. and Forman, D. E. and Kitzman, D. W. and Lavie, C. J. and Myers, J.</t>
  </si>
  <si>
    <t>Clinical recommendations for cardiopulmonary exercise testing data assessment in specific patient populations</t>
  </si>
  <si>
    <t>2917-2927</t>
  </si>
  <si>
    <t>10.1093/eurheartj/ehs221</t>
  </si>
  <si>
    <t>Guazzi, M. and Arena, R. and Halle, M. and Piepoli, M. F. and Myers, J. and Lavie, C. J.</t>
  </si>
  <si>
    <t>2016 focused update: Clinical recommendations for cardiopulmonary exercise testing data assessment in specific patient populations</t>
  </si>
  <si>
    <t>00097322 (ISSN)</t>
  </si>
  <si>
    <t>e694-e711</t>
  </si>
  <si>
    <t>10.1161/CIR.0000000000000406</t>
  </si>
  <si>
    <t>Harmon, K. G. and Drezner, J. A.</t>
  </si>
  <si>
    <t>Cardiovascular screening for young athletes</t>
  </si>
  <si>
    <t>JAMA - Journal of the American Medical Association</t>
  </si>
  <si>
    <t>00987484 (ISSN)</t>
  </si>
  <si>
    <t>1673-1674</t>
  </si>
  <si>
    <t>10.1001/jama.2015.3231</t>
  </si>
  <si>
    <t>Haugaa, K. H. and Basso, C. and Badano, L. P. and Bucciarelli-Ducci, C. and Cardim, N. and Gaemperli, O. and Galderisi, M. and Habib, G. and Knuuti, J. and Lancellotti, P. and McKenna, W. and Neglia, D. and Popescu, B. A. and Edvardsen, T.</t>
  </si>
  <si>
    <t>Comprehensive multi-modality imaging approach in arrhythmogenic cardiomyopathy - an expert consensus document of the European Association of Cardiovascular Imaging</t>
  </si>
  <si>
    <t>237-253</t>
  </si>
  <si>
    <t>10.1093/ehjci/jew229</t>
  </si>
  <si>
    <t>Heikura, I. A. and Uusitalo, A. L. T. and Stellingwerff, T. and Bergl and , D. and Mero, A. A. and Burke, L. M.</t>
  </si>
  <si>
    <t>Low energy availability is difficult to assess but outcomes have large impact on bone injury rates in elite distance athletes</t>
  </si>
  <si>
    <t>Int J Sport Nutr Exerc Metab</t>
  </si>
  <si>
    <t>Henriksen, K. and Schinke, R. and Moesch, K.</t>
  </si>
  <si>
    <t>Consensus statement on improving the mental health of high performance athletes</t>
  </si>
  <si>
    <t>International Journal of Sport and Exercise Psychology</t>
  </si>
  <si>
    <t>Herring, S. A. and Kibler, W. B. and Putukian, M.</t>
  </si>
  <si>
    <t>Team Physician Consensus Statement: 2013 update</t>
  </si>
  <si>
    <t>1618-1622</t>
  </si>
  <si>
    <t>Hull, J. H. and Loosemore, M. and Schwellnus, M.</t>
  </si>
  <si>
    <t>Respiratory health in athletes: facing the COVID-19 challenge</t>
  </si>
  <si>
    <t>The Lancet Respiratory Medicine</t>
  </si>
  <si>
    <t>22132600 (ISSN)</t>
  </si>
  <si>
    <t>557-558</t>
  </si>
  <si>
    <t>10.1016/S2213-2600(20)30175-2</t>
  </si>
  <si>
    <t>Jeacocke, N. A. and Beals, K. A.</t>
  </si>
  <si>
    <t>Eating disorders and disordered eating in athletes</t>
  </si>
  <si>
    <t>McGraw-Hill Education</t>
  </si>
  <si>
    <t>213-233</t>
  </si>
  <si>
    <t>JAMA Cardiology</t>
  </si>
  <si>
    <t>23806583 (ISSN)</t>
  </si>
  <si>
    <t>Lampert, R.</t>
  </si>
  <si>
    <t>ECG screening in athletes: Differing views from two sides of the Atlantic</t>
  </si>
  <si>
    <t>1037-1043</t>
  </si>
  <si>
    <t>10.1136/heartjnl-2016-309448</t>
  </si>
  <si>
    <t>Lancellotti, P. and Pellikka, P. A. and Budts, W. and Chaudhry, F. A. and Donal, E. and Dulgheru, R. and Edvardsen, T. and Garbi, M. and Ha, J. W. and Kane, G. C. and Kreeger, J. and Mertens, L. and Pibarot, P. and Picano, E. and Ryan, T. and Tsutsui, J. M. and Varga, A.</t>
  </si>
  <si>
    <t>The Clinical Use of Stress Echocardiography in Non-Ischaemic Heart Disease: Recommendations from the European Association of Cardiovascular Imaging and the American Society of Echocardiography</t>
  </si>
  <si>
    <t>Journal of the American Society of Echocardiography</t>
  </si>
  <si>
    <t>08947317 (ISSN)</t>
  </si>
  <si>
    <t>101-138</t>
  </si>
  <si>
    <t>10.1016/j.echo.2016.10.016</t>
  </si>
  <si>
    <t>LÃ¶llgen, H. and BÃ¶rjesson, M. and Cummiskey, J. and Bachl, N. and Debruyne, A.</t>
  </si>
  <si>
    <t>The pre-participation examination in sports: EFSMA statement on ECG for pre-particpation examination</t>
  </si>
  <si>
    <t>Deutsche Zeitschrift fur Sportmedizin</t>
  </si>
  <si>
    <t>03445925 (ISSN)</t>
  </si>
  <si>
    <t>151-155</t>
  </si>
  <si>
    <t>10.5960/dzsm.2015.182</t>
  </si>
  <si>
    <t>LÃ¶llgen, H. and LÃ¶llgen, R.</t>
  </si>
  <si>
    <t>Genetics, genetic testing and sports: Aspects from sports cardiology</t>
  </si>
  <si>
    <t>Genomics Soc Policy</t>
  </si>
  <si>
    <t>32-47</t>
  </si>
  <si>
    <t>Marek, J. and Toresdahl, B. and Zimmerman, F.</t>
  </si>
  <si>
    <t>The Seattle ECG Criteria for Abnormal Q Waves Is Not Associated with Findings of Cardiomyopathy on Limited Echocardiography</t>
  </si>
  <si>
    <t>Maron, B. J.</t>
  </si>
  <si>
    <t>Counterpoint: Mandatory ECG screening of young competitive athletes</t>
  </si>
  <si>
    <t>1646-1649</t>
  </si>
  <si>
    <t>10.1016/j.hrthm.2012.03.019</t>
  </si>
  <si>
    <t>Maron, B. J. and Friedman, R. A. and Kligfield, P. and Levine, B. D. and Viskin, S. and Chaitman, B. R. and Okin, P. M. and Saul, J. P. and Salberg, L. and Van Hare, G. F. and Soliman, E. Z. and Chen, J. and Matherne, G. P. and Bolling, S. F. and Mitten, M. J. and Caplan, A. and Balady, G. J. and Thompson, P. D.</t>
  </si>
  <si>
    <t>Assessment of the 12-lead electrocardiogram as a screening test for detection of cardiovascular disease in healthy general populations of young people (12-25 years of age): A scientific statement from the american heart association and the american college of cardiology</t>
  </si>
  <si>
    <t>1479-1514</t>
  </si>
  <si>
    <t>10.1016/j.jacc.2014.05.006</t>
  </si>
  <si>
    <t>Assessment of the 12-lead ECG as a screening test for detection of cardiovascular disease in healthy general populations of young people (12-25 years of age) a scientific statement from the american heart association and the American College of cardiology</t>
  </si>
  <si>
    <t>1303-1334</t>
  </si>
  <si>
    <t>10.1161/CIR.0000000000000025</t>
  </si>
  <si>
    <t>Maughan, R. and Burke, L.</t>
  </si>
  <si>
    <t>Nutrition for athletes</t>
  </si>
  <si>
    <t>Nutrition for Athletes: A Practical Guide to Eating for Health and Performance</t>
  </si>
  <si>
    <t>Maughan, R. J. and Burke, L. M. and Dvorak, J. and Larson-Meyer, D. E. and Peeling, P. and Phillips, S. M. and Rawson, E. S. and Walsh, N. P. and Garthe, I. and Geyer, H. and Meeusen, R. and Van Loon, L. and Shirreffs, S. M. and Spriet, L. L. and Stuart, M. and Vernec, A. and Currell, K. and Ali, V. M. and Budgett, R. G. M. and Ljungqvist, A. and Mountjoy, M. and Pitsiladis, Y. and Soligard, T. and Erdener, U. and Engebretsen, L.</t>
  </si>
  <si>
    <t>IOC consensus statement: Dietary supplements and the high-performance athlete</t>
  </si>
  <si>
    <t>International Journal of Sport Nutrition and Exercise Metabolism</t>
  </si>
  <si>
    <t>1526484X (ISSN)</t>
  </si>
  <si>
    <t>104-125</t>
  </si>
  <si>
    <t>10.1123/ijsnem.2018-0020</t>
  </si>
  <si>
    <t>McKinney, J. and Johri, A. M. and Poirier, P. and Fournier, A. and Goodman, J. M. and Moulson, N. and Pipe, A. and Philippon, F. and Taylor, T. and Connelly, K. and Dorian, P.</t>
  </si>
  <si>
    <t>Canadian Cardiovascular Society Cardiovascular Screening of Competitive Athletes: The Utility of the Screening Electrocardiogram to Predict Sudden Cardiac Death</t>
  </si>
  <si>
    <t>Canadian Journal of Cardiology</t>
  </si>
  <si>
    <t>0828282X (ISSN)</t>
  </si>
  <si>
    <t>1557-1566</t>
  </si>
  <si>
    <t>10.1016/j.cjca.2019.08.023</t>
  </si>
  <si>
    <t>Prevention, diagnosis and treatment of the overtraining syndrome: Joint consensus statement of the European College of Sport Science (ECSS) and the American College of Sports Medicine (ACSM)</t>
  </si>
  <si>
    <t>European Journal of Sport Science</t>
  </si>
  <si>
    <t>17461391 (ISSN)</t>
  </si>
  <si>
    <t>10.1080/17461391.2012.730061</t>
  </si>
  <si>
    <t>Melin, A. and Lundy, B.</t>
  </si>
  <si>
    <t>Measuring energy availability</t>
  </si>
  <si>
    <t>Clinical Sports Nutrition (5th Ed)</t>
  </si>
  <si>
    <t>146-157</t>
  </si>
  <si>
    <t>Millar, L. and Fern and ez, G. and Dhutia, H. and Myott, J. and Malhotra, A. and Finocchi-Ario, G. and Tome, M. and Narain, R. and Papadakis, M. and Keteepe-Arachi, T. and Behr, E. and Prakash, K. and Sharma, S. and Sharma, R.</t>
  </si>
  <si>
    <t>Exercise echocardiography has a high sensitivity and specificity in differentiating athleteâ€™s heart from dilated cardiomyopathy (Abstract)</t>
  </si>
  <si>
    <t>A15662</t>
  </si>
  <si>
    <t>Moesch, K. and KenttÃ¤, G. and Kleinert, J. and Quignon-Fleuret, C. and Cecil, S. and Bertollo, M.</t>
  </si>
  <si>
    <t>FEPSAC position statement: Mental health disorders in elite athletes and models of service provision</t>
  </si>
  <si>
    <t>Psychology of Sport and Exercise</t>
  </si>
  <si>
    <t>14690292 (ISSN)</t>
  </si>
  <si>
    <t>61-71</t>
  </si>
  <si>
    <t>10.1016/j.psychsport.2018.05.013</t>
  </si>
  <si>
    <t>Mont, L. and Pelliccia, A. and Sharma, S. and Biffi, A. and Borjesson, M. and Terradellas, J. B. and Carre, F. and Guasch, E. and Heidbuchel, H. and La Gerche, A. and Lampert, R. and McKenna, W. and Papadakis, M. and Priori, S. G. and Scanavacca, M. and Thompson, P. and Sticherling, C. and Viskin, S. and Wilson, M. and Corrado, D. and Gregory, L. Y. H. and Gorenek, B. and Lundqvist, C. B. and Merkely, B. and Hindricks, G. and Hern and ez-Madrid, A. and Lane, D. and Boriani, G. and Narasimhan, C. and Marquez, M. F. and Haines, D. and Mackall, J. and Marques-Vidal, P. M. and Corra, U. and Halle, M. and Tiberi, M. and Niebauer, J. and Piepoli, M.</t>
  </si>
  <si>
    <t>10995129 (ISSN)</t>
  </si>
  <si>
    <t>The IOC consensus statement: Beyond the Female Athlete Triad-Relative Energy Deficiency in Sport (RED-S)</t>
  </si>
  <si>
    <t>491-497</t>
  </si>
  <si>
    <t>Mountjoy, M. and Sundgot-Borgen, J. K. and Burke, L. M. and Ackerman, K. E. and Blauwet, C. and Constantini, N. and Lebrun, C. and Lundy, B. and Melin, A. K. and Meyer, N. L. and Sherman, R. T. and Tenforde, A. S. and Torstveit, M. K. and Budgett, R.</t>
  </si>
  <si>
    <t>IOC consensus statement on relative energy deficiency in sport (RED-S): 2018 update</t>
  </si>
  <si>
    <t>687-697</t>
  </si>
  <si>
    <t>10.1136/bjsports-2018-099193</t>
  </si>
  <si>
    <t>Moyer, V. A.</t>
  </si>
  <si>
    <t>Screening for coronary heart disease with electrocardiography: U.S. Preventive Services Task Force recommendation statement</t>
  </si>
  <si>
    <t>Annals of Internal Medicine</t>
  </si>
  <si>
    <t>00034819 (ISSN)</t>
  </si>
  <si>
    <t>512-518</t>
  </si>
  <si>
    <t>10.7326/0003-4819-157-7-201210020-00514</t>
  </si>
  <si>
    <t>Screening for primary hypertension in children and adolescents: U.s. Preventive services task force recommendation statement</t>
  </si>
  <si>
    <t>907-914</t>
  </si>
  <si>
    <t>10.1542/peds.2013-2864</t>
  </si>
  <si>
    <t>Nazem, T. G. and Ackerman, K. E.</t>
  </si>
  <si>
    <t>The Female Athlete Triad</t>
  </si>
  <si>
    <t>19417381 (ISSN)</t>
  </si>
  <si>
    <t>302-311</t>
  </si>
  <si>
    <t>10.1177/1941738112439685</t>
  </si>
  <si>
    <t>Neal, T. L.</t>
  </si>
  <si>
    <t>Recognizing the signs</t>
  </si>
  <si>
    <t>Train Condition.</t>
  </si>
  <si>
    <t>36-43</t>
  </si>
  <si>
    <t>Neal, T. L. and Diamond, A. B. and Goldman, S. and Klossner, D. and Morse, E. D. and Pajak, D. E. and Putukian, M. and Qu and t, E. F. and Sullivan, J. P. and Wallack, C. and Welzant, V.</t>
  </si>
  <si>
    <t>Inter-association recommendations for developing a plan to recognize and refer student-athletes with psychological concerns at the collegiate level: An executive summary of a consensus statement</t>
  </si>
  <si>
    <t>716-720</t>
  </si>
  <si>
    <t>10.4085/1062-6050-48.4.13</t>
  </si>
  <si>
    <t>Neal, T. L. and Diamond, A. B. and Goldman, S. and Liedtka, K. D. and Mathis, K. and Morse, E. D. and Putukian, M. and Qu and t, E. and Ritter, S. and Sullivan, J. P. and Victor, W.</t>
  </si>
  <si>
    <t>Interassociation recommendations for developing a plan to recognize and refer student-athletes with psychological concerns at the secondary school level: A consensus statement</t>
  </si>
  <si>
    <t>231-249</t>
  </si>
  <si>
    <t>Needleman, I. and Ashley, P. and Fine, P. and Haddad, F. and Loosemore, M. and Medici, A. D. and Donos, N. and Newton, T. and Someren, K. V. and Moazzez, R. and Jaques, R. and Hunter, G. and Khan, K. and Shimmin, M. and Brewer, J. and Meehan, L. and Mills, S. and Porter, S.</t>
  </si>
  <si>
    <t>Oral health and elite sport performance</t>
  </si>
  <si>
    <t>10.1136/bjsports-2014-093804</t>
  </si>
  <si>
    <t>Niebauer, J. and BÃ¶rjesson, M. and Carre, F. and Caselli, S. and Palatini, P. and Quattrini, F. and Serratosa, L. and Emilio Adami, P. and Biffi, A. and Pressler, A. and Schmied, C. and van Buuren, F. and Panhuyzen-Goedkoop, N. and Solberg, E. and Halle, M. and La Gerche, A. and Papadakis, M. and Sharma, S. and Pelliccia, A.</t>
  </si>
  <si>
    <t>Pavy, B. and Iliou, M. C. and VergÃ¨s-Patois, B. and Brion, R. and MonpÃ¨re, C. and CarrÃ©, F. and Aeberhard, P. and Argouach, C. and Borgne, A. and Consoli, S. and Corone, S. and Fischbach, M. and Fourcade, L. and Lecerf, J. M. and Mounier-Vehier, C. and Paillard, F. and Pierre, B. and Swynghedauw, B. and Theodose, Y. and Thomas, D. and Claudot, F. and Cohen-Solal, A. and Douard, H. and Marcadet, D.</t>
  </si>
  <si>
    <t>French Society of Cardiology guidelines for cardiac rehabilitation in adults</t>
  </si>
  <si>
    <t>Archives of Cardiovascular Diseases</t>
  </si>
  <si>
    <t>18752136 (ISSN)</t>
  </si>
  <si>
    <t>309-328</t>
  </si>
  <si>
    <t>10.1016/j.acvd.2012.01.010</t>
  </si>
  <si>
    <t>Pelliccia, A. and Quattrini, F. M.</t>
  </si>
  <si>
    <t>Leisure-time physical activity and sport participation in patients with cardiomyopathies</t>
  </si>
  <si>
    <t>Cardiac Electrophysiology Clinics</t>
  </si>
  <si>
    <t>18779182 (ISSN)</t>
  </si>
  <si>
    <t>65-71</t>
  </si>
  <si>
    <t>10.1016/j.ccep.2012.11.005</t>
  </si>
  <si>
    <t>Perrin, A. E. and Jotwani, V. M.</t>
  </si>
  <si>
    <t>Addressing the unique issues of student athletes with ADHD</t>
  </si>
  <si>
    <t>Journal of Family Practice</t>
  </si>
  <si>
    <t>00943509 (ISSN)</t>
  </si>
  <si>
    <t>E1-E9</t>
  </si>
  <si>
    <t>Plateau, C. R. and McDermott, H. J. and Arcelus, J. and Meyer, C.</t>
  </si>
  <si>
    <t>Identifying and preventing disordered eating among athletes</t>
  </si>
  <si>
    <t>Appetite</t>
  </si>
  <si>
    <t>Prior, D. L. and La Gerche, A.</t>
  </si>
  <si>
    <t>The athlete's heart</t>
  </si>
  <si>
    <t>947-955</t>
  </si>
  <si>
    <t>10.1136/heartjnl-2011-301329</t>
  </si>
  <si>
    <t>Priori, S. G. and BlomstrÃ¶m-Lundqvist, C. and Mazzanti, A. and Bloma, N. and Borggrefe, M. and Camm, J. and Elliott, P. M. and Fitzsimons, D. and Hatala, R. and Hindricks, G. and Kirchhof, P. and Kjeldsen, K. and Kuck, K. H. and Hern and ez-Madrid, A. and Nikolaou, N. and NorekvÃ¥l, T. M. and Spaulding, C. and Van Veldhuisen, D. J. and Kolh, P. and Lip, G. Y. H. and Agewall, S. and BarÃ³n-Esquivias, G. and Boriani, G. and Budts, W. and Bueno, H. and Capodanno, D. and Carerj, S. and Crespo-Leiro, M. G. and Czerny, M. and Deaton, C. and Dobrev, D. and Erol, C. and Galderisi, M. and Gorenek, B. and Kriebel, T. and Lambiase, P. and Lancellotti, P. and Lane, D. A. and Lang, I. and Manolis, A. J. and Morais, J. and Moreno, J. and Piepoli, M. F. and Rutten, F. H. and Sredniawa, B. and Zamorano, J. L. and Zannad, F.</t>
  </si>
  <si>
    <t>2015 ESC Guidelines for the management of patients with ventricular arrhythmias and the prevention of sudden cardiac death: The Task Force for the Management of Patients with Ventricular Arrhythmias and the Prevention of Sudden Cardiac Death of the European Society of Cardiology (ESC)</t>
  </si>
  <si>
    <t>1601-1687</t>
  </si>
  <si>
    <t>10.1093/europace/euv319</t>
  </si>
  <si>
    <t>ProvidÃªncia, R. and Teixeira, C. and Segal, O. and Ullstein, A. and Mueser, K. T. and Lambiase, P.</t>
  </si>
  <si>
    <t>Is it time to loosen the restrictions on athletes with cardiac disorders competing in sport?</t>
  </si>
  <si>
    <t>1056-1057</t>
  </si>
  <si>
    <t>10.1136/bjsports-2016-097002</t>
  </si>
  <si>
    <t>Rajpal, S. and Tong, M. S. and Borchers, J. and Zareba, K. M. and Obarski, T. P. and Simonetti, O. P. and Daniels, C. J.</t>
  </si>
  <si>
    <t>Cardiovascular Magnetic Resonance Findings in Competitive Athletes Recovering from COVID-19 Infection</t>
  </si>
  <si>
    <t>116-118</t>
  </si>
  <si>
    <t>10.1001/jamacardio.2020.4916</t>
  </si>
  <si>
    <t>Reardon, C. L. and Hainline, B. and Aron, C. M. and Baron, D. and Baum, A. L. and Bindra, A. and Budgett, R. and Campriani, N. and Castaldelli-Maia, J. M. and Currie, A. and Derevensky, J. L. and Glick, I. D. and Gorczynski, P. and Gouttebarge, V. and Gr and ner, M. A. and Han, D. H. and McDuff, D. and Mountjoy, M. and Polat, A. and Purcell, R. and Putukian, M. and Rice, S. and Sills, A. and Stull, T. and Swartz, L. and Zhu, L. J. and Engebretsen, L.</t>
  </si>
  <si>
    <t>Mental health in elite athletes: International Olympic Committee consensus statement (2019)</t>
  </si>
  <si>
    <t>667-699</t>
  </si>
  <si>
    <t>10.1136/bjsports-2019-100715</t>
  </si>
  <si>
    <t>Roberts, W. O. and Asplund, C. A. and O'Connor, F. G. and Stovitz, S. D.</t>
  </si>
  <si>
    <t>Cardiac preparticipation screening for the young athlete: Why the routine use of ECG is not necessary</t>
  </si>
  <si>
    <t>311-315</t>
  </si>
  <si>
    <t>10.1016/j.jelectrocard.2015.01.010</t>
  </si>
  <si>
    <t>RydÃ©n, L. and Grant, P. J. and Anker, S. D. and Berne, C. and Cosentino, F. and Danchin, N. and Deaton, C. and Escaned, J. and Hammes, H. P. and Huikuri, H. and Marre, M. and Marx, N. and Mellbin, L. and Ostergren, J. and Patrono, C. and Seferovic, P. and Uva, M. S. and Taskinen, M. R. and Tendera, M. and Tuomilehto, J. and Valensi, P. and Zamorano, J. L. and Achenbach, S. and Baumgartner, H. and Bax, J. J. and Bueno, H. and Dean, V. and Erol, Ã‡ and Fagard, R. and Ferrari, R. and Hasdai, D. and Hoes, A. W. and Kirchhof, P. and Knuuti, J. and Kolh, P. and Lancellotti, P. and Linhart, A. and Nihoyannopoulos, P. and Piepoli, M. F. and Ponikowski, P. and Sirnes, P. A. and Tamargo, J. L. and Torbicki, A. and Wijns, W. and Windecker, S. and De Backer, G. and Ezquerra, E. A. and Avogaro, A. and Badimon, L. and Baranova, E. and Betteridge, J. and Ceriello, A. and Funck-Brentano, C. and Gulba, D. C. and Kjekshus, J. K. and Lev, E. and Mueller, C. and Neyses, L. and Nilsson, P. M. and Perk, J. and Reiner, Å½ and Sattar, N. and SchÃ¤chinger, V. and Scheen, A. and Schirmer, H. and StrÃ¶mberg, A. and Sudzhaeva, S. and Viigimaa, M. and Vlachopoulos, C. and Xuereb, R. G.</t>
  </si>
  <si>
    <t>ESC guidelines on diabetes, pre-diabetes, and cardiovascular diseases developed in collaboration with the EASD</t>
  </si>
  <si>
    <t>3035-3087</t>
  </si>
  <si>
    <t>10.1093/eurheartj/eht108</t>
  </si>
  <si>
    <t>Schellhorn, P. and Klingel, K. and Burgstahler, C.</t>
  </si>
  <si>
    <t>Return to sports after COVID-19 infection</t>
  </si>
  <si>
    <t>4382-4384</t>
  </si>
  <si>
    <t>10.1093/eurheartj/ehaa448</t>
  </si>
  <si>
    <t>Schinke, R. J. and Stambulova, N. B. and Si, G. and Moore, Z.</t>
  </si>
  <si>
    <t>International society of sport psychology position stand: Athletesâ€™ mental health, performance, and development</t>
  </si>
  <si>
    <t>1612197X (ISSN)</t>
  </si>
  <si>
    <t>622-639</t>
  </si>
  <si>
    <t>10.1080/1612197X.2017.1295557</t>
  </si>
  <si>
    <t>Schmied, C. and Borjesson, M.</t>
  </si>
  <si>
    <t>Journal of Internal Medicine</t>
  </si>
  <si>
    <t>09546820 (ISSN)</t>
  </si>
  <si>
    <t>93-103</t>
  </si>
  <si>
    <t>10.1111/joim.12184</t>
  </si>
  <si>
    <t>Schwellnus, M. and Soligard, T. and Alonso, J. M. and Bahr, R. and Clarsen, B. and Dijkstra, H. P. and Gabbett, T. J. and Gleeson, M. and HÃ¤gglund, M. and Hutchinson, M. R. and Van Rensburg, C. J. and Meeusen, R. and Orchard, J. W. and Pluim, B. M. and Raftery, M. and Budgett, R. and Engebretsen, L.</t>
  </si>
  <si>
    <t>How much is too much? (Part 2) International Olympic Committee consensus statement on load in sport and risk of illness</t>
  </si>
  <si>
    <t>1043-1052</t>
  </si>
  <si>
    <t>10.1136/bjsports-2016-096572</t>
  </si>
  <si>
    <t>Sharma, S. and Estes Iii, N. A. M. and Vetter, V. L. and Corrado, D.</t>
  </si>
  <si>
    <t>Cardiac screening before participation in sports</t>
  </si>
  <si>
    <t>New England Journal of Medicine</t>
  </si>
  <si>
    <t>00284793 (ISSN)</t>
  </si>
  <si>
    <t>2049-2053</t>
  </si>
  <si>
    <t>10.1056/NEJMclde1311642</t>
  </si>
  <si>
    <t>Sports, M. and Pescatello, L. S. and Arena, R. and Riebe, D. and Thompson, P. D.</t>
  </si>
  <si>
    <t>ACSM's Guidelines for Exercise Testing and Prescription</t>
  </si>
  <si>
    <t>Steeds, R. P. and Garbi, M. and Cardim, N. and Kasprzak, J. D. and Sade, E. and Nihoyannopoulos, P. and Popescu, B. A. and Stefanidis, A. and Cosyns, B. and Monaghan, M. and Aakhus, S. and Edvardsen, T. and Flachskampf, F. and Galiuto, L. and Athanassopoulos, G. and Lancellotti, P. and Delgado, V. and Donal, E. and Galderisi, M. and Lombardi, M. and Muraru, D. and Haugaa, K. and Committee, Eacvi Scientific Documents</t>
  </si>
  <si>
    <t>EACVI appropriateness criteria for the use of transthoracic echocardiography in adults: A report of literature and current practice review</t>
  </si>
  <si>
    <t>1191-1204</t>
  </si>
  <si>
    <t>10.1093/ehjci/jew333</t>
  </si>
  <si>
    <t>Sundgot-Borgen, J. and Danielsen, K. and Klungl and -Torstveit, M.</t>
  </si>
  <si>
    <t>Female former elite athletes suffering from eating disorders during their career</t>
  </si>
  <si>
    <t>267-958</t>
  </si>
  <si>
    <t>Tenforde, A. S. and Fredericson, M. and Sayres, L. C. and Cutti, P. and Sainani, K. L.</t>
  </si>
  <si>
    <t>Identifying Sex-Specific Risk Factors for Low Bone Mineral Density in Adolescent Runners</t>
  </si>
  <si>
    <t>American Journal of Sports Medicine</t>
  </si>
  <si>
    <t>03635465 (ISSN)</t>
  </si>
  <si>
    <t>1494-1504</t>
  </si>
  <si>
    <t>10.1177/0363546515572142</t>
  </si>
  <si>
    <t>Tenforde, A. S. and Nattiv, A. and Ackerman, K. and Barrack, M. T. and Fredericson, M.</t>
  </si>
  <si>
    <t>Optimising bone health in the young male athlete</t>
  </si>
  <si>
    <t>148-149</t>
  </si>
  <si>
    <t>10.1136/bjsports-2016-097000</t>
  </si>
  <si>
    <t>Thiene, G. and Corrado, D. and Schiavon, M. and Basso, C.</t>
  </si>
  <si>
    <t>Screening of competitive athletes to prevent sudden death</t>
  </si>
  <si>
    <t>304-307</t>
  </si>
  <si>
    <t>10.1136/heartjnl-2012-302411</t>
  </si>
  <si>
    <t>Thomas, D. T. and Erdman, K. A. and Burke, L. M.</t>
  </si>
  <si>
    <t>Position of the Academy of Nutrition and Dietetics, Dietitians of Canada, and the American College of Sports Medicine: Nutrition and Athletic Performance</t>
  </si>
  <si>
    <t>Journal of the Academy of Nutrition and Dietetics</t>
  </si>
  <si>
    <t>22122672 (ISSN)</t>
  </si>
  <si>
    <t>501-528</t>
  </si>
  <si>
    <t>10.1016/j.jand.2015.12.006</t>
  </si>
  <si>
    <t>Toresdahl, B. G. and Asif, I. M.</t>
  </si>
  <si>
    <t>Coronavirus Disease 2019 (COVID-19): Considerations for the Competitive Athlete</t>
  </si>
  <si>
    <t>221-224</t>
  </si>
  <si>
    <t>10.1177/1941738120918876</t>
  </si>
  <si>
    <t>Wagner, A. J. and Erickson, C. D. and Tierney, D. K. and Houston, M. N. and Bacon, C. E. W.</t>
  </si>
  <si>
    <t>The diagnostic accuracy of screening tools to detect eating disorders in female athletes</t>
  </si>
  <si>
    <t>Journal of Sport Rehabilitation</t>
  </si>
  <si>
    <t>10566716 (ISSN)</t>
  </si>
  <si>
    <t>395-398</t>
  </si>
  <si>
    <t>10.1123/jsr.2014-0337</t>
  </si>
  <si>
    <t>Weiner, R. B. and Wang, F. and Berkstresser, B. and Kim, J. and Wang, T. J. and Lewis, G. D. and Hutter Jr, A. M. and Picard, M. H. and Baggish, A. L.</t>
  </si>
  <si>
    <t>Regression of "gray zone" exercise-induced concentric left ventricular hypertrophy during prescribed detraining</t>
  </si>
  <si>
    <t>1992-1994</t>
  </si>
  <si>
    <t>10.1016/j.jacc.2012.01.057</t>
  </si>
  <si>
    <t>study type</t>
  </si>
  <si>
    <t>population</t>
  </si>
  <si>
    <t>intervention</t>
  </si>
  <si>
    <t>duplicate</t>
  </si>
  <si>
    <t>multiple publication</t>
  </si>
  <si>
    <t>outcome</t>
  </si>
  <si>
    <t>setting</t>
  </si>
  <si>
    <t>main exlusion reason</t>
  </si>
  <si>
    <t>Clinical Recommendations for Cardiopulmonary Exercise Testing Data Assessment in Specific Patient populations</t>
  </si>
  <si>
    <t>main exclusion reason</t>
  </si>
  <si>
    <t>source</t>
  </si>
  <si>
    <t>study design</t>
  </si>
  <si>
    <t>no.</t>
  </si>
  <si>
    <t>comparison</t>
  </si>
  <si>
    <t>language</t>
  </si>
  <si>
    <t>Sum</t>
  </si>
  <si>
    <t>Exclusion reason</t>
  </si>
  <si>
    <t>Total number of exclusions</t>
  </si>
  <si>
    <t>Cover page</t>
  </si>
  <si>
    <t xml:space="preserve">Supplement II: </t>
  </si>
  <si>
    <t>List of excluded reports</t>
  </si>
  <si>
    <t xml:space="preserve">Article title: </t>
  </si>
  <si>
    <t>Pre-participation evaluation of recreational and competitive athletes – A systematic review of guidelines and consensus statements</t>
  </si>
  <si>
    <t xml:space="preserve">Journal: </t>
  </si>
  <si>
    <t xml:space="preserve">Authors: </t>
  </si>
  <si>
    <t>Alina Weise, Nadja Könsgen, Christine Joisten, Fabian Schlumberger, Anja Hirschmüller, Jessica Breuing, Käthe Gooßen</t>
  </si>
  <si>
    <t xml:space="preserve">Corresponding author: </t>
  </si>
  <si>
    <t>Dr Alina Weise, Witten/Herdecke University, Institute for Research in Operative Medicine (IFOM), Cologne, Germany. ORCID: https://orcid.org/0000-0003-4563-5782, alina.weise@uni-wh.de</t>
  </si>
  <si>
    <t>Sports Medicine - 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</si>
</sst>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3" tint="-0.499984740745262"/>
      <name val="Calibri"/>
      <family val="2"/>
      <scheme val="minor"/>
    </font>
    <font>
      <b/>
      <sz val="11"/>
      <color theme="3" tint="-0.499984740745262"/>
      <name val="Calibri"/>
      <family val="2"/>
      <scheme val="minor"/>
    </font>
    <font>
      <b/>
      <sz val="11"/>
      <name val="Calibri Light"/>
      <family val="2"/>
    </font>
    <font>
      <sz val="10"/>
      <name val="Calibri"/>
      <family val="2"/>
      <scheme val="minor"/>
    </font>
    <font>
      <sz val="10"/>
      <name val="Calibri Light"/>
      <family val="2"/>
    </font>
    <font>
      <sz val="10"/>
      <name val="Calibri"/>
      <family val="2"/>
    </font>
    <font>
      <sz val="10"/>
      <name val="Calibri"/>
      <scheme val="minor"/>
    </font>
    <font>
      <sz val="10"/>
      <name val="Calibri Light"/>
    </font>
    <font>
      <sz val="10"/>
      <color theme="1"/>
      <name val="Calibri"/>
      <family val="2"/>
    </font>
    <font>
      <b/>
      <sz val="9"/>
      <color indexed="81"/>
      <name val="Segoe UI"/>
      <family val="2"/>
    </font>
    <font>
      <sz val="9"/>
      <color indexed="81"/>
      <name val="Segoe UI"/>
      <family val="2"/>
    </font>
    <font>
      <b/>
      <sz val="24"/>
      <color theme="1"/>
      <name val="Times New Roman"/>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
      <patternFill patternType="solid">
        <fgColor rgb="FFD9D9D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op>
      <bottom style="thin">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0" fillId="0" borderId="0" xfId="0" applyAlignment="1"/>
    <xf numFmtId="0" fontId="18" fillId="0" borderId="0" xfId="0" applyFont="1" applyAlignment="1"/>
    <xf numFmtId="0" fontId="18" fillId="0" borderId="0" xfId="0" applyFont="1" applyFill="1" applyAlignment="1"/>
    <xf numFmtId="0" fontId="18" fillId="33" borderId="0" xfId="0" applyFont="1" applyFill="1" applyAlignment="1"/>
    <xf numFmtId="0" fontId="19" fillId="0" borderId="10" xfId="0" applyFont="1" applyBorder="1" applyAlignment="1"/>
    <xf numFmtId="0" fontId="23" fillId="0" borderId="0" xfId="0" applyFont="1" applyFill="1" applyBorder="1" applyAlignment="1">
      <alignment horizontal="left" vertical="top"/>
    </xf>
    <xf numFmtId="0" fontId="23" fillId="0" borderId="0" xfId="0" applyFont="1" applyBorder="1" applyAlignment="1">
      <alignment horizontal="left" vertical="top"/>
    </xf>
    <xf numFmtId="0" fontId="22" fillId="0" borderId="0" xfId="0" applyFont="1" applyBorder="1" applyAlignment="1">
      <alignment horizontal="left" vertical="top"/>
    </xf>
    <xf numFmtId="0" fontId="22" fillId="0" borderId="0" xfId="0" applyFont="1" applyFill="1" applyBorder="1" applyAlignment="1">
      <alignment horizontal="left" vertical="top"/>
    </xf>
    <xf numFmtId="0" fontId="21" fillId="0" borderId="0" xfId="0" applyFont="1" applyFill="1" applyBorder="1" applyAlignment="1">
      <alignment horizontal="left" vertical="top"/>
    </xf>
    <xf numFmtId="0" fontId="21" fillId="0" borderId="0" xfId="0" applyFont="1" applyBorder="1" applyAlignment="1">
      <alignment horizontal="left" vertical="top"/>
    </xf>
    <xf numFmtId="0" fontId="25" fillId="0" borderId="0" xfId="0" applyFont="1" applyBorder="1" applyAlignment="1">
      <alignment horizontal="left" vertical="top"/>
    </xf>
    <xf numFmtId="0" fontId="24" fillId="0" borderId="0" xfId="0" applyFont="1" applyFill="1" applyBorder="1" applyAlignment="1">
      <alignment horizontal="left" vertical="top"/>
    </xf>
    <xf numFmtId="0" fontId="24" fillId="0" borderId="0" xfId="0" applyFont="1" applyBorder="1" applyAlignment="1">
      <alignment horizontal="left" vertical="top"/>
    </xf>
    <xf numFmtId="0" fontId="20" fillId="34" borderId="0" xfId="0" applyFont="1" applyFill="1" applyBorder="1" applyAlignment="1">
      <alignment horizontal="left" vertical="top"/>
    </xf>
    <xf numFmtId="16" fontId="18" fillId="0" borderId="0" xfId="0" applyNumberFormat="1" applyFont="1" applyAlignment="1"/>
    <xf numFmtId="17" fontId="18" fillId="0" borderId="0" xfId="0" applyNumberFormat="1" applyFont="1" applyFill="1" applyAlignment="1"/>
    <xf numFmtId="0" fontId="0" fillId="0" borderId="0" xfId="0" applyFill="1" applyAlignment="1"/>
    <xf numFmtId="0" fontId="0" fillId="0" borderId="0" xfId="0" applyFont="1" applyAlignment="1"/>
    <xf numFmtId="0" fontId="0" fillId="0" borderId="0" xfId="0" applyAlignment="1">
      <alignment vertical="center"/>
    </xf>
    <xf numFmtId="0" fontId="29" fillId="0" borderId="0" xfId="0" applyFont="1" applyAlignment="1">
      <alignment vertical="center"/>
    </xf>
    <xf numFmtId="0" fontId="0" fillId="0" borderId="0" xfId="0" applyAlignment="1">
      <alignment wrapText="1"/>
    </xf>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36">
    <dxf>
      <font>
        <strike val="0"/>
        <outline val="0"/>
        <shadow val="0"/>
        <u val="none"/>
        <vertAlign val="baseline"/>
        <sz val="11"/>
        <color theme="3" tint="-0.499984740745262"/>
        <name val="Calibri"/>
        <scheme val="minor"/>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4"/>
        </top>
      </border>
    </dxf>
    <dxf>
      <alignment horizontal="general" vertical="bottom" textRotation="0" wrapText="0" indent="0" justifyLastLine="0" shrinkToFit="0" readingOrder="0"/>
    </dxf>
    <dxf>
      <border outline="0">
        <bottom style="thin">
          <color theme="4"/>
        </bottom>
      </border>
    </dxf>
    <dxf>
      <font>
        <b val="0"/>
        <i val="0"/>
        <strike val="0"/>
        <condense val="0"/>
        <extend val="0"/>
        <outline val="0"/>
        <shadow val="0"/>
        <u val="none"/>
        <vertAlign val="baseline"/>
        <sz val="11"/>
        <color theme="3" tint="-0.499984740745262"/>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0"/>
        <color auto="1"/>
        <name val="Calibri"/>
        <scheme val="minor"/>
      </font>
      <alignment horizontal="left" vertical="top" textRotation="0" wrapText="0" indent="0" justifyLastLine="0" shrinkToFit="0" readingOrder="0"/>
    </dxf>
    <dxf>
      <font>
        <b val="0"/>
        <i val="0"/>
        <strike val="0"/>
        <condense val="0"/>
        <extend val="0"/>
        <outline val="0"/>
        <shadow val="0"/>
        <u val="none"/>
        <vertAlign val="baseline"/>
        <sz val="10"/>
        <color auto="1"/>
        <name val="Calibri Light"/>
        <scheme val="none"/>
      </font>
      <alignment horizontal="left" vertical="top" textRotation="0" wrapText="0" indent="0" justifyLastLine="0" shrinkToFit="0" readingOrder="0"/>
    </dxf>
    <dxf>
      <font>
        <b val="0"/>
        <i val="0"/>
        <strike val="0"/>
        <condense val="0"/>
        <extend val="0"/>
        <outline val="0"/>
        <shadow val="0"/>
        <u val="none"/>
        <vertAlign val="baseline"/>
        <sz val="10"/>
        <color auto="1"/>
        <name val="Calibri Light"/>
        <scheme val="none"/>
      </font>
      <alignment horizontal="left" vertical="top" textRotation="0" wrapText="0" indent="0" justifyLastLine="0" shrinkToFit="0" readingOrder="0"/>
    </dxf>
    <dxf>
      <font>
        <b val="0"/>
        <i val="0"/>
        <strike val="0"/>
        <condense val="0"/>
        <extend val="0"/>
        <outline val="0"/>
        <shadow val="0"/>
        <u val="none"/>
        <vertAlign val="baseline"/>
        <sz val="10"/>
        <color auto="1"/>
        <name val="Calibri"/>
        <scheme val="minor"/>
      </font>
      <alignment horizontal="left" vertical="top" textRotation="0" wrapText="0" indent="0" justifyLastLine="0" shrinkToFit="0" readingOrder="0"/>
    </dxf>
    <dxf>
      <border outline="0">
        <top style="thin">
          <color indexed="64"/>
        </top>
      </border>
    </dxf>
    <dxf>
      <font>
        <strike val="0"/>
        <outline val="0"/>
        <shadow val="0"/>
        <vertAlign val="baseline"/>
        <sz val="10"/>
        <color auto="1"/>
      </font>
      <alignment horizontal="lef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Calibri Light"/>
        <scheme val="none"/>
      </font>
      <fill>
        <patternFill patternType="solid">
          <fgColor indexed="64"/>
          <bgColor rgb="FFD9D9D9"/>
        </patternFill>
      </fill>
      <alignment horizontal="lef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theme="3" tint="-0.499984740745262"/>
        <name val="Calibri"/>
        <scheme val="minor"/>
      </font>
      <alignment horizontal="general" vertical="bottom" textRotation="0" wrapText="0" indent="0" justifyLastLine="0" shrinkToFit="0" readingOrder="0"/>
    </dxf>
    <dxf>
      <font>
        <strike val="0"/>
        <outline val="0"/>
        <shadow val="0"/>
        <u val="none"/>
        <vertAlign val="baseline"/>
        <sz val="11"/>
        <color theme="3" tint="-0.499984740745262"/>
        <name val="Calibri"/>
        <scheme val="minor"/>
      </font>
      <alignment horizontal="general" vertical="bottom" textRotation="0" wrapText="0" indent="0" justifyLastLine="0" shrinkToFit="0" readingOrder="0"/>
    </dxf>
    <dxf>
      <font>
        <strike val="0"/>
        <outline val="0"/>
        <shadow val="0"/>
        <u val="none"/>
        <vertAlign val="baseline"/>
        <sz val="11"/>
        <color theme="3" tint="-0.499984740745262"/>
        <name val="Calibri"/>
        <scheme val="minor"/>
      </font>
      <alignment horizontal="general" vertical="bottom" textRotation="0" wrapText="0" indent="0" justifyLastLine="0" shrinkToFit="0" readingOrder="0"/>
    </dxf>
    <dxf>
      <font>
        <strike val="0"/>
        <outline val="0"/>
        <shadow val="0"/>
        <u val="none"/>
        <vertAlign val="baseline"/>
        <sz val="11"/>
        <color theme="3" tint="-0.499984740745262"/>
        <name val="Calibri"/>
        <scheme val="minor"/>
      </font>
      <alignment horizontal="general" vertical="bottom" textRotation="0" wrapText="0" indent="0" justifyLastLine="0" shrinkToFit="0" readingOrder="0"/>
    </dxf>
    <dxf>
      <font>
        <strike val="0"/>
        <outline val="0"/>
        <shadow val="0"/>
        <u val="none"/>
        <vertAlign val="baseline"/>
        <sz val="11"/>
        <color theme="3" tint="-0.499984740745262"/>
        <name val="Calibri"/>
        <scheme val="minor"/>
      </font>
      <alignment horizontal="general" vertical="bottom" textRotation="0" wrapText="0" indent="0" justifyLastLine="0" shrinkToFit="0" readingOrder="0"/>
    </dxf>
    <dxf>
      <font>
        <strike val="0"/>
        <outline val="0"/>
        <shadow val="0"/>
        <u val="none"/>
        <vertAlign val="baseline"/>
        <sz val="11"/>
        <color theme="3" tint="-0.499984740745262"/>
        <name val="Calibri"/>
        <scheme val="minor"/>
      </font>
      <alignment horizontal="general" vertical="bottom" textRotation="0" wrapText="0" indent="0" justifyLastLine="0" shrinkToFit="0" readingOrder="0"/>
    </dxf>
    <dxf>
      <font>
        <strike val="0"/>
        <outline val="0"/>
        <shadow val="0"/>
        <u val="none"/>
        <vertAlign val="baseline"/>
        <sz val="11"/>
        <color theme="3" tint="-0.499984740745262"/>
        <name val="Calibri"/>
        <scheme val="minor"/>
      </font>
      <alignment horizontal="general" vertical="bottom" textRotation="0" wrapText="0" indent="0" justifyLastLine="0" shrinkToFit="0" readingOrder="0"/>
    </dxf>
    <dxf>
      <font>
        <strike val="0"/>
        <outline val="0"/>
        <shadow val="0"/>
        <u val="none"/>
        <vertAlign val="baseline"/>
        <sz val="11"/>
        <color theme="3" tint="-0.499984740745262"/>
        <name val="Calibri"/>
        <scheme val="minor"/>
      </font>
      <alignment horizontal="general" vertical="bottom" textRotation="0" wrapText="0" indent="0" justifyLastLine="0" shrinkToFit="0" readingOrder="0"/>
    </dxf>
    <dxf>
      <font>
        <strike val="0"/>
        <outline val="0"/>
        <shadow val="0"/>
        <u val="none"/>
        <vertAlign val="baseline"/>
        <sz val="11"/>
        <color theme="3" tint="-0.499984740745262"/>
        <name val="Calibri"/>
        <scheme val="minor"/>
      </font>
      <alignment horizontal="general" vertical="bottom" textRotation="0" wrapText="0" indent="0" justifyLastLine="0" shrinkToFit="0" readingOrder="0"/>
    </dxf>
    <dxf>
      <font>
        <strike val="0"/>
        <outline val="0"/>
        <shadow val="0"/>
        <u val="none"/>
        <vertAlign val="baseline"/>
        <sz val="11"/>
        <color theme="3" tint="-0.499984740745262"/>
        <name val="Calibri"/>
        <scheme val="minor"/>
      </font>
      <alignment horizontal="general" vertical="bottom" textRotation="0" wrapText="0" indent="0" justifyLastLine="0" shrinkToFit="0" readingOrder="0"/>
    </dxf>
    <dxf>
      <font>
        <strike val="0"/>
        <outline val="0"/>
        <shadow val="0"/>
        <u val="none"/>
        <vertAlign val="baseline"/>
        <sz val="11"/>
        <color theme="3" tint="-0.499984740745262"/>
        <name val="Calibri"/>
        <scheme val="minor"/>
      </font>
      <alignment horizontal="general" vertical="bottom" textRotation="0" wrapText="0" indent="0" justifyLastLine="0" shrinkToFit="0" readingOrder="0"/>
    </dxf>
    <dxf>
      <font>
        <strike val="0"/>
        <outline val="0"/>
        <shadow val="0"/>
        <u val="none"/>
        <vertAlign val="baseline"/>
        <sz val="11"/>
        <color theme="3" tint="-0.499984740745262"/>
        <name val="Calibri"/>
        <scheme val="minor"/>
      </font>
      <alignment horizontal="general" vertical="bottom" textRotation="0" wrapText="0" indent="0" justifyLastLine="0" shrinkToFit="0" readingOrder="0"/>
    </dxf>
    <dxf>
      <font>
        <strike val="0"/>
        <outline val="0"/>
        <shadow val="0"/>
        <u val="none"/>
        <vertAlign val="baseline"/>
        <sz val="11"/>
        <color theme="3" tint="-0.499984740745262"/>
        <name val="Calibri"/>
        <scheme val="minor"/>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2" name="Tabelle2" displayName="Tabelle2" ref="B1:L96" totalsRowShown="0" headerRowDxfId="35" dataDxfId="34">
  <autoFilter ref="B1:L96"/>
  <tableColumns count="11">
    <tableColumn id="1" name="authors" dataDxfId="33"/>
    <tableColumn id="2" name="year" dataDxfId="32"/>
    <tableColumn id="3" name="title" dataDxfId="31"/>
    <tableColumn id="4" name="journal" dataDxfId="30"/>
    <tableColumn id="5" name="month" dataDxfId="29"/>
    <tableColumn id="6" name="day" dataDxfId="28"/>
    <tableColumn id="7" name="volume" dataDxfId="27"/>
    <tableColumn id="8" name="issue" dataDxfId="26"/>
    <tableColumn id="9" name="pages" dataDxfId="25"/>
    <tableColumn id="10" name="doi" dataDxfId="24"/>
    <tableColumn id="20" name="main exlusion reason" dataDxfId="23"/>
  </tableColumns>
  <tableStyleInfo name="TableStyleLight2" showFirstColumn="0" showLastColumn="0" showRowStripes="1" showColumnStripes="0"/>
</table>
</file>

<file path=xl/tables/table2.xml><?xml version="1.0" encoding="utf-8"?>
<table xmlns="http://schemas.openxmlformats.org/spreadsheetml/2006/main" id="1" name="Tabelle1" displayName="Tabelle1" ref="A1:D53" totalsRowShown="0" headerRowDxfId="22" dataDxfId="20" headerRowBorderDxfId="21" tableBorderDxfId="19">
  <autoFilter ref="A1:D53"/>
  <tableColumns count="4">
    <tableColumn id="1" name="Nr." dataDxfId="18"/>
    <tableColumn id="2" name="title" dataDxfId="17"/>
    <tableColumn id="4" name="source" dataDxfId="16"/>
    <tableColumn id="8" name="main exclusion reason" dataDxfId="15"/>
  </tableColumns>
  <tableStyleInfo name="TableStyleLight2" showFirstColumn="0" showLastColumn="0" showRowStripes="1" showColumnStripes="0"/>
</table>
</file>

<file path=xl/tables/table3.xml><?xml version="1.0" encoding="utf-8"?>
<table xmlns="http://schemas.openxmlformats.org/spreadsheetml/2006/main" id="4" name="Tabelle15" displayName="Tabelle15" ref="A1:K101" totalsRowShown="0" headerRowDxfId="14" dataDxfId="12" headerRowBorderDxfId="13" tableBorderDxfId="11">
  <autoFilter ref="A1:K101"/>
  <tableColumns count="11">
    <tableColumn id="1" name="No" dataDxfId="10"/>
    <tableColumn id="2" name="authors" dataDxfId="9"/>
    <tableColumn id="3" name="title" dataDxfId="8"/>
    <tableColumn id="4" name="year" dataDxfId="7"/>
    <tableColumn id="5" name="journal" dataDxfId="6"/>
    <tableColumn id="6" name="issn" dataDxfId="5"/>
    <tableColumn id="7" name="volume" dataDxfId="4"/>
    <tableColumn id="8" name="issue" dataDxfId="3"/>
    <tableColumn id="9" name="pages" dataDxfId="2"/>
    <tableColumn id="10" name="doi" dataDxfId="1"/>
    <tableColumn id="22" name="main exclusion reason" dataDxfId="0"/>
  </tableColumns>
  <tableStyleInfo name="TableStyleLight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rcid.org/0000-0003-4563-5782"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litfl.com/ecg-library/" TargetMode="External"/><Relationship Id="rId13" Type="http://schemas.openxmlformats.org/officeDocument/2006/relationships/hyperlink" Target="https://www.ownthepodium.org/getattachment/Resources/COVID-19-Resources/Event-Return-to-Competition-Risk-Assessment-and-Mitigation-Checklist-Tool-R-CAT-III-(Locked).xlsx.aspx?lang=en-CA" TargetMode="External"/><Relationship Id="rId18" Type="http://schemas.openxmlformats.org/officeDocument/2006/relationships/hyperlink" Target="https://csepguidelines.ca/guidelines/pregnancy/" TargetMode="External"/><Relationship Id="rId3" Type="http://schemas.openxmlformats.org/officeDocument/2006/relationships/hyperlink" Target="https://casem-acmse.org/wp-content/uploads/2018/06/Sport-and-exercise-medicine-Choosing-Wisely.pdf" TargetMode="External"/><Relationship Id="rId21" Type="http://schemas.openxmlformats.org/officeDocument/2006/relationships/hyperlink" Target="https://www.healthquality.va.gov/guidelines/Rehab/ULA/index.asp" TargetMode="External"/><Relationship Id="rId7" Type="http://schemas.openxmlformats.org/officeDocument/2006/relationships/hyperlink" Target="https://uwsportscardiology.org/e-academy/" TargetMode="External"/><Relationship Id="rId12" Type="http://schemas.openxmlformats.org/officeDocument/2006/relationships/hyperlink" Target="https://casem-acmse.org/wp-content/uploads/2018/07/CASM-Athletes-with-Disability-Handbook1.pdf" TargetMode="External"/><Relationship Id="rId17" Type="http://schemas.openxmlformats.org/officeDocument/2006/relationships/hyperlink" Target="https://obesitycanada.ca/guidelines/physicalactivity/" TargetMode="External"/><Relationship Id="rId2" Type="http://schemas.openxmlformats.org/officeDocument/2006/relationships/hyperlink" Target="https://choosingwiselycanada.org/recommendation/sport-and-exercise-medicine/" TargetMode="External"/><Relationship Id="rId16" Type="http://schemas.openxmlformats.org/officeDocument/2006/relationships/hyperlink" Target="https://www.essa.org.au/Public/ABOUT_ESSA/Pre-Exercise_Screening_Systems.aspx?WebsiteKey=b4460de9-2eb5-46f1-aeaa-3795ae70c687" TargetMode="External"/><Relationship Id="rId20" Type="http://schemas.openxmlformats.org/officeDocument/2006/relationships/hyperlink" Target="https://www.healthquality.va.gov/guidelines/Rehab/amp/index.asp" TargetMode="External"/><Relationship Id="rId1" Type="http://schemas.openxmlformats.org/officeDocument/2006/relationships/hyperlink" Target="https://casem-acmse.org/wp-content/uploads/2018/06/CJSM-Athlete-at-High-Altitude.pdf" TargetMode="External"/><Relationship Id="rId6" Type="http://schemas.openxmlformats.org/officeDocument/2006/relationships/hyperlink" Target="https://learning.bmj.com/learning/course-intro/.html?courseId=10042239" TargetMode="External"/><Relationship Id="rId11" Type="http://schemas.openxmlformats.org/officeDocument/2006/relationships/hyperlink" Target="https://doi.org/10.1016/j.cjca.2016.06.007" TargetMode="External"/><Relationship Id="rId24" Type="http://schemas.openxmlformats.org/officeDocument/2006/relationships/table" Target="../tables/table2.xml"/><Relationship Id="rId5" Type="http://schemas.openxmlformats.org/officeDocument/2006/relationships/hyperlink" Target="https://bjsm.bmj.com/content/52/21/1339?fbclid=IwAR1tK1sMh9gHdAYUP0kUefD0ThzkXzrj9e-6fuU7dggDcqRaKwnGufjY9Jc" TargetMode="External"/><Relationship Id="rId15" Type="http://schemas.openxmlformats.org/officeDocument/2006/relationships/hyperlink" Target="https://sma.org.au/resources-advice/policies-and-guidelines/infectious-diseases/" TargetMode="External"/><Relationship Id="rId23" Type="http://schemas.openxmlformats.org/officeDocument/2006/relationships/printerSettings" Target="../printerSettings/printerSettings3.bin"/><Relationship Id="rId10" Type="http://schemas.openxmlformats.org/officeDocument/2006/relationships/hyperlink" Target="https://www.aap.org/en-us/advocacy-and-policy/aap-health-initiatives/Pages/PPE.aspx" TargetMode="External"/><Relationship Id="rId19" Type="http://schemas.openxmlformats.org/officeDocument/2006/relationships/hyperlink" Target="https://www.ecri.org/search-results/member-preview/pprm/pages/askecri110420/" TargetMode="External"/><Relationship Id="rId4" Type="http://schemas.openxmlformats.org/officeDocument/2006/relationships/hyperlink" Target="https://uwsportscardiology.org/e-academy/" TargetMode="External"/><Relationship Id="rId9" Type="http://schemas.openxmlformats.org/officeDocument/2006/relationships/hyperlink" Target="https://academic.oup.com/eurheartj/article/40/1/13/5056172" TargetMode="External"/><Relationship Id="rId14" Type="http://schemas.openxmlformats.org/officeDocument/2006/relationships/hyperlink" Target="https://www.ownthepodium.org/OwnthePodium/media/COVID-19-Resource-Documents/COVID-19-Risk-Assessment-for-Sport-Appendix-A.xlsm" TargetMode="External"/><Relationship Id="rId22" Type="http://schemas.openxmlformats.org/officeDocument/2006/relationships/hyperlink" Target="https://www.healthquality.va.gov/guidelines/WH/up/index.asp"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3.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abSelected="1" workbookViewId="0">
      <selection activeCell="B5" sqref="B5"/>
    </sheetView>
  </sheetViews>
  <sheetFormatPr baseColWidth="10" defaultRowHeight="15" x14ac:dyDescent="0.25"/>
  <cols>
    <col min="1" max="1" width="24" bestFit="1" customWidth="1"/>
    <col min="2" max="2" width="47.28515625" style="22" customWidth="1"/>
  </cols>
  <sheetData>
    <row r="1" spans="1:2" ht="30" x14ac:dyDescent="0.25">
      <c r="A1" s="21" t="s">
        <v>876</v>
      </c>
    </row>
    <row r="3" spans="1:2" x14ac:dyDescent="0.25">
      <c r="A3" s="20" t="s">
        <v>877</v>
      </c>
      <c r="B3" s="22" t="s">
        <v>878</v>
      </c>
    </row>
    <row r="4" spans="1:2" ht="45" x14ac:dyDescent="0.25">
      <c r="A4" s="20" t="s">
        <v>879</v>
      </c>
      <c r="B4" s="22" t="s">
        <v>880</v>
      </c>
    </row>
    <row r="5" spans="1:2" x14ac:dyDescent="0.25">
      <c r="A5" s="20" t="s">
        <v>881</v>
      </c>
      <c r="B5" s="22" t="s">
        <v>886</v>
      </c>
    </row>
    <row r="6" spans="1:2" ht="45" x14ac:dyDescent="0.25">
      <c r="A6" s="20" t="s">
        <v>882</v>
      </c>
      <c r="B6" s="22" t="s">
        <v>883</v>
      </c>
    </row>
    <row r="7" spans="1:2" ht="75" x14ac:dyDescent="0.25">
      <c r="A7" t="s">
        <v>884</v>
      </c>
      <c r="B7" s="22" t="s">
        <v>885</v>
      </c>
    </row>
  </sheetData>
  <hyperlinks>
    <hyperlink ref="A7" r:id="rId1" display="https://orcid.org/0000-0003-4563-5782"/>
  </hyperlinks>
  <pageMargins left="0.7" right="0.7" top="0.78740157499999996" bottom="0.78740157499999996"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7"/>
  <sheetViews>
    <sheetView topLeftCell="D1" zoomScale="60" zoomScaleNormal="60" workbookViewId="0">
      <selection activeCell="L22" sqref="L22"/>
    </sheetView>
  </sheetViews>
  <sheetFormatPr baseColWidth="10" defaultRowHeight="15" x14ac:dyDescent="0.25"/>
  <cols>
    <col min="1" max="1" width="5.85546875" style="1" bestFit="1" customWidth="1"/>
    <col min="2" max="2" width="21.5703125" style="1" customWidth="1"/>
    <col min="3" max="3" width="10.85546875" style="1" bestFit="1" customWidth="1"/>
    <col min="4" max="4" width="69.5703125" style="1" customWidth="1"/>
    <col min="5" max="5" width="12.7109375" style="1" customWidth="1"/>
    <col min="6" max="10" width="11.42578125" style="1" customWidth="1"/>
    <col min="11" max="11" width="34.42578125" style="1" customWidth="1"/>
    <col min="12" max="12" width="31.85546875" style="1" bestFit="1" customWidth="1"/>
    <col min="13" max="16384" width="11.42578125" style="1"/>
  </cols>
  <sheetData>
    <row r="1" spans="1:12" x14ac:dyDescent="0.25">
      <c r="A1" s="5" t="s">
        <v>870</v>
      </c>
      <c r="B1" s="2" t="s">
        <v>9</v>
      </c>
      <c r="C1" s="2" t="s">
        <v>2</v>
      </c>
      <c r="D1" s="2" t="s">
        <v>1</v>
      </c>
      <c r="E1" s="2" t="s">
        <v>5</v>
      </c>
      <c r="F1" s="2" t="s">
        <v>3</v>
      </c>
      <c r="G1" s="2" t="s">
        <v>4</v>
      </c>
      <c r="H1" s="2" t="s">
        <v>6</v>
      </c>
      <c r="I1" s="2" t="s">
        <v>7</v>
      </c>
      <c r="J1" s="2" t="s">
        <v>8</v>
      </c>
      <c r="K1" s="2" t="s">
        <v>10</v>
      </c>
      <c r="L1" s="2" t="s">
        <v>865</v>
      </c>
    </row>
    <row r="2" spans="1:12" x14ac:dyDescent="0.25">
      <c r="A2" s="4">
        <v>1</v>
      </c>
      <c r="B2" s="2"/>
      <c r="C2" s="2">
        <v>2016</v>
      </c>
      <c r="D2" s="2" t="s">
        <v>12</v>
      </c>
      <c r="E2" s="2" t="s">
        <v>13</v>
      </c>
      <c r="F2" s="2">
        <v>8</v>
      </c>
      <c r="G2" s="2">
        <v>21</v>
      </c>
      <c r="H2" s="2">
        <v>37</v>
      </c>
      <c r="I2" s="2">
        <v>32</v>
      </c>
      <c r="J2" s="2">
        <v>2511</v>
      </c>
      <c r="K2" s="2" t="s">
        <v>14</v>
      </c>
      <c r="L2" s="2" t="s">
        <v>858</v>
      </c>
    </row>
    <row r="3" spans="1:12" x14ac:dyDescent="0.25">
      <c r="A3" s="2">
        <v>2</v>
      </c>
      <c r="B3" s="2"/>
      <c r="C3" s="2">
        <v>2016</v>
      </c>
      <c r="D3" s="2" t="s">
        <v>15</v>
      </c>
      <c r="E3" s="2" t="s">
        <v>13</v>
      </c>
      <c r="F3" s="2">
        <v>8</v>
      </c>
      <c r="G3" s="2">
        <v>21</v>
      </c>
      <c r="H3" s="2">
        <v>37</v>
      </c>
      <c r="I3" s="2">
        <v>32</v>
      </c>
      <c r="J3" s="2" t="s">
        <v>16</v>
      </c>
      <c r="K3" s="2" t="s">
        <v>17</v>
      </c>
      <c r="L3" s="2" t="s">
        <v>858</v>
      </c>
    </row>
    <row r="4" spans="1:12" x14ac:dyDescent="0.25">
      <c r="A4" s="4">
        <v>3</v>
      </c>
      <c r="B4" s="2"/>
      <c r="C4" s="2">
        <v>2017</v>
      </c>
      <c r="D4" s="2" t="s">
        <v>18</v>
      </c>
      <c r="E4" s="2" t="s">
        <v>19</v>
      </c>
      <c r="F4" s="2">
        <v>6</v>
      </c>
      <c r="G4" s="2"/>
      <c r="H4" s="2">
        <v>129</v>
      </c>
      <c r="I4" s="2">
        <v>6</v>
      </c>
      <c r="J4" s="2" t="s">
        <v>20</v>
      </c>
      <c r="K4" s="2" t="s">
        <v>21</v>
      </c>
      <c r="L4" s="3" t="s">
        <v>858</v>
      </c>
    </row>
    <row r="5" spans="1:12" x14ac:dyDescent="0.25">
      <c r="A5" s="2">
        <v>4</v>
      </c>
      <c r="B5" s="2"/>
      <c r="C5" s="2">
        <v>2017</v>
      </c>
      <c r="D5" s="2" t="s">
        <v>22</v>
      </c>
      <c r="E5" s="2" t="s">
        <v>19</v>
      </c>
      <c r="F5" s="2">
        <v>6</v>
      </c>
      <c r="G5" s="2"/>
      <c r="H5" s="2">
        <v>129</v>
      </c>
      <c r="I5" s="2">
        <v>6</v>
      </c>
      <c r="J5" s="2" t="s">
        <v>23</v>
      </c>
      <c r="K5" s="2" t="s">
        <v>24</v>
      </c>
      <c r="L5" s="3" t="s">
        <v>858</v>
      </c>
    </row>
    <row r="6" spans="1:12" x14ac:dyDescent="0.25">
      <c r="A6" s="4">
        <v>5</v>
      </c>
      <c r="B6" s="2"/>
      <c r="C6" s="2">
        <v>2017</v>
      </c>
      <c r="D6" s="2" t="s">
        <v>25</v>
      </c>
      <c r="E6" s="2" t="s">
        <v>26</v>
      </c>
      <c r="F6" s="2">
        <v>2</v>
      </c>
      <c r="G6" s="2"/>
      <c r="H6" s="2">
        <v>67</v>
      </c>
      <c r="I6" s="2">
        <v>1</v>
      </c>
      <c r="J6" s="2" t="s">
        <v>27</v>
      </c>
      <c r="K6" s="2" t="s">
        <v>28</v>
      </c>
      <c r="L6" s="2" t="s">
        <v>860</v>
      </c>
    </row>
    <row r="7" spans="1:12" x14ac:dyDescent="0.25">
      <c r="A7" s="2">
        <v>6</v>
      </c>
      <c r="B7" s="2"/>
      <c r="C7" s="2">
        <v>2018</v>
      </c>
      <c r="D7" s="2" t="s">
        <v>29</v>
      </c>
      <c r="E7" s="2" t="s">
        <v>30</v>
      </c>
      <c r="F7" s="2">
        <v>5</v>
      </c>
      <c r="G7" s="2"/>
      <c r="H7" s="2">
        <v>28</v>
      </c>
      <c r="I7" s="2">
        <v>3</v>
      </c>
      <c r="J7" s="2">
        <v>324</v>
      </c>
      <c r="K7" s="2" t="s">
        <v>31</v>
      </c>
      <c r="L7" s="2" t="s">
        <v>862</v>
      </c>
    </row>
    <row r="8" spans="1:12" x14ac:dyDescent="0.25">
      <c r="A8" s="4">
        <v>7</v>
      </c>
      <c r="B8" s="2"/>
      <c r="C8" s="2">
        <v>2018</v>
      </c>
      <c r="D8" s="2" t="s">
        <v>32</v>
      </c>
      <c r="E8" s="2" t="s">
        <v>33</v>
      </c>
      <c r="F8" s="2">
        <v>5</v>
      </c>
      <c r="G8" s="2"/>
      <c r="H8" s="2">
        <v>52</v>
      </c>
      <c r="I8" s="2">
        <v>9</v>
      </c>
      <c r="J8" s="2">
        <v>599</v>
      </c>
      <c r="K8" s="2" t="s">
        <v>34</v>
      </c>
      <c r="L8" s="2" t="s">
        <v>862</v>
      </c>
    </row>
    <row r="9" spans="1:12" x14ac:dyDescent="0.25">
      <c r="A9" s="2">
        <v>8</v>
      </c>
      <c r="B9" s="2" t="s">
        <v>38</v>
      </c>
      <c r="C9" s="2">
        <v>2020</v>
      </c>
      <c r="D9" s="2" t="s">
        <v>35</v>
      </c>
      <c r="E9" s="2" t="s">
        <v>36</v>
      </c>
      <c r="F9" s="2">
        <v>11</v>
      </c>
      <c r="G9" s="2"/>
      <c r="H9" s="2">
        <v>34</v>
      </c>
      <c r="I9" s="2">
        <v>11</v>
      </c>
      <c r="J9" s="2" t="s">
        <v>37</v>
      </c>
      <c r="K9" s="2" t="s">
        <v>39</v>
      </c>
      <c r="L9" s="2" t="s">
        <v>858</v>
      </c>
    </row>
    <row r="10" spans="1:12" x14ac:dyDescent="0.25">
      <c r="A10" s="4">
        <v>9</v>
      </c>
      <c r="B10" s="2" t="s">
        <v>43</v>
      </c>
      <c r="C10" s="2">
        <v>2018</v>
      </c>
      <c r="D10" s="2" t="s">
        <v>40</v>
      </c>
      <c r="E10" s="2" t="s">
        <v>41</v>
      </c>
      <c r="F10" s="2">
        <v>10</v>
      </c>
      <c r="G10" s="2">
        <v>2</v>
      </c>
      <c r="H10" s="2">
        <v>72</v>
      </c>
      <c r="I10" s="2">
        <v>14</v>
      </c>
      <c r="J10" s="2" t="s">
        <v>42</v>
      </c>
      <c r="K10" s="2" t="s">
        <v>44</v>
      </c>
      <c r="L10" s="2" t="s">
        <v>861</v>
      </c>
    </row>
    <row r="11" spans="1:12" x14ac:dyDescent="0.25">
      <c r="A11" s="2">
        <v>10</v>
      </c>
      <c r="B11" s="2" t="s">
        <v>43</v>
      </c>
      <c r="C11" s="2">
        <v>2018</v>
      </c>
      <c r="D11" s="2" t="s">
        <v>45</v>
      </c>
      <c r="E11" s="2" t="s">
        <v>46</v>
      </c>
      <c r="F11" s="2">
        <v>10</v>
      </c>
      <c r="G11" s="2"/>
      <c r="H11" s="2">
        <v>15</v>
      </c>
      <c r="I11" s="2">
        <v>10</v>
      </c>
      <c r="J11" s="2" t="s">
        <v>47</v>
      </c>
      <c r="K11" s="2" t="s">
        <v>48</v>
      </c>
      <c r="L11" s="2" t="s">
        <v>863</v>
      </c>
    </row>
    <row r="12" spans="1:12" x14ac:dyDescent="0.25">
      <c r="A12" s="4">
        <v>11</v>
      </c>
      <c r="B12" s="2" t="s">
        <v>43</v>
      </c>
      <c r="C12" s="2">
        <v>2018</v>
      </c>
      <c r="D12" s="2" t="s">
        <v>49</v>
      </c>
      <c r="E12" s="2" t="s">
        <v>46</v>
      </c>
      <c r="F12" s="2">
        <v>10</v>
      </c>
      <c r="G12" s="2"/>
      <c r="H12" s="2">
        <v>15</v>
      </c>
      <c r="I12" s="2">
        <v>10</v>
      </c>
      <c r="J12" s="2" t="s">
        <v>50</v>
      </c>
      <c r="K12" s="2" t="s">
        <v>51</v>
      </c>
      <c r="L12" s="2" t="s">
        <v>862</v>
      </c>
    </row>
    <row r="13" spans="1:12" x14ac:dyDescent="0.25">
      <c r="A13" s="2">
        <v>12</v>
      </c>
      <c r="B13" s="2" t="s">
        <v>43</v>
      </c>
      <c r="C13" s="2">
        <v>2018</v>
      </c>
      <c r="D13" s="2" t="s">
        <v>52</v>
      </c>
      <c r="E13" s="2" t="s">
        <v>53</v>
      </c>
      <c r="F13" s="2">
        <v>9</v>
      </c>
      <c r="G13" s="2">
        <v>25</v>
      </c>
      <c r="H13" s="2">
        <v>138</v>
      </c>
      <c r="I13" s="2">
        <v>13</v>
      </c>
      <c r="J13" s="2" t="s">
        <v>54</v>
      </c>
      <c r="K13" s="2" t="s">
        <v>55</v>
      </c>
      <c r="L13" s="2" t="s">
        <v>861</v>
      </c>
    </row>
    <row r="14" spans="1:12" x14ac:dyDescent="0.25">
      <c r="A14" s="4">
        <v>13</v>
      </c>
      <c r="B14" s="2" t="s">
        <v>43</v>
      </c>
      <c r="C14" s="2">
        <v>2018</v>
      </c>
      <c r="D14" s="2" t="s">
        <v>40</v>
      </c>
      <c r="E14" s="2" t="s">
        <v>53</v>
      </c>
      <c r="F14" s="2">
        <v>9</v>
      </c>
      <c r="G14" s="2">
        <v>25</v>
      </c>
      <c r="H14" s="2">
        <v>138</v>
      </c>
      <c r="I14" s="2">
        <v>13</v>
      </c>
      <c r="J14" s="2" t="s">
        <v>56</v>
      </c>
      <c r="K14" s="2" t="s">
        <v>57</v>
      </c>
      <c r="L14" s="2" t="s">
        <v>861</v>
      </c>
    </row>
    <row r="15" spans="1:12" x14ac:dyDescent="0.25">
      <c r="A15" s="2">
        <v>14</v>
      </c>
      <c r="B15" s="2" t="s">
        <v>43</v>
      </c>
      <c r="C15" s="2">
        <v>2018</v>
      </c>
      <c r="D15" s="2" t="s">
        <v>52</v>
      </c>
      <c r="E15" s="2" t="s">
        <v>41</v>
      </c>
      <c r="F15" s="2">
        <v>10</v>
      </c>
      <c r="G15" s="2">
        <v>2</v>
      </c>
      <c r="H15" s="2">
        <v>72</v>
      </c>
      <c r="I15" s="2">
        <v>14</v>
      </c>
      <c r="J15" s="2" t="s">
        <v>58</v>
      </c>
      <c r="K15" s="2" t="s">
        <v>59</v>
      </c>
      <c r="L15" s="2" t="s">
        <v>862</v>
      </c>
    </row>
    <row r="16" spans="1:12" x14ac:dyDescent="0.25">
      <c r="A16" s="4">
        <v>15</v>
      </c>
      <c r="B16" s="2" t="s">
        <v>63</v>
      </c>
      <c r="C16" s="2">
        <v>2015</v>
      </c>
      <c r="D16" s="2" t="s">
        <v>60</v>
      </c>
      <c r="E16" s="2" t="s">
        <v>61</v>
      </c>
      <c r="F16" s="2">
        <v>5</v>
      </c>
      <c r="G16" s="2"/>
      <c r="H16" s="2">
        <v>48</v>
      </c>
      <c r="I16" s="2">
        <v>3</v>
      </c>
      <c r="J16" s="2" t="s">
        <v>62</v>
      </c>
      <c r="K16" s="2" t="s">
        <v>64</v>
      </c>
      <c r="L16" s="2" t="s">
        <v>858</v>
      </c>
    </row>
    <row r="17" spans="1:12" x14ac:dyDescent="0.25">
      <c r="A17" s="2">
        <v>16</v>
      </c>
      <c r="B17" s="2" t="s">
        <v>68</v>
      </c>
      <c r="C17" s="2">
        <v>2016</v>
      </c>
      <c r="D17" s="2" t="s">
        <v>65</v>
      </c>
      <c r="E17" s="2" t="s">
        <v>66</v>
      </c>
      <c r="F17" s="2">
        <v>11</v>
      </c>
      <c r="G17" s="2"/>
      <c r="H17" s="2">
        <v>19</v>
      </c>
      <c r="I17" s="2">
        <v>11</v>
      </c>
      <c r="J17" s="2" t="s">
        <v>67</v>
      </c>
      <c r="K17" s="2" t="s">
        <v>69</v>
      </c>
      <c r="L17" s="2" t="s">
        <v>860</v>
      </c>
    </row>
    <row r="18" spans="1:12" x14ac:dyDescent="0.25">
      <c r="A18" s="4">
        <v>17</v>
      </c>
      <c r="B18" s="2" t="s">
        <v>73</v>
      </c>
      <c r="C18" s="2">
        <v>2013</v>
      </c>
      <c r="D18" s="2" t="s">
        <v>70</v>
      </c>
      <c r="E18" s="2" t="s">
        <v>71</v>
      </c>
      <c r="F18" s="2">
        <v>7</v>
      </c>
      <c r="G18" s="2"/>
      <c r="H18" s="2">
        <v>43</v>
      </c>
      <c r="I18" s="2">
        <v>7</v>
      </c>
      <c r="J18" s="2" t="s">
        <v>72</v>
      </c>
      <c r="K18" s="2" t="s">
        <v>74</v>
      </c>
      <c r="L18" s="3" t="s">
        <v>858</v>
      </c>
    </row>
    <row r="19" spans="1:12" x14ac:dyDescent="0.25">
      <c r="A19" s="2">
        <v>18</v>
      </c>
      <c r="B19" s="3" t="s">
        <v>77</v>
      </c>
      <c r="C19" s="3">
        <v>2012</v>
      </c>
      <c r="D19" s="3" t="s">
        <v>75</v>
      </c>
      <c r="E19" s="3" t="s">
        <v>61</v>
      </c>
      <c r="F19" s="3">
        <v>9</v>
      </c>
      <c r="G19" s="3"/>
      <c r="H19" s="3">
        <v>45</v>
      </c>
      <c r="I19" s="3">
        <v>5</v>
      </c>
      <c r="J19" s="3" t="s">
        <v>76</v>
      </c>
      <c r="K19" s="3" t="s">
        <v>78</v>
      </c>
      <c r="L19" s="3" t="s">
        <v>859</v>
      </c>
    </row>
    <row r="20" spans="1:12" x14ac:dyDescent="0.25">
      <c r="A20" s="4">
        <v>19</v>
      </c>
      <c r="B20" s="2" t="s">
        <v>82</v>
      </c>
      <c r="C20" s="2">
        <v>2016</v>
      </c>
      <c r="D20" s="2" t="s">
        <v>79</v>
      </c>
      <c r="E20" s="2" t="s">
        <v>80</v>
      </c>
      <c r="F20" s="2">
        <v>3</v>
      </c>
      <c r="G20" s="2"/>
      <c r="H20" s="2">
        <v>45</v>
      </c>
      <c r="I20" s="2">
        <v>3</v>
      </c>
      <c r="J20" s="2" t="s">
        <v>81</v>
      </c>
      <c r="K20" s="2" t="s">
        <v>83</v>
      </c>
      <c r="L20" s="2" t="s">
        <v>858</v>
      </c>
    </row>
    <row r="21" spans="1:12" x14ac:dyDescent="0.25">
      <c r="A21" s="2">
        <v>20</v>
      </c>
      <c r="B21" s="2" t="s">
        <v>86</v>
      </c>
      <c r="C21" s="2">
        <v>2017</v>
      </c>
      <c r="D21" s="2" t="s">
        <v>84</v>
      </c>
      <c r="E21" s="2" t="s">
        <v>33</v>
      </c>
      <c r="F21" s="2">
        <v>12</v>
      </c>
      <c r="G21" s="2"/>
      <c r="H21" s="2">
        <v>51</v>
      </c>
      <c r="I21" s="2">
        <v>24</v>
      </c>
      <c r="J21" s="2" t="s">
        <v>85</v>
      </c>
      <c r="K21" s="2" t="s">
        <v>87</v>
      </c>
      <c r="L21" s="2" t="s">
        <v>860</v>
      </c>
    </row>
    <row r="22" spans="1:12" x14ac:dyDescent="0.25">
      <c r="A22" s="4">
        <v>21</v>
      </c>
      <c r="B22" s="2" t="s">
        <v>91</v>
      </c>
      <c r="C22" s="2">
        <v>2013</v>
      </c>
      <c r="D22" s="2" t="s">
        <v>88</v>
      </c>
      <c r="E22" s="2" t="s">
        <v>89</v>
      </c>
      <c r="F22" s="2"/>
      <c r="G22" s="2"/>
      <c r="H22" s="2">
        <v>13</v>
      </c>
      <c r="I22" s="2">
        <v>5</v>
      </c>
      <c r="J22" s="2" t="s">
        <v>90</v>
      </c>
      <c r="K22" s="2" t="s">
        <v>92</v>
      </c>
      <c r="L22" s="2" t="s">
        <v>858</v>
      </c>
    </row>
    <row r="23" spans="1:12" x14ac:dyDescent="0.25">
      <c r="A23" s="2">
        <v>22</v>
      </c>
      <c r="B23" s="2" t="s">
        <v>95</v>
      </c>
      <c r="C23" s="2">
        <v>2015</v>
      </c>
      <c r="D23" s="2" t="s">
        <v>93</v>
      </c>
      <c r="E23" s="2" t="s">
        <v>53</v>
      </c>
      <c r="F23" s="2">
        <v>12</v>
      </c>
      <c r="G23" s="2">
        <v>1</v>
      </c>
      <c r="H23" s="2">
        <v>132</v>
      </c>
      <c r="I23" s="2">
        <v>22</v>
      </c>
      <c r="J23" s="2" t="s">
        <v>94</v>
      </c>
      <c r="K23" s="2" t="s">
        <v>96</v>
      </c>
      <c r="L23" s="2" t="s">
        <v>859</v>
      </c>
    </row>
    <row r="24" spans="1:12" x14ac:dyDescent="0.25">
      <c r="A24" s="4">
        <v>23</v>
      </c>
      <c r="B24" s="3" t="s">
        <v>95</v>
      </c>
      <c r="C24" s="3">
        <v>2015</v>
      </c>
      <c r="D24" s="3" t="s">
        <v>93</v>
      </c>
      <c r="E24" s="3" t="s">
        <v>41</v>
      </c>
      <c r="F24" s="3">
        <v>12</v>
      </c>
      <c r="G24" s="3">
        <v>1</v>
      </c>
      <c r="H24" s="3">
        <v>66</v>
      </c>
      <c r="I24" s="3">
        <v>21</v>
      </c>
      <c r="J24" s="3" t="s">
        <v>97</v>
      </c>
      <c r="K24" s="3" t="s">
        <v>98</v>
      </c>
      <c r="L24" s="3" t="s">
        <v>861</v>
      </c>
    </row>
    <row r="25" spans="1:12" x14ac:dyDescent="0.25">
      <c r="A25" s="2">
        <v>24</v>
      </c>
      <c r="B25" s="2" t="s">
        <v>101</v>
      </c>
      <c r="C25" s="2">
        <v>2020</v>
      </c>
      <c r="D25" s="2" t="s">
        <v>99</v>
      </c>
      <c r="E25" s="2" t="s">
        <v>13</v>
      </c>
      <c r="F25" s="2">
        <v>11</v>
      </c>
      <c r="G25" s="2">
        <v>14</v>
      </c>
      <c r="H25" s="2">
        <v>41</v>
      </c>
      <c r="I25" s="2">
        <v>43</v>
      </c>
      <c r="J25" s="2" t="s">
        <v>100</v>
      </c>
      <c r="K25" s="2" t="s">
        <v>102</v>
      </c>
      <c r="L25" s="2" t="s">
        <v>859</v>
      </c>
    </row>
    <row r="26" spans="1:12" x14ac:dyDescent="0.25">
      <c r="A26" s="4">
        <v>25</v>
      </c>
      <c r="B26" s="3" t="s">
        <v>105</v>
      </c>
      <c r="C26" s="3">
        <v>2015</v>
      </c>
      <c r="D26" s="3" t="s">
        <v>103</v>
      </c>
      <c r="E26" s="3" t="s">
        <v>30</v>
      </c>
      <c r="F26" s="3">
        <v>9</v>
      </c>
      <c r="G26" s="3"/>
      <c r="H26" s="3">
        <v>25</v>
      </c>
      <c r="I26" s="3">
        <v>5</v>
      </c>
      <c r="J26" s="3" t="s">
        <v>104</v>
      </c>
      <c r="K26" s="3" t="s">
        <v>106</v>
      </c>
      <c r="L26" s="3" t="s">
        <v>861</v>
      </c>
    </row>
    <row r="27" spans="1:12" x14ac:dyDescent="0.25">
      <c r="A27" s="2">
        <v>26</v>
      </c>
      <c r="B27" s="2" t="s">
        <v>105</v>
      </c>
      <c r="C27" s="2">
        <v>2015</v>
      </c>
      <c r="D27" s="2" t="s">
        <v>103</v>
      </c>
      <c r="E27" s="2" t="s">
        <v>107</v>
      </c>
      <c r="F27" s="2">
        <v>12</v>
      </c>
      <c r="G27" s="2"/>
      <c r="H27" s="2">
        <v>26</v>
      </c>
      <c r="I27" s="2">
        <v>4</v>
      </c>
      <c r="J27" s="2" t="s">
        <v>108</v>
      </c>
      <c r="K27" s="2" t="s">
        <v>109</v>
      </c>
      <c r="L27" s="3" t="s">
        <v>864</v>
      </c>
    </row>
    <row r="28" spans="1:12" x14ac:dyDescent="0.25">
      <c r="A28" s="4">
        <v>27</v>
      </c>
      <c r="B28" s="2" t="s">
        <v>115</v>
      </c>
      <c r="C28" s="2">
        <v>2018</v>
      </c>
      <c r="D28" s="2" t="s">
        <v>112</v>
      </c>
      <c r="E28" s="2" t="s">
        <v>113</v>
      </c>
      <c r="F28" s="2">
        <v>4</v>
      </c>
      <c r="G28" s="2">
        <v>15</v>
      </c>
      <c r="H28" s="2">
        <v>97</v>
      </c>
      <c r="I28" s="2">
        <v>8</v>
      </c>
      <c r="J28" s="2" t="s">
        <v>114</v>
      </c>
      <c r="K28" s="2"/>
      <c r="L28" s="2" t="s">
        <v>858</v>
      </c>
    </row>
    <row r="29" spans="1:12" x14ac:dyDescent="0.25">
      <c r="A29" s="2">
        <v>28</v>
      </c>
      <c r="B29" s="3" t="s">
        <v>118</v>
      </c>
      <c r="C29" s="3">
        <v>2020</v>
      </c>
      <c r="D29" s="3" t="s">
        <v>116</v>
      </c>
      <c r="E29" s="3" t="s">
        <v>30</v>
      </c>
      <c r="F29" s="3">
        <v>3</v>
      </c>
      <c r="G29" s="3"/>
      <c r="H29" s="3">
        <v>30</v>
      </c>
      <c r="I29" s="3">
        <v>2</v>
      </c>
      <c r="J29" s="3" t="s">
        <v>117</v>
      </c>
      <c r="K29" s="3" t="s">
        <v>119</v>
      </c>
      <c r="L29" s="3" t="s">
        <v>861</v>
      </c>
    </row>
    <row r="30" spans="1:12" x14ac:dyDescent="0.25">
      <c r="A30" s="4">
        <v>29</v>
      </c>
      <c r="B30" s="3" t="s">
        <v>118</v>
      </c>
      <c r="C30" s="3">
        <v>2020</v>
      </c>
      <c r="D30" s="3" t="s">
        <v>120</v>
      </c>
      <c r="E30" s="3" t="s">
        <v>30</v>
      </c>
      <c r="F30" s="3">
        <v>3</v>
      </c>
      <c r="G30" s="3"/>
      <c r="H30" s="3">
        <v>30</v>
      </c>
      <c r="I30" s="3">
        <v>2</v>
      </c>
      <c r="J30" s="3" t="s">
        <v>121</v>
      </c>
      <c r="K30" s="3" t="s">
        <v>122</v>
      </c>
      <c r="L30" s="3" t="s">
        <v>861</v>
      </c>
    </row>
    <row r="31" spans="1:12" x14ac:dyDescent="0.25">
      <c r="A31" s="2">
        <v>30</v>
      </c>
      <c r="B31" s="3" t="s">
        <v>125</v>
      </c>
      <c r="C31" s="3">
        <v>2019</v>
      </c>
      <c r="D31" s="3" t="s">
        <v>123</v>
      </c>
      <c r="E31" s="3" t="s">
        <v>110</v>
      </c>
      <c r="F31" s="3">
        <v>7</v>
      </c>
      <c r="G31" s="3"/>
      <c r="H31" s="3">
        <v>54</v>
      </c>
      <c r="I31" s="3">
        <v>7</v>
      </c>
      <c r="J31" s="3" t="s">
        <v>124</v>
      </c>
      <c r="K31" s="3" t="s">
        <v>126</v>
      </c>
      <c r="L31" s="3" t="s">
        <v>860</v>
      </c>
    </row>
    <row r="32" spans="1:12" x14ac:dyDescent="0.25">
      <c r="A32" s="4">
        <v>31</v>
      </c>
      <c r="B32" s="2" t="s">
        <v>130</v>
      </c>
      <c r="C32" s="2">
        <v>2018</v>
      </c>
      <c r="D32" s="2" t="s">
        <v>127</v>
      </c>
      <c r="E32" s="2" t="s">
        <v>128</v>
      </c>
      <c r="F32" s="2">
        <v>2</v>
      </c>
      <c r="G32" s="2"/>
      <c r="H32" s="2">
        <v>40</v>
      </c>
      <c r="I32" s="2">
        <v>2</v>
      </c>
      <c r="J32" s="2" t="s">
        <v>129</v>
      </c>
      <c r="K32" s="2" t="s">
        <v>131</v>
      </c>
      <c r="L32" s="3" t="s">
        <v>860</v>
      </c>
    </row>
    <row r="33" spans="1:12" x14ac:dyDescent="0.25">
      <c r="A33" s="2">
        <v>32</v>
      </c>
      <c r="B33" s="2" t="s">
        <v>135</v>
      </c>
      <c r="C33" s="2">
        <v>2022</v>
      </c>
      <c r="D33" s="2" t="s">
        <v>133</v>
      </c>
      <c r="E33" s="2" t="s">
        <v>134</v>
      </c>
      <c r="F33" s="2">
        <v>1</v>
      </c>
      <c r="G33" s="2">
        <v>12</v>
      </c>
      <c r="H33" s="2"/>
      <c r="I33" s="2"/>
      <c r="J33" s="16">
        <v>44743</v>
      </c>
      <c r="K33" s="2" t="s">
        <v>136</v>
      </c>
      <c r="L33" s="3" t="s">
        <v>859</v>
      </c>
    </row>
    <row r="34" spans="1:12" x14ac:dyDescent="0.25">
      <c r="A34" s="4">
        <v>33</v>
      </c>
      <c r="B34" s="2" t="s">
        <v>139</v>
      </c>
      <c r="C34" s="2">
        <v>2017</v>
      </c>
      <c r="D34" s="2" t="s">
        <v>137</v>
      </c>
      <c r="E34" s="2" t="s">
        <v>41</v>
      </c>
      <c r="F34" s="2">
        <v>8</v>
      </c>
      <c r="G34" s="2">
        <v>8</v>
      </c>
      <c r="H34" s="2">
        <v>70</v>
      </c>
      <c r="I34" s="2">
        <v>6</v>
      </c>
      <c r="J34" s="2" t="s">
        <v>138</v>
      </c>
      <c r="K34" s="2" t="s">
        <v>140</v>
      </c>
      <c r="L34" s="2" t="s">
        <v>858</v>
      </c>
    </row>
    <row r="35" spans="1:12" x14ac:dyDescent="0.25">
      <c r="A35" s="2">
        <v>34</v>
      </c>
      <c r="B35" s="3" t="s">
        <v>143</v>
      </c>
      <c r="C35" s="3">
        <v>2020</v>
      </c>
      <c r="D35" s="3" t="s">
        <v>141</v>
      </c>
      <c r="E35" s="3" t="s">
        <v>142</v>
      </c>
      <c r="F35" s="3">
        <v>2</v>
      </c>
      <c r="G35" s="3"/>
      <c r="H35" s="3">
        <v>72</v>
      </c>
      <c r="I35" s="3">
        <v>1</v>
      </c>
      <c r="J35" s="17">
        <v>41275</v>
      </c>
      <c r="K35" s="3" t="s">
        <v>144</v>
      </c>
      <c r="L35" s="3" t="s">
        <v>859</v>
      </c>
    </row>
    <row r="36" spans="1:12" x14ac:dyDescent="0.25">
      <c r="A36" s="4">
        <v>35</v>
      </c>
      <c r="B36" s="2" t="s">
        <v>147</v>
      </c>
      <c r="C36" s="2">
        <v>2020</v>
      </c>
      <c r="D36" s="2" t="s">
        <v>145</v>
      </c>
      <c r="E36" s="2" t="s">
        <v>33</v>
      </c>
      <c r="F36" s="2">
        <v>2</v>
      </c>
      <c r="G36" s="2"/>
      <c r="H36" s="2">
        <v>54</v>
      </c>
      <c r="I36" s="2">
        <v>4</v>
      </c>
      <c r="J36" s="2" t="s">
        <v>146</v>
      </c>
      <c r="K36" s="2" t="s">
        <v>148</v>
      </c>
      <c r="L36" s="2" t="s">
        <v>858</v>
      </c>
    </row>
    <row r="37" spans="1:12" x14ac:dyDescent="0.25">
      <c r="A37" s="2">
        <v>36</v>
      </c>
      <c r="B37" s="2" t="s">
        <v>151</v>
      </c>
      <c r="C37" s="2">
        <v>2013</v>
      </c>
      <c r="D37" s="2" t="s">
        <v>149</v>
      </c>
      <c r="E37" s="2" t="s">
        <v>33</v>
      </c>
      <c r="F37" s="2">
        <v>2</v>
      </c>
      <c r="G37" s="2"/>
      <c r="H37" s="2">
        <v>47</v>
      </c>
      <c r="I37" s="2">
        <v>3</v>
      </c>
      <c r="J37" s="2" t="s">
        <v>150</v>
      </c>
      <c r="K37" s="2" t="s">
        <v>152</v>
      </c>
      <c r="L37" s="2" t="s">
        <v>858</v>
      </c>
    </row>
    <row r="38" spans="1:12" x14ac:dyDescent="0.25">
      <c r="A38" s="4">
        <v>37</v>
      </c>
      <c r="B38" s="3" t="s">
        <v>156</v>
      </c>
      <c r="C38" s="3">
        <v>2020</v>
      </c>
      <c r="D38" s="3" t="s">
        <v>153</v>
      </c>
      <c r="E38" s="3" t="s">
        <v>154</v>
      </c>
      <c r="F38" s="3">
        <v>9</v>
      </c>
      <c r="G38" s="3"/>
      <c r="H38" s="3">
        <v>12</v>
      </c>
      <c r="I38" s="3">
        <v>5</v>
      </c>
      <c r="J38" s="3" t="s">
        <v>155</v>
      </c>
      <c r="K38" s="3" t="s">
        <v>157</v>
      </c>
      <c r="L38" s="3" t="s">
        <v>858</v>
      </c>
    </row>
    <row r="39" spans="1:12" x14ac:dyDescent="0.25">
      <c r="A39" s="2">
        <v>38</v>
      </c>
      <c r="B39" s="2" t="s">
        <v>159</v>
      </c>
      <c r="C39" s="2">
        <v>2017</v>
      </c>
      <c r="D39" s="2" t="s">
        <v>160</v>
      </c>
      <c r="E39" s="2" t="s">
        <v>33</v>
      </c>
      <c r="F39" s="2">
        <v>2</v>
      </c>
      <c r="G39" s="2"/>
      <c r="H39" s="2">
        <v>51</v>
      </c>
      <c r="I39" s="2">
        <v>3</v>
      </c>
      <c r="J39" s="2">
        <v>168</v>
      </c>
      <c r="K39" s="2" t="s">
        <v>161</v>
      </c>
      <c r="L39" s="3" t="s">
        <v>862</v>
      </c>
    </row>
    <row r="40" spans="1:12" x14ac:dyDescent="0.25">
      <c r="A40" s="4">
        <v>39</v>
      </c>
      <c r="B40" s="3" t="s">
        <v>164</v>
      </c>
      <c r="C40" s="3">
        <v>2016</v>
      </c>
      <c r="D40" s="3" t="s">
        <v>162</v>
      </c>
      <c r="E40" s="3" t="s">
        <v>30</v>
      </c>
      <c r="F40" s="3">
        <v>9</v>
      </c>
      <c r="G40" s="3"/>
      <c r="H40" s="3">
        <v>26</v>
      </c>
      <c r="I40" s="3">
        <v>5</v>
      </c>
      <c r="J40" s="3" t="s">
        <v>163</v>
      </c>
      <c r="K40" s="3" t="s">
        <v>31</v>
      </c>
      <c r="L40" s="3" t="s">
        <v>861</v>
      </c>
    </row>
    <row r="41" spans="1:12" x14ac:dyDescent="0.25">
      <c r="A41" s="2">
        <v>40</v>
      </c>
      <c r="B41" s="2" t="s">
        <v>170</v>
      </c>
      <c r="C41" s="2">
        <v>2014</v>
      </c>
      <c r="D41" s="2" t="s">
        <v>168</v>
      </c>
      <c r="E41" s="2" t="s">
        <v>13</v>
      </c>
      <c r="F41" s="2">
        <v>10</v>
      </c>
      <c r="G41" s="2">
        <v>14</v>
      </c>
      <c r="H41" s="2">
        <v>35</v>
      </c>
      <c r="I41" s="2">
        <v>39</v>
      </c>
      <c r="J41" s="2" t="s">
        <v>169</v>
      </c>
      <c r="K41" s="2" t="s">
        <v>171</v>
      </c>
      <c r="L41" s="3" t="s">
        <v>859</v>
      </c>
    </row>
    <row r="42" spans="1:12" x14ac:dyDescent="0.25">
      <c r="A42" s="4">
        <v>41</v>
      </c>
      <c r="B42" s="3" t="s">
        <v>173</v>
      </c>
      <c r="C42" s="3">
        <v>2021</v>
      </c>
      <c r="D42" s="3" t="s">
        <v>172</v>
      </c>
      <c r="E42" s="3" t="s">
        <v>0</v>
      </c>
      <c r="F42" s="3">
        <v>7</v>
      </c>
      <c r="G42" s="3"/>
      <c r="H42" s="3">
        <v>148</v>
      </c>
      <c r="I42" s="3">
        <v>1</v>
      </c>
      <c r="J42" s="3"/>
      <c r="K42" s="3" t="s">
        <v>174</v>
      </c>
      <c r="L42" s="3" t="s">
        <v>859</v>
      </c>
    </row>
    <row r="43" spans="1:12" x14ac:dyDescent="0.25">
      <c r="A43" s="2">
        <v>42</v>
      </c>
      <c r="B43" s="2" t="s">
        <v>177</v>
      </c>
      <c r="C43" s="2">
        <v>2017</v>
      </c>
      <c r="D43" s="2" t="s">
        <v>176</v>
      </c>
      <c r="E43" s="2" t="s">
        <v>175</v>
      </c>
      <c r="F43" s="2">
        <v>11</v>
      </c>
      <c r="G43" s="2"/>
      <c r="H43" s="2">
        <v>27</v>
      </c>
      <c r="I43" s="2">
        <v>9</v>
      </c>
      <c r="J43" s="2">
        <v>1661</v>
      </c>
      <c r="K43" s="2" t="s">
        <v>178</v>
      </c>
      <c r="L43" s="2" t="s">
        <v>862</v>
      </c>
    </row>
    <row r="44" spans="1:12" x14ac:dyDescent="0.25">
      <c r="A44" s="4">
        <v>43</v>
      </c>
      <c r="B44" s="2" t="s">
        <v>177</v>
      </c>
      <c r="C44" s="2">
        <v>2018</v>
      </c>
      <c r="D44" s="2" t="s">
        <v>176</v>
      </c>
      <c r="E44" s="2" t="s">
        <v>175</v>
      </c>
      <c r="F44" s="2">
        <v>4</v>
      </c>
      <c r="G44" s="2"/>
      <c r="H44" s="2">
        <v>28</v>
      </c>
      <c r="I44" s="2">
        <v>4</v>
      </c>
      <c r="J44" s="2">
        <v>620</v>
      </c>
      <c r="K44" s="2" t="s">
        <v>179</v>
      </c>
      <c r="L44" s="2" t="s">
        <v>862</v>
      </c>
    </row>
    <row r="45" spans="1:12" x14ac:dyDescent="0.25">
      <c r="A45" s="2">
        <v>44</v>
      </c>
      <c r="B45" s="2" t="s">
        <v>182</v>
      </c>
      <c r="C45" s="2">
        <v>2017</v>
      </c>
      <c r="D45" s="2" t="s">
        <v>183</v>
      </c>
      <c r="E45" s="2" t="s">
        <v>33</v>
      </c>
      <c r="F45" s="2">
        <v>1</v>
      </c>
      <c r="G45" s="2"/>
      <c r="H45" s="2">
        <v>51</v>
      </c>
      <c r="I45" s="2">
        <v>2</v>
      </c>
      <c r="J45" s="2" t="s">
        <v>184</v>
      </c>
      <c r="K45" s="2" t="s">
        <v>185</v>
      </c>
      <c r="L45" s="2" t="s">
        <v>861</v>
      </c>
    </row>
    <row r="46" spans="1:12" x14ac:dyDescent="0.25">
      <c r="A46" s="4">
        <v>45</v>
      </c>
      <c r="B46" s="2" t="s">
        <v>188</v>
      </c>
      <c r="C46" s="2">
        <v>2016</v>
      </c>
      <c r="D46" s="2" t="s">
        <v>186</v>
      </c>
      <c r="E46" s="2" t="s">
        <v>41</v>
      </c>
      <c r="F46" s="2">
        <v>6</v>
      </c>
      <c r="G46" s="2">
        <v>28</v>
      </c>
      <c r="H46" s="2">
        <v>67</v>
      </c>
      <c r="I46" s="2">
        <v>25</v>
      </c>
      <c r="J46" s="2" t="s">
        <v>187</v>
      </c>
      <c r="K46" s="2" t="s">
        <v>189</v>
      </c>
      <c r="L46" s="2" t="s">
        <v>861</v>
      </c>
    </row>
    <row r="47" spans="1:12" x14ac:dyDescent="0.25">
      <c r="A47" s="2">
        <v>46</v>
      </c>
      <c r="B47" s="2" t="s">
        <v>192</v>
      </c>
      <c r="C47" s="2">
        <v>2020</v>
      </c>
      <c r="D47" s="2" t="s">
        <v>190</v>
      </c>
      <c r="E47" s="2" t="s">
        <v>154</v>
      </c>
      <c r="F47" s="2">
        <v>9</v>
      </c>
      <c r="G47" s="2"/>
      <c r="H47" s="2">
        <v>12</v>
      </c>
      <c r="I47" s="2">
        <v>5</v>
      </c>
      <c r="J47" s="2" t="s">
        <v>191</v>
      </c>
      <c r="K47" s="2" t="s">
        <v>193</v>
      </c>
      <c r="L47" s="2" t="s">
        <v>858</v>
      </c>
    </row>
    <row r="48" spans="1:12" x14ac:dyDescent="0.25">
      <c r="A48" s="4">
        <v>47</v>
      </c>
      <c r="B48" s="2" t="s">
        <v>196</v>
      </c>
      <c r="C48" s="2">
        <v>2020</v>
      </c>
      <c r="D48" s="2" t="s">
        <v>194</v>
      </c>
      <c r="E48" s="2" t="s">
        <v>33</v>
      </c>
      <c r="F48" s="2">
        <v>10</v>
      </c>
      <c r="G48" s="2"/>
      <c r="H48" s="2">
        <v>54</v>
      </c>
      <c r="I48" s="2">
        <v>19</v>
      </c>
      <c r="J48" s="2" t="s">
        <v>195</v>
      </c>
      <c r="K48" s="2" t="s">
        <v>197</v>
      </c>
      <c r="L48" s="2" t="s">
        <v>858</v>
      </c>
    </row>
    <row r="49" spans="1:12" x14ac:dyDescent="0.25">
      <c r="A49" s="2">
        <v>48</v>
      </c>
      <c r="B49" s="2" t="s">
        <v>201</v>
      </c>
      <c r="C49" s="2">
        <v>2022</v>
      </c>
      <c r="D49" s="2" t="s">
        <v>198</v>
      </c>
      <c r="E49" s="2" t="s">
        <v>199</v>
      </c>
      <c r="F49" s="2">
        <v>5</v>
      </c>
      <c r="G49" s="2">
        <v>1</v>
      </c>
      <c r="H49" s="2">
        <v>132</v>
      </c>
      <c r="I49" s="2">
        <v>5</v>
      </c>
      <c r="J49" s="2" t="s">
        <v>200</v>
      </c>
      <c r="K49" s="2" t="s">
        <v>202</v>
      </c>
      <c r="L49" s="2" t="s">
        <v>858</v>
      </c>
    </row>
    <row r="50" spans="1:12" x14ac:dyDescent="0.25">
      <c r="A50" s="4">
        <v>49</v>
      </c>
      <c r="B50" s="3" t="s">
        <v>205</v>
      </c>
      <c r="C50" s="3">
        <v>2014</v>
      </c>
      <c r="D50" s="3" t="s">
        <v>203</v>
      </c>
      <c r="E50" s="3" t="s">
        <v>11</v>
      </c>
      <c r="F50" s="3">
        <v>7</v>
      </c>
      <c r="G50" s="3"/>
      <c r="H50" s="3">
        <v>13</v>
      </c>
      <c r="I50" s="3">
        <v>4</v>
      </c>
      <c r="J50" s="3" t="s">
        <v>204</v>
      </c>
      <c r="K50" s="3" t="s">
        <v>206</v>
      </c>
      <c r="L50" s="3" t="s">
        <v>861</v>
      </c>
    </row>
    <row r="51" spans="1:12" x14ac:dyDescent="0.25">
      <c r="A51" s="2">
        <v>50</v>
      </c>
      <c r="B51" s="2" t="s">
        <v>209</v>
      </c>
      <c r="C51" s="2">
        <v>2017</v>
      </c>
      <c r="D51" s="2" t="s">
        <v>207</v>
      </c>
      <c r="E51" s="2" t="s">
        <v>11</v>
      </c>
      <c r="F51" s="2">
        <v>11</v>
      </c>
      <c r="G51" s="2"/>
      <c r="H51" s="2">
        <v>16</v>
      </c>
      <c r="I51" s="2">
        <v>6</v>
      </c>
      <c r="J51" s="2" t="s">
        <v>208</v>
      </c>
      <c r="K51" s="2" t="s">
        <v>210</v>
      </c>
      <c r="L51" s="2" t="s">
        <v>858</v>
      </c>
    </row>
    <row r="52" spans="1:12" x14ac:dyDescent="0.25">
      <c r="A52" s="4">
        <v>51</v>
      </c>
      <c r="B52" s="3" t="s">
        <v>213</v>
      </c>
      <c r="C52" s="3">
        <v>2014</v>
      </c>
      <c r="D52" s="3" t="s">
        <v>211</v>
      </c>
      <c r="E52" s="3" t="s">
        <v>30</v>
      </c>
      <c r="F52" s="3">
        <v>3</v>
      </c>
      <c r="G52" s="3"/>
      <c r="H52" s="3">
        <v>24</v>
      </c>
      <c r="I52" s="3">
        <v>2</v>
      </c>
      <c r="J52" s="3" t="s">
        <v>212</v>
      </c>
      <c r="K52" s="3" t="s">
        <v>214</v>
      </c>
      <c r="L52" s="3" t="s">
        <v>860</v>
      </c>
    </row>
    <row r="53" spans="1:12" x14ac:dyDescent="0.25">
      <c r="A53" s="2">
        <v>52</v>
      </c>
      <c r="B53" s="2" t="s">
        <v>218</v>
      </c>
      <c r="C53" s="2">
        <v>2012</v>
      </c>
      <c r="D53" s="2" t="s">
        <v>215</v>
      </c>
      <c r="E53" s="2" t="s">
        <v>216</v>
      </c>
      <c r="F53" s="2">
        <v>7</v>
      </c>
      <c r="G53" s="2">
        <v>26</v>
      </c>
      <c r="H53" s="2">
        <v>154</v>
      </c>
      <c r="I53" s="2">
        <v>13</v>
      </c>
      <c r="J53" s="2" t="s">
        <v>217</v>
      </c>
      <c r="K53" s="2" t="s">
        <v>390</v>
      </c>
      <c r="L53" s="3" t="s">
        <v>858</v>
      </c>
    </row>
    <row r="54" spans="1:12" x14ac:dyDescent="0.25">
      <c r="A54" s="4">
        <v>53</v>
      </c>
      <c r="B54" s="2" t="s">
        <v>222</v>
      </c>
      <c r="C54" s="2">
        <v>2017</v>
      </c>
      <c r="D54" s="2" t="s">
        <v>219</v>
      </c>
      <c r="E54" s="2" t="s">
        <v>220</v>
      </c>
      <c r="F54" s="2">
        <v>11</v>
      </c>
      <c r="G54" s="2"/>
      <c r="H54" s="2">
        <v>26</v>
      </c>
      <c r="I54" s="2">
        <v>11</v>
      </c>
      <c r="J54" s="2" t="s">
        <v>221</v>
      </c>
      <c r="K54" s="2" t="s">
        <v>223</v>
      </c>
      <c r="L54" s="2" t="s">
        <v>858</v>
      </c>
    </row>
    <row r="55" spans="1:12" x14ac:dyDescent="0.25">
      <c r="A55" s="2">
        <v>54</v>
      </c>
      <c r="B55" s="2" t="s">
        <v>227</v>
      </c>
      <c r="C55" s="2">
        <v>2018</v>
      </c>
      <c r="D55" s="2" t="s">
        <v>224</v>
      </c>
      <c r="E55" s="2" t="s">
        <v>225</v>
      </c>
      <c r="F55" s="2">
        <v>1</v>
      </c>
      <c r="G55" s="2">
        <v>29</v>
      </c>
      <c r="H55" s="2">
        <v>69</v>
      </c>
      <c r="I55" s="2"/>
      <c r="J55" s="2" t="s">
        <v>226</v>
      </c>
      <c r="K55" s="2" t="s">
        <v>228</v>
      </c>
      <c r="L55" s="2" t="s">
        <v>858</v>
      </c>
    </row>
    <row r="56" spans="1:12" x14ac:dyDescent="0.25">
      <c r="A56" s="4">
        <v>55</v>
      </c>
      <c r="B56" s="2" t="s">
        <v>231</v>
      </c>
      <c r="C56" s="2">
        <v>2014</v>
      </c>
      <c r="D56" s="2" t="s">
        <v>229</v>
      </c>
      <c r="E56" s="2" t="s">
        <v>216</v>
      </c>
      <c r="F56" s="2">
        <v>7</v>
      </c>
      <c r="G56" s="2">
        <v>24</v>
      </c>
      <c r="H56" s="2">
        <v>156</v>
      </c>
      <c r="I56" s="2">
        <v>13</v>
      </c>
      <c r="J56" s="2" t="s">
        <v>230</v>
      </c>
      <c r="K56" s="2"/>
      <c r="L56" s="2" t="s">
        <v>858</v>
      </c>
    </row>
    <row r="57" spans="1:12" x14ac:dyDescent="0.25">
      <c r="A57" s="2">
        <v>56</v>
      </c>
      <c r="B57" s="2" t="s">
        <v>234</v>
      </c>
      <c r="C57" s="2">
        <v>2021</v>
      </c>
      <c r="D57" s="2" t="s">
        <v>232</v>
      </c>
      <c r="E57" s="2" t="s">
        <v>113</v>
      </c>
      <c r="F57" s="2">
        <v>5</v>
      </c>
      <c r="G57" s="2">
        <v>1</v>
      </c>
      <c r="H57" s="2">
        <v>103</v>
      </c>
      <c r="I57" s="2">
        <v>9</v>
      </c>
      <c r="J57" s="2" t="s">
        <v>233</v>
      </c>
      <c r="K57" s="2"/>
      <c r="L57" s="2" t="s">
        <v>862</v>
      </c>
    </row>
    <row r="58" spans="1:12" x14ac:dyDescent="0.25">
      <c r="A58" s="4">
        <v>57</v>
      </c>
      <c r="B58" s="2" t="s">
        <v>237</v>
      </c>
      <c r="C58" s="2">
        <v>2018</v>
      </c>
      <c r="D58" s="2" t="s">
        <v>235</v>
      </c>
      <c r="E58" s="2" t="s">
        <v>71</v>
      </c>
      <c r="F58" s="2">
        <v>6</v>
      </c>
      <c r="G58" s="2"/>
      <c r="H58" s="2">
        <v>48</v>
      </c>
      <c r="I58" s="2">
        <v>6</v>
      </c>
      <c r="J58" s="2" t="s">
        <v>236</v>
      </c>
      <c r="K58" s="2"/>
      <c r="L58" s="2" t="s">
        <v>858</v>
      </c>
    </row>
    <row r="59" spans="1:12" x14ac:dyDescent="0.25">
      <c r="A59" s="2">
        <v>58</v>
      </c>
      <c r="B59" s="3" t="s">
        <v>239</v>
      </c>
      <c r="C59" s="3">
        <v>2015</v>
      </c>
      <c r="D59" s="3" t="s">
        <v>238</v>
      </c>
      <c r="E59" s="3" t="s">
        <v>41</v>
      </c>
      <c r="F59" s="3">
        <v>12</v>
      </c>
      <c r="G59" s="3">
        <v>1</v>
      </c>
      <c r="H59" s="3">
        <v>66</v>
      </c>
      <c r="I59" s="3">
        <v>21</v>
      </c>
      <c r="J59" s="3" t="s">
        <v>240</v>
      </c>
      <c r="K59" s="3" t="s">
        <v>241</v>
      </c>
      <c r="L59" s="3" t="s">
        <v>861</v>
      </c>
    </row>
    <row r="60" spans="1:12" x14ac:dyDescent="0.25">
      <c r="A60" s="4">
        <v>59</v>
      </c>
      <c r="B60" s="2" t="s">
        <v>243</v>
      </c>
      <c r="C60" s="2">
        <v>2015</v>
      </c>
      <c r="D60" s="2" t="s">
        <v>242</v>
      </c>
      <c r="E60" s="2" t="s">
        <v>41</v>
      </c>
      <c r="F60" s="2">
        <v>12</v>
      </c>
      <c r="G60" s="2">
        <v>1</v>
      </c>
      <c r="H60" s="2">
        <v>66</v>
      </c>
      <c r="I60" s="2">
        <v>21</v>
      </c>
      <c r="J60" s="2" t="s">
        <v>244</v>
      </c>
      <c r="K60" s="2" t="s">
        <v>245</v>
      </c>
      <c r="L60" s="2" t="s">
        <v>861</v>
      </c>
    </row>
    <row r="61" spans="1:12" x14ac:dyDescent="0.25">
      <c r="A61" s="2">
        <v>60</v>
      </c>
      <c r="B61" s="3" t="s">
        <v>248</v>
      </c>
      <c r="C61" s="3">
        <v>2020</v>
      </c>
      <c r="D61" s="3" t="s">
        <v>246</v>
      </c>
      <c r="E61" s="3" t="s">
        <v>30</v>
      </c>
      <c r="F61" s="3">
        <v>7</v>
      </c>
      <c r="G61" s="3"/>
      <c r="H61" s="3">
        <v>30</v>
      </c>
      <c r="I61" s="3">
        <v>4</v>
      </c>
      <c r="J61" s="3" t="s">
        <v>247</v>
      </c>
      <c r="K61" s="3" t="s">
        <v>249</v>
      </c>
      <c r="L61" s="3" t="s">
        <v>860</v>
      </c>
    </row>
    <row r="62" spans="1:12" x14ac:dyDescent="0.25">
      <c r="A62" s="4">
        <v>61</v>
      </c>
      <c r="B62" s="3" t="s">
        <v>253</v>
      </c>
      <c r="C62" s="3">
        <v>2013</v>
      </c>
      <c r="D62" s="3" t="s">
        <v>250</v>
      </c>
      <c r="E62" s="3" t="s">
        <v>251</v>
      </c>
      <c r="F62" s="3">
        <v>1</v>
      </c>
      <c r="G62" s="3"/>
      <c r="H62" s="3">
        <v>45</v>
      </c>
      <c r="I62" s="3">
        <v>1</v>
      </c>
      <c r="J62" s="3" t="s">
        <v>252</v>
      </c>
      <c r="K62" s="3" t="s">
        <v>254</v>
      </c>
      <c r="L62" s="3" t="s">
        <v>860</v>
      </c>
    </row>
    <row r="63" spans="1:12" x14ac:dyDescent="0.25">
      <c r="A63" s="2">
        <v>62</v>
      </c>
      <c r="B63" s="3" t="s">
        <v>258</v>
      </c>
      <c r="C63" s="3">
        <v>2018</v>
      </c>
      <c r="D63" s="3" t="s">
        <v>255</v>
      </c>
      <c r="E63" s="3" t="s">
        <v>256</v>
      </c>
      <c r="F63" s="3">
        <v>1</v>
      </c>
      <c r="G63" s="3"/>
      <c r="H63" s="3">
        <v>138</v>
      </c>
      <c r="I63" s="3">
        <v>1</v>
      </c>
      <c r="J63" s="3" t="s">
        <v>257</v>
      </c>
      <c r="K63" s="3" t="s">
        <v>259</v>
      </c>
      <c r="L63" s="3" t="s">
        <v>860</v>
      </c>
    </row>
    <row r="64" spans="1:12" x14ac:dyDescent="0.25">
      <c r="A64" s="4">
        <v>63</v>
      </c>
      <c r="B64" s="2" t="s">
        <v>263</v>
      </c>
      <c r="C64" s="2">
        <v>2019</v>
      </c>
      <c r="D64" s="2" t="s">
        <v>260</v>
      </c>
      <c r="E64" s="2" t="s">
        <v>261</v>
      </c>
      <c r="F64" s="2">
        <v>3</v>
      </c>
      <c r="G64" s="2"/>
      <c r="H64" s="2">
        <v>40</v>
      </c>
      <c r="I64" s="2">
        <v>3</v>
      </c>
      <c r="J64" s="2" t="s">
        <v>262</v>
      </c>
      <c r="K64" s="2" t="s">
        <v>264</v>
      </c>
      <c r="L64" s="3" t="s">
        <v>858</v>
      </c>
    </row>
    <row r="65" spans="1:12" x14ac:dyDescent="0.25">
      <c r="A65" s="2">
        <v>64</v>
      </c>
      <c r="B65" s="3" t="s">
        <v>267</v>
      </c>
      <c r="C65" s="3">
        <v>2015</v>
      </c>
      <c r="D65" s="3" t="s">
        <v>265</v>
      </c>
      <c r="E65" s="3" t="s">
        <v>113</v>
      </c>
      <c r="F65" s="3">
        <v>9</v>
      </c>
      <c r="G65" s="3">
        <v>1</v>
      </c>
      <c r="H65" s="3">
        <v>92</v>
      </c>
      <c r="I65" s="3">
        <v>5</v>
      </c>
      <c r="J65" s="3" t="s">
        <v>266</v>
      </c>
      <c r="K65" s="3"/>
      <c r="L65" s="3" t="s">
        <v>858</v>
      </c>
    </row>
    <row r="66" spans="1:12" x14ac:dyDescent="0.25">
      <c r="A66" s="4">
        <v>65</v>
      </c>
      <c r="B66" s="2" t="s">
        <v>271</v>
      </c>
      <c r="C66" s="2">
        <v>2017</v>
      </c>
      <c r="D66" s="2" t="s">
        <v>268</v>
      </c>
      <c r="E66" s="2" t="s">
        <v>269</v>
      </c>
      <c r="F66" s="2">
        <v>1</v>
      </c>
      <c r="G66" s="2"/>
      <c r="H66" s="2">
        <v>19</v>
      </c>
      <c r="I66" s="2">
        <v>1</v>
      </c>
      <c r="J66" s="2" t="s">
        <v>270</v>
      </c>
      <c r="K66" s="2" t="s">
        <v>272</v>
      </c>
      <c r="L66" s="2" t="s">
        <v>861</v>
      </c>
    </row>
    <row r="67" spans="1:12" x14ac:dyDescent="0.25">
      <c r="A67" s="2">
        <v>66</v>
      </c>
      <c r="B67" s="3" t="s">
        <v>275</v>
      </c>
      <c r="C67" s="3">
        <v>2018</v>
      </c>
      <c r="D67" s="3" t="s">
        <v>273</v>
      </c>
      <c r="E67" s="3" t="s">
        <v>128</v>
      </c>
      <c r="F67" s="3">
        <v>11</v>
      </c>
      <c r="G67" s="3"/>
      <c r="H67" s="3">
        <v>40</v>
      </c>
      <c r="I67" s="3">
        <v>11</v>
      </c>
      <c r="J67" s="3" t="s">
        <v>274</v>
      </c>
      <c r="K67" s="3" t="s">
        <v>276</v>
      </c>
      <c r="L67" s="3" t="s">
        <v>860</v>
      </c>
    </row>
    <row r="68" spans="1:12" x14ac:dyDescent="0.25">
      <c r="A68" s="4">
        <v>67</v>
      </c>
      <c r="B68" s="3" t="s">
        <v>282</v>
      </c>
      <c r="C68" s="3">
        <v>2018</v>
      </c>
      <c r="D68" s="3" t="s">
        <v>280</v>
      </c>
      <c r="E68" s="3" t="s">
        <v>13</v>
      </c>
      <c r="F68" s="3">
        <v>10</v>
      </c>
      <c r="G68" s="3">
        <v>21</v>
      </c>
      <c r="H68" s="3">
        <v>39</v>
      </c>
      <c r="I68" s="3">
        <v>40</v>
      </c>
      <c r="J68" s="3" t="s">
        <v>281</v>
      </c>
      <c r="K68" s="3" t="s">
        <v>283</v>
      </c>
      <c r="L68" s="3" t="s">
        <v>859</v>
      </c>
    </row>
    <row r="69" spans="1:12" x14ac:dyDescent="0.25">
      <c r="A69" s="2">
        <v>68</v>
      </c>
      <c r="B69" s="2" t="s">
        <v>287</v>
      </c>
      <c r="C69" s="2">
        <v>2012</v>
      </c>
      <c r="D69" s="2" t="s">
        <v>284</v>
      </c>
      <c r="E69" s="2" t="s">
        <v>285</v>
      </c>
      <c r="F69" s="2">
        <v>11</v>
      </c>
      <c r="G69" s="2"/>
      <c r="H69" s="2">
        <v>25</v>
      </c>
      <c r="I69" s="2">
        <v>11</v>
      </c>
      <c r="J69" s="2" t="s">
        <v>286</v>
      </c>
      <c r="K69" s="2" t="s">
        <v>288</v>
      </c>
      <c r="L69" s="2" t="s">
        <v>858</v>
      </c>
    </row>
    <row r="70" spans="1:12" x14ac:dyDescent="0.25">
      <c r="A70" s="4">
        <v>69</v>
      </c>
      <c r="B70" s="3" t="s">
        <v>291</v>
      </c>
      <c r="C70" s="3">
        <v>2020</v>
      </c>
      <c r="D70" s="3" t="s">
        <v>289</v>
      </c>
      <c r="E70" s="3" t="s">
        <v>41</v>
      </c>
      <c r="F70" s="3">
        <v>12</v>
      </c>
      <c r="G70" s="3">
        <v>22</v>
      </c>
      <c r="H70" s="3">
        <v>76</v>
      </c>
      <c r="I70" s="3">
        <v>25</v>
      </c>
      <c r="J70" s="3" t="s">
        <v>290</v>
      </c>
      <c r="K70" s="3" t="s">
        <v>292</v>
      </c>
      <c r="L70" s="3" t="s">
        <v>861</v>
      </c>
    </row>
    <row r="71" spans="1:12" x14ac:dyDescent="0.25">
      <c r="A71" s="2">
        <v>70</v>
      </c>
      <c r="B71" s="3" t="s">
        <v>291</v>
      </c>
      <c r="C71" s="3">
        <v>2020</v>
      </c>
      <c r="D71" s="3" t="s">
        <v>293</v>
      </c>
      <c r="E71" s="3" t="s">
        <v>41</v>
      </c>
      <c r="F71" s="3">
        <v>12</v>
      </c>
      <c r="G71" s="3">
        <v>22</v>
      </c>
      <c r="H71" s="3">
        <v>76</v>
      </c>
      <c r="I71" s="3">
        <v>25</v>
      </c>
      <c r="J71" s="3" t="s">
        <v>294</v>
      </c>
      <c r="K71" s="3" t="s">
        <v>295</v>
      </c>
      <c r="L71" s="3" t="s">
        <v>861</v>
      </c>
    </row>
    <row r="72" spans="1:12" x14ac:dyDescent="0.25">
      <c r="A72" s="4">
        <v>71</v>
      </c>
      <c r="B72" s="2" t="s">
        <v>291</v>
      </c>
      <c r="C72" s="2">
        <v>2020</v>
      </c>
      <c r="D72" s="2" t="s">
        <v>289</v>
      </c>
      <c r="E72" s="2" t="s">
        <v>53</v>
      </c>
      <c r="F72" s="2">
        <v>12</v>
      </c>
      <c r="G72" s="2">
        <v>22</v>
      </c>
      <c r="H72" s="2">
        <v>142</v>
      </c>
      <c r="I72" s="2">
        <v>25</v>
      </c>
      <c r="J72" s="2" t="s">
        <v>296</v>
      </c>
      <c r="K72" s="2" t="s">
        <v>297</v>
      </c>
      <c r="L72" s="3" t="s">
        <v>862</v>
      </c>
    </row>
    <row r="73" spans="1:12" x14ac:dyDescent="0.25">
      <c r="A73" s="2">
        <v>72</v>
      </c>
      <c r="B73" s="2" t="s">
        <v>291</v>
      </c>
      <c r="C73" s="2">
        <v>2020</v>
      </c>
      <c r="D73" s="2" t="s">
        <v>293</v>
      </c>
      <c r="E73" s="2" t="s">
        <v>53</v>
      </c>
      <c r="F73" s="2">
        <v>12</v>
      </c>
      <c r="G73" s="2">
        <v>22</v>
      </c>
      <c r="H73" s="2">
        <v>142</v>
      </c>
      <c r="I73" s="2">
        <v>25</v>
      </c>
      <c r="J73" s="2" t="s">
        <v>298</v>
      </c>
      <c r="K73" s="2" t="s">
        <v>299</v>
      </c>
      <c r="L73" s="2" t="s">
        <v>859</v>
      </c>
    </row>
    <row r="74" spans="1:12" x14ac:dyDescent="0.25">
      <c r="A74" s="4">
        <v>73</v>
      </c>
      <c r="B74" s="2" t="s">
        <v>302</v>
      </c>
      <c r="C74" s="2">
        <v>2020</v>
      </c>
      <c r="D74" s="2" t="s">
        <v>300</v>
      </c>
      <c r="E74" s="2" t="s">
        <v>33</v>
      </c>
      <c r="F74" s="2">
        <v>8</v>
      </c>
      <c r="G74" s="2"/>
      <c r="H74" s="2">
        <v>54</v>
      </c>
      <c r="I74" s="2">
        <v>15</v>
      </c>
      <c r="J74" s="2" t="s">
        <v>301</v>
      </c>
      <c r="K74" s="2" t="s">
        <v>303</v>
      </c>
      <c r="L74" s="2" t="s">
        <v>858</v>
      </c>
    </row>
    <row r="75" spans="1:12" x14ac:dyDescent="0.25">
      <c r="A75" s="2">
        <v>74</v>
      </c>
      <c r="B75" s="2" t="s">
        <v>306</v>
      </c>
      <c r="C75" s="2">
        <v>2019</v>
      </c>
      <c r="D75" s="2" t="s">
        <v>304</v>
      </c>
      <c r="E75" s="2" t="s">
        <v>110</v>
      </c>
      <c r="F75" s="2">
        <v>8</v>
      </c>
      <c r="G75" s="2"/>
      <c r="H75" s="2">
        <v>54</v>
      </c>
      <c r="I75" s="2">
        <v>8</v>
      </c>
      <c r="J75" s="2" t="s">
        <v>305</v>
      </c>
      <c r="K75" s="2" t="s">
        <v>307</v>
      </c>
      <c r="L75" s="3" t="s">
        <v>860</v>
      </c>
    </row>
    <row r="76" spans="1:12" x14ac:dyDescent="0.25">
      <c r="A76" s="4">
        <v>75</v>
      </c>
      <c r="B76" s="2" t="s">
        <v>306</v>
      </c>
      <c r="C76" s="2">
        <v>2020</v>
      </c>
      <c r="D76" s="2" t="s">
        <v>308</v>
      </c>
      <c r="E76" s="2" t="s">
        <v>33</v>
      </c>
      <c r="F76" s="2">
        <v>2</v>
      </c>
      <c r="G76" s="2"/>
      <c r="H76" s="2">
        <v>54</v>
      </c>
      <c r="I76" s="2">
        <v>4</v>
      </c>
      <c r="J76" s="2" t="s">
        <v>309</v>
      </c>
      <c r="K76" s="2" t="s">
        <v>310</v>
      </c>
      <c r="L76" s="3" t="s">
        <v>861</v>
      </c>
    </row>
    <row r="77" spans="1:12" s="18" customFormat="1" x14ac:dyDescent="0.25">
      <c r="A77" s="2">
        <v>76</v>
      </c>
      <c r="B77" s="3" t="s">
        <v>313</v>
      </c>
      <c r="C77" s="3">
        <v>2019</v>
      </c>
      <c r="D77" s="3" t="s">
        <v>311</v>
      </c>
      <c r="E77" s="3" t="s">
        <v>13</v>
      </c>
      <c r="F77" s="3">
        <v>1</v>
      </c>
      <c r="G77" s="3">
        <v>1</v>
      </c>
      <c r="H77" s="3">
        <v>40</v>
      </c>
      <c r="I77" s="3">
        <v>1</v>
      </c>
      <c r="J77" s="3" t="s">
        <v>312</v>
      </c>
      <c r="K77" s="3" t="s">
        <v>314</v>
      </c>
      <c r="L77" s="3" t="s">
        <v>859</v>
      </c>
    </row>
    <row r="78" spans="1:12" x14ac:dyDescent="0.25">
      <c r="A78" s="4">
        <v>77</v>
      </c>
      <c r="B78" s="3" t="s">
        <v>318</v>
      </c>
      <c r="C78" s="3">
        <v>2020</v>
      </c>
      <c r="D78" s="3" t="s">
        <v>315</v>
      </c>
      <c r="E78" s="3" t="s">
        <v>316</v>
      </c>
      <c r="F78" s="3">
        <v>12</v>
      </c>
      <c r="G78" s="3"/>
      <c r="H78" s="3">
        <v>13</v>
      </c>
      <c r="I78" s="3">
        <v>12</v>
      </c>
      <c r="J78" s="3" t="s">
        <v>317</v>
      </c>
      <c r="K78" s="3" t="s">
        <v>319</v>
      </c>
      <c r="L78" s="3" t="s">
        <v>864</v>
      </c>
    </row>
    <row r="79" spans="1:12" x14ac:dyDescent="0.25">
      <c r="A79" s="2">
        <v>78</v>
      </c>
      <c r="B79" s="3" t="s">
        <v>322</v>
      </c>
      <c r="C79" s="3">
        <v>2015</v>
      </c>
      <c r="D79" s="3" t="s">
        <v>320</v>
      </c>
      <c r="E79" s="3" t="s">
        <v>13</v>
      </c>
      <c r="F79" s="3">
        <v>11</v>
      </c>
      <c r="G79" s="3">
        <v>1</v>
      </c>
      <c r="H79" s="3">
        <v>36</v>
      </c>
      <c r="I79" s="3">
        <v>41</v>
      </c>
      <c r="J79" s="3" t="s">
        <v>321</v>
      </c>
      <c r="K79" s="3" t="s">
        <v>323</v>
      </c>
      <c r="L79" s="3" t="s">
        <v>858</v>
      </c>
    </row>
    <row r="80" spans="1:12" x14ac:dyDescent="0.25">
      <c r="A80" s="4">
        <v>79</v>
      </c>
      <c r="B80" s="2" t="s">
        <v>326</v>
      </c>
      <c r="C80" s="2">
        <v>2015</v>
      </c>
      <c r="D80" s="2" t="s">
        <v>324</v>
      </c>
      <c r="E80" s="2" t="s">
        <v>251</v>
      </c>
      <c r="F80" s="2">
        <v>11</v>
      </c>
      <c r="G80" s="2"/>
      <c r="H80" s="2">
        <v>47</v>
      </c>
      <c r="I80" s="2">
        <v>11</v>
      </c>
      <c r="J80" s="2" t="s">
        <v>325</v>
      </c>
      <c r="K80" s="2" t="s">
        <v>327</v>
      </c>
      <c r="L80" s="2" t="s">
        <v>858</v>
      </c>
    </row>
    <row r="81" spans="1:12" x14ac:dyDescent="0.25">
      <c r="A81" s="2">
        <v>80</v>
      </c>
      <c r="B81" s="2" t="s">
        <v>330</v>
      </c>
      <c r="C81" s="2">
        <v>2014</v>
      </c>
      <c r="D81" s="2" t="s">
        <v>328</v>
      </c>
      <c r="E81" s="2" t="s">
        <v>30</v>
      </c>
      <c r="F81" s="2">
        <v>11</v>
      </c>
      <c r="G81" s="2"/>
      <c r="H81" s="2">
        <v>24</v>
      </c>
      <c r="I81" s="2">
        <v>6</v>
      </c>
      <c r="J81" s="2" t="s">
        <v>329</v>
      </c>
      <c r="K81" s="2" t="s">
        <v>331</v>
      </c>
      <c r="L81" s="2" t="s">
        <v>863</v>
      </c>
    </row>
    <row r="82" spans="1:12" x14ac:dyDescent="0.25">
      <c r="A82" s="4">
        <v>81</v>
      </c>
      <c r="B82" s="2" t="s">
        <v>330</v>
      </c>
      <c r="C82" s="2">
        <v>2014</v>
      </c>
      <c r="D82" s="2" t="s">
        <v>332</v>
      </c>
      <c r="E82" s="2" t="s">
        <v>11</v>
      </c>
      <c r="F82" s="2">
        <v>11</v>
      </c>
      <c r="G82" s="2"/>
      <c r="H82" s="2">
        <v>13</v>
      </c>
      <c r="I82" s="2">
        <v>6</v>
      </c>
      <c r="J82" s="2" t="s">
        <v>333</v>
      </c>
      <c r="K82" s="2" t="s">
        <v>334</v>
      </c>
      <c r="L82" s="2" t="s">
        <v>861</v>
      </c>
    </row>
    <row r="83" spans="1:12" x14ac:dyDescent="0.25">
      <c r="A83" s="2">
        <v>82</v>
      </c>
      <c r="B83" s="2" t="s">
        <v>337</v>
      </c>
      <c r="C83" s="2">
        <v>2015</v>
      </c>
      <c r="D83" s="2" t="s">
        <v>335</v>
      </c>
      <c r="E83" s="2" t="s">
        <v>33</v>
      </c>
      <c r="F83" s="2">
        <v>8</v>
      </c>
      <c r="G83" s="2"/>
      <c r="H83" s="2">
        <v>49</v>
      </c>
      <c r="I83" s="2">
        <v>15</v>
      </c>
      <c r="J83" s="2" t="s">
        <v>336</v>
      </c>
      <c r="K83" s="2" t="s">
        <v>338</v>
      </c>
      <c r="L83" s="2" t="s">
        <v>858</v>
      </c>
    </row>
    <row r="84" spans="1:12" x14ac:dyDescent="0.25">
      <c r="A84" s="4">
        <v>83</v>
      </c>
      <c r="B84" s="3" t="s">
        <v>341</v>
      </c>
      <c r="C84" s="3">
        <v>2017</v>
      </c>
      <c r="D84" s="3" t="s">
        <v>339</v>
      </c>
      <c r="E84" s="3" t="s">
        <v>41</v>
      </c>
      <c r="F84" s="3">
        <v>2</v>
      </c>
      <c r="G84" s="3">
        <v>28</v>
      </c>
      <c r="H84" s="3">
        <v>69</v>
      </c>
      <c r="I84" s="3">
        <v>8</v>
      </c>
      <c r="J84" s="3" t="s">
        <v>340</v>
      </c>
      <c r="K84" s="3" t="s">
        <v>342</v>
      </c>
      <c r="L84" s="3" t="s">
        <v>861</v>
      </c>
    </row>
    <row r="85" spans="1:12" x14ac:dyDescent="0.25">
      <c r="A85" s="2">
        <v>84</v>
      </c>
      <c r="B85" s="3" t="s">
        <v>341</v>
      </c>
      <c r="C85" s="3">
        <v>2018</v>
      </c>
      <c r="D85" s="3" t="s">
        <v>343</v>
      </c>
      <c r="E85" s="3" t="s">
        <v>13</v>
      </c>
      <c r="F85" s="3">
        <v>4</v>
      </c>
      <c r="G85" s="3">
        <v>21</v>
      </c>
      <c r="H85" s="3">
        <v>39</v>
      </c>
      <c r="I85" s="3">
        <v>16</v>
      </c>
      <c r="J85" s="3" t="s">
        <v>344</v>
      </c>
      <c r="K85" s="3" t="s">
        <v>345</v>
      </c>
      <c r="L85" s="3" t="s">
        <v>862</v>
      </c>
    </row>
    <row r="86" spans="1:12" x14ac:dyDescent="0.25">
      <c r="A86" s="4">
        <v>85</v>
      </c>
      <c r="B86" s="2" t="s">
        <v>348</v>
      </c>
      <c r="C86" s="2">
        <v>2022</v>
      </c>
      <c r="D86" s="2" t="s">
        <v>346</v>
      </c>
      <c r="E86" s="2" t="s">
        <v>33</v>
      </c>
      <c r="F86" s="2">
        <v>2</v>
      </c>
      <c r="G86" s="2"/>
      <c r="H86" s="2">
        <v>56</v>
      </c>
      <c r="I86" s="2">
        <v>4</v>
      </c>
      <c r="J86" s="2" t="s">
        <v>347</v>
      </c>
      <c r="K86" s="2" t="s">
        <v>349</v>
      </c>
      <c r="L86" s="2" t="s">
        <v>858</v>
      </c>
    </row>
    <row r="87" spans="1:12" x14ac:dyDescent="0.25">
      <c r="A87" s="2">
        <v>86</v>
      </c>
      <c r="B87" s="2" t="s">
        <v>352</v>
      </c>
      <c r="C87" s="2">
        <v>2015</v>
      </c>
      <c r="D87" s="2" t="s">
        <v>350</v>
      </c>
      <c r="E87" s="2" t="s">
        <v>154</v>
      </c>
      <c r="F87" s="2">
        <v>5</v>
      </c>
      <c r="G87" s="2"/>
      <c r="H87" s="2">
        <v>7</v>
      </c>
      <c r="I87" s="2">
        <v>3</v>
      </c>
      <c r="J87" s="2" t="s">
        <v>351</v>
      </c>
      <c r="K87" s="2" t="s">
        <v>353</v>
      </c>
      <c r="L87" s="3" t="s">
        <v>858</v>
      </c>
    </row>
    <row r="88" spans="1:12" x14ac:dyDescent="0.25">
      <c r="A88" s="4">
        <v>87</v>
      </c>
      <c r="B88" s="2" t="s">
        <v>356</v>
      </c>
      <c r="C88" s="2">
        <v>2013</v>
      </c>
      <c r="D88" s="2" t="s">
        <v>354</v>
      </c>
      <c r="E88" s="2" t="s">
        <v>11</v>
      </c>
      <c r="F88" s="2">
        <v>7</v>
      </c>
      <c r="G88" s="2"/>
      <c r="H88" s="2">
        <v>12</v>
      </c>
      <c r="I88" s="2">
        <v>4</v>
      </c>
      <c r="J88" s="2" t="s">
        <v>355</v>
      </c>
      <c r="K88" s="2" t="s">
        <v>357</v>
      </c>
      <c r="L88" s="3" t="s">
        <v>858</v>
      </c>
    </row>
    <row r="89" spans="1:12" x14ac:dyDescent="0.25">
      <c r="A89" s="2">
        <v>88</v>
      </c>
      <c r="B89" s="3" t="s">
        <v>359</v>
      </c>
      <c r="C89" s="3">
        <v>2020</v>
      </c>
      <c r="D89" s="3" t="s">
        <v>358</v>
      </c>
      <c r="E89" s="3" t="s">
        <v>11</v>
      </c>
      <c r="F89" s="3">
        <v>6</v>
      </c>
      <c r="G89" s="3"/>
      <c r="H89" s="3">
        <v>19</v>
      </c>
      <c r="I89" s="3">
        <v>6</v>
      </c>
      <c r="J89" s="3" t="s">
        <v>347</v>
      </c>
      <c r="K89" s="3" t="s">
        <v>360</v>
      </c>
      <c r="L89" s="3" t="s">
        <v>860</v>
      </c>
    </row>
    <row r="90" spans="1:12" x14ac:dyDescent="0.25">
      <c r="A90" s="4">
        <v>89</v>
      </c>
      <c r="B90" s="2" t="s">
        <v>363</v>
      </c>
      <c r="C90" s="2">
        <v>2015</v>
      </c>
      <c r="D90" s="2" t="s">
        <v>361</v>
      </c>
      <c r="E90" s="2" t="s">
        <v>41</v>
      </c>
      <c r="F90" s="2">
        <v>12</v>
      </c>
      <c r="G90" s="2">
        <v>1</v>
      </c>
      <c r="H90" s="2">
        <v>66</v>
      </c>
      <c r="I90" s="2">
        <v>21</v>
      </c>
      <c r="J90" s="2" t="s">
        <v>362</v>
      </c>
      <c r="K90" s="2" t="s">
        <v>364</v>
      </c>
      <c r="L90" s="2" t="s">
        <v>859</v>
      </c>
    </row>
    <row r="91" spans="1:12" x14ac:dyDescent="0.25">
      <c r="A91" s="2">
        <v>90</v>
      </c>
      <c r="B91" s="2" t="s">
        <v>367</v>
      </c>
      <c r="C91" s="2">
        <v>2015</v>
      </c>
      <c r="D91" s="2" t="s">
        <v>365</v>
      </c>
      <c r="E91" s="2" t="s">
        <v>61</v>
      </c>
      <c r="F91" s="2">
        <v>5</v>
      </c>
      <c r="G91" s="2"/>
      <c r="H91" s="2">
        <v>48</v>
      </c>
      <c r="I91" s="2">
        <v>3</v>
      </c>
      <c r="J91" s="2" t="s">
        <v>366</v>
      </c>
      <c r="K91" s="2" t="s">
        <v>368</v>
      </c>
      <c r="L91" s="2" t="s">
        <v>858</v>
      </c>
    </row>
    <row r="92" spans="1:12" x14ac:dyDescent="0.25">
      <c r="A92" s="4">
        <v>91</v>
      </c>
      <c r="B92" s="2" t="s">
        <v>372</v>
      </c>
      <c r="C92" s="2">
        <v>2013</v>
      </c>
      <c r="D92" s="2" t="s">
        <v>369</v>
      </c>
      <c r="E92" s="2" t="s">
        <v>370</v>
      </c>
      <c r="F92" s="2">
        <v>3</v>
      </c>
      <c r="G92" s="2"/>
      <c r="H92" s="2">
        <v>28</v>
      </c>
      <c r="I92" s="2">
        <v>2</v>
      </c>
      <c r="J92" s="2" t="s">
        <v>371</v>
      </c>
      <c r="K92" s="2" t="s">
        <v>373</v>
      </c>
      <c r="L92" s="2" t="s">
        <v>858</v>
      </c>
    </row>
    <row r="93" spans="1:12" x14ac:dyDescent="0.25">
      <c r="A93" s="2">
        <v>92</v>
      </c>
      <c r="B93" s="3" t="s">
        <v>377</v>
      </c>
      <c r="C93" s="3">
        <v>2021</v>
      </c>
      <c r="D93" s="3" t="s">
        <v>374</v>
      </c>
      <c r="E93" s="3" t="s">
        <v>375</v>
      </c>
      <c r="F93" s="3">
        <v>2</v>
      </c>
      <c r="G93" s="3"/>
      <c r="H93" s="3">
        <v>16</v>
      </c>
      <c r="I93" s="3"/>
      <c r="J93" s="3" t="s">
        <v>376</v>
      </c>
      <c r="K93" s="3"/>
      <c r="L93" s="3" t="s">
        <v>864</v>
      </c>
    </row>
    <row r="94" spans="1:12" x14ac:dyDescent="0.25">
      <c r="A94" s="4">
        <v>93</v>
      </c>
      <c r="B94" s="3" t="s">
        <v>380</v>
      </c>
      <c r="C94" s="3">
        <v>2020</v>
      </c>
      <c r="D94" s="3" t="s">
        <v>378</v>
      </c>
      <c r="E94" s="3" t="s">
        <v>33</v>
      </c>
      <c r="F94" s="3">
        <v>11</v>
      </c>
      <c r="G94" s="3"/>
      <c r="H94" s="3">
        <v>54</v>
      </c>
      <c r="I94" s="3">
        <v>21</v>
      </c>
      <c r="J94" s="3" t="s">
        <v>379</v>
      </c>
      <c r="K94" s="3" t="s">
        <v>381</v>
      </c>
      <c r="L94" s="3" t="s">
        <v>860</v>
      </c>
    </row>
    <row r="95" spans="1:12" x14ac:dyDescent="0.25">
      <c r="A95" s="2">
        <v>94</v>
      </c>
      <c r="B95" s="2" t="s">
        <v>384</v>
      </c>
      <c r="C95" s="2">
        <v>2021</v>
      </c>
      <c r="D95" s="2" t="s">
        <v>382</v>
      </c>
      <c r="E95" s="2" t="s">
        <v>33</v>
      </c>
      <c r="F95" s="2">
        <v>8</v>
      </c>
      <c r="G95" s="2"/>
      <c r="H95" s="2">
        <v>55</v>
      </c>
      <c r="I95" s="2">
        <v>16</v>
      </c>
      <c r="J95" s="2" t="s">
        <v>383</v>
      </c>
      <c r="K95" s="2" t="s">
        <v>385</v>
      </c>
      <c r="L95" s="2" t="s">
        <v>860</v>
      </c>
    </row>
    <row r="96" spans="1:12" x14ac:dyDescent="0.25">
      <c r="A96" s="4">
        <v>95</v>
      </c>
      <c r="B96" s="3" t="s">
        <v>388</v>
      </c>
      <c r="C96" s="3">
        <v>2020</v>
      </c>
      <c r="D96" s="3" t="s">
        <v>386</v>
      </c>
      <c r="E96" s="3" t="s">
        <v>33</v>
      </c>
      <c r="F96" s="3">
        <v>10</v>
      </c>
      <c r="G96" s="3"/>
      <c r="H96" s="3">
        <v>54</v>
      </c>
      <c r="I96" s="3">
        <v>19</v>
      </c>
      <c r="J96" s="3" t="s">
        <v>387</v>
      </c>
      <c r="K96" s="3" t="s">
        <v>389</v>
      </c>
      <c r="L96" s="3" t="s">
        <v>864</v>
      </c>
    </row>
    <row r="98" spans="11:12" x14ac:dyDescent="0.25">
      <c r="K98" s="1" t="s">
        <v>859</v>
      </c>
      <c r="L98" s="1">
        <f>COUNTIF(Tabelle2[main exlusion reason],"population")</f>
        <v>11</v>
      </c>
    </row>
    <row r="99" spans="11:12" x14ac:dyDescent="0.25">
      <c r="K99" s="1" t="s">
        <v>860</v>
      </c>
      <c r="L99" s="1">
        <f>COUNTIF(Tabelle2[main exlusion reason],"intervention")</f>
        <v>14</v>
      </c>
    </row>
    <row r="100" spans="11:12" x14ac:dyDescent="0.25">
      <c r="K100" s="1" t="s">
        <v>871</v>
      </c>
      <c r="L100" s="1">
        <f>COUNTIF(Tabelle2[main exlusion reason],"comparison")</f>
        <v>0</v>
      </c>
    </row>
    <row r="101" spans="11:12" x14ac:dyDescent="0.25">
      <c r="K101" s="1" t="s">
        <v>863</v>
      </c>
      <c r="L101" s="1">
        <f>COUNTIF(Tabelle2[main exlusion reason],"outcome")</f>
        <v>2</v>
      </c>
    </row>
    <row r="102" spans="11:12" x14ac:dyDescent="0.25">
      <c r="K102" s="1" t="s">
        <v>869</v>
      </c>
      <c r="L102" s="1">
        <f>COUNTIF(Tabelle2[main exlusion reason],"study type")</f>
        <v>35</v>
      </c>
    </row>
    <row r="103" spans="11:12" x14ac:dyDescent="0.25">
      <c r="K103" s="1" t="s">
        <v>864</v>
      </c>
      <c r="L103" s="1">
        <f>COUNTIF(Tabelle2[main exlusion reason],"setting")</f>
        <v>4</v>
      </c>
    </row>
    <row r="104" spans="11:12" x14ac:dyDescent="0.25">
      <c r="K104" s="1" t="s">
        <v>872</v>
      </c>
      <c r="L104" s="1">
        <f>COUNTIF(Tabelle2[main exlusion reason],"language")</f>
        <v>0</v>
      </c>
    </row>
    <row r="105" spans="11:12" x14ac:dyDescent="0.25">
      <c r="K105" s="1" t="s">
        <v>861</v>
      </c>
      <c r="L105" s="1">
        <f>COUNTIF(Tabelle2[main exlusion reason],"duplicate")</f>
        <v>19</v>
      </c>
    </row>
    <row r="106" spans="11:12" x14ac:dyDescent="0.25">
      <c r="K106" s="1" t="s">
        <v>862</v>
      </c>
      <c r="L106" s="1">
        <f>COUNTIF(Tabelle2[main exlusion reason],"multiple publication")</f>
        <v>10</v>
      </c>
    </row>
    <row r="107" spans="11:12" x14ac:dyDescent="0.25">
      <c r="K107" s="1" t="s">
        <v>873</v>
      </c>
      <c r="L107" s="1">
        <f>SUM(L98:L106)</f>
        <v>95</v>
      </c>
    </row>
  </sheetData>
  <pageMargins left="0.7" right="0.7" top="0.78740157499999996" bottom="0.78740157499999996"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
  <sheetViews>
    <sheetView topLeftCell="C1" zoomScale="90" zoomScaleNormal="90" workbookViewId="0">
      <selection activeCell="B56" sqref="B36:B56"/>
    </sheetView>
  </sheetViews>
  <sheetFormatPr baseColWidth="10" defaultRowHeight="15" x14ac:dyDescent="0.25"/>
  <cols>
    <col min="1" max="1" width="6" style="1" customWidth="1"/>
    <col min="2" max="2" width="90.5703125" style="1" customWidth="1"/>
    <col min="3" max="3" width="11.42578125" style="1"/>
    <col min="4" max="4" width="17.28515625" style="1" bestFit="1" customWidth="1"/>
    <col min="5" max="16384" width="11.42578125" style="1"/>
  </cols>
  <sheetData>
    <row r="1" spans="1:4" x14ac:dyDescent="0.25">
      <c r="A1" s="15" t="s">
        <v>391</v>
      </c>
      <c r="B1" s="15" t="s">
        <v>1</v>
      </c>
      <c r="C1" s="15" t="s">
        <v>868</v>
      </c>
      <c r="D1" s="15" t="s">
        <v>867</v>
      </c>
    </row>
    <row r="2" spans="1:4" x14ac:dyDescent="0.25">
      <c r="A2" s="10">
        <v>7</v>
      </c>
      <c r="B2" s="6" t="s">
        <v>866</v>
      </c>
      <c r="C2" s="6" t="s">
        <v>392</v>
      </c>
      <c r="D2" s="6" t="s">
        <v>859</v>
      </c>
    </row>
    <row r="3" spans="1:4" x14ac:dyDescent="0.25">
      <c r="A3" s="11">
        <v>12</v>
      </c>
      <c r="B3" s="7" t="s">
        <v>393</v>
      </c>
      <c r="C3" s="7" t="s">
        <v>394</v>
      </c>
      <c r="D3" s="7" t="s">
        <v>860</v>
      </c>
    </row>
    <row r="4" spans="1:4" x14ac:dyDescent="0.25">
      <c r="A4" s="11">
        <v>14</v>
      </c>
      <c r="B4" s="7" t="s">
        <v>395</v>
      </c>
      <c r="C4" s="7" t="s">
        <v>394</v>
      </c>
      <c r="D4" s="7" t="s">
        <v>860</v>
      </c>
    </row>
    <row r="5" spans="1:4" x14ac:dyDescent="0.25">
      <c r="A5" s="11">
        <v>15</v>
      </c>
      <c r="B5" s="7" t="s">
        <v>396</v>
      </c>
      <c r="C5" s="7" t="s">
        <v>394</v>
      </c>
      <c r="D5" s="7" t="s">
        <v>859</v>
      </c>
    </row>
    <row r="6" spans="1:4" x14ac:dyDescent="0.25">
      <c r="A6" s="11">
        <v>22</v>
      </c>
      <c r="B6" s="7" t="s">
        <v>453</v>
      </c>
      <c r="C6" s="7" t="s">
        <v>397</v>
      </c>
      <c r="D6" s="7" t="s">
        <v>858</v>
      </c>
    </row>
    <row r="7" spans="1:4" x14ac:dyDescent="0.25">
      <c r="A7" s="10">
        <v>23</v>
      </c>
      <c r="B7" s="6" t="s">
        <v>398</v>
      </c>
      <c r="C7" s="6" t="s">
        <v>397</v>
      </c>
      <c r="D7" s="6" t="s">
        <v>858</v>
      </c>
    </row>
    <row r="8" spans="1:4" x14ac:dyDescent="0.25">
      <c r="A8" s="11">
        <v>24</v>
      </c>
      <c r="B8" s="7" t="s">
        <v>399</v>
      </c>
      <c r="C8" s="7" t="s">
        <v>397</v>
      </c>
      <c r="D8" s="7" t="s">
        <v>858</v>
      </c>
    </row>
    <row r="9" spans="1:4" x14ac:dyDescent="0.25">
      <c r="A9" s="10">
        <v>25</v>
      </c>
      <c r="B9" s="6" t="s">
        <v>400</v>
      </c>
      <c r="C9" s="6" t="s">
        <v>397</v>
      </c>
      <c r="D9" s="6" t="s">
        <v>860</v>
      </c>
    </row>
    <row r="10" spans="1:4" x14ac:dyDescent="0.25">
      <c r="A10" s="10">
        <v>26</v>
      </c>
      <c r="B10" s="6" t="s">
        <v>401</v>
      </c>
      <c r="C10" s="6" t="s">
        <v>397</v>
      </c>
      <c r="D10" s="6" t="s">
        <v>858</v>
      </c>
    </row>
    <row r="11" spans="1:4" x14ac:dyDescent="0.25">
      <c r="A11" s="10">
        <v>33</v>
      </c>
      <c r="B11" s="6" t="s">
        <v>402</v>
      </c>
      <c r="C11" s="6" t="s">
        <v>397</v>
      </c>
      <c r="D11" s="6" t="s">
        <v>858</v>
      </c>
    </row>
    <row r="12" spans="1:4" x14ac:dyDescent="0.25">
      <c r="A12" s="11">
        <v>35</v>
      </c>
      <c r="B12" s="7" t="s">
        <v>403</v>
      </c>
      <c r="C12" s="7" t="s">
        <v>397</v>
      </c>
      <c r="D12" s="6" t="s">
        <v>858</v>
      </c>
    </row>
    <row r="13" spans="1:4" x14ac:dyDescent="0.25">
      <c r="A13" s="10">
        <v>43</v>
      </c>
      <c r="B13" s="6" t="s">
        <v>404</v>
      </c>
      <c r="C13" s="6" t="s">
        <v>397</v>
      </c>
      <c r="D13" s="6" t="s">
        <v>858</v>
      </c>
    </row>
    <row r="14" spans="1:4" x14ac:dyDescent="0.25">
      <c r="A14" s="11">
        <v>55</v>
      </c>
      <c r="B14" s="7" t="s">
        <v>405</v>
      </c>
      <c r="C14" s="7" t="s">
        <v>406</v>
      </c>
      <c r="D14" s="7" t="s">
        <v>861</v>
      </c>
    </row>
    <row r="15" spans="1:4" x14ac:dyDescent="0.25">
      <c r="A15" s="11">
        <v>58</v>
      </c>
      <c r="B15" s="7" t="s">
        <v>407</v>
      </c>
      <c r="C15" s="7" t="s">
        <v>406</v>
      </c>
      <c r="D15" s="6" t="s">
        <v>858</v>
      </c>
    </row>
    <row r="16" spans="1:4" x14ac:dyDescent="0.25">
      <c r="A16" s="11">
        <v>59</v>
      </c>
      <c r="B16" s="7" t="s">
        <v>408</v>
      </c>
      <c r="C16" s="7" t="s">
        <v>406</v>
      </c>
      <c r="D16" s="6" t="s">
        <v>858</v>
      </c>
    </row>
    <row r="17" spans="1:4" x14ac:dyDescent="0.25">
      <c r="A17" s="10">
        <v>62</v>
      </c>
      <c r="B17" s="6" t="s">
        <v>409</v>
      </c>
      <c r="C17" s="6" t="s">
        <v>406</v>
      </c>
      <c r="D17" s="6" t="s">
        <v>858</v>
      </c>
    </row>
    <row r="18" spans="1:4" x14ac:dyDescent="0.25">
      <c r="A18" s="11">
        <v>65</v>
      </c>
      <c r="B18" s="7" t="s">
        <v>410</v>
      </c>
      <c r="C18" s="7" t="s">
        <v>411</v>
      </c>
      <c r="D18" s="7" t="s">
        <v>861</v>
      </c>
    </row>
    <row r="19" spans="1:4" x14ac:dyDescent="0.25">
      <c r="A19" s="10">
        <v>95</v>
      </c>
      <c r="B19" s="6" t="s">
        <v>412</v>
      </c>
      <c r="C19" s="6" t="s">
        <v>406</v>
      </c>
      <c r="D19" s="6" t="s">
        <v>858</v>
      </c>
    </row>
    <row r="20" spans="1:4" x14ac:dyDescent="0.25">
      <c r="A20" s="10">
        <v>96</v>
      </c>
      <c r="B20" s="6" t="s">
        <v>413</v>
      </c>
      <c r="C20" s="6" t="s">
        <v>406</v>
      </c>
      <c r="D20" s="6" t="s">
        <v>858</v>
      </c>
    </row>
    <row r="21" spans="1:4" x14ac:dyDescent="0.25">
      <c r="A21" s="10">
        <v>98</v>
      </c>
      <c r="B21" s="6" t="s">
        <v>414</v>
      </c>
      <c r="C21" s="6" t="s">
        <v>406</v>
      </c>
      <c r="D21" s="6" t="s">
        <v>858</v>
      </c>
    </row>
    <row r="22" spans="1:4" x14ac:dyDescent="0.25">
      <c r="A22" s="11">
        <v>99</v>
      </c>
      <c r="B22" s="7" t="s">
        <v>415</v>
      </c>
      <c r="C22" s="7" t="s">
        <v>406</v>
      </c>
      <c r="D22" s="7" t="s">
        <v>859</v>
      </c>
    </row>
    <row r="23" spans="1:4" x14ac:dyDescent="0.25">
      <c r="A23" s="11">
        <v>100</v>
      </c>
      <c r="B23" s="7" t="s">
        <v>416</v>
      </c>
      <c r="C23" s="7" t="s">
        <v>406</v>
      </c>
      <c r="D23" s="7" t="s">
        <v>858</v>
      </c>
    </row>
    <row r="24" spans="1:4" x14ac:dyDescent="0.25">
      <c r="A24" s="10">
        <v>101</v>
      </c>
      <c r="B24" s="6" t="s">
        <v>417</v>
      </c>
      <c r="C24" s="6" t="s">
        <v>406</v>
      </c>
      <c r="D24" s="6" t="s">
        <v>858</v>
      </c>
    </row>
    <row r="25" spans="1:4" x14ac:dyDescent="0.25">
      <c r="A25" s="11">
        <v>102</v>
      </c>
      <c r="B25" s="7" t="s">
        <v>418</v>
      </c>
      <c r="C25" s="7" t="s">
        <v>406</v>
      </c>
      <c r="D25" s="7" t="s">
        <v>858</v>
      </c>
    </row>
    <row r="26" spans="1:4" x14ac:dyDescent="0.25">
      <c r="A26" s="11">
        <v>108</v>
      </c>
      <c r="B26" s="7" t="s">
        <v>419</v>
      </c>
      <c r="C26" s="7" t="s">
        <v>406</v>
      </c>
      <c r="D26" s="7" t="s">
        <v>858</v>
      </c>
    </row>
    <row r="27" spans="1:4" x14ac:dyDescent="0.25">
      <c r="A27" s="11">
        <v>112</v>
      </c>
      <c r="B27" s="7" t="s">
        <v>420</v>
      </c>
      <c r="C27" s="7" t="s">
        <v>406</v>
      </c>
      <c r="D27" s="7" t="s">
        <v>860</v>
      </c>
    </row>
    <row r="28" spans="1:4" x14ac:dyDescent="0.25">
      <c r="A28" s="11">
        <v>113</v>
      </c>
      <c r="B28" s="7" t="s">
        <v>421</v>
      </c>
      <c r="C28" s="7" t="s">
        <v>406</v>
      </c>
      <c r="D28" s="7" t="s">
        <v>858</v>
      </c>
    </row>
    <row r="29" spans="1:4" x14ac:dyDescent="0.25">
      <c r="A29" s="11">
        <v>114</v>
      </c>
      <c r="B29" s="7" t="s">
        <v>422</v>
      </c>
      <c r="C29" s="7" t="s">
        <v>406</v>
      </c>
      <c r="D29" s="7" t="s">
        <v>858</v>
      </c>
    </row>
    <row r="30" spans="1:4" x14ac:dyDescent="0.25">
      <c r="A30" s="11">
        <v>127</v>
      </c>
      <c r="B30" s="7" t="s">
        <v>423</v>
      </c>
      <c r="C30" s="7" t="s">
        <v>424</v>
      </c>
      <c r="D30" s="6" t="s">
        <v>858</v>
      </c>
    </row>
    <row r="31" spans="1:4" x14ac:dyDescent="0.25">
      <c r="A31" s="11">
        <v>129</v>
      </c>
      <c r="B31" s="7" t="s">
        <v>425</v>
      </c>
      <c r="C31" s="7" t="s">
        <v>424</v>
      </c>
      <c r="D31" s="6" t="s">
        <v>860</v>
      </c>
    </row>
    <row r="32" spans="1:4" x14ac:dyDescent="0.25">
      <c r="A32" s="11">
        <v>133</v>
      </c>
      <c r="B32" s="7" t="s">
        <v>426</v>
      </c>
      <c r="C32" s="7" t="s">
        <v>424</v>
      </c>
      <c r="D32" s="7" t="s">
        <v>858</v>
      </c>
    </row>
    <row r="33" spans="1:4" x14ac:dyDescent="0.25">
      <c r="A33" s="11">
        <v>140</v>
      </c>
      <c r="B33" s="7" t="s">
        <v>427</v>
      </c>
      <c r="C33" s="7" t="s">
        <v>428</v>
      </c>
      <c r="D33" s="7" t="s">
        <v>860</v>
      </c>
    </row>
    <row r="34" spans="1:4" x14ac:dyDescent="0.25">
      <c r="A34" s="11">
        <v>148</v>
      </c>
      <c r="B34" s="7" t="s">
        <v>429</v>
      </c>
      <c r="C34" s="7" t="s">
        <v>428</v>
      </c>
      <c r="D34" s="6" t="s">
        <v>862</v>
      </c>
    </row>
    <row r="35" spans="1:4" x14ac:dyDescent="0.25">
      <c r="A35" s="10">
        <v>216</v>
      </c>
      <c r="B35" s="9" t="s">
        <v>430</v>
      </c>
      <c r="C35" s="9" t="s">
        <v>431</v>
      </c>
      <c r="D35" s="10" t="s">
        <v>858</v>
      </c>
    </row>
    <row r="36" spans="1:4" x14ac:dyDescent="0.25">
      <c r="A36" s="11">
        <v>313</v>
      </c>
      <c r="B36" s="8" t="s">
        <v>432</v>
      </c>
      <c r="C36" s="8" t="s">
        <v>433</v>
      </c>
      <c r="D36" s="7" t="s">
        <v>860</v>
      </c>
    </row>
    <row r="37" spans="1:4" x14ac:dyDescent="0.25">
      <c r="A37" s="11">
        <v>315</v>
      </c>
      <c r="B37" s="8" t="s">
        <v>434</v>
      </c>
      <c r="C37" s="8" t="s">
        <v>433</v>
      </c>
      <c r="D37" s="7" t="s">
        <v>860</v>
      </c>
    </row>
    <row r="38" spans="1:4" x14ac:dyDescent="0.25">
      <c r="A38" s="11">
        <v>316</v>
      </c>
      <c r="B38" s="8" t="s">
        <v>435</v>
      </c>
      <c r="C38" s="8" t="s">
        <v>433</v>
      </c>
      <c r="D38" s="7" t="s">
        <v>860</v>
      </c>
    </row>
    <row r="39" spans="1:4" s="18" customFormat="1" x14ac:dyDescent="0.25">
      <c r="A39" s="10">
        <v>317</v>
      </c>
      <c r="B39" s="9" t="s">
        <v>436</v>
      </c>
      <c r="C39" s="9" t="s">
        <v>437</v>
      </c>
      <c r="D39" s="10" t="s">
        <v>859</v>
      </c>
    </row>
    <row r="40" spans="1:4" x14ac:dyDescent="0.25">
      <c r="A40" s="10">
        <v>318</v>
      </c>
      <c r="B40" s="9" t="s">
        <v>438</v>
      </c>
      <c r="C40" s="9" t="s">
        <v>437</v>
      </c>
      <c r="D40" s="10" t="s">
        <v>860</v>
      </c>
    </row>
    <row r="41" spans="1:4" x14ac:dyDescent="0.25">
      <c r="A41" s="10">
        <v>321</v>
      </c>
      <c r="B41" s="9" t="s">
        <v>439</v>
      </c>
      <c r="C41" s="9" t="s">
        <v>437</v>
      </c>
      <c r="D41" s="10" t="s">
        <v>860</v>
      </c>
    </row>
    <row r="42" spans="1:4" x14ac:dyDescent="0.25">
      <c r="A42" s="11">
        <v>328</v>
      </c>
      <c r="B42" s="8" t="s">
        <v>440</v>
      </c>
      <c r="C42" s="8" t="s">
        <v>437</v>
      </c>
      <c r="D42" s="11" t="s">
        <v>858</v>
      </c>
    </row>
    <row r="43" spans="1:4" x14ac:dyDescent="0.25">
      <c r="A43" s="14">
        <v>330</v>
      </c>
      <c r="B43" s="12" t="s">
        <v>441</v>
      </c>
      <c r="C43" s="12" t="s">
        <v>442</v>
      </c>
      <c r="D43" s="13" t="s">
        <v>858</v>
      </c>
    </row>
    <row r="44" spans="1:4" x14ac:dyDescent="0.25">
      <c r="A44" s="14">
        <v>331</v>
      </c>
      <c r="B44" s="12" t="s">
        <v>443</v>
      </c>
      <c r="C44" s="12" t="s">
        <v>442</v>
      </c>
      <c r="D44" s="14" t="s">
        <v>858</v>
      </c>
    </row>
    <row r="45" spans="1:4" x14ac:dyDescent="0.25">
      <c r="A45" s="14">
        <v>337</v>
      </c>
      <c r="B45" s="12" t="s">
        <v>444</v>
      </c>
      <c r="C45" s="12" t="s">
        <v>442</v>
      </c>
      <c r="D45" s="13" t="s">
        <v>860</v>
      </c>
    </row>
    <row r="46" spans="1:4" x14ac:dyDescent="0.25">
      <c r="A46" s="14">
        <v>370</v>
      </c>
      <c r="B46" s="12" t="s">
        <v>445</v>
      </c>
      <c r="C46" s="12" t="s">
        <v>442</v>
      </c>
      <c r="D46" s="14" t="s">
        <v>858</v>
      </c>
    </row>
    <row r="47" spans="1:4" x14ac:dyDescent="0.25">
      <c r="A47" s="14">
        <v>372</v>
      </c>
      <c r="B47" s="12" t="s">
        <v>446</v>
      </c>
      <c r="C47" s="12" t="s">
        <v>442</v>
      </c>
      <c r="D47" s="14" t="s">
        <v>858</v>
      </c>
    </row>
    <row r="48" spans="1:4" x14ac:dyDescent="0.25">
      <c r="A48" s="14">
        <v>373</v>
      </c>
      <c r="B48" s="12" t="s">
        <v>447</v>
      </c>
      <c r="C48" s="12" t="s">
        <v>442</v>
      </c>
      <c r="D48" s="14" t="s">
        <v>858</v>
      </c>
    </row>
    <row r="49" spans="1:4" x14ac:dyDescent="0.25">
      <c r="A49" s="14">
        <v>378</v>
      </c>
      <c r="B49" s="12" t="s">
        <v>448</v>
      </c>
      <c r="C49" s="12" t="s">
        <v>442</v>
      </c>
      <c r="D49" s="13" t="s">
        <v>858</v>
      </c>
    </row>
    <row r="50" spans="1:4" x14ac:dyDescent="0.25">
      <c r="A50" s="14">
        <v>379</v>
      </c>
      <c r="B50" s="12" t="s">
        <v>449</v>
      </c>
      <c r="C50" s="12" t="s">
        <v>442</v>
      </c>
      <c r="D50" s="14" t="s">
        <v>858</v>
      </c>
    </row>
    <row r="51" spans="1:4" x14ac:dyDescent="0.25">
      <c r="A51" s="14">
        <v>382</v>
      </c>
      <c r="B51" s="12" t="s">
        <v>450</v>
      </c>
      <c r="C51" s="12" t="s">
        <v>442</v>
      </c>
      <c r="D51" s="13" t="s">
        <v>860</v>
      </c>
    </row>
    <row r="52" spans="1:4" x14ac:dyDescent="0.25">
      <c r="A52" s="14">
        <v>385</v>
      </c>
      <c r="B52" s="12" t="s">
        <v>451</v>
      </c>
      <c r="C52" s="12" t="s">
        <v>442</v>
      </c>
      <c r="D52" s="13" t="s">
        <v>860</v>
      </c>
    </row>
    <row r="53" spans="1:4" x14ac:dyDescent="0.25">
      <c r="A53" s="14">
        <v>386</v>
      </c>
      <c r="B53" s="12" t="s">
        <v>452</v>
      </c>
      <c r="C53" s="12" t="s">
        <v>442</v>
      </c>
      <c r="D53" s="14" t="s">
        <v>858</v>
      </c>
    </row>
    <row r="55" spans="1:4" x14ac:dyDescent="0.25">
      <c r="C55" s="1" t="s">
        <v>859</v>
      </c>
      <c r="D55" s="1">
        <f>COUNTIF(Tabelle1[main exclusion reason],"population")</f>
        <v>4</v>
      </c>
    </row>
    <row r="56" spans="1:4" x14ac:dyDescent="0.25">
      <c r="C56" s="1" t="s">
        <v>860</v>
      </c>
      <c r="D56" s="1">
        <f>COUNTIF(Tabelle1[main exclusion reason],"intervention")</f>
        <v>14</v>
      </c>
    </row>
    <row r="57" spans="1:4" x14ac:dyDescent="0.25">
      <c r="C57" s="1" t="s">
        <v>871</v>
      </c>
      <c r="D57" s="1">
        <f>COUNTIF(Tabelle1[main exclusion reason],"comparison")</f>
        <v>0</v>
      </c>
    </row>
    <row r="58" spans="1:4" x14ac:dyDescent="0.25">
      <c r="C58" s="1" t="s">
        <v>863</v>
      </c>
      <c r="D58" s="1">
        <f>COUNTIF(Tabelle1[main exclusion reason],"outcome")</f>
        <v>0</v>
      </c>
    </row>
    <row r="59" spans="1:4" x14ac:dyDescent="0.25">
      <c r="C59" s="1" t="s">
        <v>858</v>
      </c>
      <c r="D59" s="1">
        <f>COUNTIF(Tabelle1[main exclusion reason],"study type")</f>
        <v>31</v>
      </c>
    </row>
    <row r="60" spans="1:4" x14ac:dyDescent="0.25">
      <c r="C60" s="1" t="s">
        <v>864</v>
      </c>
      <c r="D60" s="1">
        <f>COUNTIF(Tabelle1[main exclusion reason],"setting")</f>
        <v>0</v>
      </c>
    </row>
    <row r="61" spans="1:4" x14ac:dyDescent="0.25">
      <c r="C61" s="1" t="s">
        <v>872</v>
      </c>
      <c r="D61" s="1">
        <f>COUNTIF(Tabelle1[main exclusion reason],"language")</f>
        <v>0</v>
      </c>
    </row>
    <row r="62" spans="1:4" x14ac:dyDescent="0.25">
      <c r="C62" s="1" t="s">
        <v>861</v>
      </c>
      <c r="D62" s="1">
        <f>COUNTIF(Tabelle1[main exclusion reason],"duplicate")</f>
        <v>2</v>
      </c>
    </row>
    <row r="63" spans="1:4" x14ac:dyDescent="0.25">
      <c r="C63" s="1" t="s">
        <v>862</v>
      </c>
      <c r="D63" s="1">
        <f>COUNTIF(Tabelle1[main exclusion reason],"multiple publication")</f>
        <v>1</v>
      </c>
    </row>
    <row r="64" spans="1:4" x14ac:dyDescent="0.25">
      <c r="C64" s="1" t="s">
        <v>873</v>
      </c>
      <c r="D64" s="1">
        <f>SUM(D55:D63)</f>
        <v>52</v>
      </c>
    </row>
  </sheetData>
  <hyperlinks>
    <hyperlink ref="B14" r:id="rId1" display="https://casem-acmse.org/wp-content/uploads/2018/06/CJSM-Athlete-at-High-Altitude.pdf"/>
    <hyperlink ref="B15" r:id="rId2" location="pediatric-sport-and-exercise-medicine" display="https://choosingwiselycanada.org/recommendation/sport-and-exercise-medicine/ - pediatric-sport-and-exercise-medicine"/>
    <hyperlink ref="B16" r:id="rId3" display="https://casem-acmse.org/wp-content/uploads/2018/06/Sport-and-exercise-medicine-Choosing-Wisely.pdf"/>
    <hyperlink ref="B17" r:id="rId4" display="https://uwsportscardiology.org/e-academy/"/>
    <hyperlink ref="B18" r:id="rId5" display="https://bjsm.bmj.com/content/52/21/1339?fbclid=IwAR1tK1sMh9gHdAYUP0kUefD0ThzkXzrj9e-6fuU7dggDcqRaKwnGufjY9Jc"/>
    <hyperlink ref="B19" r:id="rId6" display="https://learning.bmj.com/learning/course-intro/.html?courseId=10042239"/>
    <hyperlink ref="B20" r:id="rId7" display="https://uwsportscardiology.org/e-academy/"/>
    <hyperlink ref="B21" r:id="rId8" display="https://litfl.com/ecg-library/"/>
    <hyperlink ref="B22" r:id="rId9" display="https://academic.oup.com/eurheartj/article/40/1/13/5056172"/>
    <hyperlink ref="B23" r:id="rId10" display="https://www.aap.org/en-us/advocacy-and-policy/aap-health-initiatives/Pages/PPE.aspx"/>
    <hyperlink ref="B25" r:id="rId11" display="https://doi.org/10.1016/j.cjca.2016.06.007"/>
    <hyperlink ref="B26" r:id="rId12" display="https://casem-acmse.org/wp-content/uploads/2018/07/CASM-Athletes-with-Disability-Handbook1.pdf"/>
    <hyperlink ref="B28" r:id="rId13" display="https://www.ownthepodium.org/getattachment/Resources/COVID-19-Resources/Event-Return-to-Competition-Risk-Assessment-and-Mitigation-Checklist-Tool-R-CAT-III-(Locked).xlsx.aspx?lang=en-CA"/>
    <hyperlink ref="B29" r:id="rId14" display="https://www.ownthepodium.org/OwnthePodium/media/COVID-19-Resource-Documents/COVID-19-Risk-Assessment-for-Sport-Appendix-A.xlsm"/>
    <hyperlink ref="B31" r:id="rId15" display="https://sma.org.au/resources-advice/policies-and-guidelines/infectious-diseases/"/>
    <hyperlink ref="B32" r:id="rId16" display="https://www.essa.org.au/Public/ABOUT_ESSA/Pre-Exercise_Screening_Systems.aspx?WebsiteKey=b4460de9-2eb5-46f1-aeaa-3795ae70c687"/>
    <hyperlink ref="B33" r:id="rId17" tooltip="View fulltext guideline" display="https://obesitycanada.ca/guidelines/physicalactivity/"/>
    <hyperlink ref="B34" r:id="rId18" tooltip="View fulltext guideline" display="https://csepguidelines.ca/guidelines/pregnancy/"/>
    <hyperlink ref="B35" r:id="rId19" display="https://www.ecri.org/search-results/member-preview/pprm/pages/askecri110420/"/>
    <hyperlink ref="B36" r:id="rId20" tooltip="Lower Limb Amputation" display="https://www.healthquality.va.gov/guidelines/Rehab/amp/index.asp"/>
    <hyperlink ref="B37" r:id="rId21" tooltip="The Management of Upper Limb Amputation Rehabilitation (ULA)" display="https://www.healthquality.va.gov/guidelines/Rehab/ULA/index.asp"/>
    <hyperlink ref="B38" r:id="rId22" tooltip="Pregnancy" display="https://www.healthquality.va.gov/guidelines/WH/up/index.asp"/>
  </hyperlinks>
  <pageMargins left="0.7" right="0.7" top="0.78740157499999996" bottom="0.78740157499999996" header="0.3" footer="0.3"/>
  <pageSetup orientation="portrait" r:id="rId23"/>
  <tableParts count="1">
    <tablePart r:id="rId2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12"/>
  <sheetViews>
    <sheetView topLeftCell="A12" zoomScale="60" zoomScaleNormal="60" workbookViewId="0">
      <selection activeCell="E89" sqref="E89"/>
    </sheetView>
  </sheetViews>
  <sheetFormatPr baseColWidth="10" defaultRowHeight="15" x14ac:dyDescent="0.25"/>
  <cols>
    <col min="1" max="1" width="5.85546875" style="1" bestFit="1" customWidth="1"/>
    <col min="2" max="2" width="10.85546875" style="1" bestFit="1" customWidth="1"/>
    <col min="3" max="3" width="48.5703125" style="1" customWidth="1"/>
    <col min="4" max="4" width="7.140625" style="1" bestFit="1" customWidth="1"/>
    <col min="5" max="5" width="35.42578125" style="1" customWidth="1"/>
    <col min="6" max="9" width="11.42578125" style="1" customWidth="1"/>
    <col min="10" max="10" width="23.28515625" style="1" customWidth="1"/>
    <col min="11" max="11" width="33.28515625" style="19" bestFit="1" customWidth="1"/>
    <col min="12" max="16384" width="11.42578125" style="1"/>
  </cols>
  <sheetData>
    <row r="1" spans="1:11" x14ac:dyDescent="0.25">
      <c r="A1" s="2" t="s">
        <v>454</v>
      </c>
      <c r="B1" s="2" t="s">
        <v>9</v>
      </c>
      <c r="C1" s="2" t="s">
        <v>1</v>
      </c>
      <c r="D1" s="2" t="s">
        <v>2</v>
      </c>
      <c r="E1" s="2" t="s">
        <v>5</v>
      </c>
      <c r="F1" s="2" t="s">
        <v>455</v>
      </c>
      <c r="G1" s="2" t="s">
        <v>6</v>
      </c>
      <c r="H1" s="2" t="s">
        <v>7</v>
      </c>
      <c r="I1" s="2" t="s">
        <v>8</v>
      </c>
      <c r="J1" s="2" t="s">
        <v>10</v>
      </c>
      <c r="K1" s="2" t="s">
        <v>867</v>
      </c>
    </row>
    <row r="2" spans="1:11" x14ac:dyDescent="0.25">
      <c r="A2" s="2">
        <v>1</v>
      </c>
      <c r="B2" s="2"/>
      <c r="C2" s="2" t="s">
        <v>456</v>
      </c>
      <c r="D2" s="2">
        <v>2012</v>
      </c>
      <c r="E2" s="2" t="s">
        <v>457</v>
      </c>
      <c r="F2" s="2" t="s">
        <v>458</v>
      </c>
      <c r="G2" s="2">
        <v>44</v>
      </c>
      <c r="H2" s="2">
        <v>12</v>
      </c>
      <c r="I2" s="2" t="s">
        <v>459</v>
      </c>
      <c r="J2" s="2" t="s">
        <v>460</v>
      </c>
      <c r="K2" s="2" t="s">
        <v>860</v>
      </c>
    </row>
    <row r="3" spans="1:11" x14ac:dyDescent="0.25">
      <c r="A3" s="2">
        <v>2</v>
      </c>
      <c r="B3" s="2"/>
      <c r="C3" s="2"/>
      <c r="D3" s="2">
        <v>2012</v>
      </c>
      <c r="E3" s="2" t="s">
        <v>461</v>
      </c>
      <c r="F3" s="2"/>
      <c r="G3" s="2"/>
      <c r="H3" s="2"/>
      <c r="I3" s="2"/>
      <c r="J3" s="2"/>
      <c r="K3" s="2" t="s">
        <v>860</v>
      </c>
    </row>
    <row r="4" spans="1:11" x14ac:dyDescent="0.25">
      <c r="A4" s="2">
        <v>3</v>
      </c>
      <c r="B4" s="2"/>
      <c r="C4" s="2" t="s">
        <v>462</v>
      </c>
      <c r="D4" s="2">
        <v>2013</v>
      </c>
      <c r="E4" s="2" t="s">
        <v>463</v>
      </c>
      <c r="F4" s="2" t="s">
        <v>464</v>
      </c>
      <c r="G4" s="2">
        <v>45</v>
      </c>
      <c r="H4" s="2">
        <v>12</v>
      </c>
      <c r="I4" s="2" t="s">
        <v>465</v>
      </c>
      <c r="J4" s="2"/>
      <c r="K4" s="2" t="s">
        <v>860</v>
      </c>
    </row>
    <row r="5" spans="1:11" x14ac:dyDescent="0.25">
      <c r="A5" s="2">
        <v>4</v>
      </c>
      <c r="B5" s="2"/>
      <c r="C5" s="2" t="s">
        <v>466</v>
      </c>
      <c r="D5" s="2">
        <v>2020</v>
      </c>
      <c r="E5" s="2"/>
      <c r="F5" s="2"/>
      <c r="G5" s="2"/>
      <c r="H5" s="2"/>
      <c r="I5" s="2"/>
      <c r="J5" s="2"/>
      <c r="K5" s="2" t="s">
        <v>861</v>
      </c>
    </row>
    <row r="6" spans="1:11" x14ac:dyDescent="0.25">
      <c r="A6" s="2">
        <v>6</v>
      </c>
      <c r="B6" s="2"/>
      <c r="C6" s="2" t="s">
        <v>467</v>
      </c>
      <c r="D6" s="2">
        <v>2020</v>
      </c>
      <c r="F6" s="2"/>
      <c r="G6" s="2"/>
      <c r="H6" s="2"/>
      <c r="I6" s="2"/>
      <c r="J6" s="2"/>
      <c r="K6" s="2" t="s">
        <v>858</v>
      </c>
    </row>
    <row r="7" spans="1:11" x14ac:dyDescent="0.25">
      <c r="A7" s="2">
        <v>7</v>
      </c>
      <c r="B7" s="2"/>
      <c r="C7" s="2" t="s">
        <v>468</v>
      </c>
      <c r="D7" s="2">
        <v>2021</v>
      </c>
      <c r="F7" s="2"/>
      <c r="G7" s="2"/>
      <c r="H7" s="2"/>
      <c r="I7" s="2"/>
      <c r="J7" s="2"/>
      <c r="K7" s="2" t="s">
        <v>858</v>
      </c>
    </row>
    <row r="8" spans="1:11" x14ac:dyDescent="0.25">
      <c r="A8" s="2">
        <v>8</v>
      </c>
      <c r="B8" s="2" t="s">
        <v>469</v>
      </c>
      <c r="C8" s="2" t="s">
        <v>470</v>
      </c>
      <c r="D8" s="2">
        <v>2012</v>
      </c>
      <c r="E8" s="2" t="s">
        <v>471</v>
      </c>
      <c r="F8" s="2" t="s">
        <v>472</v>
      </c>
      <c r="G8" s="2">
        <v>42</v>
      </c>
      <c r="H8" s="2">
        <v>3</v>
      </c>
      <c r="I8" s="2" t="s">
        <v>473</v>
      </c>
      <c r="J8" s="2" t="s">
        <v>474</v>
      </c>
      <c r="K8" s="2" t="s">
        <v>860</v>
      </c>
    </row>
    <row r="9" spans="1:11" x14ac:dyDescent="0.25">
      <c r="A9" s="2">
        <v>9</v>
      </c>
      <c r="B9" s="2" t="s">
        <v>475</v>
      </c>
      <c r="C9" s="2" t="s">
        <v>476</v>
      </c>
      <c r="D9" s="2">
        <v>2020</v>
      </c>
      <c r="E9" s="2" t="s">
        <v>477</v>
      </c>
      <c r="F9" s="2" t="s">
        <v>478</v>
      </c>
      <c r="G9" s="2">
        <v>54</v>
      </c>
      <c r="H9" s="2">
        <v>19</v>
      </c>
      <c r="I9" s="2" t="s">
        <v>479</v>
      </c>
      <c r="J9" s="2" t="s">
        <v>480</v>
      </c>
      <c r="K9" s="2" t="s">
        <v>858</v>
      </c>
    </row>
    <row r="10" spans="1:11" x14ac:dyDescent="0.25">
      <c r="A10" s="2">
        <v>10</v>
      </c>
      <c r="B10" s="2" t="s">
        <v>481</v>
      </c>
      <c r="C10" s="2" t="s">
        <v>482</v>
      </c>
      <c r="D10" s="2">
        <v>2016</v>
      </c>
      <c r="E10" s="2" t="s">
        <v>477</v>
      </c>
      <c r="F10" s="2" t="s">
        <v>478</v>
      </c>
      <c r="G10" s="2">
        <v>50</v>
      </c>
      <c r="H10" s="2">
        <v>10</v>
      </c>
      <c r="I10" s="2" t="s">
        <v>483</v>
      </c>
      <c r="J10" s="2" t="s">
        <v>484</v>
      </c>
      <c r="K10" s="2" t="s">
        <v>861</v>
      </c>
    </row>
    <row r="11" spans="1:11" x14ac:dyDescent="0.25">
      <c r="A11" s="2">
        <v>11</v>
      </c>
      <c r="B11" s="2" t="s">
        <v>485</v>
      </c>
      <c r="C11" s="2" t="s">
        <v>486</v>
      </c>
      <c r="D11" s="2">
        <v>2016</v>
      </c>
      <c r="E11" s="2" t="s">
        <v>477</v>
      </c>
      <c r="F11" s="2" t="s">
        <v>478</v>
      </c>
      <c r="G11" s="2">
        <v>50</v>
      </c>
      <c r="H11" s="2">
        <v>21</v>
      </c>
      <c r="I11" s="2" t="s">
        <v>487</v>
      </c>
      <c r="J11" s="2" t="s">
        <v>488</v>
      </c>
      <c r="K11" s="2" t="s">
        <v>861</v>
      </c>
    </row>
    <row r="12" spans="1:11" x14ac:dyDescent="0.25">
      <c r="A12" s="2">
        <v>12</v>
      </c>
      <c r="B12" s="2" t="s">
        <v>489</v>
      </c>
      <c r="C12" s="2" t="s">
        <v>490</v>
      </c>
      <c r="D12" s="2">
        <v>2017</v>
      </c>
      <c r="E12" s="2" t="s">
        <v>477</v>
      </c>
      <c r="F12" s="2" t="s">
        <v>478</v>
      </c>
      <c r="G12" s="2">
        <v>51</v>
      </c>
      <c r="H12" s="2">
        <v>21</v>
      </c>
      <c r="I12" s="2" t="s">
        <v>491</v>
      </c>
      <c r="J12" s="2" t="s">
        <v>492</v>
      </c>
      <c r="K12" s="2" t="s">
        <v>861</v>
      </c>
    </row>
    <row r="13" spans="1:11" x14ac:dyDescent="0.25">
      <c r="A13" s="2">
        <v>13</v>
      </c>
      <c r="B13" s="2" t="s">
        <v>493</v>
      </c>
      <c r="C13" s="2" t="s">
        <v>494</v>
      </c>
      <c r="D13" s="2">
        <v>2019</v>
      </c>
      <c r="E13" s="2" t="s">
        <v>495</v>
      </c>
      <c r="F13" s="2" t="s">
        <v>496</v>
      </c>
      <c r="G13" s="2">
        <v>40</v>
      </c>
      <c r="H13" s="2">
        <v>1</v>
      </c>
      <c r="I13" s="2" t="s">
        <v>497</v>
      </c>
      <c r="J13" s="2" t="s">
        <v>498</v>
      </c>
      <c r="K13" s="2" t="s">
        <v>860</v>
      </c>
    </row>
    <row r="14" spans="1:11" x14ac:dyDescent="0.25">
      <c r="A14" s="2">
        <v>14</v>
      </c>
      <c r="B14" s="2" t="s">
        <v>499</v>
      </c>
      <c r="C14" s="2" t="s">
        <v>500</v>
      </c>
      <c r="D14" s="2">
        <v>2014</v>
      </c>
      <c r="F14" s="2"/>
      <c r="G14" s="2"/>
      <c r="H14" s="2"/>
      <c r="I14" s="2"/>
      <c r="J14" s="2"/>
      <c r="K14" s="2" t="s">
        <v>858</v>
      </c>
    </row>
    <row r="15" spans="1:11" x14ac:dyDescent="0.25">
      <c r="A15" s="2">
        <v>15</v>
      </c>
      <c r="B15" s="2" t="s">
        <v>501</v>
      </c>
      <c r="C15" s="2" t="s">
        <v>502</v>
      </c>
      <c r="D15" s="2">
        <v>2013</v>
      </c>
      <c r="E15" s="2" t="s">
        <v>503</v>
      </c>
      <c r="F15" s="2" t="s">
        <v>504</v>
      </c>
      <c r="G15" s="2">
        <v>168</v>
      </c>
      <c r="H15" s="2">
        <v>4</v>
      </c>
      <c r="I15" s="2" t="s">
        <v>505</v>
      </c>
      <c r="J15" s="2" t="s">
        <v>506</v>
      </c>
      <c r="K15" s="2" t="s">
        <v>858</v>
      </c>
    </row>
    <row r="16" spans="1:11" x14ac:dyDescent="0.25">
      <c r="A16" s="2">
        <v>16</v>
      </c>
      <c r="B16" s="2" t="s">
        <v>507</v>
      </c>
      <c r="C16" s="2" t="s">
        <v>508</v>
      </c>
      <c r="D16" s="2">
        <v>2013</v>
      </c>
      <c r="E16" s="2" t="s">
        <v>509</v>
      </c>
      <c r="F16" s="2" t="s">
        <v>510</v>
      </c>
      <c r="G16" s="2">
        <v>48</v>
      </c>
      <c r="H16" s="2">
        <v>4</v>
      </c>
      <c r="I16" s="2" t="s">
        <v>511</v>
      </c>
      <c r="J16" s="2" t="s">
        <v>111</v>
      </c>
      <c r="K16" s="2" t="s">
        <v>861</v>
      </c>
    </row>
    <row r="17" spans="1:11" x14ac:dyDescent="0.25">
      <c r="A17" s="2">
        <v>18</v>
      </c>
      <c r="B17" s="3" t="s">
        <v>512</v>
      </c>
      <c r="C17" s="3" t="s">
        <v>513</v>
      </c>
      <c r="D17" s="3">
        <v>2019</v>
      </c>
      <c r="E17" s="3" t="s">
        <v>495</v>
      </c>
      <c r="F17" s="3" t="s">
        <v>496</v>
      </c>
      <c r="G17" s="3">
        <v>40</v>
      </c>
      <c r="H17" s="3">
        <v>12</v>
      </c>
      <c r="I17" s="3" t="s">
        <v>514</v>
      </c>
      <c r="J17" s="3" t="s">
        <v>515</v>
      </c>
      <c r="K17" s="2" t="s">
        <v>858</v>
      </c>
    </row>
    <row r="18" spans="1:11" x14ac:dyDescent="0.25">
      <c r="A18" s="2">
        <v>19</v>
      </c>
      <c r="B18" s="2" t="s">
        <v>516</v>
      </c>
      <c r="C18" s="2" t="s">
        <v>517</v>
      </c>
      <c r="D18" s="2">
        <v>2015</v>
      </c>
      <c r="E18" s="2" t="s">
        <v>518</v>
      </c>
      <c r="F18" s="2" t="s">
        <v>519</v>
      </c>
      <c r="G18" s="2">
        <v>48</v>
      </c>
      <c r="H18" s="2">
        <v>4</v>
      </c>
      <c r="I18" s="2" t="s">
        <v>520</v>
      </c>
      <c r="J18" s="2" t="s">
        <v>521</v>
      </c>
      <c r="K18" s="2" t="s">
        <v>864</v>
      </c>
    </row>
    <row r="19" spans="1:11" x14ac:dyDescent="0.25">
      <c r="A19" s="2">
        <v>20</v>
      </c>
      <c r="B19" s="2" t="s">
        <v>522</v>
      </c>
      <c r="C19" s="2" t="s">
        <v>523</v>
      </c>
      <c r="D19" s="2">
        <v>2014</v>
      </c>
      <c r="E19" s="2" t="s">
        <v>524</v>
      </c>
      <c r="F19" s="2"/>
      <c r="G19" s="2">
        <v>5</v>
      </c>
      <c r="H19" s="2">
        <v>5</v>
      </c>
      <c r="I19" s="2" t="s">
        <v>525</v>
      </c>
      <c r="J19" s="2"/>
      <c r="K19" s="2" t="s">
        <v>858</v>
      </c>
    </row>
    <row r="20" spans="1:11" x14ac:dyDescent="0.25">
      <c r="A20" s="2">
        <v>21</v>
      </c>
      <c r="B20" s="2" t="s">
        <v>526</v>
      </c>
      <c r="C20" s="2" t="s">
        <v>527</v>
      </c>
      <c r="D20" s="2">
        <v>2013</v>
      </c>
      <c r="E20" s="2" t="s">
        <v>528</v>
      </c>
      <c r="F20" s="2" t="s">
        <v>529</v>
      </c>
      <c r="G20" s="2">
        <v>99</v>
      </c>
      <c r="H20" s="2">
        <v>18</v>
      </c>
      <c r="I20" s="2" t="s">
        <v>530</v>
      </c>
      <c r="J20" s="2" t="s">
        <v>531</v>
      </c>
      <c r="K20" s="2" t="s">
        <v>858</v>
      </c>
    </row>
    <row r="21" spans="1:11" x14ac:dyDescent="0.25">
      <c r="A21" s="2">
        <v>22</v>
      </c>
      <c r="B21" s="3" t="s">
        <v>532</v>
      </c>
      <c r="C21" s="3" t="s">
        <v>533</v>
      </c>
      <c r="D21" s="3">
        <v>2013</v>
      </c>
      <c r="E21" s="3" t="s">
        <v>495</v>
      </c>
      <c r="F21" s="3" t="s">
        <v>496</v>
      </c>
      <c r="G21" s="3">
        <v>34</v>
      </c>
      <c r="H21" s="3">
        <v>47</v>
      </c>
      <c r="I21" s="3" t="s">
        <v>534</v>
      </c>
      <c r="J21" s="3" t="s">
        <v>535</v>
      </c>
      <c r="K21" s="2" t="s">
        <v>858</v>
      </c>
    </row>
    <row r="22" spans="1:11" x14ac:dyDescent="0.25">
      <c r="A22" s="2">
        <v>23</v>
      </c>
      <c r="B22" s="2" t="s">
        <v>132</v>
      </c>
      <c r="C22" s="2" t="s">
        <v>536</v>
      </c>
      <c r="D22" s="2">
        <v>2014</v>
      </c>
      <c r="E22" s="2" t="s">
        <v>537</v>
      </c>
      <c r="F22" s="2" t="s">
        <v>538</v>
      </c>
      <c r="G22" s="2">
        <v>24</v>
      </c>
      <c r="H22" s="2">
        <v>2</v>
      </c>
      <c r="I22" s="2" t="s">
        <v>539</v>
      </c>
      <c r="J22" s="2" t="s">
        <v>540</v>
      </c>
      <c r="K22" s="2" t="s">
        <v>861</v>
      </c>
    </row>
    <row r="23" spans="1:11" x14ac:dyDescent="0.25">
      <c r="A23" s="2">
        <v>24</v>
      </c>
      <c r="B23" s="3" t="s">
        <v>147</v>
      </c>
      <c r="C23" s="3" t="s">
        <v>541</v>
      </c>
      <c r="D23" s="3">
        <v>2012</v>
      </c>
      <c r="E23" s="3" t="s">
        <v>477</v>
      </c>
      <c r="F23" s="3" t="s">
        <v>478</v>
      </c>
      <c r="G23" s="3">
        <v>46</v>
      </c>
      <c r="H23" s="3"/>
      <c r="I23" s="3" t="s">
        <v>542</v>
      </c>
      <c r="J23" s="3" t="s">
        <v>543</v>
      </c>
      <c r="K23" s="2" t="s">
        <v>858</v>
      </c>
    </row>
    <row r="24" spans="1:11" x14ac:dyDescent="0.25">
      <c r="A24" s="2">
        <v>25</v>
      </c>
      <c r="B24" s="2" t="s">
        <v>544</v>
      </c>
      <c r="C24" s="2" t="s">
        <v>545</v>
      </c>
      <c r="D24" s="2">
        <v>2013</v>
      </c>
      <c r="E24" s="2" t="s">
        <v>477</v>
      </c>
      <c r="F24" s="2" t="s">
        <v>478</v>
      </c>
      <c r="G24" s="2">
        <v>47</v>
      </c>
      <c r="H24" s="2">
        <v>3</v>
      </c>
      <c r="I24" s="2" t="s">
        <v>546</v>
      </c>
      <c r="J24" s="2" t="s">
        <v>152</v>
      </c>
      <c r="K24" s="2" t="s">
        <v>861</v>
      </c>
    </row>
    <row r="25" spans="1:11" x14ac:dyDescent="0.25">
      <c r="A25" s="2">
        <v>26</v>
      </c>
      <c r="B25" s="2" t="s">
        <v>547</v>
      </c>
      <c r="C25" s="2" t="s">
        <v>548</v>
      </c>
      <c r="D25" s="2">
        <v>2013</v>
      </c>
      <c r="E25" s="2" t="s">
        <v>477</v>
      </c>
      <c r="F25" s="2" t="s">
        <v>478</v>
      </c>
      <c r="G25" s="2">
        <v>47</v>
      </c>
      <c r="H25" s="2">
        <v>3</v>
      </c>
      <c r="I25" s="2" t="s">
        <v>158</v>
      </c>
      <c r="J25" s="2" t="s">
        <v>549</v>
      </c>
      <c r="K25" s="2" t="s">
        <v>858</v>
      </c>
    </row>
    <row r="26" spans="1:11" x14ac:dyDescent="0.25">
      <c r="A26" s="2">
        <v>27</v>
      </c>
      <c r="B26" s="3" t="s">
        <v>550</v>
      </c>
      <c r="C26" s="3" t="s">
        <v>551</v>
      </c>
      <c r="D26" s="3">
        <v>2013</v>
      </c>
      <c r="E26" s="3" t="s">
        <v>477</v>
      </c>
      <c r="F26" s="3" t="s">
        <v>478</v>
      </c>
      <c r="G26" s="3">
        <v>47</v>
      </c>
      <c r="H26" s="3">
        <v>3</v>
      </c>
      <c r="I26" s="3" t="s">
        <v>552</v>
      </c>
      <c r="J26" s="3" t="s">
        <v>553</v>
      </c>
      <c r="K26" s="2" t="s">
        <v>858</v>
      </c>
    </row>
    <row r="27" spans="1:11" x14ac:dyDescent="0.25">
      <c r="A27" s="2">
        <v>28</v>
      </c>
      <c r="B27" s="3" t="s">
        <v>554</v>
      </c>
      <c r="C27" s="3" t="s">
        <v>555</v>
      </c>
      <c r="D27" s="3">
        <v>2013</v>
      </c>
      <c r="E27" s="3" t="s">
        <v>477</v>
      </c>
      <c r="F27" s="3" t="s">
        <v>478</v>
      </c>
      <c r="G27" s="3">
        <v>47</v>
      </c>
      <c r="H27" s="3">
        <v>3</v>
      </c>
      <c r="I27" s="3" t="s">
        <v>556</v>
      </c>
      <c r="J27" s="3" t="s">
        <v>557</v>
      </c>
      <c r="K27" s="2" t="s">
        <v>858</v>
      </c>
    </row>
    <row r="28" spans="1:11" x14ac:dyDescent="0.25">
      <c r="A28" s="2">
        <v>29</v>
      </c>
      <c r="B28" s="3" t="s">
        <v>558</v>
      </c>
      <c r="C28" s="3" t="s">
        <v>559</v>
      </c>
      <c r="D28" s="3">
        <v>2013</v>
      </c>
      <c r="E28" s="3" t="s">
        <v>46</v>
      </c>
      <c r="F28" s="3" t="s">
        <v>560</v>
      </c>
      <c r="G28" s="3">
        <v>10</v>
      </c>
      <c r="H28" s="3">
        <v>3</v>
      </c>
      <c r="I28" s="3" t="s">
        <v>561</v>
      </c>
      <c r="J28" s="3" t="s">
        <v>562</v>
      </c>
      <c r="K28" s="2" t="s">
        <v>858</v>
      </c>
    </row>
    <row r="29" spans="1:11" x14ac:dyDescent="0.25">
      <c r="A29" s="2">
        <v>30</v>
      </c>
      <c r="B29" s="2" t="s">
        <v>563</v>
      </c>
      <c r="C29" s="2" t="s">
        <v>564</v>
      </c>
      <c r="D29" s="2">
        <v>2016</v>
      </c>
      <c r="E29" s="2" t="s">
        <v>33</v>
      </c>
      <c r="F29" s="2"/>
      <c r="G29" s="2"/>
      <c r="H29" s="2"/>
      <c r="I29" s="2">
        <v>42005</v>
      </c>
      <c r="J29" s="2"/>
      <c r="K29" s="2" t="s">
        <v>861</v>
      </c>
    </row>
    <row r="30" spans="1:11" x14ac:dyDescent="0.25">
      <c r="A30" s="2">
        <v>31</v>
      </c>
      <c r="B30" s="2" t="s">
        <v>565</v>
      </c>
      <c r="C30" s="2" t="s">
        <v>566</v>
      </c>
      <c r="D30" s="2">
        <v>2015</v>
      </c>
      <c r="E30" s="2" t="s">
        <v>567</v>
      </c>
      <c r="F30" s="2" t="s">
        <v>568</v>
      </c>
      <c r="G30" s="2">
        <v>65</v>
      </c>
      <c r="H30" s="2">
        <v>21</v>
      </c>
      <c r="I30" s="16" t="s">
        <v>569</v>
      </c>
      <c r="J30" s="2" t="s">
        <v>570</v>
      </c>
      <c r="K30" s="2" t="s">
        <v>858</v>
      </c>
    </row>
    <row r="31" spans="1:11" x14ac:dyDescent="0.25">
      <c r="A31" s="2">
        <v>32</v>
      </c>
      <c r="B31" s="2" t="s">
        <v>571</v>
      </c>
      <c r="C31" s="2" t="s">
        <v>165</v>
      </c>
      <c r="D31" s="2">
        <v>2017</v>
      </c>
      <c r="E31" s="2" t="s">
        <v>477</v>
      </c>
      <c r="F31" s="2" t="s">
        <v>478</v>
      </c>
      <c r="G31" s="2">
        <v>51</v>
      </c>
      <c r="H31" s="2">
        <v>9</v>
      </c>
      <c r="I31" s="2" t="s">
        <v>166</v>
      </c>
      <c r="J31" s="2" t="s">
        <v>167</v>
      </c>
      <c r="K31" s="2" t="s">
        <v>861</v>
      </c>
    </row>
    <row r="32" spans="1:11" x14ac:dyDescent="0.25">
      <c r="A32" s="2">
        <v>33</v>
      </c>
      <c r="B32" s="3" t="s">
        <v>572</v>
      </c>
      <c r="C32" s="3" t="s">
        <v>573</v>
      </c>
      <c r="D32" s="3">
        <v>2019</v>
      </c>
      <c r="E32" s="3" t="s">
        <v>41</v>
      </c>
      <c r="F32" s="3"/>
      <c r="G32" s="3"/>
      <c r="H32" s="3"/>
      <c r="I32" s="17">
        <v>2020</v>
      </c>
      <c r="J32" s="3"/>
      <c r="K32" s="2" t="s">
        <v>859</v>
      </c>
    </row>
    <row r="33" spans="1:11" x14ac:dyDescent="0.25">
      <c r="A33" s="2">
        <v>34</v>
      </c>
      <c r="B33" s="2" t="s">
        <v>574</v>
      </c>
      <c r="C33" s="2" t="s">
        <v>575</v>
      </c>
      <c r="D33" s="2">
        <v>2014</v>
      </c>
      <c r="E33" s="2" t="s">
        <v>495</v>
      </c>
      <c r="F33" s="2" t="s">
        <v>496</v>
      </c>
      <c r="G33" s="2">
        <v>35</v>
      </c>
      <c r="H33" s="2">
        <v>39</v>
      </c>
      <c r="I33" s="2" t="s">
        <v>576</v>
      </c>
      <c r="J33" s="2" t="s">
        <v>171</v>
      </c>
      <c r="K33" s="2" t="s">
        <v>861</v>
      </c>
    </row>
    <row r="34" spans="1:11" x14ac:dyDescent="0.25">
      <c r="A34" s="2">
        <v>35</v>
      </c>
      <c r="B34" s="2" t="s">
        <v>577</v>
      </c>
      <c r="C34" s="2" t="s">
        <v>578</v>
      </c>
      <c r="D34" s="2">
        <v>2019</v>
      </c>
      <c r="E34" s="2" t="s">
        <v>13</v>
      </c>
      <c r="F34" s="2"/>
      <c r="G34" s="2">
        <v>35</v>
      </c>
      <c r="H34" s="2"/>
      <c r="I34" s="2">
        <v>20090</v>
      </c>
      <c r="J34" s="2"/>
      <c r="K34" s="2" t="s">
        <v>860</v>
      </c>
    </row>
    <row r="35" spans="1:11" x14ac:dyDescent="0.25">
      <c r="A35" s="2">
        <v>36</v>
      </c>
      <c r="B35" s="3" t="s">
        <v>579</v>
      </c>
      <c r="C35" s="3"/>
      <c r="D35" s="3">
        <v>2020</v>
      </c>
      <c r="E35" s="3" t="s">
        <v>580</v>
      </c>
      <c r="F35" s="3"/>
      <c r="G35" s="3"/>
      <c r="H35" s="3"/>
      <c r="I35" s="3"/>
      <c r="J35" s="3"/>
      <c r="K35" s="2" t="s">
        <v>858</v>
      </c>
    </row>
    <row r="36" spans="1:11" x14ac:dyDescent="0.25">
      <c r="A36" s="2">
        <v>37</v>
      </c>
      <c r="B36" s="2" t="s">
        <v>581</v>
      </c>
      <c r="C36" s="2" t="s">
        <v>582</v>
      </c>
      <c r="D36" s="2">
        <v>2016</v>
      </c>
      <c r="E36" s="2" t="s">
        <v>477</v>
      </c>
      <c r="F36" s="2" t="s">
        <v>478</v>
      </c>
      <c r="G36" s="2">
        <v>50</v>
      </c>
      <c r="H36" s="2">
        <v>10</v>
      </c>
      <c r="I36" s="2">
        <v>567</v>
      </c>
      <c r="J36" s="2" t="s">
        <v>583</v>
      </c>
      <c r="K36" s="2" t="s">
        <v>858</v>
      </c>
    </row>
    <row r="37" spans="1:11" x14ac:dyDescent="0.25">
      <c r="A37" s="2">
        <v>38</v>
      </c>
      <c r="B37" s="3" t="s">
        <v>584</v>
      </c>
      <c r="C37" s="3" t="s">
        <v>585</v>
      </c>
      <c r="D37" s="3">
        <v>2021</v>
      </c>
      <c r="E37" s="3" t="s">
        <v>0</v>
      </c>
      <c r="F37" s="3" t="s">
        <v>586</v>
      </c>
      <c r="G37" s="3">
        <v>148</v>
      </c>
      <c r="H37" s="3">
        <v>1</v>
      </c>
      <c r="I37" s="3"/>
      <c r="J37" s="3" t="s">
        <v>174</v>
      </c>
      <c r="K37" s="2" t="s">
        <v>861</v>
      </c>
    </row>
    <row r="38" spans="1:11" x14ac:dyDescent="0.25">
      <c r="A38" s="2">
        <v>39</v>
      </c>
      <c r="B38" s="2" t="s">
        <v>587</v>
      </c>
      <c r="C38" s="2" t="s">
        <v>588</v>
      </c>
      <c r="D38" s="2">
        <v>2012</v>
      </c>
      <c r="E38" s="2" t="s">
        <v>589</v>
      </c>
      <c r="F38" s="2" t="s">
        <v>590</v>
      </c>
      <c r="G38" s="2">
        <v>54</v>
      </c>
      <c r="H38" s="2">
        <v>5</v>
      </c>
      <c r="I38" s="2" t="s">
        <v>591</v>
      </c>
      <c r="J38" s="2" t="s">
        <v>592</v>
      </c>
      <c r="K38" s="2" t="s">
        <v>858</v>
      </c>
    </row>
    <row r="39" spans="1:11" x14ac:dyDescent="0.25">
      <c r="A39" s="2">
        <v>40</v>
      </c>
      <c r="B39" s="3" t="s">
        <v>180</v>
      </c>
      <c r="C39" s="3" t="s">
        <v>593</v>
      </c>
      <c r="D39" s="3">
        <v>2015</v>
      </c>
      <c r="E39" s="3" t="s">
        <v>594</v>
      </c>
      <c r="F39" s="3" t="s">
        <v>595</v>
      </c>
      <c r="G39" s="3">
        <v>16</v>
      </c>
      <c r="H39" s="3">
        <v>4</v>
      </c>
      <c r="I39" s="3" t="s">
        <v>596</v>
      </c>
      <c r="J39" s="3" t="s">
        <v>181</v>
      </c>
      <c r="K39" s="2" t="s">
        <v>861</v>
      </c>
    </row>
    <row r="40" spans="1:11" x14ac:dyDescent="0.25">
      <c r="A40" s="2">
        <v>41</v>
      </c>
      <c r="B40" s="2" t="s">
        <v>597</v>
      </c>
      <c r="C40" s="2" t="s">
        <v>598</v>
      </c>
      <c r="D40" s="2">
        <v>2016</v>
      </c>
      <c r="E40" s="2" t="s">
        <v>495</v>
      </c>
      <c r="F40" s="2" t="s">
        <v>496</v>
      </c>
      <c r="G40" s="2">
        <v>37</v>
      </c>
      <c r="H40" s="2">
        <v>1</v>
      </c>
      <c r="I40" s="2" t="s">
        <v>599</v>
      </c>
      <c r="J40" s="2" t="s">
        <v>600</v>
      </c>
      <c r="K40" s="2" t="s">
        <v>859</v>
      </c>
    </row>
    <row r="41" spans="1:11" x14ac:dyDescent="0.25">
      <c r="A41" s="2">
        <v>42</v>
      </c>
      <c r="B41" s="2" t="s">
        <v>601</v>
      </c>
      <c r="C41" s="2" t="s">
        <v>602</v>
      </c>
      <c r="D41" s="2">
        <v>2012</v>
      </c>
      <c r="E41" s="2" t="s">
        <v>495</v>
      </c>
      <c r="F41" s="2" t="s">
        <v>496</v>
      </c>
      <c r="G41" s="2">
        <v>33</v>
      </c>
      <c r="H41" s="2">
        <v>23</v>
      </c>
      <c r="I41" s="2" t="s">
        <v>603</v>
      </c>
      <c r="J41" s="2" t="s">
        <v>604</v>
      </c>
      <c r="K41" s="2" t="s">
        <v>860</v>
      </c>
    </row>
    <row r="42" spans="1:11" x14ac:dyDescent="0.25">
      <c r="A42" s="2">
        <v>43</v>
      </c>
      <c r="B42" s="2" t="s">
        <v>605</v>
      </c>
      <c r="C42" s="2" t="s">
        <v>606</v>
      </c>
      <c r="D42" s="2">
        <v>2016</v>
      </c>
      <c r="E42" s="2" t="s">
        <v>53</v>
      </c>
      <c r="F42" s="2" t="s">
        <v>607</v>
      </c>
      <c r="G42" s="2">
        <v>133</v>
      </c>
      <c r="H42" s="2">
        <v>24</v>
      </c>
      <c r="I42" s="2" t="s">
        <v>608</v>
      </c>
      <c r="J42" s="2" t="s">
        <v>609</v>
      </c>
      <c r="K42" s="2" t="s">
        <v>859</v>
      </c>
    </row>
    <row r="43" spans="1:11" x14ac:dyDescent="0.25">
      <c r="A43" s="2">
        <v>44</v>
      </c>
      <c r="B43" s="2" t="s">
        <v>610</v>
      </c>
      <c r="C43" s="2" t="s">
        <v>611</v>
      </c>
      <c r="D43" s="2">
        <v>2015</v>
      </c>
      <c r="E43" s="2" t="s">
        <v>612</v>
      </c>
      <c r="F43" s="2" t="s">
        <v>613</v>
      </c>
      <c r="G43" s="2">
        <v>313</v>
      </c>
      <c r="H43" s="2">
        <v>16</v>
      </c>
      <c r="I43" s="2" t="s">
        <v>614</v>
      </c>
      <c r="J43" s="2" t="s">
        <v>615</v>
      </c>
      <c r="K43" s="2" t="s">
        <v>858</v>
      </c>
    </row>
    <row r="44" spans="1:11" x14ac:dyDescent="0.25">
      <c r="A44" s="2">
        <v>45</v>
      </c>
      <c r="B44" s="2" t="s">
        <v>616</v>
      </c>
      <c r="C44" s="2" t="s">
        <v>617</v>
      </c>
      <c r="D44" s="2">
        <v>2017</v>
      </c>
      <c r="E44" s="2" t="s">
        <v>594</v>
      </c>
      <c r="F44" s="2" t="s">
        <v>595</v>
      </c>
      <c r="G44" s="2">
        <v>18</v>
      </c>
      <c r="H44" s="2">
        <v>3</v>
      </c>
      <c r="I44" s="2" t="s">
        <v>618</v>
      </c>
      <c r="J44" s="2" t="s">
        <v>619</v>
      </c>
      <c r="K44" s="2" t="s">
        <v>860</v>
      </c>
    </row>
    <row r="45" spans="1:11" x14ac:dyDescent="0.25">
      <c r="A45" s="2">
        <v>46</v>
      </c>
      <c r="B45" s="2" t="s">
        <v>620</v>
      </c>
      <c r="C45" s="2" t="s">
        <v>621</v>
      </c>
      <c r="D45" s="2">
        <v>2017</v>
      </c>
      <c r="E45" s="2" t="s">
        <v>622</v>
      </c>
      <c r="F45" s="2"/>
      <c r="G45" s="2"/>
      <c r="H45" s="2"/>
      <c r="I45" s="2">
        <v>10959</v>
      </c>
      <c r="J45" s="2"/>
      <c r="K45" s="2" t="s">
        <v>858</v>
      </c>
    </row>
    <row r="46" spans="1:11" x14ac:dyDescent="0.25">
      <c r="A46" s="2">
        <v>47</v>
      </c>
      <c r="B46" s="2" t="s">
        <v>623</v>
      </c>
      <c r="C46" s="2" t="s">
        <v>624</v>
      </c>
      <c r="D46" s="2">
        <v>2019</v>
      </c>
      <c r="E46" s="2" t="s">
        <v>625</v>
      </c>
      <c r="F46" s="2"/>
      <c r="G46" s="2">
        <v>14</v>
      </c>
      <c r="H46" s="2"/>
      <c r="I46" s="2">
        <v>45139</v>
      </c>
      <c r="J46" s="2"/>
      <c r="K46" s="2" t="s">
        <v>860</v>
      </c>
    </row>
    <row r="47" spans="1:11" x14ac:dyDescent="0.25">
      <c r="A47" s="2">
        <v>48</v>
      </c>
      <c r="B47" s="3" t="s">
        <v>626</v>
      </c>
      <c r="C47" s="3" t="s">
        <v>627</v>
      </c>
      <c r="D47" s="3">
        <v>2013</v>
      </c>
      <c r="E47" s="3" t="s">
        <v>463</v>
      </c>
      <c r="F47" s="3" t="s">
        <v>464</v>
      </c>
      <c r="G47" s="3">
        <v>45</v>
      </c>
      <c r="H47" s="3">
        <v>8</v>
      </c>
      <c r="I47" s="3" t="s">
        <v>628</v>
      </c>
      <c r="J47" s="3"/>
      <c r="K47" s="2" t="s">
        <v>860</v>
      </c>
    </row>
    <row r="48" spans="1:11" x14ac:dyDescent="0.25">
      <c r="A48" s="2">
        <v>49</v>
      </c>
      <c r="B48" s="2" t="s">
        <v>629</v>
      </c>
      <c r="C48" s="2" t="s">
        <v>630</v>
      </c>
      <c r="D48" s="2">
        <v>2020</v>
      </c>
      <c r="E48" s="2" t="s">
        <v>631</v>
      </c>
      <c r="F48" s="2" t="s">
        <v>632</v>
      </c>
      <c r="G48" s="2">
        <v>8</v>
      </c>
      <c r="H48" s="2">
        <v>6</v>
      </c>
      <c r="I48" s="2" t="s">
        <v>633</v>
      </c>
      <c r="J48" s="2" t="s">
        <v>634</v>
      </c>
      <c r="K48" s="2" t="s">
        <v>858</v>
      </c>
    </row>
    <row r="49" spans="1:11" x14ac:dyDescent="0.25">
      <c r="A49" s="2">
        <v>50</v>
      </c>
      <c r="B49" s="3" t="s">
        <v>635</v>
      </c>
      <c r="C49" s="3" t="s">
        <v>636</v>
      </c>
      <c r="D49" s="3">
        <v>2015</v>
      </c>
      <c r="E49" s="3" t="s">
        <v>637</v>
      </c>
      <c r="F49" s="3"/>
      <c r="G49" s="3"/>
      <c r="H49" s="3"/>
      <c r="I49" s="3" t="s">
        <v>638</v>
      </c>
      <c r="J49" s="3"/>
      <c r="K49" s="2" t="s">
        <v>858</v>
      </c>
    </row>
    <row r="50" spans="1:11" x14ac:dyDescent="0.25">
      <c r="A50" s="2">
        <v>51</v>
      </c>
      <c r="B50" s="2" t="s">
        <v>641</v>
      </c>
      <c r="C50" s="2" t="s">
        <v>642</v>
      </c>
      <c r="D50" s="2">
        <v>2018</v>
      </c>
      <c r="E50" s="2" t="s">
        <v>528</v>
      </c>
      <c r="F50" s="2" t="s">
        <v>529</v>
      </c>
      <c r="G50" s="2">
        <v>104</v>
      </c>
      <c r="H50" s="2">
        <v>12</v>
      </c>
      <c r="I50" s="2" t="s">
        <v>643</v>
      </c>
      <c r="J50" s="2" t="s">
        <v>644</v>
      </c>
      <c r="K50" s="2" t="s">
        <v>858</v>
      </c>
    </row>
    <row r="51" spans="1:11" x14ac:dyDescent="0.25">
      <c r="A51" s="2">
        <v>52</v>
      </c>
      <c r="B51" s="2" t="s">
        <v>645</v>
      </c>
      <c r="C51" s="2" t="s">
        <v>646</v>
      </c>
      <c r="D51" s="2">
        <v>2017</v>
      </c>
      <c r="E51" s="2" t="s">
        <v>647</v>
      </c>
      <c r="F51" s="2" t="s">
        <v>648</v>
      </c>
      <c r="G51" s="2">
        <v>30</v>
      </c>
      <c r="H51" s="2">
        <v>2</v>
      </c>
      <c r="I51" s="2" t="s">
        <v>649</v>
      </c>
      <c r="J51" s="2" t="s">
        <v>650</v>
      </c>
      <c r="K51" s="2" t="s">
        <v>860</v>
      </c>
    </row>
    <row r="52" spans="1:11" x14ac:dyDescent="0.25">
      <c r="A52" s="2">
        <v>53</v>
      </c>
      <c r="B52" s="2" t="s">
        <v>651</v>
      </c>
      <c r="C52" s="2" t="s">
        <v>652</v>
      </c>
      <c r="D52" s="2">
        <v>2015</v>
      </c>
      <c r="E52" s="2" t="s">
        <v>653</v>
      </c>
      <c r="F52" s="2" t="s">
        <v>654</v>
      </c>
      <c r="G52" s="2">
        <v>66</v>
      </c>
      <c r="H52" s="2">
        <v>6</v>
      </c>
      <c r="I52" s="2" t="s">
        <v>655</v>
      </c>
      <c r="J52" s="2" t="s">
        <v>656</v>
      </c>
      <c r="K52" s="2" t="s">
        <v>861</v>
      </c>
    </row>
    <row r="53" spans="1:11" x14ac:dyDescent="0.25">
      <c r="A53" s="2">
        <v>54</v>
      </c>
      <c r="B53" s="2" t="s">
        <v>657</v>
      </c>
      <c r="C53" s="2" t="s">
        <v>658</v>
      </c>
      <c r="D53" s="2">
        <v>2012</v>
      </c>
      <c r="E53" s="2" t="s">
        <v>659</v>
      </c>
      <c r="F53" s="2"/>
      <c r="G53" s="2">
        <v>8</v>
      </c>
      <c r="H53" s="2"/>
      <c r="I53" s="2" t="s">
        <v>660</v>
      </c>
      <c r="J53" s="2"/>
      <c r="K53" s="2" t="s">
        <v>864</v>
      </c>
    </row>
    <row r="54" spans="1:11" x14ac:dyDescent="0.25">
      <c r="A54" s="2">
        <v>55</v>
      </c>
      <c r="B54" s="2" t="s">
        <v>661</v>
      </c>
      <c r="C54" s="2"/>
      <c r="D54" s="2">
        <v>2014</v>
      </c>
      <c r="E54" s="2" t="s">
        <v>662</v>
      </c>
      <c r="F54" s="2"/>
      <c r="G54" s="2"/>
      <c r="H54" s="2"/>
      <c r="I54" s="2"/>
      <c r="J54" s="2"/>
      <c r="K54" s="2" t="s">
        <v>858</v>
      </c>
    </row>
    <row r="55" spans="1:11" x14ac:dyDescent="0.25">
      <c r="A55" s="2">
        <v>56</v>
      </c>
      <c r="B55" s="2" t="s">
        <v>663</v>
      </c>
      <c r="C55" s="2" t="s">
        <v>664</v>
      </c>
      <c r="D55" s="2">
        <v>2012</v>
      </c>
      <c r="E55" s="2" t="s">
        <v>46</v>
      </c>
      <c r="F55" s="2" t="s">
        <v>560</v>
      </c>
      <c r="G55" s="2">
        <v>9</v>
      </c>
      <c r="H55" s="2">
        <v>10</v>
      </c>
      <c r="I55" s="2" t="s">
        <v>665</v>
      </c>
      <c r="J55" s="2" t="s">
        <v>666</v>
      </c>
      <c r="K55" s="2" t="s">
        <v>858</v>
      </c>
    </row>
    <row r="56" spans="1:11" x14ac:dyDescent="0.25">
      <c r="A56" s="2">
        <v>57</v>
      </c>
      <c r="B56" s="3" t="s">
        <v>667</v>
      </c>
      <c r="C56" s="3" t="s">
        <v>668</v>
      </c>
      <c r="D56" s="3">
        <v>2014</v>
      </c>
      <c r="E56" s="3" t="s">
        <v>567</v>
      </c>
      <c r="F56" s="3" t="s">
        <v>568</v>
      </c>
      <c r="G56" s="3">
        <v>64</v>
      </c>
      <c r="H56" s="3">
        <v>14</v>
      </c>
      <c r="I56" s="3" t="s">
        <v>669</v>
      </c>
      <c r="J56" s="3" t="s">
        <v>670</v>
      </c>
      <c r="K56" s="2" t="s">
        <v>861</v>
      </c>
    </row>
    <row r="57" spans="1:11" x14ac:dyDescent="0.25">
      <c r="A57" s="2">
        <v>58</v>
      </c>
      <c r="B57" s="2" t="s">
        <v>667</v>
      </c>
      <c r="C57" s="2" t="s">
        <v>671</v>
      </c>
      <c r="D57" s="2">
        <v>2014</v>
      </c>
      <c r="E57" s="2" t="s">
        <v>53</v>
      </c>
      <c r="F57" s="2" t="s">
        <v>607</v>
      </c>
      <c r="G57" s="2">
        <v>130</v>
      </c>
      <c r="H57" s="2">
        <v>15</v>
      </c>
      <c r="I57" s="2" t="s">
        <v>672</v>
      </c>
      <c r="J57" s="2" t="s">
        <v>673</v>
      </c>
      <c r="K57" s="2" t="s">
        <v>862</v>
      </c>
    </row>
    <row r="58" spans="1:11" x14ac:dyDescent="0.25">
      <c r="A58" s="2">
        <v>59</v>
      </c>
      <c r="B58" s="3" t="s">
        <v>674</v>
      </c>
      <c r="C58" s="3" t="s">
        <v>675</v>
      </c>
      <c r="D58" s="3">
        <v>2012</v>
      </c>
      <c r="E58" s="3" t="s">
        <v>676</v>
      </c>
      <c r="F58" s="3"/>
      <c r="G58" s="3"/>
      <c r="H58" s="3"/>
      <c r="I58" s="3"/>
      <c r="J58" s="3"/>
      <c r="K58" s="2" t="s">
        <v>860</v>
      </c>
    </row>
    <row r="59" spans="1:11" x14ac:dyDescent="0.25">
      <c r="A59" s="2">
        <v>60</v>
      </c>
      <c r="B59" s="3" t="s">
        <v>677</v>
      </c>
      <c r="C59" s="3" t="s">
        <v>678</v>
      </c>
      <c r="D59" s="3">
        <v>2018</v>
      </c>
      <c r="E59" s="3" t="s">
        <v>679</v>
      </c>
      <c r="F59" s="3" t="s">
        <v>680</v>
      </c>
      <c r="G59" s="3">
        <v>28</v>
      </c>
      <c r="H59" s="3">
        <v>2</v>
      </c>
      <c r="I59" s="3" t="s">
        <v>681</v>
      </c>
      <c r="J59" s="3" t="s">
        <v>682</v>
      </c>
      <c r="K59" s="2" t="s">
        <v>860</v>
      </c>
    </row>
    <row r="60" spans="1:11" x14ac:dyDescent="0.25">
      <c r="A60" s="2">
        <v>61</v>
      </c>
      <c r="B60" s="3" t="s">
        <v>683</v>
      </c>
      <c r="C60" s="3" t="s">
        <v>684</v>
      </c>
      <c r="D60" s="3">
        <v>2019</v>
      </c>
      <c r="E60" s="3" t="s">
        <v>685</v>
      </c>
      <c r="F60" s="3" t="s">
        <v>686</v>
      </c>
      <c r="G60" s="3">
        <v>35</v>
      </c>
      <c r="H60" s="3">
        <v>11</v>
      </c>
      <c r="I60" s="3" t="s">
        <v>687</v>
      </c>
      <c r="J60" s="3" t="s">
        <v>688</v>
      </c>
      <c r="K60" s="2" t="s">
        <v>858</v>
      </c>
    </row>
    <row r="61" spans="1:11" x14ac:dyDescent="0.25">
      <c r="A61" s="2">
        <v>62</v>
      </c>
      <c r="B61" s="2" t="s">
        <v>253</v>
      </c>
      <c r="C61" s="2" t="s">
        <v>689</v>
      </c>
      <c r="D61" s="2">
        <v>2013</v>
      </c>
      <c r="E61" s="2" t="s">
        <v>690</v>
      </c>
      <c r="F61" s="2" t="s">
        <v>691</v>
      </c>
      <c r="G61" s="2">
        <v>13</v>
      </c>
      <c r="H61" s="2">
        <v>1</v>
      </c>
      <c r="I61" s="2">
        <v>45292</v>
      </c>
      <c r="J61" s="2" t="s">
        <v>692</v>
      </c>
      <c r="K61" s="2" t="s">
        <v>861</v>
      </c>
    </row>
    <row r="62" spans="1:11" x14ac:dyDescent="0.25">
      <c r="A62" s="2">
        <v>63</v>
      </c>
      <c r="B62" s="3" t="s">
        <v>693</v>
      </c>
      <c r="C62" s="3" t="s">
        <v>694</v>
      </c>
      <c r="D62" s="3">
        <v>2015</v>
      </c>
      <c r="E62" s="3" t="s">
        <v>695</v>
      </c>
      <c r="F62" s="3"/>
      <c r="G62" s="3"/>
      <c r="H62" s="3"/>
      <c r="I62" s="3" t="s">
        <v>696</v>
      </c>
      <c r="J62" s="3"/>
      <c r="K62" s="2" t="s">
        <v>858</v>
      </c>
    </row>
    <row r="63" spans="1:11" x14ac:dyDescent="0.25">
      <c r="A63" s="2">
        <v>64</v>
      </c>
      <c r="B63" s="2" t="s">
        <v>697</v>
      </c>
      <c r="C63" s="2" t="s">
        <v>698</v>
      </c>
      <c r="D63" s="2">
        <v>2016</v>
      </c>
      <c r="E63" s="2" t="s">
        <v>53</v>
      </c>
      <c r="F63" s="2"/>
      <c r="G63" s="2">
        <v>134</v>
      </c>
      <c r="H63" s="2"/>
      <c r="I63" s="2" t="s">
        <v>699</v>
      </c>
      <c r="J63" s="2"/>
      <c r="K63" s="2" t="s">
        <v>858</v>
      </c>
    </row>
    <row r="64" spans="1:11" x14ac:dyDescent="0.25">
      <c r="A64" s="2">
        <v>65</v>
      </c>
      <c r="B64" s="3" t="s">
        <v>700</v>
      </c>
      <c r="C64" s="3" t="s">
        <v>701</v>
      </c>
      <c r="D64" s="3">
        <v>2018</v>
      </c>
      <c r="E64" s="3" t="s">
        <v>702</v>
      </c>
      <c r="F64" s="3" t="s">
        <v>703</v>
      </c>
      <c r="G64" s="3">
        <v>38</v>
      </c>
      <c r="H64" s="3"/>
      <c r="I64" s="3" t="s">
        <v>704</v>
      </c>
      <c r="J64" s="3" t="s">
        <v>705</v>
      </c>
      <c r="K64" s="2" t="s">
        <v>860</v>
      </c>
    </row>
    <row r="65" spans="1:11" x14ac:dyDescent="0.25">
      <c r="A65" s="2">
        <v>66</v>
      </c>
      <c r="B65" s="3" t="s">
        <v>706</v>
      </c>
      <c r="C65" s="3" t="s">
        <v>268</v>
      </c>
      <c r="D65" s="3">
        <v>2017</v>
      </c>
      <c r="E65" s="3" t="s">
        <v>269</v>
      </c>
      <c r="F65" s="3" t="s">
        <v>707</v>
      </c>
      <c r="G65" s="3">
        <v>19</v>
      </c>
      <c r="H65" s="3">
        <v>1</v>
      </c>
      <c r="I65" s="3" t="s">
        <v>270</v>
      </c>
      <c r="J65" s="3" t="s">
        <v>272</v>
      </c>
      <c r="K65" s="2" t="s">
        <v>861</v>
      </c>
    </row>
    <row r="66" spans="1:11" x14ac:dyDescent="0.25">
      <c r="A66" s="2">
        <v>67</v>
      </c>
      <c r="B66" s="2" t="s">
        <v>277</v>
      </c>
      <c r="C66" s="2" t="s">
        <v>708</v>
      </c>
      <c r="D66" s="2">
        <v>2014</v>
      </c>
      <c r="E66" s="2" t="s">
        <v>477</v>
      </c>
      <c r="F66" s="2" t="s">
        <v>478</v>
      </c>
      <c r="G66" s="2">
        <v>48</v>
      </c>
      <c r="H66" s="2">
        <v>7</v>
      </c>
      <c r="I66" s="2" t="s">
        <v>709</v>
      </c>
      <c r="J66" s="2" t="s">
        <v>278</v>
      </c>
      <c r="K66" s="2" t="s">
        <v>861</v>
      </c>
    </row>
    <row r="67" spans="1:11" x14ac:dyDescent="0.25">
      <c r="A67" s="2">
        <v>68</v>
      </c>
      <c r="B67" s="3" t="s">
        <v>710</v>
      </c>
      <c r="C67" s="3" t="s">
        <v>711</v>
      </c>
      <c r="D67" s="3">
        <v>2018</v>
      </c>
      <c r="E67" s="3" t="s">
        <v>477</v>
      </c>
      <c r="F67" s="3" t="s">
        <v>478</v>
      </c>
      <c r="G67" s="3">
        <v>52</v>
      </c>
      <c r="H67" s="3">
        <v>11</v>
      </c>
      <c r="I67" s="3" t="s">
        <v>712</v>
      </c>
      <c r="J67" s="3" t="s">
        <v>713</v>
      </c>
      <c r="K67" s="2" t="s">
        <v>861</v>
      </c>
    </row>
    <row r="68" spans="1:11" x14ac:dyDescent="0.25">
      <c r="A68" s="2">
        <v>69</v>
      </c>
      <c r="B68" s="3" t="s">
        <v>714</v>
      </c>
      <c r="C68" s="3" t="s">
        <v>715</v>
      </c>
      <c r="D68" s="3">
        <v>2012</v>
      </c>
      <c r="E68" s="3" t="s">
        <v>716</v>
      </c>
      <c r="F68" s="3" t="s">
        <v>717</v>
      </c>
      <c r="G68" s="3">
        <v>157</v>
      </c>
      <c r="H68" s="3">
        <v>7</v>
      </c>
      <c r="I68" s="3" t="s">
        <v>718</v>
      </c>
      <c r="J68" s="3" t="s">
        <v>719</v>
      </c>
      <c r="K68" s="2" t="s">
        <v>859</v>
      </c>
    </row>
    <row r="69" spans="1:11" x14ac:dyDescent="0.25">
      <c r="A69" s="2">
        <v>70</v>
      </c>
      <c r="B69" s="2" t="s">
        <v>714</v>
      </c>
      <c r="C69" s="2" t="s">
        <v>720</v>
      </c>
      <c r="D69" s="2">
        <v>2013</v>
      </c>
      <c r="E69" s="2" t="s">
        <v>0</v>
      </c>
      <c r="F69" s="2" t="s">
        <v>586</v>
      </c>
      <c r="G69" s="2">
        <v>132</v>
      </c>
      <c r="H69" s="2">
        <v>5</v>
      </c>
      <c r="I69" s="2" t="s">
        <v>721</v>
      </c>
      <c r="J69" s="2" t="s">
        <v>722</v>
      </c>
      <c r="K69" s="2" t="s">
        <v>859</v>
      </c>
    </row>
    <row r="70" spans="1:11" x14ac:dyDescent="0.25">
      <c r="A70" s="2">
        <v>71</v>
      </c>
      <c r="B70" s="2" t="s">
        <v>723</v>
      </c>
      <c r="C70" s="2" t="s">
        <v>724</v>
      </c>
      <c r="D70" s="2">
        <v>2012</v>
      </c>
      <c r="E70" s="2" t="s">
        <v>154</v>
      </c>
      <c r="F70" s="2" t="s">
        <v>725</v>
      </c>
      <c r="G70" s="2">
        <v>4</v>
      </c>
      <c r="H70" s="2">
        <v>4</v>
      </c>
      <c r="I70" s="2" t="s">
        <v>726</v>
      </c>
      <c r="J70" s="2" t="s">
        <v>727</v>
      </c>
      <c r="K70" s="2" t="s">
        <v>864</v>
      </c>
    </row>
    <row r="71" spans="1:11" x14ac:dyDescent="0.25">
      <c r="A71" s="2">
        <v>72</v>
      </c>
      <c r="B71" s="2" t="s">
        <v>728</v>
      </c>
      <c r="C71" s="2" t="s">
        <v>729</v>
      </c>
      <c r="D71" s="2">
        <v>2012</v>
      </c>
      <c r="E71" s="2" t="s">
        <v>730</v>
      </c>
      <c r="F71" s="2"/>
      <c r="G71" s="2">
        <v>23</v>
      </c>
      <c r="H71" s="2">
        <v>3</v>
      </c>
      <c r="I71" s="2" t="s">
        <v>731</v>
      </c>
      <c r="J71" s="2"/>
      <c r="K71" s="2" t="s">
        <v>858</v>
      </c>
    </row>
    <row r="72" spans="1:11" x14ac:dyDescent="0.25">
      <c r="A72" s="2">
        <v>73</v>
      </c>
      <c r="B72" s="2" t="s">
        <v>732</v>
      </c>
      <c r="C72" s="2" t="s">
        <v>733</v>
      </c>
      <c r="D72" s="2">
        <v>2013</v>
      </c>
      <c r="E72" s="2" t="s">
        <v>509</v>
      </c>
      <c r="F72" s="2" t="s">
        <v>510</v>
      </c>
      <c r="G72" s="2">
        <v>48</v>
      </c>
      <c r="H72" s="2">
        <v>5</v>
      </c>
      <c r="I72" s="2" t="s">
        <v>734</v>
      </c>
      <c r="J72" s="2" t="s">
        <v>735</v>
      </c>
      <c r="K72" s="2" t="s">
        <v>862</v>
      </c>
    </row>
    <row r="73" spans="1:11" x14ac:dyDescent="0.25">
      <c r="A73" s="2">
        <v>74</v>
      </c>
      <c r="B73" s="2" t="s">
        <v>736</v>
      </c>
      <c r="C73" s="2" t="s">
        <v>737</v>
      </c>
      <c r="D73" s="2">
        <v>2015</v>
      </c>
      <c r="E73" s="2" t="s">
        <v>509</v>
      </c>
      <c r="F73" s="2" t="s">
        <v>510</v>
      </c>
      <c r="G73" s="2">
        <v>50</v>
      </c>
      <c r="H73" s="2">
        <v>3</v>
      </c>
      <c r="I73" s="2" t="s">
        <v>738</v>
      </c>
      <c r="J73" s="2" t="s">
        <v>279</v>
      </c>
      <c r="K73" s="2" t="s">
        <v>861</v>
      </c>
    </row>
    <row r="74" spans="1:11" s="18" customFormat="1" x14ac:dyDescent="0.25">
      <c r="A74" s="2">
        <v>75</v>
      </c>
      <c r="B74" s="3" t="s">
        <v>739</v>
      </c>
      <c r="C74" s="3" t="s">
        <v>740</v>
      </c>
      <c r="D74" s="3">
        <v>2015</v>
      </c>
      <c r="E74" s="3" t="s">
        <v>477</v>
      </c>
      <c r="F74" s="3" t="s">
        <v>478</v>
      </c>
      <c r="G74" s="3">
        <v>49</v>
      </c>
      <c r="H74" s="3">
        <v>1</v>
      </c>
      <c r="I74" s="3">
        <v>45080</v>
      </c>
      <c r="J74" s="3" t="s">
        <v>741</v>
      </c>
      <c r="K74" s="2" t="s">
        <v>860</v>
      </c>
    </row>
    <row r="75" spans="1:11" x14ac:dyDescent="0.25">
      <c r="A75" s="2">
        <v>76</v>
      </c>
      <c r="B75" s="3" t="s">
        <v>742</v>
      </c>
      <c r="C75" s="3" t="s">
        <v>280</v>
      </c>
      <c r="D75" s="3">
        <v>2018</v>
      </c>
      <c r="E75" s="3" t="s">
        <v>495</v>
      </c>
      <c r="F75" s="3" t="s">
        <v>496</v>
      </c>
      <c r="G75" s="3">
        <v>39</v>
      </c>
      <c r="H75" s="3">
        <v>40</v>
      </c>
      <c r="I75" s="3" t="s">
        <v>281</v>
      </c>
      <c r="J75" s="3" t="s">
        <v>283</v>
      </c>
      <c r="K75" s="2" t="s">
        <v>861</v>
      </c>
    </row>
    <row r="76" spans="1:11" x14ac:dyDescent="0.25">
      <c r="A76" s="2">
        <v>77</v>
      </c>
      <c r="B76" s="3" t="s">
        <v>743</v>
      </c>
      <c r="C76" s="3" t="s">
        <v>744</v>
      </c>
      <c r="D76" s="3">
        <v>2012</v>
      </c>
      <c r="E76" s="3" t="s">
        <v>745</v>
      </c>
      <c r="F76" s="3" t="s">
        <v>746</v>
      </c>
      <c r="G76" s="3">
        <v>105</v>
      </c>
      <c r="H76" s="3">
        <v>5</v>
      </c>
      <c r="I76" s="3" t="s">
        <v>747</v>
      </c>
      <c r="J76" s="3" t="s">
        <v>748</v>
      </c>
      <c r="K76" s="2" t="s">
        <v>859</v>
      </c>
    </row>
    <row r="77" spans="1:11" x14ac:dyDescent="0.25">
      <c r="A77" s="2">
        <v>78</v>
      </c>
      <c r="B77" s="2" t="s">
        <v>749</v>
      </c>
      <c r="C77" s="2" t="s">
        <v>750</v>
      </c>
      <c r="D77" s="2">
        <v>2013</v>
      </c>
      <c r="E77" s="2" t="s">
        <v>751</v>
      </c>
      <c r="F77" s="2" t="s">
        <v>752</v>
      </c>
      <c r="G77" s="2">
        <v>5</v>
      </c>
      <c r="H77" s="2">
        <v>1</v>
      </c>
      <c r="I77" s="2" t="s">
        <v>753</v>
      </c>
      <c r="J77" s="2" t="s">
        <v>754</v>
      </c>
      <c r="K77" s="2" t="s">
        <v>860</v>
      </c>
    </row>
    <row r="78" spans="1:11" x14ac:dyDescent="0.25">
      <c r="A78" s="2">
        <v>79</v>
      </c>
      <c r="B78" s="2" t="s">
        <v>755</v>
      </c>
      <c r="C78" s="2" t="s">
        <v>756</v>
      </c>
      <c r="D78" s="2">
        <v>2014</v>
      </c>
      <c r="E78" s="2" t="s">
        <v>757</v>
      </c>
      <c r="F78" s="2" t="s">
        <v>758</v>
      </c>
      <c r="G78" s="2">
        <v>63</v>
      </c>
      <c r="H78" s="2">
        <v>5</v>
      </c>
      <c r="I78" s="2" t="s">
        <v>759</v>
      </c>
      <c r="J78" s="2"/>
      <c r="K78" s="2" t="s">
        <v>860</v>
      </c>
    </row>
    <row r="79" spans="1:11" x14ac:dyDescent="0.25">
      <c r="A79" s="2">
        <v>80</v>
      </c>
      <c r="B79" s="2" t="s">
        <v>760</v>
      </c>
      <c r="C79" s="2" t="s">
        <v>761</v>
      </c>
      <c r="D79" s="2">
        <v>2013</v>
      </c>
      <c r="E79" s="2" t="s">
        <v>762</v>
      </c>
      <c r="F79" s="2"/>
      <c r="G79" s="2">
        <v>71</v>
      </c>
      <c r="H79" s="2"/>
      <c r="I79" s="2"/>
      <c r="J79" s="2"/>
      <c r="K79" s="2" t="s">
        <v>858</v>
      </c>
    </row>
    <row r="80" spans="1:11" x14ac:dyDescent="0.25">
      <c r="A80" s="2">
        <v>81</v>
      </c>
      <c r="B80" s="2" t="s">
        <v>763</v>
      </c>
      <c r="C80" s="2" t="s">
        <v>764</v>
      </c>
      <c r="D80" s="2">
        <v>2012</v>
      </c>
      <c r="E80" s="2" t="s">
        <v>528</v>
      </c>
      <c r="F80" s="2" t="s">
        <v>529</v>
      </c>
      <c r="G80" s="2">
        <v>98</v>
      </c>
      <c r="H80" s="2">
        <v>12</v>
      </c>
      <c r="I80" s="2" t="s">
        <v>765</v>
      </c>
      <c r="J80" s="2" t="s">
        <v>766</v>
      </c>
      <c r="K80" s="2" t="s">
        <v>858</v>
      </c>
    </row>
    <row r="81" spans="1:11" x14ac:dyDescent="0.25">
      <c r="A81" s="2">
        <v>82</v>
      </c>
      <c r="B81" s="3" t="s">
        <v>767</v>
      </c>
      <c r="C81" s="3" t="s">
        <v>768</v>
      </c>
      <c r="D81" s="3">
        <v>2015</v>
      </c>
      <c r="E81" s="3" t="s">
        <v>269</v>
      </c>
      <c r="F81" s="3" t="s">
        <v>707</v>
      </c>
      <c r="G81" s="3">
        <v>17</v>
      </c>
      <c r="H81" s="3">
        <v>11</v>
      </c>
      <c r="I81" s="3" t="s">
        <v>769</v>
      </c>
      <c r="J81" s="3" t="s">
        <v>770</v>
      </c>
      <c r="K81" s="2" t="s">
        <v>861</v>
      </c>
    </row>
    <row r="82" spans="1:11" x14ac:dyDescent="0.25">
      <c r="A82" s="2">
        <v>83</v>
      </c>
      <c r="B82" s="3" t="s">
        <v>771</v>
      </c>
      <c r="C82" s="3" t="s">
        <v>772</v>
      </c>
      <c r="D82" s="3">
        <v>2017</v>
      </c>
      <c r="E82" s="3" t="s">
        <v>477</v>
      </c>
      <c r="F82" s="3" t="s">
        <v>478</v>
      </c>
      <c r="G82" s="3">
        <v>51</v>
      </c>
      <c r="H82" s="3">
        <v>14</v>
      </c>
      <c r="I82" s="3" t="s">
        <v>773</v>
      </c>
      <c r="J82" s="3" t="s">
        <v>774</v>
      </c>
      <c r="K82" s="2" t="s">
        <v>858</v>
      </c>
    </row>
    <row r="83" spans="1:11" x14ac:dyDescent="0.25">
      <c r="A83" s="2">
        <v>84</v>
      </c>
      <c r="B83" s="2" t="s">
        <v>775</v>
      </c>
      <c r="C83" s="2" t="s">
        <v>776</v>
      </c>
      <c r="D83" s="2">
        <v>2021</v>
      </c>
      <c r="E83" s="2" t="s">
        <v>639</v>
      </c>
      <c r="F83" s="2" t="s">
        <v>640</v>
      </c>
      <c r="G83" s="2">
        <v>6</v>
      </c>
      <c r="H83" s="2">
        <v>1</v>
      </c>
      <c r="I83" s="2" t="s">
        <v>777</v>
      </c>
      <c r="J83" s="2" t="s">
        <v>778</v>
      </c>
      <c r="K83" s="2" t="s">
        <v>858</v>
      </c>
    </row>
    <row r="84" spans="1:11" x14ac:dyDescent="0.25">
      <c r="A84" s="2">
        <v>85</v>
      </c>
      <c r="B84" s="2" t="s">
        <v>779</v>
      </c>
      <c r="C84" s="2" t="s">
        <v>780</v>
      </c>
      <c r="D84" s="2">
        <v>2019</v>
      </c>
      <c r="E84" s="2" t="s">
        <v>477</v>
      </c>
      <c r="F84" s="2" t="s">
        <v>478</v>
      </c>
      <c r="G84" s="2">
        <v>53</v>
      </c>
      <c r="H84" s="2">
        <v>11</v>
      </c>
      <c r="I84" s="2" t="s">
        <v>781</v>
      </c>
      <c r="J84" s="2" t="s">
        <v>782</v>
      </c>
      <c r="K84" s="2" t="s">
        <v>860</v>
      </c>
    </row>
    <row r="85" spans="1:11" x14ac:dyDescent="0.25">
      <c r="A85" s="2">
        <v>86</v>
      </c>
      <c r="B85" s="2" t="s">
        <v>783</v>
      </c>
      <c r="C85" s="2" t="s">
        <v>784</v>
      </c>
      <c r="D85" s="2">
        <v>2015</v>
      </c>
      <c r="E85" s="2" t="s">
        <v>518</v>
      </c>
      <c r="F85" s="2" t="s">
        <v>519</v>
      </c>
      <c r="G85" s="2">
        <v>48</v>
      </c>
      <c r="H85" s="2">
        <v>3</v>
      </c>
      <c r="I85" s="2" t="s">
        <v>785</v>
      </c>
      <c r="J85" s="2" t="s">
        <v>786</v>
      </c>
      <c r="K85" s="2" t="s">
        <v>858</v>
      </c>
    </row>
    <row r="86" spans="1:11" x14ac:dyDescent="0.25">
      <c r="A86" s="2">
        <v>87</v>
      </c>
      <c r="B86" s="3" t="s">
        <v>787</v>
      </c>
      <c r="C86" s="3" t="s">
        <v>788</v>
      </c>
      <c r="D86" s="3">
        <v>2013</v>
      </c>
      <c r="E86" s="3" t="s">
        <v>495</v>
      </c>
      <c r="F86" s="3" t="s">
        <v>496</v>
      </c>
      <c r="G86" s="3">
        <v>34</v>
      </c>
      <c r="H86" s="3">
        <v>39</v>
      </c>
      <c r="I86" s="3" t="s">
        <v>789</v>
      </c>
      <c r="J86" s="3" t="s">
        <v>790</v>
      </c>
      <c r="K86" s="2" t="s">
        <v>859</v>
      </c>
    </row>
    <row r="87" spans="1:11" x14ac:dyDescent="0.25">
      <c r="A87" s="2">
        <v>88</v>
      </c>
      <c r="B87" s="2" t="s">
        <v>791</v>
      </c>
      <c r="C87" s="2" t="s">
        <v>792</v>
      </c>
      <c r="D87" s="2">
        <v>2020</v>
      </c>
      <c r="E87" s="2" t="s">
        <v>495</v>
      </c>
      <c r="F87" s="2" t="s">
        <v>496</v>
      </c>
      <c r="G87" s="2">
        <v>41</v>
      </c>
      <c r="H87" s="2">
        <v>46</v>
      </c>
      <c r="I87" s="2" t="s">
        <v>793</v>
      </c>
      <c r="J87" s="2" t="s">
        <v>794</v>
      </c>
      <c r="K87" s="2" t="s">
        <v>858</v>
      </c>
    </row>
    <row r="88" spans="1:11" x14ac:dyDescent="0.25">
      <c r="A88" s="2">
        <v>89</v>
      </c>
      <c r="B88" s="2" t="s">
        <v>795</v>
      </c>
      <c r="C88" s="2" t="s">
        <v>796</v>
      </c>
      <c r="D88" s="2">
        <v>2018</v>
      </c>
      <c r="E88" s="2" t="s">
        <v>625</v>
      </c>
      <c r="F88" s="2" t="s">
        <v>797</v>
      </c>
      <c r="G88" s="2">
        <v>16</v>
      </c>
      <c r="H88" s="2">
        <v>6</v>
      </c>
      <c r="I88" s="2" t="s">
        <v>798</v>
      </c>
      <c r="J88" s="2" t="s">
        <v>799</v>
      </c>
      <c r="K88" s="2" t="s">
        <v>860</v>
      </c>
    </row>
    <row r="89" spans="1:11" x14ac:dyDescent="0.25">
      <c r="A89" s="2">
        <v>90</v>
      </c>
      <c r="B89" s="2" t="s">
        <v>800</v>
      </c>
      <c r="C89" s="2" t="s">
        <v>335</v>
      </c>
      <c r="D89" s="2">
        <v>2014</v>
      </c>
      <c r="E89" s="2" t="s">
        <v>801</v>
      </c>
      <c r="F89" s="2" t="s">
        <v>802</v>
      </c>
      <c r="G89" s="2">
        <v>275</v>
      </c>
      <c r="H89" s="2">
        <v>2</v>
      </c>
      <c r="I89" s="2" t="s">
        <v>803</v>
      </c>
      <c r="J89" s="2" t="s">
        <v>804</v>
      </c>
      <c r="K89" s="2" t="s">
        <v>858</v>
      </c>
    </row>
    <row r="90" spans="1:11" x14ac:dyDescent="0.25">
      <c r="A90" s="2">
        <v>91</v>
      </c>
      <c r="B90" s="3" t="s">
        <v>805</v>
      </c>
      <c r="C90" s="3" t="s">
        <v>806</v>
      </c>
      <c r="D90" s="3">
        <v>2016</v>
      </c>
      <c r="E90" s="3" t="s">
        <v>477</v>
      </c>
      <c r="F90" s="3" t="s">
        <v>478</v>
      </c>
      <c r="G90" s="3">
        <v>50</v>
      </c>
      <c r="H90" s="3">
        <v>17</v>
      </c>
      <c r="I90" s="3" t="s">
        <v>807</v>
      </c>
      <c r="J90" s="3" t="s">
        <v>808</v>
      </c>
      <c r="K90" s="2" t="s">
        <v>860</v>
      </c>
    </row>
    <row r="91" spans="1:11" x14ac:dyDescent="0.25">
      <c r="A91" s="2">
        <v>92</v>
      </c>
      <c r="B91" s="3" t="s">
        <v>809</v>
      </c>
      <c r="C91" s="3" t="s">
        <v>810</v>
      </c>
      <c r="D91" s="3">
        <v>2013</v>
      </c>
      <c r="E91" s="3" t="s">
        <v>811</v>
      </c>
      <c r="F91" s="3" t="s">
        <v>812</v>
      </c>
      <c r="G91" s="3">
        <v>369</v>
      </c>
      <c r="H91" s="3">
        <v>21</v>
      </c>
      <c r="I91" s="3" t="s">
        <v>813</v>
      </c>
      <c r="J91" s="3" t="s">
        <v>814</v>
      </c>
      <c r="K91" s="2" t="s">
        <v>858</v>
      </c>
    </row>
    <row r="92" spans="1:11" x14ac:dyDescent="0.25">
      <c r="A92" s="2">
        <v>93</v>
      </c>
      <c r="B92" s="2" t="s">
        <v>815</v>
      </c>
      <c r="C92" s="2"/>
      <c r="D92" s="2">
        <v>2014</v>
      </c>
      <c r="E92" s="2" t="s">
        <v>816</v>
      </c>
      <c r="F92" s="2"/>
      <c r="G92" s="2"/>
      <c r="H92" s="2"/>
      <c r="I92" s="2"/>
      <c r="J92" s="2"/>
      <c r="K92" s="2" t="s">
        <v>861</v>
      </c>
    </row>
    <row r="93" spans="1:11" x14ac:dyDescent="0.25">
      <c r="A93" s="2">
        <v>94</v>
      </c>
      <c r="B93" s="3" t="s">
        <v>817</v>
      </c>
      <c r="C93" s="3" t="s">
        <v>818</v>
      </c>
      <c r="D93" s="3">
        <v>2017</v>
      </c>
      <c r="E93" s="3" t="s">
        <v>594</v>
      </c>
      <c r="F93" s="3" t="s">
        <v>595</v>
      </c>
      <c r="G93" s="3">
        <v>18</v>
      </c>
      <c r="H93" s="3">
        <v>11</v>
      </c>
      <c r="I93" s="3" t="s">
        <v>819</v>
      </c>
      <c r="J93" s="3" t="s">
        <v>820</v>
      </c>
      <c r="K93" s="2" t="s">
        <v>860</v>
      </c>
    </row>
    <row r="94" spans="1:11" x14ac:dyDescent="0.25">
      <c r="A94" s="2">
        <v>95</v>
      </c>
      <c r="B94" s="2" t="s">
        <v>821</v>
      </c>
      <c r="C94" s="2" t="s">
        <v>822</v>
      </c>
      <c r="D94" s="2">
        <v>2012</v>
      </c>
      <c r="E94" s="2" t="s">
        <v>251</v>
      </c>
      <c r="F94" s="2"/>
      <c r="G94" s="2">
        <v>44</v>
      </c>
      <c r="H94" s="2"/>
      <c r="I94" s="2" t="s">
        <v>823</v>
      </c>
      <c r="J94" s="2"/>
      <c r="K94" s="2" t="s">
        <v>858</v>
      </c>
    </row>
    <row r="95" spans="1:11" x14ac:dyDescent="0.25">
      <c r="A95" s="2">
        <v>96</v>
      </c>
      <c r="B95" s="2" t="s">
        <v>824</v>
      </c>
      <c r="C95" s="2" t="s">
        <v>825</v>
      </c>
      <c r="D95" s="2">
        <v>2015</v>
      </c>
      <c r="E95" s="2" t="s">
        <v>826</v>
      </c>
      <c r="F95" s="2" t="s">
        <v>827</v>
      </c>
      <c r="G95" s="2">
        <v>43</v>
      </c>
      <c r="H95" s="2">
        <v>6</v>
      </c>
      <c r="I95" s="2" t="s">
        <v>828</v>
      </c>
      <c r="J95" s="2" t="s">
        <v>829</v>
      </c>
      <c r="K95" s="2" t="s">
        <v>858</v>
      </c>
    </row>
    <row r="96" spans="1:11" x14ac:dyDescent="0.25">
      <c r="A96" s="2">
        <v>97</v>
      </c>
      <c r="B96" s="2" t="s">
        <v>830</v>
      </c>
      <c r="C96" s="2" t="s">
        <v>831</v>
      </c>
      <c r="D96" s="2">
        <v>2017</v>
      </c>
      <c r="E96" s="2" t="s">
        <v>477</v>
      </c>
      <c r="F96" s="2" t="s">
        <v>478</v>
      </c>
      <c r="G96" s="2">
        <v>51</v>
      </c>
      <c r="H96" s="2">
        <v>3</v>
      </c>
      <c r="I96" s="2" t="s">
        <v>832</v>
      </c>
      <c r="J96" s="2" t="s">
        <v>833</v>
      </c>
      <c r="K96" s="2" t="s">
        <v>858</v>
      </c>
    </row>
    <row r="97" spans="1:11" x14ac:dyDescent="0.25">
      <c r="A97" s="2">
        <v>98</v>
      </c>
      <c r="B97" s="2" t="s">
        <v>834</v>
      </c>
      <c r="C97" s="2" t="s">
        <v>835</v>
      </c>
      <c r="D97" s="2">
        <v>2012</v>
      </c>
      <c r="E97" s="2" t="s">
        <v>528</v>
      </c>
      <c r="F97" s="2" t="s">
        <v>529</v>
      </c>
      <c r="G97" s="2">
        <v>99</v>
      </c>
      <c r="H97" s="2">
        <v>5</v>
      </c>
      <c r="I97" s="2" t="s">
        <v>836</v>
      </c>
      <c r="J97" s="2" t="s">
        <v>837</v>
      </c>
      <c r="K97" s="2" t="s">
        <v>858</v>
      </c>
    </row>
    <row r="98" spans="1:11" x14ac:dyDescent="0.25">
      <c r="A98" s="2">
        <v>99</v>
      </c>
      <c r="B98" s="2" t="s">
        <v>838</v>
      </c>
      <c r="C98" s="2" t="s">
        <v>839</v>
      </c>
      <c r="D98" s="2">
        <v>2016</v>
      </c>
      <c r="E98" s="2" t="s">
        <v>840</v>
      </c>
      <c r="F98" s="2" t="s">
        <v>841</v>
      </c>
      <c r="G98" s="2">
        <v>116</v>
      </c>
      <c r="H98" s="2">
        <v>3</v>
      </c>
      <c r="I98" s="2" t="s">
        <v>842</v>
      </c>
      <c r="J98" s="2" t="s">
        <v>843</v>
      </c>
      <c r="K98" s="2" t="s">
        <v>860</v>
      </c>
    </row>
    <row r="99" spans="1:11" x14ac:dyDescent="0.25">
      <c r="A99" s="2">
        <v>100</v>
      </c>
      <c r="B99" s="2" t="s">
        <v>844</v>
      </c>
      <c r="C99" s="2" t="s">
        <v>845</v>
      </c>
      <c r="D99" s="2">
        <v>2020</v>
      </c>
      <c r="E99" s="2" t="s">
        <v>154</v>
      </c>
      <c r="F99" s="2" t="s">
        <v>725</v>
      </c>
      <c r="G99" s="2">
        <v>12</v>
      </c>
      <c r="H99" s="2">
        <v>3</v>
      </c>
      <c r="I99" s="2" t="s">
        <v>846</v>
      </c>
      <c r="J99" s="2" t="s">
        <v>847</v>
      </c>
      <c r="K99" s="2" t="s">
        <v>858</v>
      </c>
    </row>
    <row r="100" spans="1:11" x14ac:dyDescent="0.25">
      <c r="A100" s="2">
        <v>101</v>
      </c>
      <c r="B100" s="2" t="s">
        <v>848</v>
      </c>
      <c r="C100" s="2" t="s">
        <v>849</v>
      </c>
      <c r="D100" s="2">
        <v>2016</v>
      </c>
      <c r="E100" s="2" t="s">
        <v>850</v>
      </c>
      <c r="F100" s="2" t="s">
        <v>851</v>
      </c>
      <c r="G100" s="2">
        <v>25</v>
      </c>
      <c r="H100" s="2">
        <v>4</v>
      </c>
      <c r="I100" s="2" t="s">
        <v>852</v>
      </c>
      <c r="J100" s="2" t="s">
        <v>853</v>
      </c>
      <c r="K100" s="2" t="s">
        <v>858</v>
      </c>
    </row>
    <row r="101" spans="1:11" x14ac:dyDescent="0.25">
      <c r="A101" s="2">
        <v>102</v>
      </c>
      <c r="B101" s="2" t="s">
        <v>854</v>
      </c>
      <c r="C101" s="2" t="s">
        <v>855</v>
      </c>
      <c r="D101" s="2">
        <v>2012</v>
      </c>
      <c r="E101" s="2" t="s">
        <v>567</v>
      </c>
      <c r="F101" s="2" t="s">
        <v>568</v>
      </c>
      <c r="G101" s="2">
        <v>59</v>
      </c>
      <c r="H101" s="2">
        <v>22</v>
      </c>
      <c r="I101" s="2" t="s">
        <v>856</v>
      </c>
      <c r="J101" s="2" t="s">
        <v>857</v>
      </c>
      <c r="K101" s="2" t="s">
        <v>858</v>
      </c>
    </row>
    <row r="103" spans="1:11" x14ac:dyDescent="0.25">
      <c r="J103" s="1" t="s">
        <v>859</v>
      </c>
      <c r="K103" s="19">
        <f>COUNTIF(Tabelle15[main exclusion reason],"*population*")</f>
        <v>7</v>
      </c>
    </row>
    <row r="104" spans="1:11" x14ac:dyDescent="0.25">
      <c r="J104" s="1" t="s">
        <v>860</v>
      </c>
      <c r="K104" s="19">
        <f>COUNTIF(Tabelle15[main exclusion reason],"*intervention*")</f>
        <v>22</v>
      </c>
    </row>
    <row r="105" spans="1:11" x14ac:dyDescent="0.25">
      <c r="J105" s="1" t="s">
        <v>871</v>
      </c>
      <c r="K105" s="19">
        <f>COUNTIF(Tabelle15[main exclusion reason],"*comparison*")</f>
        <v>0</v>
      </c>
    </row>
    <row r="106" spans="1:11" x14ac:dyDescent="0.25">
      <c r="J106" s="1" t="s">
        <v>863</v>
      </c>
      <c r="K106" s="19">
        <f>COUNTIF(Tabelle15[main exclusion reason],"*outcome*")</f>
        <v>0</v>
      </c>
    </row>
    <row r="107" spans="1:11" x14ac:dyDescent="0.25">
      <c r="J107" s="1" t="s">
        <v>858</v>
      </c>
      <c r="K107" s="19">
        <f>COUNTIF(Tabelle15[main exclusion reason],"*study type*")</f>
        <v>44</v>
      </c>
    </row>
    <row r="108" spans="1:11" x14ac:dyDescent="0.25">
      <c r="J108" s="1" t="s">
        <v>864</v>
      </c>
      <c r="K108" s="19">
        <f>COUNTIF(Tabelle15[main exclusion reason],"*setting*")</f>
        <v>3</v>
      </c>
    </row>
    <row r="109" spans="1:11" x14ac:dyDescent="0.25">
      <c r="J109" s="1" t="s">
        <v>872</v>
      </c>
      <c r="K109" s="19">
        <f>COUNTIF(Tabelle15[main exclusion reason],"*language*")</f>
        <v>0</v>
      </c>
    </row>
    <row r="110" spans="1:11" x14ac:dyDescent="0.25">
      <c r="J110" s="1" t="s">
        <v>861</v>
      </c>
      <c r="K110" s="19">
        <f>COUNTIF(Tabelle15[main exclusion reason],"*duplicate*")</f>
        <v>22</v>
      </c>
    </row>
    <row r="111" spans="1:11" x14ac:dyDescent="0.25">
      <c r="J111" s="1" t="s">
        <v>862</v>
      </c>
      <c r="K111" s="19">
        <f>COUNTIF(Tabelle15[main exclusion reason],"*multiple publication*")</f>
        <v>2</v>
      </c>
    </row>
    <row r="112" spans="1:11" x14ac:dyDescent="0.25">
      <c r="J112" s="1" t="s">
        <v>873</v>
      </c>
      <c r="K112" s="19">
        <f>SUM(K103:K111)</f>
        <v>100</v>
      </c>
    </row>
  </sheetData>
  <pageMargins left="0.7" right="0.7" top="0.78740157499999996" bottom="0.78740157499999996" header="0.3" footer="0.3"/>
  <legacy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D12" sqref="D12"/>
    </sheetView>
  </sheetViews>
  <sheetFormatPr baseColWidth="10" defaultRowHeight="15" x14ac:dyDescent="0.25"/>
  <cols>
    <col min="1" max="1" width="19.140625" bestFit="1" customWidth="1"/>
    <col min="2" max="2" width="25.140625" bestFit="1" customWidth="1"/>
  </cols>
  <sheetData>
    <row r="1" spans="1:2" x14ac:dyDescent="0.25">
      <c r="A1" t="s">
        <v>874</v>
      </c>
      <c r="B1" t="s">
        <v>875</v>
      </c>
    </row>
    <row r="2" spans="1:2" x14ac:dyDescent="0.25">
      <c r="A2" s="1" t="s">
        <v>859</v>
      </c>
      <c r="B2">
        <f>medline!L98+'other databases&amp;organizations'!D55+'citation screening'!K103</f>
        <v>22</v>
      </c>
    </row>
    <row r="3" spans="1:2" x14ac:dyDescent="0.25">
      <c r="A3" s="1" t="s">
        <v>860</v>
      </c>
      <c r="B3">
        <f>medline!L99+'other databases&amp;organizations'!D56+'citation screening'!K104</f>
        <v>50</v>
      </c>
    </row>
    <row r="4" spans="1:2" x14ac:dyDescent="0.25">
      <c r="A4" s="1" t="s">
        <v>871</v>
      </c>
      <c r="B4">
        <f>medline!L100+'other databases&amp;organizations'!D57+'citation screening'!K105</f>
        <v>0</v>
      </c>
    </row>
    <row r="5" spans="1:2" x14ac:dyDescent="0.25">
      <c r="A5" s="1" t="s">
        <v>863</v>
      </c>
      <c r="B5">
        <f>medline!L101+'other databases&amp;organizations'!D58+'citation screening'!K106</f>
        <v>2</v>
      </c>
    </row>
    <row r="6" spans="1:2" x14ac:dyDescent="0.25">
      <c r="A6" s="1" t="s">
        <v>858</v>
      </c>
      <c r="B6">
        <f>medline!L102+'other databases&amp;organizations'!D59+'citation screening'!K107</f>
        <v>110</v>
      </c>
    </row>
    <row r="7" spans="1:2" x14ac:dyDescent="0.25">
      <c r="A7" s="1" t="s">
        <v>864</v>
      </c>
      <c r="B7">
        <f>medline!L103+'other databases&amp;organizations'!D60+'citation screening'!K108</f>
        <v>7</v>
      </c>
    </row>
    <row r="8" spans="1:2" x14ac:dyDescent="0.25">
      <c r="A8" s="1" t="s">
        <v>872</v>
      </c>
      <c r="B8">
        <f>medline!L104+'other databases&amp;organizations'!D61+'citation screening'!K109</f>
        <v>0</v>
      </c>
    </row>
    <row r="9" spans="1:2" x14ac:dyDescent="0.25">
      <c r="A9" s="1" t="s">
        <v>861</v>
      </c>
      <c r="B9">
        <f>medline!L105+'other databases&amp;organizations'!D62+'citation screening'!K110</f>
        <v>43</v>
      </c>
    </row>
    <row r="10" spans="1:2" x14ac:dyDescent="0.25">
      <c r="A10" s="1" t="s">
        <v>862</v>
      </c>
      <c r="B10">
        <f>medline!L106+'other databases&amp;organizations'!D63+'citation screening'!K111</f>
        <v>13</v>
      </c>
    </row>
    <row r="11" spans="1:2" x14ac:dyDescent="0.25">
      <c r="A11" s="1" t="s">
        <v>873</v>
      </c>
      <c r="B11">
        <f>SUM(B2:B10)</f>
        <v>247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Cover page</vt:lpstr>
      <vt:lpstr>medline</vt:lpstr>
      <vt:lpstr>other databases&amp;organizations</vt:lpstr>
      <vt:lpstr>citation screening</vt:lpstr>
      <vt:lpstr>Total number of exclusions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Weise, Alina</dc:creator>
  <cp:lastModifiedBy>Weise, Alina</cp:lastModifiedBy>
  <dcterms:created xsi:type="dcterms:W3CDTF">2022-09-07T11:42:51Z</dcterms:created>
  <dcterms:modified xsi:type="dcterms:W3CDTF">2024-03-14T09:55:59Z</dcterms:modified>
</cp:coreProperties>
</file>