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LaCie_orange/Users/spodell/Allen/global_algae/GAI293_publication/manuscript/sarah_feb2021/"/>
    </mc:Choice>
  </mc:AlternateContent>
  <xr:revisionPtr revIDLastSave="0" documentId="13_ncr:1_{E7C10DA8-6056-BC47-AF01-9E4C7C8F2358}" xr6:coauthVersionLast="45" xr6:coauthVersionMax="46" xr10:uidLastSave="{00000000-0000-0000-0000-000000000000}"/>
  <bookViews>
    <workbookView xWindow="2740" yWindow="460" windowWidth="31080" windowHeight="17540" xr2:uid="{03C1BF15-996D-1E4F-B209-952A717EFA1A}"/>
  </bookViews>
  <sheets>
    <sheet name="CCM Accessions" sheetId="1" r:id="rId1"/>
    <sheet name="SignalP results" sheetId="6" r:id="rId2"/>
    <sheet name="SP 4.1 ASAFind" sheetId="7" r:id="rId3"/>
    <sheet name="SP 3.0 ASAFind" sheetId="8" r:id="rId4"/>
    <sheet name="Mitofates" sheetId="10" r:id="rId5"/>
    <sheet name="TMHMM results" sheetId="9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3" i="1" l="1"/>
  <c r="P4" i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5" i="1"/>
  <c r="P26" i="1"/>
  <c r="P27" i="1"/>
  <c r="P28" i="1"/>
  <c r="P30" i="1"/>
  <c r="P31" i="1"/>
  <c r="P32" i="1"/>
  <c r="P34" i="1"/>
  <c r="P35" i="1"/>
  <c r="P37" i="1"/>
  <c r="P38" i="1"/>
  <c r="P39" i="1"/>
  <c r="P40" i="1"/>
  <c r="P41" i="1"/>
  <c r="P42" i="1"/>
  <c r="P43" i="1"/>
  <c r="P44" i="1"/>
  <c r="P45" i="1"/>
  <c r="P46" i="1"/>
  <c r="P47" i="1"/>
  <c r="P49" i="1"/>
  <c r="P50" i="1"/>
  <c r="P51" i="1"/>
  <c r="P52" i="1"/>
  <c r="P53" i="1"/>
  <c r="P54" i="1"/>
  <c r="P55" i="1"/>
  <c r="P56" i="1"/>
  <c r="P57" i="1"/>
  <c r="P58" i="1"/>
  <c r="P59" i="1"/>
  <c r="P60" i="1"/>
  <c r="P2" i="1"/>
  <c r="J3" i="1"/>
  <c r="K3" i="1"/>
  <c r="L3" i="1"/>
  <c r="M3" i="1"/>
  <c r="N3" i="1"/>
  <c r="O3" i="1"/>
  <c r="J4" i="1"/>
  <c r="K4" i="1"/>
  <c r="L4" i="1"/>
  <c r="M4" i="1"/>
  <c r="N4" i="1"/>
  <c r="O4" i="1"/>
  <c r="J5" i="1"/>
  <c r="K5" i="1"/>
  <c r="L5" i="1"/>
  <c r="M5" i="1"/>
  <c r="N5" i="1"/>
  <c r="O5" i="1"/>
  <c r="J6" i="1"/>
  <c r="K6" i="1"/>
  <c r="L6" i="1"/>
  <c r="M6" i="1"/>
  <c r="N6" i="1"/>
  <c r="O6" i="1"/>
  <c r="J7" i="1"/>
  <c r="K7" i="1"/>
  <c r="L7" i="1"/>
  <c r="M7" i="1"/>
  <c r="N7" i="1"/>
  <c r="O7" i="1"/>
  <c r="J8" i="1"/>
  <c r="K8" i="1"/>
  <c r="L8" i="1"/>
  <c r="M8" i="1"/>
  <c r="N8" i="1"/>
  <c r="O8" i="1"/>
  <c r="J9" i="1"/>
  <c r="K9" i="1"/>
  <c r="L9" i="1"/>
  <c r="M9" i="1"/>
  <c r="N9" i="1"/>
  <c r="O9" i="1"/>
  <c r="J10" i="1"/>
  <c r="K10" i="1"/>
  <c r="L10" i="1"/>
  <c r="M10" i="1"/>
  <c r="N10" i="1"/>
  <c r="O10" i="1"/>
  <c r="J11" i="1"/>
  <c r="K11" i="1"/>
  <c r="L11" i="1"/>
  <c r="M11" i="1"/>
  <c r="N11" i="1"/>
  <c r="O11" i="1"/>
  <c r="J12" i="1"/>
  <c r="K12" i="1"/>
  <c r="L12" i="1"/>
  <c r="M12" i="1"/>
  <c r="N12" i="1"/>
  <c r="O12" i="1"/>
  <c r="J13" i="1"/>
  <c r="K13" i="1"/>
  <c r="L13" i="1"/>
  <c r="M13" i="1"/>
  <c r="N13" i="1"/>
  <c r="O13" i="1"/>
  <c r="J14" i="1"/>
  <c r="K14" i="1"/>
  <c r="L14" i="1"/>
  <c r="M14" i="1"/>
  <c r="N14" i="1"/>
  <c r="O14" i="1"/>
  <c r="J15" i="1"/>
  <c r="K15" i="1"/>
  <c r="L15" i="1"/>
  <c r="M15" i="1"/>
  <c r="N15" i="1"/>
  <c r="O15" i="1"/>
  <c r="J16" i="1"/>
  <c r="K16" i="1"/>
  <c r="L16" i="1"/>
  <c r="M16" i="1"/>
  <c r="N16" i="1"/>
  <c r="O16" i="1"/>
  <c r="J17" i="1"/>
  <c r="K17" i="1"/>
  <c r="L17" i="1"/>
  <c r="M17" i="1"/>
  <c r="N17" i="1"/>
  <c r="O17" i="1"/>
  <c r="J18" i="1"/>
  <c r="K18" i="1"/>
  <c r="L18" i="1"/>
  <c r="M18" i="1"/>
  <c r="N18" i="1"/>
  <c r="O18" i="1"/>
  <c r="J19" i="1"/>
  <c r="K19" i="1"/>
  <c r="L19" i="1"/>
  <c r="M19" i="1"/>
  <c r="N19" i="1"/>
  <c r="O19" i="1"/>
  <c r="J20" i="1"/>
  <c r="K20" i="1"/>
  <c r="L20" i="1"/>
  <c r="M20" i="1"/>
  <c r="N20" i="1"/>
  <c r="O20" i="1"/>
  <c r="J21" i="1"/>
  <c r="K21" i="1"/>
  <c r="L21" i="1"/>
  <c r="M21" i="1"/>
  <c r="N21" i="1"/>
  <c r="O21" i="1"/>
  <c r="J22" i="1"/>
  <c r="K22" i="1"/>
  <c r="L22" i="1"/>
  <c r="M22" i="1"/>
  <c r="N22" i="1"/>
  <c r="O22" i="1"/>
  <c r="J23" i="1"/>
  <c r="K23" i="1"/>
  <c r="L23" i="1"/>
  <c r="M23" i="1"/>
  <c r="N23" i="1"/>
  <c r="O23" i="1"/>
  <c r="J25" i="1"/>
  <c r="K25" i="1"/>
  <c r="L25" i="1"/>
  <c r="M25" i="1"/>
  <c r="N25" i="1"/>
  <c r="O25" i="1"/>
  <c r="J26" i="1"/>
  <c r="K26" i="1"/>
  <c r="L26" i="1"/>
  <c r="M26" i="1"/>
  <c r="N26" i="1"/>
  <c r="O26" i="1"/>
  <c r="J27" i="1"/>
  <c r="K27" i="1"/>
  <c r="L27" i="1"/>
  <c r="M27" i="1"/>
  <c r="N27" i="1"/>
  <c r="O27" i="1"/>
  <c r="J28" i="1"/>
  <c r="K28" i="1"/>
  <c r="L28" i="1"/>
  <c r="M28" i="1"/>
  <c r="N28" i="1"/>
  <c r="O28" i="1"/>
  <c r="J30" i="1"/>
  <c r="K30" i="1"/>
  <c r="L30" i="1"/>
  <c r="M30" i="1"/>
  <c r="N30" i="1"/>
  <c r="O30" i="1"/>
  <c r="J31" i="1"/>
  <c r="K31" i="1"/>
  <c r="L31" i="1"/>
  <c r="M31" i="1"/>
  <c r="N31" i="1"/>
  <c r="O31" i="1"/>
  <c r="J32" i="1"/>
  <c r="K32" i="1"/>
  <c r="L32" i="1"/>
  <c r="M32" i="1"/>
  <c r="N32" i="1"/>
  <c r="O32" i="1"/>
  <c r="J34" i="1"/>
  <c r="K34" i="1"/>
  <c r="L34" i="1"/>
  <c r="M34" i="1"/>
  <c r="N34" i="1"/>
  <c r="O34" i="1"/>
  <c r="J35" i="1"/>
  <c r="K35" i="1"/>
  <c r="L35" i="1"/>
  <c r="M35" i="1"/>
  <c r="N35" i="1"/>
  <c r="O35" i="1"/>
  <c r="J37" i="1"/>
  <c r="K37" i="1"/>
  <c r="L37" i="1"/>
  <c r="M37" i="1"/>
  <c r="N37" i="1"/>
  <c r="O37" i="1"/>
  <c r="J38" i="1"/>
  <c r="K38" i="1"/>
  <c r="L38" i="1"/>
  <c r="M38" i="1"/>
  <c r="N38" i="1"/>
  <c r="O38" i="1"/>
  <c r="J39" i="1"/>
  <c r="K39" i="1"/>
  <c r="L39" i="1"/>
  <c r="M39" i="1"/>
  <c r="N39" i="1"/>
  <c r="O39" i="1"/>
  <c r="J40" i="1"/>
  <c r="K40" i="1"/>
  <c r="L40" i="1"/>
  <c r="M40" i="1"/>
  <c r="N40" i="1"/>
  <c r="O40" i="1"/>
  <c r="J41" i="1"/>
  <c r="K41" i="1"/>
  <c r="L41" i="1"/>
  <c r="M41" i="1"/>
  <c r="N41" i="1"/>
  <c r="O41" i="1"/>
  <c r="J42" i="1"/>
  <c r="K42" i="1"/>
  <c r="L42" i="1"/>
  <c r="M42" i="1"/>
  <c r="N42" i="1"/>
  <c r="O42" i="1"/>
  <c r="J43" i="1"/>
  <c r="K43" i="1"/>
  <c r="L43" i="1"/>
  <c r="M43" i="1"/>
  <c r="N43" i="1"/>
  <c r="O43" i="1"/>
  <c r="J44" i="1"/>
  <c r="K44" i="1"/>
  <c r="L44" i="1"/>
  <c r="M44" i="1"/>
  <c r="N44" i="1"/>
  <c r="O44" i="1"/>
  <c r="J45" i="1"/>
  <c r="K45" i="1"/>
  <c r="L45" i="1"/>
  <c r="M45" i="1"/>
  <c r="N45" i="1"/>
  <c r="O45" i="1"/>
  <c r="J46" i="1"/>
  <c r="K46" i="1"/>
  <c r="L46" i="1"/>
  <c r="M46" i="1"/>
  <c r="N46" i="1"/>
  <c r="O46" i="1"/>
  <c r="J47" i="1"/>
  <c r="K47" i="1"/>
  <c r="L47" i="1"/>
  <c r="M47" i="1"/>
  <c r="N47" i="1"/>
  <c r="O47" i="1"/>
  <c r="J49" i="1"/>
  <c r="K49" i="1"/>
  <c r="L49" i="1"/>
  <c r="M49" i="1"/>
  <c r="N49" i="1"/>
  <c r="O49" i="1"/>
  <c r="J50" i="1"/>
  <c r="K50" i="1"/>
  <c r="L50" i="1"/>
  <c r="M50" i="1"/>
  <c r="N50" i="1"/>
  <c r="O50" i="1"/>
  <c r="J51" i="1"/>
  <c r="K51" i="1"/>
  <c r="L51" i="1"/>
  <c r="M51" i="1"/>
  <c r="N51" i="1"/>
  <c r="O51" i="1"/>
  <c r="J52" i="1"/>
  <c r="K52" i="1"/>
  <c r="L52" i="1"/>
  <c r="M52" i="1"/>
  <c r="N52" i="1"/>
  <c r="O52" i="1"/>
  <c r="J53" i="1"/>
  <c r="K53" i="1"/>
  <c r="L53" i="1"/>
  <c r="M53" i="1"/>
  <c r="N53" i="1"/>
  <c r="O53" i="1"/>
  <c r="J54" i="1"/>
  <c r="K54" i="1"/>
  <c r="L54" i="1"/>
  <c r="M54" i="1"/>
  <c r="N54" i="1"/>
  <c r="O54" i="1"/>
  <c r="J55" i="1"/>
  <c r="K55" i="1"/>
  <c r="L55" i="1"/>
  <c r="M55" i="1"/>
  <c r="N55" i="1"/>
  <c r="O55" i="1"/>
  <c r="J56" i="1"/>
  <c r="K56" i="1"/>
  <c r="L56" i="1"/>
  <c r="M56" i="1"/>
  <c r="N56" i="1"/>
  <c r="O56" i="1"/>
  <c r="J57" i="1"/>
  <c r="K57" i="1"/>
  <c r="L57" i="1"/>
  <c r="M57" i="1"/>
  <c r="N57" i="1"/>
  <c r="O57" i="1"/>
  <c r="J58" i="1"/>
  <c r="K58" i="1"/>
  <c r="L58" i="1"/>
  <c r="M58" i="1"/>
  <c r="N58" i="1"/>
  <c r="O58" i="1"/>
  <c r="J59" i="1"/>
  <c r="K59" i="1"/>
  <c r="L59" i="1"/>
  <c r="M59" i="1"/>
  <c r="N59" i="1"/>
  <c r="O59" i="1"/>
  <c r="J60" i="1"/>
  <c r="K60" i="1"/>
  <c r="L60" i="1"/>
  <c r="M60" i="1"/>
  <c r="N60" i="1"/>
  <c r="O60" i="1"/>
  <c r="O2" i="1"/>
  <c r="N2" i="1"/>
  <c r="M2" i="1"/>
  <c r="L2" i="1"/>
  <c r="K2" i="1"/>
  <c r="J2" i="1"/>
</calcChain>
</file>

<file path=xl/sharedStrings.xml><?xml version="1.0" encoding="utf-8"?>
<sst xmlns="http://schemas.openxmlformats.org/spreadsheetml/2006/main" count="2831" uniqueCount="514">
  <si>
    <t>g2096.t1</t>
  </si>
  <si>
    <t>g4662.t1</t>
  </si>
  <si>
    <t>g6254.t1</t>
  </si>
  <si>
    <t>g7167.t1</t>
  </si>
  <si>
    <t>g7229.t1</t>
  </si>
  <si>
    <t>g7409.t1</t>
  </si>
  <si>
    <t>g7492.t1</t>
  </si>
  <si>
    <t>g7581.t1</t>
  </si>
  <si>
    <t>g7582.t1</t>
  </si>
  <si>
    <t>g9761.t1</t>
  </si>
  <si>
    <t>g15852.t1</t>
  </si>
  <si>
    <t>g18586.t1</t>
  </si>
  <si>
    <t>g18591.t1</t>
  </si>
  <si>
    <t>g18593.t1</t>
  </si>
  <si>
    <t>g18598.t1</t>
  </si>
  <si>
    <t>g19314.t1</t>
  </si>
  <si>
    <t>g21207.t1</t>
  </si>
  <si>
    <t>g21211.t1</t>
  </si>
  <si>
    <t>g21213.t1</t>
  </si>
  <si>
    <t>g21222.t1</t>
  </si>
  <si>
    <t>g22184.t1</t>
  </si>
  <si>
    <t>g24926.t1</t>
  </si>
  <si>
    <t>g26535.t1</t>
  </si>
  <si>
    <t>g26590.t1</t>
  </si>
  <si>
    <t>g26765.t1</t>
  </si>
  <si>
    <t>g26964.t1</t>
  </si>
  <si>
    <t>g26966.t1</t>
  </si>
  <si>
    <t>g37630.t2</t>
  </si>
  <si>
    <t>sequence name</t>
  </si>
  <si>
    <t>g32300.t1</t>
  </si>
  <si>
    <t>gene name</t>
  </si>
  <si>
    <t>g7167</t>
  </si>
  <si>
    <t>g26535</t>
  </si>
  <si>
    <t>g18598</t>
  </si>
  <si>
    <t>g21222</t>
  </si>
  <si>
    <t>g7581</t>
  </si>
  <si>
    <t>g26964</t>
  </si>
  <si>
    <t>g26966</t>
  </si>
  <si>
    <t>g7582</t>
  </si>
  <si>
    <t>g15852</t>
  </si>
  <si>
    <t>g24926</t>
  </si>
  <si>
    <t>g18591</t>
  </si>
  <si>
    <t>g21211</t>
  </si>
  <si>
    <t>g7492</t>
  </si>
  <si>
    <t>g26861</t>
  </si>
  <si>
    <t>g4662</t>
  </si>
  <si>
    <t>g21213</t>
  </si>
  <si>
    <t>g18593</t>
  </si>
  <si>
    <t>g21207</t>
  </si>
  <si>
    <t>g18586</t>
  </si>
  <si>
    <t>g22184</t>
  </si>
  <si>
    <t>g19314</t>
  </si>
  <si>
    <t>gamma_BAO52721.1</t>
  </si>
  <si>
    <t>g2096</t>
  </si>
  <si>
    <t>g9761</t>
  </si>
  <si>
    <t>delta_AAV39532.1</t>
  </si>
  <si>
    <t>g37630</t>
  </si>
  <si>
    <t>g6254</t>
  </si>
  <si>
    <t>theta_BAV00142.1</t>
  </si>
  <si>
    <t>g26765</t>
  </si>
  <si>
    <t>g7409</t>
  </si>
  <si>
    <t>none</t>
  </si>
  <si>
    <t>g26590</t>
  </si>
  <si>
    <t>g7229</t>
  </si>
  <si>
    <t>g32300</t>
  </si>
  <si>
    <t>g27908</t>
  </si>
  <si>
    <t>g27908.t1</t>
  </si>
  <si>
    <t>2.A.31.3.2</t>
  </si>
  <si>
    <t>g2629.t1</t>
  </si>
  <si>
    <t>g7280.t1</t>
  </si>
  <si>
    <t>g19991.t1</t>
  </si>
  <si>
    <t>g20070.t1</t>
  </si>
  <si>
    <t>g20252.t1</t>
  </si>
  <si>
    <t>g20350.t1</t>
  </si>
  <si>
    <t>g21527.t1</t>
  </si>
  <si>
    <t>g21572.t1</t>
  </si>
  <si>
    <t>g21576.t1</t>
  </si>
  <si>
    <t>g22641.t1</t>
  </si>
  <si>
    <t>g22645.t1</t>
  </si>
  <si>
    <t>g26641.t1</t>
  </si>
  <si>
    <t>g34828.t1</t>
  </si>
  <si>
    <t>Nithil2</t>
  </si>
  <si>
    <t>Nithil2_31727</t>
  </si>
  <si>
    <t>Nithil2_37237</t>
  </si>
  <si>
    <t>Yes</t>
  </si>
  <si>
    <t>No</t>
  </si>
  <si>
    <t>Nithil2_6845</t>
  </si>
  <si>
    <t>PF00194</t>
  </si>
  <si>
    <t>Pfam</t>
  </si>
  <si>
    <t>Nithil2_37567</t>
  </si>
  <si>
    <t>g26861.t1</t>
  </si>
  <si>
    <t>Nithil2_37675</t>
  </si>
  <si>
    <t>Nithil2_37673</t>
  </si>
  <si>
    <t>Nithil2_10359</t>
  </si>
  <si>
    <t>Nithil2_9637</t>
  </si>
  <si>
    <t>Nithil2_9631</t>
  </si>
  <si>
    <t>Nithil2_9629</t>
  </si>
  <si>
    <t>Nithil2_9624</t>
  </si>
  <si>
    <t>Nithil2_5168</t>
  </si>
  <si>
    <t>Nithil2_12384</t>
  </si>
  <si>
    <t>Nithil2_12388</t>
  </si>
  <si>
    <t>Nithil2_12390</t>
  </si>
  <si>
    <t>Nithil2_12399</t>
  </si>
  <si>
    <t>Nithil2_13374</t>
  </si>
  <si>
    <t>Nithil2_31298</t>
  </si>
  <si>
    <t>Nithil2_32058</t>
  </si>
  <si>
    <t>Nithil2_32148</t>
  </si>
  <si>
    <t>Nithil2_32149</t>
  </si>
  <si>
    <t>Nithil2_37470</t>
  </si>
  <si>
    <t>Nithil2_31973</t>
  </si>
  <si>
    <t>Nithil2_37294</t>
  </si>
  <si>
    <t>Nithil2_31791</t>
  </si>
  <si>
    <t>g37630.t1</t>
  </si>
  <si>
    <t>Nithil2_29408</t>
  </si>
  <si>
    <t>PF10563</t>
  </si>
  <si>
    <t>Nithil2_29407</t>
  </si>
  <si>
    <t>Nithil2_17242</t>
  </si>
  <si>
    <t>Name</t>
  </si>
  <si>
    <t>Nithil2_32057</t>
  </si>
  <si>
    <t>g7941.t1</t>
  </si>
  <si>
    <t>NA</t>
  </si>
  <si>
    <t>delta_AAV39532.0</t>
  </si>
  <si>
    <t>Nithil2_1941</t>
  </si>
  <si>
    <t>Nithil2_34429</t>
  </si>
  <si>
    <t>Nithil2_24306</t>
  </si>
  <si>
    <t>Nithil2_38637</t>
  </si>
  <si>
    <t>Nithil2_24273</t>
  </si>
  <si>
    <t>g232268.t1</t>
  </si>
  <si>
    <t>Nithil2_38677</t>
  </si>
  <si>
    <t>Nithil2_24272</t>
  </si>
  <si>
    <t>Nithil2_38678</t>
  </si>
  <si>
    <t>g32267.t1</t>
  </si>
  <si>
    <t>Nithil2_10272</t>
  </si>
  <si>
    <t>Nithil2_13455</t>
  </si>
  <si>
    <t>g19227.t1</t>
  </si>
  <si>
    <t>Nithil2_35671</t>
  </si>
  <si>
    <t>g24994.t1</t>
  </si>
  <si>
    <t>Nithil2_35720</t>
  </si>
  <si>
    <t>Nithil2_25131</t>
  </si>
  <si>
    <t>g33108.t1</t>
  </si>
  <si>
    <t>?</t>
  </si>
  <si>
    <t>Nithil2_12755</t>
  </si>
  <si>
    <t>Nithil2_11046</t>
  </si>
  <si>
    <t>Nithil2_11125</t>
  </si>
  <si>
    <t>Nithil2_26586</t>
  </si>
  <si>
    <t>Nithil2_37345</t>
  </si>
  <si>
    <t>PF00955</t>
  </si>
  <si>
    <t>TC</t>
  </si>
  <si>
    <t>TC desc</t>
  </si>
  <si>
    <t>Boron efflux transporter, Ynl275w (Jennings et al., 2007)</t>
  </si>
  <si>
    <t>2.A.31.1.1</t>
  </si>
  <si>
    <t>Anion exchanger (HCO3-:Cl- antiporter; also called Band 3, transports a variety of inorganic and organic anions</t>
  </si>
  <si>
    <t>The Na+-dependent Cl-/HCO3- exchanger, NDAE1 (Romero et al., 2000)</t>
  </si>
  <si>
    <t>2.A.31.2.6</t>
  </si>
  <si>
    <t>Nithil2_13864</t>
  </si>
  <si>
    <t>Nithil2_12759</t>
  </si>
  <si>
    <t>Nithil2_11463</t>
  </si>
  <si>
    <t>Nithil2_12709</t>
  </si>
  <si>
    <t>Nithil2_11361</t>
  </si>
  <si>
    <t>SLC4_1a</t>
  </si>
  <si>
    <t>SLC4_1b</t>
  </si>
  <si>
    <t>SLC4_1c</t>
  </si>
  <si>
    <t>SLC4_2a</t>
  </si>
  <si>
    <t>SLC4_3a</t>
  </si>
  <si>
    <t>Nithil2_6</t>
  </si>
  <si>
    <t>SLC4_2b</t>
  </si>
  <si>
    <t>SLC4_3b</t>
  </si>
  <si>
    <t>Nithil2_31844</t>
  </si>
  <si>
    <t>SLC4_4a</t>
  </si>
  <si>
    <t>SLC4_4b</t>
  </si>
  <si>
    <t>SLC4_5a</t>
  </si>
  <si>
    <t>SLC4_5b</t>
  </si>
  <si>
    <t>SLC4_5c</t>
  </si>
  <si>
    <t>αCA1a</t>
  </si>
  <si>
    <t>αCA1b</t>
  </si>
  <si>
    <t>αCA2a</t>
  </si>
  <si>
    <t>αCA2b</t>
  </si>
  <si>
    <t>αCA2c</t>
  </si>
  <si>
    <t>αCA3a</t>
  </si>
  <si>
    <t>αCA3b</t>
  </si>
  <si>
    <t>αCA4a</t>
  </si>
  <si>
    <t>αCA4b</t>
  </si>
  <si>
    <t>αCA5a</t>
  </si>
  <si>
    <t>αCA5b</t>
  </si>
  <si>
    <t>αCA6a</t>
  </si>
  <si>
    <t>αCA7a</t>
  </si>
  <si>
    <t>αCA7b</t>
  </si>
  <si>
    <t>αCA8a</t>
  </si>
  <si>
    <t>αCA8b</t>
  </si>
  <si>
    <t>αCA9a</t>
  </si>
  <si>
    <t>αCA9b</t>
  </si>
  <si>
    <t>αCA10a</t>
  </si>
  <si>
    <t>αCA10b</t>
  </si>
  <si>
    <t>αCA11a</t>
  </si>
  <si>
    <t>αCA11b</t>
  </si>
  <si>
    <t>θCA1a</t>
  </si>
  <si>
    <t>θCA1b</t>
  </si>
  <si>
    <t>θCA2a</t>
  </si>
  <si>
    <t>θCA2b</t>
  </si>
  <si>
    <t>δCA1a</t>
  </si>
  <si>
    <t>δCA1b</t>
  </si>
  <si>
    <t>γCA1a</t>
  </si>
  <si>
    <t>γCA1b</t>
  </si>
  <si>
    <t>LCIP63_1a</t>
  </si>
  <si>
    <t>LCIP63_1b</t>
  </si>
  <si>
    <t>LCIP63_2a</t>
  </si>
  <si>
    <t>LCIP63_2b</t>
  </si>
  <si>
    <t>LCIP63_3a</t>
  </si>
  <si>
    <t>LCIP63_3b</t>
  </si>
  <si>
    <t>LCIP63_4a</t>
  </si>
  <si>
    <t>LCIP63_4b</t>
  </si>
  <si>
    <t>LCIP63_5a</t>
  </si>
  <si>
    <t>LCIP63_5b</t>
  </si>
  <si>
    <t>LCIP63_6a</t>
  </si>
  <si>
    <t>g7941</t>
  </si>
  <si>
    <t>δCA1c</t>
  </si>
  <si>
    <t>Ref Sequence Match</t>
  </si>
  <si>
    <t>JGI Catalog</t>
  </si>
  <si>
    <t>Thaps3_9854</t>
  </si>
  <si>
    <t># SignalP-5.0</t>
  </si>
  <si>
    <t>Organism: Eukarya</t>
  </si>
  <si>
    <t>Timestamp: 20210223182214</t>
  </si>
  <si>
    <t># ID</t>
  </si>
  <si>
    <t>Prediction</t>
  </si>
  <si>
    <t>SP(Sec/SPI)</t>
  </si>
  <si>
    <t>OTHER</t>
  </si>
  <si>
    <t>CS Position</t>
  </si>
  <si>
    <t>Nh2_32057_g7491.t1</t>
  </si>
  <si>
    <t>Nh2_12384_g21207.t1</t>
  </si>
  <si>
    <t>Nh2_12388_g21211.t1</t>
  </si>
  <si>
    <t>Nh2_12390_g21213.t1</t>
  </si>
  <si>
    <t>CS pos: 21-22. VVA-QN. Pr: 0.7789</t>
  </si>
  <si>
    <t>Nh2_12399_g21222.t1</t>
  </si>
  <si>
    <t>Nh2_13374_g22184.t1</t>
  </si>
  <si>
    <t>CS pos: 20-21. VAA-DR. Pr: 0.7807</t>
  </si>
  <si>
    <t>Nh2_31298_g24926.t1</t>
  </si>
  <si>
    <t>Nh2_31727_g7167.t1</t>
  </si>
  <si>
    <t>CS pos: 20-21. ANA-QD. Pr: 0.9673</t>
  </si>
  <si>
    <t>Nh2_32058_g7492.t1</t>
  </si>
  <si>
    <t>Nh2_32148_g7581.t1</t>
  </si>
  <si>
    <t>Nh2_32149_g7582.t1</t>
  </si>
  <si>
    <t>Nh2_5168_g4662.t1</t>
  </si>
  <si>
    <t>Nh2_6845_g15852.t1</t>
  </si>
  <si>
    <t>Nh2_9624_g18586.t1</t>
  </si>
  <si>
    <t>Nh2_9629_g18591.t1</t>
  </si>
  <si>
    <t>Nh2_9631_g18593.t1</t>
  </si>
  <si>
    <t>CS pos: 21-22. VVA-QN. Pr: 0.8012</t>
  </si>
  <si>
    <t>Nh2_9637_g18598.t1</t>
  </si>
  <si>
    <t>Nh2_10359_g19314.t1</t>
  </si>
  <si>
    <t>CS pos: 19-20. VTA-DR. Pr: 0.9230</t>
  </si>
  <si>
    <t>Nh2_37237_g26535.t1</t>
  </si>
  <si>
    <t>CS pos: 20-21. ANA-QD. Pr: 0.9674</t>
  </si>
  <si>
    <t>Nh2_37673_g26964.t1</t>
  </si>
  <si>
    <t>Nh2_37675_g26966.t1</t>
  </si>
  <si>
    <t>Nh2_37567_g26861.t1</t>
  </si>
  <si>
    <t>Nh2_37294_g26590.t1</t>
  </si>
  <si>
    <t>CS pos: 20-21. AEA-FT. Pr: 0.8663</t>
  </si>
  <si>
    <t>Nh2_31791_g7229.t1</t>
  </si>
  <si>
    <t>CS pos: 20-21. AEA-FT. Pr: 0.8648</t>
  </si>
  <si>
    <t>Nh2_37470_g26765.t1</t>
  </si>
  <si>
    <t>Nh2_31973_g7409.t1</t>
  </si>
  <si>
    <t>Nh2_29408_g37630.t1</t>
  </si>
  <si>
    <t>Nh2_29407_g37630.t2</t>
  </si>
  <si>
    <t>Nh2_17242_g6254.t1</t>
  </si>
  <si>
    <t>Nh2_1941_g13037.t1</t>
  </si>
  <si>
    <t>CS pos: 25-26. CCG-AT. Pr: 0.3031</t>
  </si>
  <si>
    <t>Nh2_34429_g9761.t1</t>
  </si>
  <si>
    <t>Nh2_24306_g32300.t1</t>
  </si>
  <si>
    <t>CS pos: 20-21. VNA-FT. Pr: 0.9557</t>
  </si>
  <si>
    <t>Nh2_38637_g27908.t1</t>
  </si>
  <si>
    <t>CS pos: 20-21. VNA-FT. Pr: 0.9609</t>
  </si>
  <si>
    <t>Nh2_24273_g32268.t1</t>
  </si>
  <si>
    <t>CS pos: 19-20. TNT-AP. Pr: 0.4132</t>
  </si>
  <si>
    <t>Nh2_38677_g27948.t1</t>
  </si>
  <si>
    <t>CS pos: 17-18. ATA-FT. Pr: 0.4265</t>
  </si>
  <si>
    <t>Nh2_24272_g32267.t1</t>
  </si>
  <si>
    <t>CS pos: 16-17. ASS-LH. Pr: 0.2513</t>
  </si>
  <si>
    <t>Nh2_38678_g27949.t1</t>
  </si>
  <si>
    <t>CS pos: 16-17. ASS-LH. Pr: 0.2860</t>
  </si>
  <si>
    <t>Nh2_10272_g19227.t1</t>
  </si>
  <si>
    <t>CS pos: 22-23. TAS-RK. Pr: 0.3677</t>
  </si>
  <si>
    <t>Nh2_13455_g22265.t1</t>
  </si>
  <si>
    <t>CS pos: 26-27. TSA-TS. Pr: 0.2677</t>
  </si>
  <si>
    <t>Nh2_35671_g24994.t1</t>
  </si>
  <si>
    <t>Nh2_35720_g25042.t1</t>
  </si>
  <si>
    <t>Nh2_25131_g33108.t1</t>
  </si>
  <si>
    <t>Nh2_6_g2629.t1</t>
  </si>
  <si>
    <t>Nh2_11361_g20252.t1</t>
  </si>
  <si>
    <t>Nh2_11463_g20350.t1</t>
  </si>
  <si>
    <t>Nh2_12709_g21527.t1</t>
  </si>
  <si>
    <t>Nh2_12759_g21576.t1</t>
  </si>
  <si>
    <t>Nh2_13860_g22641.t1</t>
  </si>
  <si>
    <t>Nh2_13864_g22645.t1</t>
  </si>
  <si>
    <t>Nh2_31844_g7280.t1</t>
  </si>
  <si>
    <t>Nh2_12755_g21572.t1</t>
  </si>
  <si>
    <t>Nh2_11046_g19991.t1</t>
  </si>
  <si>
    <t>Nh2_11125_g20070.t1</t>
  </si>
  <si>
    <t>Nh2_26586_g34828.t1</t>
  </si>
  <si>
    <t>Nh2_37345_g26641.t1</t>
  </si>
  <si>
    <t>CS pos: 23-24. CSS-FQ. Pr: 0.3530</t>
  </si>
  <si>
    <t># SignalP-4.1 euk predictions</t>
  </si>
  <si>
    <t>Cmax</t>
  </si>
  <si>
    <t>pos</t>
  </si>
  <si>
    <t>Ymax</t>
  </si>
  <si>
    <t>Smax</t>
  </si>
  <si>
    <t>Smean</t>
  </si>
  <si>
    <t>D</t>
  </si>
  <si>
    <t>Dmaxcut</t>
  </si>
  <si>
    <t>Networks-used</t>
  </si>
  <si>
    <t>N</t>
  </si>
  <si>
    <t>SignalP-noTM</t>
  </si>
  <si>
    <t>SignalP-TM</t>
  </si>
  <si>
    <t>Y</t>
  </si>
  <si>
    <t>!</t>
  </si>
  <si>
    <t>Sprob</t>
  </si>
  <si>
    <t>Q</t>
  </si>
  <si>
    <t>S</t>
  </si>
  <si>
    <t>A</t>
  </si>
  <si>
    <t>#name</t>
  </si>
  <si>
    <t xml:space="preserve"># SignalP-NN euk predictions </t>
  </si>
  <si>
    <t># name</t>
  </si>
  <si>
    <t># SignalP-HMM euk predictions</t>
  </si>
  <si>
    <t>SignalP</t>
  </si>
  <si>
    <t>Not plastid, SignalP negative</t>
  </si>
  <si>
    <t>Not plastid, SignalP positive</t>
  </si>
  <si>
    <t xml:space="preserve">Plastid, low confidence </t>
  </si>
  <si>
    <t xml:space="preserve">Plastid, high confidence </t>
  </si>
  <si>
    <t>Identifier</t>
  </si>
  <si>
    <t>ASAFind cleavage position</t>
  </si>
  <si>
    <t>ASAFind/SignalP cleavage site offset</t>
  </si>
  <si>
    <t>ASAFind 20aa transit score</t>
  </si>
  <si>
    <t>ASAFind Prediction</t>
  </si>
  <si>
    <t>Plastid, low confidence</t>
  </si>
  <si>
    <t>Plastid, high confidence</t>
  </si>
  <si>
    <t>len=230</t>
  </si>
  <si>
    <t>ExpAA=22.92</t>
  </si>
  <si>
    <t>First60=0.01</t>
  </si>
  <si>
    <t>PredHel=1</t>
  </si>
  <si>
    <t>Topology=i206-228o</t>
  </si>
  <si>
    <t>len=629</t>
  </si>
  <si>
    <t>ExpAA=5.35</t>
  </si>
  <si>
    <t>First60=0.19</t>
  </si>
  <si>
    <t>PredHel=0</t>
  </si>
  <si>
    <t>Topology=o</t>
  </si>
  <si>
    <t>len=600</t>
  </si>
  <si>
    <t>ExpAA=12.06</t>
  </si>
  <si>
    <t>First60=12.05</t>
  </si>
  <si>
    <t>len=557</t>
  </si>
  <si>
    <t>ExpAA=0.93</t>
  </si>
  <si>
    <t>First60=0.93</t>
  </si>
  <si>
    <t>len=568</t>
  </si>
  <si>
    <t>ExpAA=3.86</t>
  </si>
  <si>
    <t>First60=3.86</t>
  </si>
  <si>
    <t>len=1133</t>
  </si>
  <si>
    <t>ExpAA=0.39</t>
  </si>
  <si>
    <t>First60=0.39</t>
  </si>
  <si>
    <t>len=621</t>
  </si>
  <si>
    <t>ExpAA=21.28</t>
  </si>
  <si>
    <t>First60=0.11</t>
  </si>
  <si>
    <t>Topology=i63-85o</t>
  </si>
  <si>
    <t>len=396</t>
  </si>
  <si>
    <t>ExpAA=0.15</t>
  </si>
  <si>
    <t>First60=0.15</t>
  </si>
  <si>
    <t>len=499</t>
  </si>
  <si>
    <t>ExpAA=0.03</t>
  </si>
  <si>
    <t>First60=0.00</t>
  </si>
  <si>
    <t>len=572</t>
  </si>
  <si>
    <t>ExpAA=22.72</t>
  </si>
  <si>
    <t>Topology=i75-97o</t>
  </si>
  <si>
    <t>len=606</t>
  </si>
  <si>
    <t>ExpAA=22.75</t>
  </si>
  <si>
    <t>Topology=i112-134o</t>
  </si>
  <si>
    <t>len=615</t>
  </si>
  <si>
    <t>ExpAA=20.58</t>
  </si>
  <si>
    <t>First60=5.63</t>
  </si>
  <si>
    <t>Topology=i55-77o</t>
  </si>
  <si>
    <t>len=658</t>
  </si>
  <si>
    <t>ExpAA=0.76</t>
  </si>
  <si>
    <t>ExpAA=11.07</t>
  </si>
  <si>
    <t>First60=11.07</t>
  </si>
  <si>
    <t>ExpAA=1.78</t>
  </si>
  <si>
    <t>First60=1.78</t>
  </si>
  <si>
    <t>ExpAA=3.03</t>
  </si>
  <si>
    <t>First60=3.03</t>
  </si>
  <si>
    <t>len=1132</t>
  </si>
  <si>
    <t>ExpAA=0.26</t>
  </si>
  <si>
    <t>First60=0.26</t>
  </si>
  <si>
    <t>ExpAA=0.16</t>
  </si>
  <si>
    <t>First60=0.14</t>
  </si>
  <si>
    <t>ExpAA=22.78</t>
  </si>
  <si>
    <t>Topology=i74-96o</t>
  </si>
  <si>
    <t>len=597</t>
  </si>
  <si>
    <t>Topology=i104-126o</t>
  </si>
  <si>
    <t>len=727</t>
  </si>
  <si>
    <t>ExpAA=31.76</t>
  </si>
  <si>
    <t>Topology=o704-726i</t>
  </si>
  <si>
    <t>ExpAA=0.85</t>
  </si>
  <si>
    <t>ExpAA=0.82</t>
  </si>
  <si>
    <t>First60=0.09</t>
  </si>
  <si>
    <t>len=348</t>
  </si>
  <si>
    <t>ExpAA=3.52</t>
  </si>
  <si>
    <t>len=325</t>
  </si>
  <si>
    <t>ExpAA=2.31</t>
  </si>
  <si>
    <t>len=379</t>
  </si>
  <si>
    <t>ExpAA=21.75</t>
  </si>
  <si>
    <t>First60=21.73</t>
  </si>
  <si>
    <t>Topology=i34-56o</t>
  </si>
  <si>
    <t>len=381</t>
  </si>
  <si>
    <t>ExpAA=21.74</t>
  </si>
  <si>
    <t>First60=21.55</t>
  </si>
  <si>
    <t>Topology=i36-58o</t>
  </si>
  <si>
    <t>len=382</t>
  </si>
  <si>
    <t>ExpAA=21.15</t>
  </si>
  <si>
    <t>First60=21.07</t>
  </si>
  <si>
    <t>len=212</t>
  </si>
  <si>
    <t>ExpAA=0.08</t>
  </si>
  <si>
    <t>First60=0.08</t>
  </si>
  <si>
    <t>len=179</t>
  </si>
  <si>
    <t>ExpAA=0.00</t>
  </si>
  <si>
    <t>len=583</t>
  </si>
  <si>
    <t>ExpAA=8.54</t>
  </si>
  <si>
    <t>First60=8.54</t>
  </si>
  <si>
    <t>ExpAA=11.37</t>
  </si>
  <si>
    <t>First60=11.37</t>
  </si>
  <si>
    <t>len=611</t>
  </si>
  <si>
    <t>ExpAA=1.31</t>
  </si>
  <si>
    <t>First60=1.31</t>
  </si>
  <si>
    <t>len=612</t>
  </si>
  <si>
    <t>ExpAA=7.04</t>
  </si>
  <si>
    <t>First60=7.04</t>
  </si>
  <si>
    <t>len=680</t>
  </si>
  <si>
    <t>ExpAA=0.12</t>
  </si>
  <si>
    <t>First60=0.12</t>
  </si>
  <si>
    <t>len=681</t>
  </si>
  <si>
    <t>ExpAA=0.33</t>
  </si>
  <si>
    <t>First60=0.33</t>
  </si>
  <si>
    <t>len=503</t>
  </si>
  <si>
    <t>ExpAA=0.21</t>
  </si>
  <si>
    <t>First60=0.21</t>
  </si>
  <si>
    <t>len=558</t>
  </si>
  <si>
    <t>ExpAA=20.89</t>
  </si>
  <si>
    <t>First60=20.88</t>
  </si>
  <si>
    <t>Topology=i5-27o</t>
  </si>
  <si>
    <t>len=202</t>
  </si>
  <si>
    <t>len=231</t>
  </si>
  <si>
    <t>ExpAA=19.95</t>
  </si>
  <si>
    <t>First60=19.95</t>
  </si>
  <si>
    <t>Topology=i32-49o</t>
  </si>
  <si>
    <t>len=613</t>
  </si>
  <si>
    <t>ExpAA=225.58</t>
  </si>
  <si>
    <t>First60=4.25</t>
  </si>
  <si>
    <t>PredHel=10</t>
  </si>
  <si>
    <t>Topology=o58-80i100-122o137-159i172-191o220-242i263-280o336-355i392-414o444-466i511-533o</t>
  </si>
  <si>
    <t>ExpAA=229.96</t>
  </si>
  <si>
    <t>First60=2.38</t>
  </si>
  <si>
    <t>Topology=o58-80i101-123o138-160i177-199o219-241i336-355o386-408i437-459o502-519i526-543o</t>
  </si>
  <si>
    <t>len=728</t>
  </si>
  <si>
    <t>ExpAA=241.14</t>
  </si>
  <si>
    <t>PredHel=9</t>
  </si>
  <si>
    <t>Topology=i116-138o161-183i203-225o275-297i310-332o364-386i406-428o486-508i543-565o</t>
  </si>
  <si>
    <t>len=607</t>
  </si>
  <si>
    <t>ExpAA=226.88</t>
  </si>
  <si>
    <t>len=729</t>
  </si>
  <si>
    <t>ExpAA=239.01</t>
  </si>
  <si>
    <t>PredHel=12</t>
  </si>
  <si>
    <t>Topology=i115-137o147-166i171-190o200-222i235-254o276-298i311-333o365-387i407-429o487-509i536-558o562-584i</t>
  </si>
  <si>
    <t>len=301</t>
  </si>
  <si>
    <t>ExpAA=104.72</t>
  </si>
  <si>
    <t>PredHel=4</t>
  </si>
  <si>
    <t>Topology=i102-124o148-170i183-202o227-249i</t>
  </si>
  <si>
    <t>len=1188</t>
  </si>
  <si>
    <t>ExpAA=215.87</t>
  </si>
  <si>
    <t>PredHel=11</t>
  </si>
  <si>
    <t>Topology=o714-736i743-762o767-789i794-816o831-848i896-918o946-968i989-1011o1061-1083i1120-1137o1142-1162i</t>
  </si>
  <si>
    <t>len=636</t>
  </si>
  <si>
    <t>ExpAA=213.90</t>
  </si>
  <si>
    <t>First60=1.01</t>
  </si>
  <si>
    <t>Topology=i165-187o191-210i215-237o242-264i344-366o394-416i437-459o509-531i568-585o590-610i</t>
  </si>
  <si>
    <t>SignalP 5.0</t>
  </si>
  <si>
    <t>SignalP 4.1</t>
  </si>
  <si>
    <t>SignalP 4.1 ASAFind</t>
  </si>
  <si>
    <t>SignalP 3.0</t>
  </si>
  <si>
    <t>SignalP 3.0 ASAFind</t>
  </si>
  <si>
    <t>TMHMM</t>
  </si>
  <si>
    <t>g7491.t1</t>
  </si>
  <si>
    <t>g13037.t1</t>
  </si>
  <si>
    <t>g32268.t1</t>
  </si>
  <si>
    <t>g27948.t1</t>
  </si>
  <si>
    <t>g27949.t1</t>
  </si>
  <si>
    <t>g22265.t1</t>
  </si>
  <si>
    <t>g25042.t1</t>
  </si>
  <si>
    <t>Nithil2_13860</t>
  </si>
  <si>
    <t>Mitofates</t>
  </si>
  <si>
    <t>Neg</t>
  </si>
  <si>
    <t>cER lumen</t>
  </si>
  <si>
    <t>Plasma Membrane</t>
  </si>
  <si>
    <t>Cytosol</t>
  </si>
  <si>
    <t>PPS</t>
  </si>
  <si>
    <t>Chloroplast</t>
  </si>
  <si>
    <t>Model Localization Assignment</t>
  </si>
  <si>
    <t>cER</t>
  </si>
  <si>
    <t>Chloroplast*</t>
  </si>
  <si>
    <t xml:space="preserve"> homolog of pyrenoid-penetrating thylakoid (Kikutani et al. 2016)</t>
  </si>
  <si>
    <t>*alleles lacking targeting predictions assigned to same compartment as other with any targeting predictions</t>
  </si>
  <si>
    <t>Mitochondria</t>
  </si>
  <si>
    <t>Not in model, presumed to be localized to plasma membrane</t>
  </si>
  <si>
    <t>Not in model, presumed to be localized to chloroplast</t>
  </si>
  <si>
    <t>Not in model, localization not predicted</t>
  </si>
  <si>
    <t>NA (retrieved with Pfam)</t>
  </si>
  <si>
    <t>g232268</t>
  </si>
  <si>
    <t>g32267</t>
  </si>
  <si>
    <t>g19227</t>
  </si>
  <si>
    <t>g24994</t>
  </si>
  <si>
    <t>g33108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</si>
</sst>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2"/>
      <color theme="1"/>
      <name val="ArialMT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u/>
      <sz val="12"/>
      <color theme="10"/>
      <name val="ArialMT"/>
      <family val="2"/>
    </font>
    <font>
      <sz val="8"/>
      <name val="ArialMT"/>
      <family val="2"/>
    </font>
    <font>
      <sz val="12"/>
      <color rgb="FF000000"/>
      <name val="Arial Unicode MS"/>
      <family val="2"/>
    </font>
    <font>
      <sz val="10"/>
      <color rgb="FF000000"/>
      <name val="Arial Unicode MS"/>
      <family val="2"/>
    </font>
    <font>
      <sz val="12"/>
      <color rgb="FF3D3D3D"/>
      <name val="Arial"/>
      <family val="2"/>
    </font>
    <font>
      <u/>
      <sz val="12"/>
      <color theme="1"/>
      <name val="Arial"/>
      <family val="2"/>
    </font>
    <font>
      <sz val="12"/>
      <color rgb="FF9437FF"/>
      <name val="Arial"/>
      <family val="2"/>
    </font>
    <font>
      <sz val="12"/>
      <color rgb="FFFF0000"/>
      <name val="Arial"/>
      <family val="2"/>
    </font>
    <font>
      <sz val="12"/>
      <color rgb="FFFF8AD8"/>
      <name val="Arial"/>
      <family val="2"/>
    </font>
    <font>
      <sz val="12"/>
      <color theme="5" tint="-0.24997711111789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0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2" fillId="0" borderId="0" xfId="0" applyFont="1" applyFill="1" applyAlignment="1">
      <alignment horizontal="center"/>
    </xf>
    <xf numFmtId="0" fontId="2" fillId="2" borderId="0" xfId="0" applyFont="1" applyFill="1"/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8" fillId="0" borderId="0" xfId="1" applyFont="1"/>
    <xf numFmtId="0" fontId="1" fillId="0" borderId="0" xfId="0" applyFont="1"/>
    <xf numFmtId="0" fontId="2" fillId="0" borderId="0" xfId="0" applyFont="1" applyAlignment="1">
      <alignment wrapText="1"/>
    </xf>
    <xf numFmtId="0" fontId="9" fillId="0" borderId="0" xfId="0" applyFont="1" applyFill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2" fillId="0" borderId="0" xfId="0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8AD8"/>
      <color rgb="FF9437FF"/>
      <color rgb="FFF8D4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tcdb.org/search/result.php?tc=2.A.31.2.6&amp;acc=Q9VM32" TargetMode="External"/><Relationship Id="rId2" Type="http://schemas.openxmlformats.org/officeDocument/2006/relationships/hyperlink" Target="http://www.tcdb.org/search/result.php?tc=2.A.31.1.1&amp;acc=P02730" TargetMode="External"/><Relationship Id="rId1" Type="http://schemas.openxmlformats.org/officeDocument/2006/relationships/hyperlink" Target="http://www.tcdb.org/search/result.php?tc=2.A.31.1.1&amp;acc=P027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B4903-BF64-8444-9274-88E6130776C8}">
  <dimension ref="A1:R61"/>
  <sheetViews>
    <sheetView tabSelected="1" workbookViewId="0">
      <pane ySplit="1" topLeftCell="A25" activePane="bottomLeft" state="frozen"/>
      <selection activeCell="A87" sqref="A87:XFD99"/>
      <selection pane="bottomLeft" activeCell="D37" sqref="D37"/>
    </sheetView>
  </sheetViews>
  <sheetFormatPr baseColWidth="10" defaultRowHeight="16"/>
  <cols>
    <col min="1" max="1" width="11.140625" style="5" bestFit="1" customWidth="1"/>
    <col min="2" max="2" width="20.42578125" style="5" bestFit="1" customWidth="1"/>
    <col min="3" max="3" width="12" style="5" bestFit="1" customWidth="1"/>
    <col min="4" max="7" width="11" style="5" customWidth="1"/>
    <col min="8" max="8" width="7" style="3" bestFit="1" customWidth="1"/>
    <col min="9" max="9" width="8.85546875" style="3" bestFit="1" customWidth="1"/>
    <col min="10" max="15" width="10.7109375" style="4"/>
    <col min="16" max="16" width="8.5703125" style="4" bestFit="1" customWidth="1"/>
    <col min="17" max="17" width="15.7109375" style="4" bestFit="1" customWidth="1"/>
    <col min="18" max="16384" width="10.7109375" style="4"/>
  </cols>
  <sheetData>
    <row r="1" spans="1:18" s="1" customFormat="1" ht="51">
      <c r="A1" s="2" t="s">
        <v>117</v>
      </c>
      <c r="B1" s="2" t="s">
        <v>216</v>
      </c>
      <c r="C1" s="2" t="s">
        <v>81</v>
      </c>
      <c r="D1" s="2" t="s">
        <v>217</v>
      </c>
      <c r="E1" s="2" t="s">
        <v>88</v>
      </c>
      <c r="F1" s="2" t="s">
        <v>147</v>
      </c>
      <c r="G1" s="2" t="s">
        <v>148</v>
      </c>
      <c r="H1" s="1" t="s">
        <v>30</v>
      </c>
      <c r="I1" s="1" t="s">
        <v>28</v>
      </c>
      <c r="J1" s="15" t="s">
        <v>478</v>
      </c>
      <c r="K1" s="15" t="s">
        <v>479</v>
      </c>
      <c r="L1" s="15" t="s">
        <v>480</v>
      </c>
      <c r="M1" s="15" t="s">
        <v>481</v>
      </c>
      <c r="N1" s="15" t="s">
        <v>482</v>
      </c>
      <c r="O1" s="15" t="s">
        <v>483</v>
      </c>
      <c r="P1" s="1" t="s">
        <v>492</v>
      </c>
      <c r="Q1" s="1" t="s">
        <v>499</v>
      </c>
    </row>
    <row r="2" spans="1:18">
      <c r="A2" s="5" t="s">
        <v>173</v>
      </c>
      <c r="B2" s="5" t="s">
        <v>508</v>
      </c>
      <c r="C2" s="18" t="s">
        <v>83</v>
      </c>
      <c r="D2" s="5" t="s">
        <v>84</v>
      </c>
      <c r="E2" s="5" t="s">
        <v>87</v>
      </c>
      <c r="F2" s="5" t="s">
        <v>120</v>
      </c>
      <c r="G2" s="5" t="s">
        <v>120</v>
      </c>
      <c r="H2" s="4" t="s">
        <v>32</v>
      </c>
      <c r="I2" s="4" t="s">
        <v>22</v>
      </c>
      <c r="J2" s="11" t="str">
        <f>VLOOKUP($C2,Mitofates!$A$2:$H$56,3,FALSE)</f>
        <v>Y</v>
      </c>
      <c r="K2" s="11" t="str">
        <f>VLOOKUP($C2,Mitofates!$A$2:$H$56,4,FALSE)</f>
        <v>Y</v>
      </c>
      <c r="L2" s="4" t="str">
        <f>VLOOKUP($C2,Mitofates!$A$2:$H$56,5,FALSE)</f>
        <v>Not plastid, SignalP positive</v>
      </c>
      <c r="M2" s="11" t="str">
        <f>VLOOKUP($C2,Mitofates!$A$2:$H$56,6,FALSE)</f>
        <v>Y</v>
      </c>
      <c r="N2" s="4" t="str">
        <f>VLOOKUP($C2,Mitofates!$A$2:$H$56,7,FALSE)</f>
        <v>Not plastid, SignalP positive</v>
      </c>
      <c r="O2" s="4" t="str">
        <f>VLOOKUP($C2,Mitofates!$A$2:$H$56,8,FALSE)</f>
        <v>PredHel=0</v>
      </c>
      <c r="P2" s="4" t="str">
        <f>VLOOKUP($C2,Mitofates!$A$2:$I$56,9,FALSE)</f>
        <v>Neg</v>
      </c>
      <c r="Q2" s="4" t="s">
        <v>494</v>
      </c>
    </row>
    <row r="3" spans="1:18">
      <c r="A3" s="5" t="s">
        <v>174</v>
      </c>
      <c r="B3" s="5" t="s">
        <v>508</v>
      </c>
      <c r="C3" s="5" t="s">
        <v>82</v>
      </c>
      <c r="D3" s="5" t="s">
        <v>85</v>
      </c>
      <c r="E3" s="5" t="s">
        <v>87</v>
      </c>
      <c r="F3" s="5" t="s">
        <v>120</v>
      </c>
      <c r="G3" s="5" t="s">
        <v>120</v>
      </c>
      <c r="H3" s="4" t="s">
        <v>31</v>
      </c>
      <c r="I3" s="4" t="s">
        <v>3</v>
      </c>
      <c r="J3" s="11" t="str">
        <f>VLOOKUP($C3,Mitofates!$A$2:$H$56,3,FALSE)</f>
        <v>Y</v>
      </c>
      <c r="K3" s="11" t="str">
        <f>VLOOKUP($C3,Mitofates!$A$2:$H$56,4,FALSE)</f>
        <v>Y</v>
      </c>
      <c r="L3" s="4" t="str">
        <f>VLOOKUP($C3,Mitofates!$A$2:$H$56,5,FALSE)</f>
        <v>Not plastid, SignalP positive</v>
      </c>
      <c r="M3" s="11" t="str">
        <f>VLOOKUP($C3,Mitofates!$A$2:$H$56,6,FALSE)</f>
        <v>Y</v>
      </c>
      <c r="N3" s="4" t="str">
        <f>VLOOKUP($C3,Mitofates!$A$2:$H$56,7,FALSE)</f>
        <v>Not plastid, SignalP positive</v>
      </c>
      <c r="O3" s="4" t="str">
        <f>VLOOKUP($C3,Mitofates!$A$2:$H$56,8,FALSE)</f>
        <v>PredHel=0</v>
      </c>
      <c r="P3" s="4" t="str">
        <f>VLOOKUP($C3,Mitofates!$A$2:$I$56,9,FALSE)</f>
        <v>Neg</v>
      </c>
      <c r="Q3" s="4" t="s">
        <v>494</v>
      </c>
    </row>
    <row r="4" spans="1:18">
      <c r="A4" s="5" t="s">
        <v>175</v>
      </c>
      <c r="B4" s="5" t="s">
        <v>508</v>
      </c>
      <c r="C4" s="4" t="s">
        <v>89</v>
      </c>
      <c r="D4" s="5" t="s">
        <v>84</v>
      </c>
      <c r="E4" s="5" t="s">
        <v>87</v>
      </c>
      <c r="F4" s="5" t="s">
        <v>120</v>
      </c>
      <c r="G4" s="5" t="s">
        <v>120</v>
      </c>
      <c r="H4" s="5" t="s">
        <v>44</v>
      </c>
      <c r="I4" s="4" t="s">
        <v>90</v>
      </c>
      <c r="J4" s="4" t="str">
        <f>VLOOKUP($C4,Mitofates!$A$2:$H$56,3,FALSE)</f>
        <v>N</v>
      </c>
      <c r="K4" s="4" t="str">
        <f>VLOOKUP($C4,Mitofates!$A$2:$H$56,4,FALSE)</f>
        <v>N</v>
      </c>
      <c r="L4" s="4" t="str">
        <f>VLOOKUP($C4,Mitofates!$A$2:$H$56,5,FALSE)</f>
        <v>Not plastid, SignalP negative</v>
      </c>
      <c r="M4" s="4" t="str">
        <f>VLOOKUP($C4,Mitofates!$A$2:$H$56,6,FALSE)</f>
        <v>N</v>
      </c>
      <c r="N4" s="4" t="str">
        <f>VLOOKUP($C4,Mitofates!$A$2:$H$56,7,FALSE)</f>
        <v>Not plastid, SignalP negative</v>
      </c>
      <c r="O4" s="4" t="str">
        <f>VLOOKUP($C4,Mitofates!$A$2:$H$56,8,FALSE)</f>
        <v>PredHel=1</v>
      </c>
      <c r="P4" s="4" t="str">
        <f>VLOOKUP($C4,Mitofates!$A$2:$I$56,9,FALSE)</f>
        <v>Neg</v>
      </c>
      <c r="Q4" s="4" t="s">
        <v>495</v>
      </c>
    </row>
    <row r="5" spans="1:18">
      <c r="A5" s="5" t="s">
        <v>176</v>
      </c>
      <c r="B5" s="5" t="s">
        <v>508</v>
      </c>
      <c r="C5" s="19" t="s">
        <v>105</v>
      </c>
      <c r="D5" s="5" t="s">
        <v>85</v>
      </c>
      <c r="E5" s="5" t="s">
        <v>87</v>
      </c>
      <c r="F5" s="5" t="s">
        <v>120</v>
      </c>
      <c r="G5" s="5" t="s">
        <v>120</v>
      </c>
      <c r="H5" s="4" t="s">
        <v>43</v>
      </c>
      <c r="I5" s="4" t="s">
        <v>6</v>
      </c>
      <c r="J5" s="4" t="str">
        <f>VLOOKUP($C5,Mitofates!$A$2:$H$56,3,FALSE)</f>
        <v>N</v>
      </c>
      <c r="K5" s="4" t="str">
        <f>VLOOKUP($C5,Mitofates!$A$2:$H$56,4,FALSE)</f>
        <v>N</v>
      </c>
      <c r="L5" s="4" t="str">
        <f>VLOOKUP($C5,Mitofates!$A$2:$H$56,5,FALSE)</f>
        <v>Not plastid, SignalP negative</v>
      </c>
      <c r="M5" s="4" t="str">
        <f>VLOOKUP($C5,Mitofates!$A$2:$H$56,6,FALSE)</f>
        <v>N</v>
      </c>
      <c r="N5" s="4" t="str">
        <f>VLOOKUP($C5,Mitofates!$A$2:$H$56,7,FALSE)</f>
        <v>Not plastid, SignalP negative</v>
      </c>
      <c r="O5" s="4" t="str">
        <f>VLOOKUP($C5,Mitofates!$A$2:$H$56,8,FALSE)</f>
        <v>PredHel=0</v>
      </c>
      <c r="P5" s="4" t="str">
        <f>VLOOKUP($C5,Mitofates!$A$2:$I$56,9,FALSE)</f>
        <v>Neg</v>
      </c>
      <c r="Q5" s="4" t="s">
        <v>495</v>
      </c>
      <c r="R5" s="4" t="s">
        <v>503</v>
      </c>
    </row>
    <row r="6" spans="1:18">
      <c r="A6" s="5" t="s">
        <v>177</v>
      </c>
      <c r="B6" s="5" t="s">
        <v>508</v>
      </c>
      <c r="C6" s="4" t="s">
        <v>118</v>
      </c>
      <c r="D6" s="5" t="s">
        <v>85</v>
      </c>
      <c r="E6" s="5" t="s">
        <v>120</v>
      </c>
      <c r="F6" s="5" t="s">
        <v>120</v>
      </c>
      <c r="G6" s="5" t="s">
        <v>120</v>
      </c>
      <c r="H6" s="5" t="s">
        <v>214</v>
      </c>
      <c r="I6" s="4" t="s">
        <v>119</v>
      </c>
      <c r="J6" s="4" t="str">
        <f>VLOOKUP($C6,Mitofates!$A$2:$H$56,3,FALSE)</f>
        <v>N</v>
      </c>
      <c r="K6" s="4" t="str">
        <f>VLOOKUP($C6,Mitofates!$A$2:$H$56,4,FALSE)</f>
        <v>N</v>
      </c>
      <c r="L6" s="4" t="str">
        <f>VLOOKUP($C6,Mitofates!$A$2:$H$56,5,FALSE)</f>
        <v>Not plastid, SignalP negative</v>
      </c>
      <c r="M6" s="4" t="str">
        <f>VLOOKUP($C6,Mitofates!$A$2:$H$56,6,FALSE)</f>
        <v>N</v>
      </c>
      <c r="N6" s="4" t="str">
        <f>VLOOKUP($C6,Mitofates!$A$2:$H$56,7,FALSE)</f>
        <v>Not plastid, SignalP negative</v>
      </c>
      <c r="O6" s="11" t="str">
        <f>VLOOKUP($C6,Mitofates!$A$2:$H$56,8,FALSE)</f>
        <v>PredHel=1</v>
      </c>
      <c r="P6" s="4" t="str">
        <f>VLOOKUP($C6,Mitofates!$A$2:$I$56,9,FALSE)</f>
        <v>Neg</v>
      </c>
      <c r="Q6" s="4" t="s">
        <v>495</v>
      </c>
    </row>
    <row r="7" spans="1:18">
      <c r="A7" s="5" t="s">
        <v>178</v>
      </c>
      <c r="B7" s="5" t="s">
        <v>508</v>
      </c>
      <c r="C7" s="17" t="s">
        <v>92</v>
      </c>
      <c r="D7" s="5" t="s">
        <v>84</v>
      </c>
      <c r="E7" s="5" t="s">
        <v>87</v>
      </c>
      <c r="F7" s="5" t="s">
        <v>120</v>
      </c>
      <c r="G7" s="5" t="s">
        <v>120</v>
      </c>
      <c r="H7" s="4" t="s">
        <v>36</v>
      </c>
      <c r="I7" s="4" t="s">
        <v>25</v>
      </c>
      <c r="J7" s="4" t="str">
        <f>VLOOKUP($C7,Mitofates!$A$2:$H$56,3,FALSE)</f>
        <v>N</v>
      </c>
      <c r="K7" s="4" t="str">
        <f>VLOOKUP($C7,Mitofates!$A$2:$H$56,4,FALSE)</f>
        <v>N</v>
      </c>
      <c r="L7" s="4" t="str">
        <f>VLOOKUP($C7,Mitofates!$A$2:$H$56,5,FALSE)</f>
        <v>Not plastid, SignalP negative</v>
      </c>
      <c r="M7" s="4" t="str">
        <f>VLOOKUP($C7,Mitofates!$A$2:$H$56,6,FALSE)</f>
        <v>N</v>
      </c>
      <c r="N7" s="4" t="str">
        <f>VLOOKUP($C7,Mitofates!$A$2:$H$56,7,FALSE)</f>
        <v>Not plastid, SignalP negative</v>
      </c>
      <c r="O7" s="11" t="str">
        <f>VLOOKUP($C7,Mitofates!$A$2:$H$56,8,FALSE)</f>
        <v>PredHel=1</v>
      </c>
      <c r="P7" s="4" t="str">
        <f>VLOOKUP($C7,Mitofates!$A$2:$I$56,9,FALSE)</f>
        <v>Neg</v>
      </c>
      <c r="Q7" s="4" t="s">
        <v>495</v>
      </c>
    </row>
    <row r="8" spans="1:18">
      <c r="A8" s="5" t="s">
        <v>179</v>
      </c>
      <c r="B8" s="5" t="s">
        <v>508</v>
      </c>
      <c r="C8" s="12" t="s">
        <v>106</v>
      </c>
      <c r="D8" s="5" t="s">
        <v>85</v>
      </c>
      <c r="E8" s="5" t="s">
        <v>87</v>
      </c>
      <c r="F8" s="5" t="s">
        <v>120</v>
      </c>
      <c r="G8" s="5" t="s">
        <v>120</v>
      </c>
      <c r="H8" s="4" t="s">
        <v>35</v>
      </c>
      <c r="I8" s="4" t="s">
        <v>7</v>
      </c>
      <c r="J8" s="4" t="str">
        <f>VLOOKUP($C8,Mitofates!$A$2:$H$56,3,FALSE)</f>
        <v>N</v>
      </c>
      <c r="K8" s="4" t="str">
        <f>VLOOKUP($C8,Mitofates!$A$2:$H$56,4,FALSE)</f>
        <v>N</v>
      </c>
      <c r="L8" s="4" t="str">
        <f>VLOOKUP($C8,Mitofates!$A$2:$H$56,5,FALSE)</f>
        <v>Not plastid, SignalP negative</v>
      </c>
      <c r="M8" s="4" t="str">
        <f>VLOOKUP($C8,Mitofates!$A$2:$H$56,6,FALSE)</f>
        <v>N</v>
      </c>
      <c r="N8" s="4" t="str">
        <f>VLOOKUP($C8,Mitofates!$A$2:$H$56,7,FALSE)</f>
        <v>Not plastid, SignalP negative</v>
      </c>
      <c r="O8" s="11" t="str">
        <f>VLOOKUP($C8,Mitofates!$A$2:$H$56,8,FALSE)</f>
        <v>PredHel=1</v>
      </c>
      <c r="P8" s="4" t="str">
        <f>VLOOKUP($C8,Mitofates!$A$2:$I$56,9,FALSE)</f>
        <v>Neg</v>
      </c>
      <c r="Q8" s="4" t="s">
        <v>495</v>
      </c>
    </row>
    <row r="9" spans="1:18">
      <c r="A9" s="5" t="s">
        <v>180</v>
      </c>
      <c r="B9" s="5" t="s">
        <v>508</v>
      </c>
      <c r="C9" s="17" t="s">
        <v>91</v>
      </c>
      <c r="D9" s="5" t="s">
        <v>84</v>
      </c>
      <c r="E9" s="5" t="s">
        <v>87</v>
      </c>
      <c r="F9" s="5" t="s">
        <v>120</v>
      </c>
      <c r="G9" s="5" t="s">
        <v>120</v>
      </c>
      <c r="H9" s="4" t="s">
        <v>37</v>
      </c>
      <c r="I9" s="4" t="s">
        <v>26</v>
      </c>
      <c r="J9" s="4" t="str">
        <f>VLOOKUP($C9,Mitofates!$A$2:$H$56,3,FALSE)</f>
        <v>N</v>
      </c>
      <c r="K9" s="4" t="str">
        <f>VLOOKUP($C9,Mitofates!$A$2:$H$56,4,FALSE)</f>
        <v>N</v>
      </c>
      <c r="L9" s="4" t="str">
        <f>VLOOKUP($C9,Mitofates!$A$2:$H$56,5,FALSE)</f>
        <v>Not plastid, SignalP negative</v>
      </c>
      <c r="M9" s="4" t="str">
        <f>VLOOKUP($C9,Mitofates!$A$2:$H$56,6,FALSE)</f>
        <v>N</v>
      </c>
      <c r="N9" s="4" t="str">
        <f>VLOOKUP($C9,Mitofates!$A$2:$H$56,7,FALSE)</f>
        <v>Not plastid, SignalP negative</v>
      </c>
      <c r="O9" s="11" t="str">
        <f>VLOOKUP($C9,Mitofates!$A$2:$H$56,8,FALSE)</f>
        <v>PredHel=1</v>
      </c>
      <c r="P9" s="4" t="str">
        <f>VLOOKUP($C9,Mitofates!$A$2:$I$56,9,FALSE)</f>
        <v>Neg</v>
      </c>
      <c r="Q9" s="4" t="s">
        <v>495</v>
      </c>
    </row>
    <row r="10" spans="1:18">
      <c r="A10" s="5" t="s">
        <v>181</v>
      </c>
      <c r="B10" s="5" t="s">
        <v>508</v>
      </c>
      <c r="C10" s="12" t="s">
        <v>107</v>
      </c>
      <c r="D10" s="5" t="s">
        <v>85</v>
      </c>
      <c r="E10" s="5" t="s">
        <v>87</v>
      </c>
      <c r="F10" s="5" t="s">
        <v>120</v>
      </c>
      <c r="G10" s="5" t="s">
        <v>120</v>
      </c>
      <c r="H10" s="4" t="s">
        <v>38</v>
      </c>
      <c r="I10" s="4" t="s">
        <v>8</v>
      </c>
      <c r="J10" s="4" t="str">
        <f>VLOOKUP($C10,Mitofates!$A$2:$H$56,3,FALSE)</f>
        <v>N</v>
      </c>
      <c r="K10" s="4" t="str">
        <f>VLOOKUP($C10,Mitofates!$A$2:$H$56,4,FALSE)</f>
        <v>N</v>
      </c>
      <c r="L10" s="4" t="str">
        <f>VLOOKUP($C10,Mitofates!$A$2:$H$56,5,FALSE)</f>
        <v>Not plastid, SignalP negative</v>
      </c>
      <c r="M10" s="4" t="str">
        <f>VLOOKUP($C10,Mitofates!$A$2:$H$56,6,FALSE)</f>
        <v>N</v>
      </c>
      <c r="N10" s="4" t="str">
        <f>VLOOKUP($C10,Mitofates!$A$2:$H$56,7,FALSE)</f>
        <v>Not plastid, SignalP negative</v>
      </c>
      <c r="O10" s="11" t="str">
        <f>VLOOKUP($C10,Mitofates!$A$2:$H$56,8,FALSE)</f>
        <v>PredHel=1</v>
      </c>
      <c r="P10" s="4" t="str">
        <f>VLOOKUP($C10,Mitofates!$A$2:$I$56,9,FALSE)</f>
        <v>Neg</v>
      </c>
      <c r="Q10" s="4" t="s">
        <v>495</v>
      </c>
    </row>
    <row r="11" spans="1:18" s="16" customFormat="1">
      <c r="A11" s="5" t="s">
        <v>182</v>
      </c>
      <c r="B11" s="5" t="s">
        <v>508</v>
      </c>
      <c r="C11" s="12" t="s">
        <v>86</v>
      </c>
      <c r="D11" s="5" t="s">
        <v>84</v>
      </c>
      <c r="E11" s="5" t="s">
        <v>87</v>
      </c>
      <c r="F11" s="5" t="s">
        <v>120</v>
      </c>
      <c r="G11" s="5" t="s">
        <v>120</v>
      </c>
      <c r="H11" s="4" t="s">
        <v>39</v>
      </c>
      <c r="I11" s="4" t="s">
        <v>10</v>
      </c>
      <c r="J11" s="4" t="str">
        <f>VLOOKUP($C11,Mitofates!$A$2:$H$56,3,FALSE)</f>
        <v>N</v>
      </c>
      <c r="K11" s="4" t="str">
        <f>VLOOKUP($C11,Mitofates!$A$2:$H$56,4,FALSE)</f>
        <v>N</v>
      </c>
      <c r="L11" s="4" t="str">
        <f>VLOOKUP($C11,Mitofates!$A$2:$H$56,5,FALSE)</f>
        <v>Not plastid, SignalP negative</v>
      </c>
      <c r="M11" s="4" t="str">
        <f>VLOOKUP($C11,Mitofates!$A$2:$H$56,6,FALSE)</f>
        <v>N</v>
      </c>
      <c r="N11" s="4" t="str">
        <f>VLOOKUP($C11,Mitofates!$A$2:$H$56,7,FALSE)</f>
        <v>Not plastid, SignalP negative</v>
      </c>
      <c r="O11" s="11" t="str">
        <f>VLOOKUP($C11,Mitofates!$A$2:$H$56,8,FALSE)</f>
        <v>PredHel=1</v>
      </c>
      <c r="P11" s="4" t="str">
        <f>VLOOKUP($C11,Mitofates!$A$2:$I$56,9,FALSE)</f>
        <v>Neg</v>
      </c>
      <c r="Q11" s="4" t="s">
        <v>495</v>
      </c>
    </row>
    <row r="12" spans="1:18">
      <c r="A12" s="5" t="s">
        <v>183</v>
      </c>
      <c r="B12" s="5" t="s">
        <v>508</v>
      </c>
      <c r="C12" s="17" t="s">
        <v>104</v>
      </c>
      <c r="D12" s="5" t="s">
        <v>85</v>
      </c>
      <c r="E12" s="5" t="s">
        <v>87</v>
      </c>
      <c r="F12" s="5" t="s">
        <v>120</v>
      </c>
      <c r="G12" s="5" t="s">
        <v>120</v>
      </c>
      <c r="H12" s="4" t="s">
        <v>40</v>
      </c>
      <c r="I12" s="4" t="s">
        <v>21</v>
      </c>
      <c r="J12" s="4" t="str">
        <f>VLOOKUP($C12,Mitofates!$A$2:$H$56,3,FALSE)</f>
        <v>N</v>
      </c>
      <c r="K12" s="4" t="str">
        <f>VLOOKUP($C12,Mitofates!$A$2:$H$56,4,FALSE)</f>
        <v>N</v>
      </c>
      <c r="L12" s="4" t="str">
        <f>VLOOKUP($C12,Mitofates!$A$2:$H$56,5,FALSE)</f>
        <v>Not plastid, SignalP negative</v>
      </c>
      <c r="M12" s="4" t="str">
        <f>VLOOKUP($C12,Mitofates!$A$2:$H$56,6,FALSE)</f>
        <v>N</v>
      </c>
      <c r="N12" s="4" t="str">
        <f>VLOOKUP($C12,Mitofates!$A$2:$H$56,7,FALSE)</f>
        <v>Not plastid, SignalP negative</v>
      </c>
      <c r="O12" s="11" t="str">
        <f>VLOOKUP($C12,Mitofates!$A$2:$H$56,8,FALSE)</f>
        <v>PredHel=1</v>
      </c>
      <c r="P12" s="4" t="str">
        <f>VLOOKUP($C12,Mitofates!$A$2:$I$56,9,FALSE)</f>
        <v>Neg</v>
      </c>
      <c r="Q12" s="4" t="s">
        <v>495</v>
      </c>
    </row>
    <row r="13" spans="1:18">
      <c r="A13" s="5" t="s">
        <v>184</v>
      </c>
      <c r="B13" s="5" t="s">
        <v>508</v>
      </c>
      <c r="C13" s="17" t="s">
        <v>98</v>
      </c>
      <c r="D13" s="5" t="s">
        <v>84</v>
      </c>
      <c r="E13" s="5" t="s">
        <v>87</v>
      </c>
      <c r="F13" s="5" t="s">
        <v>120</v>
      </c>
      <c r="G13" s="5" t="s">
        <v>120</v>
      </c>
      <c r="H13" s="4" t="s">
        <v>45</v>
      </c>
      <c r="I13" s="4" t="s">
        <v>1</v>
      </c>
      <c r="J13" s="4" t="str">
        <f>VLOOKUP($C13,Mitofates!$A$2:$H$56,3,FALSE)</f>
        <v>N</v>
      </c>
      <c r="K13" s="4" t="str">
        <f>VLOOKUP($C13,Mitofates!$A$2:$H$56,4,FALSE)</f>
        <v>N</v>
      </c>
      <c r="L13" s="4" t="str">
        <f>VLOOKUP($C13,Mitofates!$A$2:$H$56,5,FALSE)</f>
        <v>Not plastid, SignalP negative</v>
      </c>
      <c r="M13" s="4" t="str">
        <f>VLOOKUP($C13,Mitofates!$A$2:$H$56,6,FALSE)</f>
        <v>N</v>
      </c>
      <c r="N13" s="4" t="str">
        <f>VLOOKUP($C13,Mitofates!$A$2:$H$56,7,FALSE)</f>
        <v>Not plastid, SignalP negative</v>
      </c>
      <c r="O13" s="11" t="str">
        <f>VLOOKUP($C13,Mitofates!$A$2:$H$56,8,FALSE)</f>
        <v>PredHel=1</v>
      </c>
      <c r="P13" s="4" t="str">
        <f>VLOOKUP($C13,Mitofates!$A$2:$I$56,9,FALSE)</f>
        <v>Neg</v>
      </c>
      <c r="Q13" s="4" t="s">
        <v>495</v>
      </c>
    </row>
    <row r="14" spans="1:18">
      <c r="A14" s="5" t="s">
        <v>185</v>
      </c>
      <c r="B14" s="5" t="s">
        <v>508</v>
      </c>
      <c r="C14" s="4" t="s">
        <v>95</v>
      </c>
      <c r="D14" s="5" t="s">
        <v>84</v>
      </c>
      <c r="E14" s="5" t="s">
        <v>87</v>
      </c>
      <c r="F14" s="5" t="s">
        <v>120</v>
      </c>
      <c r="G14" s="5" t="s">
        <v>120</v>
      </c>
      <c r="H14" s="4" t="s">
        <v>47</v>
      </c>
      <c r="I14" s="4" t="s">
        <v>13</v>
      </c>
      <c r="J14" s="11" t="str">
        <f>VLOOKUP($C14,Mitofates!$A$2:$H$56,3,FALSE)</f>
        <v>Y</v>
      </c>
      <c r="K14" s="11" t="str">
        <f>VLOOKUP($C14,Mitofates!$A$2:$H$56,4,FALSE)</f>
        <v>Y</v>
      </c>
      <c r="L14" s="4" t="str">
        <f>VLOOKUP($C14,Mitofates!$A$2:$H$56,5,FALSE)</f>
        <v>Not plastid, SignalP positive</v>
      </c>
      <c r="M14" s="11" t="str">
        <f>VLOOKUP($C14,Mitofates!$A$2:$H$56,6,FALSE)</f>
        <v>Y</v>
      </c>
      <c r="N14" s="4" t="str">
        <f>VLOOKUP($C14,Mitofates!$A$2:$H$56,7,FALSE)</f>
        <v>Not plastid, SignalP positive</v>
      </c>
      <c r="O14" s="4" t="str">
        <f>VLOOKUP($C14,Mitofates!$A$2:$H$56,8,FALSE)</f>
        <v>PredHel=0</v>
      </c>
      <c r="P14" s="4" t="str">
        <f>VLOOKUP($C14,Mitofates!$A$2:$I$56,9,FALSE)</f>
        <v>Neg</v>
      </c>
      <c r="Q14" s="4" t="s">
        <v>494</v>
      </c>
    </row>
    <row r="15" spans="1:18">
      <c r="A15" s="5" t="s">
        <v>186</v>
      </c>
      <c r="B15" s="5" t="s">
        <v>508</v>
      </c>
      <c r="C15" s="20" t="s">
        <v>101</v>
      </c>
      <c r="D15" s="5" t="s">
        <v>85</v>
      </c>
      <c r="E15" s="5" t="s">
        <v>87</v>
      </c>
      <c r="F15" s="5" t="s">
        <v>120</v>
      </c>
      <c r="G15" s="5" t="s">
        <v>120</v>
      </c>
      <c r="H15" s="4" t="s">
        <v>46</v>
      </c>
      <c r="I15" s="4" t="s">
        <v>18</v>
      </c>
      <c r="J15" s="11" t="str">
        <f>VLOOKUP($C15,Mitofates!$A$2:$H$56,3,FALSE)</f>
        <v>Y</v>
      </c>
      <c r="K15" s="11" t="str">
        <f>VLOOKUP($C15,Mitofates!$A$2:$H$56,4,FALSE)</f>
        <v>Y</v>
      </c>
      <c r="L15" s="4" t="str">
        <f>VLOOKUP($C15,Mitofates!$A$2:$H$56,5,FALSE)</f>
        <v>Not plastid, SignalP positive</v>
      </c>
      <c r="M15" s="11" t="str">
        <f>VLOOKUP($C15,Mitofates!$A$2:$H$56,6,FALSE)</f>
        <v>Y</v>
      </c>
      <c r="N15" s="4" t="str">
        <f>VLOOKUP($C15,Mitofates!$A$2:$H$56,7,FALSE)</f>
        <v>Not plastid, SignalP positive</v>
      </c>
      <c r="O15" s="4" t="str">
        <f>VLOOKUP($C15,Mitofates!$A$2:$H$56,8,FALSE)</f>
        <v>PredHel=0</v>
      </c>
      <c r="P15" s="4" t="str">
        <f>VLOOKUP($C15,Mitofates!$A$2:$I$56,9,FALSE)</f>
        <v>Neg</v>
      </c>
      <c r="Q15" s="4" t="s">
        <v>494</v>
      </c>
    </row>
    <row r="16" spans="1:18">
      <c r="A16" s="5" t="s">
        <v>187</v>
      </c>
      <c r="B16" s="5" t="s">
        <v>508</v>
      </c>
      <c r="C16" s="20" t="s">
        <v>97</v>
      </c>
      <c r="D16" s="5" t="s">
        <v>84</v>
      </c>
      <c r="E16" s="5" t="s">
        <v>87</v>
      </c>
      <c r="F16" s="5" t="s">
        <v>120</v>
      </c>
      <c r="G16" s="5" t="s">
        <v>120</v>
      </c>
      <c r="H16" s="4" t="s">
        <v>49</v>
      </c>
      <c r="I16" s="4" t="s">
        <v>11</v>
      </c>
      <c r="J16" s="4" t="str">
        <f>VLOOKUP($C16,Mitofates!$A$2:$H$56,3,FALSE)</f>
        <v>N</v>
      </c>
      <c r="K16" s="4" t="str">
        <f>VLOOKUP($C16,Mitofates!$A$2:$H$56,4,FALSE)</f>
        <v>N</v>
      </c>
      <c r="L16" s="4" t="str">
        <f>VLOOKUP($C16,Mitofates!$A$2:$H$56,5,FALSE)</f>
        <v>Not plastid, SignalP negative</v>
      </c>
      <c r="M16" s="4" t="str">
        <f>VLOOKUP($C16,Mitofates!$A$2:$H$56,6,FALSE)</f>
        <v>N</v>
      </c>
      <c r="N16" s="4" t="str">
        <f>VLOOKUP($C16,Mitofates!$A$2:$H$56,7,FALSE)</f>
        <v>Not plastid, SignalP negative</v>
      </c>
      <c r="O16" s="4" t="str">
        <f>VLOOKUP($C16,Mitofates!$A$2:$H$56,8,FALSE)</f>
        <v>PredHel=0</v>
      </c>
      <c r="P16" s="4">
        <f>VLOOKUP($C16,Mitofates!$A$2:$I$56,9,FALSE)</f>
        <v>0.54800000000000004</v>
      </c>
      <c r="Q16" s="4" t="s">
        <v>496</v>
      </c>
    </row>
    <row r="17" spans="1:18">
      <c r="A17" s="5" t="s">
        <v>188</v>
      </c>
      <c r="B17" s="5" t="s">
        <v>508</v>
      </c>
      <c r="C17" s="4" t="s">
        <v>99</v>
      </c>
      <c r="D17" s="5" t="s">
        <v>85</v>
      </c>
      <c r="E17" s="5" t="s">
        <v>87</v>
      </c>
      <c r="F17" s="5" t="s">
        <v>120</v>
      </c>
      <c r="G17" s="5" t="s">
        <v>120</v>
      </c>
      <c r="H17" s="4" t="s">
        <v>48</v>
      </c>
      <c r="I17" s="4" t="s">
        <v>16</v>
      </c>
      <c r="J17" s="4" t="str">
        <f>VLOOKUP($C17,Mitofates!$A$2:$H$56,3,FALSE)</f>
        <v>N</v>
      </c>
      <c r="K17" s="4" t="str">
        <f>VLOOKUP($C17,Mitofates!$A$2:$H$56,4,FALSE)</f>
        <v>N</v>
      </c>
      <c r="L17" s="4" t="str">
        <f>VLOOKUP($C17,Mitofates!$A$2:$H$56,5,FALSE)</f>
        <v>Not plastid, SignalP negative</v>
      </c>
      <c r="M17" s="4" t="str">
        <f>VLOOKUP($C17,Mitofates!$A$2:$H$56,6,FALSE)</f>
        <v>N</v>
      </c>
      <c r="N17" s="4" t="str">
        <f>VLOOKUP($C17,Mitofates!$A$2:$H$56,7,FALSE)</f>
        <v>Not plastid, SignalP negative</v>
      </c>
      <c r="O17" s="4" t="str">
        <f>VLOOKUP($C17,Mitofates!$A$2:$H$56,8,FALSE)</f>
        <v>PredHel=0</v>
      </c>
      <c r="P17" s="4" t="str">
        <f>VLOOKUP($C17,Mitofates!$A$2:$I$56,9,FALSE)</f>
        <v>Neg</v>
      </c>
      <c r="Q17" s="4" t="s">
        <v>496</v>
      </c>
    </row>
    <row r="18" spans="1:18">
      <c r="A18" s="5" t="s">
        <v>189</v>
      </c>
      <c r="B18" s="5" t="s">
        <v>508</v>
      </c>
      <c r="C18" s="20" t="s">
        <v>96</v>
      </c>
      <c r="D18" s="5" t="s">
        <v>84</v>
      </c>
      <c r="E18" s="5" t="s">
        <v>87</v>
      </c>
      <c r="F18" s="5" t="s">
        <v>120</v>
      </c>
      <c r="G18" s="5" t="s">
        <v>120</v>
      </c>
      <c r="H18" s="4" t="s">
        <v>41</v>
      </c>
      <c r="I18" s="4" t="s">
        <v>12</v>
      </c>
      <c r="J18" s="4" t="str">
        <f>VLOOKUP($C18,Mitofates!$A$2:$H$56,3,FALSE)</f>
        <v>N</v>
      </c>
      <c r="K18" s="4" t="str">
        <f>VLOOKUP($C18,Mitofates!$A$2:$H$56,4,FALSE)</f>
        <v>N</v>
      </c>
      <c r="L18" s="4" t="str">
        <f>VLOOKUP($C18,Mitofates!$A$2:$H$56,5,FALSE)</f>
        <v>Not plastid, SignalP negative</v>
      </c>
      <c r="M18" s="4" t="str">
        <f>VLOOKUP($C18,Mitofates!$A$2:$H$56,6,FALSE)</f>
        <v>N</v>
      </c>
      <c r="N18" s="4" t="str">
        <f>VLOOKUP($C18,Mitofates!$A$2:$H$56,7,FALSE)</f>
        <v>Not plastid, SignalP negative</v>
      </c>
      <c r="O18" s="4" t="str">
        <f>VLOOKUP($C18,Mitofates!$A$2:$H$56,8,FALSE)</f>
        <v>PredHel=0</v>
      </c>
      <c r="P18" s="4" t="str">
        <f>VLOOKUP($C18,Mitofates!$A$2:$I$56,9,FALSE)</f>
        <v>Neg</v>
      </c>
      <c r="Q18" s="4" t="s">
        <v>496</v>
      </c>
    </row>
    <row r="19" spans="1:18">
      <c r="A19" s="5" t="s">
        <v>190</v>
      </c>
      <c r="B19" s="5" t="s">
        <v>508</v>
      </c>
      <c r="C19" s="4" t="s">
        <v>100</v>
      </c>
      <c r="D19" s="5" t="s">
        <v>85</v>
      </c>
      <c r="E19" s="5" t="s">
        <v>87</v>
      </c>
      <c r="F19" s="5" t="s">
        <v>120</v>
      </c>
      <c r="G19" s="5" t="s">
        <v>120</v>
      </c>
      <c r="H19" s="4" t="s">
        <v>42</v>
      </c>
      <c r="I19" s="4" t="s">
        <v>17</v>
      </c>
      <c r="J19" s="4" t="str">
        <f>VLOOKUP($C19,Mitofates!$A$2:$H$56,3,FALSE)</f>
        <v>N</v>
      </c>
      <c r="K19" s="4" t="str">
        <f>VLOOKUP($C19,Mitofates!$A$2:$H$56,4,FALSE)</f>
        <v>N</v>
      </c>
      <c r="L19" s="4" t="str">
        <f>VLOOKUP($C19,Mitofates!$A$2:$H$56,5,FALSE)</f>
        <v>Not plastid, SignalP negative</v>
      </c>
      <c r="M19" s="4" t="str">
        <f>VLOOKUP($C19,Mitofates!$A$2:$H$56,6,FALSE)</f>
        <v>N</v>
      </c>
      <c r="N19" s="4" t="str">
        <f>VLOOKUP($C19,Mitofates!$A$2:$H$56,7,FALSE)</f>
        <v>Not plastid, SignalP negative</v>
      </c>
      <c r="O19" s="4" t="str">
        <f>VLOOKUP($C19,Mitofates!$A$2:$H$56,8,FALSE)</f>
        <v>PredHel=0</v>
      </c>
      <c r="P19" s="4" t="str">
        <f>VLOOKUP($C19,Mitofates!$A$2:$I$56,9,FALSE)</f>
        <v>Neg</v>
      </c>
      <c r="Q19" s="4" t="s">
        <v>496</v>
      </c>
    </row>
    <row r="20" spans="1:18">
      <c r="A20" s="5" t="s">
        <v>191</v>
      </c>
      <c r="B20" s="5" t="s">
        <v>508</v>
      </c>
      <c r="C20" s="4" t="s">
        <v>94</v>
      </c>
      <c r="D20" s="5" t="s">
        <v>84</v>
      </c>
      <c r="E20" s="5" t="s">
        <v>87</v>
      </c>
      <c r="F20" s="5" t="s">
        <v>120</v>
      </c>
      <c r="G20" s="5" t="s">
        <v>120</v>
      </c>
      <c r="H20" s="4" t="s">
        <v>33</v>
      </c>
      <c r="I20" s="4" t="s">
        <v>14</v>
      </c>
      <c r="J20" s="4" t="str">
        <f>VLOOKUP($C20,Mitofates!$A$2:$H$56,3,FALSE)</f>
        <v>N</v>
      </c>
      <c r="K20" s="4" t="str">
        <f>VLOOKUP($C20,Mitofates!$A$2:$H$56,4,FALSE)</f>
        <v>N</v>
      </c>
      <c r="L20" s="4" t="str">
        <f>VLOOKUP($C20,Mitofates!$A$2:$H$56,5,FALSE)</f>
        <v>Not plastid, SignalP negative</v>
      </c>
      <c r="M20" s="11" t="str">
        <f>VLOOKUP($C20,Mitofates!$A$2:$H$56,6,FALSE)</f>
        <v>Y</v>
      </c>
      <c r="N20" s="4" t="str">
        <f>VLOOKUP($C20,Mitofates!$A$2:$H$56,7,FALSE)</f>
        <v>Not plastid, SignalP positive</v>
      </c>
      <c r="O20" s="4" t="str">
        <f>VLOOKUP($C20,Mitofates!$A$2:$H$56,8,FALSE)</f>
        <v>PredHel=0</v>
      </c>
      <c r="P20" s="4" t="str">
        <f>VLOOKUP($C20,Mitofates!$A$2:$I$56,9,FALSE)</f>
        <v>Neg</v>
      </c>
      <c r="Q20" s="4" t="s">
        <v>494</v>
      </c>
    </row>
    <row r="21" spans="1:18">
      <c r="A21" s="5" t="s">
        <v>192</v>
      </c>
      <c r="B21" s="5" t="s">
        <v>508</v>
      </c>
      <c r="C21" s="21" t="s">
        <v>102</v>
      </c>
      <c r="D21" s="5" t="s">
        <v>85</v>
      </c>
      <c r="E21" s="5" t="s">
        <v>87</v>
      </c>
      <c r="F21" s="5" t="s">
        <v>120</v>
      </c>
      <c r="G21" s="5" t="s">
        <v>120</v>
      </c>
      <c r="H21" s="4" t="s">
        <v>34</v>
      </c>
      <c r="I21" s="4" t="s">
        <v>19</v>
      </c>
      <c r="J21" s="4" t="str">
        <f>VLOOKUP($C21,Mitofates!$A$2:$H$56,3,FALSE)</f>
        <v>N</v>
      </c>
      <c r="K21" s="4" t="str">
        <f>VLOOKUP($C21,Mitofates!$A$2:$H$56,4,FALSE)</f>
        <v>N</v>
      </c>
      <c r="L21" s="4" t="str">
        <f>VLOOKUP($C21,Mitofates!$A$2:$H$56,5,FALSE)</f>
        <v>Not plastid, SignalP negative</v>
      </c>
      <c r="M21" s="11" t="str">
        <f>VLOOKUP($C21,Mitofates!$A$2:$H$56,6,FALSE)</f>
        <v>Y</v>
      </c>
      <c r="N21" s="4" t="str">
        <f>VLOOKUP($C21,Mitofates!$A$2:$H$56,7,FALSE)</f>
        <v>Not plastid, SignalP positive</v>
      </c>
      <c r="O21" s="4" t="str">
        <f>VLOOKUP($C21,Mitofates!$A$2:$H$56,8,FALSE)</f>
        <v>PredHel=0</v>
      </c>
      <c r="P21" s="4" t="str">
        <f>VLOOKUP($C21,Mitofates!$A$2:$I$56,9,FALSE)</f>
        <v>Neg</v>
      </c>
      <c r="Q21" s="4" t="s">
        <v>494</v>
      </c>
    </row>
    <row r="22" spans="1:18">
      <c r="A22" s="5" t="s">
        <v>193</v>
      </c>
      <c r="B22" s="5" t="s">
        <v>508</v>
      </c>
      <c r="C22" s="20" t="s">
        <v>93</v>
      </c>
      <c r="D22" s="5" t="s">
        <v>84</v>
      </c>
      <c r="E22" s="5" t="s">
        <v>87</v>
      </c>
      <c r="F22" s="5" t="s">
        <v>120</v>
      </c>
      <c r="G22" s="5" t="s">
        <v>120</v>
      </c>
      <c r="H22" s="4" t="s">
        <v>51</v>
      </c>
      <c r="I22" s="4" t="s">
        <v>15</v>
      </c>
      <c r="J22" s="11" t="str">
        <f>VLOOKUP($C22,Mitofates!$A$2:$H$56,3,FALSE)</f>
        <v>Y</v>
      </c>
      <c r="K22" s="11" t="str">
        <f>VLOOKUP($C22,Mitofates!$A$2:$H$56,4,FALSE)</f>
        <v>Y</v>
      </c>
      <c r="L22" s="11" t="str">
        <f>VLOOKUP($C22,Mitofates!$A$2:$H$56,5,FALSE)</f>
        <v xml:space="preserve">Plastid, low confidence </v>
      </c>
      <c r="M22" s="11" t="str">
        <f>VLOOKUP($C22,Mitofates!$A$2:$H$56,6,FALSE)</f>
        <v>Y</v>
      </c>
      <c r="N22" s="11" t="str">
        <f>VLOOKUP($C22,Mitofates!$A$2:$H$56,7,FALSE)</f>
        <v>Plastid, low confidence</v>
      </c>
      <c r="O22" s="4" t="str">
        <f>VLOOKUP($C22,Mitofates!$A$2:$H$56,8,FALSE)</f>
        <v>PredHel=0</v>
      </c>
      <c r="P22" s="4" t="str">
        <f>VLOOKUP($C22,Mitofates!$A$2:$I$56,9,FALSE)</f>
        <v>Neg</v>
      </c>
      <c r="Q22" s="4" t="s">
        <v>497</v>
      </c>
    </row>
    <row r="23" spans="1:18">
      <c r="A23" s="5" t="s">
        <v>194</v>
      </c>
      <c r="B23" s="5" t="s">
        <v>508</v>
      </c>
      <c r="C23" s="4" t="s">
        <v>103</v>
      </c>
      <c r="D23" s="5" t="s">
        <v>85</v>
      </c>
      <c r="E23" s="5" t="s">
        <v>87</v>
      </c>
      <c r="F23" s="5" t="s">
        <v>120</v>
      </c>
      <c r="G23" s="5" t="s">
        <v>120</v>
      </c>
      <c r="H23" s="4" t="s">
        <v>50</v>
      </c>
      <c r="I23" s="4" t="s">
        <v>20</v>
      </c>
      <c r="J23" s="11" t="str">
        <f>VLOOKUP($C23,Mitofates!$A$2:$H$56,3,FALSE)</f>
        <v>Y</v>
      </c>
      <c r="K23" s="11" t="str">
        <f>VLOOKUP($C23,Mitofates!$A$2:$H$56,4,FALSE)</f>
        <v>Y</v>
      </c>
      <c r="L23" s="11" t="str">
        <f>VLOOKUP($C23,Mitofates!$A$2:$H$56,5,FALSE)</f>
        <v xml:space="preserve">Plastid, low confidence </v>
      </c>
      <c r="M23" s="11" t="str">
        <f>VLOOKUP($C23,Mitofates!$A$2:$H$56,6,FALSE)</f>
        <v>Y</v>
      </c>
      <c r="N23" s="11" t="str">
        <f>VLOOKUP($C23,Mitofates!$A$2:$H$56,7,FALSE)</f>
        <v>Plastid, low confidence</v>
      </c>
      <c r="O23" s="4" t="str">
        <f>VLOOKUP($C23,Mitofates!$A$2:$H$56,8,FALSE)</f>
        <v>PredHel=0</v>
      </c>
      <c r="P23" s="4">
        <f>VLOOKUP($C23,Mitofates!$A$2:$I$56,9,FALSE)</f>
        <v>0.39500000000000002</v>
      </c>
      <c r="Q23" s="4" t="s">
        <v>497</v>
      </c>
    </row>
    <row r="25" spans="1:18">
      <c r="A25" s="5" t="s">
        <v>195</v>
      </c>
      <c r="B25" s="5" t="s">
        <v>58</v>
      </c>
      <c r="C25" s="12" t="s">
        <v>110</v>
      </c>
      <c r="D25" s="5" t="s">
        <v>84</v>
      </c>
      <c r="E25" s="5" t="s">
        <v>61</v>
      </c>
      <c r="F25" s="5" t="s">
        <v>120</v>
      </c>
      <c r="G25" s="5" t="s">
        <v>120</v>
      </c>
      <c r="H25" s="4" t="s">
        <v>62</v>
      </c>
      <c r="I25" s="4" t="s">
        <v>23</v>
      </c>
      <c r="J25" s="11" t="str">
        <f>VLOOKUP($C25,Mitofates!$A$2:$H$56,3,FALSE)</f>
        <v>Y</v>
      </c>
      <c r="K25" s="11" t="str">
        <f>VLOOKUP($C25,Mitofates!$A$2:$H$56,4,FALSE)</f>
        <v>Y</v>
      </c>
      <c r="L25" s="11" t="str">
        <f>VLOOKUP($C25,Mitofates!$A$2:$H$56,5,FALSE)</f>
        <v xml:space="preserve">Plastid, high confidence </v>
      </c>
      <c r="M25" s="11" t="str">
        <f>VLOOKUP($C25,Mitofates!$A$2:$H$56,6,FALSE)</f>
        <v>Y</v>
      </c>
      <c r="N25" s="11" t="str">
        <f>VLOOKUP($C25,Mitofates!$A$2:$H$56,7,FALSE)</f>
        <v>Plastid, high confidence</v>
      </c>
      <c r="O25" s="4" t="str">
        <f>VLOOKUP($C25,Mitofates!$A$2:$H$56,8,FALSE)</f>
        <v>PredHel=0</v>
      </c>
      <c r="P25" s="4" t="str">
        <f>VLOOKUP($C25,Mitofates!$A$2:$I$56,9,FALSE)</f>
        <v>Neg</v>
      </c>
      <c r="Q25" s="4" t="s">
        <v>501</v>
      </c>
      <c r="R25" s="4" t="s">
        <v>502</v>
      </c>
    </row>
    <row r="26" spans="1:18">
      <c r="A26" s="5" t="s">
        <v>196</v>
      </c>
      <c r="B26" s="5" t="s">
        <v>58</v>
      </c>
      <c r="C26" s="12" t="s">
        <v>111</v>
      </c>
      <c r="D26" s="5" t="s">
        <v>85</v>
      </c>
      <c r="E26" s="5" t="s">
        <v>61</v>
      </c>
      <c r="F26" s="5" t="s">
        <v>120</v>
      </c>
      <c r="G26" s="5" t="s">
        <v>120</v>
      </c>
      <c r="H26" s="4" t="s">
        <v>63</v>
      </c>
      <c r="I26" s="4" t="s">
        <v>4</v>
      </c>
      <c r="J26" s="11" t="str">
        <f>VLOOKUP($C26,Mitofates!$A$2:$H$56,3,FALSE)</f>
        <v>Y</v>
      </c>
      <c r="K26" s="11" t="str">
        <f>VLOOKUP($C26,Mitofates!$A$2:$H$56,4,FALSE)</f>
        <v>Y</v>
      </c>
      <c r="L26" s="11" t="str">
        <f>VLOOKUP($C26,Mitofates!$A$2:$H$56,5,FALSE)</f>
        <v xml:space="preserve">Plastid, high confidence </v>
      </c>
      <c r="M26" s="11" t="str">
        <f>VLOOKUP($C26,Mitofates!$A$2:$H$56,6,FALSE)</f>
        <v>Y</v>
      </c>
      <c r="N26" s="11" t="str">
        <f>VLOOKUP($C26,Mitofates!$A$2:$H$56,7,FALSE)</f>
        <v>Plastid, high confidence</v>
      </c>
      <c r="O26" s="4" t="str">
        <f>VLOOKUP($C26,Mitofates!$A$2:$H$56,8,FALSE)</f>
        <v>PredHel=0</v>
      </c>
      <c r="P26" s="4" t="str">
        <f>VLOOKUP($C26,Mitofates!$A$2:$I$56,9,FALSE)</f>
        <v>Neg</v>
      </c>
      <c r="Q26" s="4" t="s">
        <v>501</v>
      </c>
      <c r="R26" s="4" t="s">
        <v>502</v>
      </c>
    </row>
    <row r="27" spans="1:18">
      <c r="A27" s="5" t="s">
        <v>197</v>
      </c>
      <c r="B27" s="5" t="s">
        <v>58</v>
      </c>
      <c r="C27" s="12" t="s">
        <v>108</v>
      </c>
      <c r="D27" s="5" t="s">
        <v>84</v>
      </c>
      <c r="E27" s="5" t="s">
        <v>61</v>
      </c>
      <c r="F27" s="5" t="s">
        <v>120</v>
      </c>
      <c r="G27" s="5" t="s">
        <v>120</v>
      </c>
      <c r="H27" s="4" t="s">
        <v>59</v>
      </c>
      <c r="I27" s="4" t="s">
        <v>24</v>
      </c>
      <c r="J27" s="4" t="str">
        <f>VLOOKUP($C27,Mitofates!$A$2:$H$56,3,FALSE)</f>
        <v>N</v>
      </c>
      <c r="K27" s="4" t="str">
        <f>VLOOKUP($C27,Mitofates!$A$2:$H$56,4,FALSE)</f>
        <v>N</v>
      </c>
      <c r="L27" s="4" t="str">
        <f>VLOOKUP($C27,Mitofates!$A$2:$H$56,5,FALSE)</f>
        <v>Not plastid, SignalP negative</v>
      </c>
      <c r="M27" s="4" t="str">
        <f>VLOOKUP($C27,Mitofates!$A$2:$H$56,6,FALSE)</f>
        <v>N</v>
      </c>
      <c r="N27" s="4" t="str">
        <f>VLOOKUP($C27,Mitofates!$A$2:$H$56,7,FALSE)</f>
        <v>Not plastid, SignalP negative</v>
      </c>
      <c r="O27" s="4" t="str">
        <f>VLOOKUP($C27,Mitofates!$A$2:$H$56,8,FALSE)</f>
        <v>PredHel=0</v>
      </c>
      <c r="P27" s="4" t="str">
        <f>VLOOKUP($C27,Mitofates!$A$2:$I$56,9,FALSE)</f>
        <v>Neg</v>
      </c>
      <c r="Q27" s="4" t="s">
        <v>496</v>
      </c>
    </row>
    <row r="28" spans="1:18">
      <c r="A28" s="5" t="s">
        <v>198</v>
      </c>
      <c r="B28" s="5" t="s">
        <v>58</v>
      </c>
      <c r="C28" s="12" t="s">
        <v>109</v>
      </c>
      <c r="D28" s="5" t="s">
        <v>85</v>
      </c>
      <c r="E28" s="5" t="s">
        <v>61</v>
      </c>
      <c r="F28" s="5" t="s">
        <v>120</v>
      </c>
      <c r="G28" s="5" t="s">
        <v>120</v>
      </c>
      <c r="H28" s="4" t="s">
        <v>60</v>
      </c>
      <c r="I28" s="4" t="s">
        <v>5</v>
      </c>
      <c r="J28" s="4" t="str">
        <f>VLOOKUP($C28,Mitofates!$A$2:$H$56,3,FALSE)</f>
        <v>N</v>
      </c>
      <c r="K28" s="4" t="str">
        <f>VLOOKUP($C28,Mitofates!$A$2:$H$56,4,FALSE)</f>
        <v>N</v>
      </c>
      <c r="L28" s="4" t="str">
        <f>VLOOKUP($C28,Mitofates!$A$2:$H$56,5,FALSE)</f>
        <v>Not plastid, SignalP negative</v>
      </c>
      <c r="M28" s="4" t="str">
        <f>VLOOKUP($C28,Mitofates!$A$2:$H$56,6,FALSE)</f>
        <v>N</v>
      </c>
      <c r="N28" s="4" t="str">
        <f>VLOOKUP($C28,Mitofates!$A$2:$H$56,7,FALSE)</f>
        <v>Not plastid, SignalP negative</v>
      </c>
      <c r="O28" s="4" t="str">
        <f>VLOOKUP($C28,Mitofates!$A$2:$H$56,8,FALSE)</f>
        <v>PredHel=0</v>
      </c>
      <c r="P28" s="4" t="str">
        <f>VLOOKUP($C28,Mitofates!$A$2:$I$56,9,FALSE)</f>
        <v>Neg</v>
      </c>
      <c r="Q28" s="4" t="s">
        <v>496</v>
      </c>
    </row>
    <row r="30" spans="1:18">
      <c r="A30" s="5" t="s">
        <v>199</v>
      </c>
      <c r="B30" s="5" t="s">
        <v>121</v>
      </c>
      <c r="C30" s="4" t="s">
        <v>113</v>
      </c>
      <c r="D30" s="4" t="s">
        <v>84</v>
      </c>
      <c r="E30" s="5" t="s">
        <v>114</v>
      </c>
      <c r="F30" s="5" t="s">
        <v>120</v>
      </c>
      <c r="G30" s="5" t="s">
        <v>120</v>
      </c>
      <c r="H30" s="5" t="s">
        <v>56</v>
      </c>
      <c r="I30" s="4" t="s">
        <v>112</v>
      </c>
      <c r="J30" s="4" t="str">
        <f>VLOOKUP($C30,Mitofates!$A$2:$H$56,3,FALSE)</f>
        <v>N</v>
      </c>
      <c r="K30" s="4" t="str">
        <f>VLOOKUP($C30,Mitofates!$A$2:$H$56,4,FALSE)</f>
        <v>N</v>
      </c>
      <c r="L30" s="4" t="str">
        <f>VLOOKUP($C30,Mitofates!$A$2:$H$56,5,FALSE)</f>
        <v>Not plastid, SignalP negative</v>
      </c>
      <c r="M30" s="4" t="str">
        <f>VLOOKUP($C30,Mitofates!$A$2:$H$56,6,FALSE)</f>
        <v>Y</v>
      </c>
      <c r="N30" s="4" t="str">
        <f>VLOOKUP($C30,Mitofates!$A$2:$H$56,7,FALSE)</f>
        <v>Not plastid, SignalP positive</v>
      </c>
      <c r="O30" s="11" t="str">
        <f>VLOOKUP($C30,Mitofates!$A$2:$H$56,8,FALSE)</f>
        <v>PredHel=1</v>
      </c>
      <c r="P30" s="4" t="str">
        <f>VLOOKUP($C30,Mitofates!$A$2:$I$56,9,FALSE)</f>
        <v>Neg</v>
      </c>
      <c r="Q30" s="4" t="s">
        <v>495</v>
      </c>
    </row>
    <row r="31" spans="1:18">
      <c r="A31" s="5" t="s">
        <v>200</v>
      </c>
      <c r="B31" s="5" t="s">
        <v>55</v>
      </c>
      <c r="C31" s="12" t="s">
        <v>115</v>
      </c>
      <c r="D31" s="4" t="s">
        <v>85</v>
      </c>
      <c r="E31" s="5" t="s">
        <v>114</v>
      </c>
      <c r="F31" s="5" t="s">
        <v>120</v>
      </c>
      <c r="G31" s="5" t="s">
        <v>120</v>
      </c>
      <c r="H31" s="4" t="s">
        <v>56</v>
      </c>
      <c r="I31" s="4" t="s">
        <v>27</v>
      </c>
      <c r="J31" s="4" t="str">
        <f>VLOOKUP($C31,Mitofates!$A$2:$H$56,3,FALSE)</f>
        <v>N</v>
      </c>
      <c r="K31" s="4" t="str">
        <f>VLOOKUP($C31,Mitofates!$A$2:$H$56,4,FALSE)</f>
        <v>N</v>
      </c>
      <c r="L31" s="4" t="str">
        <f>VLOOKUP($C31,Mitofates!$A$2:$H$56,5,FALSE)</f>
        <v>Not plastid, SignalP negative</v>
      </c>
      <c r="M31" s="4" t="str">
        <f>VLOOKUP($C31,Mitofates!$A$2:$H$56,6,FALSE)</f>
        <v>N</v>
      </c>
      <c r="N31" s="4" t="str">
        <f>VLOOKUP($C31,Mitofates!$A$2:$H$56,7,FALSE)</f>
        <v>Not plastid, SignalP negative</v>
      </c>
      <c r="O31" s="11" t="str">
        <f>VLOOKUP($C31,Mitofates!$A$2:$H$56,8,FALSE)</f>
        <v>PredHel=1</v>
      </c>
      <c r="P31" s="4" t="str">
        <f>VLOOKUP($C31,Mitofates!$A$2:$I$56,9,FALSE)</f>
        <v>Neg</v>
      </c>
      <c r="Q31" s="4" t="s">
        <v>495</v>
      </c>
    </row>
    <row r="32" spans="1:18">
      <c r="A32" s="5" t="s">
        <v>215</v>
      </c>
      <c r="B32" s="5" t="s">
        <v>55</v>
      </c>
      <c r="C32" s="4" t="s">
        <v>116</v>
      </c>
      <c r="D32" s="4" t="s">
        <v>85</v>
      </c>
      <c r="E32" s="5" t="s">
        <v>114</v>
      </c>
      <c r="F32" s="5" t="s">
        <v>120</v>
      </c>
      <c r="G32" s="5" t="s">
        <v>120</v>
      </c>
      <c r="H32" s="4" t="s">
        <v>57</v>
      </c>
      <c r="I32" s="4" t="s">
        <v>2</v>
      </c>
      <c r="J32" s="4" t="str">
        <f>VLOOKUP($C32,Mitofates!$A$2:$H$56,3,FALSE)</f>
        <v>N</v>
      </c>
      <c r="K32" s="4" t="str">
        <f>VLOOKUP($C32,Mitofates!$A$2:$H$56,4,FALSE)</f>
        <v>N</v>
      </c>
      <c r="L32" s="4" t="str">
        <f>VLOOKUP($C32,Mitofates!$A$2:$H$56,5,FALSE)</f>
        <v>Not plastid, SignalP negative</v>
      </c>
      <c r="M32" s="4" t="str">
        <f>VLOOKUP($C32,Mitofates!$A$2:$H$56,6,FALSE)</f>
        <v>N</v>
      </c>
      <c r="N32" s="4" t="str">
        <f>VLOOKUP($C32,Mitofates!$A$2:$H$56,7,FALSE)</f>
        <v>Not plastid, SignalP negative</v>
      </c>
      <c r="O32" s="11" t="str">
        <f>VLOOKUP($C32,Mitofates!$A$2:$H$56,8,FALSE)</f>
        <v>PredHel=1</v>
      </c>
      <c r="P32" s="4" t="str">
        <f>VLOOKUP($C32,Mitofates!$A$2:$I$56,9,FALSE)</f>
        <v>Neg</v>
      </c>
      <c r="Q32" s="4" t="s">
        <v>495</v>
      </c>
    </row>
    <row r="34" spans="1:17">
      <c r="A34" s="5" t="s">
        <v>201</v>
      </c>
      <c r="B34" s="5" t="s">
        <v>52</v>
      </c>
      <c r="C34" s="4" t="s">
        <v>122</v>
      </c>
      <c r="D34" s="4" t="s">
        <v>84</v>
      </c>
      <c r="E34" s="5" t="s">
        <v>120</v>
      </c>
      <c r="F34" s="5" t="s">
        <v>120</v>
      </c>
      <c r="G34" s="5" t="s">
        <v>120</v>
      </c>
      <c r="H34" s="4" t="s">
        <v>53</v>
      </c>
      <c r="I34" s="4" t="s">
        <v>0</v>
      </c>
      <c r="J34" s="11" t="str">
        <f>VLOOKUP($C34,Mitofates!$A$2:$H$56,3,FALSE)</f>
        <v>Y</v>
      </c>
      <c r="K34" s="11" t="str">
        <f>VLOOKUP($C34,Mitofates!$A$2:$H$56,4,FALSE)</f>
        <v>Y</v>
      </c>
      <c r="L34" s="4" t="str">
        <f>VLOOKUP($C34,Mitofates!$A$2:$H$56,5,FALSE)</f>
        <v>Not plastid, SignalP positive</v>
      </c>
      <c r="M34" s="11" t="str">
        <f>VLOOKUP($C34,Mitofates!$A$2:$H$56,6,FALSE)</f>
        <v>Y</v>
      </c>
      <c r="N34" s="4" t="str">
        <f>VLOOKUP($C34,Mitofates!$A$2:$H$56,7,FALSE)</f>
        <v>Not plastid, SignalP positive</v>
      </c>
      <c r="O34" s="4" t="str">
        <f>VLOOKUP($C34,Mitofates!$A$2:$H$56,8,FALSE)</f>
        <v>PredHel=0</v>
      </c>
      <c r="P34" s="4" t="str">
        <f>VLOOKUP($C34,Mitofates!$A$2:$I$56,9,FALSE)</f>
        <v>Neg</v>
      </c>
      <c r="Q34" s="4" t="s">
        <v>500</v>
      </c>
    </row>
    <row r="35" spans="1:17">
      <c r="A35" s="5" t="s">
        <v>202</v>
      </c>
      <c r="B35" s="5" t="s">
        <v>52</v>
      </c>
      <c r="C35" s="4" t="s">
        <v>123</v>
      </c>
      <c r="D35" s="5" t="s">
        <v>85</v>
      </c>
      <c r="E35" s="5" t="s">
        <v>120</v>
      </c>
      <c r="F35" s="5" t="s">
        <v>120</v>
      </c>
      <c r="G35" s="5" t="s">
        <v>120</v>
      </c>
      <c r="H35" s="4" t="s">
        <v>54</v>
      </c>
      <c r="I35" s="4" t="s">
        <v>9</v>
      </c>
      <c r="J35" s="4" t="str">
        <f>VLOOKUP($C35,Mitofates!$A$2:$H$56,3,FALSE)</f>
        <v>N</v>
      </c>
      <c r="K35" s="4" t="str">
        <f>VLOOKUP($C35,Mitofates!$A$2:$H$56,4,FALSE)</f>
        <v>N</v>
      </c>
      <c r="L35" s="4" t="str">
        <f>VLOOKUP($C35,Mitofates!$A$2:$H$56,5,FALSE)</f>
        <v>Not plastid, SignalP negative</v>
      </c>
      <c r="M35" s="4" t="str">
        <f>VLOOKUP($C35,Mitofates!$A$2:$H$56,6,FALSE)</f>
        <v>N</v>
      </c>
      <c r="N35" s="4" t="str">
        <f>VLOOKUP($C35,Mitofates!$A$2:$H$56,7,FALSE)</f>
        <v>Not plastid, SignalP negative</v>
      </c>
      <c r="O35" s="4" t="str">
        <f>VLOOKUP($C35,Mitofates!$A$2:$H$56,8,FALSE)</f>
        <v>PredHel=0</v>
      </c>
      <c r="P35" s="4" t="str">
        <f>VLOOKUP($C35,Mitofates!$A$2:$I$56,9,FALSE)</f>
        <v>Neg</v>
      </c>
      <c r="Q35" s="4" t="s">
        <v>500</v>
      </c>
    </row>
    <row r="36" spans="1:17" s="12" customFormat="1">
      <c r="A36" s="13"/>
      <c r="B36" s="13"/>
      <c r="D36" s="13"/>
      <c r="E36" s="13"/>
      <c r="F36" s="13"/>
      <c r="G36" s="13"/>
      <c r="J36" s="4"/>
      <c r="K36" s="4"/>
      <c r="L36" s="4"/>
      <c r="M36" s="4"/>
      <c r="N36" s="4"/>
      <c r="O36" s="4"/>
      <c r="P36" s="4"/>
    </row>
    <row r="37" spans="1:17">
      <c r="A37" s="5" t="s">
        <v>203</v>
      </c>
      <c r="B37" s="5" t="s">
        <v>218</v>
      </c>
      <c r="C37" s="12" t="s">
        <v>124</v>
      </c>
      <c r="D37" s="13" t="s">
        <v>84</v>
      </c>
      <c r="E37" s="5" t="s">
        <v>120</v>
      </c>
      <c r="F37" s="5" t="s">
        <v>120</v>
      </c>
      <c r="G37" s="5" t="s">
        <v>120</v>
      </c>
      <c r="H37" s="3" t="s">
        <v>64</v>
      </c>
      <c r="I37" s="3" t="s">
        <v>29</v>
      </c>
      <c r="J37" s="11" t="str">
        <f>VLOOKUP($C37,Mitofates!$A$2:$H$56,3,FALSE)</f>
        <v>Y</v>
      </c>
      <c r="K37" s="11" t="str">
        <f>VLOOKUP($C37,Mitofates!$A$2:$H$56,4,FALSE)</f>
        <v>Y</v>
      </c>
      <c r="L37" s="11" t="str">
        <f>VLOOKUP($C37,Mitofates!$A$2:$H$56,5,FALSE)</f>
        <v xml:space="preserve">Plastid, high confidence </v>
      </c>
      <c r="M37" s="11" t="str">
        <f>VLOOKUP($C37,Mitofates!$A$2:$H$56,6,FALSE)</f>
        <v>Y</v>
      </c>
      <c r="N37" s="11" t="str">
        <f>VLOOKUP($C37,Mitofates!$A$2:$H$56,7,FALSE)</f>
        <v>Plastid, high confidence</v>
      </c>
      <c r="O37" s="4" t="str">
        <f>VLOOKUP($C37,Mitofates!$A$2:$H$56,8,FALSE)</f>
        <v>PredHel=0</v>
      </c>
      <c r="P37" s="4" t="str">
        <f>VLOOKUP($C37,Mitofates!$A$2:$I$56,9,FALSE)</f>
        <v>Neg</v>
      </c>
      <c r="Q37" s="4" t="s">
        <v>498</v>
      </c>
    </row>
    <row r="38" spans="1:17">
      <c r="A38" s="5" t="s">
        <v>204</v>
      </c>
      <c r="B38" s="5" t="s">
        <v>218</v>
      </c>
      <c r="C38" s="12" t="s">
        <v>125</v>
      </c>
      <c r="D38" s="13" t="s">
        <v>85</v>
      </c>
      <c r="E38" s="5" t="s">
        <v>120</v>
      </c>
      <c r="F38" s="5" t="s">
        <v>120</v>
      </c>
      <c r="G38" s="5" t="s">
        <v>120</v>
      </c>
      <c r="H38" s="3" t="s">
        <v>65</v>
      </c>
      <c r="I38" s="3" t="s">
        <v>66</v>
      </c>
      <c r="J38" s="11" t="str">
        <f>VLOOKUP($C38,Mitofates!$A$2:$H$56,3,FALSE)</f>
        <v>Y</v>
      </c>
      <c r="K38" s="11" t="str">
        <f>VLOOKUP($C38,Mitofates!$A$2:$H$56,4,FALSE)</f>
        <v>Y</v>
      </c>
      <c r="L38" s="11" t="str">
        <f>VLOOKUP($C38,Mitofates!$A$2:$H$56,5,FALSE)</f>
        <v xml:space="preserve">Plastid, high confidence </v>
      </c>
      <c r="M38" s="11" t="str">
        <f>VLOOKUP($C38,Mitofates!$A$2:$H$56,6,FALSE)</f>
        <v>Y</v>
      </c>
      <c r="N38" s="11" t="str">
        <f>VLOOKUP($C38,Mitofates!$A$2:$H$56,7,FALSE)</f>
        <v>Plastid, high confidence</v>
      </c>
      <c r="O38" s="4" t="str">
        <f>VLOOKUP($C38,Mitofates!$A$2:$H$56,8,FALSE)</f>
        <v>PredHel=0</v>
      </c>
      <c r="P38" s="4" t="str">
        <f>VLOOKUP($C38,Mitofates!$A$2:$I$56,9,FALSE)</f>
        <v>Neg</v>
      </c>
      <c r="Q38" s="4" t="s">
        <v>498</v>
      </c>
    </row>
    <row r="39" spans="1:17" s="12" customFormat="1">
      <c r="A39" s="5" t="s">
        <v>205</v>
      </c>
      <c r="B39" s="5" t="s">
        <v>218</v>
      </c>
      <c r="C39" s="12" t="s">
        <v>126</v>
      </c>
      <c r="D39" s="13" t="s">
        <v>84</v>
      </c>
      <c r="E39" s="5" t="s">
        <v>120</v>
      </c>
      <c r="F39" s="5" t="s">
        <v>120</v>
      </c>
      <c r="G39" s="5" t="s">
        <v>120</v>
      </c>
      <c r="H39" s="13" t="s">
        <v>509</v>
      </c>
      <c r="I39" s="12" t="s">
        <v>127</v>
      </c>
      <c r="J39" s="11" t="str">
        <f>VLOOKUP($C39,Mitofates!$A$2:$H$56,3,FALSE)</f>
        <v>Y</v>
      </c>
      <c r="K39" s="11" t="str">
        <f>VLOOKUP($C39,Mitofates!$A$2:$H$56,4,FALSE)</f>
        <v>Y</v>
      </c>
      <c r="L39" s="11" t="str">
        <f>VLOOKUP($C39,Mitofates!$A$2:$H$56,5,FALSE)</f>
        <v xml:space="preserve">Plastid, high confidence </v>
      </c>
      <c r="M39" s="11" t="str">
        <f>VLOOKUP($C39,Mitofates!$A$2:$H$56,6,FALSE)</f>
        <v>Y</v>
      </c>
      <c r="N39" s="12" t="str">
        <f>VLOOKUP($C39,Mitofates!$A$2:$H$56,7,FALSE)</f>
        <v>Not plastid, SignalP positive</v>
      </c>
      <c r="O39" s="4" t="str">
        <f>VLOOKUP($C39,Mitofates!$A$2:$H$56,8,FALSE)</f>
        <v>PredHel=0</v>
      </c>
      <c r="P39" s="4" t="str">
        <f>VLOOKUP($C39,Mitofates!$A$2:$I$56,9,FALSE)</f>
        <v>Neg</v>
      </c>
      <c r="Q39" s="4" t="s">
        <v>498</v>
      </c>
    </row>
    <row r="40" spans="1:17" s="12" customFormat="1">
      <c r="A40" s="5" t="s">
        <v>206</v>
      </c>
      <c r="B40" s="5" t="s">
        <v>218</v>
      </c>
      <c r="C40" s="12" t="s">
        <v>128</v>
      </c>
      <c r="D40" s="13" t="s">
        <v>85</v>
      </c>
      <c r="E40" s="5" t="s">
        <v>120</v>
      </c>
      <c r="F40" s="5" t="s">
        <v>120</v>
      </c>
      <c r="G40" s="5" t="s">
        <v>120</v>
      </c>
      <c r="J40" s="11" t="str">
        <f>VLOOKUP($C40,Mitofates!$A$2:$H$56,3,FALSE)</f>
        <v>Y</v>
      </c>
      <c r="K40" s="11" t="str">
        <f>VLOOKUP($C40,Mitofates!$A$2:$H$56,4,FALSE)</f>
        <v>Y</v>
      </c>
      <c r="L40" s="11" t="str">
        <f>VLOOKUP($C40,Mitofates!$A$2:$H$56,5,FALSE)</f>
        <v xml:space="preserve">Plastid, high confidence </v>
      </c>
      <c r="M40" s="11" t="str">
        <f>VLOOKUP($C40,Mitofates!$A$2:$H$56,6,FALSE)</f>
        <v>Y</v>
      </c>
      <c r="N40" s="11" t="str">
        <f>VLOOKUP($C40,Mitofates!$A$2:$H$56,7,FALSE)</f>
        <v>Plastid, high confidence</v>
      </c>
      <c r="O40" s="4" t="str">
        <f>VLOOKUP($C40,Mitofates!$A$2:$H$56,8,FALSE)</f>
        <v>PredHel=0</v>
      </c>
      <c r="P40" s="4" t="str">
        <f>VLOOKUP($C40,Mitofates!$A$2:$I$56,9,FALSE)</f>
        <v>Neg</v>
      </c>
      <c r="Q40" s="4" t="s">
        <v>498</v>
      </c>
    </row>
    <row r="41" spans="1:17">
      <c r="A41" s="5" t="s">
        <v>207</v>
      </c>
      <c r="B41" s="5" t="s">
        <v>218</v>
      </c>
      <c r="C41" s="5" t="s">
        <v>129</v>
      </c>
      <c r="D41" s="5" t="s">
        <v>84</v>
      </c>
      <c r="E41" s="5" t="s">
        <v>120</v>
      </c>
      <c r="F41" s="5" t="s">
        <v>120</v>
      </c>
      <c r="G41" s="5" t="s">
        <v>120</v>
      </c>
      <c r="H41" s="3" t="s">
        <v>510</v>
      </c>
      <c r="I41" s="3" t="s">
        <v>131</v>
      </c>
      <c r="J41" s="4" t="str">
        <f>VLOOKUP($C41,Mitofates!$A$2:$H$56,3,FALSE)</f>
        <v>N</v>
      </c>
      <c r="K41" s="4" t="str">
        <f>VLOOKUP($C41,Mitofates!$A$2:$H$56,4,FALSE)</f>
        <v>N</v>
      </c>
      <c r="L41" s="4" t="str">
        <f>VLOOKUP($C41,Mitofates!$A$2:$H$56,5,FALSE)</f>
        <v>Not plastid, SignalP negative</v>
      </c>
      <c r="M41" s="11" t="str">
        <f>VLOOKUP($C41,Mitofates!$A$2:$H$56,6,FALSE)</f>
        <v>Y</v>
      </c>
      <c r="N41" s="4" t="str">
        <f>VLOOKUP($C41,Mitofates!$A$2:$H$56,7,FALSE)</f>
        <v>Not plastid, SignalP positive</v>
      </c>
      <c r="O41" s="4" t="str">
        <f>VLOOKUP($C41,Mitofates!$A$2:$H$56,8,FALSE)</f>
        <v>PredHel=0</v>
      </c>
      <c r="P41" s="4" t="str">
        <f>VLOOKUP($C41,Mitofates!$A$2:$I$56,9,FALSE)</f>
        <v>Neg</v>
      </c>
      <c r="Q41" s="4" t="s">
        <v>500</v>
      </c>
    </row>
    <row r="42" spans="1:17">
      <c r="A42" s="5" t="s">
        <v>208</v>
      </c>
      <c r="B42" s="5" t="s">
        <v>218</v>
      </c>
      <c r="C42" s="5" t="s">
        <v>130</v>
      </c>
      <c r="D42" s="5" t="s">
        <v>85</v>
      </c>
      <c r="E42" s="5" t="s">
        <v>120</v>
      </c>
      <c r="F42" s="5" t="s">
        <v>120</v>
      </c>
      <c r="G42" s="5" t="s">
        <v>120</v>
      </c>
      <c r="J42" s="4" t="str">
        <f>VLOOKUP($C42,Mitofates!$A$2:$H$56,3,FALSE)</f>
        <v>N</v>
      </c>
      <c r="K42" s="4" t="str">
        <f>VLOOKUP($C42,Mitofates!$A$2:$H$56,4,FALSE)</f>
        <v>N</v>
      </c>
      <c r="L42" s="4" t="str">
        <f>VLOOKUP($C42,Mitofates!$A$2:$H$56,5,FALSE)</f>
        <v>Not plastid, SignalP negative</v>
      </c>
      <c r="M42" s="11" t="str">
        <f>VLOOKUP($C42,Mitofates!$A$2:$H$56,6,FALSE)</f>
        <v>Y</v>
      </c>
      <c r="N42" s="4" t="str">
        <f>VLOOKUP($C42,Mitofates!$A$2:$H$56,7,FALSE)</f>
        <v>Not plastid, SignalP positive</v>
      </c>
      <c r="O42" s="4" t="str">
        <f>VLOOKUP($C42,Mitofates!$A$2:$H$56,8,FALSE)</f>
        <v>PredHel=0</v>
      </c>
      <c r="P42" s="4" t="str">
        <f>VLOOKUP($C42,Mitofates!$A$2:$I$56,9,FALSE)</f>
        <v>Neg</v>
      </c>
      <c r="Q42" s="4" t="s">
        <v>500</v>
      </c>
    </row>
    <row r="43" spans="1:17">
      <c r="A43" s="5" t="s">
        <v>209</v>
      </c>
      <c r="B43" s="5" t="s">
        <v>218</v>
      </c>
      <c r="C43" s="5" t="s">
        <v>132</v>
      </c>
      <c r="D43" s="5" t="s">
        <v>84</v>
      </c>
      <c r="E43" s="5" t="s">
        <v>120</v>
      </c>
      <c r="F43" s="5" t="s">
        <v>120</v>
      </c>
      <c r="G43" s="5" t="s">
        <v>120</v>
      </c>
      <c r="H43" s="3" t="s">
        <v>511</v>
      </c>
      <c r="I43" s="3" t="s">
        <v>134</v>
      </c>
      <c r="J43" s="11" t="str">
        <f>VLOOKUP($C43,Mitofates!$A$2:$H$56,3,FALSE)</f>
        <v>Y</v>
      </c>
      <c r="K43" s="11" t="str">
        <f>VLOOKUP($C43,Mitofates!$A$2:$H$56,4,FALSE)</f>
        <v>Y</v>
      </c>
      <c r="L43" s="4" t="str">
        <f>VLOOKUP($C43,Mitofates!$A$2:$H$56,5,FALSE)</f>
        <v>Not plastid, SignalP positive</v>
      </c>
      <c r="M43" s="11" t="str">
        <f>VLOOKUP($C43,Mitofates!$A$2:$H$56,6,FALSE)</f>
        <v>Y</v>
      </c>
      <c r="N43" s="4" t="str">
        <f>VLOOKUP($C43,Mitofates!$A$2:$H$56,7,FALSE)</f>
        <v>Not plastid, SignalP positive</v>
      </c>
      <c r="O43" s="4" t="str">
        <f>VLOOKUP($C43,Mitofates!$A$2:$H$56,8,FALSE)</f>
        <v>PredHel=0</v>
      </c>
      <c r="P43" s="4" t="str">
        <f>VLOOKUP($C43,Mitofates!$A$2:$I$56,9,FALSE)</f>
        <v>Neg</v>
      </c>
      <c r="Q43" s="4" t="s">
        <v>500</v>
      </c>
    </row>
    <row r="44" spans="1:17">
      <c r="A44" s="5" t="s">
        <v>210</v>
      </c>
      <c r="B44" s="5" t="s">
        <v>218</v>
      </c>
      <c r="C44" s="5" t="s">
        <v>133</v>
      </c>
      <c r="D44" s="5" t="s">
        <v>85</v>
      </c>
      <c r="E44" s="5" t="s">
        <v>120</v>
      </c>
      <c r="F44" s="5" t="s">
        <v>120</v>
      </c>
      <c r="G44" s="5" t="s">
        <v>120</v>
      </c>
      <c r="J44" s="11" t="str">
        <f>VLOOKUP($C44,Mitofates!$A$2:$H$56,3,FALSE)</f>
        <v>Y</v>
      </c>
      <c r="K44" s="11" t="str">
        <f>VLOOKUP($C44,Mitofates!$A$2:$H$56,4,FALSE)</f>
        <v>Y</v>
      </c>
      <c r="L44" s="4" t="str">
        <f>VLOOKUP($C44,Mitofates!$A$2:$H$56,5,FALSE)</f>
        <v>Not plastid, SignalP positive</v>
      </c>
      <c r="M44" s="11" t="str">
        <f>VLOOKUP($C44,Mitofates!$A$2:$H$56,6,FALSE)</f>
        <v>Y</v>
      </c>
      <c r="N44" s="4" t="str">
        <f>VLOOKUP($C44,Mitofates!$A$2:$H$56,7,FALSE)</f>
        <v>Not plastid, SignalP positive</v>
      </c>
      <c r="O44" s="4" t="str">
        <f>VLOOKUP($C44,Mitofates!$A$2:$H$56,8,FALSE)</f>
        <v>PredHel=1</v>
      </c>
      <c r="P44" s="4" t="str">
        <f>VLOOKUP($C44,Mitofates!$A$2:$I$56,9,FALSE)</f>
        <v>Neg</v>
      </c>
      <c r="Q44" s="4" t="s">
        <v>500</v>
      </c>
    </row>
    <row r="45" spans="1:17">
      <c r="A45" s="5" t="s">
        <v>211</v>
      </c>
      <c r="B45" s="5" t="s">
        <v>218</v>
      </c>
      <c r="C45" s="5" t="s">
        <v>135</v>
      </c>
      <c r="D45" s="5" t="s">
        <v>84</v>
      </c>
      <c r="E45" s="5" t="s">
        <v>120</v>
      </c>
      <c r="F45" s="5" t="s">
        <v>120</v>
      </c>
      <c r="G45" s="5" t="s">
        <v>120</v>
      </c>
      <c r="H45" s="3" t="s">
        <v>512</v>
      </c>
      <c r="I45" s="3" t="s">
        <v>136</v>
      </c>
      <c r="J45" s="4" t="str">
        <f>VLOOKUP($C45,Mitofates!$A$2:$H$56,3,FALSE)</f>
        <v>N</v>
      </c>
      <c r="K45" s="4" t="str">
        <f>VLOOKUP($C45,Mitofates!$A$2:$H$56,4,FALSE)</f>
        <v>N</v>
      </c>
      <c r="L45" s="4" t="str">
        <f>VLOOKUP($C45,Mitofates!$A$2:$H$56,5,FALSE)</f>
        <v>Not plastid, SignalP negative</v>
      </c>
      <c r="M45" s="4" t="str">
        <f>VLOOKUP($C45,Mitofates!$A$2:$H$56,6,FALSE)</f>
        <v>N</v>
      </c>
      <c r="N45" s="4" t="str">
        <f>VLOOKUP($C45,Mitofates!$A$2:$H$56,7,FALSE)</f>
        <v>Not plastid, SignalP negative</v>
      </c>
      <c r="O45" s="4" t="str">
        <f>VLOOKUP($C45,Mitofates!$A$2:$H$56,8,FALSE)</f>
        <v>PredHel=0</v>
      </c>
      <c r="P45" s="11">
        <f>VLOOKUP($C45,Mitofates!$A$2:$I$56,9,FALSE)</f>
        <v>0.99299999999999999</v>
      </c>
      <c r="Q45" s="4" t="s">
        <v>504</v>
      </c>
    </row>
    <row r="46" spans="1:17">
      <c r="A46" s="5" t="s">
        <v>212</v>
      </c>
      <c r="B46" s="5" t="s">
        <v>218</v>
      </c>
      <c r="C46" s="5" t="s">
        <v>137</v>
      </c>
      <c r="D46" s="5" t="s">
        <v>85</v>
      </c>
      <c r="E46" s="5" t="s">
        <v>120</v>
      </c>
      <c r="F46" s="5" t="s">
        <v>120</v>
      </c>
      <c r="G46" s="5" t="s">
        <v>120</v>
      </c>
      <c r="J46" s="4" t="str">
        <f>VLOOKUP($C46,Mitofates!$A$2:$H$56,3,FALSE)</f>
        <v>N</v>
      </c>
      <c r="K46" s="4" t="str">
        <f>VLOOKUP($C46,Mitofates!$A$2:$H$56,4,FALSE)</f>
        <v>N</v>
      </c>
      <c r="L46" s="4" t="str">
        <f>VLOOKUP($C46,Mitofates!$A$2:$H$56,5,FALSE)</f>
        <v>Not plastid, SignalP negative</v>
      </c>
      <c r="M46" s="4" t="str">
        <f>VLOOKUP($C46,Mitofates!$A$2:$H$56,6,FALSE)</f>
        <v>N</v>
      </c>
      <c r="N46" s="4" t="str">
        <f>VLOOKUP($C46,Mitofates!$A$2:$H$56,7,FALSE)</f>
        <v>Not plastid, SignalP negative</v>
      </c>
      <c r="O46" s="4" t="str">
        <f>VLOOKUP($C46,Mitofates!$A$2:$H$56,8,FALSE)</f>
        <v>PredHel=0</v>
      </c>
      <c r="P46" s="11">
        <f>VLOOKUP($C46,Mitofates!$A$2:$I$56,9,FALSE)</f>
        <v>0.99299999999999999</v>
      </c>
      <c r="Q46" s="4" t="s">
        <v>504</v>
      </c>
    </row>
    <row r="47" spans="1:17">
      <c r="A47" s="5" t="s">
        <v>213</v>
      </c>
      <c r="B47" s="5" t="s">
        <v>218</v>
      </c>
      <c r="C47" s="5" t="s">
        <v>138</v>
      </c>
      <c r="D47" s="5" t="s">
        <v>84</v>
      </c>
      <c r="E47" s="5" t="s">
        <v>120</v>
      </c>
      <c r="F47" s="5" t="s">
        <v>120</v>
      </c>
      <c r="G47" s="5" t="s">
        <v>120</v>
      </c>
      <c r="H47" s="3" t="s">
        <v>513</v>
      </c>
      <c r="I47" s="3" t="s">
        <v>139</v>
      </c>
      <c r="J47" s="4" t="str">
        <f>VLOOKUP($C47,Mitofates!$A$2:$H$56,3,FALSE)</f>
        <v>N</v>
      </c>
      <c r="K47" s="4" t="str">
        <f>VLOOKUP($C47,Mitofates!$A$2:$H$56,4,FALSE)</f>
        <v>N</v>
      </c>
      <c r="L47" s="4" t="str">
        <f>VLOOKUP($C47,Mitofates!$A$2:$H$56,5,FALSE)</f>
        <v>Not plastid, SignalP negative</v>
      </c>
      <c r="M47" s="4" t="str">
        <f>VLOOKUP($C47,Mitofates!$A$2:$H$56,6,FALSE)</f>
        <v>N</v>
      </c>
      <c r="N47" s="4" t="str">
        <f>VLOOKUP($C47,Mitofates!$A$2:$H$56,7,FALSE)</f>
        <v>Not plastid, SignalP negative</v>
      </c>
      <c r="O47" s="4" t="str">
        <f>VLOOKUP($C47,Mitofates!$A$2:$H$56,8,FALSE)</f>
        <v>PredHel=1</v>
      </c>
      <c r="P47" s="4" t="str">
        <f>VLOOKUP($C47,Mitofates!$A$2:$I$56,9,FALSE)</f>
        <v>Neg</v>
      </c>
      <c r="Q47" s="4" t="s">
        <v>496</v>
      </c>
    </row>
    <row r="48" spans="1:17">
      <c r="H48" s="4"/>
      <c r="I48" s="4"/>
    </row>
    <row r="49" spans="1:17" s="12" customFormat="1">
      <c r="A49" s="13" t="s">
        <v>159</v>
      </c>
      <c r="B49" s="13" t="s">
        <v>508</v>
      </c>
      <c r="C49" s="13" t="s">
        <v>143</v>
      </c>
      <c r="D49" s="13" t="s">
        <v>84</v>
      </c>
      <c r="E49" s="5" t="s">
        <v>146</v>
      </c>
      <c r="F49" s="14" t="s">
        <v>150</v>
      </c>
      <c r="G49" s="4" t="s">
        <v>151</v>
      </c>
      <c r="H49" s="4" t="s">
        <v>71</v>
      </c>
      <c r="I49" s="4" t="s">
        <v>71</v>
      </c>
      <c r="J49" s="4" t="str">
        <f>VLOOKUP($C49,Mitofates!$A$2:$H$56,3,FALSE)</f>
        <v>N</v>
      </c>
      <c r="K49" s="4" t="str">
        <f>VLOOKUP($C49,Mitofates!$A$2:$H$56,4,FALSE)</f>
        <v>N</v>
      </c>
      <c r="L49" s="4" t="str">
        <f>VLOOKUP($C49,Mitofates!$A$2:$H$56,5,FALSE)</f>
        <v>Not plastid, SignalP negative</v>
      </c>
      <c r="M49" s="4" t="str">
        <f>VLOOKUP($C49,Mitofates!$A$2:$H$56,6,FALSE)</f>
        <v>N</v>
      </c>
      <c r="N49" s="4" t="str">
        <f>VLOOKUP($C49,Mitofates!$A$2:$H$56,7,FALSE)</f>
        <v>Not plastid, SignalP negative</v>
      </c>
      <c r="O49" s="4" t="str">
        <f>VLOOKUP($C49,Mitofates!$A$2:$H$56,8,FALSE)</f>
        <v>PredHel=10</v>
      </c>
      <c r="P49" s="4" t="str">
        <f>VLOOKUP($C49,Mitofates!$A$2:$I$56,9,FALSE)</f>
        <v>Neg</v>
      </c>
      <c r="Q49" s="12" t="s">
        <v>505</v>
      </c>
    </row>
    <row r="50" spans="1:17" s="12" customFormat="1">
      <c r="A50" s="13" t="s">
        <v>160</v>
      </c>
      <c r="B50" s="13" t="s">
        <v>508</v>
      </c>
      <c r="C50" s="13" t="s">
        <v>157</v>
      </c>
      <c r="D50" s="13" t="s">
        <v>85</v>
      </c>
      <c r="E50" s="13" t="s">
        <v>146</v>
      </c>
      <c r="F50" s="13" t="s">
        <v>120</v>
      </c>
      <c r="G50" s="13" t="s">
        <v>120</v>
      </c>
      <c r="H50" s="4" t="s">
        <v>74</v>
      </c>
      <c r="I50" s="4" t="s">
        <v>74</v>
      </c>
      <c r="J50" s="4" t="str">
        <f>VLOOKUP($C50,Mitofates!$A$2:$H$56,3,FALSE)</f>
        <v>N</v>
      </c>
      <c r="K50" s="4" t="str">
        <f>VLOOKUP($C50,Mitofates!$A$2:$H$56,4,FALSE)</f>
        <v>N</v>
      </c>
      <c r="L50" s="4" t="str">
        <f>VLOOKUP($C50,Mitofates!$A$2:$H$56,5,FALSE)</f>
        <v>Not plastid, SignalP negative</v>
      </c>
      <c r="M50" s="4" t="str">
        <f>VLOOKUP($C50,Mitofates!$A$2:$H$56,6,FALSE)</f>
        <v>N</v>
      </c>
      <c r="N50" s="4" t="str">
        <f>VLOOKUP($C50,Mitofates!$A$2:$H$56,7,FALSE)</f>
        <v>Not plastid, SignalP negative</v>
      </c>
      <c r="O50" s="4" t="str">
        <f>VLOOKUP($C50,Mitofates!$A$2:$H$56,8,FALSE)</f>
        <v>PredHel=10</v>
      </c>
      <c r="P50" s="4" t="str">
        <f>VLOOKUP($C50,Mitofates!$A$2:$I$56,9,FALSE)</f>
        <v>Neg</v>
      </c>
      <c r="Q50" s="12" t="s">
        <v>505</v>
      </c>
    </row>
    <row r="51" spans="1:17" s="12" customFormat="1">
      <c r="A51" s="13" t="s">
        <v>161</v>
      </c>
      <c r="B51" s="13" t="s">
        <v>508</v>
      </c>
      <c r="C51" s="13" t="s">
        <v>158</v>
      </c>
      <c r="D51" s="13" t="s">
        <v>85</v>
      </c>
      <c r="E51" s="13" t="s">
        <v>146</v>
      </c>
      <c r="F51" s="13" t="s">
        <v>120</v>
      </c>
      <c r="G51" s="13" t="s">
        <v>120</v>
      </c>
      <c r="H51" s="4" t="s">
        <v>72</v>
      </c>
      <c r="I51" s="4" t="s">
        <v>72</v>
      </c>
      <c r="J51" s="4" t="str">
        <f>VLOOKUP($C51,Mitofates!$A$2:$H$56,3,FALSE)</f>
        <v>N</v>
      </c>
      <c r="K51" s="4" t="str">
        <f>VLOOKUP($C51,Mitofates!$A$2:$H$56,4,FALSE)</f>
        <v>N</v>
      </c>
      <c r="L51" s="4" t="str">
        <f>VLOOKUP($C51,Mitofates!$A$2:$H$56,5,FALSE)</f>
        <v>Not plastid, SignalP negative</v>
      </c>
      <c r="M51" s="4" t="str">
        <f>VLOOKUP($C51,Mitofates!$A$2:$H$56,6,FALSE)</f>
        <v>N</v>
      </c>
      <c r="N51" s="4" t="str">
        <f>VLOOKUP($C51,Mitofates!$A$2:$H$56,7,FALSE)</f>
        <v>Not plastid, SignalP negative</v>
      </c>
      <c r="O51" s="4" t="str">
        <f>VLOOKUP($C51,Mitofates!$A$2:$H$56,8,FALSE)</f>
        <v>PredHel=10</v>
      </c>
      <c r="P51" s="4" t="str">
        <f>VLOOKUP($C51,Mitofates!$A$2:$I$56,9,FALSE)</f>
        <v>Neg</v>
      </c>
      <c r="Q51" s="12" t="s">
        <v>505</v>
      </c>
    </row>
    <row r="52" spans="1:17" s="12" customFormat="1">
      <c r="A52" s="13" t="s">
        <v>162</v>
      </c>
      <c r="B52" s="13" t="s">
        <v>508</v>
      </c>
      <c r="C52" s="13" t="s">
        <v>144</v>
      </c>
      <c r="D52" s="13" t="s">
        <v>84</v>
      </c>
      <c r="E52" s="5" t="s">
        <v>146</v>
      </c>
      <c r="F52" s="14" t="s">
        <v>150</v>
      </c>
      <c r="G52" s="4" t="s">
        <v>151</v>
      </c>
      <c r="H52" s="4" t="s">
        <v>80</v>
      </c>
      <c r="I52" s="4" t="s">
        <v>80</v>
      </c>
      <c r="J52" s="4" t="str">
        <f>VLOOKUP($C52,Mitofates!$A$2:$H$56,3,FALSE)</f>
        <v>N</v>
      </c>
      <c r="K52" s="4" t="str">
        <f>VLOOKUP($C52,Mitofates!$A$2:$H$56,4,FALSE)</f>
        <v>N</v>
      </c>
      <c r="L52" s="4" t="str">
        <f>VLOOKUP($C52,Mitofates!$A$2:$H$56,5,FALSE)</f>
        <v>Not plastid, SignalP negative</v>
      </c>
      <c r="M52" s="4" t="str">
        <f>VLOOKUP($C52,Mitofates!$A$2:$H$56,6,FALSE)</f>
        <v>N</v>
      </c>
      <c r="N52" s="4" t="str">
        <f>VLOOKUP($C52,Mitofates!$A$2:$H$56,7,FALSE)</f>
        <v>Not plastid, SignalP negative</v>
      </c>
      <c r="O52" s="4" t="str">
        <f>VLOOKUP($C52,Mitofates!$A$2:$H$56,8,FALSE)</f>
        <v>PredHel=10</v>
      </c>
      <c r="P52" s="4" t="str">
        <f>VLOOKUP($C52,Mitofates!$A$2:$I$56,9,FALSE)</f>
        <v>Neg</v>
      </c>
      <c r="Q52" s="12" t="s">
        <v>505</v>
      </c>
    </row>
    <row r="53" spans="1:17" s="12" customFormat="1">
      <c r="A53" s="13" t="s">
        <v>165</v>
      </c>
      <c r="B53" s="13" t="s">
        <v>508</v>
      </c>
      <c r="C53" s="13" t="s">
        <v>164</v>
      </c>
      <c r="D53" s="13" t="s">
        <v>85</v>
      </c>
      <c r="E53" s="13" t="s">
        <v>146</v>
      </c>
      <c r="F53" s="13" t="s">
        <v>120</v>
      </c>
      <c r="G53" s="13" t="s">
        <v>120</v>
      </c>
      <c r="H53" s="4" t="s">
        <v>68</v>
      </c>
      <c r="I53" s="4" t="s">
        <v>68</v>
      </c>
      <c r="J53" s="4" t="str">
        <f>VLOOKUP($C53,Mitofates!$A$2:$H$56,3,FALSE)</f>
        <v>N</v>
      </c>
      <c r="K53" s="4" t="str">
        <f>VLOOKUP($C53,Mitofates!$A$2:$H$56,4,FALSE)</f>
        <v>N</v>
      </c>
      <c r="L53" s="4" t="str">
        <f>VLOOKUP($C53,Mitofates!$A$2:$H$56,5,FALSE)</f>
        <v>Not plastid, SignalP negative</v>
      </c>
      <c r="M53" s="4" t="str">
        <f>VLOOKUP($C53,Mitofates!$A$2:$H$56,6,FALSE)</f>
        <v>N</v>
      </c>
      <c r="N53" s="4" t="str">
        <f>VLOOKUP($C53,Mitofates!$A$2:$H$56,7,FALSE)</f>
        <v>Not plastid, SignalP negative</v>
      </c>
      <c r="O53" s="4" t="str">
        <f>VLOOKUP($C53,Mitofates!$A$2:$H$56,8,FALSE)</f>
        <v>PredHel=10</v>
      </c>
      <c r="P53" s="4" t="str">
        <f>VLOOKUP($C53,Mitofates!$A$2:$I$56,9,FALSE)</f>
        <v>Neg</v>
      </c>
      <c r="Q53" s="12" t="s">
        <v>505</v>
      </c>
    </row>
    <row r="54" spans="1:17" s="12" customFormat="1">
      <c r="A54" s="13" t="s">
        <v>163</v>
      </c>
      <c r="B54" s="13" t="s">
        <v>508</v>
      </c>
      <c r="C54" s="13" t="s">
        <v>145</v>
      </c>
      <c r="D54" s="13" t="s">
        <v>84</v>
      </c>
      <c r="E54" s="5" t="s">
        <v>146</v>
      </c>
      <c r="F54" s="14" t="s">
        <v>153</v>
      </c>
      <c r="G54" s="4" t="s">
        <v>152</v>
      </c>
      <c r="H54" s="4" t="s">
        <v>79</v>
      </c>
      <c r="I54" s="4" t="s">
        <v>79</v>
      </c>
      <c r="J54" s="11" t="str">
        <f>VLOOKUP($C54,Mitofates!$A$2:$H$56,3,FALSE)</f>
        <v>Y</v>
      </c>
      <c r="K54" s="11" t="str">
        <f>VLOOKUP($C54,Mitofates!$A$2:$H$56,4,FALSE)</f>
        <v>Y</v>
      </c>
      <c r="L54" s="11" t="str">
        <f>VLOOKUP($C54,Mitofates!$A$2:$H$56,5,FALSE)</f>
        <v xml:space="preserve">Plastid, high confidence </v>
      </c>
      <c r="M54" s="11" t="str">
        <f>VLOOKUP($C54,Mitofates!$A$2:$H$56,6,FALSE)</f>
        <v>Y</v>
      </c>
      <c r="N54" s="11" t="str">
        <f>VLOOKUP($C54,Mitofates!$A$2:$H$56,7,FALSE)</f>
        <v>Plastid, low confidence</v>
      </c>
      <c r="O54" s="4" t="str">
        <f>VLOOKUP($C54,Mitofates!$A$2:$H$56,8,FALSE)</f>
        <v>PredHel=10</v>
      </c>
      <c r="P54" s="4" t="str">
        <f>VLOOKUP($C54,Mitofates!$A$2:$I$56,9,FALSE)</f>
        <v>Neg</v>
      </c>
      <c r="Q54" s="12" t="s">
        <v>506</v>
      </c>
    </row>
    <row r="55" spans="1:17" s="12" customFormat="1">
      <c r="A55" s="13" t="s">
        <v>166</v>
      </c>
      <c r="B55" s="13" t="s">
        <v>508</v>
      </c>
      <c r="C55" s="13" t="s">
        <v>167</v>
      </c>
      <c r="D55" s="13" t="s">
        <v>85</v>
      </c>
      <c r="E55" s="13" t="s">
        <v>146</v>
      </c>
      <c r="F55" s="13" t="s">
        <v>120</v>
      </c>
      <c r="G55" s="13" t="s">
        <v>120</v>
      </c>
      <c r="H55" s="4" t="s">
        <v>69</v>
      </c>
      <c r="I55" s="4" t="s">
        <v>69</v>
      </c>
      <c r="J55" s="4" t="str">
        <f>VLOOKUP($C55,Mitofates!$A$2:$H$56,3,FALSE)</f>
        <v>N</v>
      </c>
      <c r="K55" s="4" t="str">
        <f>VLOOKUP($C55,Mitofates!$A$2:$H$56,4,FALSE)</f>
        <v>N</v>
      </c>
      <c r="L55" s="4" t="str">
        <f>VLOOKUP($C55,Mitofates!$A$2:$H$56,5,FALSE)</f>
        <v>Not plastid, SignalP negative</v>
      </c>
      <c r="M55" s="4" t="str">
        <f>VLOOKUP($C55,Mitofates!$A$2:$H$56,6,FALSE)</f>
        <v>N</v>
      </c>
      <c r="N55" s="4" t="str">
        <f>VLOOKUP($C55,Mitofates!$A$2:$H$56,7,FALSE)</f>
        <v>Not plastid, SignalP negative</v>
      </c>
      <c r="O55" s="4" t="str">
        <f>VLOOKUP($C55,Mitofates!$A$2:$H$56,8,FALSE)</f>
        <v>PredHel=11</v>
      </c>
      <c r="P55" s="4" t="str">
        <f>VLOOKUP($C55,Mitofates!$A$2:$I$56,9,FALSE)</f>
        <v>Neg</v>
      </c>
      <c r="Q55" s="12" t="s">
        <v>506</v>
      </c>
    </row>
    <row r="56" spans="1:17">
      <c r="A56" s="5" t="s">
        <v>168</v>
      </c>
      <c r="B56" s="13" t="s">
        <v>508</v>
      </c>
      <c r="C56" s="5" t="s">
        <v>141</v>
      </c>
      <c r="D56" s="5" t="s">
        <v>84</v>
      </c>
      <c r="E56" s="5" t="s">
        <v>146</v>
      </c>
      <c r="F56" s="5" t="s">
        <v>120</v>
      </c>
      <c r="G56" s="5" t="s">
        <v>120</v>
      </c>
      <c r="H56" s="4" t="s">
        <v>75</v>
      </c>
      <c r="I56" s="4" t="s">
        <v>75</v>
      </c>
      <c r="J56" s="4" t="str">
        <f>VLOOKUP($C56,Mitofates!$A$2:$H$56,3,FALSE)</f>
        <v>N</v>
      </c>
      <c r="K56" s="4" t="str">
        <f>VLOOKUP($C56,Mitofates!$A$2:$H$56,4,FALSE)</f>
        <v>N</v>
      </c>
      <c r="L56" s="4" t="str">
        <f>VLOOKUP($C56,Mitofates!$A$2:$H$56,5,FALSE)</f>
        <v>Not plastid, SignalP negative</v>
      </c>
      <c r="M56" s="4" t="str">
        <f>VLOOKUP($C56,Mitofates!$A$2:$H$56,6,FALSE)</f>
        <v>N</v>
      </c>
      <c r="N56" s="4" t="str">
        <f>VLOOKUP($C56,Mitofates!$A$2:$H$56,7,FALSE)</f>
        <v>Not plastid, SignalP negative</v>
      </c>
      <c r="O56" s="4" t="str">
        <f>VLOOKUP($C56,Mitofates!$A$2:$H$56,8,FALSE)</f>
        <v>PredHel=4</v>
      </c>
      <c r="P56" s="4" t="str">
        <f>VLOOKUP($C56,Mitofates!$A$2:$I$56,9,FALSE)</f>
        <v>Neg</v>
      </c>
      <c r="Q56" s="12" t="s">
        <v>507</v>
      </c>
    </row>
    <row r="57" spans="1:17">
      <c r="A57" s="5" t="s">
        <v>169</v>
      </c>
      <c r="B57" s="13" t="s">
        <v>508</v>
      </c>
      <c r="C57" s="5" t="s">
        <v>154</v>
      </c>
      <c r="D57" s="5" t="s">
        <v>85</v>
      </c>
      <c r="E57" s="5" t="s">
        <v>146</v>
      </c>
      <c r="F57" s="5" t="s">
        <v>120</v>
      </c>
      <c r="G57" s="5" t="s">
        <v>120</v>
      </c>
      <c r="H57" s="4" t="s">
        <v>78</v>
      </c>
      <c r="I57" s="4" t="s">
        <v>78</v>
      </c>
      <c r="J57" s="4" t="str">
        <f>VLOOKUP($C57,Mitofates!$A$2:$H$56,3,FALSE)</f>
        <v>N</v>
      </c>
      <c r="K57" s="4" t="str">
        <f>VLOOKUP($C57,Mitofates!$A$2:$H$56,4,FALSE)</f>
        <v>N</v>
      </c>
      <c r="L57" s="4" t="str">
        <f>VLOOKUP($C57,Mitofates!$A$2:$H$56,5,FALSE)</f>
        <v>Not plastid, SignalP negative</v>
      </c>
      <c r="M57" s="4" t="str">
        <f>VLOOKUP($C57,Mitofates!$A$2:$H$56,6,FALSE)</f>
        <v>N</v>
      </c>
      <c r="N57" s="4" t="str">
        <f>VLOOKUP($C57,Mitofates!$A$2:$H$56,7,FALSE)</f>
        <v>Not plastid, SignalP negative</v>
      </c>
      <c r="O57" s="4" t="str">
        <f>VLOOKUP($C57,Mitofates!$A$2:$H$56,8,FALSE)</f>
        <v>PredHel=4</v>
      </c>
      <c r="P57" s="4" t="str">
        <f>VLOOKUP($C57,Mitofates!$A$2:$I$56,9,FALSE)</f>
        <v>Neg</v>
      </c>
      <c r="Q57" s="12" t="s">
        <v>507</v>
      </c>
    </row>
    <row r="58" spans="1:17" s="12" customFormat="1">
      <c r="A58" s="13" t="s">
        <v>170</v>
      </c>
      <c r="B58" s="13" t="s">
        <v>508</v>
      </c>
      <c r="C58" s="13" t="s">
        <v>142</v>
      </c>
      <c r="D58" s="13" t="s">
        <v>84</v>
      </c>
      <c r="E58" s="5" t="s">
        <v>146</v>
      </c>
      <c r="F58" s="5" t="s">
        <v>67</v>
      </c>
      <c r="G58" s="4" t="s">
        <v>149</v>
      </c>
      <c r="H58" s="4" t="s">
        <v>70</v>
      </c>
      <c r="I58" s="4" t="s">
        <v>70</v>
      </c>
      <c r="J58" s="4" t="str">
        <f>VLOOKUP($C58,Mitofates!$A$2:$H$56,3,FALSE)</f>
        <v>N</v>
      </c>
      <c r="K58" s="4" t="str">
        <f>VLOOKUP($C58,Mitofates!$A$2:$H$56,4,FALSE)</f>
        <v>N</v>
      </c>
      <c r="L58" s="4" t="str">
        <f>VLOOKUP($C58,Mitofates!$A$2:$H$56,5,FALSE)</f>
        <v>Not plastid, SignalP negative</v>
      </c>
      <c r="M58" s="4" t="str">
        <f>VLOOKUP($C58,Mitofates!$A$2:$H$56,6,FALSE)</f>
        <v>N</v>
      </c>
      <c r="N58" s="4" t="str">
        <f>VLOOKUP($C58,Mitofates!$A$2:$H$56,7,FALSE)</f>
        <v>Not plastid, SignalP negative</v>
      </c>
      <c r="O58" s="4" t="str">
        <f>VLOOKUP($C58,Mitofates!$A$2:$H$56,8,FALSE)</f>
        <v>PredHel=9</v>
      </c>
      <c r="P58" s="4" t="str">
        <f>VLOOKUP($C58,Mitofates!$A$2:$I$56,9,FALSE)</f>
        <v>Neg</v>
      </c>
      <c r="Q58" s="12" t="s">
        <v>507</v>
      </c>
    </row>
    <row r="59" spans="1:17" s="12" customFormat="1">
      <c r="A59" s="13" t="s">
        <v>171</v>
      </c>
      <c r="B59" s="13" t="s">
        <v>508</v>
      </c>
      <c r="C59" s="13" t="s">
        <v>155</v>
      </c>
      <c r="D59" s="13" t="s">
        <v>85</v>
      </c>
      <c r="E59" s="5" t="s">
        <v>146</v>
      </c>
      <c r="F59" s="13" t="s">
        <v>120</v>
      </c>
      <c r="G59" s="13" t="s">
        <v>120</v>
      </c>
      <c r="H59" s="4" t="s">
        <v>76</v>
      </c>
      <c r="I59" s="4" t="s">
        <v>76</v>
      </c>
      <c r="J59" s="4" t="str">
        <f>VLOOKUP($C59,Mitofates!$A$2:$H$56,3,FALSE)</f>
        <v>N</v>
      </c>
      <c r="K59" s="4" t="str">
        <f>VLOOKUP($C59,Mitofates!$A$2:$H$56,4,FALSE)</f>
        <v>N</v>
      </c>
      <c r="L59" s="4" t="str">
        <f>VLOOKUP($C59,Mitofates!$A$2:$H$56,5,FALSE)</f>
        <v>Not plastid, SignalP negative</v>
      </c>
      <c r="M59" s="4" t="str">
        <f>VLOOKUP($C59,Mitofates!$A$2:$H$56,6,FALSE)</f>
        <v>N</v>
      </c>
      <c r="N59" s="4" t="str">
        <f>VLOOKUP($C59,Mitofates!$A$2:$H$56,7,FALSE)</f>
        <v>Not plastid, SignalP negative</v>
      </c>
      <c r="O59" s="4" t="str">
        <f>VLOOKUP($C59,Mitofates!$A$2:$H$56,8,FALSE)</f>
        <v>PredHel=12</v>
      </c>
      <c r="P59" s="4" t="str">
        <f>VLOOKUP($C59,Mitofates!$A$2:$I$56,9,FALSE)</f>
        <v>Neg</v>
      </c>
      <c r="Q59" s="12" t="s">
        <v>507</v>
      </c>
    </row>
    <row r="60" spans="1:17" s="12" customFormat="1">
      <c r="A60" s="13" t="s">
        <v>172</v>
      </c>
      <c r="B60" s="13" t="s">
        <v>508</v>
      </c>
      <c r="C60" s="13" t="s">
        <v>156</v>
      </c>
      <c r="D60" s="13" t="s">
        <v>85</v>
      </c>
      <c r="E60" s="5" t="s">
        <v>146</v>
      </c>
      <c r="F60" s="13" t="s">
        <v>120</v>
      </c>
      <c r="G60" s="13" t="s">
        <v>120</v>
      </c>
      <c r="H60" s="4" t="s">
        <v>73</v>
      </c>
      <c r="I60" s="4" t="s">
        <v>73</v>
      </c>
      <c r="J60" s="4" t="str">
        <f>VLOOKUP($C60,Mitofates!$A$2:$H$56,3,FALSE)</f>
        <v>N</v>
      </c>
      <c r="K60" s="4" t="str">
        <f>VLOOKUP($C60,Mitofates!$A$2:$H$56,4,FALSE)</f>
        <v>N</v>
      </c>
      <c r="L60" s="4" t="str">
        <f>VLOOKUP($C60,Mitofates!$A$2:$H$56,5,FALSE)</f>
        <v>Not plastid, SignalP negative</v>
      </c>
      <c r="M60" s="4" t="str">
        <f>VLOOKUP($C60,Mitofates!$A$2:$H$56,6,FALSE)</f>
        <v>N</v>
      </c>
      <c r="N60" s="4" t="str">
        <f>VLOOKUP($C60,Mitofates!$A$2:$H$56,7,FALSE)</f>
        <v>Not plastid, SignalP negative</v>
      </c>
      <c r="O60" s="4" t="str">
        <f>VLOOKUP($C60,Mitofates!$A$2:$H$56,8,FALSE)</f>
        <v>PredHel=9</v>
      </c>
      <c r="P60" s="4" t="str">
        <f>VLOOKUP($C60,Mitofates!$A$2:$I$56,9,FALSE)</f>
        <v>Neg</v>
      </c>
      <c r="Q60" s="12" t="s">
        <v>507</v>
      </c>
    </row>
    <row r="61" spans="1:17" s="12" customFormat="1">
      <c r="A61" s="13"/>
      <c r="B61" s="13"/>
      <c r="C61" s="13"/>
      <c r="D61" s="13"/>
      <c r="E61" s="13"/>
      <c r="F61" s="13"/>
      <c r="G61" s="13"/>
      <c r="H61" s="10"/>
    </row>
  </sheetData>
  <phoneticPr fontId="4" type="noConversion"/>
  <hyperlinks>
    <hyperlink ref="F49" r:id="rId1" display="http://www.tcdb.org/search/result.php?tc=2.A.31.1.1&amp;acc=P02730" xr:uid="{CD463A6E-8752-1345-9E45-8BE5C55698D0}"/>
    <hyperlink ref="F52" r:id="rId2" display="http://www.tcdb.org/search/result.php?tc=2.A.31.1.1&amp;acc=P02730" xr:uid="{6D4C1583-EDB2-B844-840B-0C313D1D58EC}"/>
    <hyperlink ref="F54" r:id="rId3" display="http://www.tcdb.org/search/result.php?tc=2.A.31.2.6&amp;acc=Q9VM32" xr:uid="{A5260A47-CA08-454D-B4BA-2E7BF4BD0CD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C8788-5D8B-A646-9DF2-01798EE328D8}">
  <dimension ref="A1:AN58"/>
  <sheetViews>
    <sheetView workbookViewId="0">
      <selection activeCell="A2" sqref="A2"/>
    </sheetView>
  </sheetViews>
  <sheetFormatPr baseColWidth="10" defaultRowHeight="16"/>
  <cols>
    <col min="1" max="1" width="19.28515625" style="6" bestFit="1" customWidth="1"/>
    <col min="2" max="2" width="15.85546875" style="6" bestFit="1" customWidth="1"/>
    <col min="3" max="3" width="24.7109375" style="6" bestFit="1" customWidth="1"/>
    <col min="4" max="4" width="10.7109375" style="6"/>
    <col min="5" max="5" width="29" style="6" bestFit="1" customWidth="1"/>
    <col min="6" max="16384" width="10.7109375" style="6"/>
  </cols>
  <sheetData>
    <row r="1" spans="1:40">
      <c r="A1" s="6" t="s">
        <v>478</v>
      </c>
      <c r="G1" s="6" t="s">
        <v>479</v>
      </c>
      <c r="T1" s="6" t="s">
        <v>481</v>
      </c>
    </row>
    <row r="2" spans="1:40" ht="18">
      <c r="A2" s="6" t="s">
        <v>219</v>
      </c>
      <c r="B2" s="6" t="s">
        <v>220</v>
      </c>
      <c r="C2" s="6" t="s">
        <v>221</v>
      </c>
      <c r="G2" s="7" t="s">
        <v>300</v>
      </c>
      <c r="T2" s="8" t="s">
        <v>319</v>
      </c>
      <c r="AH2" s="8" t="s">
        <v>321</v>
      </c>
    </row>
    <row r="3" spans="1:40" ht="18">
      <c r="A3" s="6" t="s">
        <v>222</v>
      </c>
      <c r="B3" s="6" t="s">
        <v>223</v>
      </c>
      <c r="C3" s="6" t="s">
        <v>224</v>
      </c>
      <c r="D3" s="6" t="s">
        <v>225</v>
      </c>
      <c r="E3" s="6" t="s">
        <v>226</v>
      </c>
      <c r="G3" s="7" t="s">
        <v>318</v>
      </c>
      <c r="H3" s="6" t="s">
        <v>301</v>
      </c>
      <c r="I3" s="6" t="s">
        <v>302</v>
      </c>
      <c r="J3" s="6" t="s">
        <v>303</v>
      </c>
      <c r="K3" s="6" t="s">
        <v>302</v>
      </c>
      <c r="L3" s="6" t="s">
        <v>304</v>
      </c>
      <c r="M3" s="6" t="s">
        <v>302</v>
      </c>
      <c r="N3" s="6" t="s">
        <v>305</v>
      </c>
      <c r="O3" s="6" t="s">
        <v>306</v>
      </c>
      <c r="P3" s="6" t="s">
        <v>140</v>
      </c>
      <c r="Q3" s="6" t="s">
        <v>307</v>
      </c>
      <c r="R3" s="6" t="s">
        <v>308</v>
      </c>
      <c r="T3" s="8" t="s">
        <v>320</v>
      </c>
      <c r="U3" s="6" t="s">
        <v>301</v>
      </c>
      <c r="V3" s="6" t="s">
        <v>302</v>
      </c>
      <c r="W3" s="6" t="s">
        <v>140</v>
      </c>
      <c r="X3" s="6" t="s">
        <v>303</v>
      </c>
      <c r="Y3" s="6" t="s">
        <v>302</v>
      </c>
      <c r="Z3" s="6" t="s">
        <v>140</v>
      </c>
      <c r="AA3" s="6" t="s">
        <v>304</v>
      </c>
      <c r="AB3" s="6" t="s">
        <v>302</v>
      </c>
      <c r="AC3" s="6" t="s">
        <v>140</v>
      </c>
      <c r="AD3" s="6" t="s">
        <v>305</v>
      </c>
      <c r="AE3" s="6" t="s">
        <v>140</v>
      </c>
      <c r="AF3" s="6" t="s">
        <v>306</v>
      </c>
      <c r="AG3" s="6" t="s">
        <v>140</v>
      </c>
      <c r="AH3" s="6" t="s">
        <v>320</v>
      </c>
      <c r="AI3" s="6" t="s">
        <v>313</v>
      </c>
      <c r="AJ3" s="6" t="s">
        <v>301</v>
      </c>
      <c r="AK3" s="6" t="s">
        <v>302</v>
      </c>
      <c r="AL3" s="6" t="s">
        <v>140</v>
      </c>
      <c r="AM3" s="6" t="s">
        <v>314</v>
      </c>
      <c r="AN3" s="6" t="s">
        <v>140</v>
      </c>
    </row>
    <row r="4" spans="1:40" ht="18">
      <c r="A4" s="6" t="s">
        <v>227</v>
      </c>
      <c r="B4" s="6" t="s">
        <v>225</v>
      </c>
      <c r="C4" s="6">
        <v>6.1200000000000002E-4</v>
      </c>
      <c r="D4" s="6">
        <v>0.99938800000000005</v>
      </c>
      <c r="G4" s="7" t="s">
        <v>227</v>
      </c>
      <c r="H4" s="6">
        <v>0.12</v>
      </c>
      <c r="I4" s="6">
        <v>49</v>
      </c>
      <c r="J4" s="6">
        <v>0.108</v>
      </c>
      <c r="K4" s="6">
        <v>11</v>
      </c>
      <c r="L4" s="6">
        <v>0.126</v>
      </c>
      <c r="M4" s="6">
        <v>2</v>
      </c>
      <c r="N4" s="6">
        <v>0.10299999999999999</v>
      </c>
      <c r="O4" s="6">
        <v>0.105</v>
      </c>
      <c r="P4" s="6" t="s">
        <v>309</v>
      </c>
      <c r="Q4" s="6">
        <v>0.45</v>
      </c>
      <c r="R4" s="6" t="s">
        <v>310</v>
      </c>
      <c r="T4" s="8" t="s">
        <v>227</v>
      </c>
      <c r="U4" s="6">
        <v>4.9000000000000002E-2</v>
      </c>
      <c r="V4" s="6">
        <v>49</v>
      </c>
      <c r="W4" s="6" t="s">
        <v>309</v>
      </c>
      <c r="X4" s="6">
        <v>3.3000000000000002E-2</v>
      </c>
      <c r="Y4" s="6">
        <v>6</v>
      </c>
      <c r="Z4" s="6" t="s">
        <v>309</v>
      </c>
      <c r="AA4" s="6">
        <v>0.24399999999999999</v>
      </c>
      <c r="AB4" s="6">
        <v>4</v>
      </c>
      <c r="AC4" s="6" t="s">
        <v>309</v>
      </c>
      <c r="AD4" s="6">
        <v>0.185</v>
      </c>
      <c r="AE4" s="6" t="s">
        <v>309</v>
      </c>
      <c r="AF4" s="6">
        <v>0.109</v>
      </c>
      <c r="AG4" s="6" t="s">
        <v>309</v>
      </c>
      <c r="AH4" s="6" t="s">
        <v>227</v>
      </c>
      <c r="AI4" s="6" t="s">
        <v>315</v>
      </c>
      <c r="AJ4" s="6">
        <v>0</v>
      </c>
      <c r="AK4" s="6">
        <v>0</v>
      </c>
      <c r="AL4" s="6" t="s">
        <v>309</v>
      </c>
      <c r="AM4" s="6">
        <v>0</v>
      </c>
      <c r="AN4" s="6" t="s">
        <v>309</v>
      </c>
    </row>
    <row r="5" spans="1:40" ht="18">
      <c r="A5" s="6" t="s">
        <v>228</v>
      </c>
      <c r="B5" s="6" t="s">
        <v>225</v>
      </c>
      <c r="C5" s="6">
        <v>9.8299999999999993E-4</v>
      </c>
      <c r="D5" s="6">
        <v>0.99901700000000004</v>
      </c>
      <c r="G5" s="7" t="s">
        <v>228</v>
      </c>
      <c r="H5" s="6">
        <v>0.20100000000000001</v>
      </c>
      <c r="I5" s="6">
        <v>30</v>
      </c>
      <c r="J5" s="6">
        <v>0.16300000000000001</v>
      </c>
      <c r="K5" s="6">
        <v>55</v>
      </c>
      <c r="L5" s="6">
        <v>0.44600000000000001</v>
      </c>
      <c r="M5" s="6">
        <v>41</v>
      </c>
      <c r="N5" s="6">
        <v>0.17199999999999999</v>
      </c>
      <c r="O5" s="6">
        <v>0.16800000000000001</v>
      </c>
      <c r="P5" s="6" t="s">
        <v>309</v>
      </c>
      <c r="Q5" s="6">
        <v>0.45</v>
      </c>
      <c r="R5" s="6" t="s">
        <v>310</v>
      </c>
      <c r="T5" s="8" t="s">
        <v>228</v>
      </c>
      <c r="U5" s="6">
        <v>0.79200000000000004</v>
      </c>
      <c r="V5" s="6">
        <v>30</v>
      </c>
      <c r="W5" s="6" t="s">
        <v>312</v>
      </c>
      <c r="X5" s="6">
        <v>0.154</v>
      </c>
      <c r="Y5" s="6">
        <v>30</v>
      </c>
      <c r="Z5" s="6" t="s">
        <v>309</v>
      </c>
      <c r="AA5" s="6">
        <v>0.45200000000000001</v>
      </c>
      <c r="AB5" s="6">
        <v>2</v>
      </c>
      <c r="AC5" s="6" t="s">
        <v>309</v>
      </c>
      <c r="AD5" s="6">
        <v>0.11899999999999999</v>
      </c>
      <c r="AE5" s="6" t="s">
        <v>309</v>
      </c>
      <c r="AF5" s="6">
        <v>0.13600000000000001</v>
      </c>
      <c r="AG5" s="6" t="s">
        <v>309</v>
      </c>
      <c r="AH5" s="6" t="s">
        <v>228</v>
      </c>
      <c r="AI5" s="6" t="s">
        <v>315</v>
      </c>
      <c r="AJ5" s="6">
        <v>0</v>
      </c>
      <c r="AK5" s="6">
        <v>30</v>
      </c>
      <c r="AL5" s="6" t="s">
        <v>309</v>
      </c>
      <c r="AM5" s="6">
        <v>1E-3</v>
      </c>
      <c r="AN5" s="6" t="s">
        <v>309</v>
      </c>
    </row>
    <row r="6" spans="1:40" ht="18">
      <c r="A6" s="6" t="s">
        <v>229</v>
      </c>
      <c r="B6" s="6" t="s">
        <v>225</v>
      </c>
      <c r="C6" s="6">
        <v>0.181589</v>
      </c>
      <c r="D6" s="6">
        <v>0.818411</v>
      </c>
      <c r="G6" s="7" t="s">
        <v>229</v>
      </c>
      <c r="H6" s="6">
        <v>0.432</v>
      </c>
      <c r="I6" s="6">
        <v>47</v>
      </c>
      <c r="J6" s="6">
        <v>0.29899999999999999</v>
      </c>
      <c r="K6" s="6">
        <v>47</v>
      </c>
      <c r="L6" s="6">
        <v>0.40500000000000003</v>
      </c>
      <c r="M6" s="6">
        <v>33</v>
      </c>
      <c r="N6" s="6">
        <v>0.20799999999999999</v>
      </c>
      <c r="O6" s="6">
        <v>0.26300000000000001</v>
      </c>
      <c r="P6" s="6" t="s">
        <v>309</v>
      </c>
      <c r="Q6" s="6">
        <v>0.5</v>
      </c>
      <c r="R6" s="6" t="s">
        <v>311</v>
      </c>
      <c r="T6" s="8" t="s">
        <v>229</v>
      </c>
      <c r="U6" s="6">
        <v>0.24299999999999999</v>
      </c>
      <c r="V6" s="6">
        <v>47</v>
      </c>
      <c r="W6" s="6" t="s">
        <v>309</v>
      </c>
      <c r="X6" s="6">
        <v>0.224</v>
      </c>
      <c r="Y6" s="6">
        <v>47</v>
      </c>
      <c r="Z6" s="6" t="s">
        <v>309</v>
      </c>
      <c r="AA6" s="6">
        <v>0.95</v>
      </c>
      <c r="AB6" s="6">
        <v>30</v>
      </c>
      <c r="AC6" s="6" t="s">
        <v>312</v>
      </c>
      <c r="AD6" s="6">
        <v>0.28599999999999998</v>
      </c>
      <c r="AE6" s="6" t="s">
        <v>309</v>
      </c>
      <c r="AF6" s="6">
        <v>0.255</v>
      </c>
      <c r="AG6" s="6" t="s">
        <v>309</v>
      </c>
      <c r="AH6" s="6" t="s">
        <v>229</v>
      </c>
      <c r="AI6" s="6" t="s">
        <v>316</v>
      </c>
      <c r="AJ6" s="6">
        <v>0.85299999999999998</v>
      </c>
      <c r="AK6" s="6">
        <v>47</v>
      </c>
      <c r="AL6" s="6" t="s">
        <v>312</v>
      </c>
      <c r="AM6" s="6">
        <v>0.92700000000000005</v>
      </c>
      <c r="AN6" s="6" t="s">
        <v>312</v>
      </c>
    </row>
    <row r="7" spans="1:40" ht="18">
      <c r="A7" s="6" t="s">
        <v>230</v>
      </c>
      <c r="B7" s="6" t="s">
        <v>224</v>
      </c>
      <c r="C7" s="6">
        <v>0.98438199999999998</v>
      </c>
      <c r="D7" s="6">
        <v>1.5618E-2</v>
      </c>
      <c r="E7" s="6" t="s">
        <v>231</v>
      </c>
      <c r="G7" s="7" t="s">
        <v>230</v>
      </c>
      <c r="H7" s="6">
        <v>0.54600000000000004</v>
      </c>
      <c r="I7" s="6">
        <v>22</v>
      </c>
      <c r="J7" s="6">
        <v>0.70699999999999996</v>
      </c>
      <c r="K7" s="6">
        <v>22</v>
      </c>
      <c r="L7" s="6">
        <v>0.95399999999999996</v>
      </c>
      <c r="M7" s="6">
        <v>5</v>
      </c>
      <c r="N7" s="6">
        <v>0.91500000000000004</v>
      </c>
      <c r="O7" s="6">
        <v>0.82</v>
      </c>
      <c r="P7" s="6" t="s">
        <v>312</v>
      </c>
      <c r="Q7" s="6">
        <v>0.45</v>
      </c>
      <c r="R7" s="6" t="s">
        <v>310</v>
      </c>
      <c r="T7" s="8" t="s">
        <v>230</v>
      </c>
      <c r="U7" s="6">
        <v>0.55400000000000005</v>
      </c>
      <c r="V7" s="6">
        <v>22</v>
      </c>
      <c r="W7" s="6" t="s">
        <v>312</v>
      </c>
      <c r="X7" s="6">
        <v>0.68500000000000005</v>
      </c>
      <c r="Y7" s="6">
        <v>22</v>
      </c>
      <c r="Z7" s="6" t="s">
        <v>312</v>
      </c>
      <c r="AA7" s="6">
        <v>0.99099999999999999</v>
      </c>
      <c r="AB7" s="6">
        <v>13</v>
      </c>
      <c r="AC7" s="6" t="s">
        <v>312</v>
      </c>
      <c r="AD7" s="6">
        <v>0.94699999999999995</v>
      </c>
      <c r="AE7" s="6" t="s">
        <v>312</v>
      </c>
      <c r="AF7" s="6">
        <v>0.81599999999999995</v>
      </c>
      <c r="AG7" s="6" t="s">
        <v>312</v>
      </c>
      <c r="AH7" s="6" t="s">
        <v>230</v>
      </c>
      <c r="AI7" s="6" t="s">
        <v>316</v>
      </c>
      <c r="AJ7" s="6">
        <v>0.89</v>
      </c>
      <c r="AK7" s="6">
        <v>22</v>
      </c>
      <c r="AL7" s="6" t="s">
        <v>312</v>
      </c>
      <c r="AM7" s="6">
        <v>0.998</v>
      </c>
      <c r="AN7" s="6" t="s">
        <v>312</v>
      </c>
    </row>
    <row r="8" spans="1:40" ht="18">
      <c r="A8" s="6" t="s">
        <v>232</v>
      </c>
      <c r="B8" s="6" t="s">
        <v>225</v>
      </c>
      <c r="C8" s="6">
        <v>0.34358</v>
      </c>
      <c r="D8" s="6">
        <v>0.65642</v>
      </c>
      <c r="G8" s="7" t="s">
        <v>232</v>
      </c>
      <c r="H8" s="6">
        <v>0.22</v>
      </c>
      <c r="I8" s="6">
        <v>31</v>
      </c>
      <c r="J8" s="6">
        <v>0.25900000000000001</v>
      </c>
      <c r="K8" s="6">
        <v>31</v>
      </c>
      <c r="L8" s="6">
        <v>0.46300000000000002</v>
      </c>
      <c r="M8" s="6">
        <v>1</v>
      </c>
      <c r="N8" s="6">
        <v>0.32900000000000001</v>
      </c>
      <c r="O8" s="6">
        <v>0.29699999999999999</v>
      </c>
      <c r="P8" s="6" t="s">
        <v>309</v>
      </c>
      <c r="Q8" s="6">
        <v>0.45</v>
      </c>
      <c r="R8" s="6" t="s">
        <v>310</v>
      </c>
      <c r="T8" s="8" t="s">
        <v>232</v>
      </c>
      <c r="U8" s="6">
        <v>0.35399999999999998</v>
      </c>
      <c r="V8" s="6">
        <v>31</v>
      </c>
      <c r="W8" s="6" t="s">
        <v>312</v>
      </c>
      <c r="X8" s="6">
        <v>0.42799999999999999</v>
      </c>
      <c r="Y8" s="6">
        <v>31</v>
      </c>
      <c r="Z8" s="6" t="s">
        <v>312</v>
      </c>
      <c r="AA8" s="6">
        <v>0.93700000000000006</v>
      </c>
      <c r="AB8" s="6">
        <v>12</v>
      </c>
      <c r="AC8" s="6" t="s">
        <v>312</v>
      </c>
      <c r="AD8" s="6">
        <v>0.59</v>
      </c>
      <c r="AE8" s="6" t="s">
        <v>312</v>
      </c>
      <c r="AF8" s="6">
        <v>0.50900000000000001</v>
      </c>
      <c r="AG8" s="6" t="s">
        <v>312</v>
      </c>
      <c r="AH8" s="6" t="s">
        <v>232</v>
      </c>
      <c r="AI8" s="6" t="s">
        <v>316</v>
      </c>
      <c r="AJ8" s="6">
        <v>0.39400000000000002</v>
      </c>
      <c r="AK8" s="6">
        <v>28</v>
      </c>
      <c r="AL8" s="6" t="s">
        <v>309</v>
      </c>
      <c r="AM8" s="6">
        <v>0.88200000000000001</v>
      </c>
      <c r="AN8" s="6" t="s">
        <v>312</v>
      </c>
    </row>
    <row r="9" spans="1:40" ht="18">
      <c r="A9" s="6" t="s">
        <v>233</v>
      </c>
      <c r="B9" s="6" t="s">
        <v>224</v>
      </c>
      <c r="C9" s="6">
        <v>0.91241799999999995</v>
      </c>
      <c r="D9" s="6">
        <v>8.7581999999999993E-2</v>
      </c>
      <c r="E9" s="6" t="s">
        <v>234</v>
      </c>
      <c r="G9" s="7" t="s">
        <v>233</v>
      </c>
      <c r="H9" s="6">
        <v>0.70499999999999996</v>
      </c>
      <c r="I9" s="6">
        <v>21</v>
      </c>
      <c r="J9" s="6">
        <v>0.68500000000000005</v>
      </c>
      <c r="K9" s="6">
        <v>21</v>
      </c>
      <c r="L9" s="6">
        <v>0.83099999999999996</v>
      </c>
      <c r="M9" s="6">
        <v>1</v>
      </c>
      <c r="N9" s="6">
        <v>0.64900000000000002</v>
      </c>
      <c r="O9" s="6">
        <v>0.66600000000000004</v>
      </c>
      <c r="P9" s="6" t="s">
        <v>312</v>
      </c>
      <c r="Q9" s="6">
        <v>0.45</v>
      </c>
      <c r="R9" s="6" t="s">
        <v>310</v>
      </c>
      <c r="T9" s="8" t="s">
        <v>233</v>
      </c>
      <c r="U9" s="6">
        <v>0.86899999999999999</v>
      </c>
      <c r="V9" s="6">
        <v>21</v>
      </c>
      <c r="W9" s="6" t="s">
        <v>312</v>
      </c>
      <c r="X9" s="6">
        <v>0.77300000000000002</v>
      </c>
      <c r="Y9" s="6">
        <v>21</v>
      </c>
      <c r="Z9" s="6" t="s">
        <v>312</v>
      </c>
      <c r="AA9" s="6">
        <v>0.97</v>
      </c>
      <c r="AB9" s="6">
        <v>6</v>
      </c>
      <c r="AC9" s="6" t="s">
        <v>312</v>
      </c>
      <c r="AD9" s="6">
        <v>0.8</v>
      </c>
      <c r="AE9" s="6" t="s">
        <v>312</v>
      </c>
      <c r="AF9" s="6">
        <v>0.78700000000000003</v>
      </c>
      <c r="AG9" s="6" t="s">
        <v>312</v>
      </c>
      <c r="AH9" s="6" t="s">
        <v>233</v>
      </c>
      <c r="AI9" s="6" t="s">
        <v>316</v>
      </c>
      <c r="AJ9" s="6">
        <v>0.91200000000000003</v>
      </c>
      <c r="AK9" s="6">
        <v>21</v>
      </c>
      <c r="AL9" s="6" t="s">
        <v>312</v>
      </c>
      <c r="AM9" s="6">
        <v>0.93</v>
      </c>
      <c r="AN9" s="6" t="s">
        <v>312</v>
      </c>
    </row>
    <row r="10" spans="1:40" ht="18">
      <c r="A10" s="6" t="s">
        <v>235</v>
      </c>
      <c r="B10" s="6" t="s">
        <v>225</v>
      </c>
      <c r="C10" s="6">
        <v>1.217E-3</v>
      </c>
      <c r="D10" s="6">
        <v>0.99878299999999998</v>
      </c>
      <c r="G10" s="7" t="s">
        <v>235</v>
      </c>
      <c r="H10" s="6">
        <v>0.11899999999999999</v>
      </c>
      <c r="I10" s="6">
        <v>30</v>
      </c>
      <c r="J10" s="6">
        <v>0.109</v>
      </c>
      <c r="K10" s="6">
        <v>48</v>
      </c>
      <c r="L10" s="6">
        <v>0.122</v>
      </c>
      <c r="M10" s="6">
        <v>29</v>
      </c>
      <c r="N10" s="6">
        <v>0.10100000000000001</v>
      </c>
      <c r="O10" s="6">
        <v>0.105</v>
      </c>
      <c r="P10" s="6" t="s">
        <v>309</v>
      </c>
      <c r="Q10" s="6">
        <v>0.45</v>
      </c>
      <c r="R10" s="6" t="s">
        <v>310</v>
      </c>
      <c r="T10" s="8" t="s">
        <v>235</v>
      </c>
      <c r="U10" s="6">
        <v>7.6999999999999999E-2</v>
      </c>
      <c r="V10" s="6">
        <v>28</v>
      </c>
      <c r="W10" s="6" t="s">
        <v>309</v>
      </c>
      <c r="X10" s="6">
        <v>0.02</v>
      </c>
      <c r="Y10" s="6">
        <v>28</v>
      </c>
      <c r="Z10" s="6" t="s">
        <v>309</v>
      </c>
      <c r="AA10" s="6">
        <v>0.03</v>
      </c>
      <c r="AB10" s="6">
        <v>1</v>
      </c>
      <c r="AC10" s="6" t="s">
        <v>309</v>
      </c>
      <c r="AD10" s="6">
        <v>1.6E-2</v>
      </c>
      <c r="AE10" s="6" t="s">
        <v>309</v>
      </c>
      <c r="AF10" s="6">
        <v>1.7999999999999999E-2</v>
      </c>
      <c r="AG10" s="6" t="s">
        <v>309</v>
      </c>
      <c r="AH10" s="6" t="s">
        <v>235</v>
      </c>
      <c r="AI10" s="6" t="s">
        <v>315</v>
      </c>
      <c r="AJ10" s="6">
        <v>0</v>
      </c>
      <c r="AK10" s="6">
        <v>0</v>
      </c>
      <c r="AL10" s="6" t="s">
        <v>309</v>
      </c>
      <c r="AM10" s="6">
        <v>0</v>
      </c>
      <c r="AN10" s="6" t="s">
        <v>309</v>
      </c>
    </row>
    <row r="11" spans="1:40" ht="18">
      <c r="A11" s="6" t="s">
        <v>236</v>
      </c>
      <c r="B11" s="6" t="s">
        <v>224</v>
      </c>
      <c r="C11" s="6">
        <v>0.99909199999999998</v>
      </c>
      <c r="D11" s="6">
        <v>9.0799999999999995E-4</v>
      </c>
      <c r="E11" s="6" t="s">
        <v>237</v>
      </c>
      <c r="G11" s="7" t="s">
        <v>236</v>
      </c>
      <c r="H11" s="6">
        <v>0.62</v>
      </c>
      <c r="I11" s="6">
        <v>21</v>
      </c>
      <c r="J11" s="6">
        <v>0.75</v>
      </c>
      <c r="K11" s="6">
        <v>21</v>
      </c>
      <c r="L11" s="6">
        <v>0.96</v>
      </c>
      <c r="M11" s="6">
        <v>11</v>
      </c>
      <c r="N11" s="6">
        <v>0.90700000000000003</v>
      </c>
      <c r="O11" s="6">
        <v>0.83499999999999996</v>
      </c>
      <c r="P11" s="6" t="s">
        <v>312</v>
      </c>
      <c r="Q11" s="6">
        <v>0.45</v>
      </c>
      <c r="R11" s="6" t="s">
        <v>310</v>
      </c>
      <c r="T11" s="8" t="s">
        <v>236</v>
      </c>
      <c r="U11" s="6">
        <v>0.84199999999999997</v>
      </c>
      <c r="V11" s="6">
        <v>21</v>
      </c>
      <c r="W11" s="6" t="s">
        <v>312</v>
      </c>
      <c r="X11" s="6">
        <v>0.85299999999999998</v>
      </c>
      <c r="Y11" s="6">
        <v>21</v>
      </c>
      <c r="Z11" s="6" t="s">
        <v>312</v>
      </c>
      <c r="AA11" s="6">
        <v>0.99099999999999999</v>
      </c>
      <c r="AB11" s="6">
        <v>2</v>
      </c>
      <c r="AC11" s="6" t="s">
        <v>312</v>
      </c>
      <c r="AD11" s="6">
        <v>0.92500000000000004</v>
      </c>
      <c r="AE11" s="6" t="s">
        <v>312</v>
      </c>
      <c r="AF11" s="6">
        <v>0.88900000000000001</v>
      </c>
      <c r="AG11" s="6" t="s">
        <v>312</v>
      </c>
      <c r="AH11" s="6" t="s">
        <v>236</v>
      </c>
      <c r="AI11" s="6" t="s">
        <v>316</v>
      </c>
      <c r="AJ11" s="6">
        <v>0.96499999999999997</v>
      </c>
      <c r="AK11" s="6">
        <v>21</v>
      </c>
      <c r="AL11" s="6" t="s">
        <v>312</v>
      </c>
      <c r="AM11" s="6">
        <v>1</v>
      </c>
      <c r="AN11" s="6" t="s">
        <v>312</v>
      </c>
    </row>
    <row r="12" spans="1:40" ht="18">
      <c r="A12" s="6" t="s">
        <v>238</v>
      </c>
      <c r="B12" s="6" t="s">
        <v>225</v>
      </c>
      <c r="C12" s="6">
        <v>1.4809999999999999E-3</v>
      </c>
      <c r="D12" s="6">
        <v>0.99851900000000005</v>
      </c>
      <c r="G12" s="7" t="s">
        <v>238</v>
      </c>
      <c r="H12" s="6">
        <v>0.11899999999999999</v>
      </c>
      <c r="I12" s="6">
        <v>17</v>
      </c>
      <c r="J12" s="6">
        <v>0.111</v>
      </c>
      <c r="K12" s="6">
        <v>17</v>
      </c>
      <c r="L12" s="6">
        <v>0.121</v>
      </c>
      <c r="M12" s="6">
        <v>10</v>
      </c>
      <c r="N12" s="6">
        <v>0.105</v>
      </c>
      <c r="O12" s="6">
        <v>0.108</v>
      </c>
      <c r="P12" s="6" t="s">
        <v>309</v>
      </c>
      <c r="Q12" s="6">
        <v>0.45</v>
      </c>
      <c r="R12" s="6" t="s">
        <v>310</v>
      </c>
      <c r="T12" s="8" t="s">
        <v>238</v>
      </c>
      <c r="U12" s="6">
        <v>0.125</v>
      </c>
      <c r="V12" s="6">
        <v>34</v>
      </c>
      <c r="W12" s="6" t="s">
        <v>309</v>
      </c>
      <c r="X12" s="6">
        <v>7.5999999999999998E-2</v>
      </c>
      <c r="Y12" s="6">
        <v>34</v>
      </c>
      <c r="Z12" s="6" t="s">
        <v>309</v>
      </c>
      <c r="AA12" s="6">
        <v>0.18099999999999999</v>
      </c>
      <c r="AB12" s="6">
        <v>1</v>
      </c>
      <c r="AC12" s="6" t="s">
        <v>309</v>
      </c>
      <c r="AD12" s="6">
        <v>0.05</v>
      </c>
      <c r="AE12" s="6" t="s">
        <v>309</v>
      </c>
      <c r="AF12" s="6">
        <v>6.3E-2</v>
      </c>
      <c r="AG12" s="6" t="s">
        <v>309</v>
      </c>
      <c r="AH12" s="6" t="s">
        <v>238</v>
      </c>
      <c r="AI12" s="6" t="s">
        <v>315</v>
      </c>
      <c r="AJ12" s="6">
        <v>0</v>
      </c>
      <c r="AK12" s="6">
        <v>19</v>
      </c>
      <c r="AL12" s="6" t="s">
        <v>309</v>
      </c>
      <c r="AM12" s="6">
        <v>0</v>
      </c>
      <c r="AN12" s="6" t="s">
        <v>309</v>
      </c>
    </row>
    <row r="13" spans="1:40" ht="18">
      <c r="A13" s="6" t="s">
        <v>239</v>
      </c>
      <c r="B13" s="6" t="s">
        <v>225</v>
      </c>
      <c r="C13" s="6">
        <v>2.1619999999999999E-3</v>
      </c>
      <c r="D13" s="6">
        <v>0.997838</v>
      </c>
      <c r="G13" s="7" t="s">
        <v>239</v>
      </c>
      <c r="H13" s="6">
        <v>0.109</v>
      </c>
      <c r="I13" s="6">
        <v>61</v>
      </c>
      <c r="J13" s="6">
        <v>0.113</v>
      </c>
      <c r="K13" s="6">
        <v>55</v>
      </c>
      <c r="L13" s="6">
        <v>0.127</v>
      </c>
      <c r="M13" s="6">
        <v>35</v>
      </c>
      <c r="N13" s="6">
        <v>0.104</v>
      </c>
      <c r="O13" s="6">
        <v>0.108</v>
      </c>
      <c r="P13" s="6" t="s">
        <v>309</v>
      </c>
      <c r="Q13" s="6">
        <v>0.45</v>
      </c>
      <c r="R13" s="6" t="s">
        <v>310</v>
      </c>
      <c r="T13" s="8" t="s">
        <v>239</v>
      </c>
      <c r="U13" s="6">
        <v>2.9000000000000001E-2</v>
      </c>
      <c r="V13" s="6">
        <v>24</v>
      </c>
      <c r="W13" s="6" t="s">
        <v>309</v>
      </c>
      <c r="X13" s="6">
        <v>0.01</v>
      </c>
      <c r="Y13" s="6">
        <v>6</v>
      </c>
      <c r="Z13" s="6" t="s">
        <v>309</v>
      </c>
      <c r="AA13" s="6">
        <v>2.5999999999999999E-2</v>
      </c>
      <c r="AB13" s="6">
        <v>1</v>
      </c>
      <c r="AC13" s="6" t="s">
        <v>309</v>
      </c>
      <c r="AD13" s="6">
        <v>2.4E-2</v>
      </c>
      <c r="AE13" s="6" t="s">
        <v>309</v>
      </c>
      <c r="AF13" s="6">
        <v>1.7000000000000001E-2</v>
      </c>
      <c r="AG13" s="6" t="s">
        <v>309</v>
      </c>
      <c r="AH13" s="6" t="s">
        <v>239</v>
      </c>
      <c r="AI13" s="6" t="s">
        <v>315</v>
      </c>
      <c r="AJ13" s="6">
        <v>0</v>
      </c>
      <c r="AK13" s="6">
        <v>0</v>
      </c>
      <c r="AL13" s="6" t="s">
        <v>309</v>
      </c>
      <c r="AM13" s="6">
        <v>0</v>
      </c>
      <c r="AN13" s="6" t="s">
        <v>309</v>
      </c>
    </row>
    <row r="14" spans="1:40" ht="18">
      <c r="A14" s="6" t="s">
        <v>240</v>
      </c>
      <c r="B14" s="6" t="s">
        <v>225</v>
      </c>
      <c r="C14" s="6">
        <v>3.9899999999999999E-4</v>
      </c>
      <c r="D14" s="6">
        <v>0.99960099999999996</v>
      </c>
      <c r="G14" s="7" t="s">
        <v>240</v>
      </c>
      <c r="H14" s="6">
        <v>0.11</v>
      </c>
      <c r="I14" s="6">
        <v>58</v>
      </c>
      <c r="J14" s="6">
        <v>0.11</v>
      </c>
      <c r="K14" s="6">
        <v>58</v>
      </c>
      <c r="L14" s="6">
        <v>0.12</v>
      </c>
      <c r="M14" s="6">
        <v>52</v>
      </c>
      <c r="N14" s="6">
        <v>9.8000000000000004E-2</v>
      </c>
      <c r="O14" s="6">
        <v>0.104</v>
      </c>
      <c r="P14" s="6" t="s">
        <v>309</v>
      </c>
      <c r="Q14" s="6">
        <v>0.45</v>
      </c>
      <c r="R14" s="6" t="s">
        <v>310</v>
      </c>
      <c r="T14" s="8" t="s">
        <v>240</v>
      </c>
      <c r="U14" s="6">
        <v>0.28299999999999997</v>
      </c>
      <c r="V14" s="6">
        <v>24</v>
      </c>
      <c r="W14" s="6" t="s">
        <v>309</v>
      </c>
      <c r="X14" s="6">
        <v>3.1E-2</v>
      </c>
      <c r="Y14" s="6">
        <v>24</v>
      </c>
      <c r="Z14" s="6" t="s">
        <v>309</v>
      </c>
      <c r="AA14" s="6">
        <v>0.03</v>
      </c>
      <c r="AB14" s="6">
        <v>1</v>
      </c>
      <c r="AC14" s="6" t="s">
        <v>309</v>
      </c>
      <c r="AD14" s="6">
        <v>1.4E-2</v>
      </c>
      <c r="AE14" s="6" t="s">
        <v>309</v>
      </c>
      <c r="AF14" s="6">
        <v>2.1999999999999999E-2</v>
      </c>
      <c r="AG14" s="6" t="s">
        <v>309</v>
      </c>
      <c r="AH14" s="6" t="s">
        <v>240</v>
      </c>
      <c r="AI14" s="6" t="s">
        <v>315</v>
      </c>
      <c r="AJ14" s="6">
        <v>0</v>
      </c>
      <c r="AK14" s="6">
        <v>0</v>
      </c>
      <c r="AL14" s="6" t="s">
        <v>309</v>
      </c>
      <c r="AM14" s="6">
        <v>0</v>
      </c>
      <c r="AN14" s="6" t="s">
        <v>309</v>
      </c>
    </row>
    <row r="15" spans="1:40" ht="18">
      <c r="A15" s="6" t="s">
        <v>241</v>
      </c>
      <c r="B15" s="6" t="s">
        <v>225</v>
      </c>
      <c r="C15" s="6">
        <v>1.2960000000000001E-3</v>
      </c>
      <c r="D15" s="6">
        <v>0.99870400000000004</v>
      </c>
      <c r="G15" s="7" t="s">
        <v>241</v>
      </c>
      <c r="H15" s="6">
        <v>0.16500000000000001</v>
      </c>
      <c r="I15" s="6">
        <v>18</v>
      </c>
      <c r="J15" s="6">
        <v>0.128</v>
      </c>
      <c r="K15" s="6">
        <v>18</v>
      </c>
      <c r="L15" s="6">
        <v>0.185</v>
      </c>
      <c r="M15" s="6">
        <v>57</v>
      </c>
      <c r="N15" s="6">
        <v>9.8000000000000004E-2</v>
      </c>
      <c r="O15" s="6">
        <v>0.11600000000000001</v>
      </c>
      <c r="P15" s="6" t="s">
        <v>309</v>
      </c>
      <c r="Q15" s="6">
        <v>0.5</v>
      </c>
      <c r="R15" s="6" t="s">
        <v>311</v>
      </c>
      <c r="T15" s="8" t="s">
        <v>241</v>
      </c>
      <c r="U15" s="6">
        <v>0.106</v>
      </c>
      <c r="V15" s="6">
        <v>21</v>
      </c>
      <c r="W15" s="6" t="s">
        <v>309</v>
      </c>
      <c r="X15" s="6">
        <v>2.9000000000000001E-2</v>
      </c>
      <c r="Y15" s="6">
        <v>16</v>
      </c>
      <c r="Z15" s="6" t="s">
        <v>309</v>
      </c>
      <c r="AA15" s="6">
        <v>0.16200000000000001</v>
      </c>
      <c r="AB15" s="6">
        <v>67</v>
      </c>
      <c r="AC15" s="6" t="s">
        <v>309</v>
      </c>
      <c r="AD15" s="6">
        <v>3.2000000000000001E-2</v>
      </c>
      <c r="AE15" s="6" t="s">
        <v>309</v>
      </c>
      <c r="AF15" s="6">
        <v>0.03</v>
      </c>
      <c r="AG15" s="6" t="s">
        <v>309</v>
      </c>
      <c r="AH15" s="6" t="s">
        <v>241</v>
      </c>
      <c r="AI15" s="6" t="s">
        <v>315</v>
      </c>
      <c r="AJ15" s="6">
        <v>0</v>
      </c>
      <c r="AK15" s="6">
        <v>0</v>
      </c>
      <c r="AL15" s="6" t="s">
        <v>309</v>
      </c>
      <c r="AM15" s="6">
        <v>0</v>
      </c>
      <c r="AN15" s="6" t="s">
        <v>309</v>
      </c>
    </row>
    <row r="16" spans="1:40" ht="18">
      <c r="A16" s="6" t="s">
        <v>242</v>
      </c>
      <c r="B16" s="6" t="s">
        <v>225</v>
      </c>
      <c r="C16" s="6">
        <v>1.217E-3</v>
      </c>
      <c r="D16" s="6">
        <v>0.99878299999999998</v>
      </c>
      <c r="G16" s="7" t="s">
        <v>242</v>
      </c>
      <c r="H16" s="6">
        <v>0.11899999999999999</v>
      </c>
      <c r="I16" s="6">
        <v>30</v>
      </c>
      <c r="J16" s="6">
        <v>0.109</v>
      </c>
      <c r="K16" s="6">
        <v>48</v>
      </c>
      <c r="L16" s="6">
        <v>0.122</v>
      </c>
      <c r="M16" s="6">
        <v>29</v>
      </c>
      <c r="N16" s="6">
        <v>0.10100000000000001</v>
      </c>
      <c r="O16" s="6">
        <v>0.105</v>
      </c>
      <c r="P16" s="6" t="s">
        <v>309</v>
      </c>
      <c r="Q16" s="6">
        <v>0.45</v>
      </c>
      <c r="R16" s="6" t="s">
        <v>310</v>
      </c>
      <c r="T16" s="8" t="s">
        <v>242</v>
      </c>
      <c r="U16" s="6">
        <v>7.6999999999999999E-2</v>
      </c>
      <c r="V16" s="6">
        <v>28</v>
      </c>
      <c r="W16" s="6" t="s">
        <v>309</v>
      </c>
      <c r="X16" s="6">
        <v>0.02</v>
      </c>
      <c r="Y16" s="6">
        <v>28</v>
      </c>
      <c r="Z16" s="6" t="s">
        <v>309</v>
      </c>
      <c r="AA16" s="6">
        <v>0.03</v>
      </c>
      <c r="AB16" s="6">
        <v>1</v>
      </c>
      <c r="AC16" s="6" t="s">
        <v>309</v>
      </c>
      <c r="AD16" s="6">
        <v>1.6E-2</v>
      </c>
      <c r="AE16" s="6" t="s">
        <v>309</v>
      </c>
      <c r="AF16" s="6">
        <v>1.7999999999999999E-2</v>
      </c>
      <c r="AG16" s="6" t="s">
        <v>309</v>
      </c>
      <c r="AH16" s="6" t="s">
        <v>242</v>
      </c>
      <c r="AI16" s="6" t="s">
        <v>315</v>
      </c>
      <c r="AJ16" s="6">
        <v>0</v>
      </c>
      <c r="AK16" s="6">
        <v>0</v>
      </c>
      <c r="AL16" s="6" t="s">
        <v>309</v>
      </c>
      <c r="AM16" s="6">
        <v>0</v>
      </c>
      <c r="AN16" s="6" t="s">
        <v>309</v>
      </c>
    </row>
    <row r="17" spans="1:40" ht="18">
      <c r="A17" s="6" t="s">
        <v>243</v>
      </c>
      <c r="B17" s="6" t="s">
        <v>225</v>
      </c>
      <c r="C17" s="6">
        <v>5.1739999999999998E-3</v>
      </c>
      <c r="D17" s="6">
        <v>0.99482599999999999</v>
      </c>
      <c r="G17" s="7" t="s">
        <v>243</v>
      </c>
      <c r="H17" s="6">
        <v>0.14699999999999999</v>
      </c>
      <c r="I17" s="6">
        <v>40</v>
      </c>
      <c r="J17" s="6">
        <v>0.17299999999999999</v>
      </c>
      <c r="K17" s="6">
        <v>18</v>
      </c>
      <c r="L17" s="6">
        <v>0.436</v>
      </c>
      <c r="M17" s="6">
        <v>11</v>
      </c>
      <c r="N17" s="6">
        <v>0.27300000000000002</v>
      </c>
      <c r="O17" s="6">
        <v>0.22700000000000001</v>
      </c>
      <c r="P17" s="6" t="s">
        <v>309</v>
      </c>
      <c r="Q17" s="6">
        <v>0.45</v>
      </c>
      <c r="R17" s="6" t="s">
        <v>310</v>
      </c>
      <c r="T17" s="8" t="s">
        <v>243</v>
      </c>
      <c r="U17" s="6">
        <v>0.13500000000000001</v>
      </c>
      <c r="V17" s="6">
        <v>26</v>
      </c>
      <c r="W17" s="6" t="s">
        <v>309</v>
      </c>
      <c r="X17" s="6">
        <v>0.11600000000000001</v>
      </c>
      <c r="Y17" s="6">
        <v>26</v>
      </c>
      <c r="Z17" s="6" t="s">
        <v>309</v>
      </c>
      <c r="AA17" s="6">
        <v>0.55500000000000005</v>
      </c>
      <c r="AB17" s="6">
        <v>12</v>
      </c>
      <c r="AC17" s="6" t="s">
        <v>309</v>
      </c>
      <c r="AD17" s="6">
        <v>0.30399999999999999</v>
      </c>
      <c r="AE17" s="6" t="s">
        <v>309</v>
      </c>
      <c r="AF17" s="6">
        <v>0.21</v>
      </c>
      <c r="AG17" s="6" t="s">
        <v>309</v>
      </c>
      <c r="AH17" s="6" t="s">
        <v>243</v>
      </c>
      <c r="AI17" s="6" t="s">
        <v>315</v>
      </c>
      <c r="AJ17" s="6">
        <v>4.2999999999999997E-2</v>
      </c>
      <c r="AK17" s="6">
        <v>19</v>
      </c>
      <c r="AL17" s="6" t="s">
        <v>309</v>
      </c>
      <c r="AM17" s="6">
        <v>0.14099999999999999</v>
      </c>
      <c r="AN17" s="6" t="s">
        <v>309</v>
      </c>
    </row>
    <row r="18" spans="1:40" ht="18">
      <c r="A18" s="6" t="s">
        <v>244</v>
      </c>
      <c r="B18" s="6" t="s">
        <v>225</v>
      </c>
      <c r="C18" s="6">
        <v>0.254077</v>
      </c>
      <c r="D18" s="6">
        <v>0.745923</v>
      </c>
      <c r="G18" s="7" t="s">
        <v>244</v>
      </c>
      <c r="H18" s="6">
        <v>0.44</v>
      </c>
      <c r="I18" s="6">
        <v>47</v>
      </c>
      <c r="J18" s="6">
        <v>0.315</v>
      </c>
      <c r="K18" s="6">
        <v>47</v>
      </c>
      <c r="L18" s="6">
        <v>0.45800000000000002</v>
      </c>
      <c r="M18" s="6">
        <v>33</v>
      </c>
      <c r="N18" s="6">
        <v>0.223</v>
      </c>
      <c r="O18" s="6">
        <v>0.27800000000000002</v>
      </c>
      <c r="P18" s="6" t="s">
        <v>309</v>
      </c>
      <c r="Q18" s="6">
        <v>0.5</v>
      </c>
      <c r="R18" s="6" t="s">
        <v>311</v>
      </c>
      <c r="T18" s="8" t="s">
        <v>244</v>
      </c>
      <c r="U18" s="6">
        <v>0.24299999999999999</v>
      </c>
      <c r="V18" s="6">
        <v>47</v>
      </c>
      <c r="W18" s="6" t="s">
        <v>309</v>
      </c>
      <c r="X18" s="6">
        <v>0.23300000000000001</v>
      </c>
      <c r="Y18" s="6">
        <v>47</v>
      </c>
      <c r="Z18" s="6" t="s">
        <v>309</v>
      </c>
      <c r="AA18" s="6">
        <v>0.95699999999999996</v>
      </c>
      <c r="AB18" s="6">
        <v>30</v>
      </c>
      <c r="AC18" s="6" t="s">
        <v>312</v>
      </c>
      <c r="AD18" s="6">
        <v>0.308</v>
      </c>
      <c r="AE18" s="6" t="s">
        <v>309</v>
      </c>
      <c r="AF18" s="6">
        <v>0.27</v>
      </c>
      <c r="AG18" s="6" t="s">
        <v>309</v>
      </c>
      <c r="AH18" s="6" t="s">
        <v>244</v>
      </c>
      <c r="AI18" s="6" t="s">
        <v>316</v>
      </c>
      <c r="AJ18" s="6">
        <v>0.86299999999999999</v>
      </c>
      <c r="AK18" s="6">
        <v>47</v>
      </c>
      <c r="AL18" s="6" t="s">
        <v>312</v>
      </c>
      <c r="AM18" s="6">
        <v>0.93799999999999994</v>
      </c>
      <c r="AN18" s="6" t="s">
        <v>312</v>
      </c>
    </row>
    <row r="19" spans="1:40" ht="18">
      <c r="A19" s="6" t="s">
        <v>245</v>
      </c>
      <c r="B19" s="6" t="s">
        <v>224</v>
      </c>
      <c r="C19" s="6">
        <v>0.99141000000000001</v>
      </c>
      <c r="D19" s="6">
        <v>8.5900000000000004E-3</v>
      </c>
      <c r="E19" s="6" t="s">
        <v>246</v>
      </c>
      <c r="G19" s="7" t="s">
        <v>245</v>
      </c>
      <c r="H19" s="6">
        <v>0.61699999999999999</v>
      </c>
      <c r="I19" s="6">
        <v>22</v>
      </c>
      <c r="J19" s="6">
        <v>0.75800000000000001</v>
      </c>
      <c r="K19" s="6">
        <v>22</v>
      </c>
      <c r="L19" s="6">
        <v>0.96199999999999997</v>
      </c>
      <c r="M19" s="6">
        <v>4</v>
      </c>
      <c r="N19" s="6">
        <v>0.93</v>
      </c>
      <c r="O19" s="6">
        <v>0.85099999999999998</v>
      </c>
      <c r="P19" s="6" t="s">
        <v>312</v>
      </c>
      <c r="Q19" s="6">
        <v>0.45</v>
      </c>
      <c r="R19" s="6" t="s">
        <v>310</v>
      </c>
      <c r="T19" s="8" t="s">
        <v>245</v>
      </c>
      <c r="U19" s="6">
        <v>0.65</v>
      </c>
      <c r="V19" s="6">
        <v>22</v>
      </c>
      <c r="W19" s="6" t="s">
        <v>312</v>
      </c>
      <c r="X19" s="6">
        <v>0.746</v>
      </c>
      <c r="Y19" s="6">
        <v>22</v>
      </c>
      <c r="Z19" s="6" t="s">
        <v>312</v>
      </c>
      <c r="AA19" s="6">
        <v>0.99399999999999999</v>
      </c>
      <c r="AB19" s="6">
        <v>13</v>
      </c>
      <c r="AC19" s="6" t="s">
        <v>312</v>
      </c>
      <c r="AD19" s="6">
        <v>0.95599999999999996</v>
      </c>
      <c r="AE19" s="6" t="s">
        <v>312</v>
      </c>
      <c r="AF19" s="6">
        <v>0.85099999999999998</v>
      </c>
      <c r="AG19" s="6" t="s">
        <v>312</v>
      </c>
      <c r="AH19" s="6" t="s">
        <v>245</v>
      </c>
      <c r="AI19" s="6" t="s">
        <v>316</v>
      </c>
      <c r="AJ19" s="6">
        <v>0.89300000000000002</v>
      </c>
      <c r="AK19" s="6">
        <v>22</v>
      </c>
      <c r="AL19" s="6" t="s">
        <v>312</v>
      </c>
      <c r="AM19" s="6">
        <v>0.997</v>
      </c>
      <c r="AN19" s="6" t="s">
        <v>312</v>
      </c>
    </row>
    <row r="20" spans="1:40" ht="18">
      <c r="A20" s="6" t="s">
        <v>247</v>
      </c>
      <c r="B20" s="6" t="s">
        <v>225</v>
      </c>
      <c r="C20" s="6">
        <v>0.41672700000000001</v>
      </c>
      <c r="D20" s="6">
        <v>0.58327300000000004</v>
      </c>
      <c r="G20" s="7" t="s">
        <v>247</v>
      </c>
      <c r="H20" s="6">
        <v>0.152</v>
      </c>
      <c r="I20" s="6">
        <v>28</v>
      </c>
      <c r="J20" s="6">
        <v>0.22</v>
      </c>
      <c r="K20" s="6">
        <v>28</v>
      </c>
      <c r="L20" s="6">
        <v>0.47499999999999998</v>
      </c>
      <c r="M20" s="6">
        <v>1</v>
      </c>
      <c r="N20" s="6">
        <v>0.33300000000000002</v>
      </c>
      <c r="O20" s="6">
        <v>0.28100000000000003</v>
      </c>
      <c r="P20" s="6" t="s">
        <v>309</v>
      </c>
      <c r="Q20" s="6">
        <v>0.45</v>
      </c>
      <c r="R20" s="6" t="s">
        <v>310</v>
      </c>
      <c r="T20" s="8" t="s">
        <v>247</v>
      </c>
      <c r="U20" s="6">
        <v>0.14899999999999999</v>
      </c>
      <c r="V20" s="6">
        <v>28</v>
      </c>
      <c r="W20" s="6" t="s">
        <v>309</v>
      </c>
      <c r="X20" s="6">
        <v>0.28299999999999997</v>
      </c>
      <c r="Y20" s="6">
        <v>28</v>
      </c>
      <c r="Z20" s="6" t="s">
        <v>309</v>
      </c>
      <c r="AA20" s="6">
        <v>0.92800000000000005</v>
      </c>
      <c r="AB20" s="6">
        <v>12</v>
      </c>
      <c r="AC20" s="6" t="s">
        <v>312</v>
      </c>
      <c r="AD20" s="6">
        <v>0.625</v>
      </c>
      <c r="AE20" s="6" t="s">
        <v>312</v>
      </c>
      <c r="AF20" s="6">
        <v>0.45400000000000001</v>
      </c>
      <c r="AG20" s="6" t="s">
        <v>312</v>
      </c>
      <c r="AH20" s="6" t="s">
        <v>247</v>
      </c>
      <c r="AI20" s="6" t="s">
        <v>316</v>
      </c>
      <c r="AJ20" s="6">
        <v>0.629</v>
      </c>
      <c r="AK20" s="6">
        <v>28</v>
      </c>
      <c r="AL20" s="6" t="s">
        <v>312</v>
      </c>
      <c r="AM20" s="6">
        <v>0.81699999999999995</v>
      </c>
      <c r="AN20" s="6" t="s">
        <v>312</v>
      </c>
    </row>
    <row r="21" spans="1:40" ht="18">
      <c r="A21" s="6" t="s">
        <v>248</v>
      </c>
      <c r="B21" s="6" t="s">
        <v>224</v>
      </c>
      <c r="C21" s="6">
        <v>0.99460400000000004</v>
      </c>
      <c r="D21" s="6">
        <v>5.3959999999999998E-3</v>
      </c>
      <c r="E21" s="6" t="s">
        <v>249</v>
      </c>
      <c r="G21" s="7" t="s">
        <v>248</v>
      </c>
      <c r="H21" s="6">
        <v>0.65100000000000002</v>
      </c>
      <c r="I21" s="6">
        <v>20</v>
      </c>
      <c r="J21" s="6">
        <v>0.754</v>
      </c>
      <c r="K21" s="6">
        <v>20</v>
      </c>
      <c r="L21" s="6">
        <v>0.93799999999999994</v>
      </c>
      <c r="M21" s="6">
        <v>12</v>
      </c>
      <c r="N21" s="6">
        <v>0.86499999999999999</v>
      </c>
      <c r="O21" s="6">
        <v>0.81399999999999995</v>
      </c>
      <c r="P21" s="6" t="s">
        <v>312</v>
      </c>
      <c r="Q21" s="6">
        <v>0.45</v>
      </c>
      <c r="R21" s="6" t="s">
        <v>310</v>
      </c>
      <c r="T21" s="8" t="s">
        <v>248</v>
      </c>
      <c r="U21" s="6">
        <v>0.73699999999999999</v>
      </c>
      <c r="V21" s="6">
        <v>20</v>
      </c>
      <c r="W21" s="6" t="s">
        <v>312</v>
      </c>
      <c r="X21" s="6">
        <v>0.75900000000000001</v>
      </c>
      <c r="Y21" s="6">
        <v>20</v>
      </c>
      <c r="Z21" s="6" t="s">
        <v>312</v>
      </c>
      <c r="AA21" s="6">
        <v>0.98499999999999999</v>
      </c>
      <c r="AB21" s="6">
        <v>4</v>
      </c>
      <c r="AC21" s="6" t="s">
        <v>312</v>
      </c>
      <c r="AD21" s="6">
        <v>0.88400000000000001</v>
      </c>
      <c r="AE21" s="6" t="s">
        <v>312</v>
      </c>
      <c r="AF21" s="6">
        <v>0.82099999999999995</v>
      </c>
      <c r="AG21" s="6" t="s">
        <v>312</v>
      </c>
      <c r="AH21" s="6" t="s">
        <v>248</v>
      </c>
      <c r="AI21" s="6" t="s">
        <v>316</v>
      </c>
      <c r="AJ21" s="6">
        <v>0.96</v>
      </c>
      <c r="AK21" s="6">
        <v>20</v>
      </c>
      <c r="AL21" s="6" t="s">
        <v>312</v>
      </c>
      <c r="AM21" s="6">
        <v>0.99399999999999999</v>
      </c>
      <c r="AN21" s="6" t="s">
        <v>312</v>
      </c>
    </row>
    <row r="22" spans="1:40" ht="18">
      <c r="A22" s="6" t="s">
        <v>250</v>
      </c>
      <c r="B22" s="6" t="s">
        <v>224</v>
      </c>
      <c r="C22" s="6">
        <v>0.99904300000000001</v>
      </c>
      <c r="D22" s="6">
        <v>9.5699999999999995E-4</v>
      </c>
      <c r="E22" s="6" t="s">
        <v>251</v>
      </c>
      <c r="G22" s="7" t="s">
        <v>250</v>
      </c>
      <c r="H22" s="6">
        <v>0.61899999999999999</v>
      </c>
      <c r="I22" s="6">
        <v>21</v>
      </c>
      <c r="J22" s="6">
        <v>0.75</v>
      </c>
      <c r="K22" s="6">
        <v>21</v>
      </c>
      <c r="L22" s="6">
        <v>0.96</v>
      </c>
      <c r="M22" s="6">
        <v>11</v>
      </c>
      <c r="N22" s="6">
        <v>0.90700000000000003</v>
      </c>
      <c r="O22" s="6">
        <v>0.83499999999999996</v>
      </c>
      <c r="P22" s="6" t="s">
        <v>312</v>
      </c>
      <c r="Q22" s="6">
        <v>0.45</v>
      </c>
      <c r="R22" s="6" t="s">
        <v>310</v>
      </c>
      <c r="T22" s="8" t="s">
        <v>250</v>
      </c>
      <c r="U22" s="6">
        <v>0.84199999999999997</v>
      </c>
      <c r="V22" s="6">
        <v>21</v>
      </c>
      <c r="W22" s="6" t="s">
        <v>312</v>
      </c>
      <c r="X22" s="6">
        <v>0.85199999999999998</v>
      </c>
      <c r="Y22" s="6">
        <v>21</v>
      </c>
      <c r="Z22" s="6" t="s">
        <v>312</v>
      </c>
      <c r="AA22" s="6">
        <v>0.99099999999999999</v>
      </c>
      <c r="AB22" s="6">
        <v>2</v>
      </c>
      <c r="AC22" s="6" t="s">
        <v>312</v>
      </c>
      <c r="AD22" s="6">
        <v>0.92400000000000004</v>
      </c>
      <c r="AE22" s="6" t="s">
        <v>312</v>
      </c>
      <c r="AF22" s="6">
        <v>0.88800000000000001</v>
      </c>
      <c r="AG22" s="6" t="s">
        <v>312</v>
      </c>
      <c r="AH22" s="6" t="s">
        <v>250</v>
      </c>
      <c r="AI22" s="6" t="s">
        <v>316</v>
      </c>
      <c r="AJ22" s="6">
        <v>0.96499999999999997</v>
      </c>
      <c r="AK22" s="6">
        <v>21</v>
      </c>
      <c r="AL22" s="6" t="s">
        <v>312</v>
      </c>
      <c r="AM22" s="6">
        <v>1</v>
      </c>
      <c r="AN22" s="6" t="s">
        <v>312</v>
      </c>
    </row>
    <row r="23" spans="1:40" ht="18">
      <c r="A23" s="6" t="s">
        <v>252</v>
      </c>
      <c r="B23" s="6" t="s">
        <v>225</v>
      </c>
      <c r="C23" s="6">
        <v>9.8499999999999998E-4</v>
      </c>
      <c r="D23" s="6">
        <v>0.99901499999999999</v>
      </c>
      <c r="G23" s="7" t="s">
        <v>252</v>
      </c>
      <c r="H23" s="6">
        <v>0.112</v>
      </c>
      <c r="I23" s="6">
        <v>68</v>
      </c>
      <c r="J23" s="6">
        <v>0.112</v>
      </c>
      <c r="K23" s="6">
        <v>49</v>
      </c>
      <c r="L23" s="6">
        <v>0.127</v>
      </c>
      <c r="M23" s="6">
        <v>32</v>
      </c>
      <c r="N23" s="6">
        <v>0.10299999999999999</v>
      </c>
      <c r="O23" s="6">
        <v>0.107</v>
      </c>
      <c r="P23" s="6" t="s">
        <v>309</v>
      </c>
      <c r="Q23" s="6">
        <v>0.45</v>
      </c>
      <c r="R23" s="6" t="s">
        <v>310</v>
      </c>
      <c r="T23" s="8" t="s">
        <v>252</v>
      </c>
      <c r="U23" s="6">
        <v>6.3E-2</v>
      </c>
      <c r="V23" s="6">
        <v>19</v>
      </c>
      <c r="W23" s="6" t="s">
        <v>309</v>
      </c>
      <c r="X23" s="6">
        <v>1.2E-2</v>
      </c>
      <c r="Y23" s="6">
        <v>4</v>
      </c>
      <c r="Z23" s="6" t="s">
        <v>309</v>
      </c>
      <c r="AA23" s="6">
        <v>0.03</v>
      </c>
      <c r="AB23" s="6">
        <v>1</v>
      </c>
      <c r="AC23" s="6" t="s">
        <v>309</v>
      </c>
      <c r="AD23" s="6">
        <v>2.5000000000000001E-2</v>
      </c>
      <c r="AE23" s="6" t="s">
        <v>309</v>
      </c>
      <c r="AF23" s="6">
        <v>1.7999999999999999E-2</v>
      </c>
      <c r="AG23" s="6" t="s">
        <v>309</v>
      </c>
      <c r="AH23" s="6" t="s">
        <v>252</v>
      </c>
      <c r="AI23" s="6" t="s">
        <v>315</v>
      </c>
      <c r="AJ23" s="6">
        <v>0</v>
      </c>
      <c r="AK23" s="6">
        <v>0</v>
      </c>
      <c r="AL23" s="6" t="s">
        <v>309</v>
      </c>
      <c r="AM23" s="6">
        <v>0</v>
      </c>
      <c r="AN23" s="6" t="s">
        <v>309</v>
      </c>
    </row>
    <row r="24" spans="1:40" ht="18">
      <c r="A24" s="6" t="s">
        <v>253</v>
      </c>
      <c r="B24" s="6" t="s">
        <v>225</v>
      </c>
      <c r="C24" s="6">
        <v>3.8999999999999999E-4</v>
      </c>
      <c r="D24" s="6">
        <v>0.99961</v>
      </c>
      <c r="G24" s="7" t="s">
        <v>253</v>
      </c>
      <c r="H24" s="6">
        <v>0.109</v>
      </c>
      <c r="I24" s="6">
        <v>65</v>
      </c>
      <c r="J24" s="6">
        <v>0.109</v>
      </c>
      <c r="K24" s="6">
        <v>54</v>
      </c>
      <c r="L24" s="6">
        <v>0.122</v>
      </c>
      <c r="M24" s="6">
        <v>49</v>
      </c>
      <c r="N24" s="6">
        <v>9.9000000000000005E-2</v>
      </c>
      <c r="O24" s="6">
        <v>0.104</v>
      </c>
      <c r="P24" s="6" t="s">
        <v>309</v>
      </c>
      <c r="Q24" s="6">
        <v>0.45</v>
      </c>
      <c r="R24" s="6" t="s">
        <v>310</v>
      </c>
      <c r="T24" s="8" t="s">
        <v>253</v>
      </c>
      <c r="U24" s="6">
        <v>8.7999999999999995E-2</v>
      </c>
      <c r="V24" s="6">
        <v>19</v>
      </c>
      <c r="W24" s="6" t="s">
        <v>309</v>
      </c>
      <c r="X24" s="6">
        <v>1.7000000000000001E-2</v>
      </c>
      <c r="Y24" s="6">
        <v>31</v>
      </c>
      <c r="Z24" s="6" t="s">
        <v>309</v>
      </c>
      <c r="AA24" s="6">
        <v>3.3000000000000002E-2</v>
      </c>
      <c r="AB24" s="6">
        <v>3</v>
      </c>
      <c r="AC24" s="6" t="s">
        <v>309</v>
      </c>
      <c r="AD24" s="6">
        <v>1.4E-2</v>
      </c>
      <c r="AE24" s="6" t="s">
        <v>309</v>
      </c>
      <c r="AF24" s="6">
        <v>1.6E-2</v>
      </c>
      <c r="AG24" s="6" t="s">
        <v>309</v>
      </c>
      <c r="AH24" s="6" t="s">
        <v>253</v>
      </c>
      <c r="AI24" s="6" t="s">
        <v>315</v>
      </c>
      <c r="AJ24" s="6">
        <v>0</v>
      </c>
      <c r="AK24" s="6">
        <v>0</v>
      </c>
      <c r="AL24" s="6" t="s">
        <v>309</v>
      </c>
      <c r="AM24" s="6">
        <v>0</v>
      </c>
      <c r="AN24" s="6" t="s">
        <v>309</v>
      </c>
    </row>
    <row r="25" spans="1:40" ht="18">
      <c r="A25" s="6" t="s">
        <v>254</v>
      </c>
      <c r="B25" s="6" t="s">
        <v>225</v>
      </c>
      <c r="C25" s="6">
        <v>1.9610000000000001E-3</v>
      </c>
      <c r="D25" s="6">
        <v>0.99803900000000001</v>
      </c>
      <c r="G25" s="7" t="s">
        <v>254</v>
      </c>
      <c r="H25" s="6">
        <v>0.121</v>
      </c>
      <c r="I25" s="6">
        <v>17</v>
      </c>
      <c r="J25" s="6">
        <v>0.112</v>
      </c>
      <c r="K25" s="6">
        <v>17</v>
      </c>
      <c r="L25" s="6">
        <v>0.128</v>
      </c>
      <c r="M25" s="6">
        <v>10</v>
      </c>
      <c r="N25" s="6">
        <v>0.106</v>
      </c>
      <c r="O25" s="6">
        <v>0.109</v>
      </c>
      <c r="P25" s="6" t="s">
        <v>309</v>
      </c>
      <c r="Q25" s="6">
        <v>0.45</v>
      </c>
      <c r="R25" s="6" t="s">
        <v>310</v>
      </c>
      <c r="T25" s="8" t="s">
        <v>254</v>
      </c>
      <c r="U25" s="6">
        <v>0.129</v>
      </c>
      <c r="V25" s="6">
        <v>34</v>
      </c>
      <c r="W25" s="6" t="s">
        <v>309</v>
      </c>
      <c r="X25" s="6">
        <v>6.5000000000000002E-2</v>
      </c>
      <c r="Y25" s="6">
        <v>34</v>
      </c>
      <c r="Z25" s="6" t="s">
        <v>309</v>
      </c>
      <c r="AA25" s="6">
        <v>0.16700000000000001</v>
      </c>
      <c r="AB25" s="6">
        <v>1</v>
      </c>
      <c r="AC25" s="6" t="s">
        <v>309</v>
      </c>
      <c r="AD25" s="6">
        <v>4.4999999999999998E-2</v>
      </c>
      <c r="AE25" s="6" t="s">
        <v>309</v>
      </c>
      <c r="AF25" s="6">
        <v>5.5E-2</v>
      </c>
      <c r="AG25" s="6" t="s">
        <v>309</v>
      </c>
      <c r="AH25" s="6" t="s">
        <v>254</v>
      </c>
      <c r="AI25" s="6" t="s">
        <v>315</v>
      </c>
      <c r="AJ25" s="6">
        <v>0</v>
      </c>
      <c r="AK25" s="6">
        <v>19</v>
      </c>
      <c r="AL25" s="6" t="s">
        <v>309</v>
      </c>
      <c r="AM25" s="6">
        <v>0</v>
      </c>
      <c r="AN25" s="6" t="s">
        <v>309</v>
      </c>
    </row>
    <row r="26" spans="1:40" ht="18">
      <c r="A26" s="6" t="s">
        <v>255</v>
      </c>
      <c r="B26" s="6" t="s">
        <v>224</v>
      </c>
      <c r="C26" s="6">
        <v>0.99799899999999997</v>
      </c>
      <c r="D26" s="6">
        <v>2.0010000000000002E-3</v>
      </c>
      <c r="E26" s="6" t="s">
        <v>256</v>
      </c>
      <c r="G26" s="7" t="s">
        <v>255</v>
      </c>
      <c r="H26" s="6">
        <v>0.84799999999999998</v>
      </c>
      <c r="I26" s="6">
        <v>21</v>
      </c>
      <c r="J26" s="6">
        <v>0.84199999999999997</v>
      </c>
      <c r="K26" s="6">
        <v>21</v>
      </c>
      <c r="L26" s="6">
        <v>0.90600000000000003</v>
      </c>
      <c r="M26" s="6">
        <v>3</v>
      </c>
      <c r="N26" s="6">
        <v>0.83499999999999996</v>
      </c>
      <c r="O26" s="6">
        <v>0.83799999999999997</v>
      </c>
      <c r="P26" s="6" t="s">
        <v>312</v>
      </c>
      <c r="Q26" s="6">
        <v>0.45</v>
      </c>
      <c r="R26" s="6" t="s">
        <v>310</v>
      </c>
      <c r="T26" s="8" t="s">
        <v>255</v>
      </c>
      <c r="U26" s="6">
        <v>0.94799999999999995</v>
      </c>
      <c r="V26" s="6">
        <v>21</v>
      </c>
      <c r="W26" s="6" t="s">
        <v>312</v>
      </c>
      <c r="X26" s="6">
        <v>0.85899999999999999</v>
      </c>
      <c r="Y26" s="6">
        <v>21</v>
      </c>
      <c r="Z26" s="6" t="s">
        <v>312</v>
      </c>
      <c r="AA26" s="6">
        <v>0.98799999999999999</v>
      </c>
      <c r="AB26" s="6">
        <v>13</v>
      </c>
      <c r="AC26" s="6" t="s">
        <v>312</v>
      </c>
      <c r="AD26" s="6">
        <v>0.879</v>
      </c>
      <c r="AE26" s="6" t="s">
        <v>312</v>
      </c>
      <c r="AF26" s="6">
        <v>0.86899999999999999</v>
      </c>
      <c r="AG26" s="6" t="s">
        <v>312</v>
      </c>
      <c r="AH26" s="6" t="s">
        <v>255</v>
      </c>
      <c r="AI26" s="6" t="s">
        <v>316</v>
      </c>
      <c r="AJ26" s="6">
        <v>0.92900000000000005</v>
      </c>
      <c r="AK26" s="6">
        <v>21</v>
      </c>
      <c r="AL26" s="6" t="s">
        <v>312</v>
      </c>
      <c r="AM26" s="6">
        <v>1</v>
      </c>
      <c r="AN26" s="6" t="s">
        <v>312</v>
      </c>
    </row>
    <row r="27" spans="1:40" ht="18">
      <c r="A27" s="6" t="s">
        <v>257</v>
      </c>
      <c r="B27" s="6" t="s">
        <v>224</v>
      </c>
      <c r="C27" s="6">
        <v>0.99810200000000004</v>
      </c>
      <c r="D27" s="6">
        <v>1.8979999999999999E-3</v>
      </c>
      <c r="E27" s="6" t="s">
        <v>258</v>
      </c>
      <c r="G27" s="7" t="s">
        <v>257</v>
      </c>
      <c r="H27" s="6">
        <v>0.84799999999999998</v>
      </c>
      <c r="I27" s="6">
        <v>21</v>
      </c>
      <c r="J27" s="6">
        <v>0.84299999999999997</v>
      </c>
      <c r="K27" s="6">
        <v>21</v>
      </c>
      <c r="L27" s="6">
        <v>0.90800000000000003</v>
      </c>
      <c r="M27" s="6">
        <v>3</v>
      </c>
      <c r="N27" s="6">
        <v>0.83599999999999997</v>
      </c>
      <c r="O27" s="6">
        <v>0.83899999999999997</v>
      </c>
      <c r="P27" s="6" t="s">
        <v>312</v>
      </c>
      <c r="Q27" s="6">
        <v>0.45</v>
      </c>
      <c r="R27" s="6" t="s">
        <v>310</v>
      </c>
      <c r="T27" s="8" t="s">
        <v>257</v>
      </c>
      <c r="U27" s="6">
        <v>0.94799999999999995</v>
      </c>
      <c r="V27" s="6">
        <v>21</v>
      </c>
      <c r="W27" s="6" t="s">
        <v>312</v>
      </c>
      <c r="X27" s="6">
        <v>0.85099999999999998</v>
      </c>
      <c r="Y27" s="6">
        <v>21</v>
      </c>
      <c r="Z27" s="6" t="s">
        <v>312</v>
      </c>
      <c r="AA27" s="6">
        <v>0.98799999999999999</v>
      </c>
      <c r="AB27" s="6">
        <v>13</v>
      </c>
      <c r="AC27" s="6" t="s">
        <v>312</v>
      </c>
      <c r="AD27" s="6">
        <v>0.88100000000000001</v>
      </c>
      <c r="AE27" s="6" t="s">
        <v>312</v>
      </c>
      <c r="AF27" s="6">
        <v>0.86599999999999999</v>
      </c>
      <c r="AG27" s="6" t="s">
        <v>312</v>
      </c>
      <c r="AH27" s="6" t="s">
        <v>257</v>
      </c>
      <c r="AI27" s="6" t="s">
        <v>316</v>
      </c>
      <c r="AJ27" s="6">
        <v>0.92900000000000005</v>
      </c>
      <c r="AK27" s="6">
        <v>21</v>
      </c>
      <c r="AL27" s="6" t="s">
        <v>312</v>
      </c>
      <c r="AM27" s="6">
        <v>1</v>
      </c>
      <c r="AN27" s="6" t="s">
        <v>312</v>
      </c>
    </row>
    <row r="28" spans="1:40" ht="18">
      <c r="A28" s="6" t="s">
        <v>259</v>
      </c>
      <c r="B28" s="6" t="s">
        <v>225</v>
      </c>
      <c r="C28" s="6">
        <v>0.12642600000000001</v>
      </c>
      <c r="D28" s="6">
        <v>0.87357399999999996</v>
      </c>
      <c r="G28" s="7" t="s">
        <v>259</v>
      </c>
      <c r="H28" s="6">
        <v>0.38900000000000001</v>
      </c>
      <c r="I28" s="6">
        <v>23</v>
      </c>
      <c r="J28" s="6">
        <v>0.27800000000000002</v>
      </c>
      <c r="K28" s="6">
        <v>23</v>
      </c>
      <c r="L28" s="6">
        <v>0.39100000000000001</v>
      </c>
      <c r="M28" s="6">
        <v>20</v>
      </c>
      <c r="N28" s="6">
        <v>0.19900000000000001</v>
      </c>
      <c r="O28" s="6">
        <v>0.23499999999999999</v>
      </c>
      <c r="P28" s="6" t="s">
        <v>309</v>
      </c>
      <c r="Q28" s="6">
        <v>0.45</v>
      </c>
      <c r="R28" s="6" t="s">
        <v>310</v>
      </c>
      <c r="T28" s="8" t="s">
        <v>259</v>
      </c>
      <c r="U28" s="6">
        <v>0.70099999999999996</v>
      </c>
      <c r="V28" s="6">
        <v>23</v>
      </c>
      <c r="W28" s="6" t="s">
        <v>312</v>
      </c>
      <c r="X28" s="6">
        <v>0.24</v>
      </c>
      <c r="Y28" s="6">
        <v>23</v>
      </c>
      <c r="Z28" s="6" t="s">
        <v>309</v>
      </c>
      <c r="AA28" s="6">
        <v>0.78800000000000003</v>
      </c>
      <c r="AB28" s="6">
        <v>2</v>
      </c>
      <c r="AC28" s="6" t="s">
        <v>309</v>
      </c>
      <c r="AD28" s="6">
        <v>0.23200000000000001</v>
      </c>
      <c r="AE28" s="6" t="s">
        <v>309</v>
      </c>
      <c r="AF28" s="6">
        <v>0.23599999999999999</v>
      </c>
      <c r="AG28" s="6" t="s">
        <v>309</v>
      </c>
      <c r="AH28" s="6" t="s">
        <v>259</v>
      </c>
      <c r="AI28" s="6" t="s">
        <v>315</v>
      </c>
      <c r="AJ28" s="6">
        <v>0.249</v>
      </c>
      <c r="AK28" s="6">
        <v>23</v>
      </c>
      <c r="AL28" s="6" t="s">
        <v>309</v>
      </c>
      <c r="AM28" s="6">
        <v>0.25700000000000001</v>
      </c>
      <c r="AN28" s="6" t="s">
        <v>309</v>
      </c>
    </row>
    <row r="29" spans="1:40" ht="18">
      <c r="A29" s="6" t="s">
        <v>260</v>
      </c>
      <c r="B29" s="6" t="s">
        <v>225</v>
      </c>
      <c r="C29" s="6">
        <v>0.16259599999999999</v>
      </c>
      <c r="D29" s="6">
        <v>0.83740400000000004</v>
      </c>
      <c r="G29" s="7" t="s">
        <v>260</v>
      </c>
      <c r="H29" s="6">
        <v>0.45</v>
      </c>
      <c r="I29" s="6">
        <v>23</v>
      </c>
      <c r="J29" s="6">
        <v>0.35199999999999998</v>
      </c>
      <c r="K29" s="6">
        <v>23</v>
      </c>
      <c r="L29" s="6">
        <v>0.498</v>
      </c>
      <c r="M29" s="6">
        <v>20</v>
      </c>
      <c r="N29" s="6">
        <v>0.27500000000000002</v>
      </c>
      <c r="O29" s="6">
        <v>0.311</v>
      </c>
      <c r="P29" s="6" t="s">
        <v>309</v>
      </c>
      <c r="Q29" s="6">
        <v>0.45</v>
      </c>
      <c r="R29" s="6" t="s">
        <v>310</v>
      </c>
      <c r="T29" s="8" t="s">
        <v>260</v>
      </c>
      <c r="U29" s="6">
        <v>0.76</v>
      </c>
      <c r="V29" s="6">
        <v>23</v>
      </c>
      <c r="W29" s="6" t="s">
        <v>312</v>
      </c>
      <c r="X29" s="6">
        <v>0.33</v>
      </c>
      <c r="Y29" s="6">
        <v>23</v>
      </c>
      <c r="Z29" s="6" t="s">
        <v>312</v>
      </c>
      <c r="AA29" s="6">
        <v>0.84899999999999998</v>
      </c>
      <c r="AB29" s="6">
        <v>3</v>
      </c>
      <c r="AC29" s="6" t="s">
        <v>309</v>
      </c>
      <c r="AD29" s="6">
        <v>0.307</v>
      </c>
      <c r="AE29" s="6" t="s">
        <v>309</v>
      </c>
      <c r="AF29" s="6">
        <v>0.31900000000000001</v>
      </c>
      <c r="AG29" s="6" t="s">
        <v>309</v>
      </c>
      <c r="AH29" s="6" t="s">
        <v>260</v>
      </c>
      <c r="AI29" s="6" t="s">
        <v>316</v>
      </c>
      <c r="AJ29" s="6">
        <v>0.504</v>
      </c>
      <c r="AK29" s="6">
        <v>23</v>
      </c>
      <c r="AL29" s="6" t="s">
        <v>312</v>
      </c>
      <c r="AM29" s="6">
        <v>0.52</v>
      </c>
      <c r="AN29" s="6" t="s">
        <v>312</v>
      </c>
    </row>
    <row r="30" spans="1:40" ht="18">
      <c r="A30" s="6" t="s">
        <v>261</v>
      </c>
      <c r="B30" s="6" t="s">
        <v>225</v>
      </c>
      <c r="C30" s="6">
        <v>2.5669999999999998E-3</v>
      </c>
      <c r="D30" s="6">
        <v>0.99743300000000001</v>
      </c>
      <c r="G30" s="7" t="s">
        <v>261</v>
      </c>
      <c r="H30" s="6">
        <v>0.26900000000000002</v>
      </c>
      <c r="I30" s="6">
        <v>47</v>
      </c>
      <c r="J30" s="6">
        <v>0.20100000000000001</v>
      </c>
      <c r="K30" s="6">
        <v>47</v>
      </c>
      <c r="L30" s="6">
        <v>0.36099999999999999</v>
      </c>
      <c r="M30" s="6">
        <v>32</v>
      </c>
      <c r="N30" s="6">
        <v>0.126</v>
      </c>
      <c r="O30" s="6">
        <v>0.17100000000000001</v>
      </c>
      <c r="P30" s="6" t="s">
        <v>309</v>
      </c>
      <c r="Q30" s="6">
        <v>0.5</v>
      </c>
      <c r="R30" s="6" t="s">
        <v>311</v>
      </c>
      <c r="T30" s="8" t="s">
        <v>261</v>
      </c>
      <c r="U30" s="6">
        <v>0.47599999999999998</v>
      </c>
      <c r="V30" s="6">
        <v>47</v>
      </c>
      <c r="W30" s="6" t="s">
        <v>312</v>
      </c>
      <c r="X30" s="6">
        <v>0.59299999999999997</v>
      </c>
      <c r="Y30" s="6">
        <v>47</v>
      </c>
      <c r="Z30" s="6" t="s">
        <v>312</v>
      </c>
      <c r="AA30" s="6">
        <v>0.99099999999999999</v>
      </c>
      <c r="AB30" s="6">
        <v>43</v>
      </c>
      <c r="AC30" s="6" t="s">
        <v>312</v>
      </c>
      <c r="AD30" s="6">
        <v>0.32100000000000001</v>
      </c>
      <c r="AE30" s="6" t="s">
        <v>309</v>
      </c>
      <c r="AF30" s="6">
        <v>0.45700000000000002</v>
      </c>
      <c r="AG30" s="6" t="s">
        <v>312</v>
      </c>
      <c r="AH30" s="6" t="s">
        <v>261</v>
      </c>
      <c r="AI30" s="6" t="s">
        <v>317</v>
      </c>
      <c r="AJ30" s="6">
        <v>0</v>
      </c>
      <c r="AK30" s="6">
        <v>47</v>
      </c>
      <c r="AL30" s="6" t="s">
        <v>309</v>
      </c>
      <c r="AM30" s="6">
        <v>1E-3</v>
      </c>
      <c r="AN30" s="6" t="s">
        <v>309</v>
      </c>
    </row>
    <row r="31" spans="1:40" ht="18">
      <c r="A31" s="6" t="s">
        <v>262</v>
      </c>
      <c r="B31" s="6" t="s">
        <v>225</v>
      </c>
      <c r="C31" s="6">
        <v>1.8159999999999999E-3</v>
      </c>
      <c r="D31" s="6">
        <v>0.99818399999999996</v>
      </c>
      <c r="G31" s="7" t="s">
        <v>262</v>
      </c>
      <c r="H31" s="6">
        <v>0.25</v>
      </c>
      <c r="I31" s="6">
        <v>49</v>
      </c>
      <c r="J31" s="6">
        <v>0.188</v>
      </c>
      <c r="K31" s="6">
        <v>49</v>
      </c>
      <c r="L31" s="6">
        <v>0.25800000000000001</v>
      </c>
      <c r="M31" s="6">
        <v>36</v>
      </c>
      <c r="N31" s="6">
        <v>0.11899999999999999</v>
      </c>
      <c r="O31" s="6">
        <v>0.16</v>
      </c>
      <c r="P31" s="6" t="s">
        <v>309</v>
      </c>
      <c r="Q31" s="6">
        <v>0.5</v>
      </c>
      <c r="R31" s="6" t="s">
        <v>311</v>
      </c>
      <c r="T31" s="8" t="s">
        <v>262</v>
      </c>
      <c r="U31" s="6">
        <v>0.44400000000000001</v>
      </c>
      <c r="V31" s="6">
        <v>49</v>
      </c>
      <c r="W31" s="6" t="s">
        <v>312</v>
      </c>
      <c r="X31" s="6">
        <v>0.55300000000000005</v>
      </c>
      <c r="Y31" s="6">
        <v>49</v>
      </c>
      <c r="Z31" s="6" t="s">
        <v>312</v>
      </c>
      <c r="AA31" s="6">
        <v>0.97899999999999998</v>
      </c>
      <c r="AB31" s="6">
        <v>45</v>
      </c>
      <c r="AC31" s="6" t="s">
        <v>312</v>
      </c>
      <c r="AD31" s="6">
        <v>0.28799999999999998</v>
      </c>
      <c r="AE31" s="6" t="s">
        <v>309</v>
      </c>
      <c r="AF31" s="6">
        <v>0.42</v>
      </c>
      <c r="AG31" s="6" t="s">
        <v>309</v>
      </c>
      <c r="AH31" s="6" t="s">
        <v>262</v>
      </c>
      <c r="AI31" s="6" t="s">
        <v>317</v>
      </c>
      <c r="AJ31" s="6">
        <v>0</v>
      </c>
      <c r="AK31" s="6">
        <v>49</v>
      </c>
      <c r="AL31" s="6" t="s">
        <v>309</v>
      </c>
      <c r="AM31" s="6">
        <v>0</v>
      </c>
      <c r="AN31" s="6" t="s">
        <v>309</v>
      </c>
    </row>
    <row r="32" spans="1:40" ht="18">
      <c r="A32" s="6" t="s">
        <v>263</v>
      </c>
      <c r="B32" s="6" t="s">
        <v>225</v>
      </c>
      <c r="C32" s="6">
        <v>1.841E-3</v>
      </c>
      <c r="D32" s="6">
        <v>0.99815900000000002</v>
      </c>
      <c r="G32" s="7" t="s">
        <v>263</v>
      </c>
      <c r="H32" s="6">
        <v>0.189</v>
      </c>
      <c r="I32" s="6">
        <v>47</v>
      </c>
      <c r="J32" s="6">
        <v>0.183</v>
      </c>
      <c r="K32" s="6">
        <v>47</v>
      </c>
      <c r="L32" s="6">
        <v>0.32400000000000001</v>
      </c>
      <c r="M32" s="6">
        <v>32</v>
      </c>
      <c r="N32" s="6">
        <v>0.13</v>
      </c>
      <c r="O32" s="6">
        <v>0.16200000000000001</v>
      </c>
      <c r="P32" s="6" t="s">
        <v>309</v>
      </c>
      <c r="Q32" s="6">
        <v>0.5</v>
      </c>
      <c r="R32" s="6" t="s">
        <v>311</v>
      </c>
      <c r="T32" s="8" t="s">
        <v>263</v>
      </c>
      <c r="U32" s="6">
        <v>0.28199999999999997</v>
      </c>
      <c r="V32" s="6">
        <v>47</v>
      </c>
      <c r="W32" s="6" t="s">
        <v>309</v>
      </c>
      <c r="X32" s="6">
        <v>0.46</v>
      </c>
      <c r="Y32" s="6">
        <v>47</v>
      </c>
      <c r="Z32" s="6" t="s">
        <v>312</v>
      </c>
      <c r="AA32" s="6">
        <v>0.98499999999999999</v>
      </c>
      <c r="AB32" s="6">
        <v>43</v>
      </c>
      <c r="AC32" s="6" t="s">
        <v>312</v>
      </c>
      <c r="AD32" s="6">
        <v>0.28299999999999997</v>
      </c>
      <c r="AE32" s="6" t="s">
        <v>309</v>
      </c>
      <c r="AF32" s="6">
        <v>0.372</v>
      </c>
      <c r="AG32" s="6" t="s">
        <v>309</v>
      </c>
      <c r="AH32" s="6" t="s">
        <v>263</v>
      </c>
      <c r="AI32" s="6" t="s">
        <v>317</v>
      </c>
      <c r="AJ32" s="6">
        <v>0</v>
      </c>
      <c r="AK32" s="6">
        <v>47</v>
      </c>
      <c r="AL32" s="6" t="s">
        <v>309</v>
      </c>
      <c r="AM32" s="6">
        <v>1E-3</v>
      </c>
      <c r="AN32" s="6" t="s">
        <v>309</v>
      </c>
    </row>
    <row r="33" spans="1:40" ht="18">
      <c r="A33" s="6" t="s">
        <v>264</v>
      </c>
      <c r="B33" s="6" t="s">
        <v>224</v>
      </c>
      <c r="C33" s="6">
        <v>0.68584199999999995</v>
      </c>
      <c r="D33" s="6">
        <v>0.31415799999999999</v>
      </c>
      <c r="E33" s="6" t="s">
        <v>265</v>
      </c>
      <c r="G33" s="7" t="s">
        <v>264</v>
      </c>
      <c r="H33" s="6">
        <v>0.50700000000000001</v>
      </c>
      <c r="I33" s="6">
        <v>27</v>
      </c>
      <c r="J33" s="6">
        <v>0.59799999999999998</v>
      </c>
      <c r="K33" s="6">
        <v>27</v>
      </c>
      <c r="L33" s="6">
        <v>0.91800000000000004</v>
      </c>
      <c r="M33" s="6">
        <v>4</v>
      </c>
      <c r="N33" s="6">
        <v>0.73099999999999998</v>
      </c>
      <c r="O33" s="6">
        <v>0.67</v>
      </c>
      <c r="P33" s="6" t="s">
        <v>312</v>
      </c>
      <c r="Q33" s="6">
        <v>0.45</v>
      </c>
      <c r="R33" s="6" t="s">
        <v>310</v>
      </c>
      <c r="T33" s="8" t="s">
        <v>264</v>
      </c>
      <c r="U33" s="6">
        <v>0.73099999999999998</v>
      </c>
      <c r="V33" s="6">
        <v>27</v>
      </c>
      <c r="W33" s="6" t="s">
        <v>312</v>
      </c>
      <c r="X33" s="6">
        <v>0.68200000000000005</v>
      </c>
      <c r="Y33" s="6">
        <v>27</v>
      </c>
      <c r="Z33" s="6" t="s">
        <v>312</v>
      </c>
      <c r="AA33" s="6">
        <v>0.97699999999999998</v>
      </c>
      <c r="AB33" s="6">
        <v>12</v>
      </c>
      <c r="AC33" s="6" t="s">
        <v>312</v>
      </c>
      <c r="AD33" s="6">
        <v>0.77800000000000002</v>
      </c>
      <c r="AE33" s="6" t="s">
        <v>312</v>
      </c>
      <c r="AF33" s="6">
        <v>0.73</v>
      </c>
      <c r="AG33" s="6" t="s">
        <v>312</v>
      </c>
      <c r="AH33" s="6" t="s">
        <v>264</v>
      </c>
      <c r="AI33" s="6" t="s">
        <v>316</v>
      </c>
      <c r="AJ33" s="6">
        <v>0.48199999999999998</v>
      </c>
      <c r="AK33" s="6">
        <v>26</v>
      </c>
      <c r="AL33" s="6" t="s">
        <v>309</v>
      </c>
      <c r="AM33" s="6">
        <v>0.96699999999999997</v>
      </c>
      <c r="AN33" s="6" t="s">
        <v>312</v>
      </c>
    </row>
    <row r="34" spans="1:40" ht="18">
      <c r="A34" s="6" t="s">
        <v>266</v>
      </c>
      <c r="B34" s="6" t="s">
        <v>225</v>
      </c>
      <c r="C34" s="6">
        <v>1.06E-3</v>
      </c>
      <c r="D34" s="6">
        <v>0.99894000000000005</v>
      </c>
      <c r="G34" s="7" t="s">
        <v>266</v>
      </c>
      <c r="H34" s="6">
        <v>0.108</v>
      </c>
      <c r="I34" s="6">
        <v>69</v>
      </c>
      <c r="J34" s="6">
        <v>0.10299999999999999</v>
      </c>
      <c r="K34" s="6">
        <v>69</v>
      </c>
      <c r="L34" s="6">
        <v>0.104</v>
      </c>
      <c r="M34" s="6">
        <v>66</v>
      </c>
      <c r="N34" s="6">
        <v>9.4E-2</v>
      </c>
      <c r="O34" s="6">
        <v>9.8000000000000004E-2</v>
      </c>
      <c r="P34" s="6" t="s">
        <v>309</v>
      </c>
      <c r="Q34" s="6">
        <v>0.45</v>
      </c>
      <c r="R34" s="6" t="s">
        <v>310</v>
      </c>
      <c r="T34" s="8" t="s">
        <v>266</v>
      </c>
      <c r="U34" s="6">
        <v>3.4000000000000002E-2</v>
      </c>
      <c r="V34" s="6">
        <v>28</v>
      </c>
      <c r="W34" s="6" t="s">
        <v>309</v>
      </c>
      <c r="X34" s="6">
        <v>1.2999999999999999E-2</v>
      </c>
      <c r="Y34" s="6">
        <v>3</v>
      </c>
      <c r="Z34" s="6" t="s">
        <v>309</v>
      </c>
      <c r="AA34" s="6">
        <v>4.2999999999999997E-2</v>
      </c>
      <c r="AB34" s="6">
        <v>1</v>
      </c>
      <c r="AC34" s="6" t="s">
        <v>309</v>
      </c>
      <c r="AD34" s="6">
        <v>3.7999999999999999E-2</v>
      </c>
      <c r="AE34" s="6" t="s">
        <v>309</v>
      </c>
      <c r="AF34" s="6">
        <v>2.5000000000000001E-2</v>
      </c>
      <c r="AG34" s="6" t="s">
        <v>309</v>
      </c>
      <c r="AH34" s="6" t="s">
        <v>266</v>
      </c>
      <c r="AI34" s="6" t="s">
        <v>315</v>
      </c>
      <c r="AJ34" s="6">
        <v>0</v>
      </c>
      <c r="AK34" s="6">
        <v>0</v>
      </c>
      <c r="AL34" s="6" t="s">
        <v>309</v>
      </c>
      <c r="AM34" s="6">
        <v>0</v>
      </c>
      <c r="AN34" s="6" t="s">
        <v>309</v>
      </c>
    </row>
    <row r="35" spans="1:40" ht="18">
      <c r="A35" s="6" t="s">
        <v>267</v>
      </c>
      <c r="B35" s="6" t="s">
        <v>224</v>
      </c>
      <c r="C35" s="6">
        <v>0.98991600000000002</v>
      </c>
      <c r="D35" s="6">
        <v>1.0083999999999999E-2</v>
      </c>
      <c r="E35" s="6" t="s">
        <v>268</v>
      </c>
      <c r="G35" s="7" t="s">
        <v>267</v>
      </c>
      <c r="H35" s="6">
        <v>0.88800000000000001</v>
      </c>
      <c r="I35" s="6">
        <v>21</v>
      </c>
      <c r="J35" s="6">
        <v>0.83199999999999996</v>
      </c>
      <c r="K35" s="6">
        <v>21</v>
      </c>
      <c r="L35" s="6">
        <v>0.88</v>
      </c>
      <c r="M35" s="6">
        <v>11</v>
      </c>
      <c r="N35" s="6">
        <v>0.77700000000000002</v>
      </c>
      <c r="O35" s="6">
        <v>0.80200000000000005</v>
      </c>
      <c r="P35" s="6" t="s">
        <v>312</v>
      </c>
      <c r="Q35" s="6">
        <v>0.45</v>
      </c>
      <c r="R35" s="6" t="s">
        <v>310</v>
      </c>
      <c r="T35" s="8" t="s">
        <v>267</v>
      </c>
      <c r="U35" s="6">
        <v>0.94</v>
      </c>
      <c r="V35" s="6">
        <v>21</v>
      </c>
      <c r="W35" s="6" t="s">
        <v>312</v>
      </c>
      <c r="X35" s="6">
        <v>0.79500000000000004</v>
      </c>
      <c r="Y35" s="6">
        <v>21</v>
      </c>
      <c r="Z35" s="6" t="s">
        <v>312</v>
      </c>
      <c r="AA35" s="6">
        <v>0.95799999999999996</v>
      </c>
      <c r="AB35" s="6">
        <v>1</v>
      </c>
      <c r="AC35" s="6" t="s">
        <v>312</v>
      </c>
      <c r="AD35" s="6">
        <v>0.83499999999999996</v>
      </c>
      <c r="AE35" s="6" t="s">
        <v>312</v>
      </c>
      <c r="AF35" s="6">
        <v>0.81499999999999995</v>
      </c>
      <c r="AG35" s="6" t="s">
        <v>312</v>
      </c>
      <c r="AH35" s="6" t="s">
        <v>267</v>
      </c>
      <c r="AI35" s="6" t="s">
        <v>316</v>
      </c>
      <c r="AJ35" s="6">
        <v>0.97099999999999997</v>
      </c>
      <c r="AK35" s="6">
        <v>21</v>
      </c>
      <c r="AL35" s="6" t="s">
        <v>312</v>
      </c>
      <c r="AM35" s="6">
        <v>1</v>
      </c>
      <c r="AN35" s="6" t="s">
        <v>312</v>
      </c>
    </row>
    <row r="36" spans="1:40" ht="18">
      <c r="A36" s="6" t="s">
        <v>269</v>
      </c>
      <c r="B36" s="6" t="s">
        <v>224</v>
      </c>
      <c r="C36" s="6">
        <v>0.99378200000000005</v>
      </c>
      <c r="D36" s="6">
        <v>6.2179999999999996E-3</v>
      </c>
      <c r="E36" s="6" t="s">
        <v>270</v>
      </c>
      <c r="G36" s="7" t="s">
        <v>269</v>
      </c>
      <c r="H36" s="6">
        <v>0.88300000000000001</v>
      </c>
      <c r="I36" s="6">
        <v>21</v>
      </c>
      <c r="J36" s="6">
        <v>0.84899999999999998</v>
      </c>
      <c r="K36" s="6">
        <v>21</v>
      </c>
      <c r="L36" s="6">
        <v>0.91900000000000004</v>
      </c>
      <c r="M36" s="6">
        <v>11</v>
      </c>
      <c r="N36" s="6">
        <v>0.81200000000000006</v>
      </c>
      <c r="O36" s="6">
        <v>0.82899999999999996</v>
      </c>
      <c r="P36" s="6" t="s">
        <v>312</v>
      </c>
      <c r="Q36" s="6">
        <v>0.45</v>
      </c>
      <c r="R36" s="6" t="s">
        <v>310</v>
      </c>
      <c r="T36" s="8" t="s">
        <v>269</v>
      </c>
      <c r="U36" s="6">
        <v>0.93600000000000005</v>
      </c>
      <c r="V36" s="6">
        <v>21</v>
      </c>
      <c r="W36" s="6" t="s">
        <v>312</v>
      </c>
      <c r="X36" s="6">
        <v>0.78800000000000003</v>
      </c>
      <c r="Y36" s="6">
        <v>21</v>
      </c>
      <c r="Z36" s="6" t="s">
        <v>312</v>
      </c>
      <c r="AA36" s="6">
        <v>0.97899999999999998</v>
      </c>
      <c r="AB36" s="6">
        <v>13</v>
      </c>
      <c r="AC36" s="6" t="s">
        <v>312</v>
      </c>
      <c r="AD36" s="6">
        <v>0.83599999999999997</v>
      </c>
      <c r="AE36" s="6" t="s">
        <v>312</v>
      </c>
      <c r="AF36" s="6">
        <v>0.81200000000000006</v>
      </c>
      <c r="AG36" s="6" t="s">
        <v>312</v>
      </c>
      <c r="AH36" s="6" t="s">
        <v>269</v>
      </c>
      <c r="AI36" s="6" t="s">
        <v>316</v>
      </c>
      <c r="AJ36" s="6">
        <v>0.98</v>
      </c>
      <c r="AK36" s="6">
        <v>21</v>
      </c>
      <c r="AL36" s="6" t="s">
        <v>312</v>
      </c>
      <c r="AM36" s="6">
        <v>1</v>
      </c>
      <c r="AN36" s="6" t="s">
        <v>312</v>
      </c>
    </row>
    <row r="37" spans="1:40" ht="18">
      <c r="A37" s="6" t="s">
        <v>271</v>
      </c>
      <c r="B37" s="6" t="s">
        <v>224</v>
      </c>
      <c r="C37" s="6">
        <v>0.98495600000000005</v>
      </c>
      <c r="D37" s="6">
        <v>1.5044E-2</v>
      </c>
      <c r="E37" s="6" t="s">
        <v>272</v>
      </c>
      <c r="G37" s="7" t="s">
        <v>271</v>
      </c>
      <c r="H37" s="6">
        <v>0.36899999999999999</v>
      </c>
      <c r="I37" s="6">
        <v>16</v>
      </c>
      <c r="J37" s="6">
        <v>0.55900000000000005</v>
      </c>
      <c r="K37" s="6">
        <v>16</v>
      </c>
      <c r="L37" s="6">
        <v>0.88</v>
      </c>
      <c r="M37" s="6">
        <v>10</v>
      </c>
      <c r="N37" s="6">
        <v>0.84199999999999997</v>
      </c>
      <c r="O37" s="6">
        <v>0.71199999999999997</v>
      </c>
      <c r="P37" s="6" t="s">
        <v>312</v>
      </c>
      <c r="Q37" s="6">
        <v>0.45</v>
      </c>
      <c r="R37" s="6" t="s">
        <v>310</v>
      </c>
      <c r="T37" s="8" t="s">
        <v>271</v>
      </c>
      <c r="U37" s="6">
        <v>0.47799999999999998</v>
      </c>
      <c r="V37" s="6">
        <v>20</v>
      </c>
      <c r="W37" s="6" t="s">
        <v>312</v>
      </c>
      <c r="X37" s="6">
        <v>0.56299999999999994</v>
      </c>
      <c r="Y37" s="6">
        <v>20</v>
      </c>
      <c r="Z37" s="6" t="s">
        <v>312</v>
      </c>
      <c r="AA37" s="6">
        <v>0.97499999999999998</v>
      </c>
      <c r="AB37" s="6">
        <v>4</v>
      </c>
      <c r="AC37" s="6" t="s">
        <v>312</v>
      </c>
      <c r="AD37" s="6">
        <v>0.78</v>
      </c>
      <c r="AE37" s="6" t="s">
        <v>312</v>
      </c>
      <c r="AF37" s="6">
        <v>0.67100000000000004</v>
      </c>
      <c r="AG37" s="6" t="s">
        <v>312</v>
      </c>
      <c r="AH37" s="6" t="s">
        <v>271</v>
      </c>
      <c r="AI37" s="6" t="s">
        <v>316</v>
      </c>
      <c r="AJ37" s="6">
        <v>0.53300000000000003</v>
      </c>
      <c r="AK37" s="6">
        <v>20</v>
      </c>
      <c r="AL37" s="6" t="s">
        <v>312</v>
      </c>
      <c r="AM37" s="6">
        <v>0.998</v>
      </c>
      <c r="AN37" s="6" t="s">
        <v>312</v>
      </c>
    </row>
    <row r="38" spans="1:40" ht="18">
      <c r="A38" s="6" t="s">
        <v>273</v>
      </c>
      <c r="B38" s="6" t="s">
        <v>224</v>
      </c>
      <c r="C38" s="6">
        <v>0.97655999999999998</v>
      </c>
      <c r="D38" s="6">
        <v>2.3439999999999999E-2</v>
      </c>
      <c r="E38" s="6" t="s">
        <v>274</v>
      </c>
      <c r="G38" s="7" t="s">
        <v>273</v>
      </c>
      <c r="H38" s="6">
        <v>0.70799999999999996</v>
      </c>
      <c r="I38" s="6">
        <v>18</v>
      </c>
      <c r="J38" s="6">
        <v>0.80800000000000005</v>
      </c>
      <c r="K38" s="6">
        <v>18</v>
      </c>
      <c r="L38" s="6">
        <v>0.96199999999999997</v>
      </c>
      <c r="M38" s="6">
        <v>12</v>
      </c>
      <c r="N38" s="6">
        <v>0.91700000000000004</v>
      </c>
      <c r="O38" s="6">
        <v>0.86699999999999999</v>
      </c>
      <c r="P38" s="6" t="s">
        <v>312</v>
      </c>
      <c r="Q38" s="6">
        <v>0.45</v>
      </c>
      <c r="R38" s="6" t="s">
        <v>310</v>
      </c>
      <c r="T38" s="8" t="s">
        <v>273</v>
      </c>
      <c r="U38" s="6">
        <v>0.59099999999999997</v>
      </c>
      <c r="V38" s="6">
        <v>18</v>
      </c>
      <c r="W38" s="6" t="s">
        <v>312</v>
      </c>
      <c r="X38" s="6">
        <v>0.70099999999999996</v>
      </c>
      <c r="Y38" s="6">
        <v>18</v>
      </c>
      <c r="Z38" s="6" t="s">
        <v>312</v>
      </c>
      <c r="AA38" s="6">
        <v>0.995</v>
      </c>
      <c r="AB38" s="6">
        <v>13</v>
      </c>
      <c r="AC38" s="6" t="s">
        <v>312</v>
      </c>
      <c r="AD38" s="6">
        <v>0.94599999999999995</v>
      </c>
      <c r="AE38" s="6" t="s">
        <v>312</v>
      </c>
      <c r="AF38" s="6">
        <v>0.82399999999999995</v>
      </c>
      <c r="AG38" s="6" t="s">
        <v>312</v>
      </c>
      <c r="AH38" s="6" t="s">
        <v>273</v>
      </c>
      <c r="AI38" s="6" t="s">
        <v>316</v>
      </c>
      <c r="AJ38" s="6">
        <v>0.54300000000000004</v>
      </c>
      <c r="AK38" s="6">
        <v>22</v>
      </c>
      <c r="AL38" s="6" t="s">
        <v>312</v>
      </c>
      <c r="AM38" s="6">
        <v>0.998</v>
      </c>
      <c r="AN38" s="6" t="s">
        <v>312</v>
      </c>
    </row>
    <row r="39" spans="1:40" ht="18">
      <c r="A39" s="6" t="s">
        <v>275</v>
      </c>
      <c r="B39" s="6" t="s">
        <v>224</v>
      </c>
      <c r="C39" s="6">
        <v>0.71633999999999998</v>
      </c>
      <c r="D39" s="6">
        <v>0.28366000000000002</v>
      </c>
      <c r="E39" s="6" t="s">
        <v>276</v>
      </c>
      <c r="G39" s="7" t="s">
        <v>275</v>
      </c>
      <c r="H39" s="6">
        <v>0.19</v>
      </c>
      <c r="I39" s="6">
        <v>23</v>
      </c>
      <c r="J39" s="6">
        <v>0.29199999999999998</v>
      </c>
      <c r="K39" s="6">
        <v>23</v>
      </c>
      <c r="L39" s="6">
        <v>0.629</v>
      </c>
      <c r="M39" s="6">
        <v>4</v>
      </c>
      <c r="N39" s="6">
        <v>0.44800000000000001</v>
      </c>
      <c r="O39" s="6">
        <v>0.376</v>
      </c>
      <c r="P39" s="6" t="s">
        <v>309</v>
      </c>
      <c r="Q39" s="6">
        <v>0.45</v>
      </c>
      <c r="R39" s="6" t="s">
        <v>310</v>
      </c>
      <c r="T39" s="8" t="s">
        <v>275</v>
      </c>
      <c r="U39" s="6">
        <v>9.7000000000000003E-2</v>
      </c>
      <c r="V39" s="6">
        <v>28</v>
      </c>
      <c r="W39" s="6" t="s">
        <v>309</v>
      </c>
      <c r="X39" s="6">
        <v>0.224</v>
      </c>
      <c r="Y39" s="6">
        <v>16</v>
      </c>
      <c r="Z39" s="6" t="s">
        <v>309</v>
      </c>
      <c r="AA39" s="6">
        <v>0.90700000000000003</v>
      </c>
      <c r="AB39" s="6">
        <v>1</v>
      </c>
      <c r="AC39" s="6" t="s">
        <v>312</v>
      </c>
      <c r="AD39" s="6">
        <v>0.72399999999999998</v>
      </c>
      <c r="AE39" s="6" t="s">
        <v>312</v>
      </c>
      <c r="AF39" s="6">
        <v>0.47399999999999998</v>
      </c>
      <c r="AG39" s="6" t="s">
        <v>312</v>
      </c>
      <c r="AH39" s="6" t="s">
        <v>275</v>
      </c>
      <c r="AI39" s="6" t="s">
        <v>316</v>
      </c>
      <c r="AJ39" s="6">
        <v>0.46700000000000003</v>
      </c>
      <c r="AK39" s="6">
        <v>28</v>
      </c>
      <c r="AL39" s="6" t="s">
        <v>309</v>
      </c>
      <c r="AM39" s="6">
        <v>0.98699999999999999</v>
      </c>
      <c r="AN39" s="6" t="s">
        <v>312</v>
      </c>
    </row>
    <row r="40" spans="1:40" ht="18">
      <c r="A40" s="6" t="s">
        <v>277</v>
      </c>
      <c r="B40" s="6" t="s">
        <v>224</v>
      </c>
      <c r="C40" s="6">
        <v>0.66738600000000003</v>
      </c>
      <c r="D40" s="6">
        <v>0.33261400000000002</v>
      </c>
      <c r="E40" s="6" t="s">
        <v>278</v>
      </c>
      <c r="G40" s="7" t="s">
        <v>277</v>
      </c>
      <c r="H40" s="6">
        <v>0.156</v>
      </c>
      <c r="I40" s="6">
        <v>29</v>
      </c>
      <c r="J40" s="6">
        <v>0.25800000000000001</v>
      </c>
      <c r="K40" s="6">
        <v>23</v>
      </c>
      <c r="L40" s="6">
        <v>0.64600000000000002</v>
      </c>
      <c r="M40" s="6">
        <v>13</v>
      </c>
      <c r="N40" s="6">
        <v>0.47699999999999998</v>
      </c>
      <c r="O40" s="6">
        <v>0.376</v>
      </c>
      <c r="P40" s="6" t="s">
        <v>309</v>
      </c>
      <c r="Q40" s="6">
        <v>0.45</v>
      </c>
      <c r="R40" s="6" t="s">
        <v>310</v>
      </c>
      <c r="T40" s="8" t="s">
        <v>277</v>
      </c>
      <c r="U40" s="6">
        <v>0.129</v>
      </c>
      <c r="V40" s="6">
        <v>29</v>
      </c>
      <c r="W40" s="6" t="s">
        <v>309</v>
      </c>
      <c r="X40" s="6">
        <v>0.22900000000000001</v>
      </c>
      <c r="Y40" s="6">
        <v>16</v>
      </c>
      <c r="Z40" s="6" t="s">
        <v>309</v>
      </c>
      <c r="AA40" s="6">
        <v>0.92800000000000005</v>
      </c>
      <c r="AB40" s="6">
        <v>1</v>
      </c>
      <c r="AC40" s="6" t="s">
        <v>312</v>
      </c>
      <c r="AD40" s="6">
        <v>0.79400000000000004</v>
      </c>
      <c r="AE40" s="6" t="s">
        <v>312</v>
      </c>
      <c r="AF40" s="6">
        <v>0.51200000000000001</v>
      </c>
      <c r="AG40" s="6" t="s">
        <v>312</v>
      </c>
      <c r="AH40" s="6" t="s">
        <v>277</v>
      </c>
      <c r="AI40" s="6" t="s">
        <v>316</v>
      </c>
      <c r="AJ40" s="6">
        <v>0.64100000000000001</v>
      </c>
      <c r="AK40" s="6">
        <v>29</v>
      </c>
      <c r="AL40" s="6" t="s">
        <v>312</v>
      </c>
      <c r="AM40" s="6">
        <v>0.99299999999999999</v>
      </c>
      <c r="AN40" s="6" t="s">
        <v>312</v>
      </c>
    </row>
    <row r="41" spans="1:40" ht="18">
      <c r="A41" s="6" t="s">
        <v>279</v>
      </c>
      <c r="B41" s="6" t="s">
        <v>224</v>
      </c>
      <c r="C41" s="6">
        <v>0.94486199999999998</v>
      </c>
      <c r="D41" s="6">
        <v>5.5138E-2</v>
      </c>
      <c r="E41" s="6" t="s">
        <v>280</v>
      </c>
      <c r="G41" s="7" t="s">
        <v>279</v>
      </c>
      <c r="H41" s="6">
        <v>0.16</v>
      </c>
      <c r="I41" s="6">
        <v>18</v>
      </c>
      <c r="J41" s="6">
        <v>0.372</v>
      </c>
      <c r="K41" s="6">
        <v>18</v>
      </c>
      <c r="L41" s="6">
        <v>0.93200000000000005</v>
      </c>
      <c r="M41" s="6">
        <v>1</v>
      </c>
      <c r="N41" s="6">
        <v>0.84099999999999997</v>
      </c>
      <c r="O41" s="6">
        <v>0.625</v>
      </c>
      <c r="P41" s="6" t="s">
        <v>312</v>
      </c>
      <c r="Q41" s="6">
        <v>0.45</v>
      </c>
      <c r="R41" s="6" t="s">
        <v>310</v>
      </c>
      <c r="T41" s="8" t="s">
        <v>279</v>
      </c>
      <c r="U41" s="6">
        <v>0.27100000000000002</v>
      </c>
      <c r="V41" s="6">
        <v>16</v>
      </c>
      <c r="W41" s="6" t="s">
        <v>309</v>
      </c>
      <c r="X41" s="6">
        <v>0.432</v>
      </c>
      <c r="Y41" s="6">
        <v>16</v>
      </c>
      <c r="Z41" s="6" t="s">
        <v>312</v>
      </c>
      <c r="AA41" s="6">
        <v>0.98199999999999998</v>
      </c>
      <c r="AB41" s="6">
        <v>1</v>
      </c>
      <c r="AC41" s="6" t="s">
        <v>312</v>
      </c>
      <c r="AD41" s="6">
        <v>0.91300000000000003</v>
      </c>
      <c r="AE41" s="6" t="s">
        <v>312</v>
      </c>
      <c r="AF41" s="6">
        <v>0.67200000000000004</v>
      </c>
      <c r="AG41" s="6" t="s">
        <v>312</v>
      </c>
      <c r="AH41" s="6" t="s">
        <v>279</v>
      </c>
      <c r="AI41" s="6" t="s">
        <v>316</v>
      </c>
      <c r="AJ41" s="6">
        <v>0.55000000000000004</v>
      </c>
      <c r="AK41" s="6">
        <v>16</v>
      </c>
      <c r="AL41" s="6" t="s">
        <v>312</v>
      </c>
      <c r="AM41" s="6">
        <v>0.97399999999999998</v>
      </c>
      <c r="AN41" s="6" t="s">
        <v>312</v>
      </c>
    </row>
    <row r="42" spans="1:40" ht="18">
      <c r="A42" s="6" t="s">
        <v>281</v>
      </c>
      <c r="B42" s="6" t="s">
        <v>224</v>
      </c>
      <c r="C42" s="6">
        <v>0.90189600000000003</v>
      </c>
      <c r="D42" s="6">
        <v>9.8103999999999997E-2</v>
      </c>
      <c r="E42" s="6" t="s">
        <v>282</v>
      </c>
      <c r="G42" s="7" t="s">
        <v>281</v>
      </c>
      <c r="H42" s="6">
        <v>0.30599999999999999</v>
      </c>
      <c r="I42" s="6">
        <v>21</v>
      </c>
      <c r="J42" s="6">
        <v>0.53600000000000003</v>
      </c>
      <c r="K42" s="6">
        <v>21</v>
      </c>
      <c r="L42" s="6">
        <v>0.97499999999999998</v>
      </c>
      <c r="M42" s="6">
        <v>12</v>
      </c>
      <c r="N42" s="6">
        <v>0.93500000000000005</v>
      </c>
      <c r="O42" s="6">
        <v>0.751</v>
      </c>
      <c r="P42" s="6" t="s">
        <v>312</v>
      </c>
      <c r="Q42" s="6">
        <v>0.45</v>
      </c>
      <c r="R42" s="6" t="s">
        <v>310</v>
      </c>
      <c r="T42" s="8" t="s">
        <v>281</v>
      </c>
      <c r="U42" s="6">
        <v>0.23899999999999999</v>
      </c>
      <c r="V42" s="6">
        <v>21</v>
      </c>
      <c r="W42" s="6" t="s">
        <v>309</v>
      </c>
      <c r="X42" s="6">
        <v>0.376</v>
      </c>
      <c r="Y42" s="6">
        <v>21</v>
      </c>
      <c r="Z42" s="6" t="s">
        <v>312</v>
      </c>
      <c r="AA42" s="6">
        <v>0.98599999999999999</v>
      </c>
      <c r="AB42" s="6">
        <v>13</v>
      </c>
      <c r="AC42" s="6" t="s">
        <v>312</v>
      </c>
      <c r="AD42" s="6">
        <v>0.92600000000000005</v>
      </c>
      <c r="AE42" s="6" t="s">
        <v>312</v>
      </c>
      <c r="AF42" s="6">
        <v>0.65100000000000002</v>
      </c>
      <c r="AG42" s="6" t="s">
        <v>312</v>
      </c>
      <c r="AH42" s="6" t="s">
        <v>281</v>
      </c>
      <c r="AI42" s="6" t="s">
        <v>316</v>
      </c>
      <c r="AJ42" s="6">
        <v>0.28399999999999997</v>
      </c>
      <c r="AK42" s="6">
        <v>27</v>
      </c>
      <c r="AL42" s="6" t="s">
        <v>309</v>
      </c>
      <c r="AM42" s="6">
        <v>0.95499999999999996</v>
      </c>
      <c r="AN42" s="6" t="s">
        <v>312</v>
      </c>
    </row>
    <row r="43" spans="1:40" ht="18">
      <c r="A43" s="6" t="s">
        <v>283</v>
      </c>
      <c r="B43" s="6" t="s">
        <v>225</v>
      </c>
      <c r="C43" s="6">
        <v>5.4500000000000002E-4</v>
      </c>
      <c r="D43" s="6">
        <v>0.99945499999999998</v>
      </c>
      <c r="G43" s="7" t="s">
        <v>283</v>
      </c>
      <c r="H43" s="6">
        <v>0.113</v>
      </c>
      <c r="I43" s="6">
        <v>34</v>
      </c>
      <c r="J43" s="6">
        <v>0.11799999999999999</v>
      </c>
      <c r="K43" s="6">
        <v>12</v>
      </c>
      <c r="L43" s="6">
        <v>0.155</v>
      </c>
      <c r="M43" s="6">
        <v>2</v>
      </c>
      <c r="N43" s="6">
        <v>0.122</v>
      </c>
      <c r="O43" s="6">
        <v>0.12</v>
      </c>
      <c r="P43" s="6" t="s">
        <v>309</v>
      </c>
      <c r="Q43" s="6">
        <v>0.45</v>
      </c>
      <c r="R43" s="6" t="s">
        <v>310</v>
      </c>
      <c r="T43" s="8" t="s">
        <v>283</v>
      </c>
      <c r="U43" s="6">
        <v>6.5000000000000002E-2</v>
      </c>
      <c r="V43" s="6">
        <v>34</v>
      </c>
      <c r="W43" s="6" t="s">
        <v>309</v>
      </c>
      <c r="X43" s="6">
        <v>9.7000000000000003E-2</v>
      </c>
      <c r="Y43" s="6">
        <v>13</v>
      </c>
      <c r="Z43" s="6" t="s">
        <v>309</v>
      </c>
      <c r="AA43" s="6">
        <v>0.47499999999999998</v>
      </c>
      <c r="AB43" s="6">
        <v>2</v>
      </c>
      <c r="AC43" s="6" t="s">
        <v>309</v>
      </c>
      <c r="AD43" s="6">
        <v>0.314</v>
      </c>
      <c r="AE43" s="6" t="s">
        <v>309</v>
      </c>
      <c r="AF43" s="6">
        <v>0.20499999999999999</v>
      </c>
      <c r="AG43" s="6" t="s">
        <v>309</v>
      </c>
      <c r="AH43" s="6" t="s">
        <v>283</v>
      </c>
      <c r="AI43" s="6" t="s">
        <v>315</v>
      </c>
      <c r="AJ43" s="6">
        <v>3.0000000000000001E-3</v>
      </c>
      <c r="AK43" s="6">
        <v>27</v>
      </c>
      <c r="AL43" s="6" t="s">
        <v>309</v>
      </c>
      <c r="AM43" s="6">
        <v>1.0999999999999999E-2</v>
      </c>
      <c r="AN43" s="6" t="s">
        <v>309</v>
      </c>
    </row>
    <row r="44" spans="1:40" ht="18">
      <c r="A44" s="6" t="s">
        <v>284</v>
      </c>
      <c r="B44" s="6" t="s">
        <v>225</v>
      </c>
      <c r="C44" s="6">
        <v>5.4500000000000002E-4</v>
      </c>
      <c r="D44" s="6">
        <v>0.99945499999999998</v>
      </c>
      <c r="G44" s="7" t="s">
        <v>284</v>
      </c>
      <c r="H44" s="6">
        <v>0.113</v>
      </c>
      <c r="I44" s="6">
        <v>34</v>
      </c>
      <c r="J44" s="6">
        <v>0.11799999999999999</v>
      </c>
      <c r="K44" s="6">
        <v>12</v>
      </c>
      <c r="L44" s="6">
        <v>0.155</v>
      </c>
      <c r="M44" s="6">
        <v>2</v>
      </c>
      <c r="N44" s="6">
        <v>0.122</v>
      </c>
      <c r="O44" s="6">
        <v>0.12</v>
      </c>
      <c r="P44" s="6" t="s">
        <v>309</v>
      </c>
      <c r="Q44" s="6">
        <v>0.45</v>
      </c>
      <c r="R44" s="6" t="s">
        <v>310</v>
      </c>
      <c r="T44" s="8" t="s">
        <v>284</v>
      </c>
      <c r="U44" s="6">
        <v>6.5000000000000002E-2</v>
      </c>
      <c r="V44" s="6">
        <v>34</v>
      </c>
      <c r="W44" s="6" t="s">
        <v>309</v>
      </c>
      <c r="X44" s="6">
        <v>9.7000000000000003E-2</v>
      </c>
      <c r="Y44" s="6">
        <v>13</v>
      </c>
      <c r="Z44" s="6" t="s">
        <v>309</v>
      </c>
      <c r="AA44" s="6">
        <v>0.47499999999999998</v>
      </c>
      <c r="AB44" s="6">
        <v>2</v>
      </c>
      <c r="AC44" s="6" t="s">
        <v>309</v>
      </c>
      <c r="AD44" s="6">
        <v>0.314</v>
      </c>
      <c r="AE44" s="6" t="s">
        <v>309</v>
      </c>
      <c r="AF44" s="6">
        <v>0.20499999999999999</v>
      </c>
      <c r="AG44" s="6" t="s">
        <v>309</v>
      </c>
      <c r="AH44" s="6" t="s">
        <v>284</v>
      </c>
      <c r="AI44" s="6" t="s">
        <v>315</v>
      </c>
      <c r="AJ44" s="6">
        <v>3.0000000000000001E-3</v>
      </c>
      <c r="AK44" s="6">
        <v>27</v>
      </c>
      <c r="AL44" s="6" t="s">
        <v>309</v>
      </c>
      <c r="AM44" s="6">
        <v>1.0999999999999999E-2</v>
      </c>
      <c r="AN44" s="6" t="s">
        <v>309</v>
      </c>
    </row>
    <row r="45" spans="1:40" ht="18">
      <c r="A45" s="6" t="s">
        <v>285</v>
      </c>
      <c r="B45" s="6" t="s">
        <v>225</v>
      </c>
      <c r="C45" s="6">
        <v>2.8752E-2</v>
      </c>
      <c r="D45" s="6">
        <v>0.971248</v>
      </c>
      <c r="G45" s="7" t="s">
        <v>285</v>
      </c>
      <c r="H45" s="6">
        <v>0.25600000000000001</v>
      </c>
      <c r="I45" s="6">
        <v>47</v>
      </c>
      <c r="J45" s="6">
        <v>0.152</v>
      </c>
      <c r="K45" s="6">
        <v>47</v>
      </c>
      <c r="L45" s="6">
        <v>0.23100000000000001</v>
      </c>
      <c r="M45" s="6">
        <v>8</v>
      </c>
      <c r="N45" s="6">
        <v>0.14000000000000001</v>
      </c>
      <c r="O45" s="6">
        <v>0.14699999999999999</v>
      </c>
      <c r="P45" s="6" t="s">
        <v>309</v>
      </c>
      <c r="Q45" s="6">
        <v>0.5</v>
      </c>
      <c r="R45" s="6" t="s">
        <v>311</v>
      </c>
      <c r="T45" s="8" t="s">
        <v>285</v>
      </c>
      <c r="U45" s="6">
        <v>0.313</v>
      </c>
      <c r="V45" s="6">
        <v>47</v>
      </c>
      <c r="W45" s="6" t="s">
        <v>309</v>
      </c>
      <c r="X45" s="6">
        <v>0.47199999999999998</v>
      </c>
      <c r="Y45" s="6">
        <v>47</v>
      </c>
      <c r="Z45" s="6" t="s">
        <v>312</v>
      </c>
      <c r="AA45" s="6">
        <v>0.94499999999999995</v>
      </c>
      <c r="AB45" s="6">
        <v>41</v>
      </c>
      <c r="AC45" s="6" t="s">
        <v>312</v>
      </c>
      <c r="AD45" s="6">
        <v>0.32100000000000001</v>
      </c>
      <c r="AE45" s="6" t="s">
        <v>309</v>
      </c>
      <c r="AF45" s="6">
        <v>0.39700000000000002</v>
      </c>
      <c r="AG45" s="6" t="s">
        <v>309</v>
      </c>
      <c r="AH45" s="6" t="s">
        <v>285</v>
      </c>
      <c r="AI45" s="6" t="s">
        <v>317</v>
      </c>
      <c r="AJ45" s="6">
        <v>2E-3</v>
      </c>
      <c r="AK45" s="6">
        <v>47</v>
      </c>
      <c r="AL45" s="6" t="s">
        <v>309</v>
      </c>
      <c r="AM45" s="6">
        <v>2E-3</v>
      </c>
      <c r="AN45" s="6" t="s">
        <v>309</v>
      </c>
    </row>
    <row r="46" spans="1:40" ht="18">
      <c r="A46" s="6" t="s">
        <v>286</v>
      </c>
      <c r="B46" s="6" t="s">
        <v>225</v>
      </c>
      <c r="C46" s="6">
        <v>1.609E-3</v>
      </c>
      <c r="D46" s="6">
        <v>0.99839100000000003</v>
      </c>
      <c r="G46" s="7" t="s">
        <v>286</v>
      </c>
      <c r="H46" s="6">
        <v>0.111</v>
      </c>
      <c r="I46" s="6">
        <v>8</v>
      </c>
      <c r="J46" s="6">
        <v>0.11600000000000001</v>
      </c>
      <c r="K46" s="6">
        <v>38</v>
      </c>
      <c r="L46" s="6">
        <v>0.17299999999999999</v>
      </c>
      <c r="M46" s="6">
        <v>31</v>
      </c>
      <c r="N46" s="6">
        <v>0.111</v>
      </c>
      <c r="O46" s="6">
        <v>0.114</v>
      </c>
      <c r="P46" s="6" t="s">
        <v>309</v>
      </c>
      <c r="Q46" s="6">
        <v>0.5</v>
      </c>
      <c r="R46" s="6" t="s">
        <v>311</v>
      </c>
      <c r="T46" s="8" t="s">
        <v>286</v>
      </c>
      <c r="U46" s="6">
        <v>0.247</v>
      </c>
      <c r="V46" s="6">
        <v>23</v>
      </c>
      <c r="W46" s="6" t="s">
        <v>309</v>
      </c>
      <c r="X46" s="6">
        <v>5.8999999999999997E-2</v>
      </c>
      <c r="Y46" s="6">
        <v>33</v>
      </c>
      <c r="Z46" s="6" t="s">
        <v>309</v>
      </c>
      <c r="AA46" s="6">
        <v>0.19700000000000001</v>
      </c>
      <c r="AB46" s="6">
        <v>32</v>
      </c>
      <c r="AC46" s="6" t="s">
        <v>309</v>
      </c>
      <c r="AD46" s="6">
        <v>0.08</v>
      </c>
      <c r="AE46" s="6" t="s">
        <v>309</v>
      </c>
      <c r="AF46" s="6">
        <v>6.9000000000000006E-2</v>
      </c>
      <c r="AG46" s="6" t="s">
        <v>309</v>
      </c>
      <c r="AH46" s="6" t="s">
        <v>286</v>
      </c>
      <c r="AI46" s="6" t="s">
        <v>315</v>
      </c>
      <c r="AJ46" s="6">
        <v>2E-3</v>
      </c>
      <c r="AK46" s="6">
        <v>33</v>
      </c>
      <c r="AL46" s="6" t="s">
        <v>309</v>
      </c>
      <c r="AM46" s="6">
        <v>4.0000000000000001E-3</v>
      </c>
      <c r="AN46" s="6" t="s">
        <v>309</v>
      </c>
    </row>
    <row r="47" spans="1:40" ht="18">
      <c r="A47" s="6" t="s">
        <v>287</v>
      </c>
      <c r="B47" s="6" t="s">
        <v>225</v>
      </c>
      <c r="C47" s="6">
        <v>6.6399999999999999E-4</v>
      </c>
      <c r="D47" s="6">
        <v>0.999336</v>
      </c>
      <c r="G47" s="7" t="s">
        <v>287</v>
      </c>
      <c r="H47" s="6">
        <v>0.113</v>
      </c>
      <c r="I47" s="6">
        <v>27</v>
      </c>
      <c r="J47" s="6">
        <v>0.121</v>
      </c>
      <c r="K47" s="6">
        <v>11</v>
      </c>
      <c r="L47" s="6">
        <v>0.16400000000000001</v>
      </c>
      <c r="M47" s="6">
        <v>1</v>
      </c>
      <c r="N47" s="6">
        <v>0.13200000000000001</v>
      </c>
      <c r="O47" s="6">
        <v>0.125</v>
      </c>
      <c r="P47" s="6" t="s">
        <v>309</v>
      </c>
      <c r="Q47" s="6">
        <v>0.5</v>
      </c>
      <c r="R47" s="6" t="s">
        <v>311</v>
      </c>
      <c r="T47" s="8" t="s">
        <v>287</v>
      </c>
      <c r="U47" s="6">
        <v>0.16800000000000001</v>
      </c>
      <c r="V47" s="6">
        <v>26</v>
      </c>
      <c r="W47" s="6" t="s">
        <v>309</v>
      </c>
      <c r="X47" s="6">
        <v>4.2000000000000003E-2</v>
      </c>
      <c r="Y47" s="6">
        <v>33</v>
      </c>
      <c r="Z47" s="6" t="s">
        <v>309</v>
      </c>
      <c r="AA47" s="6">
        <v>0.17199999999999999</v>
      </c>
      <c r="AB47" s="6">
        <v>68</v>
      </c>
      <c r="AC47" s="6" t="s">
        <v>309</v>
      </c>
      <c r="AD47" s="6">
        <v>3.2000000000000001E-2</v>
      </c>
      <c r="AE47" s="6" t="s">
        <v>309</v>
      </c>
      <c r="AF47" s="6">
        <v>3.6999999999999998E-2</v>
      </c>
      <c r="AG47" s="6" t="s">
        <v>309</v>
      </c>
      <c r="AH47" s="6" t="s">
        <v>287</v>
      </c>
      <c r="AI47" s="6" t="s">
        <v>315</v>
      </c>
      <c r="AJ47" s="6">
        <v>0</v>
      </c>
      <c r="AK47" s="6">
        <v>26</v>
      </c>
      <c r="AL47" s="6" t="s">
        <v>309</v>
      </c>
      <c r="AM47" s="6">
        <v>0</v>
      </c>
      <c r="AN47" s="6" t="s">
        <v>309</v>
      </c>
    </row>
    <row r="48" spans="1:40" ht="18">
      <c r="A48" s="6" t="s">
        <v>288</v>
      </c>
      <c r="B48" s="6" t="s">
        <v>225</v>
      </c>
      <c r="C48" s="6">
        <v>2.3830000000000001E-3</v>
      </c>
      <c r="D48" s="6">
        <v>0.99761699999999998</v>
      </c>
      <c r="G48" s="7" t="s">
        <v>288</v>
      </c>
      <c r="H48" s="6">
        <v>0.109</v>
      </c>
      <c r="I48" s="6">
        <v>32</v>
      </c>
      <c r="J48" s="6">
        <v>0.105</v>
      </c>
      <c r="K48" s="6">
        <v>66</v>
      </c>
      <c r="L48" s="6">
        <v>0.11</v>
      </c>
      <c r="M48" s="6">
        <v>19</v>
      </c>
      <c r="N48" s="6">
        <v>9.9000000000000005E-2</v>
      </c>
      <c r="O48" s="6">
        <v>0.10199999999999999</v>
      </c>
      <c r="P48" s="6" t="s">
        <v>309</v>
      </c>
      <c r="Q48" s="6">
        <v>0.45</v>
      </c>
      <c r="R48" s="6" t="s">
        <v>310</v>
      </c>
      <c r="T48" s="8" t="s">
        <v>288</v>
      </c>
      <c r="U48" s="6">
        <v>9.6000000000000002E-2</v>
      </c>
      <c r="V48" s="6">
        <v>21</v>
      </c>
      <c r="W48" s="6" t="s">
        <v>309</v>
      </c>
      <c r="X48" s="6">
        <v>2.1999999999999999E-2</v>
      </c>
      <c r="Y48" s="6">
        <v>29</v>
      </c>
      <c r="Z48" s="6" t="s">
        <v>309</v>
      </c>
      <c r="AA48" s="6">
        <v>6.8000000000000005E-2</v>
      </c>
      <c r="AB48" s="6">
        <v>1</v>
      </c>
      <c r="AC48" s="6" t="s">
        <v>309</v>
      </c>
      <c r="AD48" s="6">
        <v>2.3E-2</v>
      </c>
      <c r="AE48" s="6" t="s">
        <v>309</v>
      </c>
      <c r="AF48" s="6">
        <v>2.3E-2</v>
      </c>
      <c r="AG48" s="6" t="s">
        <v>309</v>
      </c>
      <c r="AH48" s="6" t="s">
        <v>288</v>
      </c>
      <c r="AI48" s="6" t="s">
        <v>315</v>
      </c>
      <c r="AJ48" s="6">
        <v>0</v>
      </c>
      <c r="AK48" s="6">
        <v>27</v>
      </c>
      <c r="AL48" s="6" t="s">
        <v>309</v>
      </c>
      <c r="AM48" s="6">
        <v>0</v>
      </c>
      <c r="AN48" s="6" t="s">
        <v>309</v>
      </c>
    </row>
    <row r="49" spans="1:40" ht="18">
      <c r="A49" s="6" t="s">
        <v>289</v>
      </c>
      <c r="B49" s="6" t="s">
        <v>225</v>
      </c>
      <c r="C49" s="6">
        <v>6.6399999999999999E-4</v>
      </c>
      <c r="D49" s="6">
        <v>0.999336</v>
      </c>
      <c r="G49" s="7" t="s">
        <v>289</v>
      </c>
      <c r="H49" s="6">
        <v>0.113</v>
      </c>
      <c r="I49" s="6">
        <v>27</v>
      </c>
      <c r="J49" s="6">
        <v>0.121</v>
      </c>
      <c r="K49" s="6">
        <v>11</v>
      </c>
      <c r="L49" s="6">
        <v>0.16400000000000001</v>
      </c>
      <c r="M49" s="6">
        <v>1</v>
      </c>
      <c r="N49" s="6">
        <v>0.13200000000000001</v>
      </c>
      <c r="O49" s="6">
        <v>0.125</v>
      </c>
      <c r="P49" s="6" t="s">
        <v>309</v>
      </c>
      <c r="Q49" s="6">
        <v>0.5</v>
      </c>
      <c r="R49" s="6" t="s">
        <v>311</v>
      </c>
      <c r="T49" s="8" t="s">
        <v>289</v>
      </c>
      <c r="U49" s="6">
        <v>0.16800000000000001</v>
      </c>
      <c r="V49" s="6">
        <v>26</v>
      </c>
      <c r="W49" s="6" t="s">
        <v>309</v>
      </c>
      <c r="X49" s="6">
        <v>4.2000000000000003E-2</v>
      </c>
      <c r="Y49" s="6">
        <v>33</v>
      </c>
      <c r="Z49" s="6" t="s">
        <v>309</v>
      </c>
      <c r="AA49" s="6">
        <v>0.17199999999999999</v>
      </c>
      <c r="AB49" s="6">
        <v>68</v>
      </c>
      <c r="AC49" s="6" t="s">
        <v>309</v>
      </c>
      <c r="AD49" s="6">
        <v>3.2000000000000001E-2</v>
      </c>
      <c r="AE49" s="6" t="s">
        <v>309</v>
      </c>
      <c r="AF49" s="6">
        <v>3.6999999999999998E-2</v>
      </c>
      <c r="AG49" s="6" t="s">
        <v>309</v>
      </c>
      <c r="AH49" s="6" t="s">
        <v>289</v>
      </c>
      <c r="AI49" s="6" t="s">
        <v>315</v>
      </c>
      <c r="AJ49" s="6">
        <v>0</v>
      </c>
      <c r="AK49" s="6">
        <v>26</v>
      </c>
      <c r="AL49" s="6" t="s">
        <v>309</v>
      </c>
      <c r="AM49" s="6">
        <v>0</v>
      </c>
      <c r="AN49" s="6" t="s">
        <v>309</v>
      </c>
    </row>
    <row r="50" spans="1:40" ht="18">
      <c r="A50" s="6" t="s">
        <v>290</v>
      </c>
      <c r="B50" s="6" t="s">
        <v>225</v>
      </c>
      <c r="C50" s="6">
        <v>9.3499999999999996E-4</v>
      </c>
      <c r="D50" s="6">
        <v>0.99906499999999998</v>
      </c>
      <c r="G50" s="7" t="s">
        <v>290</v>
      </c>
      <c r="H50" s="6">
        <v>0.11899999999999999</v>
      </c>
      <c r="I50" s="6">
        <v>26</v>
      </c>
      <c r="J50" s="6">
        <v>0.108</v>
      </c>
      <c r="K50" s="6">
        <v>45</v>
      </c>
      <c r="L50" s="6">
        <v>0.113</v>
      </c>
      <c r="M50" s="6">
        <v>42</v>
      </c>
      <c r="N50" s="6">
        <v>9.8000000000000004E-2</v>
      </c>
      <c r="O50" s="6">
        <v>0.10299999999999999</v>
      </c>
      <c r="P50" s="6" t="s">
        <v>309</v>
      </c>
      <c r="Q50" s="6">
        <v>0.45</v>
      </c>
      <c r="R50" s="6" t="s">
        <v>310</v>
      </c>
      <c r="T50" s="8" t="s">
        <v>290</v>
      </c>
      <c r="U50" s="6">
        <v>0.31900000000000001</v>
      </c>
      <c r="V50" s="6">
        <v>26</v>
      </c>
      <c r="W50" s="6" t="s">
        <v>309</v>
      </c>
      <c r="X50" s="6">
        <v>5.3999999999999999E-2</v>
      </c>
      <c r="Y50" s="6">
        <v>26</v>
      </c>
      <c r="Z50" s="6" t="s">
        <v>309</v>
      </c>
      <c r="AA50" s="6">
        <v>4.3999999999999997E-2</v>
      </c>
      <c r="AB50" s="6">
        <v>1</v>
      </c>
      <c r="AC50" s="6" t="s">
        <v>309</v>
      </c>
      <c r="AD50" s="6">
        <v>2.4E-2</v>
      </c>
      <c r="AE50" s="6" t="s">
        <v>309</v>
      </c>
      <c r="AF50" s="6">
        <v>3.9E-2</v>
      </c>
      <c r="AG50" s="6" t="s">
        <v>309</v>
      </c>
      <c r="AH50" s="6" t="s">
        <v>290</v>
      </c>
      <c r="AI50" s="6" t="s">
        <v>315</v>
      </c>
      <c r="AJ50" s="6">
        <v>0</v>
      </c>
      <c r="AK50" s="6">
        <v>26</v>
      </c>
      <c r="AL50" s="6" t="s">
        <v>309</v>
      </c>
      <c r="AM50" s="6">
        <v>0</v>
      </c>
      <c r="AN50" s="6" t="s">
        <v>309</v>
      </c>
    </row>
    <row r="51" spans="1:40" ht="18">
      <c r="A51" s="6" t="s">
        <v>291</v>
      </c>
      <c r="B51" s="6" t="s">
        <v>225</v>
      </c>
      <c r="C51" s="6">
        <v>9.3499999999999996E-4</v>
      </c>
      <c r="D51" s="6">
        <v>0.99906499999999998</v>
      </c>
      <c r="G51" s="7" t="s">
        <v>291</v>
      </c>
      <c r="H51" s="6">
        <v>0.11899999999999999</v>
      </c>
      <c r="I51" s="6">
        <v>26</v>
      </c>
      <c r="J51" s="6">
        <v>0.108</v>
      </c>
      <c r="K51" s="6">
        <v>45</v>
      </c>
      <c r="L51" s="6">
        <v>0.113</v>
      </c>
      <c r="M51" s="6">
        <v>42</v>
      </c>
      <c r="N51" s="6">
        <v>9.8000000000000004E-2</v>
      </c>
      <c r="O51" s="6">
        <v>0.10299999999999999</v>
      </c>
      <c r="P51" s="6" t="s">
        <v>309</v>
      </c>
      <c r="Q51" s="6">
        <v>0.45</v>
      </c>
      <c r="R51" s="6" t="s">
        <v>310</v>
      </c>
      <c r="T51" s="8" t="s">
        <v>291</v>
      </c>
      <c r="U51" s="6">
        <v>0.31900000000000001</v>
      </c>
      <c r="V51" s="6">
        <v>26</v>
      </c>
      <c r="W51" s="6" t="s">
        <v>309</v>
      </c>
      <c r="X51" s="6">
        <v>5.3999999999999999E-2</v>
      </c>
      <c r="Y51" s="6">
        <v>26</v>
      </c>
      <c r="Z51" s="6" t="s">
        <v>309</v>
      </c>
      <c r="AA51" s="6">
        <v>4.3999999999999997E-2</v>
      </c>
      <c r="AB51" s="6">
        <v>1</v>
      </c>
      <c r="AC51" s="6" t="s">
        <v>309</v>
      </c>
      <c r="AD51" s="6">
        <v>2.4E-2</v>
      </c>
      <c r="AE51" s="6" t="s">
        <v>309</v>
      </c>
      <c r="AF51" s="6">
        <v>3.9E-2</v>
      </c>
      <c r="AG51" s="6" t="s">
        <v>309</v>
      </c>
      <c r="AH51" s="6" t="s">
        <v>291</v>
      </c>
      <c r="AI51" s="6" t="s">
        <v>315</v>
      </c>
      <c r="AJ51" s="6">
        <v>0</v>
      </c>
      <c r="AK51" s="6">
        <v>26</v>
      </c>
      <c r="AL51" s="6" t="s">
        <v>309</v>
      </c>
      <c r="AM51" s="6">
        <v>0</v>
      </c>
      <c r="AN51" s="6" t="s">
        <v>309</v>
      </c>
    </row>
    <row r="52" spans="1:40" ht="18">
      <c r="A52" s="6" t="s">
        <v>292</v>
      </c>
      <c r="B52" s="6" t="s">
        <v>225</v>
      </c>
      <c r="C52" s="6">
        <v>4.2200000000000001E-4</v>
      </c>
      <c r="D52" s="6">
        <v>0.99957799999999997</v>
      </c>
      <c r="G52" s="7" t="s">
        <v>292</v>
      </c>
      <c r="H52" s="6">
        <v>0.108</v>
      </c>
      <c r="I52" s="6">
        <v>43</v>
      </c>
      <c r="J52" s="6">
        <v>0.111</v>
      </c>
      <c r="K52" s="6">
        <v>11</v>
      </c>
      <c r="L52" s="6">
        <v>0.13</v>
      </c>
      <c r="M52" s="6">
        <v>1</v>
      </c>
      <c r="N52" s="6">
        <v>0.112</v>
      </c>
      <c r="O52" s="6">
        <v>0.111</v>
      </c>
      <c r="P52" s="6" t="s">
        <v>309</v>
      </c>
      <c r="Q52" s="6">
        <v>0.45</v>
      </c>
      <c r="R52" s="6" t="s">
        <v>310</v>
      </c>
      <c r="T52" s="8" t="s">
        <v>292</v>
      </c>
      <c r="U52" s="6">
        <v>5.0999999999999997E-2</v>
      </c>
      <c r="V52" s="6">
        <v>33</v>
      </c>
      <c r="W52" s="6" t="s">
        <v>309</v>
      </c>
      <c r="X52" s="6">
        <v>0.02</v>
      </c>
      <c r="Y52" s="6">
        <v>33</v>
      </c>
      <c r="Z52" s="6" t="s">
        <v>309</v>
      </c>
      <c r="AA52" s="6">
        <v>7.3999999999999996E-2</v>
      </c>
      <c r="AB52" s="6">
        <v>34</v>
      </c>
      <c r="AC52" s="6" t="s">
        <v>309</v>
      </c>
      <c r="AD52" s="6">
        <v>2.5000000000000001E-2</v>
      </c>
      <c r="AE52" s="6" t="s">
        <v>309</v>
      </c>
      <c r="AF52" s="6">
        <v>2.1999999999999999E-2</v>
      </c>
      <c r="AG52" s="6" t="s">
        <v>309</v>
      </c>
      <c r="AH52" s="6" t="s">
        <v>292</v>
      </c>
      <c r="AI52" s="6" t="s">
        <v>315</v>
      </c>
      <c r="AJ52" s="6">
        <v>0</v>
      </c>
      <c r="AK52" s="6">
        <v>0</v>
      </c>
      <c r="AL52" s="6" t="s">
        <v>309</v>
      </c>
      <c r="AM52" s="6">
        <v>0</v>
      </c>
      <c r="AN52" s="6" t="s">
        <v>309</v>
      </c>
    </row>
    <row r="53" spans="1:40" ht="18">
      <c r="A53" s="6" t="s">
        <v>293</v>
      </c>
      <c r="B53" s="6" t="s">
        <v>225</v>
      </c>
      <c r="C53" s="6">
        <v>2.2460000000000002E-3</v>
      </c>
      <c r="D53" s="6">
        <v>0.99775400000000003</v>
      </c>
      <c r="G53" s="7" t="s">
        <v>293</v>
      </c>
      <c r="H53" s="6">
        <v>0.112</v>
      </c>
      <c r="I53" s="6">
        <v>21</v>
      </c>
      <c r="J53" s="6">
        <v>0.14099999999999999</v>
      </c>
      <c r="K53" s="6">
        <v>11</v>
      </c>
      <c r="L53" s="6">
        <v>0.23200000000000001</v>
      </c>
      <c r="M53" s="6">
        <v>1</v>
      </c>
      <c r="N53" s="6">
        <v>0.14000000000000001</v>
      </c>
      <c r="O53" s="6">
        <v>0.14000000000000001</v>
      </c>
      <c r="P53" s="6" t="s">
        <v>309</v>
      </c>
      <c r="Q53" s="6">
        <v>0.45</v>
      </c>
      <c r="R53" s="6" t="s">
        <v>310</v>
      </c>
      <c r="T53" s="8" t="s">
        <v>293</v>
      </c>
      <c r="U53" s="6">
        <v>0.13900000000000001</v>
      </c>
      <c r="V53" s="6">
        <v>22</v>
      </c>
      <c r="W53" s="6" t="s">
        <v>309</v>
      </c>
      <c r="X53" s="6">
        <v>0.111</v>
      </c>
      <c r="Y53" s="6">
        <v>22</v>
      </c>
      <c r="Z53" s="6" t="s">
        <v>309</v>
      </c>
      <c r="AA53" s="6">
        <v>0.79</v>
      </c>
      <c r="AB53" s="6">
        <v>2</v>
      </c>
      <c r="AC53" s="6" t="s">
        <v>309</v>
      </c>
      <c r="AD53" s="6">
        <v>0.251</v>
      </c>
      <c r="AE53" s="6" t="s">
        <v>309</v>
      </c>
      <c r="AF53" s="6">
        <v>0.18099999999999999</v>
      </c>
      <c r="AG53" s="6" t="s">
        <v>309</v>
      </c>
      <c r="AH53" s="6" t="s">
        <v>293</v>
      </c>
      <c r="AI53" s="6" t="s">
        <v>315</v>
      </c>
      <c r="AJ53" s="6">
        <v>5.2999999999999999E-2</v>
      </c>
      <c r="AK53" s="6">
        <v>22</v>
      </c>
      <c r="AL53" s="6" t="s">
        <v>309</v>
      </c>
      <c r="AM53" s="6">
        <v>7.2999999999999995E-2</v>
      </c>
      <c r="AN53" s="6" t="s">
        <v>309</v>
      </c>
    </row>
    <row r="54" spans="1:40" ht="18">
      <c r="A54" s="6" t="s">
        <v>294</v>
      </c>
      <c r="B54" s="6" t="s">
        <v>225</v>
      </c>
      <c r="C54" s="6">
        <v>4.2200000000000001E-4</v>
      </c>
      <c r="D54" s="6">
        <v>0.99957799999999997</v>
      </c>
      <c r="G54" s="7" t="s">
        <v>294</v>
      </c>
      <c r="H54" s="6">
        <v>0.108</v>
      </c>
      <c r="I54" s="6">
        <v>43</v>
      </c>
      <c r="J54" s="6">
        <v>0.111</v>
      </c>
      <c r="K54" s="6">
        <v>11</v>
      </c>
      <c r="L54" s="6">
        <v>0.13</v>
      </c>
      <c r="M54" s="6">
        <v>1</v>
      </c>
      <c r="N54" s="6">
        <v>0.112</v>
      </c>
      <c r="O54" s="6">
        <v>0.111</v>
      </c>
      <c r="P54" s="6" t="s">
        <v>309</v>
      </c>
      <c r="Q54" s="6">
        <v>0.45</v>
      </c>
      <c r="R54" s="6" t="s">
        <v>310</v>
      </c>
      <c r="T54" s="8" t="s">
        <v>294</v>
      </c>
      <c r="U54" s="6">
        <v>5.0999999999999997E-2</v>
      </c>
      <c r="V54" s="6">
        <v>33</v>
      </c>
      <c r="W54" s="6" t="s">
        <v>309</v>
      </c>
      <c r="X54" s="6">
        <v>0.02</v>
      </c>
      <c r="Y54" s="6">
        <v>33</v>
      </c>
      <c r="Z54" s="6" t="s">
        <v>309</v>
      </c>
      <c r="AA54" s="6">
        <v>7.3999999999999996E-2</v>
      </c>
      <c r="AB54" s="6">
        <v>34</v>
      </c>
      <c r="AC54" s="6" t="s">
        <v>309</v>
      </c>
      <c r="AD54" s="6">
        <v>2.5000000000000001E-2</v>
      </c>
      <c r="AE54" s="6" t="s">
        <v>309</v>
      </c>
      <c r="AF54" s="6">
        <v>2.1999999999999999E-2</v>
      </c>
      <c r="AG54" s="6" t="s">
        <v>309</v>
      </c>
      <c r="AH54" s="6" t="s">
        <v>294</v>
      </c>
      <c r="AI54" s="6" t="s">
        <v>315</v>
      </c>
      <c r="AJ54" s="6">
        <v>0</v>
      </c>
      <c r="AK54" s="6">
        <v>0</v>
      </c>
      <c r="AL54" s="6" t="s">
        <v>309</v>
      </c>
      <c r="AM54" s="6">
        <v>0</v>
      </c>
      <c r="AN54" s="6" t="s">
        <v>309</v>
      </c>
    </row>
    <row r="55" spans="1:40" ht="18">
      <c r="A55" s="6" t="s">
        <v>295</v>
      </c>
      <c r="B55" s="6" t="s">
        <v>225</v>
      </c>
      <c r="C55" s="6">
        <v>2.3830000000000001E-3</v>
      </c>
      <c r="D55" s="6">
        <v>0.99761699999999998</v>
      </c>
      <c r="G55" s="7" t="s">
        <v>295</v>
      </c>
      <c r="H55" s="6">
        <v>0.109</v>
      </c>
      <c r="I55" s="6">
        <v>32</v>
      </c>
      <c r="J55" s="6">
        <v>0.105</v>
      </c>
      <c r="K55" s="6">
        <v>66</v>
      </c>
      <c r="L55" s="6">
        <v>0.11</v>
      </c>
      <c r="M55" s="6">
        <v>19</v>
      </c>
      <c r="N55" s="6">
        <v>9.9000000000000005E-2</v>
      </c>
      <c r="O55" s="6">
        <v>0.10199999999999999</v>
      </c>
      <c r="P55" s="6" t="s">
        <v>309</v>
      </c>
      <c r="Q55" s="6">
        <v>0.45</v>
      </c>
      <c r="R55" s="6" t="s">
        <v>310</v>
      </c>
      <c r="T55" s="8" t="s">
        <v>295</v>
      </c>
      <c r="U55" s="6">
        <v>9.6000000000000002E-2</v>
      </c>
      <c r="V55" s="6">
        <v>21</v>
      </c>
      <c r="W55" s="6" t="s">
        <v>309</v>
      </c>
      <c r="X55" s="6">
        <v>2.1999999999999999E-2</v>
      </c>
      <c r="Y55" s="6">
        <v>29</v>
      </c>
      <c r="Z55" s="6" t="s">
        <v>309</v>
      </c>
      <c r="AA55" s="6">
        <v>6.8000000000000005E-2</v>
      </c>
      <c r="AB55" s="6">
        <v>1</v>
      </c>
      <c r="AC55" s="6" t="s">
        <v>309</v>
      </c>
      <c r="AD55" s="6">
        <v>2.3E-2</v>
      </c>
      <c r="AE55" s="6" t="s">
        <v>309</v>
      </c>
      <c r="AF55" s="6">
        <v>2.3E-2</v>
      </c>
      <c r="AG55" s="6" t="s">
        <v>309</v>
      </c>
      <c r="AH55" s="6" t="s">
        <v>295</v>
      </c>
      <c r="AI55" s="6" t="s">
        <v>315</v>
      </c>
      <c r="AJ55" s="6">
        <v>0</v>
      </c>
      <c r="AK55" s="6">
        <v>27</v>
      </c>
      <c r="AL55" s="6" t="s">
        <v>309</v>
      </c>
      <c r="AM55" s="6">
        <v>0</v>
      </c>
      <c r="AN55" s="6" t="s">
        <v>309</v>
      </c>
    </row>
    <row r="56" spans="1:40" ht="18">
      <c r="A56" s="6" t="s">
        <v>296</v>
      </c>
      <c r="B56" s="6" t="s">
        <v>225</v>
      </c>
      <c r="C56" s="6">
        <v>6.6399999999999999E-4</v>
      </c>
      <c r="D56" s="6">
        <v>0.999336</v>
      </c>
      <c r="G56" s="7" t="s">
        <v>296</v>
      </c>
      <c r="H56" s="6">
        <v>0.113</v>
      </c>
      <c r="I56" s="6">
        <v>27</v>
      </c>
      <c r="J56" s="6">
        <v>0.121</v>
      </c>
      <c r="K56" s="6">
        <v>11</v>
      </c>
      <c r="L56" s="6">
        <v>0.16400000000000001</v>
      </c>
      <c r="M56" s="6">
        <v>1</v>
      </c>
      <c r="N56" s="6">
        <v>0.13200000000000001</v>
      </c>
      <c r="O56" s="6">
        <v>0.125</v>
      </c>
      <c r="P56" s="6" t="s">
        <v>309</v>
      </c>
      <c r="Q56" s="6">
        <v>0.5</v>
      </c>
      <c r="R56" s="6" t="s">
        <v>311</v>
      </c>
      <c r="T56" s="8" t="s">
        <v>296</v>
      </c>
      <c r="U56" s="6">
        <v>0.16800000000000001</v>
      </c>
      <c r="V56" s="6">
        <v>26</v>
      </c>
      <c r="W56" s="6" t="s">
        <v>309</v>
      </c>
      <c r="X56" s="6">
        <v>4.2000000000000003E-2</v>
      </c>
      <c r="Y56" s="6">
        <v>33</v>
      </c>
      <c r="Z56" s="6" t="s">
        <v>309</v>
      </c>
      <c r="AA56" s="6">
        <v>0.17199999999999999</v>
      </c>
      <c r="AB56" s="6">
        <v>68</v>
      </c>
      <c r="AC56" s="6" t="s">
        <v>309</v>
      </c>
      <c r="AD56" s="6">
        <v>3.2000000000000001E-2</v>
      </c>
      <c r="AE56" s="6" t="s">
        <v>309</v>
      </c>
      <c r="AF56" s="6">
        <v>3.6999999999999998E-2</v>
      </c>
      <c r="AG56" s="6" t="s">
        <v>309</v>
      </c>
      <c r="AH56" s="6" t="s">
        <v>296</v>
      </c>
      <c r="AI56" s="6" t="s">
        <v>315</v>
      </c>
      <c r="AJ56" s="6">
        <v>0</v>
      </c>
      <c r="AK56" s="6">
        <v>26</v>
      </c>
      <c r="AL56" s="6" t="s">
        <v>309</v>
      </c>
      <c r="AM56" s="6">
        <v>0</v>
      </c>
      <c r="AN56" s="6" t="s">
        <v>309</v>
      </c>
    </row>
    <row r="57" spans="1:40" ht="18">
      <c r="A57" s="6" t="s">
        <v>297</v>
      </c>
      <c r="B57" s="6" t="s">
        <v>225</v>
      </c>
      <c r="C57" s="6">
        <v>1.609E-3</v>
      </c>
      <c r="D57" s="6">
        <v>0.99839100000000003</v>
      </c>
      <c r="G57" s="7" t="s">
        <v>297</v>
      </c>
      <c r="H57" s="6">
        <v>0.111</v>
      </c>
      <c r="I57" s="6">
        <v>8</v>
      </c>
      <c r="J57" s="6">
        <v>0.11600000000000001</v>
      </c>
      <c r="K57" s="6">
        <v>38</v>
      </c>
      <c r="L57" s="6">
        <v>0.17299999999999999</v>
      </c>
      <c r="M57" s="6">
        <v>31</v>
      </c>
      <c r="N57" s="6">
        <v>0.111</v>
      </c>
      <c r="O57" s="6">
        <v>0.114</v>
      </c>
      <c r="P57" s="6" t="s">
        <v>309</v>
      </c>
      <c r="Q57" s="6">
        <v>0.5</v>
      </c>
      <c r="R57" s="6" t="s">
        <v>311</v>
      </c>
      <c r="T57" s="8" t="s">
        <v>297</v>
      </c>
      <c r="U57" s="6">
        <v>0.247</v>
      </c>
      <c r="V57" s="6">
        <v>23</v>
      </c>
      <c r="W57" s="6" t="s">
        <v>309</v>
      </c>
      <c r="X57" s="6">
        <v>5.8999999999999997E-2</v>
      </c>
      <c r="Y57" s="6">
        <v>33</v>
      </c>
      <c r="Z57" s="6" t="s">
        <v>309</v>
      </c>
      <c r="AA57" s="6">
        <v>0.19700000000000001</v>
      </c>
      <c r="AB57" s="6">
        <v>32</v>
      </c>
      <c r="AC57" s="6" t="s">
        <v>309</v>
      </c>
      <c r="AD57" s="6">
        <v>0.08</v>
      </c>
      <c r="AE57" s="6" t="s">
        <v>309</v>
      </c>
      <c r="AF57" s="6">
        <v>6.9000000000000006E-2</v>
      </c>
      <c r="AG57" s="6" t="s">
        <v>309</v>
      </c>
      <c r="AH57" s="6" t="s">
        <v>297</v>
      </c>
      <c r="AI57" s="6" t="s">
        <v>315</v>
      </c>
      <c r="AJ57" s="6">
        <v>2E-3</v>
      </c>
      <c r="AK57" s="6">
        <v>33</v>
      </c>
      <c r="AL57" s="6" t="s">
        <v>309</v>
      </c>
      <c r="AM57" s="6">
        <v>4.0000000000000001E-3</v>
      </c>
      <c r="AN57" s="6" t="s">
        <v>309</v>
      </c>
    </row>
    <row r="58" spans="1:40" ht="18">
      <c r="A58" s="6" t="s">
        <v>298</v>
      </c>
      <c r="B58" s="6" t="s">
        <v>224</v>
      </c>
      <c r="C58" s="6">
        <v>0.50926300000000002</v>
      </c>
      <c r="D58" s="6">
        <v>0.49073699999999998</v>
      </c>
      <c r="E58" s="6" t="s">
        <v>299</v>
      </c>
      <c r="G58" s="7" t="s">
        <v>298</v>
      </c>
      <c r="H58" s="6">
        <v>0.26500000000000001</v>
      </c>
      <c r="I58" s="6">
        <v>24</v>
      </c>
      <c r="J58" s="6">
        <v>0.41899999999999998</v>
      </c>
      <c r="K58" s="6">
        <v>24</v>
      </c>
      <c r="L58" s="6">
        <v>0.86399999999999999</v>
      </c>
      <c r="M58" s="6">
        <v>1</v>
      </c>
      <c r="N58" s="6">
        <v>0.67</v>
      </c>
      <c r="O58" s="6">
        <v>0.55400000000000005</v>
      </c>
      <c r="P58" s="6" t="s">
        <v>312</v>
      </c>
      <c r="Q58" s="6">
        <v>0.45</v>
      </c>
      <c r="R58" s="6" t="s">
        <v>310</v>
      </c>
      <c r="T58" s="8" t="s">
        <v>298</v>
      </c>
      <c r="U58" s="6">
        <v>0.185</v>
      </c>
      <c r="V58" s="6">
        <v>26</v>
      </c>
      <c r="W58" s="6" t="s">
        <v>309</v>
      </c>
      <c r="X58" s="6">
        <v>0.312</v>
      </c>
      <c r="Y58" s="6">
        <v>26</v>
      </c>
      <c r="Z58" s="6" t="s">
        <v>309</v>
      </c>
      <c r="AA58" s="6">
        <v>0.89900000000000002</v>
      </c>
      <c r="AB58" s="6">
        <v>11</v>
      </c>
      <c r="AC58" s="6" t="s">
        <v>312</v>
      </c>
      <c r="AD58" s="6">
        <v>0.69099999999999995</v>
      </c>
      <c r="AE58" s="6" t="s">
        <v>312</v>
      </c>
      <c r="AF58" s="6">
        <v>0.501</v>
      </c>
      <c r="AG58" s="6" t="s">
        <v>312</v>
      </c>
      <c r="AH58" s="6" t="s">
        <v>298</v>
      </c>
      <c r="AI58" s="6" t="s">
        <v>316</v>
      </c>
      <c r="AJ58" s="6">
        <v>0.49299999999999999</v>
      </c>
      <c r="AK58" s="6">
        <v>24</v>
      </c>
      <c r="AL58" s="6" t="s">
        <v>309</v>
      </c>
      <c r="AM58" s="6">
        <v>0.78500000000000003</v>
      </c>
      <c r="AN58" s="6" t="s">
        <v>312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0050B-2A64-3A40-8C29-10FAD5F01719}">
  <dimension ref="A1:F56"/>
  <sheetViews>
    <sheetView workbookViewId="0">
      <selection activeCell="C1" sqref="C1:C1048576"/>
    </sheetView>
  </sheetViews>
  <sheetFormatPr baseColWidth="10" defaultRowHeight="16"/>
  <cols>
    <col min="1" max="1" width="19.28515625" bestFit="1" customWidth="1"/>
  </cols>
  <sheetData>
    <row r="1" spans="1:6">
      <c r="A1" t="s">
        <v>327</v>
      </c>
      <c r="B1" t="s">
        <v>322</v>
      </c>
      <c r="C1" t="s">
        <v>328</v>
      </c>
      <c r="D1" t="s">
        <v>329</v>
      </c>
      <c r="E1" t="s">
        <v>330</v>
      </c>
      <c r="F1" t="s">
        <v>331</v>
      </c>
    </row>
    <row r="2" spans="1:6">
      <c r="A2" t="s">
        <v>227</v>
      </c>
      <c r="B2" t="s">
        <v>309</v>
      </c>
      <c r="C2" t="s">
        <v>120</v>
      </c>
      <c r="D2" t="s">
        <v>120</v>
      </c>
      <c r="E2" t="s">
        <v>120</v>
      </c>
      <c r="F2" t="s">
        <v>323</v>
      </c>
    </row>
    <row r="3" spans="1:6">
      <c r="A3" t="s">
        <v>228</v>
      </c>
      <c r="B3" t="s">
        <v>309</v>
      </c>
      <c r="C3" t="s">
        <v>120</v>
      </c>
      <c r="D3" t="s">
        <v>120</v>
      </c>
      <c r="E3" t="s">
        <v>120</v>
      </c>
      <c r="F3" t="s">
        <v>323</v>
      </c>
    </row>
    <row r="4" spans="1:6">
      <c r="A4" t="s">
        <v>229</v>
      </c>
      <c r="B4" t="s">
        <v>309</v>
      </c>
      <c r="C4" t="s">
        <v>120</v>
      </c>
      <c r="D4" t="s">
        <v>120</v>
      </c>
      <c r="E4" t="s">
        <v>120</v>
      </c>
      <c r="F4" t="s">
        <v>323</v>
      </c>
    </row>
    <row r="5" spans="1:6">
      <c r="A5" t="s">
        <v>230</v>
      </c>
      <c r="B5" t="s">
        <v>312</v>
      </c>
      <c r="C5">
        <v>22</v>
      </c>
      <c r="D5">
        <v>0</v>
      </c>
      <c r="E5">
        <v>0.81474238799999998</v>
      </c>
      <c r="F5" t="s">
        <v>324</v>
      </c>
    </row>
    <row r="6" spans="1:6">
      <c r="A6" t="s">
        <v>232</v>
      </c>
      <c r="B6" t="s">
        <v>309</v>
      </c>
      <c r="C6" t="s">
        <v>120</v>
      </c>
      <c r="D6" t="s">
        <v>120</v>
      </c>
      <c r="E6" t="s">
        <v>120</v>
      </c>
      <c r="F6" t="s">
        <v>323</v>
      </c>
    </row>
    <row r="7" spans="1:6">
      <c r="A7" t="s">
        <v>233</v>
      </c>
      <c r="B7" t="s">
        <v>312</v>
      </c>
      <c r="C7">
        <v>23</v>
      </c>
      <c r="D7">
        <v>2</v>
      </c>
      <c r="E7">
        <v>4.0639921719999998</v>
      </c>
      <c r="F7" t="s">
        <v>325</v>
      </c>
    </row>
    <row r="8" spans="1:6">
      <c r="A8" t="s">
        <v>235</v>
      </c>
      <c r="B8" t="s">
        <v>309</v>
      </c>
      <c r="C8" t="s">
        <v>120</v>
      </c>
      <c r="D8" t="s">
        <v>120</v>
      </c>
      <c r="E8" t="s">
        <v>120</v>
      </c>
      <c r="F8" t="s">
        <v>323</v>
      </c>
    </row>
    <row r="9" spans="1:6">
      <c r="A9" t="s">
        <v>236</v>
      </c>
      <c r="B9" t="s">
        <v>312</v>
      </c>
      <c r="C9">
        <v>21</v>
      </c>
      <c r="D9">
        <v>0</v>
      </c>
      <c r="E9">
        <v>0.55081982200000001</v>
      </c>
      <c r="F9" t="s">
        <v>324</v>
      </c>
    </row>
    <row r="10" spans="1:6">
      <c r="A10" t="s">
        <v>238</v>
      </c>
      <c r="B10" t="s">
        <v>309</v>
      </c>
      <c r="C10" t="s">
        <v>120</v>
      </c>
      <c r="D10" t="s">
        <v>120</v>
      </c>
      <c r="E10" t="s">
        <v>120</v>
      </c>
      <c r="F10" t="s">
        <v>323</v>
      </c>
    </row>
    <row r="11" spans="1:6">
      <c r="A11" t="s">
        <v>239</v>
      </c>
      <c r="B11" t="s">
        <v>309</v>
      </c>
      <c r="C11" t="s">
        <v>120</v>
      </c>
      <c r="D11" t="s">
        <v>120</v>
      </c>
      <c r="E11" t="s">
        <v>120</v>
      </c>
      <c r="F11" t="s">
        <v>323</v>
      </c>
    </row>
    <row r="12" spans="1:6">
      <c r="A12" t="s">
        <v>240</v>
      </c>
      <c r="B12" t="s">
        <v>309</v>
      </c>
      <c r="C12" t="s">
        <v>120</v>
      </c>
      <c r="D12" t="s">
        <v>120</v>
      </c>
      <c r="E12" t="s">
        <v>120</v>
      </c>
      <c r="F12" t="s">
        <v>323</v>
      </c>
    </row>
    <row r="13" spans="1:6">
      <c r="A13" t="s">
        <v>241</v>
      </c>
      <c r="B13" t="s">
        <v>309</v>
      </c>
      <c r="C13" t="s">
        <v>120</v>
      </c>
      <c r="D13" t="s">
        <v>120</v>
      </c>
      <c r="E13" t="s">
        <v>120</v>
      </c>
      <c r="F13" t="s">
        <v>323</v>
      </c>
    </row>
    <row r="14" spans="1:6">
      <c r="A14" t="s">
        <v>242</v>
      </c>
      <c r="B14" t="s">
        <v>309</v>
      </c>
      <c r="C14" t="s">
        <v>120</v>
      </c>
      <c r="D14" t="s">
        <v>120</v>
      </c>
      <c r="E14" t="s">
        <v>120</v>
      </c>
      <c r="F14" t="s">
        <v>323</v>
      </c>
    </row>
    <row r="15" spans="1:6">
      <c r="A15" t="s">
        <v>243</v>
      </c>
      <c r="B15" t="s">
        <v>309</v>
      </c>
      <c r="C15" t="s">
        <v>120</v>
      </c>
      <c r="D15" t="s">
        <v>120</v>
      </c>
      <c r="E15" t="s">
        <v>120</v>
      </c>
      <c r="F15" t="s">
        <v>323</v>
      </c>
    </row>
    <row r="16" spans="1:6">
      <c r="A16" t="s">
        <v>244</v>
      </c>
      <c r="B16" t="s">
        <v>309</v>
      </c>
      <c r="C16" t="s">
        <v>120</v>
      </c>
      <c r="D16" t="s">
        <v>120</v>
      </c>
      <c r="E16" t="s">
        <v>120</v>
      </c>
      <c r="F16" t="s">
        <v>323</v>
      </c>
    </row>
    <row r="17" spans="1:6">
      <c r="A17" t="s">
        <v>245</v>
      </c>
      <c r="B17" t="s">
        <v>312</v>
      </c>
      <c r="C17">
        <v>22</v>
      </c>
      <c r="D17">
        <v>0</v>
      </c>
      <c r="E17">
        <v>0.81474238799999998</v>
      </c>
      <c r="F17" t="s">
        <v>324</v>
      </c>
    </row>
    <row r="18" spans="1:6">
      <c r="A18" t="s">
        <v>247</v>
      </c>
      <c r="B18" t="s">
        <v>309</v>
      </c>
      <c r="C18" t="s">
        <v>120</v>
      </c>
      <c r="D18" t="s">
        <v>120</v>
      </c>
      <c r="E18" t="s">
        <v>120</v>
      </c>
      <c r="F18" t="s">
        <v>323</v>
      </c>
    </row>
    <row r="19" spans="1:6">
      <c r="A19" t="s">
        <v>248</v>
      </c>
      <c r="B19" t="s">
        <v>312</v>
      </c>
      <c r="C19">
        <v>22</v>
      </c>
      <c r="D19">
        <v>2</v>
      </c>
      <c r="E19">
        <v>4.0601941320000003</v>
      </c>
      <c r="F19" t="s">
        <v>325</v>
      </c>
    </row>
    <row r="20" spans="1:6">
      <c r="A20" t="s">
        <v>250</v>
      </c>
      <c r="B20" t="s">
        <v>312</v>
      </c>
      <c r="C20">
        <v>21</v>
      </c>
      <c r="D20">
        <v>0</v>
      </c>
      <c r="E20">
        <v>0.574718434</v>
      </c>
      <c r="F20" t="s">
        <v>324</v>
      </c>
    </row>
    <row r="21" spans="1:6">
      <c r="A21" t="s">
        <v>252</v>
      </c>
      <c r="B21" t="s">
        <v>309</v>
      </c>
      <c r="C21" t="s">
        <v>120</v>
      </c>
      <c r="D21" t="s">
        <v>120</v>
      </c>
      <c r="E21" t="s">
        <v>120</v>
      </c>
      <c r="F21" t="s">
        <v>323</v>
      </c>
    </row>
    <row r="22" spans="1:6">
      <c r="A22" t="s">
        <v>253</v>
      </c>
      <c r="B22" t="s">
        <v>309</v>
      </c>
      <c r="C22" t="s">
        <v>120</v>
      </c>
      <c r="D22" t="s">
        <v>120</v>
      </c>
      <c r="E22" t="s">
        <v>120</v>
      </c>
      <c r="F22" t="s">
        <v>323</v>
      </c>
    </row>
    <row r="23" spans="1:6">
      <c r="A23" t="s">
        <v>254</v>
      </c>
      <c r="B23" t="s">
        <v>309</v>
      </c>
      <c r="C23" t="s">
        <v>120</v>
      </c>
      <c r="D23" t="s">
        <v>120</v>
      </c>
      <c r="E23" t="s">
        <v>120</v>
      </c>
      <c r="F23" t="s">
        <v>323</v>
      </c>
    </row>
    <row r="24" spans="1:6">
      <c r="A24" t="s">
        <v>255</v>
      </c>
      <c r="B24" t="s">
        <v>312</v>
      </c>
      <c r="C24">
        <v>21</v>
      </c>
      <c r="D24">
        <v>0</v>
      </c>
      <c r="E24">
        <v>4.8910321970000004</v>
      </c>
      <c r="F24" t="s">
        <v>326</v>
      </c>
    </row>
    <row r="25" spans="1:6">
      <c r="A25" t="s">
        <v>257</v>
      </c>
      <c r="B25" t="s">
        <v>312</v>
      </c>
      <c r="C25">
        <v>21</v>
      </c>
      <c r="D25">
        <v>0</v>
      </c>
      <c r="E25">
        <v>4.960664403</v>
      </c>
      <c r="F25" t="s">
        <v>326</v>
      </c>
    </row>
    <row r="26" spans="1:6">
      <c r="A26" t="s">
        <v>259</v>
      </c>
      <c r="B26" t="s">
        <v>309</v>
      </c>
      <c r="C26" t="s">
        <v>120</v>
      </c>
      <c r="D26" t="s">
        <v>120</v>
      </c>
      <c r="E26" t="s">
        <v>120</v>
      </c>
      <c r="F26" t="s">
        <v>323</v>
      </c>
    </row>
    <row r="27" spans="1:6">
      <c r="A27" t="s">
        <v>260</v>
      </c>
      <c r="B27" t="s">
        <v>309</v>
      </c>
      <c r="C27" t="s">
        <v>120</v>
      </c>
      <c r="D27" t="s">
        <v>120</v>
      </c>
      <c r="E27" t="s">
        <v>120</v>
      </c>
      <c r="F27" t="s">
        <v>323</v>
      </c>
    </row>
    <row r="28" spans="1:6">
      <c r="A28" t="s">
        <v>261</v>
      </c>
      <c r="B28" t="s">
        <v>309</v>
      </c>
      <c r="C28" t="s">
        <v>120</v>
      </c>
      <c r="D28" t="s">
        <v>120</v>
      </c>
      <c r="E28" t="s">
        <v>120</v>
      </c>
      <c r="F28" t="s">
        <v>323</v>
      </c>
    </row>
    <row r="29" spans="1:6">
      <c r="A29" t="s">
        <v>262</v>
      </c>
      <c r="B29" t="s">
        <v>309</v>
      </c>
      <c r="C29" t="s">
        <v>120</v>
      </c>
      <c r="D29" t="s">
        <v>120</v>
      </c>
      <c r="E29" t="s">
        <v>120</v>
      </c>
      <c r="F29" t="s">
        <v>323</v>
      </c>
    </row>
    <row r="30" spans="1:6">
      <c r="A30" t="s">
        <v>263</v>
      </c>
      <c r="B30" t="s">
        <v>309</v>
      </c>
      <c r="C30" t="s">
        <v>120</v>
      </c>
      <c r="D30" t="s">
        <v>120</v>
      </c>
      <c r="E30" t="s">
        <v>120</v>
      </c>
      <c r="F30" t="s">
        <v>323</v>
      </c>
    </row>
    <row r="31" spans="1:6">
      <c r="A31" t="s">
        <v>264</v>
      </c>
      <c r="B31" t="s">
        <v>312</v>
      </c>
      <c r="C31">
        <v>27</v>
      </c>
      <c r="D31">
        <v>0</v>
      </c>
      <c r="E31">
        <v>1.9593473290000001</v>
      </c>
      <c r="F31" t="s">
        <v>324</v>
      </c>
    </row>
    <row r="32" spans="1:6">
      <c r="A32" t="s">
        <v>266</v>
      </c>
      <c r="B32" t="s">
        <v>309</v>
      </c>
      <c r="C32" t="s">
        <v>120</v>
      </c>
      <c r="D32" t="s">
        <v>120</v>
      </c>
      <c r="E32" t="s">
        <v>120</v>
      </c>
      <c r="F32" t="s">
        <v>323</v>
      </c>
    </row>
    <row r="33" spans="1:6">
      <c r="A33" t="s">
        <v>267</v>
      </c>
      <c r="B33" t="s">
        <v>312</v>
      </c>
      <c r="C33">
        <v>21</v>
      </c>
      <c r="D33">
        <v>0</v>
      </c>
      <c r="E33">
        <v>5.0150423030000004</v>
      </c>
      <c r="F33" t="s">
        <v>326</v>
      </c>
    </row>
    <row r="34" spans="1:6">
      <c r="A34" t="s">
        <v>269</v>
      </c>
      <c r="B34" t="s">
        <v>312</v>
      </c>
      <c r="C34">
        <v>21</v>
      </c>
      <c r="D34">
        <v>0</v>
      </c>
      <c r="E34">
        <v>5.0150423030000004</v>
      </c>
      <c r="F34" t="s">
        <v>326</v>
      </c>
    </row>
    <row r="35" spans="1:6">
      <c r="A35" t="s">
        <v>271</v>
      </c>
      <c r="B35" t="s">
        <v>312</v>
      </c>
      <c r="C35">
        <v>16</v>
      </c>
      <c r="D35">
        <v>0</v>
      </c>
      <c r="E35">
        <v>5.1398337669999998</v>
      </c>
      <c r="F35" t="s">
        <v>326</v>
      </c>
    </row>
    <row r="36" spans="1:6">
      <c r="A36" t="s">
        <v>273</v>
      </c>
      <c r="B36" t="s">
        <v>312</v>
      </c>
      <c r="C36">
        <v>18</v>
      </c>
      <c r="D36">
        <v>0</v>
      </c>
      <c r="E36">
        <v>5.1162056170000003</v>
      </c>
      <c r="F36" t="s">
        <v>326</v>
      </c>
    </row>
    <row r="37" spans="1:6">
      <c r="A37" t="s">
        <v>275</v>
      </c>
      <c r="B37" t="s">
        <v>309</v>
      </c>
      <c r="C37" t="s">
        <v>120</v>
      </c>
      <c r="D37" t="s">
        <v>120</v>
      </c>
      <c r="E37" t="s">
        <v>120</v>
      </c>
      <c r="F37" t="s">
        <v>323</v>
      </c>
    </row>
    <row r="38" spans="1:6">
      <c r="A38" t="s">
        <v>277</v>
      </c>
      <c r="B38" t="s">
        <v>309</v>
      </c>
      <c r="C38" t="s">
        <v>120</v>
      </c>
      <c r="D38" t="s">
        <v>120</v>
      </c>
      <c r="E38" t="s">
        <v>120</v>
      </c>
      <c r="F38" t="s">
        <v>323</v>
      </c>
    </row>
    <row r="39" spans="1:6">
      <c r="A39" t="s">
        <v>279</v>
      </c>
      <c r="B39" t="s">
        <v>312</v>
      </c>
      <c r="C39">
        <v>17</v>
      </c>
      <c r="D39">
        <v>-1</v>
      </c>
      <c r="E39">
        <v>1.546831413</v>
      </c>
      <c r="F39" t="s">
        <v>324</v>
      </c>
    </row>
    <row r="40" spans="1:6">
      <c r="A40" t="s">
        <v>281</v>
      </c>
      <c r="B40" t="s">
        <v>312</v>
      </c>
      <c r="C40">
        <v>23</v>
      </c>
      <c r="D40">
        <v>2</v>
      </c>
      <c r="E40">
        <v>1.3187176389999999</v>
      </c>
      <c r="F40" t="s">
        <v>324</v>
      </c>
    </row>
    <row r="41" spans="1:6">
      <c r="A41" t="s">
        <v>283</v>
      </c>
      <c r="B41" t="s">
        <v>309</v>
      </c>
      <c r="C41" t="s">
        <v>120</v>
      </c>
      <c r="D41" t="s">
        <v>120</v>
      </c>
      <c r="E41" t="s">
        <v>120</v>
      </c>
      <c r="F41" t="s">
        <v>323</v>
      </c>
    </row>
    <row r="42" spans="1:6">
      <c r="A42" t="s">
        <v>284</v>
      </c>
      <c r="B42" t="s">
        <v>309</v>
      </c>
      <c r="C42" t="s">
        <v>120</v>
      </c>
      <c r="D42" t="s">
        <v>120</v>
      </c>
      <c r="E42" t="s">
        <v>120</v>
      </c>
      <c r="F42" t="s">
        <v>323</v>
      </c>
    </row>
    <row r="43" spans="1:6">
      <c r="A43" t="s">
        <v>285</v>
      </c>
      <c r="B43" t="s">
        <v>309</v>
      </c>
      <c r="C43" t="s">
        <v>120</v>
      </c>
      <c r="D43" t="s">
        <v>120</v>
      </c>
      <c r="E43" t="s">
        <v>120</v>
      </c>
      <c r="F43" t="s">
        <v>323</v>
      </c>
    </row>
    <row r="44" spans="1:6">
      <c r="A44" t="s">
        <v>286</v>
      </c>
      <c r="B44" t="s">
        <v>309</v>
      </c>
      <c r="C44" t="s">
        <v>120</v>
      </c>
      <c r="D44" t="s">
        <v>120</v>
      </c>
      <c r="E44" t="s">
        <v>120</v>
      </c>
      <c r="F44" t="s">
        <v>323</v>
      </c>
    </row>
    <row r="45" spans="1:6">
      <c r="A45" t="s">
        <v>287</v>
      </c>
      <c r="B45" t="s">
        <v>309</v>
      </c>
      <c r="C45" t="s">
        <v>120</v>
      </c>
      <c r="D45" t="s">
        <v>120</v>
      </c>
      <c r="E45" t="s">
        <v>120</v>
      </c>
      <c r="F45" t="s">
        <v>323</v>
      </c>
    </row>
    <row r="46" spans="1:6">
      <c r="A46" t="s">
        <v>288</v>
      </c>
      <c r="B46" t="s">
        <v>309</v>
      </c>
      <c r="C46" t="s">
        <v>120</v>
      </c>
      <c r="D46" t="s">
        <v>120</v>
      </c>
      <c r="E46" t="s">
        <v>120</v>
      </c>
      <c r="F46" t="s">
        <v>323</v>
      </c>
    </row>
    <row r="47" spans="1:6">
      <c r="A47" t="s">
        <v>289</v>
      </c>
      <c r="B47" t="s">
        <v>309</v>
      </c>
      <c r="C47" t="s">
        <v>120</v>
      </c>
      <c r="D47" t="s">
        <v>120</v>
      </c>
      <c r="E47" t="s">
        <v>120</v>
      </c>
      <c r="F47" t="s">
        <v>323</v>
      </c>
    </row>
    <row r="48" spans="1:6">
      <c r="A48" t="s">
        <v>290</v>
      </c>
      <c r="B48" t="s">
        <v>309</v>
      </c>
      <c r="C48" t="s">
        <v>120</v>
      </c>
      <c r="D48" t="s">
        <v>120</v>
      </c>
      <c r="E48" t="s">
        <v>120</v>
      </c>
      <c r="F48" t="s">
        <v>323</v>
      </c>
    </row>
    <row r="49" spans="1:6">
      <c r="A49" t="s">
        <v>291</v>
      </c>
      <c r="B49" t="s">
        <v>309</v>
      </c>
      <c r="C49" t="s">
        <v>120</v>
      </c>
      <c r="D49" t="s">
        <v>120</v>
      </c>
      <c r="E49" t="s">
        <v>120</v>
      </c>
      <c r="F49" t="s">
        <v>323</v>
      </c>
    </row>
    <row r="50" spans="1:6">
      <c r="A50" t="s">
        <v>292</v>
      </c>
      <c r="B50" t="s">
        <v>309</v>
      </c>
      <c r="C50" t="s">
        <v>120</v>
      </c>
      <c r="D50" t="s">
        <v>120</v>
      </c>
      <c r="E50" t="s">
        <v>120</v>
      </c>
      <c r="F50" t="s">
        <v>323</v>
      </c>
    </row>
    <row r="51" spans="1:6">
      <c r="A51" t="s">
        <v>293</v>
      </c>
      <c r="B51" t="s">
        <v>309</v>
      </c>
      <c r="C51" t="s">
        <v>120</v>
      </c>
      <c r="D51" t="s">
        <v>120</v>
      </c>
      <c r="E51" t="s">
        <v>120</v>
      </c>
      <c r="F51" t="s">
        <v>323</v>
      </c>
    </row>
    <row r="52" spans="1:6">
      <c r="A52" t="s">
        <v>294</v>
      </c>
      <c r="B52" t="s">
        <v>309</v>
      </c>
      <c r="C52" t="s">
        <v>120</v>
      </c>
      <c r="D52" t="s">
        <v>120</v>
      </c>
      <c r="E52" t="s">
        <v>120</v>
      </c>
      <c r="F52" t="s">
        <v>323</v>
      </c>
    </row>
    <row r="53" spans="1:6">
      <c r="A53" t="s">
        <v>295</v>
      </c>
      <c r="B53" t="s">
        <v>309</v>
      </c>
      <c r="C53" t="s">
        <v>120</v>
      </c>
      <c r="D53" t="s">
        <v>120</v>
      </c>
      <c r="E53" t="s">
        <v>120</v>
      </c>
      <c r="F53" t="s">
        <v>323</v>
      </c>
    </row>
    <row r="54" spans="1:6">
      <c r="A54" t="s">
        <v>296</v>
      </c>
      <c r="B54" t="s">
        <v>309</v>
      </c>
      <c r="C54" t="s">
        <v>120</v>
      </c>
      <c r="D54" t="s">
        <v>120</v>
      </c>
      <c r="E54" t="s">
        <v>120</v>
      </c>
      <c r="F54" t="s">
        <v>323</v>
      </c>
    </row>
    <row r="55" spans="1:6">
      <c r="A55" t="s">
        <v>297</v>
      </c>
      <c r="B55" t="s">
        <v>309</v>
      </c>
      <c r="C55" t="s">
        <v>120</v>
      </c>
      <c r="D55" t="s">
        <v>120</v>
      </c>
      <c r="E55" t="s">
        <v>120</v>
      </c>
      <c r="F55" t="s">
        <v>323</v>
      </c>
    </row>
    <row r="56" spans="1:6">
      <c r="A56" t="s">
        <v>298</v>
      </c>
      <c r="B56" t="s">
        <v>312</v>
      </c>
      <c r="C56">
        <v>24</v>
      </c>
      <c r="D56">
        <v>0</v>
      </c>
      <c r="E56">
        <v>4.4765988759999997</v>
      </c>
      <c r="F56" t="s">
        <v>326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5F4ED-71E7-C94A-963A-3DE5F28FF242}">
  <dimension ref="A1:F56"/>
  <sheetViews>
    <sheetView workbookViewId="0">
      <selection activeCell="K10" sqref="K10"/>
    </sheetView>
  </sheetViews>
  <sheetFormatPr baseColWidth="10" defaultRowHeight="16"/>
  <cols>
    <col min="1" max="1" width="19.28515625" bestFit="1" customWidth="1"/>
    <col min="2" max="2" width="7.140625" bestFit="1" customWidth="1"/>
    <col min="3" max="3" width="12" customWidth="1"/>
    <col min="4" max="4" width="18.85546875" customWidth="1"/>
    <col min="5" max="5" width="15.5703125" customWidth="1"/>
    <col min="6" max="6" width="23.7109375" bestFit="1" customWidth="1"/>
  </cols>
  <sheetData>
    <row r="1" spans="1:6">
      <c r="A1" t="s">
        <v>327</v>
      </c>
      <c r="B1" t="s">
        <v>322</v>
      </c>
      <c r="C1" t="s">
        <v>328</v>
      </c>
      <c r="D1" t="s">
        <v>329</v>
      </c>
      <c r="E1" t="s">
        <v>330</v>
      </c>
      <c r="F1" t="s">
        <v>331</v>
      </c>
    </row>
    <row r="2" spans="1:6">
      <c r="A2" t="s">
        <v>227</v>
      </c>
      <c r="B2" t="s">
        <v>309</v>
      </c>
      <c r="C2" t="s">
        <v>120</v>
      </c>
      <c r="D2" t="s">
        <v>120</v>
      </c>
      <c r="E2" t="s">
        <v>120</v>
      </c>
      <c r="F2" t="s">
        <v>323</v>
      </c>
    </row>
    <row r="3" spans="1:6">
      <c r="A3" t="s">
        <v>228</v>
      </c>
      <c r="B3" t="s">
        <v>309</v>
      </c>
      <c r="C3" t="s">
        <v>120</v>
      </c>
      <c r="D3" t="s">
        <v>120</v>
      </c>
      <c r="E3" t="s">
        <v>120</v>
      </c>
      <c r="F3" t="s">
        <v>323</v>
      </c>
    </row>
    <row r="4" spans="1:6">
      <c r="A4" t="s">
        <v>229</v>
      </c>
      <c r="B4" t="s">
        <v>309</v>
      </c>
      <c r="C4" t="s">
        <v>120</v>
      </c>
      <c r="D4" t="s">
        <v>120</v>
      </c>
      <c r="E4" t="s">
        <v>120</v>
      </c>
      <c r="F4" t="s">
        <v>323</v>
      </c>
    </row>
    <row r="5" spans="1:6">
      <c r="A5" t="s">
        <v>230</v>
      </c>
      <c r="B5" t="s">
        <v>312</v>
      </c>
      <c r="C5">
        <v>22</v>
      </c>
      <c r="D5">
        <v>0</v>
      </c>
      <c r="E5">
        <v>0.81474238799999998</v>
      </c>
      <c r="F5" t="s">
        <v>324</v>
      </c>
    </row>
    <row r="6" spans="1:6">
      <c r="A6" t="s">
        <v>232</v>
      </c>
      <c r="B6" t="s">
        <v>312</v>
      </c>
      <c r="C6">
        <v>31</v>
      </c>
      <c r="D6">
        <v>0</v>
      </c>
      <c r="E6">
        <v>0.92259302399999998</v>
      </c>
      <c r="F6" t="s">
        <v>324</v>
      </c>
    </row>
    <row r="7" spans="1:6">
      <c r="A7" t="s">
        <v>233</v>
      </c>
      <c r="B7" t="s">
        <v>312</v>
      </c>
      <c r="C7">
        <v>23</v>
      </c>
      <c r="D7">
        <v>2</v>
      </c>
      <c r="E7">
        <v>4.0639921719999998</v>
      </c>
      <c r="F7" t="s">
        <v>332</v>
      </c>
    </row>
    <row r="8" spans="1:6">
      <c r="A8" t="s">
        <v>235</v>
      </c>
      <c r="B8" t="s">
        <v>309</v>
      </c>
      <c r="C8" t="s">
        <v>120</v>
      </c>
      <c r="D8" t="s">
        <v>120</v>
      </c>
      <c r="E8" t="s">
        <v>120</v>
      </c>
      <c r="F8" t="s">
        <v>323</v>
      </c>
    </row>
    <row r="9" spans="1:6">
      <c r="A9" t="s">
        <v>236</v>
      </c>
      <c r="B9" t="s">
        <v>312</v>
      </c>
      <c r="C9">
        <v>21</v>
      </c>
      <c r="D9">
        <v>0</v>
      </c>
      <c r="E9">
        <v>0.55081982200000001</v>
      </c>
      <c r="F9" t="s">
        <v>324</v>
      </c>
    </row>
    <row r="10" spans="1:6">
      <c r="A10" t="s">
        <v>238</v>
      </c>
      <c r="B10" t="s">
        <v>309</v>
      </c>
      <c r="C10" t="s">
        <v>120</v>
      </c>
      <c r="D10" t="s">
        <v>120</v>
      </c>
      <c r="E10" t="s">
        <v>120</v>
      </c>
      <c r="F10" t="s">
        <v>323</v>
      </c>
    </row>
    <row r="11" spans="1:6">
      <c r="A11" t="s">
        <v>239</v>
      </c>
      <c r="B11" t="s">
        <v>309</v>
      </c>
      <c r="C11" t="s">
        <v>120</v>
      </c>
      <c r="D11" t="s">
        <v>120</v>
      </c>
      <c r="E11" t="s">
        <v>120</v>
      </c>
      <c r="F11" t="s">
        <v>323</v>
      </c>
    </row>
    <row r="12" spans="1:6">
      <c r="A12" t="s">
        <v>240</v>
      </c>
      <c r="B12" t="s">
        <v>309</v>
      </c>
      <c r="C12" t="s">
        <v>120</v>
      </c>
      <c r="D12" t="s">
        <v>120</v>
      </c>
      <c r="E12" t="s">
        <v>120</v>
      </c>
      <c r="F12" t="s">
        <v>323</v>
      </c>
    </row>
    <row r="13" spans="1:6">
      <c r="A13" t="s">
        <v>241</v>
      </c>
      <c r="B13" t="s">
        <v>309</v>
      </c>
      <c r="C13" t="s">
        <v>120</v>
      </c>
      <c r="D13" t="s">
        <v>120</v>
      </c>
      <c r="E13" t="s">
        <v>120</v>
      </c>
      <c r="F13" t="s">
        <v>323</v>
      </c>
    </row>
    <row r="14" spans="1:6">
      <c r="A14" t="s">
        <v>242</v>
      </c>
      <c r="B14" t="s">
        <v>309</v>
      </c>
      <c r="C14" t="s">
        <v>120</v>
      </c>
      <c r="D14" t="s">
        <v>120</v>
      </c>
      <c r="E14" t="s">
        <v>120</v>
      </c>
      <c r="F14" t="s">
        <v>323</v>
      </c>
    </row>
    <row r="15" spans="1:6">
      <c r="A15" t="s">
        <v>243</v>
      </c>
      <c r="B15" t="s">
        <v>309</v>
      </c>
      <c r="C15" t="s">
        <v>120</v>
      </c>
      <c r="D15" t="s">
        <v>120</v>
      </c>
      <c r="E15" t="s">
        <v>120</v>
      </c>
      <c r="F15" t="s">
        <v>323</v>
      </c>
    </row>
    <row r="16" spans="1:6">
      <c r="A16" t="s">
        <v>244</v>
      </c>
      <c r="B16" t="s">
        <v>309</v>
      </c>
      <c r="C16" t="s">
        <v>120</v>
      </c>
      <c r="D16" t="s">
        <v>120</v>
      </c>
      <c r="E16" t="s">
        <v>120</v>
      </c>
      <c r="F16" t="s">
        <v>323</v>
      </c>
    </row>
    <row r="17" spans="1:6">
      <c r="A17" t="s">
        <v>245</v>
      </c>
      <c r="B17" t="s">
        <v>312</v>
      </c>
      <c r="C17">
        <v>22</v>
      </c>
      <c r="D17">
        <v>0</v>
      </c>
      <c r="E17">
        <v>0.81474238799999998</v>
      </c>
      <c r="F17" t="s">
        <v>324</v>
      </c>
    </row>
    <row r="18" spans="1:6">
      <c r="A18" t="s">
        <v>247</v>
      </c>
      <c r="B18" t="s">
        <v>312</v>
      </c>
      <c r="C18">
        <v>28</v>
      </c>
      <c r="D18">
        <v>0</v>
      </c>
      <c r="E18">
        <v>0.91782253700000005</v>
      </c>
      <c r="F18" t="s">
        <v>324</v>
      </c>
    </row>
    <row r="19" spans="1:6">
      <c r="A19" t="s">
        <v>248</v>
      </c>
      <c r="B19" t="s">
        <v>312</v>
      </c>
      <c r="C19">
        <v>22</v>
      </c>
      <c r="D19">
        <v>2</v>
      </c>
      <c r="E19">
        <v>4.0601941320000003</v>
      </c>
      <c r="F19" t="s">
        <v>332</v>
      </c>
    </row>
    <row r="20" spans="1:6">
      <c r="A20" t="s">
        <v>250</v>
      </c>
      <c r="B20" t="s">
        <v>312</v>
      </c>
      <c r="C20">
        <v>21</v>
      </c>
      <c r="D20">
        <v>0</v>
      </c>
      <c r="E20">
        <v>0.574718434</v>
      </c>
      <c r="F20" t="s">
        <v>324</v>
      </c>
    </row>
    <row r="21" spans="1:6">
      <c r="A21" t="s">
        <v>252</v>
      </c>
      <c r="B21" t="s">
        <v>309</v>
      </c>
      <c r="C21" t="s">
        <v>120</v>
      </c>
      <c r="D21" t="s">
        <v>120</v>
      </c>
      <c r="E21" t="s">
        <v>120</v>
      </c>
      <c r="F21" t="s">
        <v>323</v>
      </c>
    </row>
    <row r="22" spans="1:6">
      <c r="A22" t="s">
        <v>253</v>
      </c>
      <c r="B22" t="s">
        <v>309</v>
      </c>
      <c r="C22" t="s">
        <v>120</v>
      </c>
      <c r="D22" t="s">
        <v>120</v>
      </c>
      <c r="E22" t="s">
        <v>120</v>
      </c>
      <c r="F22" t="s">
        <v>323</v>
      </c>
    </row>
    <row r="23" spans="1:6">
      <c r="A23" t="s">
        <v>254</v>
      </c>
      <c r="B23" t="s">
        <v>309</v>
      </c>
      <c r="C23" t="s">
        <v>120</v>
      </c>
      <c r="D23" t="s">
        <v>120</v>
      </c>
      <c r="E23" t="s">
        <v>120</v>
      </c>
      <c r="F23" t="s">
        <v>323</v>
      </c>
    </row>
    <row r="24" spans="1:6">
      <c r="A24" t="s">
        <v>255</v>
      </c>
      <c r="B24" t="s">
        <v>312</v>
      </c>
      <c r="C24">
        <v>21</v>
      </c>
      <c r="D24">
        <v>0</v>
      </c>
      <c r="E24">
        <v>4.8910321970000004</v>
      </c>
      <c r="F24" t="s">
        <v>333</v>
      </c>
    </row>
    <row r="25" spans="1:6">
      <c r="A25" t="s">
        <v>257</v>
      </c>
      <c r="B25" t="s">
        <v>312</v>
      </c>
      <c r="C25">
        <v>21</v>
      </c>
      <c r="D25">
        <v>0</v>
      </c>
      <c r="E25">
        <v>4.960664403</v>
      </c>
      <c r="F25" t="s">
        <v>333</v>
      </c>
    </row>
    <row r="26" spans="1:6">
      <c r="A26" t="s">
        <v>259</v>
      </c>
      <c r="B26" t="s">
        <v>309</v>
      </c>
      <c r="C26" t="s">
        <v>120</v>
      </c>
      <c r="D26" t="s">
        <v>120</v>
      </c>
      <c r="E26" t="s">
        <v>120</v>
      </c>
      <c r="F26" t="s">
        <v>323</v>
      </c>
    </row>
    <row r="27" spans="1:6">
      <c r="A27" t="s">
        <v>260</v>
      </c>
      <c r="B27" t="s">
        <v>309</v>
      </c>
      <c r="C27" t="s">
        <v>120</v>
      </c>
      <c r="D27" t="s">
        <v>120</v>
      </c>
      <c r="E27" t="s">
        <v>120</v>
      </c>
      <c r="F27" t="s">
        <v>323</v>
      </c>
    </row>
    <row r="28" spans="1:6">
      <c r="A28" t="s">
        <v>261</v>
      </c>
      <c r="B28" t="s">
        <v>312</v>
      </c>
      <c r="C28">
        <v>47</v>
      </c>
      <c r="D28">
        <v>0</v>
      </c>
      <c r="E28">
        <v>1.429380576</v>
      </c>
      <c r="F28" t="s">
        <v>324</v>
      </c>
    </row>
    <row r="29" spans="1:6">
      <c r="A29" t="s">
        <v>262</v>
      </c>
      <c r="B29" t="s">
        <v>309</v>
      </c>
      <c r="C29" t="s">
        <v>120</v>
      </c>
      <c r="D29" t="s">
        <v>120</v>
      </c>
      <c r="E29" t="s">
        <v>120</v>
      </c>
      <c r="F29" t="s">
        <v>323</v>
      </c>
    </row>
    <row r="30" spans="1:6">
      <c r="A30" t="s">
        <v>263</v>
      </c>
      <c r="B30" t="s">
        <v>309</v>
      </c>
      <c r="C30" t="s">
        <v>120</v>
      </c>
      <c r="D30" t="s">
        <v>120</v>
      </c>
      <c r="E30" t="s">
        <v>120</v>
      </c>
      <c r="F30" t="s">
        <v>323</v>
      </c>
    </row>
    <row r="31" spans="1:6">
      <c r="A31" t="s">
        <v>264</v>
      </c>
      <c r="B31" t="s">
        <v>312</v>
      </c>
      <c r="C31">
        <v>27</v>
      </c>
      <c r="D31">
        <v>0</v>
      </c>
      <c r="E31">
        <v>1.9593473290000001</v>
      </c>
      <c r="F31" t="s">
        <v>324</v>
      </c>
    </row>
    <row r="32" spans="1:6">
      <c r="A32" t="s">
        <v>266</v>
      </c>
      <c r="B32" t="s">
        <v>309</v>
      </c>
      <c r="C32" t="s">
        <v>120</v>
      </c>
      <c r="D32" t="s">
        <v>120</v>
      </c>
      <c r="E32" t="s">
        <v>120</v>
      </c>
      <c r="F32" t="s">
        <v>323</v>
      </c>
    </row>
    <row r="33" spans="1:6">
      <c r="A33" t="s">
        <v>267</v>
      </c>
      <c r="B33" t="s">
        <v>312</v>
      </c>
      <c r="C33">
        <v>21</v>
      </c>
      <c r="D33">
        <v>0</v>
      </c>
      <c r="E33">
        <v>5.0150423030000004</v>
      </c>
      <c r="F33" t="s">
        <v>333</v>
      </c>
    </row>
    <row r="34" spans="1:6">
      <c r="A34" t="s">
        <v>269</v>
      </c>
      <c r="B34" t="s">
        <v>312</v>
      </c>
      <c r="C34">
        <v>21</v>
      </c>
      <c r="D34">
        <v>0</v>
      </c>
      <c r="E34">
        <v>5.0150423030000004</v>
      </c>
      <c r="F34" t="s">
        <v>333</v>
      </c>
    </row>
    <row r="35" spans="1:6">
      <c r="A35" t="s">
        <v>271</v>
      </c>
      <c r="B35" t="s">
        <v>312</v>
      </c>
      <c r="C35">
        <v>21</v>
      </c>
      <c r="D35">
        <v>1</v>
      </c>
      <c r="E35">
        <v>1.7153656820000001</v>
      </c>
      <c r="F35" t="s">
        <v>324</v>
      </c>
    </row>
    <row r="36" spans="1:6">
      <c r="A36" t="s">
        <v>273</v>
      </c>
      <c r="B36" t="s">
        <v>312</v>
      </c>
      <c r="C36">
        <v>18</v>
      </c>
      <c r="D36">
        <v>0</v>
      </c>
      <c r="E36">
        <v>5.1162056170000003</v>
      </c>
      <c r="F36" t="s">
        <v>333</v>
      </c>
    </row>
    <row r="37" spans="1:6">
      <c r="A37" t="s">
        <v>275</v>
      </c>
      <c r="B37" t="s">
        <v>312</v>
      </c>
      <c r="C37">
        <v>14</v>
      </c>
      <c r="D37">
        <v>-2</v>
      </c>
      <c r="E37">
        <v>1.091919635</v>
      </c>
      <c r="F37" t="s">
        <v>324</v>
      </c>
    </row>
    <row r="38" spans="1:6">
      <c r="A38" t="s">
        <v>277</v>
      </c>
      <c r="B38" t="s">
        <v>312</v>
      </c>
      <c r="C38">
        <v>14</v>
      </c>
      <c r="D38">
        <v>-2</v>
      </c>
      <c r="E38">
        <v>1.197441674</v>
      </c>
      <c r="F38" t="s">
        <v>324</v>
      </c>
    </row>
    <row r="39" spans="1:6">
      <c r="A39" t="s">
        <v>279</v>
      </c>
      <c r="B39" t="s">
        <v>312</v>
      </c>
      <c r="C39">
        <v>17</v>
      </c>
      <c r="D39">
        <v>1</v>
      </c>
      <c r="E39">
        <v>1.546831413</v>
      </c>
      <c r="F39" t="s">
        <v>324</v>
      </c>
    </row>
    <row r="40" spans="1:6">
      <c r="A40" t="s">
        <v>281</v>
      </c>
      <c r="B40" t="s">
        <v>312</v>
      </c>
      <c r="C40">
        <v>23</v>
      </c>
      <c r="D40">
        <v>2</v>
      </c>
      <c r="E40">
        <v>1.3187176389999999</v>
      </c>
      <c r="F40" t="s">
        <v>324</v>
      </c>
    </row>
    <row r="41" spans="1:6">
      <c r="A41" t="s">
        <v>283</v>
      </c>
      <c r="B41" t="s">
        <v>309</v>
      </c>
      <c r="C41" t="s">
        <v>120</v>
      </c>
      <c r="D41" t="s">
        <v>120</v>
      </c>
      <c r="E41" t="s">
        <v>120</v>
      </c>
      <c r="F41" t="s">
        <v>323</v>
      </c>
    </row>
    <row r="42" spans="1:6">
      <c r="A42" t="s">
        <v>284</v>
      </c>
      <c r="B42" t="s">
        <v>309</v>
      </c>
      <c r="C42" t="s">
        <v>120</v>
      </c>
      <c r="D42" t="s">
        <v>120</v>
      </c>
      <c r="E42" t="s">
        <v>120</v>
      </c>
      <c r="F42" t="s">
        <v>323</v>
      </c>
    </row>
    <row r="43" spans="1:6">
      <c r="A43" t="s">
        <v>285</v>
      </c>
      <c r="B43" t="s">
        <v>309</v>
      </c>
      <c r="C43" t="s">
        <v>120</v>
      </c>
      <c r="D43" t="s">
        <v>120</v>
      </c>
      <c r="E43" t="s">
        <v>120</v>
      </c>
      <c r="F43" t="s">
        <v>323</v>
      </c>
    </row>
    <row r="44" spans="1:6">
      <c r="A44" t="s">
        <v>286</v>
      </c>
      <c r="B44" t="s">
        <v>309</v>
      </c>
      <c r="C44" t="s">
        <v>120</v>
      </c>
      <c r="D44" t="s">
        <v>120</v>
      </c>
      <c r="E44" t="s">
        <v>120</v>
      </c>
      <c r="F44" t="s">
        <v>323</v>
      </c>
    </row>
    <row r="45" spans="1:6">
      <c r="A45" t="s">
        <v>287</v>
      </c>
      <c r="B45" t="s">
        <v>309</v>
      </c>
      <c r="C45" t="s">
        <v>120</v>
      </c>
      <c r="D45" t="s">
        <v>120</v>
      </c>
      <c r="E45" t="s">
        <v>120</v>
      </c>
      <c r="F45" t="s">
        <v>323</v>
      </c>
    </row>
    <row r="46" spans="1:6">
      <c r="A46" t="s">
        <v>288</v>
      </c>
      <c r="B46" t="s">
        <v>309</v>
      </c>
      <c r="C46" t="s">
        <v>120</v>
      </c>
      <c r="D46" t="s">
        <v>120</v>
      </c>
      <c r="E46" t="s">
        <v>120</v>
      </c>
      <c r="F46" t="s">
        <v>323</v>
      </c>
    </row>
    <row r="47" spans="1:6">
      <c r="A47" t="s">
        <v>289</v>
      </c>
      <c r="B47" t="s">
        <v>309</v>
      </c>
      <c r="C47" t="s">
        <v>120</v>
      </c>
      <c r="D47" t="s">
        <v>120</v>
      </c>
      <c r="E47" t="s">
        <v>120</v>
      </c>
      <c r="F47" t="s">
        <v>323</v>
      </c>
    </row>
    <row r="48" spans="1:6">
      <c r="A48" t="s">
        <v>290</v>
      </c>
      <c r="B48" t="s">
        <v>309</v>
      </c>
      <c r="C48" t="s">
        <v>120</v>
      </c>
      <c r="D48" t="s">
        <v>120</v>
      </c>
      <c r="E48" t="s">
        <v>120</v>
      </c>
      <c r="F48" t="s">
        <v>323</v>
      </c>
    </row>
    <row r="49" spans="1:6">
      <c r="A49" t="s">
        <v>291</v>
      </c>
      <c r="B49" t="s">
        <v>309</v>
      </c>
      <c r="C49" t="s">
        <v>120</v>
      </c>
      <c r="D49" t="s">
        <v>120</v>
      </c>
      <c r="E49" t="s">
        <v>120</v>
      </c>
      <c r="F49" t="s">
        <v>323</v>
      </c>
    </row>
    <row r="50" spans="1:6">
      <c r="A50" t="s">
        <v>292</v>
      </c>
      <c r="B50" t="s">
        <v>309</v>
      </c>
      <c r="C50" t="s">
        <v>120</v>
      </c>
      <c r="D50" t="s">
        <v>120</v>
      </c>
      <c r="E50" t="s">
        <v>120</v>
      </c>
      <c r="F50" t="s">
        <v>323</v>
      </c>
    </row>
    <row r="51" spans="1:6">
      <c r="A51" t="s">
        <v>293</v>
      </c>
      <c r="B51" t="s">
        <v>309</v>
      </c>
      <c r="C51" t="s">
        <v>120</v>
      </c>
      <c r="D51" t="s">
        <v>120</v>
      </c>
      <c r="E51" t="s">
        <v>120</v>
      </c>
      <c r="F51" t="s">
        <v>323</v>
      </c>
    </row>
    <row r="52" spans="1:6">
      <c r="A52" t="s">
        <v>294</v>
      </c>
      <c r="B52" t="s">
        <v>309</v>
      </c>
      <c r="C52" t="s">
        <v>120</v>
      </c>
      <c r="D52" t="s">
        <v>120</v>
      </c>
      <c r="E52" t="s">
        <v>120</v>
      </c>
      <c r="F52" t="s">
        <v>323</v>
      </c>
    </row>
    <row r="53" spans="1:6">
      <c r="A53" t="s">
        <v>295</v>
      </c>
      <c r="B53" t="s">
        <v>309</v>
      </c>
      <c r="C53" t="s">
        <v>120</v>
      </c>
      <c r="D53" t="s">
        <v>120</v>
      </c>
      <c r="E53" t="s">
        <v>120</v>
      </c>
      <c r="F53" t="s">
        <v>323</v>
      </c>
    </row>
    <row r="54" spans="1:6">
      <c r="A54" t="s">
        <v>296</v>
      </c>
      <c r="B54" t="s">
        <v>309</v>
      </c>
      <c r="C54" t="s">
        <v>120</v>
      </c>
      <c r="D54" t="s">
        <v>120</v>
      </c>
      <c r="E54" t="s">
        <v>120</v>
      </c>
      <c r="F54" t="s">
        <v>323</v>
      </c>
    </row>
    <row r="55" spans="1:6">
      <c r="A55" t="s">
        <v>297</v>
      </c>
      <c r="B55" t="s">
        <v>309</v>
      </c>
      <c r="C55" t="s">
        <v>120</v>
      </c>
      <c r="D55" t="s">
        <v>120</v>
      </c>
      <c r="E55" t="s">
        <v>120</v>
      </c>
      <c r="F55" t="s">
        <v>323</v>
      </c>
    </row>
    <row r="56" spans="1:6">
      <c r="A56" t="s">
        <v>298</v>
      </c>
      <c r="B56" t="s">
        <v>312</v>
      </c>
      <c r="C56">
        <v>24</v>
      </c>
      <c r="D56">
        <v>-2</v>
      </c>
      <c r="E56">
        <v>4.4765988759999997</v>
      </c>
      <c r="F56" t="s">
        <v>332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0844A-2040-AB4A-8448-227B212EA38A}">
  <dimension ref="A1:I56"/>
  <sheetViews>
    <sheetView topLeftCell="A17" workbookViewId="0">
      <selection activeCell="G59" sqref="G59"/>
    </sheetView>
  </sheetViews>
  <sheetFormatPr baseColWidth="10" defaultRowHeight="16"/>
  <cols>
    <col min="1" max="1" width="21" bestFit="1" customWidth="1"/>
    <col min="2" max="2" width="21" customWidth="1"/>
    <col min="5" max="5" width="23.7109375" bestFit="1" customWidth="1"/>
    <col min="7" max="7" width="23.7109375" bestFit="1" customWidth="1"/>
  </cols>
  <sheetData>
    <row r="1" spans="1:9">
      <c r="C1" t="s">
        <v>478</v>
      </c>
      <c r="D1" t="s">
        <v>479</v>
      </c>
      <c r="E1" t="s">
        <v>480</v>
      </c>
      <c r="F1" t="s">
        <v>481</v>
      </c>
      <c r="G1" t="s">
        <v>482</v>
      </c>
      <c r="H1" t="s">
        <v>483</v>
      </c>
      <c r="I1" t="s">
        <v>492</v>
      </c>
    </row>
    <row r="2" spans="1:9">
      <c r="A2" t="s">
        <v>118</v>
      </c>
      <c r="B2" t="s">
        <v>484</v>
      </c>
      <c r="C2" t="s">
        <v>309</v>
      </c>
      <c r="D2" t="s">
        <v>309</v>
      </c>
      <c r="E2" t="s">
        <v>323</v>
      </c>
      <c r="F2" t="s">
        <v>309</v>
      </c>
      <c r="G2" t="s">
        <v>323</v>
      </c>
      <c r="H2" t="s">
        <v>337</v>
      </c>
      <c r="I2" t="s">
        <v>493</v>
      </c>
    </row>
    <row r="3" spans="1:9">
      <c r="A3" t="s">
        <v>99</v>
      </c>
      <c r="B3" t="s">
        <v>16</v>
      </c>
      <c r="C3" t="s">
        <v>309</v>
      </c>
      <c r="D3" t="s">
        <v>309</v>
      </c>
      <c r="E3" t="s">
        <v>323</v>
      </c>
      <c r="F3" t="s">
        <v>309</v>
      </c>
      <c r="G3" t="s">
        <v>323</v>
      </c>
      <c r="H3" t="s">
        <v>342</v>
      </c>
      <c r="I3" t="s">
        <v>493</v>
      </c>
    </row>
    <row r="4" spans="1:9">
      <c r="A4" t="s">
        <v>100</v>
      </c>
      <c r="B4" t="s">
        <v>17</v>
      </c>
      <c r="C4" t="s">
        <v>309</v>
      </c>
      <c r="D4" t="s">
        <v>309</v>
      </c>
      <c r="E4" t="s">
        <v>323</v>
      </c>
      <c r="F4" t="s">
        <v>309</v>
      </c>
      <c r="G4" t="s">
        <v>323</v>
      </c>
      <c r="H4" t="s">
        <v>342</v>
      </c>
      <c r="I4" t="s">
        <v>493</v>
      </c>
    </row>
    <row r="5" spans="1:9">
      <c r="A5" t="s">
        <v>101</v>
      </c>
      <c r="B5" t="s">
        <v>18</v>
      </c>
      <c r="C5" t="s">
        <v>312</v>
      </c>
      <c r="D5" t="s">
        <v>312</v>
      </c>
      <c r="E5" t="s">
        <v>324</v>
      </c>
      <c r="F5" t="s">
        <v>312</v>
      </c>
      <c r="G5" t="s">
        <v>324</v>
      </c>
      <c r="H5" t="s">
        <v>342</v>
      </c>
      <c r="I5" t="s">
        <v>493</v>
      </c>
    </row>
    <row r="6" spans="1:9">
      <c r="A6" t="s">
        <v>102</v>
      </c>
      <c r="B6" t="s">
        <v>19</v>
      </c>
      <c r="C6" t="s">
        <v>309</v>
      </c>
      <c r="D6" t="s">
        <v>309</v>
      </c>
      <c r="E6" t="s">
        <v>323</v>
      </c>
      <c r="F6" t="s">
        <v>312</v>
      </c>
      <c r="G6" t="s">
        <v>324</v>
      </c>
      <c r="H6" t="s">
        <v>342</v>
      </c>
      <c r="I6" t="s">
        <v>493</v>
      </c>
    </row>
    <row r="7" spans="1:9">
      <c r="A7" t="s">
        <v>103</v>
      </c>
      <c r="B7" t="s">
        <v>20</v>
      </c>
      <c r="C7" t="s">
        <v>312</v>
      </c>
      <c r="D7" t="s">
        <v>312</v>
      </c>
      <c r="E7" t="s">
        <v>325</v>
      </c>
      <c r="F7" t="s">
        <v>312</v>
      </c>
      <c r="G7" t="s">
        <v>332</v>
      </c>
      <c r="H7" t="s">
        <v>342</v>
      </c>
      <c r="I7">
        <v>0.39500000000000002</v>
      </c>
    </row>
    <row r="8" spans="1:9">
      <c r="A8" t="s">
        <v>104</v>
      </c>
      <c r="B8" t="s">
        <v>21</v>
      </c>
      <c r="C8" t="s">
        <v>309</v>
      </c>
      <c r="D8" t="s">
        <v>309</v>
      </c>
      <c r="E8" t="s">
        <v>323</v>
      </c>
      <c r="F8" t="s">
        <v>309</v>
      </c>
      <c r="G8" t="s">
        <v>323</v>
      </c>
      <c r="H8" t="s">
        <v>337</v>
      </c>
      <c r="I8" t="s">
        <v>493</v>
      </c>
    </row>
    <row r="9" spans="1:9">
      <c r="A9" t="s">
        <v>82</v>
      </c>
      <c r="B9" t="s">
        <v>3</v>
      </c>
      <c r="C9" t="s">
        <v>312</v>
      </c>
      <c r="D9" t="s">
        <v>312</v>
      </c>
      <c r="E9" t="s">
        <v>324</v>
      </c>
      <c r="F9" t="s">
        <v>312</v>
      </c>
      <c r="G9" t="s">
        <v>324</v>
      </c>
      <c r="H9" t="s">
        <v>342</v>
      </c>
      <c r="I9" t="s">
        <v>493</v>
      </c>
    </row>
    <row r="10" spans="1:9">
      <c r="A10" t="s">
        <v>105</v>
      </c>
      <c r="B10" t="s">
        <v>6</v>
      </c>
      <c r="C10" t="s">
        <v>309</v>
      </c>
      <c r="D10" t="s">
        <v>309</v>
      </c>
      <c r="E10" t="s">
        <v>323</v>
      </c>
      <c r="F10" t="s">
        <v>309</v>
      </c>
      <c r="G10" t="s">
        <v>323</v>
      </c>
      <c r="H10" t="s">
        <v>342</v>
      </c>
      <c r="I10" t="s">
        <v>493</v>
      </c>
    </row>
    <row r="11" spans="1:9">
      <c r="A11" t="s">
        <v>106</v>
      </c>
      <c r="B11" t="s">
        <v>7</v>
      </c>
      <c r="C11" t="s">
        <v>309</v>
      </c>
      <c r="D11" t="s">
        <v>309</v>
      </c>
      <c r="E11" t="s">
        <v>323</v>
      </c>
      <c r="F11" t="s">
        <v>309</v>
      </c>
      <c r="G11" t="s">
        <v>323</v>
      </c>
      <c r="H11" t="s">
        <v>337</v>
      </c>
      <c r="I11" t="s">
        <v>493</v>
      </c>
    </row>
    <row r="12" spans="1:9">
      <c r="A12" t="s">
        <v>107</v>
      </c>
      <c r="B12" t="s">
        <v>8</v>
      </c>
      <c r="C12" t="s">
        <v>309</v>
      </c>
      <c r="D12" t="s">
        <v>309</v>
      </c>
      <c r="E12" t="s">
        <v>323</v>
      </c>
      <c r="F12" t="s">
        <v>309</v>
      </c>
      <c r="G12" t="s">
        <v>323</v>
      </c>
      <c r="H12" t="s">
        <v>337</v>
      </c>
      <c r="I12" t="s">
        <v>493</v>
      </c>
    </row>
    <row r="13" spans="1:9">
      <c r="A13" t="s">
        <v>98</v>
      </c>
      <c r="B13" t="s">
        <v>1</v>
      </c>
      <c r="C13" t="s">
        <v>309</v>
      </c>
      <c r="D13" t="s">
        <v>309</v>
      </c>
      <c r="E13" t="s">
        <v>323</v>
      </c>
      <c r="F13" t="s">
        <v>309</v>
      </c>
      <c r="G13" t="s">
        <v>323</v>
      </c>
      <c r="H13" t="s">
        <v>337</v>
      </c>
      <c r="I13" t="s">
        <v>493</v>
      </c>
    </row>
    <row r="14" spans="1:9">
      <c r="A14" t="s">
        <v>86</v>
      </c>
      <c r="B14" t="s">
        <v>10</v>
      </c>
      <c r="C14" t="s">
        <v>309</v>
      </c>
      <c r="D14" t="s">
        <v>309</v>
      </c>
      <c r="E14" t="s">
        <v>323</v>
      </c>
      <c r="F14" t="s">
        <v>309</v>
      </c>
      <c r="G14" t="s">
        <v>323</v>
      </c>
      <c r="H14" t="s">
        <v>337</v>
      </c>
      <c r="I14" t="s">
        <v>493</v>
      </c>
    </row>
    <row r="15" spans="1:9">
      <c r="A15" t="s">
        <v>97</v>
      </c>
      <c r="B15" t="s">
        <v>11</v>
      </c>
      <c r="C15" t="s">
        <v>309</v>
      </c>
      <c r="D15" t="s">
        <v>309</v>
      </c>
      <c r="E15" t="s">
        <v>323</v>
      </c>
      <c r="F15" t="s">
        <v>309</v>
      </c>
      <c r="G15" t="s">
        <v>323</v>
      </c>
      <c r="H15" t="s">
        <v>342</v>
      </c>
      <c r="I15">
        <v>0.54800000000000004</v>
      </c>
    </row>
    <row r="16" spans="1:9">
      <c r="A16" t="s">
        <v>96</v>
      </c>
      <c r="B16" t="s">
        <v>12</v>
      </c>
      <c r="C16" t="s">
        <v>309</v>
      </c>
      <c r="D16" t="s">
        <v>309</v>
      </c>
      <c r="E16" t="s">
        <v>323</v>
      </c>
      <c r="F16" t="s">
        <v>309</v>
      </c>
      <c r="G16" t="s">
        <v>323</v>
      </c>
      <c r="H16" t="s">
        <v>342</v>
      </c>
      <c r="I16" t="s">
        <v>493</v>
      </c>
    </row>
    <row r="17" spans="1:9">
      <c r="A17" t="s">
        <v>95</v>
      </c>
      <c r="B17" t="s">
        <v>13</v>
      </c>
      <c r="C17" t="s">
        <v>312</v>
      </c>
      <c r="D17" t="s">
        <v>312</v>
      </c>
      <c r="E17" t="s">
        <v>324</v>
      </c>
      <c r="F17" t="s">
        <v>312</v>
      </c>
      <c r="G17" t="s">
        <v>324</v>
      </c>
      <c r="H17" t="s">
        <v>342</v>
      </c>
      <c r="I17" t="s">
        <v>493</v>
      </c>
    </row>
    <row r="18" spans="1:9">
      <c r="A18" t="s">
        <v>94</v>
      </c>
      <c r="B18" t="s">
        <v>14</v>
      </c>
      <c r="C18" t="s">
        <v>309</v>
      </c>
      <c r="D18" t="s">
        <v>309</v>
      </c>
      <c r="E18" t="s">
        <v>323</v>
      </c>
      <c r="F18" t="s">
        <v>312</v>
      </c>
      <c r="G18" t="s">
        <v>324</v>
      </c>
      <c r="H18" t="s">
        <v>342</v>
      </c>
      <c r="I18" t="s">
        <v>493</v>
      </c>
    </row>
    <row r="19" spans="1:9">
      <c r="A19" t="s">
        <v>93</v>
      </c>
      <c r="B19" t="s">
        <v>15</v>
      </c>
      <c r="C19" t="s">
        <v>312</v>
      </c>
      <c r="D19" t="s">
        <v>312</v>
      </c>
      <c r="E19" t="s">
        <v>325</v>
      </c>
      <c r="F19" t="s">
        <v>312</v>
      </c>
      <c r="G19" t="s">
        <v>332</v>
      </c>
      <c r="H19" t="s">
        <v>342</v>
      </c>
      <c r="I19" t="s">
        <v>493</v>
      </c>
    </row>
    <row r="20" spans="1:9">
      <c r="A20" t="s">
        <v>83</v>
      </c>
      <c r="B20" t="s">
        <v>22</v>
      </c>
      <c r="C20" t="s">
        <v>312</v>
      </c>
      <c r="D20" t="s">
        <v>312</v>
      </c>
      <c r="E20" t="s">
        <v>324</v>
      </c>
      <c r="F20" t="s">
        <v>312</v>
      </c>
      <c r="G20" t="s">
        <v>324</v>
      </c>
      <c r="H20" t="s">
        <v>342</v>
      </c>
      <c r="I20" t="s">
        <v>493</v>
      </c>
    </row>
    <row r="21" spans="1:9">
      <c r="A21" t="s">
        <v>92</v>
      </c>
      <c r="B21" t="s">
        <v>25</v>
      </c>
      <c r="C21" t="s">
        <v>309</v>
      </c>
      <c r="D21" t="s">
        <v>309</v>
      </c>
      <c r="E21" t="s">
        <v>323</v>
      </c>
      <c r="F21" t="s">
        <v>309</v>
      </c>
      <c r="G21" t="s">
        <v>323</v>
      </c>
      <c r="H21" t="s">
        <v>337</v>
      </c>
      <c r="I21" t="s">
        <v>493</v>
      </c>
    </row>
    <row r="22" spans="1:9">
      <c r="A22" t="s">
        <v>91</v>
      </c>
      <c r="B22" t="s">
        <v>26</v>
      </c>
      <c r="C22" t="s">
        <v>309</v>
      </c>
      <c r="D22" t="s">
        <v>309</v>
      </c>
      <c r="E22" t="s">
        <v>323</v>
      </c>
      <c r="F22" t="s">
        <v>309</v>
      </c>
      <c r="G22" t="s">
        <v>323</v>
      </c>
      <c r="H22" t="s">
        <v>337</v>
      </c>
      <c r="I22" t="s">
        <v>493</v>
      </c>
    </row>
    <row r="23" spans="1:9">
      <c r="A23" t="s">
        <v>89</v>
      </c>
      <c r="B23" t="s">
        <v>90</v>
      </c>
      <c r="C23" t="s">
        <v>309</v>
      </c>
      <c r="D23" t="s">
        <v>309</v>
      </c>
      <c r="E23" t="s">
        <v>323</v>
      </c>
      <c r="F23" t="s">
        <v>309</v>
      </c>
      <c r="G23" t="s">
        <v>323</v>
      </c>
      <c r="H23" t="s">
        <v>337</v>
      </c>
      <c r="I23" t="s">
        <v>493</v>
      </c>
    </row>
    <row r="24" spans="1:9">
      <c r="A24" t="s">
        <v>110</v>
      </c>
      <c r="B24" t="s">
        <v>23</v>
      </c>
      <c r="C24" t="s">
        <v>312</v>
      </c>
      <c r="D24" t="s">
        <v>312</v>
      </c>
      <c r="E24" t="s">
        <v>326</v>
      </c>
      <c r="F24" t="s">
        <v>312</v>
      </c>
      <c r="G24" t="s">
        <v>333</v>
      </c>
      <c r="H24" t="s">
        <v>342</v>
      </c>
      <c r="I24" t="s">
        <v>493</v>
      </c>
    </row>
    <row r="25" spans="1:9">
      <c r="A25" t="s">
        <v>111</v>
      </c>
      <c r="B25" t="s">
        <v>4</v>
      </c>
      <c r="C25" t="s">
        <v>312</v>
      </c>
      <c r="D25" t="s">
        <v>312</v>
      </c>
      <c r="E25" t="s">
        <v>326</v>
      </c>
      <c r="F25" t="s">
        <v>312</v>
      </c>
      <c r="G25" t="s">
        <v>333</v>
      </c>
      <c r="H25" t="s">
        <v>342</v>
      </c>
      <c r="I25" t="s">
        <v>493</v>
      </c>
    </row>
    <row r="26" spans="1:9">
      <c r="A26" t="s">
        <v>108</v>
      </c>
      <c r="B26" t="s">
        <v>24</v>
      </c>
      <c r="C26" t="s">
        <v>309</v>
      </c>
      <c r="D26" t="s">
        <v>309</v>
      </c>
      <c r="E26" t="s">
        <v>323</v>
      </c>
      <c r="F26" t="s">
        <v>309</v>
      </c>
      <c r="G26" t="s">
        <v>323</v>
      </c>
      <c r="H26" t="s">
        <v>342</v>
      </c>
      <c r="I26" t="s">
        <v>493</v>
      </c>
    </row>
    <row r="27" spans="1:9">
      <c r="A27" t="s">
        <v>109</v>
      </c>
      <c r="B27" t="s">
        <v>5</v>
      </c>
      <c r="C27" t="s">
        <v>309</v>
      </c>
      <c r="D27" t="s">
        <v>309</v>
      </c>
      <c r="E27" t="s">
        <v>323</v>
      </c>
      <c r="F27" t="s">
        <v>309</v>
      </c>
      <c r="G27" t="s">
        <v>323</v>
      </c>
      <c r="H27" t="s">
        <v>342</v>
      </c>
      <c r="I27" t="s">
        <v>493</v>
      </c>
    </row>
    <row r="28" spans="1:9">
      <c r="A28" t="s">
        <v>113</v>
      </c>
      <c r="B28" t="s">
        <v>112</v>
      </c>
      <c r="C28" t="s">
        <v>309</v>
      </c>
      <c r="D28" t="s">
        <v>309</v>
      </c>
      <c r="E28" t="s">
        <v>323</v>
      </c>
      <c r="F28" t="s">
        <v>312</v>
      </c>
      <c r="G28" t="s">
        <v>324</v>
      </c>
      <c r="H28" t="s">
        <v>337</v>
      </c>
      <c r="I28" t="s">
        <v>493</v>
      </c>
    </row>
    <row r="29" spans="1:9">
      <c r="A29" t="s">
        <v>115</v>
      </c>
      <c r="B29" t="s">
        <v>27</v>
      </c>
      <c r="C29" t="s">
        <v>309</v>
      </c>
      <c r="D29" t="s">
        <v>309</v>
      </c>
      <c r="E29" t="s">
        <v>323</v>
      </c>
      <c r="F29" t="s">
        <v>309</v>
      </c>
      <c r="G29" t="s">
        <v>323</v>
      </c>
      <c r="H29" t="s">
        <v>337</v>
      </c>
      <c r="I29" t="s">
        <v>493</v>
      </c>
    </row>
    <row r="30" spans="1:9">
      <c r="A30" t="s">
        <v>116</v>
      </c>
      <c r="B30" t="s">
        <v>2</v>
      </c>
      <c r="C30" t="s">
        <v>309</v>
      </c>
      <c r="D30" t="s">
        <v>309</v>
      </c>
      <c r="E30" t="s">
        <v>323</v>
      </c>
      <c r="F30" t="s">
        <v>309</v>
      </c>
      <c r="G30" t="s">
        <v>323</v>
      </c>
      <c r="H30" t="s">
        <v>337</v>
      </c>
      <c r="I30" t="s">
        <v>493</v>
      </c>
    </row>
    <row r="31" spans="1:9">
      <c r="A31" t="s">
        <v>122</v>
      </c>
      <c r="B31" t="s">
        <v>485</v>
      </c>
      <c r="C31" t="s">
        <v>312</v>
      </c>
      <c r="D31" t="s">
        <v>312</v>
      </c>
      <c r="E31" t="s">
        <v>324</v>
      </c>
      <c r="F31" t="s">
        <v>312</v>
      </c>
      <c r="G31" t="s">
        <v>324</v>
      </c>
      <c r="H31" t="s">
        <v>342</v>
      </c>
      <c r="I31" t="s">
        <v>493</v>
      </c>
    </row>
    <row r="32" spans="1:9">
      <c r="A32" t="s">
        <v>123</v>
      </c>
      <c r="B32" t="s">
        <v>9</v>
      </c>
      <c r="C32" t="s">
        <v>309</v>
      </c>
      <c r="D32" t="s">
        <v>309</v>
      </c>
      <c r="E32" t="s">
        <v>323</v>
      </c>
      <c r="F32" t="s">
        <v>309</v>
      </c>
      <c r="G32" t="s">
        <v>323</v>
      </c>
      <c r="H32" t="s">
        <v>342</v>
      </c>
      <c r="I32" t="s">
        <v>493</v>
      </c>
    </row>
    <row r="33" spans="1:9">
      <c r="A33" t="s">
        <v>124</v>
      </c>
      <c r="B33" t="s">
        <v>29</v>
      </c>
      <c r="C33" t="s">
        <v>312</v>
      </c>
      <c r="D33" t="s">
        <v>312</v>
      </c>
      <c r="E33" t="s">
        <v>326</v>
      </c>
      <c r="F33" t="s">
        <v>312</v>
      </c>
      <c r="G33" t="s">
        <v>333</v>
      </c>
      <c r="H33" t="s">
        <v>342</v>
      </c>
      <c r="I33" t="s">
        <v>493</v>
      </c>
    </row>
    <row r="34" spans="1:9">
      <c r="A34" t="s">
        <v>125</v>
      </c>
      <c r="B34" t="s">
        <v>66</v>
      </c>
      <c r="C34" t="s">
        <v>312</v>
      </c>
      <c r="D34" t="s">
        <v>312</v>
      </c>
      <c r="E34" t="s">
        <v>326</v>
      </c>
      <c r="F34" t="s">
        <v>312</v>
      </c>
      <c r="G34" t="s">
        <v>333</v>
      </c>
      <c r="H34" t="s">
        <v>342</v>
      </c>
      <c r="I34" t="s">
        <v>493</v>
      </c>
    </row>
    <row r="35" spans="1:9">
      <c r="A35" t="s">
        <v>126</v>
      </c>
      <c r="B35" t="s">
        <v>486</v>
      </c>
      <c r="C35" t="s">
        <v>312</v>
      </c>
      <c r="D35" t="s">
        <v>312</v>
      </c>
      <c r="E35" t="s">
        <v>326</v>
      </c>
      <c r="F35" t="s">
        <v>312</v>
      </c>
      <c r="G35" t="s">
        <v>324</v>
      </c>
      <c r="H35" t="s">
        <v>342</v>
      </c>
      <c r="I35" t="s">
        <v>493</v>
      </c>
    </row>
    <row r="36" spans="1:9">
      <c r="A36" t="s">
        <v>128</v>
      </c>
      <c r="B36" t="s">
        <v>487</v>
      </c>
      <c r="C36" t="s">
        <v>312</v>
      </c>
      <c r="D36" t="s">
        <v>312</v>
      </c>
      <c r="E36" t="s">
        <v>326</v>
      </c>
      <c r="F36" t="s">
        <v>312</v>
      </c>
      <c r="G36" t="s">
        <v>333</v>
      </c>
      <c r="H36" t="s">
        <v>342</v>
      </c>
      <c r="I36" t="s">
        <v>493</v>
      </c>
    </row>
    <row r="37" spans="1:9">
      <c r="A37" t="s">
        <v>129</v>
      </c>
      <c r="B37" t="s">
        <v>131</v>
      </c>
      <c r="C37" t="s">
        <v>309</v>
      </c>
      <c r="D37" t="s">
        <v>309</v>
      </c>
      <c r="E37" t="s">
        <v>323</v>
      </c>
      <c r="F37" t="s">
        <v>312</v>
      </c>
      <c r="G37" t="s">
        <v>324</v>
      </c>
      <c r="H37" t="s">
        <v>342</v>
      </c>
      <c r="I37" t="s">
        <v>493</v>
      </c>
    </row>
    <row r="38" spans="1:9">
      <c r="A38" t="s">
        <v>130</v>
      </c>
      <c r="B38" t="s">
        <v>488</v>
      </c>
      <c r="C38" t="s">
        <v>309</v>
      </c>
      <c r="D38" t="s">
        <v>309</v>
      </c>
      <c r="E38" t="s">
        <v>323</v>
      </c>
      <c r="F38" t="s">
        <v>312</v>
      </c>
      <c r="G38" t="s">
        <v>324</v>
      </c>
      <c r="H38" t="s">
        <v>342</v>
      </c>
      <c r="I38" t="s">
        <v>493</v>
      </c>
    </row>
    <row r="39" spans="1:9">
      <c r="A39" t="s">
        <v>132</v>
      </c>
      <c r="B39" t="s">
        <v>134</v>
      </c>
      <c r="C39" t="s">
        <v>312</v>
      </c>
      <c r="D39" t="s">
        <v>312</v>
      </c>
      <c r="E39" t="s">
        <v>324</v>
      </c>
      <c r="F39" t="s">
        <v>312</v>
      </c>
      <c r="G39" t="s">
        <v>324</v>
      </c>
      <c r="H39" t="s">
        <v>342</v>
      </c>
      <c r="I39" t="s">
        <v>493</v>
      </c>
    </row>
    <row r="40" spans="1:9">
      <c r="A40" t="s">
        <v>133</v>
      </c>
      <c r="B40" t="s">
        <v>489</v>
      </c>
      <c r="C40" t="s">
        <v>312</v>
      </c>
      <c r="D40" t="s">
        <v>312</v>
      </c>
      <c r="E40" t="s">
        <v>324</v>
      </c>
      <c r="F40" t="s">
        <v>312</v>
      </c>
      <c r="G40" t="s">
        <v>324</v>
      </c>
      <c r="H40" t="s">
        <v>337</v>
      </c>
      <c r="I40" t="s">
        <v>493</v>
      </c>
    </row>
    <row r="41" spans="1:9">
      <c r="A41" t="s">
        <v>135</v>
      </c>
      <c r="B41" t="s">
        <v>136</v>
      </c>
      <c r="C41" t="s">
        <v>309</v>
      </c>
      <c r="D41" t="s">
        <v>309</v>
      </c>
      <c r="E41" t="s">
        <v>323</v>
      </c>
      <c r="F41" t="s">
        <v>309</v>
      </c>
      <c r="G41" t="s">
        <v>323</v>
      </c>
      <c r="H41" t="s">
        <v>342</v>
      </c>
      <c r="I41" s="9">
        <v>0.99299999999999999</v>
      </c>
    </row>
    <row r="42" spans="1:9">
      <c r="A42" t="s">
        <v>137</v>
      </c>
      <c r="B42" t="s">
        <v>490</v>
      </c>
      <c r="C42" t="s">
        <v>309</v>
      </c>
      <c r="D42" t="s">
        <v>309</v>
      </c>
      <c r="E42" t="s">
        <v>323</v>
      </c>
      <c r="F42" t="s">
        <v>309</v>
      </c>
      <c r="G42" t="s">
        <v>323</v>
      </c>
      <c r="H42" t="s">
        <v>342</v>
      </c>
      <c r="I42" s="9">
        <v>0.99299999999999999</v>
      </c>
    </row>
    <row r="43" spans="1:9">
      <c r="A43" t="s">
        <v>138</v>
      </c>
      <c r="B43" t="s">
        <v>139</v>
      </c>
      <c r="C43" t="s">
        <v>309</v>
      </c>
      <c r="D43" t="s">
        <v>309</v>
      </c>
      <c r="E43" t="s">
        <v>323</v>
      </c>
      <c r="F43" t="s">
        <v>309</v>
      </c>
      <c r="G43" t="s">
        <v>323</v>
      </c>
      <c r="H43" t="s">
        <v>337</v>
      </c>
      <c r="I43" t="s">
        <v>493</v>
      </c>
    </row>
    <row r="44" spans="1:9">
      <c r="A44" t="s">
        <v>164</v>
      </c>
      <c r="B44" t="s">
        <v>68</v>
      </c>
      <c r="C44" t="s">
        <v>309</v>
      </c>
      <c r="D44" t="s">
        <v>309</v>
      </c>
      <c r="E44" t="s">
        <v>323</v>
      </c>
      <c r="F44" t="s">
        <v>309</v>
      </c>
      <c r="G44" t="s">
        <v>323</v>
      </c>
      <c r="H44" t="s">
        <v>451</v>
      </c>
      <c r="I44" t="s">
        <v>493</v>
      </c>
    </row>
    <row r="45" spans="1:9">
      <c r="A45" t="s">
        <v>158</v>
      </c>
      <c r="B45" t="s">
        <v>72</v>
      </c>
      <c r="C45" t="s">
        <v>309</v>
      </c>
      <c r="D45" t="s">
        <v>309</v>
      </c>
      <c r="E45" t="s">
        <v>323</v>
      </c>
      <c r="F45" t="s">
        <v>309</v>
      </c>
      <c r="G45" t="s">
        <v>323</v>
      </c>
      <c r="H45" t="s">
        <v>451</v>
      </c>
      <c r="I45" t="s">
        <v>493</v>
      </c>
    </row>
    <row r="46" spans="1:9">
      <c r="A46" t="s">
        <v>156</v>
      </c>
      <c r="B46" t="s">
        <v>73</v>
      </c>
      <c r="C46" t="s">
        <v>309</v>
      </c>
      <c r="D46" t="s">
        <v>309</v>
      </c>
      <c r="E46" t="s">
        <v>323</v>
      </c>
      <c r="F46" t="s">
        <v>309</v>
      </c>
      <c r="G46" t="s">
        <v>323</v>
      </c>
      <c r="H46" t="s">
        <v>458</v>
      </c>
      <c r="I46" t="s">
        <v>493</v>
      </c>
    </row>
    <row r="47" spans="1:9">
      <c r="A47" t="s">
        <v>157</v>
      </c>
      <c r="B47" t="s">
        <v>74</v>
      </c>
      <c r="C47" t="s">
        <v>309</v>
      </c>
      <c r="D47" t="s">
        <v>309</v>
      </c>
      <c r="E47" t="s">
        <v>323</v>
      </c>
      <c r="F47" t="s">
        <v>309</v>
      </c>
      <c r="G47" t="s">
        <v>323</v>
      </c>
      <c r="H47" t="s">
        <v>451</v>
      </c>
      <c r="I47" t="s">
        <v>493</v>
      </c>
    </row>
    <row r="48" spans="1:9">
      <c r="A48" t="s">
        <v>155</v>
      </c>
      <c r="B48" t="s">
        <v>76</v>
      </c>
      <c r="C48" t="s">
        <v>309</v>
      </c>
      <c r="D48" t="s">
        <v>309</v>
      </c>
      <c r="E48" t="s">
        <v>323</v>
      </c>
      <c r="F48" t="s">
        <v>309</v>
      </c>
      <c r="G48" t="s">
        <v>323</v>
      </c>
      <c r="H48" t="s">
        <v>464</v>
      </c>
      <c r="I48" t="s">
        <v>493</v>
      </c>
    </row>
    <row r="49" spans="1:9">
      <c r="A49" t="s">
        <v>491</v>
      </c>
      <c r="B49" t="s">
        <v>77</v>
      </c>
      <c r="C49" t="s">
        <v>309</v>
      </c>
      <c r="D49" t="s">
        <v>309</v>
      </c>
      <c r="E49" t="s">
        <v>323</v>
      </c>
      <c r="F49" t="s">
        <v>309</v>
      </c>
      <c r="G49" t="s">
        <v>323</v>
      </c>
      <c r="H49" t="s">
        <v>464</v>
      </c>
      <c r="I49" t="s">
        <v>493</v>
      </c>
    </row>
    <row r="50" spans="1:9">
      <c r="A50" t="s">
        <v>154</v>
      </c>
      <c r="B50" t="s">
        <v>78</v>
      </c>
      <c r="C50" t="s">
        <v>309</v>
      </c>
      <c r="D50" t="s">
        <v>309</v>
      </c>
      <c r="E50" t="s">
        <v>323</v>
      </c>
      <c r="F50" t="s">
        <v>309</v>
      </c>
      <c r="G50" t="s">
        <v>323</v>
      </c>
      <c r="H50" t="s">
        <v>468</v>
      </c>
      <c r="I50" t="s">
        <v>493</v>
      </c>
    </row>
    <row r="51" spans="1:9">
      <c r="A51" t="s">
        <v>167</v>
      </c>
      <c r="B51" t="s">
        <v>69</v>
      </c>
      <c r="C51" t="s">
        <v>309</v>
      </c>
      <c r="D51" t="s">
        <v>309</v>
      </c>
      <c r="E51" t="s">
        <v>323</v>
      </c>
      <c r="F51" t="s">
        <v>309</v>
      </c>
      <c r="G51" t="s">
        <v>323</v>
      </c>
      <c r="H51" t="s">
        <v>472</v>
      </c>
      <c r="I51" t="s">
        <v>493</v>
      </c>
    </row>
    <row r="52" spans="1:9">
      <c r="A52" t="s">
        <v>141</v>
      </c>
      <c r="B52" t="s">
        <v>75</v>
      </c>
      <c r="C52" t="s">
        <v>309</v>
      </c>
      <c r="D52" t="s">
        <v>309</v>
      </c>
      <c r="E52" t="s">
        <v>323</v>
      </c>
      <c r="F52" t="s">
        <v>309</v>
      </c>
      <c r="G52" t="s">
        <v>323</v>
      </c>
      <c r="H52" t="s">
        <v>468</v>
      </c>
      <c r="I52" t="s">
        <v>493</v>
      </c>
    </row>
    <row r="53" spans="1:9">
      <c r="A53" t="s">
        <v>142</v>
      </c>
      <c r="B53" t="s">
        <v>70</v>
      </c>
      <c r="C53" t="s">
        <v>309</v>
      </c>
      <c r="D53" t="s">
        <v>309</v>
      </c>
      <c r="E53" t="s">
        <v>323</v>
      </c>
      <c r="F53" t="s">
        <v>309</v>
      </c>
      <c r="G53" t="s">
        <v>323</v>
      </c>
      <c r="H53" t="s">
        <v>458</v>
      </c>
      <c r="I53" t="s">
        <v>493</v>
      </c>
    </row>
    <row r="54" spans="1:9">
      <c r="A54" t="s">
        <v>143</v>
      </c>
      <c r="B54" t="s">
        <v>71</v>
      </c>
      <c r="C54" t="s">
        <v>309</v>
      </c>
      <c r="D54" t="s">
        <v>309</v>
      </c>
      <c r="E54" t="s">
        <v>323</v>
      </c>
      <c r="F54" t="s">
        <v>309</v>
      </c>
      <c r="G54" t="s">
        <v>323</v>
      </c>
      <c r="H54" t="s">
        <v>451</v>
      </c>
      <c r="I54" t="s">
        <v>493</v>
      </c>
    </row>
    <row r="55" spans="1:9">
      <c r="A55" t="s">
        <v>144</v>
      </c>
      <c r="B55" t="s">
        <v>80</v>
      </c>
      <c r="C55" t="s">
        <v>309</v>
      </c>
      <c r="D55" t="s">
        <v>309</v>
      </c>
      <c r="E55" t="s">
        <v>323</v>
      </c>
      <c r="F55" t="s">
        <v>309</v>
      </c>
      <c r="G55" t="s">
        <v>323</v>
      </c>
      <c r="H55" t="s">
        <v>451</v>
      </c>
      <c r="I55" t="s">
        <v>493</v>
      </c>
    </row>
    <row r="56" spans="1:9">
      <c r="A56" t="s">
        <v>145</v>
      </c>
      <c r="B56" t="s">
        <v>79</v>
      </c>
      <c r="C56" t="s">
        <v>312</v>
      </c>
      <c r="D56" t="s">
        <v>312</v>
      </c>
      <c r="E56" t="s">
        <v>326</v>
      </c>
      <c r="F56" t="s">
        <v>312</v>
      </c>
      <c r="G56" t="s">
        <v>332</v>
      </c>
      <c r="H56" t="s">
        <v>451</v>
      </c>
      <c r="I56" t="s">
        <v>493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08037-508E-5F48-ABB2-474E78A572B7}">
  <dimension ref="A1:F55"/>
  <sheetViews>
    <sheetView workbookViewId="0">
      <selection activeCell="I12" sqref="I12"/>
    </sheetView>
  </sheetViews>
  <sheetFormatPr baseColWidth="10" defaultRowHeight="16"/>
  <cols>
    <col min="1" max="1" width="16.42578125" bestFit="1" customWidth="1"/>
    <col min="2" max="2" width="8.42578125" bestFit="1" customWidth="1"/>
    <col min="3" max="3" width="12.7109375" bestFit="1" customWidth="1"/>
    <col min="4" max="4" width="11.7109375" bestFit="1" customWidth="1"/>
    <col min="5" max="5" width="10.42578125" bestFit="1" customWidth="1"/>
    <col min="6" max="6" width="26.42578125" customWidth="1"/>
  </cols>
  <sheetData>
    <row r="1" spans="1:6" ht="17">
      <c r="A1" s="8" t="s">
        <v>227</v>
      </c>
      <c r="B1" t="s">
        <v>334</v>
      </c>
      <c r="C1" t="s">
        <v>335</v>
      </c>
      <c r="D1" t="s">
        <v>336</v>
      </c>
      <c r="E1" t="s">
        <v>337</v>
      </c>
      <c r="F1" t="s">
        <v>338</v>
      </c>
    </row>
    <row r="2" spans="1:6" ht="17">
      <c r="A2" s="8" t="s">
        <v>228</v>
      </c>
      <c r="B2" t="s">
        <v>339</v>
      </c>
      <c r="C2" t="s">
        <v>340</v>
      </c>
      <c r="D2" t="s">
        <v>341</v>
      </c>
      <c r="E2" t="s">
        <v>342</v>
      </c>
      <c r="F2" t="s">
        <v>343</v>
      </c>
    </row>
    <row r="3" spans="1:6" ht="17">
      <c r="A3" s="8" t="s">
        <v>229</v>
      </c>
      <c r="B3" t="s">
        <v>344</v>
      </c>
      <c r="C3" t="s">
        <v>345</v>
      </c>
      <c r="D3" t="s">
        <v>346</v>
      </c>
      <c r="E3" t="s">
        <v>342</v>
      </c>
      <c r="F3" t="s">
        <v>343</v>
      </c>
    </row>
    <row r="4" spans="1:6" ht="17">
      <c r="A4" s="8" t="s">
        <v>230</v>
      </c>
      <c r="B4" t="s">
        <v>347</v>
      </c>
      <c r="C4" t="s">
        <v>348</v>
      </c>
      <c r="D4" t="s">
        <v>349</v>
      </c>
      <c r="E4" t="s">
        <v>342</v>
      </c>
      <c r="F4" t="s">
        <v>343</v>
      </c>
    </row>
    <row r="5" spans="1:6" ht="17">
      <c r="A5" s="8" t="s">
        <v>232</v>
      </c>
      <c r="B5" t="s">
        <v>350</v>
      </c>
      <c r="C5" t="s">
        <v>351</v>
      </c>
      <c r="D5" t="s">
        <v>352</v>
      </c>
      <c r="E5" t="s">
        <v>342</v>
      </c>
      <c r="F5" t="s">
        <v>343</v>
      </c>
    </row>
    <row r="6" spans="1:6" ht="17">
      <c r="A6" s="8" t="s">
        <v>233</v>
      </c>
      <c r="B6" t="s">
        <v>353</v>
      </c>
      <c r="C6" t="s">
        <v>354</v>
      </c>
      <c r="D6" t="s">
        <v>355</v>
      </c>
      <c r="E6" t="s">
        <v>342</v>
      </c>
      <c r="F6" t="s">
        <v>343</v>
      </c>
    </row>
    <row r="7" spans="1:6" ht="17">
      <c r="A7" s="8" t="s">
        <v>235</v>
      </c>
      <c r="B7" t="s">
        <v>356</v>
      </c>
      <c r="C7" t="s">
        <v>357</v>
      </c>
      <c r="D7" t="s">
        <v>358</v>
      </c>
      <c r="E7" t="s">
        <v>337</v>
      </c>
      <c r="F7" t="s">
        <v>359</v>
      </c>
    </row>
    <row r="8" spans="1:6" ht="17">
      <c r="A8" s="8" t="s">
        <v>236</v>
      </c>
      <c r="B8" t="s">
        <v>360</v>
      </c>
      <c r="C8" t="s">
        <v>361</v>
      </c>
      <c r="D8" t="s">
        <v>362</v>
      </c>
      <c r="E8" t="s">
        <v>342</v>
      </c>
      <c r="F8" t="s">
        <v>343</v>
      </c>
    </row>
    <row r="9" spans="1:6" ht="17">
      <c r="A9" s="8" t="s">
        <v>238</v>
      </c>
      <c r="B9" t="s">
        <v>363</v>
      </c>
      <c r="C9" t="s">
        <v>364</v>
      </c>
      <c r="D9" t="s">
        <v>365</v>
      </c>
      <c r="E9" t="s">
        <v>342</v>
      </c>
      <c r="F9" t="s">
        <v>343</v>
      </c>
    </row>
    <row r="10" spans="1:6" ht="17">
      <c r="A10" s="8" t="s">
        <v>239</v>
      </c>
      <c r="B10" t="s">
        <v>366</v>
      </c>
      <c r="C10" t="s">
        <v>367</v>
      </c>
      <c r="D10" t="s">
        <v>365</v>
      </c>
      <c r="E10" t="s">
        <v>337</v>
      </c>
      <c r="F10" t="s">
        <v>368</v>
      </c>
    </row>
    <row r="11" spans="1:6" ht="17">
      <c r="A11" s="8" t="s">
        <v>240</v>
      </c>
      <c r="B11" t="s">
        <v>369</v>
      </c>
      <c r="C11" t="s">
        <v>370</v>
      </c>
      <c r="D11" t="s">
        <v>365</v>
      </c>
      <c r="E11" t="s">
        <v>337</v>
      </c>
      <c r="F11" t="s">
        <v>371</v>
      </c>
    </row>
    <row r="12" spans="1:6" ht="17">
      <c r="A12" s="8" t="s">
        <v>241</v>
      </c>
      <c r="B12" t="s">
        <v>372</v>
      </c>
      <c r="C12" t="s">
        <v>373</v>
      </c>
      <c r="D12" t="s">
        <v>374</v>
      </c>
      <c r="E12" t="s">
        <v>337</v>
      </c>
      <c r="F12" t="s">
        <v>375</v>
      </c>
    </row>
    <row r="13" spans="1:6" ht="17">
      <c r="A13" s="8" t="s">
        <v>242</v>
      </c>
      <c r="B13" t="s">
        <v>356</v>
      </c>
      <c r="C13" t="s">
        <v>357</v>
      </c>
      <c r="D13" t="s">
        <v>358</v>
      </c>
      <c r="E13" t="s">
        <v>337</v>
      </c>
      <c r="F13" t="s">
        <v>359</v>
      </c>
    </row>
    <row r="14" spans="1:6" ht="17">
      <c r="A14" s="8" t="s">
        <v>243</v>
      </c>
      <c r="B14" t="s">
        <v>376</v>
      </c>
      <c r="C14" t="s">
        <v>377</v>
      </c>
      <c r="D14" t="s">
        <v>365</v>
      </c>
      <c r="E14" t="s">
        <v>342</v>
      </c>
      <c r="F14" t="s">
        <v>343</v>
      </c>
    </row>
    <row r="15" spans="1:6" ht="17">
      <c r="A15" s="8" t="s">
        <v>244</v>
      </c>
      <c r="B15" t="s">
        <v>344</v>
      </c>
      <c r="C15" t="s">
        <v>378</v>
      </c>
      <c r="D15" t="s">
        <v>379</v>
      </c>
      <c r="E15" t="s">
        <v>342</v>
      </c>
      <c r="F15" t="s">
        <v>343</v>
      </c>
    </row>
    <row r="16" spans="1:6" ht="17">
      <c r="A16" s="8" t="s">
        <v>245</v>
      </c>
      <c r="B16" t="s">
        <v>347</v>
      </c>
      <c r="C16" t="s">
        <v>380</v>
      </c>
      <c r="D16" t="s">
        <v>381</v>
      </c>
      <c r="E16" t="s">
        <v>342</v>
      </c>
      <c r="F16" t="s">
        <v>343</v>
      </c>
    </row>
    <row r="17" spans="1:6" ht="17">
      <c r="A17" s="8" t="s">
        <v>247</v>
      </c>
      <c r="B17" t="s">
        <v>350</v>
      </c>
      <c r="C17" t="s">
        <v>382</v>
      </c>
      <c r="D17" t="s">
        <v>383</v>
      </c>
      <c r="E17" t="s">
        <v>342</v>
      </c>
      <c r="F17" t="s">
        <v>343</v>
      </c>
    </row>
    <row r="18" spans="1:6" ht="17">
      <c r="A18" s="8" t="s">
        <v>248</v>
      </c>
      <c r="B18" t="s">
        <v>384</v>
      </c>
      <c r="C18" t="s">
        <v>385</v>
      </c>
      <c r="D18" t="s">
        <v>386</v>
      </c>
      <c r="E18" t="s">
        <v>342</v>
      </c>
      <c r="F18" t="s">
        <v>343</v>
      </c>
    </row>
    <row r="19" spans="1:6" ht="17">
      <c r="A19" s="8" t="s">
        <v>250</v>
      </c>
      <c r="B19" t="s">
        <v>360</v>
      </c>
      <c r="C19" t="s">
        <v>387</v>
      </c>
      <c r="D19" t="s">
        <v>388</v>
      </c>
      <c r="E19" t="s">
        <v>342</v>
      </c>
      <c r="F19" t="s">
        <v>343</v>
      </c>
    </row>
    <row r="20" spans="1:6" ht="17">
      <c r="A20" s="8" t="s">
        <v>252</v>
      </c>
      <c r="B20" t="s">
        <v>350</v>
      </c>
      <c r="C20" t="s">
        <v>389</v>
      </c>
      <c r="D20" t="s">
        <v>365</v>
      </c>
      <c r="E20" t="s">
        <v>337</v>
      </c>
      <c r="F20" t="s">
        <v>390</v>
      </c>
    </row>
    <row r="21" spans="1:6" ht="17">
      <c r="A21" s="8" t="s">
        <v>253</v>
      </c>
      <c r="B21" t="s">
        <v>391</v>
      </c>
      <c r="C21" t="s">
        <v>389</v>
      </c>
      <c r="D21" t="s">
        <v>365</v>
      </c>
      <c r="E21" t="s">
        <v>337</v>
      </c>
      <c r="F21" t="s">
        <v>392</v>
      </c>
    </row>
    <row r="22" spans="1:6" ht="17">
      <c r="A22" s="8" t="s">
        <v>254</v>
      </c>
      <c r="B22" t="s">
        <v>393</v>
      </c>
      <c r="C22" t="s">
        <v>394</v>
      </c>
      <c r="D22" t="s">
        <v>365</v>
      </c>
      <c r="E22" t="s">
        <v>337</v>
      </c>
      <c r="F22" t="s">
        <v>395</v>
      </c>
    </row>
    <row r="23" spans="1:6" ht="17">
      <c r="A23" s="8" t="s">
        <v>255</v>
      </c>
      <c r="B23" t="s">
        <v>360</v>
      </c>
      <c r="C23" t="s">
        <v>396</v>
      </c>
      <c r="D23" t="s">
        <v>358</v>
      </c>
      <c r="E23" t="s">
        <v>342</v>
      </c>
      <c r="F23" t="s">
        <v>343</v>
      </c>
    </row>
    <row r="24" spans="1:6" ht="17">
      <c r="A24" s="8" t="s">
        <v>257</v>
      </c>
      <c r="B24" t="s">
        <v>360</v>
      </c>
      <c r="C24" t="s">
        <v>397</v>
      </c>
      <c r="D24" t="s">
        <v>398</v>
      </c>
      <c r="E24" t="s">
        <v>342</v>
      </c>
      <c r="F24" t="s">
        <v>343</v>
      </c>
    </row>
    <row r="25" spans="1:6" ht="17">
      <c r="A25" s="8" t="s">
        <v>259</v>
      </c>
      <c r="B25" t="s">
        <v>399</v>
      </c>
      <c r="C25" t="s">
        <v>400</v>
      </c>
      <c r="D25" t="s">
        <v>365</v>
      </c>
      <c r="E25" t="s">
        <v>342</v>
      </c>
      <c r="F25" t="s">
        <v>343</v>
      </c>
    </row>
    <row r="26" spans="1:6" ht="17">
      <c r="A26" s="8" t="s">
        <v>260</v>
      </c>
      <c r="B26" t="s">
        <v>401</v>
      </c>
      <c r="C26" t="s">
        <v>402</v>
      </c>
      <c r="D26" t="s">
        <v>365</v>
      </c>
      <c r="E26" t="s">
        <v>342</v>
      </c>
      <c r="F26" t="s">
        <v>343</v>
      </c>
    </row>
    <row r="27" spans="1:6" ht="17">
      <c r="A27" s="8" t="s">
        <v>261</v>
      </c>
      <c r="B27" t="s">
        <v>403</v>
      </c>
      <c r="C27" t="s">
        <v>404</v>
      </c>
      <c r="D27" t="s">
        <v>405</v>
      </c>
      <c r="E27" t="s">
        <v>337</v>
      </c>
      <c r="F27" t="s">
        <v>406</v>
      </c>
    </row>
    <row r="28" spans="1:6" ht="17">
      <c r="A28" s="8" t="s">
        <v>262</v>
      </c>
      <c r="B28" t="s">
        <v>407</v>
      </c>
      <c r="C28" t="s">
        <v>408</v>
      </c>
      <c r="D28" t="s">
        <v>409</v>
      </c>
      <c r="E28" t="s">
        <v>337</v>
      </c>
      <c r="F28" t="s">
        <v>410</v>
      </c>
    </row>
    <row r="29" spans="1:6" ht="17">
      <c r="A29" s="8" t="s">
        <v>263</v>
      </c>
      <c r="B29" t="s">
        <v>411</v>
      </c>
      <c r="C29" t="s">
        <v>412</v>
      </c>
      <c r="D29" t="s">
        <v>413</v>
      </c>
      <c r="E29" t="s">
        <v>337</v>
      </c>
      <c r="F29" t="s">
        <v>406</v>
      </c>
    </row>
    <row r="30" spans="1:6" ht="17">
      <c r="A30" s="8" t="s">
        <v>264</v>
      </c>
      <c r="B30" t="s">
        <v>414</v>
      </c>
      <c r="C30" t="s">
        <v>415</v>
      </c>
      <c r="D30" t="s">
        <v>416</v>
      </c>
      <c r="E30" t="s">
        <v>342</v>
      </c>
      <c r="F30" t="s">
        <v>343</v>
      </c>
    </row>
    <row r="31" spans="1:6" ht="17">
      <c r="A31" s="8" t="s">
        <v>266</v>
      </c>
      <c r="B31" t="s">
        <v>417</v>
      </c>
      <c r="C31" t="s">
        <v>418</v>
      </c>
      <c r="D31" t="s">
        <v>365</v>
      </c>
      <c r="E31" t="s">
        <v>342</v>
      </c>
      <c r="F31" t="s">
        <v>343</v>
      </c>
    </row>
    <row r="32" spans="1:6" ht="17">
      <c r="A32" s="8" t="s">
        <v>267</v>
      </c>
      <c r="B32" t="s">
        <v>419</v>
      </c>
      <c r="C32" t="s">
        <v>420</v>
      </c>
      <c r="D32" t="s">
        <v>421</v>
      </c>
      <c r="E32" t="s">
        <v>342</v>
      </c>
      <c r="F32" t="s">
        <v>343</v>
      </c>
    </row>
    <row r="33" spans="1:6" ht="17">
      <c r="A33" s="8" t="s">
        <v>269</v>
      </c>
      <c r="B33" t="s">
        <v>419</v>
      </c>
      <c r="C33" t="s">
        <v>422</v>
      </c>
      <c r="D33" t="s">
        <v>423</v>
      </c>
      <c r="E33" t="s">
        <v>342</v>
      </c>
      <c r="F33" t="s">
        <v>343</v>
      </c>
    </row>
    <row r="34" spans="1:6" ht="17">
      <c r="A34" s="8" t="s">
        <v>271</v>
      </c>
      <c r="B34" t="s">
        <v>424</v>
      </c>
      <c r="C34" t="s">
        <v>425</v>
      </c>
      <c r="D34" t="s">
        <v>426</v>
      </c>
      <c r="E34" t="s">
        <v>342</v>
      </c>
      <c r="F34" t="s">
        <v>343</v>
      </c>
    </row>
    <row r="35" spans="1:6" ht="17">
      <c r="A35" s="8" t="s">
        <v>273</v>
      </c>
      <c r="B35" t="s">
        <v>427</v>
      </c>
      <c r="C35" t="s">
        <v>428</v>
      </c>
      <c r="D35" t="s">
        <v>429</v>
      </c>
      <c r="E35" t="s">
        <v>342</v>
      </c>
      <c r="F35" t="s">
        <v>343</v>
      </c>
    </row>
    <row r="36" spans="1:6" ht="17">
      <c r="A36" s="8" t="s">
        <v>275</v>
      </c>
      <c r="B36" t="s">
        <v>430</v>
      </c>
      <c r="C36" t="s">
        <v>431</v>
      </c>
      <c r="D36" t="s">
        <v>432</v>
      </c>
      <c r="E36" t="s">
        <v>342</v>
      </c>
      <c r="F36" t="s">
        <v>343</v>
      </c>
    </row>
    <row r="37" spans="1:6" ht="17">
      <c r="A37" s="8" t="s">
        <v>277</v>
      </c>
      <c r="B37" t="s">
        <v>433</v>
      </c>
      <c r="C37" t="s">
        <v>434</v>
      </c>
      <c r="D37" t="s">
        <v>435</v>
      </c>
      <c r="E37" t="s">
        <v>342</v>
      </c>
      <c r="F37" t="s">
        <v>343</v>
      </c>
    </row>
    <row r="38" spans="1:6" ht="17">
      <c r="A38" s="8" t="s">
        <v>279</v>
      </c>
      <c r="B38" t="s">
        <v>436</v>
      </c>
      <c r="C38" t="s">
        <v>437</v>
      </c>
      <c r="D38" t="s">
        <v>438</v>
      </c>
      <c r="E38" t="s">
        <v>342</v>
      </c>
      <c r="F38" t="s">
        <v>343</v>
      </c>
    </row>
    <row r="39" spans="1:6" ht="17">
      <c r="A39" s="8" t="s">
        <v>281</v>
      </c>
      <c r="B39" t="s">
        <v>439</v>
      </c>
      <c r="C39" t="s">
        <v>440</v>
      </c>
      <c r="D39" t="s">
        <v>441</v>
      </c>
      <c r="E39" t="s">
        <v>337</v>
      </c>
      <c r="F39" t="s">
        <v>442</v>
      </c>
    </row>
    <row r="40" spans="1:6" ht="17">
      <c r="A40" s="8" t="s">
        <v>283</v>
      </c>
      <c r="B40" t="s">
        <v>443</v>
      </c>
      <c r="C40" t="s">
        <v>418</v>
      </c>
      <c r="D40" t="s">
        <v>365</v>
      </c>
      <c r="E40" t="s">
        <v>342</v>
      </c>
      <c r="F40" t="s">
        <v>343</v>
      </c>
    </row>
    <row r="41" spans="1:6" ht="17">
      <c r="A41" s="8" t="s">
        <v>284</v>
      </c>
      <c r="B41" t="s">
        <v>443</v>
      </c>
      <c r="C41" t="s">
        <v>418</v>
      </c>
      <c r="D41" t="s">
        <v>365</v>
      </c>
      <c r="E41" t="s">
        <v>342</v>
      </c>
      <c r="F41" t="s">
        <v>343</v>
      </c>
    </row>
    <row r="42" spans="1:6" ht="17">
      <c r="A42" s="8" t="s">
        <v>285</v>
      </c>
      <c r="B42" t="s">
        <v>444</v>
      </c>
      <c r="C42" t="s">
        <v>445</v>
      </c>
      <c r="D42" t="s">
        <v>446</v>
      </c>
      <c r="E42" t="s">
        <v>337</v>
      </c>
      <c r="F42" t="s">
        <v>447</v>
      </c>
    </row>
    <row r="43" spans="1:6" ht="17">
      <c r="A43" s="8" t="s">
        <v>286</v>
      </c>
      <c r="B43" t="s">
        <v>448</v>
      </c>
      <c r="C43" t="s">
        <v>449</v>
      </c>
      <c r="D43" t="s">
        <v>450</v>
      </c>
      <c r="E43" t="s">
        <v>451</v>
      </c>
      <c r="F43" t="s">
        <v>452</v>
      </c>
    </row>
    <row r="44" spans="1:6" ht="17">
      <c r="A44" s="8" t="s">
        <v>287</v>
      </c>
      <c r="B44" t="s">
        <v>369</v>
      </c>
      <c r="C44" t="s">
        <v>453</v>
      </c>
      <c r="D44" t="s">
        <v>454</v>
      </c>
      <c r="E44" t="s">
        <v>451</v>
      </c>
      <c r="F44" t="s">
        <v>455</v>
      </c>
    </row>
    <row r="45" spans="1:6" ht="17">
      <c r="A45" s="8" t="s">
        <v>288</v>
      </c>
      <c r="B45" t="s">
        <v>456</v>
      </c>
      <c r="C45" t="s">
        <v>457</v>
      </c>
      <c r="D45" t="s">
        <v>365</v>
      </c>
      <c r="E45" t="s">
        <v>458</v>
      </c>
      <c r="F45" t="s">
        <v>459</v>
      </c>
    </row>
    <row r="46" spans="1:6" ht="17">
      <c r="A46" s="8" t="s">
        <v>289</v>
      </c>
      <c r="B46" t="s">
        <v>460</v>
      </c>
      <c r="C46" t="s">
        <v>461</v>
      </c>
      <c r="D46" t="s">
        <v>454</v>
      </c>
      <c r="E46" t="s">
        <v>451</v>
      </c>
      <c r="F46" t="s">
        <v>455</v>
      </c>
    </row>
    <row r="47" spans="1:6" ht="17">
      <c r="A47" s="8" t="s">
        <v>290</v>
      </c>
      <c r="B47" t="s">
        <v>462</v>
      </c>
      <c r="C47" t="s">
        <v>463</v>
      </c>
      <c r="D47" t="s">
        <v>365</v>
      </c>
      <c r="E47" t="s">
        <v>464</v>
      </c>
      <c r="F47" t="s">
        <v>465</v>
      </c>
    </row>
    <row r="48" spans="1:6" ht="17">
      <c r="A48" s="8" t="s">
        <v>291</v>
      </c>
      <c r="B48" t="s">
        <v>462</v>
      </c>
      <c r="C48" t="s">
        <v>463</v>
      </c>
      <c r="D48" t="s">
        <v>365</v>
      </c>
      <c r="E48" t="s">
        <v>464</v>
      </c>
      <c r="F48" t="s">
        <v>465</v>
      </c>
    </row>
    <row r="49" spans="1:6" ht="17">
      <c r="A49" s="8" t="s">
        <v>292</v>
      </c>
      <c r="B49" t="s">
        <v>466</v>
      </c>
      <c r="C49" t="s">
        <v>467</v>
      </c>
      <c r="D49" t="s">
        <v>365</v>
      </c>
      <c r="E49" t="s">
        <v>468</v>
      </c>
      <c r="F49" t="s">
        <v>469</v>
      </c>
    </row>
    <row r="50" spans="1:6" ht="17">
      <c r="A50" s="8" t="s">
        <v>293</v>
      </c>
      <c r="B50" t="s">
        <v>470</v>
      </c>
      <c r="C50" t="s">
        <v>471</v>
      </c>
      <c r="D50" t="s">
        <v>365</v>
      </c>
      <c r="E50" t="s">
        <v>472</v>
      </c>
      <c r="F50" t="s">
        <v>473</v>
      </c>
    </row>
    <row r="51" spans="1:6" ht="17">
      <c r="A51" s="8" t="s">
        <v>294</v>
      </c>
      <c r="B51" t="s">
        <v>466</v>
      </c>
      <c r="C51" t="s">
        <v>467</v>
      </c>
      <c r="D51" t="s">
        <v>365</v>
      </c>
      <c r="E51" t="s">
        <v>468</v>
      </c>
      <c r="F51" t="s">
        <v>469</v>
      </c>
    </row>
    <row r="52" spans="1:6" ht="17">
      <c r="A52" s="8" t="s">
        <v>295</v>
      </c>
      <c r="B52" t="s">
        <v>456</v>
      </c>
      <c r="C52" t="s">
        <v>457</v>
      </c>
      <c r="D52" t="s">
        <v>365</v>
      </c>
      <c r="E52" t="s">
        <v>458</v>
      </c>
      <c r="F52" t="s">
        <v>459</v>
      </c>
    </row>
    <row r="53" spans="1:6" ht="17">
      <c r="A53" s="8" t="s">
        <v>296</v>
      </c>
      <c r="B53" t="s">
        <v>369</v>
      </c>
      <c r="C53" t="s">
        <v>453</v>
      </c>
      <c r="D53" t="s">
        <v>454</v>
      </c>
      <c r="E53" t="s">
        <v>451</v>
      </c>
      <c r="F53" t="s">
        <v>455</v>
      </c>
    </row>
    <row r="54" spans="1:6" ht="17">
      <c r="A54" s="8" t="s">
        <v>297</v>
      </c>
      <c r="B54" t="s">
        <v>448</v>
      </c>
      <c r="C54" t="s">
        <v>449</v>
      </c>
      <c r="D54" t="s">
        <v>450</v>
      </c>
      <c r="E54" t="s">
        <v>451</v>
      </c>
      <c r="F54" t="s">
        <v>452</v>
      </c>
    </row>
    <row r="55" spans="1:6" ht="17">
      <c r="A55" s="8" t="s">
        <v>298</v>
      </c>
      <c r="B55" t="s">
        <v>474</v>
      </c>
      <c r="C55" t="s">
        <v>475</v>
      </c>
      <c r="D55" t="s">
        <v>476</v>
      </c>
      <c r="E55" t="s">
        <v>451</v>
      </c>
      <c r="F55" t="s">
        <v>477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CCM Accessions</vt:lpstr>
      <vt:lpstr>SignalP results</vt:lpstr>
      <vt:lpstr>SP 4.1 ASAFind</vt:lpstr>
      <vt:lpstr>SP 3.0 ASAFind</vt:lpstr>
      <vt:lpstr>Mitofates</vt:lpstr>
      <vt:lpstr>TMHMM 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Sheila Podell</dc:creator>
  <cp:lastModifiedBy>Sheila Podell</cp:lastModifiedBy>
  <dcterms:created xsi:type="dcterms:W3CDTF">2020-11-20T00:39:15Z</dcterms:created>
  <dcterms:modified xsi:type="dcterms:W3CDTF">2021-02-27T21:28:59Z</dcterms:modified>
</cp:coreProperties>
</file>