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raw data HF\table 2 causes by gender\"/>
    </mc:Choice>
  </mc:AlternateContent>
  <xr:revisionPtr revIDLastSave="0" documentId="13_ncr:1_{3A9D5BDE-DE1D-43DC-B56D-09229635C8B3}" xr6:coauthVersionLast="36" xr6:coauthVersionMax="36" xr10:uidLastSave="{00000000-0000-0000-0000-000000000000}"/>
  <bookViews>
    <workbookView xWindow="0" yWindow="0" windowWidth="19185" windowHeight="6945" xr2:uid="{00000000-000D-0000-FFFF-FFFF00000000}"/>
  </bookViews>
  <sheets>
    <sheet name="finally" sheetId="8" r:id="rId1"/>
    <sheet name="raw data" sheetId="1" r:id="rId2"/>
    <sheet name="raw data rate" sheetId="7" r:id="rId3"/>
    <sheet name="number_look up" sheetId="4" r:id="rId4"/>
    <sheet name="rate_look up" sheetId="5" r:id="rId5"/>
  </sheets>
  <definedNames>
    <definedName name="_xlnm._FilterDatabase" localSheetId="1" hidden="1">'raw data'!$A$1:$K$1</definedName>
  </definedNames>
  <calcPr calcId="179021"/>
</workbook>
</file>

<file path=xl/calcChain.xml><?xml version="1.0" encoding="utf-8"?>
<calcChain xmlns="http://schemas.openxmlformats.org/spreadsheetml/2006/main">
  <c r="M50" i="1" l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49" i="1"/>
  <c r="Q5" i="4" l="1"/>
  <c r="R5" i="4"/>
  <c r="Q6" i="4"/>
  <c r="R6" i="4"/>
  <c r="E6" i="8" s="1"/>
  <c r="Q7" i="4"/>
  <c r="D7" i="8" s="1"/>
  <c r="R7" i="4"/>
  <c r="Q8" i="4"/>
  <c r="R8" i="4"/>
  <c r="Q9" i="4"/>
  <c r="R9" i="4"/>
  <c r="E9" i="8" s="1"/>
  <c r="Q10" i="4"/>
  <c r="R10" i="4"/>
  <c r="E10" i="8" s="1"/>
  <c r="Q11" i="4"/>
  <c r="D11" i="8" s="1"/>
  <c r="R11" i="4"/>
  <c r="Q12" i="4"/>
  <c r="R12" i="4"/>
  <c r="Q13" i="4"/>
  <c r="R13" i="4"/>
  <c r="Q14" i="4"/>
  <c r="D14" i="8" s="1"/>
  <c r="R14" i="4"/>
  <c r="Q15" i="4"/>
  <c r="R15" i="4"/>
  <c r="Q16" i="4"/>
  <c r="R16" i="4"/>
  <c r="Q17" i="4"/>
  <c r="D17" i="8" s="1"/>
  <c r="R17" i="4"/>
  <c r="Q18" i="4"/>
  <c r="R18" i="4"/>
  <c r="Q19" i="4"/>
  <c r="D19" i="8" s="1"/>
  <c r="R19" i="4"/>
  <c r="E19" i="8" s="1"/>
  <c r="Q20" i="4"/>
  <c r="R20" i="4"/>
  <c r="Q21" i="4"/>
  <c r="R21" i="4"/>
  <c r="E21" i="8" s="1"/>
  <c r="Q22" i="4"/>
  <c r="R22" i="4"/>
  <c r="Q23" i="4"/>
  <c r="D23" i="8" s="1"/>
  <c r="R23" i="4"/>
  <c r="Q24" i="4"/>
  <c r="R24" i="4"/>
  <c r="Q25" i="4"/>
  <c r="D25" i="8" s="1"/>
  <c r="R25" i="4"/>
  <c r="Q26" i="4"/>
  <c r="R26" i="4"/>
  <c r="Q27" i="4"/>
  <c r="R27" i="4"/>
  <c r="Q28" i="4"/>
  <c r="R28" i="4"/>
  <c r="Q29" i="4"/>
  <c r="D29" i="8" s="1"/>
  <c r="R29" i="4"/>
  <c r="Q30" i="4"/>
  <c r="R30" i="4"/>
  <c r="Q31" i="4"/>
  <c r="R31" i="4"/>
  <c r="E31" i="8" s="1"/>
  <c r="Q32" i="4"/>
  <c r="D32" i="8" s="1"/>
  <c r="R32" i="4"/>
  <c r="Q33" i="4"/>
  <c r="R33" i="4"/>
  <c r="Q34" i="4"/>
  <c r="R34" i="4"/>
  <c r="E34" i="8" s="1"/>
  <c r="Q35" i="4"/>
  <c r="D35" i="8" s="1"/>
  <c r="R35" i="4"/>
  <c r="Q36" i="4"/>
  <c r="R36" i="4"/>
  <c r="Q37" i="4"/>
  <c r="R37" i="4"/>
  <c r="E37" i="8" s="1"/>
  <c r="Q38" i="4"/>
  <c r="D38" i="8" s="1"/>
  <c r="R38" i="4"/>
  <c r="Q39" i="4"/>
  <c r="R39" i="4"/>
  <c r="E39" i="8" s="1"/>
  <c r="Q40" i="4"/>
  <c r="R40" i="4"/>
  <c r="Q41" i="4"/>
  <c r="D41" i="8" s="1"/>
  <c r="R41" i="4"/>
  <c r="Q42" i="4"/>
  <c r="R42" i="4"/>
  <c r="Q43" i="4"/>
  <c r="R43" i="4"/>
  <c r="Q44" i="4"/>
  <c r="R44" i="4"/>
  <c r="Q45" i="4"/>
  <c r="R45" i="4"/>
  <c r="Q46" i="4"/>
  <c r="R46" i="4"/>
  <c r="E46" i="8" s="1"/>
  <c r="Q47" i="4"/>
  <c r="D47" i="8" s="1"/>
  <c r="R47" i="4"/>
  <c r="Q48" i="4"/>
  <c r="R48" i="4"/>
  <c r="E48" i="8" s="1"/>
  <c r="Q49" i="4"/>
  <c r="R49" i="4"/>
  <c r="E49" i="8" s="1"/>
  <c r="Q50" i="4"/>
  <c r="R50" i="4"/>
  <c r="T5" i="4"/>
  <c r="D57" i="8" s="1"/>
  <c r="T6" i="4"/>
  <c r="D58" i="8" s="1"/>
  <c r="U6" i="4"/>
  <c r="T7" i="4"/>
  <c r="U7" i="4"/>
  <c r="T8" i="4"/>
  <c r="D60" i="8" s="1"/>
  <c r="U8" i="4"/>
  <c r="T9" i="4"/>
  <c r="U9" i="4"/>
  <c r="E61" i="8" s="1"/>
  <c r="T10" i="4"/>
  <c r="U10" i="4"/>
  <c r="T11" i="4"/>
  <c r="U11" i="4"/>
  <c r="E63" i="8" s="1"/>
  <c r="T12" i="4"/>
  <c r="D64" i="8" s="1"/>
  <c r="U12" i="4"/>
  <c r="T13" i="4"/>
  <c r="U13" i="4"/>
  <c r="T14" i="4"/>
  <c r="D66" i="8" s="1"/>
  <c r="U14" i="4"/>
  <c r="T15" i="4"/>
  <c r="U15" i="4"/>
  <c r="E67" i="8" s="1"/>
  <c r="T16" i="4"/>
  <c r="U16" i="4"/>
  <c r="T17" i="4"/>
  <c r="U17" i="4"/>
  <c r="E69" i="8" s="1"/>
  <c r="T18" i="4"/>
  <c r="D70" i="8" s="1"/>
  <c r="U18" i="4"/>
  <c r="T19" i="4"/>
  <c r="U19" i="4"/>
  <c r="T20" i="4"/>
  <c r="D72" i="8" s="1"/>
  <c r="U20" i="4"/>
  <c r="T21" i="4"/>
  <c r="U21" i="4"/>
  <c r="E73" i="8" s="1"/>
  <c r="T22" i="4"/>
  <c r="U22" i="4"/>
  <c r="E74" i="8" s="1"/>
  <c r="T23" i="4"/>
  <c r="U23" i="4"/>
  <c r="E75" i="8" s="1"/>
  <c r="T24" i="4"/>
  <c r="D76" i="8" s="1"/>
  <c r="U24" i="4"/>
  <c r="T25" i="4"/>
  <c r="U25" i="4"/>
  <c r="T26" i="4"/>
  <c r="D78" i="8" s="1"/>
  <c r="U26" i="4"/>
  <c r="T29" i="4"/>
  <c r="U29" i="4"/>
  <c r="E81" i="8" s="1"/>
  <c r="T30" i="4"/>
  <c r="U30" i="4"/>
  <c r="E82" i="8" s="1"/>
  <c r="T31" i="4"/>
  <c r="U31" i="4"/>
  <c r="T32" i="4"/>
  <c r="D84" i="8" s="1"/>
  <c r="U32" i="4"/>
  <c r="E84" i="8" s="1"/>
  <c r="T33" i="4"/>
  <c r="D85" i="8" s="1"/>
  <c r="U33" i="4"/>
  <c r="T34" i="4"/>
  <c r="U34" i="4"/>
  <c r="E86" i="8" s="1"/>
  <c r="T35" i="4"/>
  <c r="U35" i="4"/>
  <c r="E87" i="8" s="1"/>
  <c r="T36" i="4"/>
  <c r="U36" i="4"/>
  <c r="T37" i="4"/>
  <c r="U37" i="4"/>
  <c r="E89" i="8" s="1"/>
  <c r="T38" i="4"/>
  <c r="D90" i="8" s="1"/>
  <c r="U38" i="4"/>
  <c r="T39" i="4"/>
  <c r="U39" i="4"/>
  <c r="T40" i="4"/>
  <c r="U40" i="4"/>
  <c r="E92" i="8" s="1"/>
  <c r="T41" i="4"/>
  <c r="U41" i="4"/>
  <c r="E93" i="8" s="1"/>
  <c r="T42" i="4"/>
  <c r="U42" i="4"/>
  <c r="E94" i="8" s="1"/>
  <c r="T43" i="4"/>
  <c r="U43" i="4"/>
  <c r="E95" i="8" s="1"/>
  <c r="T44" i="4"/>
  <c r="D96" i="8" s="1"/>
  <c r="U44" i="4"/>
  <c r="T45" i="4"/>
  <c r="U45" i="4"/>
  <c r="T46" i="4"/>
  <c r="U46" i="4"/>
  <c r="E98" i="8" s="1"/>
  <c r="T47" i="4"/>
  <c r="U47" i="4"/>
  <c r="E99" i="8" s="1"/>
  <c r="T48" i="4"/>
  <c r="U48" i="4"/>
  <c r="E100" i="8" s="1"/>
  <c r="T49" i="4"/>
  <c r="U49" i="4"/>
  <c r="E101" i="8" s="1"/>
  <c r="T50" i="4"/>
  <c r="D102" i="8" s="1"/>
  <c r="U50" i="4"/>
  <c r="Q17" i="5"/>
  <c r="E7" i="8"/>
  <c r="E18" i="8"/>
  <c r="D22" i="8"/>
  <c r="E24" i="8"/>
  <c r="E32" i="8"/>
  <c r="D34" i="8"/>
  <c r="E42" i="8"/>
  <c r="E43" i="8"/>
  <c r="D44" i="8"/>
  <c r="D46" i="8"/>
  <c r="D6" i="8"/>
  <c r="D12" i="8"/>
  <c r="D18" i="8"/>
  <c r="D20" i="8"/>
  <c r="D24" i="8"/>
  <c r="D26" i="8"/>
  <c r="D30" i="8"/>
  <c r="D36" i="8"/>
  <c r="D42" i="8"/>
  <c r="D48" i="8"/>
  <c r="D50" i="8"/>
  <c r="D5" i="8"/>
  <c r="E58" i="8"/>
  <c r="F58" i="8"/>
  <c r="G58" i="8"/>
  <c r="H58" i="8"/>
  <c r="I58" i="8"/>
  <c r="D59" i="8"/>
  <c r="E59" i="8"/>
  <c r="F59" i="8"/>
  <c r="G59" i="8"/>
  <c r="H59" i="8"/>
  <c r="I59" i="8"/>
  <c r="E60" i="8"/>
  <c r="F60" i="8"/>
  <c r="G60" i="8"/>
  <c r="H60" i="8"/>
  <c r="I60" i="8"/>
  <c r="D61" i="8"/>
  <c r="F61" i="8"/>
  <c r="G61" i="8"/>
  <c r="H61" i="8"/>
  <c r="I61" i="8"/>
  <c r="D62" i="8"/>
  <c r="E62" i="8"/>
  <c r="F62" i="8"/>
  <c r="G62" i="8"/>
  <c r="H62" i="8"/>
  <c r="I62" i="8"/>
  <c r="D63" i="8"/>
  <c r="F63" i="8"/>
  <c r="G63" i="8"/>
  <c r="H63" i="8"/>
  <c r="I63" i="8"/>
  <c r="E64" i="8"/>
  <c r="F64" i="8"/>
  <c r="G64" i="8"/>
  <c r="H64" i="8"/>
  <c r="I64" i="8"/>
  <c r="D65" i="8"/>
  <c r="E65" i="8"/>
  <c r="F65" i="8"/>
  <c r="G65" i="8"/>
  <c r="H65" i="8"/>
  <c r="I65" i="8"/>
  <c r="E66" i="8"/>
  <c r="F66" i="8"/>
  <c r="G66" i="8"/>
  <c r="H66" i="8"/>
  <c r="I66" i="8"/>
  <c r="D67" i="8"/>
  <c r="F67" i="8"/>
  <c r="G67" i="8"/>
  <c r="H67" i="8"/>
  <c r="I67" i="8"/>
  <c r="D68" i="8"/>
  <c r="E68" i="8"/>
  <c r="F68" i="8"/>
  <c r="G68" i="8"/>
  <c r="H68" i="8"/>
  <c r="I68" i="8"/>
  <c r="D69" i="8"/>
  <c r="F69" i="8"/>
  <c r="G69" i="8"/>
  <c r="H69" i="8"/>
  <c r="I69" i="8"/>
  <c r="E70" i="8"/>
  <c r="F70" i="8"/>
  <c r="G70" i="8"/>
  <c r="H70" i="8"/>
  <c r="I70" i="8"/>
  <c r="D71" i="8"/>
  <c r="E71" i="8"/>
  <c r="F71" i="8"/>
  <c r="G71" i="8"/>
  <c r="H71" i="8"/>
  <c r="I71" i="8"/>
  <c r="E72" i="8"/>
  <c r="F72" i="8"/>
  <c r="G72" i="8"/>
  <c r="H72" i="8"/>
  <c r="I72" i="8"/>
  <c r="D73" i="8"/>
  <c r="F73" i="8"/>
  <c r="G73" i="8"/>
  <c r="H73" i="8"/>
  <c r="I73" i="8"/>
  <c r="D74" i="8"/>
  <c r="F74" i="8"/>
  <c r="G74" i="8"/>
  <c r="H74" i="8"/>
  <c r="I74" i="8"/>
  <c r="D75" i="8"/>
  <c r="F75" i="8"/>
  <c r="G75" i="8"/>
  <c r="H75" i="8"/>
  <c r="I75" i="8"/>
  <c r="E76" i="8"/>
  <c r="F76" i="8"/>
  <c r="G76" i="8"/>
  <c r="H76" i="8"/>
  <c r="I76" i="8"/>
  <c r="D77" i="8"/>
  <c r="E77" i="8"/>
  <c r="F77" i="8"/>
  <c r="G77" i="8"/>
  <c r="H77" i="8"/>
  <c r="I77" i="8"/>
  <c r="E78" i="8"/>
  <c r="F78" i="8"/>
  <c r="G78" i="8"/>
  <c r="H78" i="8"/>
  <c r="I78" i="8"/>
  <c r="D81" i="8"/>
  <c r="F81" i="8"/>
  <c r="G81" i="8"/>
  <c r="H81" i="8"/>
  <c r="I81" i="8"/>
  <c r="D82" i="8"/>
  <c r="F82" i="8"/>
  <c r="G82" i="8"/>
  <c r="H82" i="8"/>
  <c r="I82" i="8"/>
  <c r="D83" i="8"/>
  <c r="E83" i="8"/>
  <c r="F83" i="8"/>
  <c r="G83" i="8"/>
  <c r="H83" i="8"/>
  <c r="I83" i="8"/>
  <c r="F84" i="8"/>
  <c r="G84" i="8"/>
  <c r="H84" i="8"/>
  <c r="I84" i="8"/>
  <c r="E85" i="8"/>
  <c r="F85" i="8"/>
  <c r="G85" i="8"/>
  <c r="H85" i="8"/>
  <c r="I85" i="8"/>
  <c r="D86" i="8"/>
  <c r="F86" i="8"/>
  <c r="G86" i="8"/>
  <c r="H86" i="8"/>
  <c r="I86" i="8"/>
  <c r="D87" i="8"/>
  <c r="F87" i="8"/>
  <c r="G87" i="8"/>
  <c r="H87" i="8"/>
  <c r="I87" i="8"/>
  <c r="D88" i="8"/>
  <c r="E88" i="8"/>
  <c r="F88" i="8"/>
  <c r="G88" i="8"/>
  <c r="H88" i="8"/>
  <c r="I88" i="8"/>
  <c r="D89" i="8"/>
  <c r="F89" i="8"/>
  <c r="G89" i="8"/>
  <c r="H89" i="8"/>
  <c r="I89" i="8"/>
  <c r="E90" i="8"/>
  <c r="F90" i="8"/>
  <c r="G90" i="8"/>
  <c r="H90" i="8"/>
  <c r="I90" i="8"/>
  <c r="D91" i="8"/>
  <c r="E91" i="8"/>
  <c r="F91" i="8"/>
  <c r="G91" i="8"/>
  <c r="H91" i="8"/>
  <c r="I91" i="8"/>
  <c r="D92" i="8"/>
  <c r="F92" i="8"/>
  <c r="G92" i="8"/>
  <c r="H92" i="8"/>
  <c r="I92" i="8"/>
  <c r="D93" i="8"/>
  <c r="F93" i="8"/>
  <c r="G93" i="8"/>
  <c r="H93" i="8"/>
  <c r="I93" i="8"/>
  <c r="D94" i="8"/>
  <c r="F94" i="8"/>
  <c r="G94" i="8"/>
  <c r="H94" i="8"/>
  <c r="I94" i="8"/>
  <c r="D95" i="8"/>
  <c r="F95" i="8"/>
  <c r="G95" i="8"/>
  <c r="H95" i="8"/>
  <c r="I95" i="8"/>
  <c r="E96" i="8"/>
  <c r="F96" i="8"/>
  <c r="G96" i="8"/>
  <c r="H96" i="8"/>
  <c r="I96" i="8"/>
  <c r="D97" i="8"/>
  <c r="E97" i="8"/>
  <c r="F97" i="8"/>
  <c r="G97" i="8"/>
  <c r="H97" i="8"/>
  <c r="I97" i="8"/>
  <c r="D98" i="8"/>
  <c r="F98" i="8"/>
  <c r="G98" i="8"/>
  <c r="H98" i="8"/>
  <c r="I98" i="8"/>
  <c r="D99" i="8"/>
  <c r="F99" i="8"/>
  <c r="G99" i="8"/>
  <c r="H99" i="8"/>
  <c r="I99" i="8"/>
  <c r="D100" i="8"/>
  <c r="F100" i="8"/>
  <c r="G100" i="8"/>
  <c r="H100" i="8"/>
  <c r="I100" i="8"/>
  <c r="D101" i="8"/>
  <c r="F101" i="8"/>
  <c r="G101" i="8"/>
  <c r="H101" i="8"/>
  <c r="I101" i="8"/>
  <c r="E102" i="8"/>
  <c r="F102" i="8"/>
  <c r="G102" i="8"/>
  <c r="H102" i="8"/>
  <c r="I102" i="8"/>
  <c r="I57" i="8"/>
  <c r="H57" i="8"/>
  <c r="G57" i="8"/>
  <c r="F57" i="8"/>
  <c r="E57" i="8"/>
  <c r="F6" i="8"/>
  <c r="G6" i="8"/>
  <c r="H6" i="8"/>
  <c r="I6" i="8"/>
  <c r="F7" i="8"/>
  <c r="G7" i="8"/>
  <c r="H7" i="8"/>
  <c r="I7" i="8"/>
  <c r="D8" i="8"/>
  <c r="E8" i="8"/>
  <c r="F8" i="8"/>
  <c r="G8" i="8"/>
  <c r="H8" i="8"/>
  <c r="I8" i="8"/>
  <c r="D9" i="8"/>
  <c r="F9" i="8"/>
  <c r="G9" i="8"/>
  <c r="H9" i="8"/>
  <c r="I9" i="8"/>
  <c r="D10" i="8"/>
  <c r="F10" i="8"/>
  <c r="G10" i="8"/>
  <c r="H10" i="8"/>
  <c r="I10" i="8"/>
  <c r="E11" i="8"/>
  <c r="F11" i="8"/>
  <c r="G11" i="8"/>
  <c r="H11" i="8"/>
  <c r="I11" i="8"/>
  <c r="E12" i="8"/>
  <c r="F12" i="8"/>
  <c r="G12" i="8"/>
  <c r="H12" i="8"/>
  <c r="I12" i="8"/>
  <c r="D13" i="8"/>
  <c r="E13" i="8"/>
  <c r="F13" i="8"/>
  <c r="G13" i="8"/>
  <c r="H13" i="8"/>
  <c r="I13" i="8"/>
  <c r="E14" i="8"/>
  <c r="F14" i="8"/>
  <c r="G14" i="8"/>
  <c r="H14" i="8"/>
  <c r="I14" i="8"/>
  <c r="D15" i="8"/>
  <c r="E15" i="8"/>
  <c r="F15" i="8"/>
  <c r="G15" i="8"/>
  <c r="H15" i="8"/>
  <c r="I15" i="8"/>
  <c r="D16" i="8"/>
  <c r="E16" i="8"/>
  <c r="F16" i="8"/>
  <c r="G16" i="8"/>
  <c r="H16" i="8"/>
  <c r="I16" i="8"/>
  <c r="E17" i="8"/>
  <c r="F17" i="8"/>
  <c r="G17" i="8"/>
  <c r="H17" i="8"/>
  <c r="I17" i="8"/>
  <c r="F18" i="8"/>
  <c r="G18" i="8"/>
  <c r="H18" i="8"/>
  <c r="I18" i="8"/>
  <c r="F19" i="8"/>
  <c r="G19" i="8"/>
  <c r="H19" i="8"/>
  <c r="I19" i="8"/>
  <c r="E20" i="8"/>
  <c r="F20" i="8"/>
  <c r="G20" i="8"/>
  <c r="H20" i="8"/>
  <c r="I20" i="8"/>
  <c r="D21" i="8"/>
  <c r="F21" i="8"/>
  <c r="G21" i="8"/>
  <c r="H21" i="8"/>
  <c r="I21" i="8"/>
  <c r="E22" i="8"/>
  <c r="F22" i="8"/>
  <c r="G22" i="8"/>
  <c r="H22" i="8"/>
  <c r="I22" i="8"/>
  <c r="E23" i="8"/>
  <c r="F23" i="8"/>
  <c r="G23" i="8"/>
  <c r="H23" i="8"/>
  <c r="I23" i="8"/>
  <c r="F24" i="8"/>
  <c r="G24" i="8"/>
  <c r="H24" i="8"/>
  <c r="I24" i="8"/>
  <c r="E25" i="8"/>
  <c r="F25" i="8"/>
  <c r="G25" i="8"/>
  <c r="H25" i="8"/>
  <c r="I25" i="8"/>
  <c r="E26" i="8"/>
  <c r="F26" i="8"/>
  <c r="G26" i="8"/>
  <c r="H26" i="8"/>
  <c r="I26" i="8"/>
  <c r="E29" i="8"/>
  <c r="F29" i="8"/>
  <c r="G29" i="8"/>
  <c r="H29" i="8"/>
  <c r="I29" i="8"/>
  <c r="E30" i="8"/>
  <c r="F30" i="8"/>
  <c r="G30" i="8"/>
  <c r="H30" i="8"/>
  <c r="I30" i="8"/>
  <c r="D31" i="8"/>
  <c r="F31" i="8"/>
  <c r="G31" i="8"/>
  <c r="H31" i="8"/>
  <c r="I31" i="8"/>
  <c r="F32" i="8"/>
  <c r="G32" i="8"/>
  <c r="H32" i="8"/>
  <c r="I32" i="8"/>
  <c r="D33" i="8"/>
  <c r="E33" i="8"/>
  <c r="F33" i="8"/>
  <c r="G33" i="8"/>
  <c r="H33" i="8"/>
  <c r="I33" i="8"/>
  <c r="F34" i="8"/>
  <c r="G34" i="8"/>
  <c r="H34" i="8"/>
  <c r="I34" i="8"/>
  <c r="E35" i="8"/>
  <c r="F35" i="8"/>
  <c r="G35" i="8"/>
  <c r="H35" i="8"/>
  <c r="I35" i="8"/>
  <c r="E36" i="8"/>
  <c r="F36" i="8"/>
  <c r="G36" i="8"/>
  <c r="H36" i="8"/>
  <c r="I36" i="8"/>
  <c r="D37" i="8"/>
  <c r="F37" i="8"/>
  <c r="G37" i="8"/>
  <c r="H37" i="8"/>
  <c r="I37" i="8"/>
  <c r="E38" i="8"/>
  <c r="F38" i="8"/>
  <c r="G38" i="8"/>
  <c r="H38" i="8"/>
  <c r="I38" i="8"/>
  <c r="D39" i="8"/>
  <c r="F39" i="8"/>
  <c r="G39" i="8"/>
  <c r="H39" i="8"/>
  <c r="I39" i="8"/>
  <c r="D40" i="8"/>
  <c r="E40" i="8"/>
  <c r="F40" i="8"/>
  <c r="G40" i="8"/>
  <c r="H40" i="8"/>
  <c r="I40" i="8"/>
  <c r="E41" i="8"/>
  <c r="F41" i="8"/>
  <c r="G41" i="8"/>
  <c r="H41" i="8"/>
  <c r="I41" i="8"/>
  <c r="F42" i="8"/>
  <c r="G42" i="8"/>
  <c r="H42" i="8"/>
  <c r="I42" i="8"/>
  <c r="D43" i="8"/>
  <c r="F43" i="8"/>
  <c r="G43" i="8"/>
  <c r="H43" i="8"/>
  <c r="I43" i="8"/>
  <c r="E44" i="8"/>
  <c r="F44" i="8"/>
  <c r="G44" i="8"/>
  <c r="H44" i="8"/>
  <c r="I44" i="8"/>
  <c r="D45" i="8"/>
  <c r="E45" i="8"/>
  <c r="F45" i="8"/>
  <c r="G45" i="8"/>
  <c r="H45" i="8"/>
  <c r="I45" i="8"/>
  <c r="F46" i="8"/>
  <c r="G46" i="8"/>
  <c r="H46" i="8"/>
  <c r="I46" i="8"/>
  <c r="E47" i="8"/>
  <c r="F47" i="8"/>
  <c r="G47" i="8"/>
  <c r="H47" i="8"/>
  <c r="I47" i="8"/>
  <c r="F48" i="8"/>
  <c r="G48" i="8"/>
  <c r="H48" i="8"/>
  <c r="I48" i="8"/>
  <c r="D49" i="8"/>
  <c r="F49" i="8"/>
  <c r="G49" i="8"/>
  <c r="H49" i="8"/>
  <c r="I49" i="8"/>
  <c r="E50" i="8"/>
  <c r="F50" i="8"/>
  <c r="G50" i="8"/>
  <c r="H50" i="8"/>
  <c r="I50" i="8"/>
  <c r="I5" i="8"/>
  <c r="H5" i="8"/>
  <c r="G5" i="8"/>
  <c r="F5" i="8"/>
  <c r="E5" i="8"/>
  <c r="Q6" i="5"/>
  <c r="R6" i="5"/>
  <c r="S6" i="5"/>
  <c r="T6" i="5"/>
  <c r="U6" i="5"/>
  <c r="V6" i="5"/>
  <c r="Q7" i="5"/>
  <c r="R7" i="5"/>
  <c r="S7" i="5"/>
  <c r="T7" i="5"/>
  <c r="U7" i="5"/>
  <c r="V7" i="5"/>
  <c r="Q8" i="5"/>
  <c r="R8" i="5"/>
  <c r="S8" i="5"/>
  <c r="T8" i="5"/>
  <c r="U8" i="5"/>
  <c r="V8" i="5"/>
  <c r="Q9" i="5"/>
  <c r="R9" i="5"/>
  <c r="S9" i="5"/>
  <c r="T9" i="5"/>
  <c r="U9" i="5"/>
  <c r="V9" i="5"/>
  <c r="Q10" i="5"/>
  <c r="R10" i="5"/>
  <c r="S10" i="5"/>
  <c r="T10" i="5"/>
  <c r="U10" i="5"/>
  <c r="V10" i="5"/>
  <c r="Q11" i="5"/>
  <c r="R11" i="5"/>
  <c r="S11" i="5"/>
  <c r="T11" i="5"/>
  <c r="U11" i="5"/>
  <c r="V11" i="5"/>
  <c r="Q12" i="5"/>
  <c r="R12" i="5"/>
  <c r="S12" i="5"/>
  <c r="T12" i="5"/>
  <c r="U12" i="5"/>
  <c r="V12" i="5"/>
  <c r="Q13" i="5"/>
  <c r="R13" i="5"/>
  <c r="S13" i="5"/>
  <c r="T13" i="5"/>
  <c r="U13" i="5"/>
  <c r="V13" i="5"/>
  <c r="Q14" i="5"/>
  <c r="R14" i="5"/>
  <c r="S14" i="5"/>
  <c r="T14" i="5"/>
  <c r="U14" i="5"/>
  <c r="V14" i="5"/>
  <c r="Q15" i="5"/>
  <c r="R15" i="5"/>
  <c r="S15" i="5"/>
  <c r="T15" i="5"/>
  <c r="U15" i="5"/>
  <c r="V15" i="5"/>
  <c r="Q16" i="5"/>
  <c r="R16" i="5"/>
  <c r="S16" i="5"/>
  <c r="T16" i="5"/>
  <c r="U16" i="5"/>
  <c r="V16" i="5"/>
  <c r="R17" i="5"/>
  <c r="S17" i="5"/>
  <c r="T17" i="5"/>
  <c r="U17" i="5"/>
  <c r="V17" i="5"/>
  <c r="Q18" i="5"/>
  <c r="R18" i="5"/>
  <c r="S18" i="5"/>
  <c r="T18" i="5"/>
  <c r="U18" i="5"/>
  <c r="V18" i="5"/>
  <c r="Q19" i="5"/>
  <c r="R19" i="5"/>
  <c r="S19" i="5"/>
  <c r="T19" i="5"/>
  <c r="U19" i="5"/>
  <c r="V19" i="5"/>
  <c r="Q20" i="5"/>
  <c r="R20" i="5"/>
  <c r="S20" i="5"/>
  <c r="T20" i="5"/>
  <c r="U20" i="5"/>
  <c r="V20" i="5"/>
  <c r="Q21" i="5"/>
  <c r="R21" i="5"/>
  <c r="S21" i="5"/>
  <c r="T21" i="5"/>
  <c r="U21" i="5"/>
  <c r="V21" i="5"/>
  <c r="Q22" i="5"/>
  <c r="R22" i="5"/>
  <c r="S22" i="5"/>
  <c r="T22" i="5"/>
  <c r="U22" i="5"/>
  <c r="V22" i="5"/>
  <c r="Q23" i="5"/>
  <c r="R23" i="5"/>
  <c r="S23" i="5"/>
  <c r="T23" i="5"/>
  <c r="U23" i="5"/>
  <c r="V23" i="5"/>
  <c r="Q24" i="5"/>
  <c r="R24" i="5"/>
  <c r="S24" i="5"/>
  <c r="T24" i="5"/>
  <c r="U24" i="5"/>
  <c r="V24" i="5"/>
  <c r="Q25" i="5"/>
  <c r="R25" i="5"/>
  <c r="S25" i="5"/>
  <c r="T25" i="5"/>
  <c r="U25" i="5"/>
  <c r="V25" i="5"/>
  <c r="Q26" i="5"/>
  <c r="R26" i="5"/>
  <c r="S26" i="5"/>
  <c r="T26" i="5"/>
  <c r="U26" i="5"/>
  <c r="V26" i="5"/>
  <c r="Q29" i="5"/>
  <c r="R29" i="5"/>
  <c r="S29" i="5"/>
  <c r="T29" i="5"/>
  <c r="U29" i="5"/>
  <c r="V29" i="5"/>
  <c r="Q30" i="5"/>
  <c r="R30" i="5"/>
  <c r="S30" i="5"/>
  <c r="T30" i="5"/>
  <c r="U30" i="5"/>
  <c r="V30" i="5"/>
  <c r="Q31" i="5"/>
  <c r="R31" i="5"/>
  <c r="S31" i="5"/>
  <c r="T31" i="5"/>
  <c r="U31" i="5"/>
  <c r="V31" i="5"/>
  <c r="Q32" i="5"/>
  <c r="R32" i="5"/>
  <c r="S32" i="5"/>
  <c r="T32" i="5"/>
  <c r="U32" i="5"/>
  <c r="V32" i="5"/>
  <c r="Q33" i="5"/>
  <c r="R33" i="5"/>
  <c r="S33" i="5"/>
  <c r="T33" i="5"/>
  <c r="U33" i="5"/>
  <c r="V33" i="5"/>
  <c r="Q34" i="5"/>
  <c r="R34" i="5"/>
  <c r="S34" i="5"/>
  <c r="T34" i="5"/>
  <c r="U34" i="5"/>
  <c r="V34" i="5"/>
  <c r="Q35" i="5"/>
  <c r="R35" i="5"/>
  <c r="S35" i="5"/>
  <c r="T35" i="5"/>
  <c r="U35" i="5"/>
  <c r="V35" i="5"/>
  <c r="Q36" i="5"/>
  <c r="R36" i="5"/>
  <c r="S36" i="5"/>
  <c r="T36" i="5"/>
  <c r="U36" i="5"/>
  <c r="V36" i="5"/>
  <c r="Q37" i="5"/>
  <c r="R37" i="5"/>
  <c r="S37" i="5"/>
  <c r="T37" i="5"/>
  <c r="U37" i="5"/>
  <c r="V37" i="5"/>
  <c r="Q38" i="5"/>
  <c r="R38" i="5"/>
  <c r="S38" i="5"/>
  <c r="T38" i="5"/>
  <c r="U38" i="5"/>
  <c r="V38" i="5"/>
  <c r="Q39" i="5"/>
  <c r="R39" i="5"/>
  <c r="S39" i="5"/>
  <c r="T39" i="5"/>
  <c r="U39" i="5"/>
  <c r="V39" i="5"/>
  <c r="Q40" i="5"/>
  <c r="R40" i="5"/>
  <c r="S40" i="5"/>
  <c r="T40" i="5"/>
  <c r="U40" i="5"/>
  <c r="V40" i="5"/>
  <c r="Q41" i="5"/>
  <c r="R41" i="5"/>
  <c r="S41" i="5"/>
  <c r="T41" i="5"/>
  <c r="U41" i="5"/>
  <c r="V41" i="5"/>
  <c r="Q42" i="5"/>
  <c r="R42" i="5"/>
  <c r="S42" i="5"/>
  <c r="T42" i="5"/>
  <c r="U42" i="5"/>
  <c r="V42" i="5"/>
  <c r="Q43" i="5"/>
  <c r="R43" i="5"/>
  <c r="S43" i="5"/>
  <c r="T43" i="5"/>
  <c r="U43" i="5"/>
  <c r="V43" i="5"/>
  <c r="Q44" i="5"/>
  <c r="R44" i="5"/>
  <c r="S44" i="5"/>
  <c r="T44" i="5"/>
  <c r="U44" i="5"/>
  <c r="V44" i="5"/>
  <c r="Q45" i="5"/>
  <c r="R45" i="5"/>
  <c r="S45" i="5"/>
  <c r="T45" i="5"/>
  <c r="U45" i="5"/>
  <c r="V45" i="5"/>
  <c r="Q46" i="5"/>
  <c r="R46" i="5"/>
  <c r="S46" i="5"/>
  <c r="T46" i="5"/>
  <c r="U46" i="5"/>
  <c r="V46" i="5"/>
  <c r="Q47" i="5"/>
  <c r="R47" i="5"/>
  <c r="S47" i="5"/>
  <c r="T47" i="5"/>
  <c r="U47" i="5"/>
  <c r="V47" i="5"/>
  <c r="Q48" i="5"/>
  <c r="R48" i="5"/>
  <c r="S48" i="5"/>
  <c r="T48" i="5"/>
  <c r="U48" i="5"/>
  <c r="V48" i="5"/>
  <c r="Q49" i="5"/>
  <c r="R49" i="5"/>
  <c r="S49" i="5"/>
  <c r="T49" i="5"/>
  <c r="U49" i="5"/>
  <c r="V49" i="5"/>
  <c r="Q50" i="5"/>
  <c r="R50" i="5"/>
  <c r="S50" i="5"/>
  <c r="T50" i="5"/>
  <c r="U50" i="5"/>
  <c r="V50" i="5"/>
  <c r="U5" i="5"/>
  <c r="T5" i="5"/>
  <c r="R5" i="5"/>
  <c r="Q5" i="5"/>
  <c r="D30" i="5"/>
  <c r="E30" i="5"/>
  <c r="F30" i="5"/>
  <c r="G30" i="5"/>
  <c r="H30" i="5"/>
  <c r="I30" i="5"/>
  <c r="J30" i="5"/>
  <c r="K30" i="5"/>
  <c r="L30" i="5"/>
  <c r="M30" i="5"/>
  <c r="N30" i="5"/>
  <c r="O30" i="5"/>
  <c r="D31" i="5"/>
  <c r="E31" i="5"/>
  <c r="F31" i="5"/>
  <c r="G31" i="5"/>
  <c r="H31" i="5"/>
  <c r="I31" i="5"/>
  <c r="J31" i="5"/>
  <c r="K31" i="5"/>
  <c r="L31" i="5"/>
  <c r="M31" i="5"/>
  <c r="N31" i="5"/>
  <c r="O31" i="5"/>
  <c r="D32" i="5"/>
  <c r="E32" i="5"/>
  <c r="F32" i="5"/>
  <c r="G32" i="5"/>
  <c r="H32" i="5"/>
  <c r="I32" i="5"/>
  <c r="J32" i="5"/>
  <c r="K32" i="5"/>
  <c r="L32" i="5"/>
  <c r="M32" i="5"/>
  <c r="N32" i="5"/>
  <c r="O32" i="5"/>
  <c r="D33" i="5"/>
  <c r="E33" i="5"/>
  <c r="F33" i="5"/>
  <c r="G33" i="5"/>
  <c r="H33" i="5"/>
  <c r="I33" i="5"/>
  <c r="J33" i="5"/>
  <c r="K33" i="5"/>
  <c r="L33" i="5"/>
  <c r="M33" i="5"/>
  <c r="N33" i="5"/>
  <c r="O33" i="5"/>
  <c r="D34" i="5"/>
  <c r="E34" i="5"/>
  <c r="F34" i="5"/>
  <c r="G34" i="5"/>
  <c r="H34" i="5"/>
  <c r="I34" i="5"/>
  <c r="J34" i="5"/>
  <c r="K34" i="5"/>
  <c r="L34" i="5"/>
  <c r="M34" i="5"/>
  <c r="N34" i="5"/>
  <c r="O34" i="5"/>
  <c r="D35" i="5"/>
  <c r="E35" i="5"/>
  <c r="F35" i="5"/>
  <c r="G35" i="5"/>
  <c r="H35" i="5"/>
  <c r="I35" i="5"/>
  <c r="J35" i="5"/>
  <c r="K35" i="5"/>
  <c r="L35" i="5"/>
  <c r="M35" i="5"/>
  <c r="N35" i="5"/>
  <c r="O35" i="5"/>
  <c r="D36" i="5"/>
  <c r="E36" i="5"/>
  <c r="F36" i="5"/>
  <c r="G36" i="5"/>
  <c r="H36" i="5"/>
  <c r="I36" i="5"/>
  <c r="J36" i="5"/>
  <c r="K36" i="5"/>
  <c r="L36" i="5"/>
  <c r="M36" i="5"/>
  <c r="N36" i="5"/>
  <c r="O36" i="5"/>
  <c r="D37" i="5"/>
  <c r="E37" i="5"/>
  <c r="F37" i="5"/>
  <c r="G37" i="5"/>
  <c r="H37" i="5"/>
  <c r="I37" i="5"/>
  <c r="J37" i="5"/>
  <c r="K37" i="5"/>
  <c r="L37" i="5"/>
  <c r="M37" i="5"/>
  <c r="N37" i="5"/>
  <c r="O37" i="5"/>
  <c r="D38" i="5"/>
  <c r="E38" i="5"/>
  <c r="F38" i="5"/>
  <c r="G38" i="5"/>
  <c r="H38" i="5"/>
  <c r="I38" i="5"/>
  <c r="J38" i="5"/>
  <c r="K38" i="5"/>
  <c r="L38" i="5"/>
  <c r="M38" i="5"/>
  <c r="N38" i="5"/>
  <c r="O38" i="5"/>
  <c r="D39" i="5"/>
  <c r="E39" i="5"/>
  <c r="F39" i="5"/>
  <c r="G39" i="5"/>
  <c r="H39" i="5"/>
  <c r="I39" i="5"/>
  <c r="J39" i="5"/>
  <c r="K39" i="5"/>
  <c r="L39" i="5"/>
  <c r="M39" i="5"/>
  <c r="N39" i="5"/>
  <c r="O39" i="5"/>
  <c r="D40" i="5"/>
  <c r="E40" i="5"/>
  <c r="F40" i="5"/>
  <c r="G40" i="5"/>
  <c r="H40" i="5"/>
  <c r="I40" i="5"/>
  <c r="J40" i="5"/>
  <c r="K40" i="5"/>
  <c r="L40" i="5"/>
  <c r="M40" i="5"/>
  <c r="N40" i="5"/>
  <c r="O40" i="5"/>
  <c r="D41" i="5"/>
  <c r="E41" i="5"/>
  <c r="F41" i="5"/>
  <c r="G41" i="5"/>
  <c r="H41" i="5"/>
  <c r="I41" i="5"/>
  <c r="J41" i="5"/>
  <c r="K41" i="5"/>
  <c r="L41" i="5"/>
  <c r="M41" i="5"/>
  <c r="N41" i="5"/>
  <c r="O41" i="5"/>
  <c r="D42" i="5"/>
  <c r="E42" i="5"/>
  <c r="F42" i="5"/>
  <c r="G42" i="5"/>
  <c r="H42" i="5"/>
  <c r="I42" i="5"/>
  <c r="J42" i="5"/>
  <c r="K42" i="5"/>
  <c r="L42" i="5"/>
  <c r="M42" i="5"/>
  <c r="N42" i="5"/>
  <c r="O42" i="5"/>
  <c r="D43" i="5"/>
  <c r="E43" i="5"/>
  <c r="F43" i="5"/>
  <c r="G43" i="5"/>
  <c r="H43" i="5"/>
  <c r="I43" i="5"/>
  <c r="J43" i="5"/>
  <c r="K43" i="5"/>
  <c r="L43" i="5"/>
  <c r="M43" i="5"/>
  <c r="N43" i="5"/>
  <c r="O43" i="5"/>
  <c r="D44" i="5"/>
  <c r="E44" i="5"/>
  <c r="F44" i="5"/>
  <c r="G44" i="5"/>
  <c r="H44" i="5"/>
  <c r="I44" i="5"/>
  <c r="J44" i="5"/>
  <c r="K44" i="5"/>
  <c r="L44" i="5"/>
  <c r="M44" i="5"/>
  <c r="N44" i="5"/>
  <c r="O44" i="5"/>
  <c r="D45" i="5"/>
  <c r="E45" i="5"/>
  <c r="F45" i="5"/>
  <c r="G45" i="5"/>
  <c r="H45" i="5"/>
  <c r="I45" i="5"/>
  <c r="J45" i="5"/>
  <c r="K45" i="5"/>
  <c r="L45" i="5"/>
  <c r="M45" i="5"/>
  <c r="N45" i="5"/>
  <c r="O45" i="5"/>
  <c r="D46" i="5"/>
  <c r="E46" i="5"/>
  <c r="F46" i="5"/>
  <c r="G46" i="5"/>
  <c r="H46" i="5"/>
  <c r="I46" i="5"/>
  <c r="J46" i="5"/>
  <c r="K46" i="5"/>
  <c r="L46" i="5"/>
  <c r="M46" i="5"/>
  <c r="N46" i="5"/>
  <c r="O46" i="5"/>
  <c r="D47" i="5"/>
  <c r="E47" i="5"/>
  <c r="F47" i="5"/>
  <c r="G47" i="5"/>
  <c r="H47" i="5"/>
  <c r="I47" i="5"/>
  <c r="J47" i="5"/>
  <c r="K47" i="5"/>
  <c r="L47" i="5"/>
  <c r="M47" i="5"/>
  <c r="N47" i="5"/>
  <c r="O47" i="5"/>
  <c r="D48" i="5"/>
  <c r="E48" i="5"/>
  <c r="F48" i="5"/>
  <c r="G48" i="5"/>
  <c r="H48" i="5"/>
  <c r="I48" i="5"/>
  <c r="J48" i="5"/>
  <c r="K48" i="5"/>
  <c r="L48" i="5"/>
  <c r="M48" i="5"/>
  <c r="N48" i="5"/>
  <c r="O48" i="5"/>
  <c r="D49" i="5"/>
  <c r="E49" i="5"/>
  <c r="F49" i="5"/>
  <c r="G49" i="5"/>
  <c r="H49" i="5"/>
  <c r="I49" i="5"/>
  <c r="J49" i="5"/>
  <c r="K49" i="5"/>
  <c r="L49" i="5"/>
  <c r="M49" i="5"/>
  <c r="N49" i="5"/>
  <c r="O49" i="5"/>
  <c r="D50" i="5"/>
  <c r="E50" i="5"/>
  <c r="F50" i="5"/>
  <c r="G50" i="5"/>
  <c r="H50" i="5"/>
  <c r="I50" i="5"/>
  <c r="J50" i="5"/>
  <c r="K50" i="5"/>
  <c r="L50" i="5"/>
  <c r="M50" i="5"/>
  <c r="N50" i="5"/>
  <c r="O50" i="5"/>
  <c r="D6" i="5"/>
  <c r="E6" i="5"/>
  <c r="F6" i="5"/>
  <c r="G6" i="5"/>
  <c r="H6" i="5"/>
  <c r="I6" i="5"/>
  <c r="J6" i="5"/>
  <c r="K6" i="5"/>
  <c r="L6" i="5"/>
  <c r="M6" i="5"/>
  <c r="N6" i="5"/>
  <c r="O6" i="5"/>
  <c r="D7" i="5"/>
  <c r="E7" i="5"/>
  <c r="F7" i="5"/>
  <c r="G7" i="5"/>
  <c r="H7" i="5"/>
  <c r="I7" i="5"/>
  <c r="J7" i="5"/>
  <c r="K7" i="5"/>
  <c r="L7" i="5"/>
  <c r="M7" i="5"/>
  <c r="N7" i="5"/>
  <c r="O7" i="5"/>
  <c r="D8" i="5"/>
  <c r="E8" i="5"/>
  <c r="F8" i="5"/>
  <c r="G8" i="5"/>
  <c r="H8" i="5"/>
  <c r="I8" i="5"/>
  <c r="J8" i="5"/>
  <c r="K8" i="5"/>
  <c r="L8" i="5"/>
  <c r="M8" i="5"/>
  <c r="N8" i="5"/>
  <c r="O8" i="5"/>
  <c r="D9" i="5"/>
  <c r="E9" i="5"/>
  <c r="F9" i="5"/>
  <c r="G9" i="5"/>
  <c r="H9" i="5"/>
  <c r="I9" i="5"/>
  <c r="J9" i="5"/>
  <c r="K9" i="5"/>
  <c r="L9" i="5"/>
  <c r="M9" i="5"/>
  <c r="N9" i="5"/>
  <c r="O9" i="5"/>
  <c r="D10" i="5"/>
  <c r="E10" i="5"/>
  <c r="F10" i="5"/>
  <c r="G10" i="5"/>
  <c r="H10" i="5"/>
  <c r="I10" i="5"/>
  <c r="J10" i="5"/>
  <c r="K10" i="5"/>
  <c r="L10" i="5"/>
  <c r="M10" i="5"/>
  <c r="N10" i="5"/>
  <c r="O10" i="5"/>
  <c r="D11" i="5"/>
  <c r="E11" i="5"/>
  <c r="F11" i="5"/>
  <c r="G11" i="5"/>
  <c r="H11" i="5"/>
  <c r="I11" i="5"/>
  <c r="J11" i="5"/>
  <c r="K11" i="5"/>
  <c r="L11" i="5"/>
  <c r="M11" i="5"/>
  <c r="N11" i="5"/>
  <c r="O11" i="5"/>
  <c r="D12" i="5"/>
  <c r="E12" i="5"/>
  <c r="F12" i="5"/>
  <c r="G12" i="5"/>
  <c r="H12" i="5"/>
  <c r="I12" i="5"/>
  <c r="J12" i="5"/>
  <c r="K12" i="5"/>
  <c r="L12" i="5"/>
  <c r="M12" i="5"/>
  <c r="N12" i="5"/>
  <c r="O12" i="5"/>
  <c r="D13" i="5"/>
  <c r="E13" i="5"/>
  <c r="F13" i="5"/>
  <c r="G13" i="5"/>
  <c r="H13" i="5"/>
  <c r="I13" i="5"/>
  <c r="J13" i="5"/>
  <c r="K13" i="5"/>
  <c r="L13" i="5"/>
  <c r="M13" i="5"/>
  <c r="N13" i="5"/>
  <c r="O13" i="5"/>
  <c r="D14" i="5"/>
  <c r="E14" i="5"/>
  <c r="F14" i="5"/>
  <c r="G14" i="5"/>
  <c r="H14" i="5"/>
  <c r="I14" i="5"/>
  <c r="J14" i="5"/>
  <c r="K14" i="5"/>
  <c r="L14" i="5"/>
  <c r="M14" i="5"/>
  <c r="N14" i="5"/>
  <c r="O14" i="5"/>
  <c r="D15" i="5"/>
  <c r="E15" i="5"/>
  <c r="F15" i="5"/>
  <c r="G15" i="5"/>
  <c r="H15" i="5"/>
  <c r="I15" i="5"/>
  <c r="J15" i="5"/>
  <c r="K15" i="5"/>
  <c r="L15" i="5"/>
  <c r="M15" i="5"/>
  <c r="N15" i="5"/>
  <c r="O15" i="5"/>
  <c r="D16" i="5"/>
  <c r="E16" i="5"/>
  <c r="F16" i="5"/>
  <c r="G16" i="5"/>
  <c r="H16" i="5"/>
  <c r="I16" i="5"/>
  <c r="J16" i="5"/>
  <c r="K16" i="5"/>
  <c r="L16" i="5"/>
  <c r="M16" i="5"/>
  <c r="N16" i="5"/>
  <c r="O16" i="5"/>
  <c r="D17" i="5"/>
  <c r="E17" i="5"/>
  <c r="F17" i="5"/>
  <c r="G17" i="5"/>
  <c r="H17" i="5"/>
  <c r="I17" i="5"/>
  <c r="J17" i="5"/>
  <c r="K17" i="5"/>
  <c r="L17" i="5"/>
  <c r="M17" i="5"/>
  <c r="N17" i="5"/>
  <c r="O17" i="5"/>
  <c r="D18" i="5"/>
  <c r="E18" i="5"/>
  <c r="F18" i="5"/>
  <c r="G18" i="5"/>
  <c r="H18" i="5"/>
  <c r="I18" i="5"/>
  <c r="J18" i="5"/>
  <c r="K18" i="5"/>
  <c r="L18" i="5"/>
  <c r="M18" i="5"/>
  <c r="N18" i="5"/>
  <c r="O18" i="5"/>
  <c r="D19" i="5"/>
  <c r="E19" i="5"/>
  <c r="F19" i="5"/>
  <c r="G19" i="5"/>
  <c r="H19" i="5"/>
  <c r="I19" i="5"/>
  <c r="J19" i="5"/>
  <c r="K19" i="5"/>
  <c r="L19" i="5"/>
  <c r="M19" i="5"/>
  <c r="N19" i="5"/>
  <c r="O19" i="5"/>
  <c r="D20" i="5"/>
  <c r="E20" i="5"/>
  <c r="F20" i="5"/>
  <c r="G20" i="5"/>
  <c r="H20" i="5"/>
  <c r="I20" i="5"/>
  <c r="J20" i="5"/>
  <c r="K20" i="5"/>
  <c r="L20" i="5"/>
  <c r="M20" i="5"/>
  <c r="N20" i="5"/>
  <c r="O20" i="5"/>
  <c r="D21" i="5"/>
  <c r="E21" i="5"/>
  <c r="F21" i="5"/>
  <c r="G21" i="5"/>
  <c r="H21" i="5"/>
  <c r="I21" i="5"/>
  <c r="J21" i="5"/>
  <c r="K21" i="5"/>
  <c r="L21" i="5"/>
  <c r="M21" i="5"/>
  <c r="N21" i="5"/>
  <c r="O21" i="5"/>
  <c r="D22" i="5"/>
  <c r="E22" i="5"/>
  <c r="F22" i="5"/>
  <c r="G22" i="5"/>
  <c r="H22" i="5"/>
  <c r="I22" i="5"/>
  <c r="J22" i="5"/>
  <c r="K22" i="5"/>
  <c r="L22" i="5"/>
  <c r="M22" i="5"/>
  <c r="N22" i="5"/>
  <c r="O22" i="5"/>
  <c r="D23" i="5"/>
  <c r="E23" i="5"/>
  <c r="F23" i="5"/>
  <c r="G23" i="5"/>
  <c r="H23" i="5"/>
  <c r="I23" i="5"/>
  <c r="J23" i="5"/>
  <c r="K23" i="5"/>
  <c r="L23" i="5"/>
  <c r="M23" i="5"/>
  <c r="N23" i="5"/>
  <c r="O23" i="5"/>
  <c r="D24" i="5"/>
  <c r="E24" i="5"/>
  <c r="F24" i="5"/>
  <c r="G24" i="5"/>
  <c r="H24" i="5"/>
  <c r="I24" i="5"/>
  <c r="J24" i="5"/>
  <c r="K24" i="5"/>
  <c r="L24" i="5"/>
  <c r="M24" i="5"/>
  <c r="N24" i="5"/>
  <c r="O24" i="5"/>
  <c r="D25" i="5"/>
  <c r="E25" i="5"/>
  <c r="F25" i="5"/>
  <c r="G25" i="5"/>
  <c r="H25" i="5"/>
  <c r="I25" i="5"/>
  <c r="J25" i="5"/>
  <c r="K25" i="5"/>
  <c r="L25" i="5"/>
  <c r="M25" i="5"/>
  <c r="N25" i="5"/>
  <c r="O25" i="5"/>
  <c r="D26" i="5"/>
  <c r="E26" i="5"/>
  <c r="F26" i="5"/>
  <c r="G26" i="5"/>
  <c r="H26" i="5"/>
  <c r="I26" i="5"/>
  <c r="J26" i="5"/>
  <c r="K26" i="5"/>
  <c r="L26" i="5"/>
  <c r="M26" i="5"/>
  <c r="N26" i="5"/>
  <c r="O26" i="5"/>
  <c r="D29" i="5"/>
  <c r="E29" i="5"/>
  <c r="F29" i="5"/>
  <c r="G29" i="5"/>
  <c r="H29" i="5"/>
  <c r="I29" i="5"/>
  <c r="J29" i="5"/>
  <c r="K29" i="5"/>
  <c r="L29" i="5"/>
  <c r="M29" i="5"/>
  <c r="N29" i="5"/>
  <c r="O29" i="5"/>
  <c r="O5" i="5"/>
  <c r="N5" i="5"/>
  <c r="M5" i="5"/>
  <c r="L5" i="5"/>
  <c r="K5" i="5"/>
  <c r="J5" i="5"/>
  <c r="I5" i="5"/>
  <c r="H5" i="5"/>
  <c r="G5" i="5"/>
  <c r="F5" i="5"/>
  <c r="E5" i="5"/>
  <c r="D5" i="5"/>
  <c r="S5" i="5"/>
  <c r="S5" i="4"/>
  <c r="V5" i="4"/>
  <c r="S6" i="4"/>
  <c r="V6" i="4"/>
  <c r="S7" i="4"/>
  <c r="V7" i="4"/>
  <c r="S8" i="4"/>
  <c r="V8" i="4"/>
  <c r="S9" i="4"/>
  <c r="V9" i="4"/>
  <c r="S10" i="4"/>
  <c r="V10" i="4"/>
  <c r="S11" i="4"/>
  <c r="V11" i="4"/>
  <c r="S12" i="4"/>
  <c r="V12" i="4"/>
  <c r="S13" i="4"/>
  <c r="V13" i="4"/>
  <c r="S14" i="4"/>
  <c r="V14" i="4"/>
  <c r="S15" i="4"/>
  <c r="V15" i="4"/>
  <c r="S16" i="4"/>
  <c r="V16" i="4"/>
  <c r="S17" i="4"/>
  <c r="V17" i="4"/>
  <c r="S18" i="4"/>
  <c r="V18" i="4"/>
  <c r="S19" i="4"/>
  <c r="V19" i="4"/>
  <c r="S20" i="4"/>
  <c r="V20" i="4"/>
  <c r="S21" i="4"/>
  <c r="V21" i="4"/>
  <c r="S22" i="4"/>
  <c r="V22" i="4"/>
  <c r="S23" i="4"/>
  <c r="V23" i="4"/>
  <c r="S24" i="4"/>
  <c r="V24" i="4"/>
  <c r="S25" i="4"/>
  <c r="V25" i="4"/>
  <c r="S26" i="4"/>
  <c r="V26" i="4"/>
  <c r="S29" i="4"/>
  <c r="V29" i="4"/>
  <c r="S30" i="4"/>
  <c r="V30" i="4"/>
  <c r="S31" i="4"/>
  <c r="V31" i="4"/>
  <c r="S32" i="4"/>
  <c r="V32" i="4"/>
  <c r="S33" i="4"/>
  <c r="V33" i="4"/>
  <c r="S34" i="4"/>
  <c r="V34" i="4"/>
  <c r="S35" i="4"/>
  <c r="V35" i="4"/>
  <c r="S36" i="4"/>
  <c r="V36" i="4"/>
  <c r="S37" i="4"/>
  <c r="V37" i="4"/>
  <c r="S38" i="4"/>
  <c r="V38" i="4"/>
  <c r="S39" i="4"/>
  <c r="V39" i="4"/>
  <c r="S40" i="4"/>
  <c r="V40" i="4"/>
  <c r="S41" i="4"/>
  <c r="V41" i="4"/>
  <c r="S42" i="4"/>
  <c r="V42" i="4"/>
  <c r="S43" i="4"/>
  <c r="V43" i="4"/>
  <c r="S44" i="4"/>
  <c r="V44" i="4"/>
  <c r="S45" i="4"/>
  <c r="V45" i="4"/>
  <c r="S46" i="4"/>
  <c r="V46" i="4"/>
  <c r="S47" i="4"/>
  <c r="V47" i="4"/>
  <c r="S48" i="4"/>
  <c r="V48" i="4"/>
  <c r="S49" i="4"/>
  <c r="V49" i="4"/>
  <c r="S50" i="4"/>
  <c r="V50" i="4"/>
  <c r="D30" i="4"/>
  <c r="E30" i="4"/>
  <c r="F30" i="4"/>
  <c r="G30" i="4"/>
  <c r="H30" i="4"/>
  <c r="I30" i="4"/>
  <c r="J30" i="4"/>
  <c r="K30" i="4"/>
  <c r="L30" i="4"/>
  <c r="M30" i="4"/>
  <c r="N30" i="4"/>
  <c r="O30" i="4"/>
  <c r="D31" i="4"/>
  <c r="E31" i="4"/>
  <c r="F31" i="4"/>
  <c r="G31" i="4"/>
  <c r="H31" i="4"/>
  <c r="I31" i="4"/>
  <c r="J31" i="4"/>
  <c r="K31" i="4"/>
  <c r="L31" i="4"/>
  <c r="M31" i="4"/>
  <c r="N31" i="4"/>
  <c r="O31" i="4"/>
  <c r="D32" i="4"/>
  <c r="E32" i="4"/>
  <c r="F32" i="4"/>
  <c r="G32" i="4"/>
  <c r="H32" i="4"/>
  <c r="I32" i="4"/>
  <c r="J32" i="4"/>
  <c r="K32" i="4"/>
  <c r="L32" i="4"/>
  <c r="M32" i="4"/>
  <c r="N32" i="4"/>
  <c r="O32" i="4"/>
  <c r="D33" i="4"/>
  <c r="E33" i="4"/>
  <c r="F33" i="4"/>
  <c r="G33" i="4"/>
  <c r="H33" i="4"/>
  <c r="I33" i="4"/>
  <c r="J33" i="4"/>
  <c r="K33" i="4"/>
  <c r="L33" i="4"/>
  <c r="M33" i="4"/>
  <c r="N33" i="4"/>
  <c r="O33" i="4"/>
  <c r="D34" i="4"/>
  <c r="E34" i="4"/>
  <c r="F34" i="4"/>
  <c r="G34" i="4"/>
  <c r="H34" i="4"/>
  <c r="I34" i="4"/>
  <c r="J34" i="4"/>
  <c r="K34" i="4"/>
  <c r="L34" i="4"/>
  <c r="M34" i="4"/>
  <c r="N34" i="4"/>
  <c r="O34" i="4"/>
  <c r="D35" i="4"/>
  <c r="E35" i="4"/>
  <c r="F35" i="4"/>
  <c r="G35" i="4"/>
  <c r="H35" i="4"/>
  <c r="I35" i="4"/>
  <c r="J35" i="4"/>
  <c r="K35" i="4"/>
  <c r="L35" i="4"/>
  <c r="M35" i="4"/>
  <c r="N35" i="4"/>
  <c r="O35" i="4"/>
  <c r="D36" i="4"/>
  <c r="E36" i="4"/>
  <c r="F36" i="4"/>
  <c r="G36" i="4"/>
  <c r="H36" i="4"/>
  <c r="I36" i="4"/>
  <c r="J36" i="4"/>
  <c r="K36" i="4"/>
  <c r="L36" i="4"/>
  <c r="M36" i="4"/>
  <c r="N36" i="4"/>
  <c r="O36" i="4"/>
  <c r="D37" i="4"/>
  <c r="E37" i="4"/>
  <c r="F37" i="4"/>
  <c r="G37" i="4"/>
  <c r="H37" i="4"/>
  <c r="I37" i="4"/>
  <c r="J37" i="4"/>
  <c r="K37" i="4"/>
  <c r="L37" i="4"/>
  <c r="M37" i="4"/>
  <c r="N37" i="4"/>
  <c r="O37" i="4"/>
  <c r="D38" i="4"/>
  <c r="E38" i="4"/>
  <c r="F38" i="4"/>
  <c r="G38" i="4"/>
  <c r="H38" i="4"/>
  <c r="I38" i="4"/>
  <c r="J38" i="4"/>
  <c r="K38" i="4"/>
  <c r="L38" i="4"/>
  <c r="M38" i="4"/>
  <c r="N38" i="4"/>
  <c r="O38" i="4"/>
  <c r="D39" i="4"/>
  <c r="E39" i="4"/>
  <c r="F39" i="4"/>
  <c r="G39" i="4"/>
  <c r="H39" i="4"/>
  <c r="I39" i="4"/>
  <c r="J39" i="4"/>
  <c r="K39" i="4"/>
  <c r="L39" i="4"/>
  <c r="M39" i="4"/>
  <c r="N39" i="4"/>
  <c r="O39" i="4"/>
  <c r="D40" i="4"/>
  <c r="E40" i="4"/>
  <c r="F40" i="4"/>
  <c r="G40" i="4"/>
  <c r="H40" i="4"/>
  <c r="I40" i="4"/>
  <c r="J40" i="4"/>
  <c r="K40" i="4"/>
  <c r="L40" i="4"/>
  <c r="M40" i="4"/>
  <c r="N40" i="4"/>
  <c r="O40" i="4"/>
  <c r="D41" i="4"/>
  <c r="E41" i="4"/>
  <c r="F41" i="4"/>
  <c r="G41" i="4"/>
  <c r="H41" i="4"/>
  <c r="I41" i="4"/>
  <c r="J41" i="4"/>
  <c r="K41" i="4"/>
  <c r="L41" i="4"/>
  <c r="M41" i="4"/>
  <c r="N41" i="4"/>
  <c r="O41" i="4"/>
  <c r="D42" i="4"/>
  <c r="E42" i="4"/>
  <c r="F42" i="4"/>
  <c r="G42" i="4"/>
  <c r="H42" i="4"/>
  <c r="I42" i="4"/>
  <c r="J42" i="4"/>
  <c r="K42" i="4"/>
  <c r="L42" i="4"/>
  <c r="M42" i="4"/>
  <c r="N42" i="4"/>
  <c r="O42" i="4"/>
  <c r="D43" i="4"/>
  <c r="E43" i="4"/>
  <c r="F43" i="4"/>
  <c r="G43" i="4"/>
  <c r="H43" i="4"/>
  <c r="I43" i="4"/>
  <c r="J43" i="4"/>
  <c r="K43" i="4"/>
  <c r="L43" i="4"/>
  <c r="M43" i="4"/>
  <c r="N43" i="4"/>
  <c r="O43" i="4"/>
  <c r="D44" i="4"/>
  <c r="E44" i="4"/>
  <c r="F44" i="4"/>
  <c r="G44" i="4"/>
  <c r="H44" i="4"/>
  <c r="I44" i="4"/>
  <c r="J44" i="4"/>
  <c r="K44" i="4"/>
  <c r="L44" i="4"/>
  <c r="M44" i="4"/>
  <c r="N44" i="4"/>
  <c r="O44" i="4"/>
  <c r="D45" i="4"/>
  <c r="E45" i="4"/>
  <c r="F45" i="4"/>
  <c r="G45" i="4"/>
  <c r="H45" i="4"/>
  <c r="I45" i="4"/>
  <c r="J45" i="4"/>
  <c r="K45" i="4"/>
  <c r="L45" i="4"/>
  <c r="M45" i="4"/>
  <c r="N45" i="4"/>
  <c r="O45" i="4"/>
  <c r="D46" i="4"/>
  <c r="E46" i="4"/>
  <c r="F46" i="4"/>
  <c r="G46" i="4"/>
  <c r="H46" i="4"/>
  <c r="I46" i="4"/>
  <c r="J46" i="4"/>
  <c r="K46" i="4"/>
  <c r="L46" i="4"/>
  <c r="M46" i="4"/>
  <c r="N46" i="4"/>
  <c r="O46" i="4"/>
  <c r="D47" i="4"/>
  <c r="E47" i="4"/>
  <c r="F47" i="4"/>
  <c r="G47" i="4"/>
  <c r="H47" i="4"/>
  <c r="I47" i="4"/>
  <c r="J47" i="4"/>
  <c r="K47" i="4"/>
  <c r="L47" i="4"/>
  <c r="M47" i="4"/>
  <c r="N47" i="4"/>
  <c r="O47" i="4"/>
  <c r="D48" i="4"/>
  <c r="E48" i="4"/>
  <c r="F48" i="4"/>
  <c r="G48" i="4"/>
  <c r="H48" i="4"/>
  <c r="I48" i="4"/>
  <c r="J48" i="4"/>
  <c r="K48" i="4"/>
  <c r="L48" i="4"/>
  <c r="M48" i="4"/>
  <c r="N48" i="4"/>
  <c r="O48" i="4"/>
  <c r="D49" i="4"/>
  <c r="E49" i="4"/>
  <c r="F49" i="4"/>
  <c r="G49" i="4"/>
  <c r="H49" i="4"/>
  <c r="I49" i="4"/>
  <c r="J49" i="4"/>
  <c r="K49" i="4"/>
  <c r="L49" i="4"/>
  <c r="M49" i="4"/>
  <c r="N49" i="4"/>
  <c r="O49" i="4"/>
  <c r="D50" i="4"/>
  <c r="E50" i="4"/>
  <c r="F50" i="4"/>
  <c r="G50" i="4"/>
  <c r="H50" i="4"/>
  <c r="I50" i="4"/>
  <c r="J50" i="4"/>
  <c r="K50" i="4"/>
  <c r="L50" i="4"/>
  <c r="M50" i="4"/>
  <c r="N50" i="4"/>
  <c r="O50" i="4"/>
  <c r="O29" i="4"/>
  <c r="N29" i="4"/>
  <c r="M29" i="4"/>
  <c r="L29" i="4"/>
  <c r="K29" i="4"/>
  <c r="J29" i="4"/>
  <c r="I29" i="4"/>
  <c r="H29" i="4"/>
  <c r="G29" i="4"/>
  <c r="F29" i="4"/>
  <c r="E29" i="4"/>
  <c r="D29" i="4"/>
  <c r="M6" i="4"/>
  <c r="N6" i="4"/>
  <c r="O6" i="4"/>
  <c r="M7" i="4"/>
  <c r="N7" i="4"/>
  <c r="O7" i="4"/>
  <c r="M8" i="4"/>
  <c r="N8" i="4"/>
  <c r="O8" i="4"/>
  <c r="M9" i="4"/>
  <c r="N9" i="4"/>
  <c r="O9" i="4"/>
  <c r="M10" i="4"/>
  <c r="N10" i="4"/>
  <c r="O10" i="4"/>
  <c r="M11" i="4"/>
  <c r="N11" i="4"/>
  <c r="O11" i="4"/>
  <c r="M12" i="4"/>
  <c r="N12" i="4"/>
  <c r="O12" i="4"/>
  <c r="M13" i="4"/>
  <c r="N13" i="4"/>
  <c r="O13" i="4"/>
  <c r="M14" i="4"/>
  <c r="N14" i="4"/>
  <c r="O14" i="4"/>
  <c r="M15" i="4"/>
  <c r="N15" i="4"/>
  <c r="O15" i="4"/>
  <c r="M16" i="4"/>
  <c r="N16" i="4"/>
  <c r="O16" i="4"/>
  <c r="M17" i="4"/>
  <c r="N17" i="4"/>
  <c r="O17" i="4"/>
  <c r="M18" i="4"/>
  <c r="N18" i="4"/>
  <c r="O18" i="4"/>
  <c r="M19" i="4"/>
  <c r="N19" i="4"/>
  <c r="O19" i="4"/>
  <c r="M20" i="4"/>
  <c r="N20" i="4"/>
  <c r="O20" i="4"/>
  <c r="M21" i="4"/>
  <c r="N21" i="4"/>
  <c r="O21" i="4"/>
  <c r="M22" i="4"/>
  <c r="N22" i="4"/>
  <c r="O22" i="4"/>
  <c r="M23" i="4"/>
  <c r="N23" i="4"/>
  <c r="O23" i="4"/>
  <c r="M24" i="4"/>
  <c r="N24" i="4"/>
  <c r="O24" i="4"/>
  <c r="M25" i="4"/>
  <c r="N25" i="4"/>
  <c r="O25" i="4"/>
  <c r="M26" i="4"/>
  <c r="N26" i="4"/>
  <c r="O26" i="4"/>
  <c r="O5" i="4"/>
  <c r="N5" i="4"/>
  <c r="M5" i="4"/>
  <c r="J13" i="4"/>
  <c r="K13" i="4"/>
  <c r="L13" i="4"/>
  <c r="J6" i="4"/>
  <c r="K6" i="4"/>
  <c r="L6" i="4"/>
  <c r="J7" i="4"/>
  <c r="K7" i="4"/>
  <c r="L7" i="4"/>
  <c r="J8" i="4"/>
  <c r="K8" i="4"/>
  <c r="L8" i="4"/>
  <c r="J9" i="4"/>
  <c r="K9" i="4"/>
  <c r="L9" i="4"/>
  <c r="J10" i="4"/>
  <c r="K10" i="4"/>
  <c r="L10" i="4"/>
  <c r="J11" i="4"/>
  <c r="K11" i="4"/>
  <c r="L11" i="4"/>
  <c r="J12" i="4"/>
  <c r="K12" i="4"/>
  <c r="L12" i="4"/>
  <c r="J14" i="4"/>
  <c r="K14" i="4"/>
  <c r="L14" i="4"/>
  <c r="J15" i="4"/>
  <c r="K15" i="4"/>
  <c r="L15" i="4"/>
  <c r="J16" i="4"/>
  <c r="K16" i="4"/>
  <c r="L16" i="4"/>
  <c r="J17" i="4"/>
  <c r="K17" i="4"/>
  <c r="L17" i="4"/>
  <c r="J18" i="4"/>
  <c r="K18" i="4"/>
  <c r="L18" i="4"/>
  <c r="J19" i="4"/>
  <c r="K19" i="4"/>
  <c r="L19" i="4"/>
  <c r="J20" i="4"/>
  <c r="K20" i="4"/>
  <c r="L20" i="4"/>
  <c r="J21" i="4"/>
  <c r="K21" i="4"/>
  <c r="L21" i="4"/>
  <c r="J22" i="4"/>
  <c r="K22" i="4"/>
  <c r="L22" i="4"/>
  <c r="J23" i="4"/>
  <c r="K23" i="4"/>
  <c r="L23" i="4"/>
  <c r="J24" i="4"/>
  <c r="K24" i="4"/>
  <c r="L24" i="4"/>
  <c r="J25" i="4"/>
  <c r="K25" i="4"/>
  <c r="L25" i="4"/>
  <c r="J26" i="4"/>
  <c r="K26" i="4"/>
  <c r="L26" i="4"/>
  <c r="L5" i="4"/>
  <c r="K5" i="4"/>
  <c r="J5" i="4"/>
  <c r="G6" i="4"/>
  <c r="H6" i="4"/>
  <c r="I6" i="4"/>
  <c r="G7" i="4"/>
  <c r="H7" i="4"/>
  <c r="I7" i="4"/>
  <c r="G8" i="4"/>
  <c r="H8" i="4"/>
  <c r="I8" i="4"/>
  <c r="G10" i="4"/>
  <c r="H10" i="4"/>
  <c r="I10" i="4"/>
  <c r="G11" i="4"/>
  <c r="H11" i="4"/>
  <c r="I11" i="4"/>
  <c r="G12" i="4"/>
  <c r="H12" i="4"/>
  <c r="I12" i="4"/>
  <c r="G14" i="4"/>
  <c r="H14" i="4"/>
  <c r="I14" i="4"/>
  <c r="G15" i="4"/>
  <c r="H15" i="4"/>
  <c r="I15" i="4"/>
  <c r="G16" i="4"/>
  <c r="H16" i="4"/>
  <c r="I16" i="4"/>
  <c r="G17" i="4"/>
  <c r="H17" i="4"/>
  <c r="I17" i="4"/>
  <c r="G18" i="4"/>
  <c r="H18" i="4"/>
  <c r="I18" i="4"/>
  <c r="G19" i="4"/>
  <c r="H19" i="4"/>
  <c r="I19" i="4"/>
  <c r="G20" i="4"/>
  <c r="H20" i="4"/>
  <c r="I20" i="4"/>
  <c r="G21" i="4"/>
  <c r="H21" i="4"/>
  <c r="I21" i="4"/>
  <c r="G22" i="4"/>
  <c r="H22" i="4"/>
  <c r="I22" i="4"/>
  <c r="G23" i="4"/>
  <c r="H23" i="4"/>
  <c r="I23" i="4"/>
  <c r="G24" i="4"/>
  <c r="H24" i="4"/>
  <c r="I24" i="4"/>
  <c r="G25" i="4"/>
  <c r="H25" i="4"/>
  <c r="I25" i="4"/>
  <c r="G26" i="4"/>
  <c r="H26" i="4"/>
  <c r="I26" i="4"/>
  <c r="I5" i="4"/>
  <c r="H5" i="4"/>
  <c r="G5" i="4"/>
  <c r="D6" i="4"/>
  <c r="E6" i="4"/>
  <c r="F6" i="4"/>
  <c r="D7" i="4"/>
  <c r="E7" i="4"/>
  <c r="F7" i="4"/>
  <c r="D8" i="4"/>
  <c r="E8" i="4"/>
  <c r="F8" i="4"/>
  <c r="D10" i="4"/>
  <c r="E10" i="4"/>
  <c r="F10" i="4"/>
  <c r="D11" i="4"/>
  <c r="E11" i="4"/>
  <c r="F11" i="4"/>
  <c r="D12" i="4"/>
  <c r="E12" i="4"/>
  <c r="F12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F5" i="4"/>
  <c r="E5" i="4"/>
  <c r="D5" i="4"/>
  <c r="V5" i="5" l="1"/>
  <c r="U5" i="4" l="1"/>
</calcChain>
</file>

<file path=xl/sharedStrings.xml><?xml version="1.0" encoding="utf-8"?>
<sst xmlns="http://schemas.openxmlformats.org/spreadsheetml/2006/main" count="3987" uniqueCount="92">
  <si>
    <t>measure</t>
  </si>
  <si>
    <t>location</t>
  </si>
  <si>
    <t>sex</t>
  </si>
  <si>
    <t>age</t>
  </si>
  <si>
    <t>cause</t>
  </si>
  <si>
    <t>rei</t>
  </si>
  <si>
    <t>metric</t>
  </si>
  <si>
    <t>year</t>
  </si>
  <si>
    <t>val</t>
  </si>
  <si>
    <t>upper</t>
  </si>
  <si>
    <t>lower</t>
  </si>
  <si>
    <t>YLDs (Years Lived with Disability)</t>
  </si>
  <si>
    <t>Global</t>
  </si>
  <si>
    <t>Male</t>
  </si>
  <si>
    <t>All ages</t>
  </si>
  <si>
    <t>Hypertensive heart disease</t>
  </si>
  <si>
    <t>Heart failure</t>
  </si>
  <si>
    <t>Number</t>
  </si>
  <si>
    <t>Female</t>
  </si>
  <si>
    <t>Rate</t>
  </si>
  <si>
    <t>Age-standardized</t>
  </si>
  <si>
    <t>Endocarditis</t>
  </si>
  <si>
    <t>Silicosis</t>
  </si>
  <si>
    <t>Asbestosis</t>
  </si>
  <si>
    <t>Coal workers pneumoconiosis</t>
  </si>
  <si>
    <t>Chagas disease</t>
  </si>
  <si>
    <t>Rheumatic heart disease</t>
  </si>
  <si>
    <t>Ischemic heart disease</t>
  </si>
  <si>
    <t>Interstitial lung disease and pulmonary sarcoidosis</t>
  </si>
  <si>
    <t>Myocarditis</t>
  </si>
  <si>
    <t>Other cardiomyopathy</t>
  </si>
  <si>
    <t>Non-rheumatic calcific aortic valve disease</t>
  </si>
  <si>
    <t>Non-rheumatic degenerative mitral valve disease</t>
  </si>
  <si>
    <t>Other non-rheumatic valve diseases</t>
  </si>
  <si>
    <t>Other pneumoconiosis</t>
  </si>
  <si>
    <t>Other hemoglobinopathies and hemolytic anemias</t>
  </si>
  <si>
    <t>Endocrine, metabolic, blood, and immune disorders</t>
  </si>
  <si>
    <t>Alcoholic cardiomyopathy</t>
  </si>
  <si>
    <t>Chronic obstructive pulmonary disease</t>
  </si>
  <si>
    <t>Thalassemias</t>
  </si>
  <si>
    <t>G6PD deficiency</t>
  </si>
  <si>
    <t>Congenital heart anomalies</t>
  </si>
  <si>
    <t>Prevalence</t>
  </si>
  <si>
    <t>Females</t>
    <phoneticPr fontId="18" type="noConversion"/>
  </si>
  <si>
    <t>mean</t>
    <phoneticPr fontId="21" type="noConversion"/>
  </si>
  <si>
    <t>low</t>
    <phoneticPr fontId="21" type="noConversion"/>
  </si>
  <si>
    <t>up</t>
    <phoneticPr fontId="21" type="noConversion"/>
  </si>
  <si>
    <t>annual growth%</t>
    <phoneticPr fontId="21" type="noConversion"/>
  </si>
  <si>
    <t>Males</t>
    <phoneticPr fontId="18" type="noConversion"/>
  </si>
  <si>
    <t>annual growth%</t>
    <phoneticPr fontId="18" type="noConversion"/>
  </si>
  <si>
    <t>GBD 2019 Underlying Causes</t>
    <phoneticPr fontId="18" type="noConversion"/>
  </si>
  <si>
    <t>Neglected tropical diseases and malaria</t>
  </si>
  <si>
    <t>Neglected tropical diseases and malaria</t>
    <phoneticPr fontId="18" type="noConversion"/>
  </si>
  <si>
    <t>Chagas disease</t>
    <phoneticPr fontId="18" type="noConversion"/>
  </si>
  <si>
    <t>Cardiovascular diseases</t>
  </si>
  <si>
    <t>Cardiovascular diseases</t>
    <phoneticPr fontId="18" type="noConversion"/>
  </si>
  <si>
    <t>Ischemic heart disease</t>
    <phoneticPr fontId="18" type="noConversion"/>
  </si>
  <si>
    <t>Rheumatic heart disease</t>
    <phoneticPr fontId="18" type="noConversion"/>
  </si>
  <si>
    <t>Hypertensive heart disease</t>
    <phoneticPr fontId="18" type="noConversion"/>
  </si>
  <si>
    <t>Non-rheumatic calcific aortic valve disease</t>
    <phoneticPr fontId="18" type="noConversion"/>
  </si>
  <si>
    <t>Non-rheumatic degenerative mitral valve disease</t>
    <phoneticPr fontId="18" type="noConversion"/>
  </si>
  <si>
    <t>Other non-rheumatic valve diseases</t>
    <phoneticPr fontId="18" type="noConversion"/>
  </si>
  <si>
    <t>Myocarditis</t>
    <phoneticPr fontId="18" type="noConversion"/>
  </si>
  <si>
    <t>Alcoholic cardiomyopathy</t>
    <phoneticPr fontId="18" type="noConversion"/>
  </si>
  <si>
    <t>Other cardiomyopathy</t>
    <phoneticPr fontId="18" type="noConversion"/>
  </si>
  <si>
    <t>Endocarditis</t>
    <phoneticPr fontId="18" type="noConversion"/>
  </si>
  <si>
    <t>Interstitial lung disease and pulmonary sarcoidosis</t>
    <phoneticPr fontId="18" type="noConversion"/>
  </si>
  <si>
    <t>Congenital birth defects</t>
  </si>
  <si>
    <t>Congenital birth defects</t>
    <phoneticPr fontId="18" type="noConversion"/>
  </si>
  <si>
    <t>Congenital heart anomalies</t>
    <phoneticPr fontId="18" type="noConversion"/>
  </si>
  <si>
    <t>Hemoglobinopathies and hemolytic anemias</t>
  </si>
  <si>
    <t>Hemoglobinopathies and hemolytic anemias</t>
    <phoneticPr fontId="18" type="noConversion"/>
  </si>
  <si>
    <t>Thalassemias</t>
    <phoneticPr fontId="18" type="noConversion"/>
  </si>
  <si>
    <t>G6PD deficiency</t>
    <phoneticPr fontId="18" type="noConversion"/>
  </si>
  <si>
    <t>Other hemoglobinopathies and hemolytic anemias</t>
    <phoneticPr fontId="18" type="noConversion"/>
  </si>
  <si>
    <t>Chronic respiratory diseases</t>
  </si>
  <si>
    <t>Chronic respiratory diseases</t>
    <phoneticPr fontId="18" type="noConversion"/>
  </si>
  <si>
    <t>Asbestosis</t>
    <phoneticPr fontId="18" type="noConversion"/>
  </si>
  <si>
    <t>Coal workers pneumoconiosis</t>
    <phoneticPr fontId="18" type="noConversion"/>
  </si>
  <si>
    <t>Other pneumoconiosis</t>
    <phoneticPr fontId="18" type="noConversion"/>
  </si>
  <si>
    <t>Females</t>
  </si>
  <si>
    <t>All-ages YLDs number(×10^3, 95% CI))</t>
    <phoneticPr fontId="18" type="noConversion"/>
  </si>
  <si>
    <t>All-ages prevalence number(×10^3, 95% CI)</t>
    <phoneticPr fontId="18" type="noConversion"/>
  </si>
  <si>
    <t>Alcoholic cardiomyopathy</t>
    <phoneticPr fontId="18" type="noConversion"/>
  </si>
  <si>
    <t>Myocarditis</t>
    <phoneticPr fontId="18" type="noConversion"/>
  </si>
  <si>
    <t>Non-rheumatic calcific aortic valve disease</t>
    <phoneticPr fontId="18" type="noConversion"/>
  </si>
  <si>
    <t>GBD 2019 Underlying Causes Globally</t>
    <phoneticPr fontId="18" type="noConversion"/>
  </si>
  <si>
    <t>Age-standardized YLDs rate(/100,000, 95% UI)</t>
    <phoneticPr fontId="18" type="noConversion"/>
  </si>
  <si>
    <t>Age-standardized prevalence rate(/100,000, 95% UI)</t>
    <phoneticPr fontId="18" type="noConversion"/>
  </si>
  <si>
    <t>All-ages YLDs number(×10^3 95% UI))</t>
    <phoneticPr fontId="18" type="noConversion"/>
  </si>
  <si>
    <t>All-ages prevalence number(×10^4, 95% UI))</t>
    <phoneticPr fontId="18" type="noConversion"/>
  </si>
  <si>
    <t>GBD 2019 Underlying Causes of HF Globally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</si>
</sst>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%"/>
    <numFmt numFmtId="178" formatCode="0_);[Red]\(0\)"/>
  </numFmts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19" fillId="0" borderId="10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0" fontId="0" fillId="0" borderId="0" xfId="0" applyAlignment="1"/>
    <xf numFmtId="177" fontId="0" fillId="0" borderId="0" xfId="0" applyNumberFormat="1" applyAlignment="1"/>
    <xf numFmtId="176" fontId="19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19" fillId="0" borderId="10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176" fontId="20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left" vertical="center" indent="1"/>
    </xf>
    <xf numFmtId="176" fontId="0" fillId="0" borderId="0" xfId="0" applyNumberFormat="1" applyAlignment="1"/>
    <xf numFmtId="176" fontId="0" fillId="0" borderId="0" xfId="0" applyNumberFormat="1" applyAlignment="1">
      <alignment vertical="center"/>
    </xf>
    <xf numFmtId="177" fontId="0" fillId="0" borderId="0" xfId="1" applyNumberFormat="1" applyFont="1" applyAlignment="1"/>
    <xf numFmtId="176" fontId="19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76" fontId="19" fillId="0" borderId="0" xfId="0" applyNumberFormat="1" applyFont="1" applyBorder="1" applyAlignment="1">
      <alignment horizontal="left" vertical="center" indent="1"/>
    </xf>
    <xf numFmtId="0" fontId="19" fillId="0" borderId="0" xfId="0" applyFont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9" fillId="0" borderId="12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178" fontId="2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177" fontId="23" fillId="0" borderId="0" xfId="0" applyNumberFormat="1" applyFont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3" fillId="0" borderId="0" xfId="0" applyFont="1" applyBorder="1" applyAlignment="1">
      <alignment horizontal="center"/>
    </xf>
    <xf numFmtId="177" fontId="23" fillId="0" borderId="0" xfId="0" applyNumberFormat="1" applyFont="1" applyBorder="1" applyAlignment="1">
      <alignment horizontal="center"/>
    </xf>
    <xf numFmtId="177" fontId="23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176" fontId="19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3" fillId="0" borderId="10" xfId="0" applyFont="1" applyBorder="1" applyAlignment="1">
      <alignment horizontal="center"/>
    </xf>
    <xf numFmtId="176" fontId="19" fillId="0" borderId="10" xfId="0" applyNumberFormat="1" applyFont="1" applyBorder="1" applyAlignment="1">
      <alignment horizontal="left" vertical="center" indent="1"/>
    </xf>
    <xf numFmtId="177" fontId="23" fillId="0" borderId="10" xfId="0" applyNumberFormat="1" applyFont="1" applyBorder="1" applyAlignment="1">
      <alignment horizontal="center"/>
    </xf>
    <xf numFmtId="0" fontId="24" fillId="0" borderId="0" xfId="0" applyFont="1" applyAlignment="1">
      <alignment vertical="center"/>
    </xf>
    <xf numFmtId="178" fontId="20" fillId="0" borderId="0" xfId="0" applyNumberFormat="1" applyFont="1" applyBorder="1" applyAlignment="1">
      <alignment horizontal="center" vertical="center"/>
    </xf>
    <xf numFmtId="176" fontId="19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78" fontId="19" fillId="0" borderId="0" xfId="0" applyNumberFormat="1" applyFont="1" applyBorder="1" applyAlignment="1">
      <alignment horizontal="center" vertical="center"/>
    </xf>
    <xf numFmtId="176" fontId="19" fillId="0" borderId="11" xfId="0" applyNumberFormat="1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11" fontId="19" fillId="0" borderId="12" xfId="0" applyNumberFormat="1" applyFont="1" applyBorder="1" applyAlignment="1">
      <alignment horizontal="center" vertical="center"/>
    </xf>
    <xf numFmtId="178" fontId="19" fillId="0" borderId="12" xfId="0" applyNumberFormat="1" applyFont="1" applyBorder="1" applyAlignment="1">
      <alignment horizontal="center" vertical="center"/>
    </xf>
    <xf numFmtId="176" fontId="19" fillId="0" borderId="0" xfId="0" applyNumberFormat="1" applyFont="1" applyBorder="1" applyAlignment="1">
      <alignment horizontal="center" vertical="center"/>
    </xf>
    <xf numFmtId="176" fontId="19" fillId="0" borderId="12" xfId="0" applyNumberFormat="1" applyFont="1" applyBorder="1" applyAlignment="1">
      <alignment horizontal="center" vertical="center"/>
    </xf>
    <xf numFmtId="176" fontId="19" fillId="0" borderId="1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177" fontId="22" fillId="0" borderId="0" xfId="0" applyNumberFormat="1" applyFont="1" applyAlignment="1">
      <alignment horizontal="center"/>
    </xf>
    <xf numFmtId="0" fontId="22" fillId="0" borderId="10" xfId="0" applyFont="1" applyBorder="1" applyAlignment="1">
      <alignment horizontal="center"/>
    </xf>
    <xf numFmtId="177" fontId="22" fillId="0" borderId="10" xfId="0" applyNumberFormat="1" applyFont="1" applyBorder="1" applyAlignment="1">
      <alignment horizontal="center"/>
    </xf>
  </cellXfs>
  <cellStyles count="43">
    <cellStyle name="20% - 着色 1" xfId="20" builtinId="30" customBuiltin="1"/>
    <cellStyle name="20% - 着色 2" xfId="24" builtinId="34" customBuiltin="1"/>
    <cellStyle name="20% - 着色 3" xfId="28" builtinId="38" customBuiltin="1"/>
    <cellStyle name="20% - 着色 4" xfId="32" builtinId="42" customBuiltin="1"/>
    <cellStyle name="20% - 着色 5" xfId="36" builtinId="46" customBuiltin="1"/>
    <cellStyle name="20% - 着色 6" xfId="40" builtinId="50" customBuiltin="1"/>
    <cellStyle name="40% - 着色 1" xfId="21" builtinId="31" customBuiltin="1"/>
    <cellStyle name="40% - 着色 2" xfId="25" builtinId="35" customBuiltin="1"/>
    <cellStyle name="40% - 着色 3" xfId="29" builtinId="39" customBuiltin="1"/>
    <cellStyle name="40% - 着色 4" xfId="33" builtinId="43" customBuiltin="1"/>
    <cellStyle name="40% - 着色 5" xfId="37" builtinId="47" customBuiltin="1"/>
    <cellStyle name="40% - 着色 6" xfId="41" builtinId="51" customBuiltin="1"/>
    <cellStyle name="60% - 着色 1" xfId="22" builtinId="32" customBuiltin="1"/>
    <cellStyle name="60% - 着色 2" xfId="26" builtinId="36" customBuiltin="1"/>
    <cellStyle name="60% - 着色 3" xfId="30" builtinId="40" customBuiltin="1"/>
    <cellStyle name="60% - 着色 4" xfId="34" builtinId="44" customBuiltin="1"/>
    <cellStyle name="60% - 着色 5" xfId="38" builtinId="48" customBuiltin="1"/>
    <cellStyle name="60% - 着色 6" xfId="42" builtinId="52" customBuiltin="1"/>
    <cellStyle name="百分比" xfId="1" builtinId="5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好" xfId="7" builtinId="26" customBuiltin="1"/>
    <cellStyle name="汇总" xfId="18" builtinId="25" customBuiltin="1"/>
    <cellStyle name="计算" xfId="12" builtinId="22" customBuiltin="1"/>
    <cellStyle name="检查单元格" xfId="14" builtinId="23" customBuiltin="1"/>
    <cellStyle name="解释性文本" xfId="17" builtinId="53" customBuiltin="1"/>
    <cellStyle name="警告文本" xfId="15" builtinId="11" customBuiltin="1"/>
    <cellStyle name="链接单元格" xfId="13" builtinId="24" customBuiltin="1"/>
    <cellStyle name="适中" xfId="9" builtinId="28" customBuiltin="1"/>
    <cellStyle name="输出" xfId="11" builtinId="21" customBuiltin="1"/>
    <cellStyle name="输入" xfId="10" builtinId="20" customBuiltin="1"/>
    <cellStyle name="着色 1" xfId="19" builtinId="29" customBuiltin="1"/>
    <cellStyle name="着色 2" xfId="23" builtinId="33" customBuiltin="1"/>
    <cellStyle name="着色 3" xfId="27" builtinId="37" customBuiltin="1"/>
    <cellStyle name="着色 4" xfId="31" builtinId="41" customBuiltin="1"/>
    <cellStyle name="着色 5" xfId="35" builtinId="45" customBuiltin="1"/>
    <cellStyle name="着色 6" xfId="39" builtinId="49" customBuiltin="1"/>
    <cellStyle name="注释" xfId="16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13AE-792C-4A29-9437-29E4A6B07EE1}">
  <dimension ref="A1:AN148"/>
  <sheetViews>
    <sheetView showGridLines="0" tabSelected="1" topLeftCell="A49" zoomScale="40" zoomScaleNormal="40" workbookViewId="0">
      <selection activeCell="Q60" sqref="Q60"/>
    </sheetView>
  </sheetViews>
  <sheetFormatPr defaultRowHeight="13.9" x14ac:dyDescent="0.4"/>
  <cols>
    <col min="1" max="1" width="2.59765625" style="1" customWidth="1"/>
    <col min="2" max="2" width="46.796875" style="39" customWidth="1"/>
    <col min="3" max="3" width="48.796875" style="1" customWidth="1"/>
    <col min="4" max="5" width="21.59765625" style="35" customWidth="1"/>
    <col min="6" max="6" width="15.59765625" style="35" customWidth="1"/>
    <col min="7" max="8" width="16.59765625" style="35" customWidth="1"/>
    <col min="9" max="9" width="15.59765625" style="35" customWidth="1"/>
    <col min="10" max="10" width="2.59765625" style="29" customWidth="1"/>
    <col min="11" max="11" width="21.59765625" style="29" hidden="1" customWidth="1"/>
    <col min="12" max="12" width="15.59765625" style="42" customWidth="1"/>
    <col min="13" max="14" width="16.59765625" style="42" customWidth="1"/>
    <col min="15" max="16" width="15.59765625" style="42" customWidth="1"/>
    <col min="17" max="18" width="18.59765625" style="42" customWidth="1"/>
    <col min="19" max="19" width="15.59765625" style="42" customWidth="1"/>
    <col min="20" max="20" width="15.59765625" style="1" customWidth="1"/>
    <col min="21" max="16384" width="9.06640625" style="5"/>
  </cols>
  <sheetData>
    <row r="1" spans="1:20" ht="14.25" thickBot="1" x14ac:dyDescent="0.45">
      <c r="B1" s="3"/>
      <c r="C1" s="20"/>
      <c r="D1" s="21"/>
      <c r="E1" s="21"/>
      <c r="F1" s="21"/>
      <c r="G1" s="21"/>
      <c r="H1" s="21"/>
      <c r="I1" s="21"/>
      <c r="L1" s="22"/>
      <c r="M1" s="22"/>
      <c r="N1" s="22"/>
      <c r="O1" s="22"/>
      <c r="P1" s="22"/>
      <c r="Q1" s="22"/>
      <c r="R1" s="22"/>
      <c r="S1" s="22"/>
    </row>
    <row r="2" spans="1:20" ht="14.65" thickTop="1" thickBot="1" x14ac:dyDescent="0.45">
      <c r="B2" s="44" t="s">
        <v>86</v>
      </c>
      <c r="C2" s="44"/>
      <c r="D2" s="46" t="s">
        <v>89</v>
      </c>
      <c r="E2" s="46"/>
      <c r="F2" s="46"/>
      <c r="G2" s="47" t="s">
        <v>87</v>
      </c>
      <c r="H2" s="47"/>
      <c r="I2" s="47"/>
      <c r="L2" s="48"/>
      <c r="M2" s="48"/>
      <c r="N2" s="43"/>
      <c r="O2" s="43"/>
      <c r="P2" s="43"/>
      <c r="Q2" s="43"/>
      <c r="R2" s="43"/>
      <c r="S2" s="43"/>
    </row>
    <row r="3" spans="1:20" ht="14.65" thickTop="1" thickBot="1" x14ac:dyDescent="0.45">
      <c r="A3" s="8"/>
      <c r="B3" s="45"/>
      <c r="C3" s="45"/>
      <c r="D3" s="9">
        <v>1990</v>
      </c>
      <c r="E3" s="23">
        <v>2019</v>
      </c>
      <c r="F3" s="23" t="s">
        <v>49</v>
      </c>
      <c r="G3" s="9">
        <v>1990</v>
      </c>
      <c r="H3" s="9">
        <v>2019</v>
      </c>
      <c r="I3" s="9" t="s">
        <v>49</v>
      </c>
      <c r="L3" s="48"/>
      <c r="M3" s="48"/>
      <c r="N3" s="24"/>
      <c r="O3" s="24"/>
      <c r="P3" s="24"/>
      <c r="Q3" s="33"/>
      <c r="R3" s="33"/>
      <c r="S3" s="24"/>
      <c r="T3" s="8"/>
    </row>
    <row r="4" spans="1:20" ht="14.25" thickTop="1" x14ac:dyDescent="0.4">
      <c r="B4" s="10" t="s">
        <v>80</v>
      </c>
      <c r="C4" s="10"/>
      <c r="D4" s="25"/>
      <c r="E4" s="25"/>
      <c r="F4" s="25"/>
      <c r="G4" s="25"/>
      <c r="H4" s="25"/>
      <c r="I4" s="25"/>
      <c r="L4" s="34"/>
      <c r="M4" s="34"/>
      <c r="N4" s="40"/>
      <c r="O4" s="40"/>
      <c r="P4" s="22"/>
      <c r="Q4" s="22"/>
      <c r="R4" s="22"/>
      <c r="S4" s="22"/>
    </row>
    <row r="5" spans="1:20" x14ac:dyDescent="0.4">
      <c r="B5" s="12" t="s">
        <v>51</v>
      </c>
      <c r="C5" s="12" t="s">
        <v>53</v>
      </c>
      <c r="D5" s="51" t="str">
        <f>'number_look up'!Q5</f>
        <v>4.4 (2.1, 7.8)</v>
      </c>
      <c r="E5" s="51" t="str">
        <f>'number_look up'!R5</f>
        <v>5.6 (2.7, 10)</v>
      </c>
      <c r="F5" s="52">
        <f>'number_look up'!S5</f>
        <v>9.0004746307819315E-3</v>
      </c>
      <c r="G5" s="51" t="str">
        <f>'rate_look up'!Q5</f>
        <v>0.2 (0.1, 0.36)</v>
      </c>
      <c r="H5" s="51" t="str">
        <f>'rate_look up'!R5</f>
        <v>0.13 (0.06, 0.23)</v>
      </c>
      <c r="I5" s="52">
        <f>'rate_look up'!S5</f>
        <v>-1.2436676558297404E-2</v>
      </c>
      <c r="L5" s="18"/>
      <c r="M5" s="18"/>
      <c r="N5" s="30"/>
      <c r="O5" s="30"/>
      <c r="P5" s="32"/>
      <c r="Q5" s="22"/>
      <c r="R5" s="22"/>
      <c r="S5" s="32"/>
    </row>
    <row r="6" spans="1:20" x14ac:dyDescent="0.4">
      <c r="B6" s="12" t="s">
        <v>54</v>
      </c>
      <c r="C6" s="12" t="s">
        <v>26</v>
      </c>
      <c r="D6" s="51" t="str">
        <f>'number_look up'!Q6</f>
        <v>56.8 (35.3, 84.1)</v>
      </c>
      <c r="E6" s="51" t="str">
        <f>'number_look up'!R6</f>
        <v>123.8 (77.5, 185.3)</v>
      </c>
      <c r="F6" s="52">
        <f>'number_look up'!S6</f>
        <v>4.0704737549451218E-2</v>
      </c>
      <c r="G6" s="51" t="str">
        <f>'rate_look up'!Q6</f>
        <v>2.61 (1.62, 3.89)</v>
      </c>
      <c r="H6" s="51" t="str">
        <f>'rate_look up'!R6</f>
        <v>2.86 (1.8, 4.29)</v>
      </c>
      <c r="I6" s="52">
        <f>'rate_look up'!S6</f>
        <v>3.2804960464127564E-3</v>
      </c>
      <c r="L6" s="18"/>
      <c r="M6" s="18"/>
      <c r="N6" s="30"/>
      <c r="O6" s="30"/>
      <c r="P6" s="32"/>
      <c r="Q6" s="22"/>
      <c r="R6" s="22"/>
      <c r="S6" s="32"/>
    </row>
    <row r="7" spans="1:20" x14ac:dyDescent="0.4">
      <c r="B7" s="12"/>
      <c r="C7" s="12" t="s">
        <v>56</v>
      </c>
      <c r="D7" s="51" t="str">
        <f>'number_look up'!Q7</f>
        <v>449.4 (273, 688)</v>
      </c>
      <c r="E7" s="51" t="str">
        <f>'number_look up'!R7</f>
        <v>875.8 (533.9, 1311.6)</v>
      </c>
      <c r="F7" s="52">
        <f>'number_look up'!S7</f>
        <v>3.2727630362110412E-2</v>
      </c>
      <c r="G7" s="51" t="str">
        <f>'rate_look up'!Q7</f>
        <v>23.09 (14.07, 35.05)</v>
      </c>
      <c r="H7" s="51" t="str">
        <f>'rate_look up'!R7</f>
        <v>19.94 (12.17, 29.83)</v>
      </c>
      <c r="I7" s="52">
        <f>'rate_look up'!S7</f>
        <v>-4.7153504326384876E-3</v>
      </c>
      <c r="L7" s="18"/>
      <c r="M7" s="18"/>
      <c r="N7" s="30"/>
      <c r="O7" s="30"/>
      <c r="P7" s="32"/>
      <c r="Q7" s="22"/>
      <c r="R7" s="22"/>
      <c r="S7" s="32"/>
    </row>
    <row r="8" spans="1:20" x14ac:dyDescent="0.4">
      <c r="B8" s="12"/>
      <c r="C8" s="12" t="s">
        <v>58</v>
      </c>
      <c r="D8" s="51" t="str">
        <f>'number_look up'!Q8</f>
        <v>361.9 (215.6, 559.8)</v>
      </c>
      <c r="E8" s="51" t="str">
        <f>'number_look up'!R8</f>
        <v>884.7 (533.4, 1370.2)</v>
      </c>
      <c r="F8" s="52">
        <f>'number_look up'!S8</f>
        <v>4.9814437168333142E-2</v>
      </c>
      <c r="G8" s="51" t="str">
        <f>'rate_look up'!Q8</f>
        <v>18.09 (10.85, 27.87)</v>
      </c>
      <c r="H8" s="51" t="str">
        <f>'rate_look up'!R8</f>
        <v>20.16 (12.17, 31.21)</v>
      </c>
      <c r="I8" s="52">
        <f>'rate_look up'!S8</f>
        <v>3.9437127629040709E-3</v>
      </c>
      <c r="L8" s="18"/>
      <c r="M8" s="18"/>
      <c r="N8" s="30"/>
      <c r="O8" s="30"/>
      <c r="P8" s="32"/>
      <c r="Q8" s="22"/>
      <c r="R8" s="22"/>
      <c r="S8" s="32"/>
    </row>
    <row r="9" spans="1:20" x14ac:dyDescent="0.4">
      <c r="B9" s="12"/>
      <c r="C9" s="12" t="s">
        <v>85</v>
      </c>
      <c r="D9" s="51" t="str">
        <f>'number_look up'!Q9</f>
        <v>8.8 (15.5, 4.8)</v>
      </c>
      <c r="E9" s="51" t="str">
        <f>'number_look up'!R9</f>
        <v>35.9 (62.1, 19.6)</v>
      </c>
      <c r="F9" s="52">
        <f>'number_look up'!S9</f>
        <v>0.10695273335275642</v>
      </c>
      <c r="G9" s="51" t="str">
        <f>'rate_look up'!Q9</f>
        <v>0.45 (0.25, 0.8)</v>
      </c>
      <c r="H9" s="51" t="str">
        <f>'rate_look up'!R9</f>
        <v>0.82 (0.45, 1.41)</v>
      </c>
      <c r="I9" s="52">
        <f>'rate_look up'!S9</f>
        <v>2.7882920110943222E-2</v>
      </c>
      <c r="L9" s="18"/>
      <c r="M9" s="18"/>
      <c r="N9" s="30"/>
      <c r="O9" s="30"/>
      <c r="P9" s="32"/>
      <c r="Q9" s="22"/>
      <c r="R9" s="22"/>
      <c r="S9" s="32"/>
    </row>
    <row r="10" spans="1:20" x14ac:dyDescent="0.4">
      <c r="B10" s="16"/>
      <c r="C10" s="12" t="s">
        <v>32</v>
      </c>
      <c r="D10" s="51" t="str">
        <f>'number_look up'!Q10</f>
        <v>74.6 (41.5, 126)</v>
      </c>
      <c r="E10" s="51" t="str">
        <f>'number_look up'!R10</f>
        <v>95.8 (52.6, 164.1)</v>
      </c>
      <c r="F10" s="52">
        <f>'number_look up'!S10</f>
        <v>9.7806822310712097E-3</v>
      </c>
      <c r="G10" s="51" t="str">
        <f>'rate_look up'!Q10</f>
        <v>3.79 (2.14, 6.29)</v>
      </c>
      <c r="H10" s="51" t="str">
        <f>'rate_look up'!R10</f>
        <v>2.18 (1.2, 3.74)</v>
      </c>
      <c r="I10" s="52">
        <f>'rate_look up'!S10</f>
        <v>-1.464199885340418E-2</v>
      </c>
      <c r="L10" s="41"/>
      <c r="M10" s="41"/>
      <c r="N10" s="30"/>
      <c r="O10" s="30"/>
      <c r="P10" s="32"/>
      <c r="Q10" s="22"/>
      <c r="R10" s="22"/>
      <c r="S10" s="32"/>
    </row>
    <row r="11" spans="1:20" x14ac:dyDescent="0.4">
      <c r="B11" s="12"/>
      <c r="C11" s="12" t="s">
        <v>33</v>
      </c>
      <c r="D11" s="51" t="str">
        <f>'number_look up'!Q11</f>
        <v>0.7 (0.4, 1)</v>
      </c>
      <c r="E11" s="51" t="str">
        <f>'number_look up'!R11</f>
        <v>1.6 (1, 2.5)</v>
      </c>
      <c r="F11" s="52">
        <f>'number_look up'!S11</f>
        <v>4.4530517852178028E-2</v>
      </c>
      <c r="G11" s="51" t="str">
        <f>'rate_look up'!Q11</f>
        <v>0.03 (0.02, 0.05)</v>
      </c>
      <c r="H11" s="51" t="str">
        <f>'rate_look up'!R11</f>
        <v>0.04 (0.02, 0.06)</v>
      </c>
      <c r="I11" s="52">
        <f>'rate_look up'!S11</f>
        <v>4.4810718974186703E-3</v>
      </c>
      <c r="L11" s="18"/>
      <c r="M11" s="18"/>
      <c r="N11" s="30"/>
      <c r="O11" s="30"/>
      <c r="P11" s="32"/>
      <c r="Q11" s="22"/>
      <c r="R11" s="22"/>
      <c r="S11" s="32"/>
    </row>
    <row r="12" spans="1:20" x14ac:dyDescent="0.4">
      <c r="B12" s="12"/>
      <c r="C12" s="12" t="s">
        <v>84</v>
      </c>
      <c r="D12" s="51" t="str">
        <f>'number_look up'!Q12</f>
        <v>10.9 (7.2, 15.9)</v>
      </c>
      <c r="E12" s="51" t="str">
        <f>'number_look up'!R12</f>
        <v>18.2 (12, 26.3)</v>
      </c>
      <c r="F12" s="52">
        <f>'number_look up'!S12</f>
        <v>2.2980824256249838E-2</v>
      </c>
      <c r="G12" s="51" t="str">
        <f>'rate_look up'!Q12</f>
        <v>0.48 (0.32, 0.7)</v>
      </c>
      <c r="H12" s="51" t="str">
        <f>'rate_look up'!R12</f>
        <v>0.43 (0.28, 0.63)</v>
      </c>
      <c r="I12" s="52">
        <f>'rate_look up'!S12</f>
        <v>-3.5688489719266944E-3</v>
      </c>
      <c r="L12" s="18"/>
      <c r="M12" s="18"/>
      <c r="N12" s="30"/>
      <c r="O12" s="30"/>
      <c r="P12" s="32"/>
      <c r="Q12" s="22"/>
      <c r="R12" s="22"/>
      <c r="S12" s="32"/>
    </row>
    <row r="13" spans="1:20" x14ac:dyDescent="0.4">
      <c r="B13" s="12"/>
      <c r="C13" s="12" t="s">
        <v>83</v>
      </c>
      <c r="D13" s="51" t="str">
        <f>'number_look up'!Q13</f>
        <v>13.7 (20.6, 8.5)</v>
      </c>
      <c r="E13" s="51" t="str">
        <f>'number_look up'!R13</f>
        <v>16.4 (24.4, 10.4)</v>
      </c>
      <c r="F13" s="52">
        <f>'number_look up'!S13</f>
        <v>6.7983450493414388E-3</v>
      </c>
      <c r="G13" s="51" t="str">
        <f>'rate_look up'!Q13</f>
        <v>0.63 (0.39, 0.94)</v>
      </c>
      <c r="H13" s="51" t="str">
        <f>'rate_look up'!R13</f>
        <v>0.38 (0.24, 0.56)</v>
      </c>
      <c r="I13" s="52">
        <f>'rate_look up'!S13</f>
        <v>-1.3670423554456272E-2</v>
      </c>
      <c r="L13" s="18"/>
      <c r="M13" s="18"/>
      <c r="N13" s="30"/>
      <c r="O13" s="30"/>
      <c r="P13" s="32"/>
      <c r="Q13" s="22"/>
      <c r="R13" s="22"/>
      <c r="S13" s="32"/>
    </row>
    <row r="14" spans="1:20" x14ac:dyDescent="0.4">
      <c r="B14" s="10"/>
      <c r="C14" s="12" t="s">
        <v>30</v>
      </c>
      <c r="D14" s="51" t="str">
        <f>'number_look up'!Q14</f>
        <v>90.4 (57, 134.4)</v>
      </c>
      <c r="E14" s="51" t="str">
        <f>'number_look up'!R14</f>
        <v>155.9 (99.4, 231.6)</v>
      </c>
      <c r="F14" s="52">
        <f>'number_look up'!S14</f>
        <v>2.4970147781350881E-2</v>
      </c>
      <c r="G14" s="51" t="str">
        <f>'rate_look up'!Q14</f>
        <v>4.46 (2.83, 6.65)</v>
      </c>
      <c r="H14" s="51" t="str">
        <f>'rate_look up'!R14</f>
        <v>3.59 (2.29, 5.32)</v>
      </c>
      <c r="I14" s="52">
        <f>'rate_look up'!S14</f>
        <v>-6.7492244127922004E-3</v>
      </c>
      <c r="L14" s="34"/>
      <c r="M14" s="34"/>
      <c r="N14" s="30"/>
      <c r="O14" s="30"/>
      <c r="P14" s="32"/>
      <c r="Q14" s="22"/>
      <c r="R14" s="22"/>
      <c r="S14" s="32"/>
    </row>
    <row r="15" spans="1:20" x14ac:dyDescent="0.4">
      <c r="B15" s="12"/>
      <c r="C15" s="12" t="s">
        <v>21</v>
      </c>
      <c r="D15" s="51" t="str">
        <f>'number_look up'!Q15</f>
        <v>9.8 (6.4, 14.4)</v>
      </c>
      <c r="E15" s="51" t="str">
        <f>'number_look up'!R15</f>
        <v>19 (12.4, 27.3)</v>
      </c>
      <c r="F15" s="52">
        <f>'number_look up'!S15</f>
        <v>3.2145372006505746E-2</v>
      </c>
      <c r="G15" s="51" t="str">
        <f>'rate_look up'!Q15</f>
        <v>0.52 (0.33, 0.77)</v>
      </c>
      <c r="H15" s="51" t="str">
        <f>'rate_look up'!R15</f>
        <v>0.44 (0.29, 0.63)</v>
      </c>
      <c r="I15" s="52">
        <f>'rate_look up'!S15</f>
        <v>-5.8257588882888404E-3</v>
      </c>
      <c r="L15" s="18"/>
      <c r="M15" s="18"/>
      <c r="N15" s="30"/>
      <c r="O15" s="30"/>
      <c r="P15" s="32"/>
      <c r="Q15" s="22"/>
      <c r="R15" s="22"/>
      <c r="S15" s="32"/>
    </row>
    <row r="16" spans="1:20" x14ac:dyDescent="0.4">
      <c r="B16" s="12" t="s">
        <v>75</v>
      </c>
      <c r="C16" s="12" t="s">
        <v>38</v>
      </c>
      <c r="D16" s="51" t="str">
        <f>'number_look up'!Q16</f>
        <v>99.7 (57.9, 163.9)</v>
      </c>
      <c r="E16" s="51" t="str">
        <f>'number_look up'!R16</f>
        <v>226 (133.1, 370.2)</v>
      </c>
      <c r="F16" s="52">
        <f>'number_look up'!S16</f>
        <v>4.3667530785065994E-2</v>
      </c>
      <c r="G16" s="51" t="str">
        <f>'rate_look up'!Q16</f>
        <v>5.03 (2.93, 8.25)</v>
      </c>
      <c r="H16" s="51" t="str">
        <f>'rate_look up'!R16</f>
        <v>5.14 (3.03, 8.42)</v>
      </c>
      <c r="I16" s="52">
        <f>'rate_look up'!S16</f>
        <v>7.1987358311498642E-4</v>
      </c>
      <c r="L16" s="18"/>
      <c r="M16" s="18"/>
      <c r="N16" s="30"/>
      <c r="O16" s="30"/>
      <c r="P16" s="32"/>
      <c r="Q16" s="22"/>
      <c r="R16" s="22"/>
      <c r="S16" s="32"/>
    </row>
    <row r="17" spans="1:40" x14ac:dyDescent="0.4">
      <c r="B17" s="12"/>
      <c r="C17" s="12" t="s">
        <v>22</v>
      </c>
      <c r="D17" s="51" t="str">
        <f>'number_look up'!Q17</f>
        <v>0 (0, 0)</v>
      </c>
      <c r="E17" s="51" t="str">
        <f>'number_look up'!R17</f>
        <v>0.1 (0, 0.1)</v>
      </c>
      <c r="F17" s="52">
        <f>'number_look up'!S17</f>
        <v>4.930912278496645E-2</v>
      </c>
      <c r="G17" s="51" t="str">
        <f>'rate_look up'!Q17</f>
        <v>0 (0, 0)</v>
      </c>
      <c r="H17" s="51" t="str">
        <f>'rate_look up'!R17</f>
        <v>0 (0, 0)</v>
      </c>
      <c r="I17" s="52">
        <f>'rate_look up'!S17</f>
        <v>3.7455575596765101E-3</v>
      </c>
      <c r="L17" s="18"/>
      <c r="M17" s="18"/>
      <c r="N17" s="30"/>
      <c r="O17" s="30"/>
      <c r="P17" s="32"/>
      <c r="Q17" s="22"/>
      <c r="R17" s="22"/>
      <c r="S17" s="32"/>
    </row>
    <row r="18" spans="1:40" x14ac:dyDescent="0.4">
      <c r="B18" s="12"/>
      <c r="C18" s="12" t="s">
        <v>23</v>
      </c>
      <c r="D18" s="51" t="str">
        <f>'number_look up'!Q18</f>
        <v>0 (0, 0)</v>
      </c>
      <c r="E18" s="51" t="str">
        <f>'number_look up'!R18</f>
        <v>0 (0, 0.1)</v>
      </c>
      <c r="F18" s="52">
        <f>'number_look up'!S18</f>
        <v>3.7002366994720821E-2</v>
      </c>
      <c r="G18" s="51" t="str">
        <f>'rate_look up'!Q18</f>
        <v>0 (0, 0)</v>
      </c>
      <c r="H18" s="51" t="str">
        <f>'rate_look up'!R18</f>
        <v>0 (0, 0)</v>
      </c>
      <c r="I18" s="52">
        <f>'rate_look up'!S18</f>
        <v>-2.1451129399176266E-3</v>
      </c>
      <c r="L18" s="18"/>
      <c r="M18" s="18"/>
      <c r="N18" s="30"/>
      <c r="O18" s="30"/>
      <c r="P18" s="32"/>
      <c r="Q18" s="22"/>
      <c r="R18" s="22"/>
      <c r="S18" s="32"/>
    </row>
    <row r="19" spans="1:40" x14ac:dyDescent="0.4">
      <c r="B19" s="10"/>
      <c r="C19" s="12" t="s">
        <v>24</v>
      </c>
      <c r="D19" s="51" t="str">
        <f>'number_look up'!Q19</f>
        <v>0 (0, 0)</v>
      </c>
      <c r="E19" s="51" t="str">
        <f>'number_look up'!R19</f>
        <v>0 (0, 0)</v>
      </c>
      <c r="F19" s="52">
        <f>'number_look up'!S19</f>
        <v>4.5311520648546245E-2</v>
      </c>
      <c r="G19" s="51" t="str">
        <f>'rate_look up'!Q19</f>
        <v>0 (0, 0)</v>
      </c>
      <c r="H19" s="51" t="str">
        <f>'rate_look up'!R19</f>
        <v>0 (0, 0)</v>
      </c>
      <c r="I19" s="52">
        <f>'rate_look up'!S19</f>
        <v>1.696746484813137E-3</v>
      </c>
      <c r="L19" s="34"/>
      <c r="M19" s="34"/>
      <c r="N19" s="30"/>
      <c r="O19" s="30"/>
      <c r="P19" s="32"/>
      <c r="Q19" s="22"/>
      <c r="R19" s="22"/>
      <c r="S19" s="32"/>
    </row>
    <row r="20" spans="1:40" x14ac:dyDescent="0.4">
      <c r="B20" s="12"/>
      <c r="C20" s="12" t="s">
        <v>34</v>
      </c>
      <c r="D20" s="51" t="str">
        <f>'number_look up'!Q20</f>
        <v>0 (0, 0)</v>
      </c>
      <c r="E20" s="51" t="str">
        <f>'number_look up'!R20</f>
        <v>0.1 (0, 0.1)</v>
      </c>
      <c r="F20" s="52">
        <f>'number_look up'!S20</f>
        <v>4.1757829870208048E-2</v>
      </c>
      <c r="G20" s="51" t="str">
        <f>'rate_look up'!Q20</f>
        <v>0 (0, 0)</v>
      </c>
      <c r="H20" s="51" t="str">
        <f>'rate_look up'!R20</f>
        <v>0 (0, 0)</v>
      </c>
      <c r="I20" s="52">
        <f>'rate_look up'!S20</f>
        <v>1.2100103728355416E-3</v>
      </c>
      <c r="L20" s="18"/>
      <c r="M20" s="18"/>
      <c r="N20" s="30"/>
      <c r="O20" s="30"/>
      <c r="P20" s="32"/>
      <c r="Q20" s="22"/>
      <c r="R20" s="22"/>
      <c r="S20" s="32"/>
    </row>
    <row r="21" spans="1:40" x14ac:dyDescent="0.4">
      <c r="B21" s="12"/>
      <c r="C21" s="12" t="s">
        <v>28</v>
      </c>
      <c r="D21" s="51" t="str">
        <f>'number_look up'!Q21</f>
        <v>2.7 (1.6, 4.1)</v>
      </c>
      <c r="E21" s="51" t="str">
        <f>'number_look up'!R21</f>
        <v>4.8 (2.9, 7.2)</v>
      </c>
      <c r="F21" s="52">
        <f>'number_look up'!S21</f>
        <v>2.708562752750588E-2</v>
      </c>
      <c r="G21" s="51" t="str">
        <f>'rate_look up'!Q21</f>
        <v>0.13 (0.08, 0.2)</v>
      </c>
      <c r="H21" s="51" t="str">
        <f>'rate_look up'!R21</f>
        <v>0.11 (0.07, 0.16)</v>
      </c>
      <c r="I21" s="52">
        <f>'rate_look up'!S21</f>
        <v>-5.6817202871446816E-3</v>
      </c>
      <c r="L21" s="18"/>
      <c r="M21" s="18"/>
      <c r="N21" s="30"/>
      <c r="O21" s="30"/>
      <c r="P21" s="32"/>
      <c r="Q21" s="22"/>
      <c r="R21" s="22"/>
      <c r="S21" s="32"/>
    </row>
    <row r="22" spans="1:40" x14ac:dyDescent="0.4">
      <c r="B22" s="12" t="s">
        <v>67</v>
      </c>
      <c r="C22" s="12" t="s">
        <v>41</v>
      </c>
      <c r="D22" s="51" t="str">
        <f>'number_look up'!Q22</f>
        <v>20.6 (12.1, 33.1)</v>
      </c>
      <c r="E22" s="51" t="str">
        <f>'number_look up'!R22</f>
        <v>24.7 (14.9, 39.4)</v>
      </c>
      <c r="F22" s="52">
        <f>'number_look up'!S22</f>
        <v>6.8555061577230342E-3</v>
      </c>
      <c r="G22" s="51" t="str">
        <f>'rate_look up'!Q22</f>
        <v>0.71 (0.42, 1.13)</v>
      </c>
      <c r="H22" s="51" t="str">
        <f>'rate_look up'!R22</f>
        <v>0.7 (0.41, 1.12)</v>
      </c>
      <c r="I22" s="52">
        <f>'rate_look up'!S22</f>
        <v>-3.6933858698303133E-4</v>
      </c>
      <c r="L22" s="18"/>
      <c r="M22" s="18"/>
      <c r="N22" s="30"/>
      <c r="O22" s="30"/>
      <c r="P22" s="32"/>
      <c r="Q22" s="22"/>
      <c r="R22" s="22"/>
      <c r="S22" s="32"/>
    </row>
    <row r="23" spans="1:40" x14ac:dyDescent="0.4">
      <c r="B23" s="12" t="s">
        <v>70</v>
      </c>
      <c r="C23" s="12" t="s">
        <v>39</v>
      </c>
      <c r="D23" s="51" t="str">
        <f>'number_look up'!Q23</f>
        <v>0.9 (0.5, 1.3)</v>
      </c>
      <c r="E23" s="51" t="str">
        <f>'number_look up'!R23</f>
        <v>1 (0.6, 1.5)</v>
      </c>
      <c r="F23" s="52">
        <f>'number_look up'!S23</f>
        <v>4.5722391346689354E-3</v>
      </c>
      <c r="G23" s="51" t="str">
        <f>'rate_look up'!Q23</f>
        <v>0.03 (0.02, 0.05)</v>
      </c>
      <c r="H23" s="51" t="str">
        <f>'rate_look up'!R23</f>
        <v>0.03 (0.02, 0.04)</v>
      </c>
      <c r="I23" s="52">
        <f>'rate_look up'!S23</f>
        <v>-2.5418951943637323E-3</v>
      </c>
      <c r="L23" s="18"/>
      <c r="M23" s="18"/>
      <c r="N23" s="30"/>
      <c r="O23" s="30"/>
      <c r="P23" s="32"/>
      <c r="Q23" s="22"/>
      <c r="R23" s="22"/>
      <c r="S23" s="32"/>
    </row>
    <row r="24" spans="1:40" x14ac:dyDescent="0.4">
      <c r="B24" s="12"/>
      <c r="C24" s="12" t="s">
        <v>40</v>
      </c>
      <c r="D24" s="51" t="str">
        <f>'number_look up'!Q24</f>
        <v>0.3 (0.2, 0.5)</v>
      </c>
      <c r="E24" s="51" t="str">
        <f>'number_look up'!R24</f>
        <v>0.6 (0.3, 0.9)</v>
      </c>
      <c r="F24" s="52">
        <f>'number_look up'!S24</f>
        <v>2.2162167137512949E-2</v>
      </c>
      <c r="G24" s="51" t="str">
        <f>'rate_look up'!Q24</f>
        <v>0.01 (0.01, 0.02)</v>
      </c>
      <c r="H24" s="51" t="str">
        <f>'rate_look up'!R24</f>
        <v>0.01 (0.01, 0.02)</v>
      </c>
      <c r="I24" s="52">
        <f>'rate_look up'!S24</f>
        <v>3.6869842821657607E-3</v>
      </c>
      <c r="L24" s="18"/>
      <c r="M24" s="18"/>
      <c r="N24" s="30"/>
      <c r="O24" s="30"/>
      <c r="P24" s="32"/>
      <c r="Q24" s="22"/>
      <c r="R24" s="22"/>
      <c r="S24" s="32"/>
    </row>
    <row r="25" spans="1:40" x14ac:dyDescent="0.4">
      <c r="B25" s="16"/>
      <c r="C25" s="12" t="s">
        <v>35</v>
      </c>
      <c r="D25" s="51" t="str">
        <f>'number_look up'!Q25</f>
        <v>1.2 (0.7, 1.7)</v>
      </c>
      <c r="E25" s="51" t="str">
        <f>'number_look up'!R25</f>
        <v>2.4 (1.5, 3.5)</v>
      </c>
      <c r="F25" s="52">
        <f>'number_look up'!S25</f>
        <v>3.756743752629723E-2</v>
      </c>
      <c r="G25" s="51" t="str">
        <f>'rate_look up'!Q25</f>
        <v>0.06 (0.04, 0.09)</v>
      </c>
      <c r="H25" s="51" t="str">
        <f>'rate_look up'!R25</f>
        <v>0.06 (0.04, 0.08)</v>
      </c>
      <c r="I25" s="52">
        <f>'rate_look up'!S25</f>
        <v>-1.5915433536766136E-3</v>
      </c>
      <c r="L25" s="41"/>
      <c r="M25" s="41"/>
      <c r="N25" s="30"/>
      <c r="O25" s="30"/>
      <c r="P25" s="32"/>
      <c r="Q25" s="22"/>
      <c r="R25" s="22"/>
      <c r="S25" s="32"/>
    </row>
    <row r="26" spans="1:40" x14ac:dyDescent="0.4">
      <c r="B26" s="12" t="s">
        <v>36</v>
      </c>
      <c r="C26" s="12" t="s">
        <v>36</v>
      </c>
      <c r="D26" s="51" t="str">
        <f>'number_look up'!Q26</f>
        <v>5.6 (3.6, 8.1)</v>
      </c>
      <c r="E26" s="51" t="str">
        <f>'number_look up'!R26</f>
        <v>9 (5.9, 12.7)</v>
      </c>
      <c r="F26" s="52">
        <f>'number_look up'!S26</f>
        <v>2.0657374566831158E-2</v>
      </c>
      <c r="G26" s="51" t="str">
        <f>'rate_look up'!Q26</f>
        <v>0.26 (0.17, 0.38)</v>
      </c>
      <c r="H26" s="51" t="str">
        <f>'rate_look up'!R26</f>
        <v>0.21 (0.14, 0.3)</v>
      </c>
      <c r="I26" s="52">
        <f>'rate_look up'!S26</f>
        <v>-6.6602506769300445E-3</v>
      </c>
      <c r="L26" s="18"/>
      <c r="M26" s="18"/>
      <c r="N26" s="30"/>
      <c r="O26" s="30"/>
      <c r="P26" s="32"/>
      <c r="Q26" s="22"/>
      <c r="R26" s="22"/>
      <c r="S26" s="32"/>
    </row>
    <row r="27" spans="1:40" x14ac:dyDescent="0.4">
      <c r="B27" s="12"/>
      <c r="C27" s="12"/>
      <c r="D27" s="51"/>
      <c r="E27" s="51"/>
      <c r="F27" s="52"/>
      <c r="G27" s="51"/>
      <c r="H27" s="51"/>
      <c r="I27" s="52"/>
      <c r="L27" s="18"/>
      <c r="M27" s="18"/>
      <c r="N27" s="30"/>
      <c r="O27" s="30"/>
      <c r="P27" s="32"/>
      <c r="Q27" s="22"/>
      <c r="R27" s="22"/>
      <c r="S27" s="32"/>
    </row>
    <row r="28" spans="1:40" x14ac:dyDescent="0.4">
      <c r="B28" s="10" t="s">
        <v>48</v>
      </c>
      <c r="C28" s="10"/>
      <c r="D28" s="51"/>
      <c r="E28" s="51"/>
      <c r="F28" s="52"/>
      <c r="G28" s="51"/>
      <c r="H28" s="51"/>
      <c r="I28" s="52"/>
      <c r="L28" s="34"/>
      <c r="M28" s="34"/>
      <c r="N28" s="30"/>
      <c r="O28" s="30"/>
      <c r="P28" s="32"/>
      <c r="Q28" s="22"/>
      <c r="R28" s="22"/>
      <c r="S28" s="32"/>
    </row>
    <row r="29" spans="1:40" x14ac:dyDescent="0.4">
      <c r="B29" s="12" t="s">
        <v>51</v>
      </c>
      <c r="C29" s="12" t="s">
        <v>53</v>
      </c>
      <c r="D29" s="51" t="str">
        <f>'number_look up'!Q29</f>
        <v>8.1 (4.5, 13.1)</v>
      </c>
      <c r="E29" s="51" t="str">
        <f>'number_look up'!R29</f>
        <v>10.5 (5.9, 16.9)</v>
      </c>
      <c r="F29" s="52">
        <f>'number_look up'!S29</f>
        <v>1.0438518518204281E-2</v>
      </c>
      <c r="G29" s="51" t="str">
        <f>'rate_look up'!Q29</f>
        <v>0.41 (0.23, 0.65)</v>
      </c>
      <c r="H29" s="51" t="str">
        <f>'rate_look up'!R29</f>
        <v>0.27 (0.15, 0.42)</v>
      </c>
      <c r="I29" s="52">
        <f>'rate_look up'!S29</f>
        <v>-1.1888811242915147E-2</v>
      </c>
      <c r="L29" s="18"/>
      <c r="M29" s="18"/>
      <c r="N29" s="30"/>
      <c r="O29" s="30"/>
      <c r="P29" s="32"/>
      <c r="Q29" s="22"/>
      <c r="R29" s="22"/>
      <c r="S29" s="32"/>
    </row>
    <row r="30" spans="1:40" x14ac:dyDescent="0.4">
      <c r="B30" s="12" t="s">
        <v>54</v>
      </c>
      <c r="C30" s="12" t="s">
        <v>26</v>
      </c>
      <c r="D30" s="51" t="str">
        <f>'number_look up'!Q30</f>
        <v>33.7 (21.2, 50.3)</v>
      </c>
      <c r="E30" s="51" t="str">
        <f>'number_look up'!R30</f>
        <v>72.6 (45.4, 108.6)</v>
      </c>
      <c r="F30" s="52">
        <f>'number_look up'!S30</f>
        <v>3.9836044369914218E-2</v>
      </c>
      <c r="G30" s="51" t="str">
        <f>'rate_look up'!Q30</f>
        <v>1.77 (1.11, 2.63)</v>
      </c>
      <c r="H30" s="51" t="str">
        <f>'rate_look up'!R30</f>
        <v>1.87 (1.17, 2.8)</v>
      </c>
      <c r="I30" s="52">
        <f>'rate_look up'!S30</f>
        <v>2.0197840211647177E-3</v>
      </c>
      <c r="L30" s="18"/>
      <c r="M30" s="18"/>
      <c r="N30" s="30"/>
      <c r="O30" s="30"/>
      <c r="P30" s="32"/>
      <c r="Q30" s="22"/>
      <c r="R30" s="22"/>
      <c r="S30" s="32"/>
    </row>
    <row r="31" spans="1:40" x14ac:dyDescent="0.4">
      <c r="B31" s="12"/>
      <c r="C31" s="12" t="s">
        <v>56</v>
      </c>
      <c r="D31" s="51" t="str">
        <f>'number_look up'!Q31</f>
        <v>496.4 (299.7, 765.5)</v>
      </c>
      <c r="E31" s="51" t="str">
        <f>'number_look up'!R31</f>
        <v>1001.2 (608.4, 1524.2)</v>
      </c>
      <c r="F31" s="52">
        <f>'number_look up'!S31</f>
        <v>3.5064836242409768E-2</v>
      </c>
      <c r="G31" s="51" t="str">
        <f>'rate_look up'!Q31</f>
        <v>32.94 (19.97, 49.63)</v>
      </c>
      <c r="H31" s="51" t="str">
        <f>'rate_look up'!R31</f>
        <v>28.43 (17.39, 42.37)</v>
      </c>
      <c r="I31" s="52">
        <f>'rate_look up'!S31</f>
        <v>-4.7216414713559737E-3</v>
      </c>
      <c r="L31" s="18"/>
      <c r="M31" s="18"/>
      <c r="N31" s="30"/>
      <c r="O31" s="30"/>
      <c r="P31" s="32"/>
      <c r="Q31" s="22"/>
      <c r="R31" s="22"/>
      <c r="S31" s="32"/>
      <c r="T31" s="28"/>
      <c r="U31" s="29"/>
      <c r="V31" s="29"/>
      <c r="W31" s="29"/>
      <c r="X31" s="29"/>
      <c r="Y31" s="29"/>
      <c r="Z31" s="29"/>
      <c r="AA31" s="29"/>
    </row>
    <row r="32" spans="1:40" x14ac:dyDescent="0.4">
      <c r="A32" s="28"/>
      <c r="B32" s="12"/>
      <c r="C32" s="12" t="s">
        <v>58</v>
      </c>
      <c r="D32" s="51" t="str">
        <f>'number_look up'!Q32</f>
        <v>340.5 (199.2, 525.8)</v>
      </c>
      <c r="E32" s="51" t="str">
        <f>'number_look up'!R32</f>
        <v>788.4 (468.4, 1235.8)</v>
      </c>
      <c r="F32" s="52">
        <f>'number_look up'!S32</f>
        <v>4.536634038504677E-2</v>
      </c>
      <c r="G32" s="51" t="str">
        <f>'rate_look up'!Q32</f>
        <v>21.41 (12.72, 33.15)</v>
      </c>
      <c r="H32" s="51" t="str">
        <f>'rate_look up'!R32</f>
        <v>21.72 (12.96, 33.92)</v>
      </c>
      <c r="I32" s="52">
        <f>'rate_look up'!S32</f>
        <v>4.8579336674696422E-4</v>
      </c>
      <c r="L32" s="18"/>
      <c r="M32" s="18"/>
      <c r="N32" s="30"/>
      <c r="O32" s="30"/>
      <c r="P32" s="32"/>
      <c r="Q32" s="22"/>
      <c r="R32" s="22"/>
      <c r="S32" s="32"/>
      <c r="T32" s="28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1:20" s="29" customFormat="1" x14ac:dyDescent="0.4">
      <c r="B33" s="12"/>
      <c r="C33" s="12" t="s">
        <v>85</v>
      </c>
      <c r="D33" s="51" t="str">
        <f>'number_look up'!Q33</f>
        <v>7.3 (3.9, 12.7)</v>
      </c>
      <c r="E33" s="51" t="str">
        <f>'number_look up'!R33</f>
        <v>33.4 (18.1, 57.5)</v>
      </c>
      <c r="F33" s="52">
        <f>'number_look up'!S33</f>
        <v>0.12350000823446944</v>
      </c>
      <c r="G33" s="51" t="str">
        <f>'rate_look up'!Q33</f>
        <v>0.52 (0.29, 0.91)</v>
      </c>
      <c r="H33" s="51" t="str">
        <f>'rate_look up'!R33</f>
        <v>1.01 (0.55, 1.72)</v>
      </c>
      <c r="I33" s="52">
        <f>'rate_look up'!S33</f>
        <v>3.2163420142926863E-2</v>
      </c>
    </row>
    <row r="34" spans="1:20" s="29" customFormat="1" x14ac:dyDescent="0.4">
      <c r="B34" s="16"/>
      <c r="C34" s="12" t="s">
        <v>32</v>
      </c>
      <c r="D34" s="51" t="str">
        <f>'number_look up'!Q34</f>
        <v>35.5 (19.3, 60.9)</v>
      </c>
      <c r="E34" s="51" t="str">
        <f>'number_look up'!R34</f>
        <v>50.6 (27.2, 86.3)</v>
      </c>
      <c r="F34" s="52">
        <f>'number_look up'!S34</f>
        <v>1.461568932735138E-2</v>
      </c>
      <c r="G34" s="51" t="str">
        <f>'rate_look up'!Q34</f>
        <v>2.45 (1.37, 4.06)</v>
      </c>
      <c r="H34" s="51" t="str">
        <f>'rate_look up'!R34</f>
        <v>1.5 (0.83, 2.54)</v>
      </c>
      <c r="I34" s="52">
        <f>'rate_look up'!S34</f>
        <v>-1.3356595716692111E-2</v>
      </c>
    </row>
    <row r="35" spans="1:20" x14ac:dyDescent="0.4">
      <c r="B35" s="12"/>
      <c r="C35" s="12" t="s">
        <v>33</v>
      </c>
      <c r="D35" s="51" t="str">
        <f>'number_look up'!Q35</f>
        <v>0.4 (0.2, 0.5)</v>
      </c>
      <c r="E35" s="51" t="str">
        <f>'number_look up'!R35</f>
        <v>0.8 (0.5, 1.3)</v>
      </c>
      <c r="F35" s="52">
        <f>'number_look up'!S35</f>
        <v>4.5708702696347171E-2</v>
      </c>
      <c r="G35" s="51" t="str">
        <f>'rate_look up'!Q35</f>
        <v>0.02 (0.01, 0.03)</v>
      </c>
      <c r="H35" s="51" t="str">
        <f>'rate_look up'!R35</f>
        <v>0.02 (0.01, 0.04)</v>
      </c>
      <c r="I35" s="52">
        <f>'rate_look up'!S35</f>
        <v>2.8994708926674061E-3</v>
      </c>
      <c r="L35" s="24"/>
      <c r="M35" s="24"/>
      <c r="N35" s="30"/>
      <c r="O35" s="30"/>
      <c r="P35" s="32"/>
      <c r="Q35" s="22"/>
      <c r="R35" s="22"/>
      <c r="S35" s="32"/>
    </row>
    <row r="36" spans="1:20" x14ac:dyDescent="0.4">
      <c r="B36" s="12"/>
      <c r="C36" s="12" t="s">
        <v>84</v>
      </c>
      <c r="D36" s="51" t="str">
        <f>'number_look up'!Q36</f>
        <v>11.1 (7.3, 16.1)</v>
      </c>
      <c r="E36" s="51" t="str">
        <f>'number_look up'!R36</f>
        <v>18.7 (12.2, 27.4)</v>
      </c>
      <c r="F36" s="52">
        <f>'number_look up'!S36</f>
        <v>2.3769843815611199E-2</v>
      </c>
      <c r="G36" s="51" t="str">
        <f>'rate_look up'!Q36</f>
        <v>0.54 (0.35, 0.78)</v>
      </c>
      <c r="H36" s="51" t="str">
        <f>'rate_look up'!R36</f>
        <v>0.51 (0.33, 0.74)</v>
      </c>
      <c r="I36" s="52">
        <f>'rate_look up'!S36</f>
        <v>-1.9909264939567063E-3</v>
      </c>
      <c r="J36" s="43"/>
      <c r="K36" s="43"/>
      <c r="L36" s="43"/>
      <c r="M36" s="43"/>
      <c r="N36" s="43"/>
      <c r="O36" s="22"/>
      <c r="P36" s="22"/>
      <c r="Q36" s="32"/>
      <c r="R36" s="28"/>
      <c r="S36" s="29"/>
      <c r="T36" s="5"/>
    </row>
    <row r="37" spans="1:20" x14ac:dyDescent="0.4">
      <c r="B37" s="12"/>
      <c r="C37" s="12" t="s">
        <v>83</v>
      </c>
      <c r="D37" s="51" t="str">
        <f>'number_look up'!Q37</f>
        <v>34 (21.1, 51)</v>
      </c>
      <c r="E37" s="51" t="str">
        <f>'number_look up'!R37</f>
        <v>48.3 (30.6, 71.9)</v>
      </c>
      <c r="F37" s="52">
        <f>'number_look up'!S37</f>
        <v>1.4402223271287285E-2</v>
      </c>
      <c r="G37" s="51" t="str">
        <f>'rate_look up'!Q37</f>
        <v>1.75 (1.09, 2.58)</v>
      </c>
      <c r="H37" s="51" t="str">
        <f>'rate_look up'!R37</f>
        <v>1.22 (0.78, 1.82)</v>
      </c>
      <c r="I37" s="52">
        <f>'rate_look up'!S37</f>
        <v>-1.0458829349240967E-2</v>
      </c>
      <c r="J37" s="24"/>
      <c r="K37" s="24"/>
      <c r="L37" s="33"/>
      <c r="M37" s="33"/>
      <c r="N37" s="24"/>
      <c r="O37" s="22"/>
      <c r="P37" s="22"/>
      <c r="Q37" s="32"/>
      <c r="R37" s="28"/>
      <c r="S37" s="29"/>
      <c r="T37" s="5"/>
    </row>
    <row r="38" spans="1:20" x14ac:dyDescent="0.4">
      <c r="B38" s="10"/>
      <c r="C38" s="12" t="s">
        <v>30</v>
      </c>
      <c r="D38" s="51" t="str">
        <f>'number_look up'!Q38</f>
        <v>97.1 (63, 143.8)</v>
      </c>
      <c r="E38" s="51" t="str">
        <f>'number_look up'!R38</f>
        <v>180.6 (116.5, 268.5)</v>
      </c>
      <c r="F38" s="52">
        <f>'number_look up'!S38</f>
        <v>2.9648755490413865E-2</v>
      </c>
      <c r="G38" s="51" t="str">
        <f>'rate_look up'!Q38</f>
        <v>6.04 (3.86, 8.96)</v>
      </c>
      <c r="H38" s="51" t="str">
        <f>'rate_look up'!R38</f>
        <v>5.13 (3.33, 7.54)</v>
      </c>
      <c r="I38" s="52">
        <f>'rate_look up'!S38</f>
        <v>-5.2382407031266939E-3</v>
      </c>
      <c r="J38" s="22"/>
      <c r="K38" s="22"/>
      <c r="L38" s="22"/>
      <c r="M38" s="22"/>
      <c r="N38" s="22"/>
      <c r="O38" s="22"/>
      <c r="P38" s="22"/>
      <c r="Q38" s="32"/>
      <c r="R38" s="28"/>
      <c r="S38" s="29"/>
      <c r="T38" s="5"/>
    </row>
    <row r="39" spans="1:20" x14ac:dyDescent="0.4">
      <c r="A39" s="5"/>
      <c r="B39" s="12"/>
      <c r="C39" s="12" t="s">
        <v>21</v>
      </c>
      <c r="D39" s="51" t="str">
        <f>'number_look up'!Q39</f>
        <v>5.8 (3.8, 8.4)</v>
      </c>
      <c r="E39" s="51" t="str">
        <f>'number_look up'!R39</f>
        <v>12.4 (8.2, 17.7)</v>
      </c>
      <c r="F39" s="52">
        <f>'number_look up'!S39</f>
        <v>3.9167308820529427E-2</v>
      </c>
      <c r="G39" s="51" t="str">
        <f>'rate_look up'!Q39</f>
        <v>0.43 (0.28, 0.62)</v>
      </c>
      <c r="H39" s="51" t="str">
        <f>'rate_look up'!R39</f>
        <v>0.39 (0.25, 0.56)</v>
      </c>
      <c r="I39" s="52">
        <f>'rate_look up'!S39</f>
        <v>-3.5264743753279852E-3</v>
      </c>
      <c r="L39" s="29"/>
      <c r="M39" s="29"/>
      <c r="N39" s="29"/>
      <c r="O39" s="29"/>
      <c r="P39" s="29"/>
      <c r="Q39" s="29"/>
      <c r="R39" s="29"/>
      <c r="S39" s="29"/>
      <c r="T39" s="5"/>
    </row>
    <row r="40" spans="1:20" x14ac:dyDescent="0.4">
      <c r="B40" s="12" t="s">
        <v>75</v>
      </c>
      <c r="C40" s="12" t="s">
        <v>38</v>
      </c>
      <c r="D40" s="51" t="str">
        <f>'number_look up'!Q40</f>
        <v>105.1 (62.1, 164.1)</v>
      </c>
      <c r="E40" s="51" t="str">
        <f>'number_look up'!R40</f>
        <v>234 (140.5, 352)</v>
      </c>
      <c r="F40" s="52">
        <f>'number_look up'!S40</f>
        <v>4.2271005423478641E-2</v>
      </c>
      <c r="G40" s="51" t="str">
        <f>'rate_look up'!Q40</f>
        <v>7.22 (4.39, 11.15)</v>
      </c>
      <c r="H40" s="51" t="str">
        <f>'rate_look up'!R40</f>
        <v>6.75 (4.11, 10.15)</v>
      </c>
      <c r="I40" s="52">
        <f>'rate_look up'!S40</f>
        <v>-2.2351838717327103E-3</v>
      </c>
      <c r="J40" s="22"/>
      <c r="K40" s="32"/>
      <c r="L40" s="22"/>
      <c r="M40" s="22"/>
      <c r="N40" s="32"/>
      <c r="O40" s="22"/>
      <c r="P40" s="22"/>
      <c r="Q40" s="32"/>
      <c r="R40" s="28"/>
      <c r="S40" s="29"/>
      <c r="T40" s="5"/>
    </row>
    <row r="41" spans="1:20" x14ac:dyDescent="0.4">
      <c r="B41" s="12"/>
      <c r="C41" s="12" t="s">
        <v>22</v>
      </c>
      <c r="D41" s="51" t="str">
        <f>'number_look up'!Q41</f>
        <v>0.6 (0.3, 0.8)</v>
      </c>
      <c r="E41" s="51" t="str">
        <f>'number_look up'!R41</f>
        <v>1.2 (0.7, 1.8)</v>
      </c>
      <c r="F41" s="52">
        <f>'number_look up'!S41</f>
        <v>3.902082474170749E-2</v>
      </c>
      <c r="G41" s="51" t="str">
        <f>'rate_look up'!Q41</f>
        <v>0.03 (0.02, 0.05)</v>
      </c>
      <c r="H41" s="51" t="str">
        <f>'rate_look up'!R41</f>
        <v>0.03 (0.02, 0.05)</v>
      </c>
      <c r="I41" s="52">
        <f>'rate_look up'!S41</f>
        <v>-1.9833458209447268E-3</v>
      </c>
      <c r="J41" s="22"/>
      <c r="K41" s="32"/>
      <c r="L41" s="22"/>
      <c r="M41" s="22"/>
      <c r="N41" s="32"/>
      <c r="O41" s="22"/>
      <c r="P41" s="22"/>
      <c r="Q41" s="32"/>
      <c r="R41" s="28"/>
      <c r="S41" s="29"/>
      <c r="T41" s="5"/>
    </row>
    <row r="42" spans="1:20" x14ac:dyDescent="0.4">
      <c r="B42" s="12"/>
      <c r="C42" s="12" t="s">
        <v>23</v>
      </c>
      <c r="D42" s="51" t="str">
        <f>'number_look up'!Q42</f>
        <v>0.1 (0.1, 0.2)</v>
      </c>
      <c r="E42" s="51" t="str">
        <f>'number_look up'!R42</f>
        <v>0.2 (0.1, 0.3)</v>
      </c>
      <c r="F42" s="52">
        <f>'number_look up'!S42</f>
        <v>3.9622503183900218E-2</v>
      </c>
      <c r="G42" s="51" t="str">
        <f>'rate_look up'!Q42</f>
        <v>0.01 (0, 0.01)</v>
      </c>
      <c r="H42" s="51" t="str">
        <f>'rate_look up'!R42</f>
        <v>0.01 (0, 0.01)</v>
      </c>
      <c r="I42" s="52">
        <f>'rate_look up'!S42</f>
        <v>-2.48871994514482E-3</v>
      </c>
      <c r="J42" s="22"/>
      <c r="K42" s="32"/>
      <c r="L42" s="22"/>
      <c r="M42" s="22"/>
      <c r="N42" s="32"/>
      <c r="O42" s="22"/>
      <c r="P42" s="22"/>
      <c r="Q42" s="32"/>
      <c r="R42" s="28"/>
      <c r="S42" s="29"/>
      <c r="T42" s="5"/>
    </row>
    <row r="43" spans="1:20" x14ac:dyDescent="0.4">
      <c r="B43" s="10"/>
      <c r="C43" s="12" t="s">
        <v>24</v>
      </c>
      <c r="D43" s="51" t="str">
        <f>'number_look up'!Q43</f>
        <v>0.1 (0.1, 0.2)</v>
      </c>
      <c r="E43" s="51" t="str">
        <f>'number_look up'!R43</f>
        <v>0.2 (0.1, 0.4)</v>
      </c>
      <c r="F43" s="52">
        <f>'number_look up'!S43</f>
        <v>2.7956606887062672E-2</v>
      </c>
      <c r="G43" s="51" t="str">
        <f>'rate_look up'!Q43</f>
        <v>0.01 (0.01, 0.01)</v>
      </c>
      <c r="H43" s="51" t="str">
        <f>'rate_look up'!R43</f>
        <v>0.01 (0, 0.01)</v>
      </c>
      <c r="I43" s="52">
        <f>'rate_look up'!S43</f>
        <v>-7.9409802756464382E-3</v>
      </c>
      <c r="J43" s="22"/>
      <c r="K43" s="32"/>
      <c r="L43" s="22"/>
      <c r="M43" s="22"/>
      <c r="N43" s="32"/>
      <c r="O43" s="22"/>
      <c r="P43" s="22"/>
      <c r="Q43" s="32"/>
      <c r="R43" s="28"/>
      <c r="S43" s="29"/>
      <c r="T43" s="5"/>
    </row>
    <row r="44" spans="1:20" x14ac:dyDescent="0.4">
      <c r="B44" s="12"/>
      <c r="C44" s="12" t="s">
        <v>34</v>
      </c>
      <c r="D44" s="51" t="str">
        <f>'number_look up'!Q44</f>
        <v>0.1 (0.1, 0.1)</v>
      </c>
      <c r="E44" s="51" t="str">
        <f>'number_look up'!R44</f>
        <v>0.2 (0.1, 0.3)</v>
      </c>
      <c r="F44" s="52">
        <f>'number_look up'!S44</f>
        <v>4.1410014536355046E-2</v>
      </c>
      <c r="G44" s="51" t="str">
        <f>'rate_look up'!Q44</f>
        <v>0.01 (0, 0.01)</v>
      </c>
      <c r="H44" s="51" t="str">
        <f>'rate_look up'!R44</f>
        <v>0.01 (0, 0.01)</v>
      </c>
      <c r="I44" s="52">
        <f>'rate_look up'!S44</f>
        <v>-3.4889814557104387E-4</v>
      </c>
      <c r="J44" s="22"/>
      <c r="K44" s="32"/>
      <c r="L44" s="22"/>
      <c r="M44" s="22"/>
      <c r="N44" s="32"/>
      <c r="O44" s="22"/>
      <c r="P44" s="22"/>
      <c r="Q44" s="32"/>
      <c r="R44" s="28"/>
      <c r="S44" s="29"/>
      <c r="T44" s="5"/>
    </row>
    <row r="45" spans="1:20" x14ac:dyDescent="0.4">
      <c r="B45" s="12"/>
      <c r="C45" s="12" t="s">
        <v>28</v>
      </c>
      <c r="D45" s="51" t="str">
        <f>'number_look up'!Q45</f>
        <v>2.4 (1.4, 3.6)</v>
      </c>
      <c r="E45" s="51" t="str">
        <f>'number_look up'!R45</f>
        <v>4.5 (2.8, 6.8)</v>
      </c>
      <c r="F45" s="52">
        <f>'number_look up'!S45</f>
        <v>3.1648312967651498E-2</v>
      </c>
      <c r="G45" s="51" t="str">
        <f>'rate_look up'!Q45</f>
        <v>0.16 (0.1, 0.24)</v>
      </c>
      <c r="H45" s="51" t="str">
        <f>'rate_look up'!R45</f>
        <v>0.13 (0.08, 0.2)</v>
      </c>
      <c r="I45" s="52">
        <f>'rate_look up'!S45</f>
        <v>-5.0009990571129948E-3</v>
      </c>
      <c r="J45" s="22"/>
      <c r="K45" s="32"/>
      <c r="L45" s="22"/>
      <c r="M45" s="22"/>
      <c r="N45" s="32"/>
      <c r="O45" s="22"/>
      <c r="P45" s="22"/>
      <c r="Q45" s="32"/>
      <c r="R45" s="28"/>
      <c r="S45" s="29"/>
      <c r="T45" s="5"/>
    </row>
    <row r="46" spans="1:20" x14ac:dyDescent="0.4">
      <c r="B46" s="12" t="s">
        <v>67</v>
      </c>
      <c r="C46" s="12" t="s">
        <v>41</v>
      </c>
      <c r="D46" s="51" t="str">
        <f>'number_look up'!Q46</f>
        <v>19.8 (11.6, 32)</v>
      </c>
      <c r="E46" s="51" t="str">
        <f>'number_look up'!R46</f>
        <v>23.9 (14.2, 38.3)</v>
      </c>
      <c r="F46" s="52">
        <f>'number_look up'!S46</f>
        <v>7.140344663922665E-3</v>
      </c>
      <c r="G46" s="51" t="str">
        <f>'rate_look up'!Q46</f>
        <v>0.65 (0.38, 1.04)</v>
      </c>
      <c r="H46" s="51" t="str">
        <f>'rate_look up'!R46</f>
        <v>0.65 (0.38, 1.05)</v>
      </c>
      <c r="I46" s="52">
        <f>'rate_look up'!S46</f>
        <v>2.9131179144988723E-4</v>
      </c>
      <c r="J46" s="22"/>
      <c r="K46" s="32"/>
      <c r="L46" s="22"/>
      <c r="M46" s="22"/>
      <c r="N46" s="32"/>
      <c r="O46" s="22"/>
      <c r="P46" s="22"/>
      <c r="Q46" s="32"/>
      <c r="R46" s="28"/>
      <c r="S46" s="29"/>
      <c r="T46" s="5"/>
    </row>
    <row r="47" spans="1:20" x14ac:dyDescent="0.4">
      <c r="B47" s="12" t="s">
        <v>70</v>
      </c>
      <c r="C47" s="12" t="s">
        <v>39</v>
      </c>
      <c r="D47" s="51" t="str">
        <f>'number_look up'!Q47</f>
        <v>0.9 (0.5, 1.5)</v>
      </c>
      <c r="E47" s="51" t="str">
        <f>'number_look up'!R47</f>
        <v>1.1 (0.6, 1.7)</v>
      </c>
      <c r="F47" s="52">
        <f>'number_look up'!S47</f>
        <v>5.3824327458582722E-3</v>
      </c>
      <c r="G47" s="51" t="str">
        <f>'rate_look up'!Q47</f>
        <v>0.03 (0.02, 0.05)</v>
      </c>
      <c r="H47" s="51" t="str">
        <f>'rate_look up'!R47</f>
        <v>0.03 (0.02, 0.05)</v>
      </c>
      <c r="I47" s="52">
        <f>'rate_look up'!S47</f>
        <v>-6.2410774041549058E-4</v>
      </c>
      <c r="J47" s="22"/>
      <c r="K47" s="32"/>
      <c r="L47" s="22"/>
      <c r="M47" s="22"/>
      <c r="N47" s="32"/>
      <c r="O47" s="22"/>
      <c r="P47" s="22"/>
      <c r="Q47" s="32"/>
      <c r="R47" s="28"/>
      <c r="S47" s="29"/>
      <c r="T47" s="5"/>
    </row>
    <row r="48" spans="1:20" x14ac:dyDescent="0.4">
      <c r="B48" s="12"/>
      <c r="C48" s="12" t="s">
        <v>40</v>
      </c>
      <c r="D48" s="51" t="str">
        <f>'number_look up'!Q48</f>
        <v>0.6 (0.4, 0.9)</v>
      </c>
      <c r="E48" s="51" t="str">
        <f>'number_look up'!R48</f>
        <v>1 (0.6, 1.5)</v>
      </c>
      <c r="F48" s="52">
        <f>'number_look up'!S48</f>
        <v>2.3863830450200019E-2</v>
      </c>
      <c r="G48" s="51" t="str">
        <f>'rate_look up'!Q48</f>
        <v>0.02 (0.01, 0.03)</v>
      </c>
      <c r="H48" s="51" t="str">
        <f>'rate_look up'!R48</f>
        <v>0.03 (0.02, 0.04)</v>
      </c>
      <c r="I48" s="52">
        <f>'rate_look up'!S48</f>
        <v>3.9339943414712164E-3</v>
      </c>
      <c r="J48" s="22"/>
      <c r="K48" s="32"/>
      <c r="L48" s="22"/>
      <c r="M48" s="22"/>
      <c r="N48" s="32"/>
      <c r="O48" s="22"/>
      <c r="P48" s="22"/>
      <c r="Q48" s="32"/>
      <c r="R48" s="28"/>
      <c r="S48" s="29"/>
      <c r="T48" s="5"/>
    </row>
    <row r="49" spans="1:20" x14ac:dyDescent="0.4">
      <c r="B49" s="16"/>
      <c r="C49" s="12" t="s">
        <v>35</v>
      </c>
      <c r="D49" s="51" t="str">
        <f>'number_look up'!Q49</f>
        <v>0.8 (0.5, 1.2)</v>
      </c>
      <c r="E49" s="51" t="str">
        <f>'number_look up'!R49</f>
        <v>1.8 (1.2, 2.6)</v>
      </c>
      <c r="F49" s="52">
        <f>'number_look up'!S49</f>
        <v>4.1639615622549052E-2</v>
      </c>
      <c r="G49" s="51" t="str">
        <f>'rate_look up'!Q49</f>
        <v>0.06 (0.04, 0.09)</v>
      </c>
      <c r="H49" s="51" t="str">
        <f>'rate_look up'!R49</f>
        <v>0.06 (0.04, 0.08)</v>
      </c>
      <c r="I49" s="52">
        <f>'rate_look up'!S49</f>
        <v>-2.5150516248155664E-3</v>
      </c>
      <c r="J49" s="22"/>
      <c r="K49" s="32"/>
      <c r="L49" s="22"/>
      <c r="M49" s="22"/>
      <c r="N49" s="32"/>
      <c r="O49" s="22"/>
      <c r="P49" s="22"/>
      <c r="Q49" s="32"/>
      <c r="R49" s="28"/>
      <c r="S49" s="29"/>
      <c r="T49" s="5"/>
    </row>
    <row r="50" spans="1:20" ht="14.25" thickBot="1" x14ac:dyDescent="0.45">
      <c r="B50" s="37" t="s">
        <v>36</v>
      </c>
      <c r="C50" s="37" t="s">
        <v>36</v>
      </c>
      <c r="D50" s="53" t="str">
        <f>'number_look up'!Q50</f>
        <v>4.4 (2.8, 6.3)</v>
      </c>
      <c r="E50" s="53" t="str">
        <f>'number_look up'!R50</f>
        <v>7.5 (4.8, 10.7)</v>
      </c>
      <c r="F50" s="54">
        <f>'number_look up'!S50</f>
        <v>2.4510732415629254E-2</v>
      </c>
      <c r="G50" s="53" t="str">
        <f>'rate_look up'!Q50</f>
        <v>0.25 (0.16, 0.36)</v>
      </c>
      <c r="H50" s="53" t="str">
        <f>'rate_look up'!R50</f>
        <v>0.21 (0.14, 0.3)</v>
      </c>
      <c r="I50" s="54">
        <f>'rate_look up'!S50</f>
        <v>-5.2062435552384049E-3</v>
      </c>
      <c r="J50" s="22"/>
      <c r="K50" s="32"/>
      <c r="L50" s="22"/>
      <c r="M50" s="22"/>
      <c r="N50" s="32"/>
      <c r="O50" s="22"/>
      <c r="P50" s="22"/>
      <c r="Q50" s="32"/>
      <c r="R50" s="28"/>
      <c r="S50" s="29"/>
      <c r="T50" s="5"/>
    </row>
    <row r="51" spans="1:20" ht="14.25" thickTop="1" x14ac:dyDescent="0.4">
      <c r="B51" s="12"/>
      <c r="C51" s="12"/>
      <c r="D51" s="26"/>
      <c r="E51" s="26"/>
      <c r="F51" s="27"/>
      <c r="G51" s="26"/>
      <c r="H51" s="26"/>
      <c r="I51" s="27"/>
      <c r="J51" s="22"/>
      <c r="K51" s="32"/>
      <c r="L51" s="22"/>
      <c r="M51" s="22"/>
      <c r="N51" s="32"/>
      <c r="O51" s="22"/>
      <c r="P51" s="22"/>
      <c r="Q51" s="32"/>
      <c r="R51" s="28"/>
      <c r="S51" s="29"/>
      <c r="T51" s="5"/>
    </row>
    <row r="52" spans="1:20" x14ac:dyDescent="0.4">
      <c r="B52" s="12"/>
      <c r="C52" s="12"/>
      <c r="D52" s="26"/>
      <c r="E52" s="26"/>
      <c r="F52" s="27"/>
      <c r="G52" s="26"/>
      <c r="H52" s="26"/>
      <c r="I52" s="27"/>
      <c r="J52" s="22"/>
      <c r="K52" s="32"/>
      <c r="L52" s="22"/>
      <c r="M52" s="22"/>
      <c r="N52" s="32"/>
      <c r="O52" s="22"/>
      <c r="P52" s="22"/>
      <c r="Q52" s="32"/>
      <c r="R52" s="28"/>
      <c r="S52" s="29"/>
      <c r="T52" s="5"/>
    </row>
    <row r="53" spans="1:20" ht="14.25" thickBot="1" x14ac:dyDescent="0.45">
      <c r="B53" s="3"/>
      <c r="C53" s="20"/>
      <c r="D53" s="21"/>
      <c r="E53" s="21"/>
      <c r="F53" s="21"/>
      <c r="G53" s="21"/>
      <c r="H53" s="21"/>
      <c r="I53" s="21"/>
      <c r="L53" s="32"/>
      <c r="M53" s="30"/>
      <c r="N53" s="30"/>
      <c r="O53" s="22"/>
      <c r="P53" s="22"/>
      <c r="Q53" s="32"/>
      <c r="R53" s="28"/>
      <c r="S53" s="29"/>
      <c r="T53" s="5"/>
    </row>
    <row r="54" spans="1:20" ht="14.65" thickTop="1" thickBot="1" x14ac:dyDescent="0.45">
      <c r="B54" s="44" t="s">
        <v>91</v>
      </c>
      <c r="C54" s="44"/>
      <c r="D54" s="46" t="s">
        <v>90</v>
      </c>
      <c r="E54" s="46"/>
      <c r="F54" s="46"/>
      <c r="G54" s="47" t="s">
        <v>88</v>
      </c>
      <c r="H54" s="47"/>
      <c r="I54" s="47"/>
      <c r="L54" s="32"/>
      <c r="M54" s="30"/>
      <c r="N54" s="30"/>
      <c r="O54" s="22"/>
      <c r="P54" s="22"/>
      <c r="Q54" s="32"/>
      <c r="R54" s="28"/>
      <c r="S54" s="29"/>
      <c r="T54" s="5"/>
    </row>
    <row r="55" spans="1:20" ht="14.65" thickTop="1" thickBot="1" x14ac:dyDescent="0.45">
      <c r="A55" s="8"/>
      <c r="B55" s="45"/>
      <c r="C55" s="45"/>
      <c r="D55" s="9">
        <v>1990</v>
      </c>
      <c r="E55" s="23">
        <v>2019</v>
      </c>
      <c r="F55" s="23" t="s">
        <v>49</v>
      </c>
      <c r="G55" s="9">
        <v>1990</v>
      </c>
      <c r="H55" s="9">
        <v>2019</v>
      </c>
      <c r="I55" s="9" t="s">
        <v>49</v>
      </c>
      <c r="L55" s="22"/>
      <c r="M55" s="22"/>
      <c r="N55" s="32"/>
      <c r="O55" s="29"/>
      <c r="P55" s="29"/>
      <c r="Q55" s="29"/>
      <c r="R55" s="29"/>
      <c r="S55" s="29"/>
      <c r="T55" s="5"/>
    </row>
    <row r="56" spans="1:20" ht="14.25" thickTop="1" x14ac:dyDescent="0.4">
      <c r="B56" s="10" t="s">
        <v>80</v>
      </c>
      <c r="C56" s="10"/>
      <c r="D56" s="25"/>
      <c r="E56" s="25"/>
      <c r="F56" s="25"/>
      <c r="G56" s="25"/>
      <c r="H56" s="25"/>
      <c r="I56" s="25"/>
      <c r="L56" s="22"/>
      <c r="M56" s="22"/>
      <c r="N56" s="32"/>
      <c r="O56" s="29"/>
      <c r="P56" s="29"/>
      <c r="Q56" s="29"/>
      <c r="R56" s="29"/>
      <c r="S56" s="29"/>
      <c r="T56" s="5"/>
    </row>
    <row r="57" spans="1:20" x14ac:dyDescent="0.4">
      <c r="B57" s="12" t="s">
        <v>51</v>
      </c>
      <c r="C57" s="12" t="s">
        <v>53</v>
      </c>
      <c r="D57" s="26" t="str">
        <f>'number_look up'!T5</f>
        <v>7.8 (4.4, 12.4)</v>
      </c>
      <c r="E57" s="26" t="str">
        <f>'number_look up'!U5</f>
        <v>9.8 (5.6, 15.5)</v>
      </c>
      <c r="F57" s="27">
        <f>'number_look up'!V5</f>
        <v>8.9110617924830614E-3</v>
      </c>
      <c r="G57" s="26" t="str">
        <f>'rate_look up'!T5</f>
        <v>3.56 (2, 5.65)</v>
      </c>
      <c r="H57" s="26" t="str">
        <f>'rate_look up'!U5</f>
        <v>2.27 (1.29, 3.6)</v>
      </c>
      <c r="I57" s="27">
        <f>'rate_look up'!V5</f>
        <v>-1.2500160771420202E-2</v>
      </c>
      <c r="L57" s="22"/>
      <c r="M57" s="22"/>
      <c r="N57" s="32"/>
      <c r="O57" s="29"/>
      <c r="P57" s="29"/>
      <c r="Q57" s="29"/>
      <c r="R57" s="29"/>
      <c r="S57" s="29"/>
      <c r="T57" s="5"/>
    </row>
    <row r="58" spans="1:20" x14ac:dyDescent="0.4">
      <c r="B58" s="12" t="s">
        <v>54</v>
      </c>
      <c r="C58" s="12" t="s">
        <v>26</v>
      </c>
      <c r="D58" s="26" t="str">
        <f>'number_look up'!T6</f>
        <v>62.6 (48, 81.1)</v>
      </c>
      <c r="E58" s="26" t="str">
        <f>'number_look up'!U6</f>
        <v>136.6 (105.9, 175.1)</v>
      </c>
      <c r="F58" s="27">
        <f>'number_look up'!V6</f>
        <v>4.0750020817439156E-2</v>
      </c>
      <c r="G58" s="26" t="str">
        <f>'rate_look up'!T6</f>
        <v>28.87 (22.15, 37.07)</v>
      </c>
      <c r="H58" s="26" t="str">
        <f>'rate_look up'!U6</f>
        <v>31.59 (24.49, 40.34)</v>
      </c>
      <c r="I58" s="27">
        <f>'rate_look up'!V6</f>
        <v>3.2483690310338227E-3</v>
      </c>
      <c r="L58" s="22"/>
      <c r="M58" s="22"/>
      <c r="N58" s="32"/>
      <c r="O58" s="29"/>
      <c r="P58" s="29"/>
      <c r="Q58" s="29"/>
      <c r="R58" s="29"/>
      <c r="S58" s="29"/>
      <c r="T58" s="5"/>
    </row>
    <row r="59" spans="1:20" x14ac:dyDescent="0.4">
      <c r="B59" s="12"/>
      <c r="C59" s="12" t="s">
        <v>56</v>
      </c>
      <c r="D59" s="26" t="str">
        <f>'number_look up'!T7</f>
        <v>500.6 (365.7, 654.4)</v>
      </c>
      <c r="E59" s="26" t="str">
        <f>'number_look up'!U7</f>
        <v>977.5 (718.4, 1280.2)</v>
      </c>
      <c r="F59" s="27">
        <f>'number_look up'!V7</f>
        <v>3.284626853102933E-2</v>
      </c>
      <c r="G59" s="26" t="str">
        <f>'rate_look up'!T7</f>
        <v>257.86 (189.94, 335.7)</v>
      </c>
      <c r="H59" s="26" t="str">
        <f>'rate_look up'!U7</f>
        <v>222.48 (163.75, 291.22)</v>
      </c>
      <c r="I59" s="27">
        <f>'rate_look up'!V7</f>
        <v>-4.731305847636676E-3</v>
      </c>
      <c r="L59" s="22"/>
      <c r="M59" s="22"/>
      <c r="N59" s="32"/>
      <c r="O59" s="29"/>
      <c r="P59" s="29"/>
      <c r="Q59" s="29"/>
      <c r="R59" s="29"/>
      <c r="S59" s="29"/>
      <c r="T59" s="5"/>
    </row>
    <row r="60" spans="1:20" x14ac:dyDescent="0.4">
      <c r="B60" s="12"/>
      <c r="C60" s="12" t="s">
        <v>58</v>
      </c>
      <c r="D60" s="26" t="str">
        <f>'number_look up'!T8</f>
        <v>403.7 (291.6, 555.9)</v>
      </c>
      <c r="E60" s="26" t="str">
        <f>'number_look up'!U8</f>
        <v>985.9 (715.3, 1327.5)</v>
      </c>
      <c r="F60" s="27">
        <f>'number_look up'!V8</f>
        <v>4.9718655817440879E-2</v>
      </c>
      <c r="G60" s="26" t="str">
        <f>'rate_look up'!T8</f>
        <v>202.19 (147.16, 277.09)</v>
      </c>
      <c r="H60" s="26" t="str">
        <f>'rate_look up'!U8</f>
        <v>224.6 (162.85, 302.06)</v>
      </c>
      <c r="I60" s="27">
        <f>'rate_look up'!V8</f>
        <v>3.8226110061512514E-3</v>
      </c>
      <c r="L60" s="22"/>
      <c r="M60" s="22"/>
      <c r="N60" s="32"/>
      <c r="O60" s="29"/>
      <c r="P60" s="29"/>
      <c r="Q60" s="29"/>
      <c r="R60" s="29"/>
      <c r="S60" s="29"/>
      <c r="T60" s="5"/>
    </row>
    <row r="61" spans="1:20" x14ac:dyDescent="0.4">
      <c r="B61" s="12"/>
      <c r="C61" s="12" t="s">
        <v>85</v>
      </c>
      <c r="D61" s="26" t="str">
        <f>'number_look up'!T9</f>
        <v>9.7 (6, 14.6)</v>
      </c>
      <c r="E61" s="26" t="str">
        <f>'number_look up'!U9</f>
        <v>39.9 (25, 61)</v>
      </c>
      <c r="F61" s="27">
        <f>'number_look up'!V9</f>
        <v>0.10745004856440218</v>
      </c>
      <c r="G61" s="26" t="str">
        <f>'rate_look up'!T9</f>
        <v>5.01 (3.12, 7.61)</v>
      </c>
      <c r="H61" s="26" t="str">
        <f>'rate_look up'!U9</f>
        <v>9.07 (5.7, 13.88)</v>
      </c>
      <c r="I61" s="27">
        <f>'rate_look up'!V9</f>
        <v>2.7971869240502649E-2</v>
      </c>
      <c r="L61" s="22"/>
      <c r="M61" s="22"/>
      <c r="N61" s="32"/>
      <c r="O61" s="29"/>
      <c r="P61" s="29"/>
      <c r="Q61" s="29"/>
      <c r="R61" s="29"/>
      <c r="S61" s="29"/>
      <c r="T61" s="5"/>
    </row>
    <row r="62" spans="1:20" x14ac:dyDescent="0.4">
      <c r="B62" s="16"/>
      <c r="C62" s="12" t="s">
        <v>32</v>
      </c>
      <c r="D62" s="26" t="str">
        <f>'number_look up'!T10</f>
        <v>82.6 (53.4, 120.8)</v>
      </c>
      <c r="E62" s="26" t="str">
        <f>'number_look up'!U10</f>
        <v>106.3 (68, 158)</v>
      </c>
      <c r="F62" s="27">
        <f>'number_look up'!V10</f>
        <v>9.8727560067260467E-3</v>
      </c>
      <c r="G62" s="26" t="str">
        <f>'rate_look up'!T10</f>
        <v>42.05 (27.55, 60.73)</v>
      </c>
      <c r="H62" s="26" t="str">
        <f>'rate_look up'!U10</f>
        <v>24.2 (15.48, 35.93)</v>
      </c>
      <c r="I62" s="27">
        <f>'rate_look up'!V10</f>
        <v>-1.4642406498700468E-2</v>
      </c>
      <c r="L62" s="22"/>
      <c r="M62" s="22"/>
      <c r="N62" s="32"/>
      <c r="O62" s="29"/>
      <c r="P62" s="29"/>
      <c r="Q62" s="29"/>
      <c r="R62" s="29"/>
      <c r="S62" s="29"/>
      <c r="T62" s="5"/>
    </row>
    <row r="63" spans="1:20" x14ac:dyDescent="0.4">
      <c r="B63" s="12"/>
      <c r="C63" s="12" t="s">
        <v>33</v>
      </c>
      <c r="D63" s="26" t="str">
        <f>'number_look up'!T11</f>
        <v>0.8 (0.6, 1)</v>
      </c>
      <c r="E63" s="26" t="str">
        <f>'number_look up'!U11</f>
        <v>1.8 (1.4, 2.3)</v>
      </c>
      <c r="F63" s="27">
        <f>'number_look up'!V11</f>
        <v>4.4673871924633783E-2</v>
      </c>
      <c r="G63" s="26" t="str">
        <f>'rate_look up'!T11</f>
        <v>0.36 (0.29, 0.46)</v>
      </c>
      <c r="H63" s="26" t="str">
        <f>'rate_look up'!U11</f>
        <v>0.41 (0.32, 0.53)</v>
      </c>
      <c r="I63" s="27">
        <f>'rate_look up'!V11</f>
        <v>4.5149499016781539E-3</v>
      </c>
      <c r="L63" s="22"/>
      <c r="M63" s="22"/>
      <c r="N63" s="32"/>
      <c r="O63" s="29"/>
      <c r="P63" s="29"/>
      <c r="Q63" s="29"/>
      <c r="R63" s="29"/>
      <c r="S63" s="29"/>
      <c r="T63" s="5"/>
    </row>
    <row r="64" spans="1:20" x14ac:dyDescent="0.4">
      <c r="B64" s="12"/>
      <c r="C64" s="12" t="s">
        <v>84</v>
      </c>
      <c r="D64" s="26" t="str">
        <f>'number_look up'!T12</f>
        <v>11.9 (9.5, 14.6)</v>
      </c>
      <c r="E64" s="26" t="str">
        <f>'number_look up'!U12</f>
        <v>20 (16.2, 24.4)</v>
      </c>
      <c r="F64" s="27">
        <f>'number_look up'!V12</f>
        <v>2.3308552170455264E-2</v>
      </c>
      <c r="G64" s="26" t="str">
        <f>'rate_look up'!T12</f>
        <v>5.31 (4.26, 6.44)</v>
      </c>
      <c r="H64" s="26" t="str">
        <f>'rate_look up'!U12</f>
        <v>4.76 (3.85, 5.79)</v>
      </c>
      <c r="I64" s="27">
        <f>'rate_look up'!V12</f>
        <v>-3.5471541832437191E-3</v>
      </c>
      <c r="L64" s="22"/>
      <c r="M64" s="22"/>
      <c r="N64" s="32"/>
      <c r="O64" s="29"/>
      <c r="P64" s="29"/>
      <c r="Q64" s="29"/>
      <c r="R64" s="29"/>
      <c r="S64" s="29"/>
      <c r="T64" s="5"/>
    </row>
    <row r="65" spans="2:20" x14ac:dyDescent="0.4">
      <c r="B65" s="12"/>
      <c r="C65" s="12" t="s">
        <v>83</v>
      </c>
      <c r="D65" s="26" t="str">
        <f>'number_look up'!T13</f>
        <v>15 (11.3, 19.8)</v>
      </c>
      <c r="E65" s="26" t="str">
        <f>'number_look up'!U13</f>
        <v>17.9 (13.8, 23.3)</v>
      </c>
      <c r="F65" s="27">
        <f>'number_look up'!V13</f>
        <v>6.7777626108472917E-3</v>
      </c>
      <c r="G65" s="26" t="str">
        <f>'rate_look up'!T13</f>
        <v>6.86 (5.19, 9.05)</v>
      </c>
      <c r="H65" s="26" t="str">
        <f>'rate_look up'!U13</f>
        <v>4.13 (3.18, 5.36)</v>
      </c>
      <c r="I65" s="27">
        <f>'rate_look up'!V13</f>
        <v>-1.3700020607893533E-2</v>
      </c>
      <c r="L65" s="22"/>
      <c r="M65" s="22"/>
      <c r="N65" s="32"/>
      <c r="O65" s="29"/>
      <c r="P65" s="29"/>
      <c r="Q65" s="29"/>
      <c r="R65" s="29"/>
      <c r="S65" s="29"/>
      <c r="T65" s="5"/>
    </row>
    <row r="66" spans="2:20" x14ac:dyDescent="0.4">
      <c r="B66" s="10"/>
      <c r="C66" s="12" t="s">
        <v>30</v>
      </c>
      <c r="D66" s="26" t="str">
        <f>'number_look up'!T14</f>
        <v>100 (76.8, 129.6)</v>
      </c>
      <c r="E66" s="26" t="str">
        <f>'number_look up'!U14</f>
        <v>172.9 (133.5, 222.5)</v>
      </c>
      <c r="F66" s="27">
        <f>'number_look up'!V14</f>
        <v>2.5124628836445881E-2</v>
      </c>
      <c r="G66" s="26" t="str">
        <f>'rate_look up'!T14</f>
        <v>49.55 (37.73, 63.84)</v>
      </c>
      <c r="H66" s="26" t="str">
        <f>'rate_look up'!U14</f>
        <v>39.82 (30.97, 51.12)</v>
      </c>
      <c r="I66" s="27">
        <f>'rate_look up'!V14</f>
        <v>-6.767600952964482E-3</v>
      </c>
      <c r="L66" s="22"/>
      <c r="M66" s="22"/>
      <c r="N66" s="32"/>
      <c r="O66" s="29"/>
      <c r="P66" s="29"/>
      <c r="Q66" s="29"/>
      <c r="R66" s="29"/>
      <c r="S66" s="29"/>
      <c r="T66" s="5"/>
    </row>
    <row r="67" spans="2:20" x14ac:dyDescent="0.4">
      <c r="B67" s="12"/>
      <c r="C67" s="12" t="s">
        <v>21</v>
      </c>
      <c r="D67" s="26" t="str">
        <f>'number_look up'!T15</f>
        <v>10.8 (8.7, 13.8)</v>
      </c>
      <c r="E67" s="26" t="str">
        <f>'number_look up'!U15</f>
        <v>21 (17.1, 26.1)</v>
      </c>
      <c r="F67" s="27">
        <f>'number_look up'!V15</f>
        <v>3.2236006561458697E-2</v>
      </c>
      <c r="G67" s="26" t="str">
        <f>'rate_look up'!T15</f>
        <v>5.82 (4.59, 7.47)</v>
      </c>
      <c r="H67" s="26" t="str">
        <f>'rate_look up'!U15</f>
        <v>4.82 (3.96, 5.97)</v>
      </c>
      <c r="I67" s="27">
        <f>'rate_look up'!V15</f>
        <v>-5.9241611079088466E-3</v>
      </c>
      <c r="L67" s="22"/>
      <c r="M67" s="22"/>
      <c r="N67" s="32"/>
      <c r="O67" s="29"/>
      <c r="P67" s="29"/>
      <c r="Q67" s="29"/>
      <c r="R67" s="29"/>
      <c r="S67" s="29"/>
      <c r="T67" s="5"/>
    </row>
    <row r="68" spans="2:20" x14ac:dyDescent="0.4">
      <c r="B68" s="12" t="s">
        <v>75</v>
      </c>
      <c r="C68" s="12" t="s">
        <v>38</v>
      </c>
      <c r="D68" s="26" t="str">
        <f>'number_look up'!T16</f>
        <v>111.6 (74.2, 167.6)</v>
      </c>
      <c r="E68" s="26" t="str">
        <f>'number_look up'!U16</f>
        <v>253 (171.4, 374.8)</v>
      </c>
      <c r="F68" s="27">
        <f>'number_look up'!V16</f>
        <v>4.3671786287111866E-2</v>
      </c>
      <c r="G68" s="26" t="str">
        <f>'rate_look up'!T16</f>
        <v>56.47 (37.92, 84.87)</v>
      </c>
      <c r="H68" s="26" t="str">
        <f>'rate_look up'!U16</f>
        <v>57.51 (39.01, 85.02)</v>
      </c>
      <c r="I68" s="27">
        <f>'rate_look up'!V16</f>
        <v>6.3465827218791096E-4</v>
      </c>
      <c r="L68" s="31"/>
      <c r="M68" s="30"/>
      <c r="N68" s="30"/>
      <c r="O68" s="22"/>
      <c r="P68" s="22"/>
      <c r="Q68" s="32"/>
      <c r="R68" s="28"/>
      <c r="S68" s="29"/>
      <c r="T68" s="5"/>
    </row>
    <row r="69" spans="2:20" x14ac:dyDescent="0.4">
      <c r="B69" s="12"/>
      <c r="C69" s="12" t="s">
        <v>22</v>
      </c>
      <c r="D69" s="26" t="str">
        <f>'number_look up'!T17</f>
        <v>0 (0, 0)</v>
      </c>
      <c r="E69" s="26" t="str">
        <f>'number_look up'!U17</f>
        <v>0.1 (0.1, 0.1)</v>
      </c>
      <c r="F69" s="27">
        <f>'number_look up'!V17</f>
        <v>4.9311621783264106E-2</v>
      </c>
      <c r="G69" s="26" t="str">
        <f>'rate_look up'!T17</f>
        <v>0.02 (0.01, 0.02)</v>
      </c>
      <c r="H69" s="26" t="str">
        <f>'rate_look up'!U17</f>
        <v>0.02 (0.01, 0.02)</v>
      </c>
      <c r="I69" s="27">
        <f>'rate_look up'!V17</f>
        <v>3.7411068815075658E-3</v>
      </c>
      <c r="L69" s="31"/>
      <c r="M69" s="30"/>
      <c r="N69" s="30"/>
      <c r="O69" s="22"/>
      <c r="P69" s="22"/>
      <c r="Q69" s="32"/>
      <c r="R69" s="28"/>
      <c r="S69" s="29"/>
      <c r="T69" s="5"/>
    </row>
    <row r="70" spans="2:20" x14ac:dyDescent="0.4">
      <c r="B70" s="12"/>
      <c r="C70" s="12" t="s">
        <v>23</v>
      </c>
      <c r="D70" s="26" t="str">
        <f>'number_look up'!T18</f>
        <v>0 (0, 0)</v>
      </c>
      <c r="E70" s="26" t="str">
        <f>'number_look up'!U18</f>
        <v>0 (0, 0.1)</v>
      </c>
      <c r="F70" s="27">
        <f>'number_look up'!V18</f>
        <v>3.6989286721694638E-2</v>
      </c>
      <c r="G70" s="26" t="str">
        <f>'rate_look up'!T18</f>
        <v>0.01 (0.01, 0.01)</v>
      </c>
      <c r="H70" s="26" t="str">
        <f>'rate_look up'!U18</f>
        <v>0.01 (0.01, 0.01)</v>
      </c>
      <c r="I70" s="27">
        <f>'rate_look up'!V18</f>
        <v>-2.1547888303002738E-3</v>
      </c>
      <c r="L70" s="22"/>
      <c r="M70" s="22"/>
      <c r="N70" s="32"/>
      <c r="O70" s="29"/>
      <c r="P70" s="29"/>
      <c r="Q70" s="29"/>
      <c r="R70" s="29"/>
      <c r="S70" s="29"/>
      <c r="T70" s="5"/>
    </row>
    <row r="71" spans="2:20" x14ac:dyDescent="0.4">
      <c r="B71" s="10"/>
      <c r="C71" s="12" t="s">
        <v>24</v>
      </c>
      <c r="D71" s="26" t="str">
        <f>'number_look up'!T19</f>
        <v>0 (0, 0)</v>
      </c>
      <c r="E71" s="26" t="str">
        <f>'number_look up'!U19</f>
        <v>0 (0, 0)</v>
      </c>
      <c r="F71" s="27">
        <f>'number_look up'!V19</f>
        <v>4.5308044450553517E-2</v>
      </c>
      <c r="G71" s="26" t="str">
        <f>'rate_look up'!T19</f>
        <v>0.01 (0, 0.01)</v>
      </c>
      <c r="H71" s="26" t="str">
        <f>'rate_look up'!U19</f>
        <v>0.01 (0, 0.01)</v>
      </c>
      <c r="I71" s="27">
        <f>'rate_look up'!V19</f>
        <v>1.6895187090764728E-3</v>
      </c>
      <c r="L71" s="22"/>
      <c r="M71" s="22"/>
      <c r="N71" s="32"/>
      <c r="O71" s="29"/>
      <c r="P71" s="29"/>
      <c r="Q71" s="29"/>
      <c r="R71" s="29"/>
      <c r="S71" s="29"/>
      <c r="T71" s="5"/>
    </row>
    <row r="72" spans="2:20" x14ac:dyDescent="0.4">
      <c r="B72" s="12"/>
      <c r="C72" s="12" t="s">
        <v>34</v>
      </c>
      <c r="D72" s="26" t="str">
        <f>'number_look up'!T20</f>
        <v>0 (0, 0)</v>
      </c>
      <c r="E72" s="26" t="str">
        <f>'number_look up'!U20</f>
        <v>0.1 (0.1, 0.1)</v>
      </c>
      <c r="F72" s="27">
        <f>'number_look up'!V20</f>
        <v>4.1758038967886511E-2</v>
      </c>
      <c r="G72" s="26" t="str">
        <f>'rate_look up'!T20</f>
        <v>0.02 (0.01, 0.02)</v>
      </c>
      <c r="H72" s="26" t="str">
        <f>'rate_look up'!U20</f>
        <v>0.02 (0.01, 0.02)</v>
      </c>
      <c r="I72" s="27">
        <f>'rate_look up'!V20</f>
        <v>1.2067908763853175E-3</v>
      </c>
      <c r="L72" s="22"/>
      <c r="M72" s="22"/>
      <c r="N72" s="32"/>
      <c r="O72" s="29"/>
      <c r="P72" s="29"/>
      <c r="Q72" s="29"/>
      <c r="R72" s="29"/>
      <c r="S72" s="29"/>
      <c r="T72" s="5"/>
    </row>
    <row r="73" spans="2:20" x14ac:dyDescent="0.4">
      <c r="B73" s="12"/>
      <c r="C73" s="12" t="s">
        <v>28</v>
      </c>
      <c r="D73" s="26" t="str">
        <f>'number_look up'!T21</f>
        <v>2.9 (2.1, 3.9)</v>
      </c>
      <c r="E73" s="26" t="str">
        <f>'number_look up'!U21</f>
        <v>5.2 (3.7, 7)</v>
      </c>
      <c r="F73" s="27">
        <f>'number_look up'!V21</f>
        <v>2.7345812269932726E-2</v>
      </c>
      <c r="G73" s="26" t="str">
        <f>'rate_look up'!T21</f>
        <v>1.42 (1.02, 1.91)</v>
      </c>
      <c r="H73" s="26" t="str">
        <f>'rate_look up'!U21</f>
        <v>1.19 (0.86, 1.6)</v>
      </c>
      <c r="I73" s="27">
        <f>'rate_look up'!V21</f>
        <v>-5.6107068910884192E-3</v>
      </c>
      <c r="L73" s="22"/>
      <c r="M73" s="22"/>
      <c r="N73" s="32"/>
      <c r="O73" s="29"/>
      <c r="P73" s="29"/>
      <c r="Q73" s="29"/>
      <c r="R73" s="29"/>
      <c r="S73" s="29"/>
      <c r="T73" s="5"/>
    </row>
    <row r="74" spans="2:20" x14ac:dyDescent="0.4">
      <c r="B74" s="12" t="s">
        <v>67</v>
      </c>
      <c r="C74" s="12" t="s">
        <v>41</v>
      </c>
      <c r="D74" s="26" t="str">
        <f>'number_look up'!T22</f>
        <v>22.3 (15.8, 31.3)</v>
      </c>
      <c r="E74" s="26" t="str">
        <f>'number_look up'!U22</f>
        <v>26.7 (19.2, 36.8)</v>
      </c>
      <c r="F74" s="27">
        <f>'number_look up'!V22</f>
        <v>6.8519030933901926E-3</v>
      </c>
      <c r="G74" s="26" t="str">
        <f>'rate_look up'!T22</f>
        <v>7.64 (5.45, 10.61)</v>
      </c>
      <c r="H74" s="26" t="str">
        <f>'rate_look up'!U22</f>
        <v>7.55 (5.39, 10.49)</v>
      </c>
      <c r="I74" s="27">
        <f>'rate_look up'!V22</f>
        <v>-3.6889873270871043E-4</v>
      </c>
      <c r="L74" s="22"/>
      <c r="M74" s="22"/>
      <c r="N74" s="32"/>
      <c r="O74" s="29"/>
      <c r="P74" s="29"/>
      <c r="Q74" s="29"/>
      <c r="R74" s="29"/>
      <c r="S74" s="29"/>
      <c r="T74" s="5"/>
    </row>
    <row r="75" spans="2:20" x14ac:dyDescent="0.4">
      <c r="B75" s="12" t="s">
        <v>70</v>
      </c>
      <c r="C75" s="12" t="s">
        <v>39</v>
      </c>
      <c r="D75" s="26" t="str">
        <f>'number_look up'!T23</f>
        <v>0.9 (0.7, 1.3)</v>
      </c>
      <c r="E75" s="26" t="str">
        <f>'number_look up'!U23</f>
        <v>1.1 (0.8, 1.4)</v>
      </c>
      <c r="F75" s="27">
        <f>'number_look up'!V23</f>
        <v>4.573183226975296E-3</v>
      </c>
      <c r="G75" s="26" t="str">
        <f>'rate_look up'!T23</f>
        <v>0.32 (0.23, 0.43)</v>
      </c>
      <c r="H75" s="26" t="str">
        <f>'rate_look up'!U23</f>
        <v>0.3 (0.21, 0.4)</v>
      </c>
      <c r="I75" s="27">
        <f>'rate_look up'!V23</f>
        <v>-2.5430340610829247E-3</v>
      </c>
      <c r="L75" s="22"/>
      <c r="M75" s="22"/>
      <c r="N75" s="32"/>
      <c r="O75" s="29"/>
      <c r="P75" s="29"/>
      <c r="Q75" s="29"/>
      <c r="R75" s="29"/>
      <c r="S75" s="29"/>
      <c r="T75" s="5"/>
    </row>
    <row r="76" spans="2:20" x14ac:dyDescent="0.4">
      <c r="B76" s="12"/>
      <c r="C76" s="12" t="s">
        <v>40</v>
      </c>
      <c r="D76" s="26" t="str">
        <f>'number_look up'!T24</f>
        <v>0.4 (0.3, 0.5)</v>
      </c>
      <c r="E76" s="26" t="str">
        <f>'number_look up'!U24</f>
        <v>0.6 (0.5, 0.8)</v>
      </c>
      <c r="F76" s="27">
        <f>'number_look up'!V24</f>
        <v>2.2162667274922755E-2</v>
      </c>
      <c r="G76" s="26" t="str">
        <f>'rate_look up'!T24</f>
        <v>0.14 (0.11, 0.18)</v>
      </c>
      <c r="H76" s="26" t="str">
        <f>'rate_look up'!U24</f>
        <v>0.16 (0.12, 0.2)</v>
      </c>
      <c r="I76" s="27">
        <f>'rate_look up'!V24</f>
        <v>3.6839680579483871E-3</v>
      </c>
      <c r="L76" s="22"/>
      <c r="M76" s="22"/>
      <c r="N76" s="32"/>
      <c r="O76" s="29"/>
      <c r="P76" s="29"/>
      <c r="Q76" s="29"/>
      <c r="R76" s="29"/>
      <c r="S76" s="29"/>
      <c r="T76" s="5"/>
    </row>
    <row r="77" spans="2:20" x14ac:dyDescent="0.4">
      <c r="B77" s="16"/>
      <c r="C77" s="12" t="s">
        <v>35</v>
      </c>
      <c r="D77" s="26" t="str">
        <f>'number_look up'!T25</f>
        <v>1.3 (1, 1.6)</v>
      </c>
      <c r="E77" s="26" t="str">
        <f>'number_look up'!U25</f>
        <v>2.6 (2.1, 3.3)</v>
      </c>
      <c r="F77" s="27">
        <f>'number_look up'!V25</f>
        <v>3.7635627339071748E-2</v>
      </c>
      <c r="G77" s="26" t="str">
        <f>'rate_look up'!T25</f>
        <v>0.64 (0.51, 0.8)</v>
      </c>
      <c r="H77" s="26" t="str">
        <f>'rate_look up'!U25</f>
        <v>0.61 (0.5, 0.76)</v>
      </c>
      <c r="I77" s="27">
        <f>'rate_look up'!V25</f>
        <v>-1.6841797375198855E-3</v>
      </c>
      <c r="L77" s="22"/>
      <c r="M77" s="22"/>
      <c r="N77" s="32"/>
      <c r="O77" s="29"/>
      <c r="P77" s="29"/>
      <c r="Q77" s="29"/>
      <c r="R77" s="29"/>
      <c r="S77" s="29"/>
      <c r="T77" s="5"/>
    </row>
    <row r="78" spans="2:20" x14ac:dyDescent="0.4">
      <c r="B78" s="12" t="s">
        <v>36</v>
      </c>
      <c r="C78" s="12" t="s">
        <v>36</v>
      </c>
      <c r="D78" s="26" t="str">
        <f>'number_look up'!T26</f>
        <v>6.1 (5, 7.6)</v>
      </c>
      <c r="E78" s="26" t="str">
        <f>'number_look up'!U26</f>
        <v>9.8 (8.1, 11.9)</v>
      </c>
      <c r="F78" s="27">
        <f>'number_look up'!V26</f>
        <v>2.0706985107527883E-2</v>
      </c>
      <c r="G78" s="26" t="str">
        <f>'rate_look up'!T26</f>
        <v>2.84 (2.32, 3.54)</v>
      </c>
      <c r="H78" s="26" t="str">
        <f>'rate_look up'!U26</f>
        <v>2.28 (1.92, 2.79)</v>
      </c>
      <c r="I78" s="27">
        <f>'rate_look up'!V26</f>
        <v>-6.7042688310623277E-3</v>
      </c>
      <c r="L78" s="22"/>
      <c r="M78" s="22"/>
      <c r="N78" s="32"/>
      <c r="O78" s="30"/>
      <c r="P78" s="32"/>
      <c r="Q78" s="29"/>
      <c r="R78" s="29"/>
      <c r="S78" s="29"/>
      <c r="T78" s="5"/>
    </row>
    <row r="79" spans="2:20" x14ac:dyDescent="0.4">
      <c r="B79" s="12"/>
      <c r="C79" s="12"/>
      <c r="D79" s="26"/>
      <c r="E79" s="26"/>
      <c r="F79" s="27"/>
      <c r="G79" s="26"/>
      <c r="H79" s="26"/>
      <c r="I79" s="27"/>
      <c r="L79" s="22"/>
      <c r="M79" s="22"/>
      <c r="N79" s="32"/>
      <c r="O79" s="30"/>
      <c r="P79" s="32"/>
      <c r="Q79" s="29"/>
      <c r="R79" s="29"/>
      <c r="S79" s="29"/>
      <c r="T79" s="5"/>
    </row>
    <row r="80" spans="2:20" x14ac:dyDescent="0.4">
      <c r="B80" s="10" t="s">
        <v>48</v>
      </c>
      <c r="C80" s="10"/>
      <c r="D80" s="26"/>
      <c r="E80" s="26"/>
      <c r="F80" s="27"/>
      <c r="G80" s="26"/>
      <c r="H80" s="26"/>
      <c r="I80" s="27"/>
      <c r="L80" s="22"/>
      <c r="M80" s="22"/>
      <c r="N80" s="32"/>
      <c r="O80" s="30"/>
      <c r="P80" s="32"/>
      <c r="Q80" s="29"/>
      <c r="R80" s="29"/>
      <c r="S80" s="29"/>
      <c r="T80" s="5"/>
    </row>
    <row r="81" spans="1:20" x14ac:dyDescent="0.4">
      <c r="B81" s="12" t="s">
        <v>51</v>
      </c>
      <c r="C81" s="12" t="s">
        <v>53</v>
      </c>
      <c r="D81" s="26" t="str">
        <f>'number_look up'!T29</f>
        <v>14.2 (9.7, 19.5)</v>
      </c>
      <c r="E81" s="26" t="str">
        <f>'number_look up'!U29</f>
        <v>18.5 (12.7, 25.3)</v>
      </c>
      <c r="F81" s="27">
        <f>'number_look up'!V29</f>
        <v>1.0405410125776693E-2</v>
      </c>
      <c r="G81" s="26" t="str">
        <f>'rate_look up'!T29</f>
        <v>7.15 (4.91, 9.68)</v>
      </c>
      <c r="H81" s="26" t="str">
        <f>'rate_look up'!U29</f>
        <v>4.67 (3.2, 6.35)</v>
      </c>
      <c r="I81" s="27">
        <f>'rate_look up'!V29</f>
        <v>-1.1945874134920513E-2</v>
      </c>
      <c r="L81" s="22"/>
      <c r="M81" s="22"/>
      <c r="N81" s="32"/>
      <c r="O81" s="30"/>
      <c r="P81" s="32"/>
      <c r="Q81" s="29"/>
      <c r="R81" s="29"/>
      <c r="S81" s="29"/>
      <c r="T81" s="5"/>
    </row>
    <row r="82" spans="1:20" x14ac:dyDescent="0.4">
      <c r="B82" s="12" t="s">
        <v>54</v>
      </c>
      <c r="C82" s="12" t="s">
        <v>26</v>
      </c>
      <c r="D82" s="26" t="str">
        <f>'number_look up'!T30</f>
        <v>37.1 (28.3, 47.8)</v>
      </c>
      <c r="E82" s="26" t="str">
        <f>'number_look up'!U30</f>
        <v>80 (61.4, 102.2)</v>
      </c>
      <c r="F82" s="27">
        <f>'number_look up'!V30</f>
        <v>3.9892029176684954E-2</v>
      </c>
      <c r="G82" s="26" t="str">
        <f>'rate_look up'!T30</f>
        <v>19.49 (15.19, 24.8)</v>
      </c>
      <c r="H82" s="26" t="str">
        <f>'rate_look up'!U30</f>
        <v>20.6 (15.98, 26.12)</v>
      </c>
      <c r="I82" s="27">
        <f>'rate_look up'!V30</f>
        <v>1.9537205207317931E-3</v>
      </c>
      <c r="L82" s="22"/>
      <c r="M82" s="22"/>
      <c r="N82" s="32"/>
      <c r="O82" s="30"/>
      <c r="P82" s="32"/>
      <c r="Q82" s="29"/>
      <c r="R82" s="29"/>
      <c r="S82" s="29"/>
      <c r="T82" s="5"/>
    </row>
    <row r="83" spans="1:20" x14ac:dyDescent="0.4">
      <c r="B83" s="12"/>
      <c r="C83" s="12" t="s">
        <v>56</v>
      </c>
      <c r="D83" s="26" t="str">
        <f>'number_look up'!T31</f>
        <v>550.2 (399.9, 721.9)</v>
      </c>
      <c r="E83" s="26" t="str">
        <f>'number_look up'!U31</f>
        <v>1110.6 (819, 1451.1)</v>
      </c>
      <c r="F83" s="27">
        <f>'number_look up'!V31</f>
        <v>3.5120324181185651E-2</v>
      </c>
      <c r="G83" s="26" t="str">
        <f>'rate_look up'!T31</f>
        <v>366.89 (271.04, 474.04)</v>
      </c>
      <c r="H83" s="26" t="str">
        <f>'rate_look up'!U31</f>
        <v>316.12 (236.51, 411.4)</v>
      </c>
      <c r="I83" s="27">
        <f>'rate_look up'!V31</f>
        <v>-4.7714700921003828E-3</v>
      </c>
      <c r="L83" s="29"/>
      <c r="M83" s="29"/>
      <c r="N83" s="29"/>
      <c r="O83" s="30"/>
      <c r="P83" s="32"/>
      <c r="Q83" s="29"/>
      <c r="R83" s="29"/>
      <c r="S83" s="29"/>
      <c r="T83" s="5"/>
    </row>
    <row r="84" spans="1:20" x14ac:dyDescent="0.4">
      <c r="A84" s="28"/>
      <c r="B84" s="12"/>
      <c r="C84" s="12" t="s">
        <v>58</v>
      </c>
      <c r="D84" s="26" t="str">
        <f>'number_look up'!T32</f>
        <v>378 (269, 518.5)</v>
      </c>
      <c r="E84" s="26" t="str">
        <f>'number_look up'!U32</f>
        <v>873.9 (630.8, 1188.4)</v>
      </c>
      <c r="F84" s="27">
        <f>'number_look up'!V32</f>
        <v>4.5242891112689955E-2</v>
      </c>
      <c r="G84" s="26" t="str">
        <f>'rate_look up'!T32</f>
        <v>238.87 (172.47, 324.37)</v>
      </c>
      <c r="H84" s="26" t="str">
        <f>'rate_look up'!U32</f>
        <v>241.25 (176.26, 324.85)</v>
      </c>
      <c r="I84" s="27">
        <f>'rate_look up'!V32</f>
        <v>3.4409149012897217E-4</v>
      </c>
      <c r="L84" s="31"/>
      <c r="M84" s="31"/>
      <c r="N84" s="30"/>
      <c r="O84" s="30"/>
      <c r="P84" s="32"/>
      <c r="Q84" s="22"/>
      <c r="R84" s="22"/>
      <c r="S84" s="32"/>
    </row>
    <row r="85" spans="1:20" x14ac:dyDescent="0.4">
      <c r="A85" s="29"/>
      <c r="B85" s="12"/>
      <c r="C85" s="12" t="s">
        <v>85</v>
      </c>
      <c r="D85" s="26" t="str">
        <f>'number_look up'!T33</f>
        <v>8.1 (4.9, 12.5)</v>
      </c>
      <c r="E85" s="26" t="str">
        <f>'number_look up'!U33</f>
        <v>36.9 (22.9, 56.7)</v>
      </c>
      <c r="F85" s="27">
        <f>'number_look up'!V33</f>
        <v>0.12374414750326965</v>
      </c>
      <c r="G85" s="26" t="str">
        <f>'rate_look up'!T33</f>
        <v>5.78 (3.63, 8.84)</v>
      </c>
      <c r="H85" s="26" t="str">
        <f>'rate_look up'!U33</f>
        <v>11.17 (7, 16.91)</v>
      </c>
      <c r="I85" s="27">
        <f>'rate_look up'!V33</f>
        <v>3.2152404141311007E-2</v>
      </c>
      <c r="L85" s="31"/>
      <c r="M85" s="31"/>
      <c r="N85" s="30"/>
      <c r="O85" s="30"/>
      <c r="P85" s="32"/>
      <c r="Q85" s="22"/>
      <c r="R85" s="22"/>
      <c r="S85" s="32"/>
    </row>
    <row r="86" spans="1:20" x14ac:dyDescent="0.4">
      <c r="A86" s="29"/>
      <c r="B86" s="16"/>
      <c r="C86" s="12" t="s">
        <v>32</v>
      </c>
      <c r="D86" s="26" t="str">
        <f>'number_look up'!T34</f>
        <v>39.2 (24.7, 58.8)</v>
      </c>
      <c r="E86" s="26" t="str">
        <f>'number_look up'!U34</f>
        <v>56 (33.9, 84.7)</v>
      </c>
      <c r="F86" s="27">
        <f>'number_look up'!V34</f>
        <v>1.4716427239134546E-2</v>
      </c>
      <c r="G86" s="26" t="str">
        <f>'rate_look up'!T34</f>
        <v>27.16 (17.84, 39.37)</v>
      </c>
      <c r="H86" s="26" t="str">
        <f>'rate_look up'!U34</f>
        <v>16.63 (10.53, 24.88)</v>
      </c>
      <c r="I86" s="27">
        <f>'rate_look up'!V34</f>
        <v>-1.3364930159709224E-2</v>
      </c>
      <c r="L86" s="31"/>
      <c r="M86" s="31"/>
      <c r="N86" s="30"/>
      <c r="O86" s="30"/>
      <c r="P86" s="32"/>
      <c r="Q86" s="22"/>
      <c r="R86" s="22"/>
      <c r="S86" s="32"/>
    </row>
    <row r="87" spans="1:20" x14ac:dyDescent="0.4">
      <c r="B87" s="12"/>
      <c r="C87" s="12" t="s">
        <v>33</v>
      </c>
      <c r="D87" s="26" t="str">
        <f>'number_look up'!T35</f>
        <v>0.4 (0.3, 0.5)</v>
      </c>
      <c r="E87" s="26" t="str">
        <f>'number_look up'!U35</f>
        <v>0.9 (0.7, 1.2)</v>
      </c>
      <c r="F87" s="27">
        <f>'number_look up'!V35</f>
        <v>4.5714950355408276E-2</v>
      </c>
      <c r="G87" s="26" t="str">
        <f>'rate_look up'!T35</f>
        <v>0.23 (0.18, 0.31)</v>
      </c>
      <c r="H87" s="26" t="str">
        <f>'rate_look up'!U35</f>
        <v>0.25 (0.2, 0.34)</v>
      </c>
      <c r="I87" s="27">
        <f>'rate_look up'!V35</f>
        <v>2.900637300336521E-3</v>
      </c>
      <c r="L87" s="31"/>
      <c r="M87" s="31"/>
      <c r="N87" s="30"/>
      <c r="O87" s="30"/>
      <c r="P87" s="32"/>
      <c r="Q87" s="22"/>
      <c r="R87" s="22"/>
      <c r="S87" s="32"/>
    </row>
    <row r="88" spans="1:20" x14ac:dyDescent="0.4">
      <c r="B88" s="12"/>
      <c r="C88" s="12" t="s">
        <v>84</v>
      </c>
      <c r="D88" s="26" t="str">
        <f>'number_look up'!T36</f>
        <v>12.1 (9.5, 15)</v>
      </c>
      <c r="E88" s="26" t="str">
        <f>'number_look up'!U36</f>
        <v>20.4 (16.4, 25.2)</v>
      </c>
      <c r="F88" s="27">
        <f>'number_look up'!V36</f>
        <v>2.3937797999609482E-2</v>
      </c>
      <c r="G88" s="26" t="str">
        <f>'rate_look up'!T36</f>
        <v>5.88 (4.74, 7.13)</v>
      </c>
      <c r="H88" s="26" t="str">
        <f>'rate_look up'!U36</f>
        <v>5.54 (4.5, 6.73)</v>
      </c>
      <c r="I88" s="27">
        <f>'rate_look up'!V36</f>
        <v>-2.0206441899924365E-3</v>
      </c>
      <c r="J88" s="43"/>
      <c r="K88" s="43"/>
      <c r="L88" s="31"/>
      <c r="M88" s="31"/>
      <c r="N88" s="30"/>
      <c r="O88" s="30"/>
      <c r="P88" s="32"/>
      <c r="Q88" s="22"/>
      <c r="R88" s="22"/>
      <c r="S88" s="32"/>
    </row>
    <row r="89" spans="1:20" x14ac:dyDescent="0.4">
      <c r="B89" s="12"/>
      <c r="C89" s="12" t="s">
        <v>83</v>
      </c>
      <c r="D89" s="26" t="str">
        <f>'number_look up'!T37</f>
        <v>37.3 (28.2, 49.1)</v>
      </c>
      <c r="E89" s="26" t="str">
        <f>'number_look up'!U37</f>
        <v>52.8 (40.4, 68.8)</v>
      </c>
      <c r="F89" s="27">
        <f>'number_look up'!V37</f>
        <v>1.4390499445317407E-2</v>
      </c>
      <c r="G89" s="26" t="str">
        <f>'rate_look up'!T37</f>
        <v>19.16 (14.62, 25.27)</v>
      </c>
      <c r="H89" s="26" t="str">
        <f>'rate_look up'!U37</f>
        <v>13.33 (10.32, 17.25)</v>
      </c>
      <c r="I89" s="27">
        <f>'rate_look up'!V37</f>
        <v>-1.0489875376441814E-2</v>
      </c>
      <c r="J89" s="24"/>
      <c r="K89" s="24"/>
      <c r="L89" s="31"/>
      <c r="M89" s="31"/>
      <c r="N89" s="30"/>
      <c r="O89" s="30"/>
      <c r="P89" s="32"/>
      <c r="Q89" s="22"/>
      <c r="R89" s="22"/>
      <c r="S89" s="32"/>
    </row>
    <row r="90" spans="1:20" x14ac:dyDescent="0.4">
      <c r="B90" s="10"/>
      <c r="C90" s="12" t="s">
        <v>30</v>
      </c>
      <c r="D90" s="26" t="str">
        <f>'number_look up'!T38</f>
        <v>107.3 (83.5, 137.1)</v>
      </c>
      <c r="E90" s="26" t="str">
        <f>'number_look up'!U38</f>
        <v>199.9 (156.7, 252.7)</v>
      </c>
      <c r="F90" s="27">
        <f>'number_look up'!V38</f>
        <v>2.9784255797992064E-2</v>
      </c>
      <c r="G90" s="26" t="str">
        <f>'rate_look up'!T38</f>
        <v>67.2 (52.21, 85.62)</v>
      </c>
      <c r="H90" s="26" t="str">
        <f>'rate_look up'!U38</f>
        <v>56.89 (44.75, 71.27)</v>
      </c>
      <c r="I90" s="27">
        <f>'rate_look up'!V38</f>
        <v>-5.2899111779535759E-3</v>
      </c>
      <c r="J90" s="22"/>
      <c r="K90" s="22"/>
      <c r="L90" s="31"/>
      <c r="M90" s="31"/>
      <c r="N90" s="30"/>
      <c r="O90" s="30"/>
      <c r="P90" s="32"/>
      <c r="Q90" s="22"/>
      <c r="R90" s="22"/>
      <c r="S90" s="32"/>
    </row>
    <row r="91" spans="1:20" x14ac:dyDescent="0.4">
      <c r="A91" s="5"/>
      <c r="B91" s="12"/>
      <c r="C91" s="12" t="s">
        <v>21</v>
      </c>
      <c r="D91" s="26" t="str">
        <f>'number_look up'!T39</f>
        <v>6.4 (5.2, 8.2)</v>
      </c>
      <c r="E91" s="26" t="str">
        <f>'number_look up'!U39</f>
        <v>13.6 (11.3, 16.9)</v>
      </c>
      <c r="F91" s="27">
        <f>'number_look up'!V39</f>
        <v>3.9338730675698534E-2</v>
      </c>
      <c r="G91" s="26" t="str">
        <f>'rate_look up'!T39</f>
        <v>4.79 (3.79, 6.08)</v>
      </c>
      <c r="H91" s="26" t="str">
        <f>'rate_look up'!U39</f>
        <v>4.29 (3.51, 5.32)</v>
      </c>
      <c r="I91" s="27">
        <f>'rate_look up'!V39</f>
        <v>-3.5949469878828817E-3</v>
      </c>
      <c r="L91" s="31"/>
      <c r="M91" s="31"/>
      <c r="N91" s="30"/>
      <c r="O91" s="30"/>
      <c r="P91" s="32"/>
      <c r="Q91" s="22"/>
      <c r="R91" s="22"/>
      <c r="S91" s="32"/>
    </row>
    <row r="92" spans="1:20" x14ac:dyDescent="0.4">
      <c r="B92" s="12" t="s">
        <v>75</v>
      </c>
      <c r="C92" s="12" t="s">
        <v>38</v>
      </c>
      <c r="D92" s="26" t="str">
        <f>'number_look up'!T40</f>
        <v>117.4 (80.2, 164.2)</v>
      </c>
      <c r="E92" s="26" t="str">
        <f>'number_look up'!U40</f>
        <v>261.2 (183, 360.9)</v>
      </c>
      <c r="F92" s="27">
        <f>'number_look up'!V40</f>
        <v>4.2198820514412878E-2</v>
      </c>
      <c r="G92" s="26" t="str">
        <f>'rate_look up'!T40</f>
        <v>81.05 (56.63, 113.62)</v>
      </c>
      <c r="H92" s="26" t="str">
        <f>'rate_look up'!U40</f>
        <v>75.55 (53.22, 104.32)</v>
      </c>
      <c r="I92" s="27">
        <f>'rate_look up'!V40</f>
        <v>-2.3434475798166485E-3</v>
      </c>
      <c r="J92" s="22"/>
      <c r="K92" s="32"/>
      <c r="L92" s="31"/>
      <c r="M92" s="31"/>
      <c r="N92" s="30"/>
      <c r="O92" s="30"/>
      <c r="P92" s="32"/>
      <c r="Q92" s="22"/>
      <c r="R92" s="22"/>
      <c r="S92" s="32"/>
    </row>
    <row r="93" spans="1:20" x14ac:dyDescent="0.4">
      <c r="B93" s="12"/>
      <c r="C93" s="12" t="s">
        <v>22</v>
      </c>
      <c r="D93" s="26" t="str">
        <f>'number_look up'!T41</f>
        <v>0.6 (0.4, 0.8)</v>
      </c>
      <c r="E93" s="26" t="str">
        <f>'number_look up'!U41</f>
        <v>1.3 (0.9, 1.7)</v>
      </c>
      <c r="F93" s="27">
        <f>'number_look up'!V41</f>
        <v>3.8976752247374798E-2</v>
      </c>
      <c r="G93" s="26" t="str">
        <f>'rate_look up'!T41</f>
        <v>0.37 (0.27, 0.51)</v>
      </c>
      <c r="H93" s="26" t="str">
        <f>'rate_look up'!U41</f>
        <v>0.35 (0.25, 0.48)</v>
      </c>
      <c r="I93" s="27">
        <f>'rate_look up'!V41</f>
        <v>-2.038846186634611E-3</v>
      </c>
      <c r="J93" s="22"/>
      <c r="K93" s="32"/>
      <c r="L93" s="31"/>
      <c r="M93" s="31"/>
      <c r="N93" s="30"/>
      <c r="O93" s="30"/>
      <c r="P93" s="32"/>
      <c r="Q93" s="22"/>
      <c r="R93" s="22"/>
      <c r="S93" s="32"/>
    </row>
    <row r="94" spans="1:20" x14ac:dyDescent="0.4">
      <c r="B94" s="12"/>
      <c r="C94" s="12" t="s">
        <v>23</v>
      </c>
      <c r="D94" s="26" t="str">
        <f>'number_look up'!T42</f>
        <v>0.1 (0.1, 0.1)</v>
      </c>
      <c r="E94" s="26" t="str">
        <f>'number_look up'!U42</f>
        <v>0.2 (0.2, 0.3)</v>
      </c>
      <c r="F94" s="27">
        <f>'number_look up'!V42</f>
        <v>3.9697993262229551E-2</v>
      </c>
      <c r="G94" s="26" t="str">
        <f>'rate_look up'!T42</f>
        <v>0.08 (0.06, 0.1)</v>
      </c>
      <c r="H94" s="26" t="str">
        <f>'rate_look up'!U42</f>
        <v>0.07 (0.05, 0.09)</v>
      </c>
      <c r="I94" s="27">
        <f>'rate_look up'!V42</f>
        <v>-2.4478318009219738E-3</v>
      </c>
      <c r="J94" s="22"/>
      <c r="K94" s="32"/>
      <c r="L94" s="31"/>
      <c r="M94" s="31"/>
      <c r="N94" s="30"/>
      <c r="O94" s="30"/>
      <c r="P94" s="32"/>
      <c r="Q94" s="22"/>
      <c r="R94" s="22"/>
      <c r="S94" s="32"/>
    </row>
    <row r="95" spans="1:20" x14ac:dyDescent="0.4">
      <c r="B95" s="10"/>
      <c r="C95" s="12" t="s">
        <v>24</v>
      </c>
      <c r="D95" s="26" t="str">
        <f>'number_look up'!T43</f>
        <v>0.1 (0.1, 0.2)</v>
      </c>
      <c r="E95" s="26" t="str">
        <f>'number_look up'!U43</f>
        <v>0.3 (0.2, 0.3)</v>
      </c>
      <c r="F95" s="27">
        <f>'number_look up'!V43</f>
        <v>2.7853075397571328E-2</v>
      </c>
      <c r="G95" s="26" t="str">
        <f>'rate_look up'!T43</f>
        <v>0.09 (0.07, 0.12)</v>
      </c>
      <c r="H95" s="26" t="str">
        <f>'rate_look up'!U43</f>
        <v>0.07 (0.05, 0.09)</v>
      </c>
      <c r="I95" s="27">
        <f>'rate_look up'!V43</f>
        <v>-8.0155544118486431E-3</v>
      </c>
      <c r="J95" s="22"/>
      <c r="K95" s="32"/>
      <c r="L95" s="31"/>
      <c r="M95" s="31"/>
      <c r="N95" s="30"/>
      <c r="O95" s="30"/>
      <c r="P95" s="32"/>
      <c r="Q95" s="22"/>
      <c r="R95" s="22"/>
      <c r="S95" s="32"/>
    </row>
    <row r="96" spans="1:20" x14ac:dyDescent="0.4">
      <c r="B96" s="12"/>
      <c r="C96" s="12" t="s">
        <v>34</v>
      </c>
      <c r="D96" s="26" t="str">
        <f>'number_look up'!T44</f>
        <v>0.1 (0.1, 0.1)</v>
      </c>
      <c r="E96" s="26" t="str">
        <f>'number_look up'!U44</f>
        <v>0.2 (0.2, 0.3)</v>
      </c>
      <c r="F96" s="27">
        <f>'number_look up'!V44</f>
        <v>4.1399716306960418E-2</v>
      </c>
      <c r="G96" s="26" t="str">
        <f>'rate_look up'!T44</f>
        <v>0.06 (0.05, 0.09)</v>
      </c>
      <c r="H96" s="26" t="str">
        <f>'rate_look up'!U44</f>
        <v>0.06 (0.05, 0.08)</v>
      </c>
      <c r="I96" s="27">
        <f>'rate_look up'!V44</f>
        <v>-3.6214670134993672E-4</v>
      </c>
      <c r="J96" s="22"/>
      <c r="K96" s="32"/>
      <c r="L96" s="31"/>
      <c r="M96" s="31"/>
      <c r="N96" s="30"/>
      <c r="O96" s="30"/>
      <c r="P96" s="32"/>
      <c r="Q96" s="22"/>
      <c r="R96" s="22"/>
      <c r="S96" s="32"/>
    </row>
    <row r="97" spans="2:19" x14ac:dyDescent="0.4">
      <c r="B97" s="12"/>
      <c r="C97" s="12" t="s">
        <v>28</v>
      </c>
      <c r="D97" s="26" t="str">
        <f>'number_look up'!T45</f>
        <v>2.6 (1.8, 3.5)</v>
      </c>
      <c r="E97" s="26" t="str">
        <f>'number_look up'!U45</f>
        <v>4.9 (3.6, 6.6)</v>
      </c>
      <c r="F97" s="27">
        <f>'number_look up'!V45</f>
        <v>3.1750794957902374E-2</v>
      </c>
      <c r="G97" s="26" t="str">
        <f>'rate_look up'!T45</f>
        <v>1.7 (1.21, 2.27)</v>
      </c>
      <c r="H97" s="26" t="str">
        <f>'rate_look up'!U45</f>
        <v>1.45 (1.06, 1.92)</v>
      </c>
      <c r="I97" s="27">
        <f>'rate_look up'!V45</f>
        <v>-4.9934930510629394E-3</v>
      </c>
      <c r="J97" s="22"/>
      <c r="K97" s="32"/>
      <c r="L97" s="31"/>
      <c r="M97" s="31"/>
      <c r="N97" s="30"/>
      <c r="O97" s="30"/>
      <c r="P97" s="32"/>
      <c r="Q97" s="22"/>
      <c r="R97" s="22"/>
      <c r="S97" s="32"/>
    </row>
    <row r="98" spans="2:19" x14ac:dyDescent="0.4">
      <c r="B98" s="12" t="s">
        <v>67</v>
      </c>
      <c r="C98" s="12" t="s">
        <v>41</v>
      </c>
      <c r="D98" s="26" t="str">
        <f>'number_look up'!T46</f>
        <v>21.4 (15.1, 30.3)</v>
      </c>
      <c r="E98" s="26" t="str">
        <f>'number_look up'!U46</f>
        <v>25.8 (18.4, 35.9)</v>
      </c>
      <c r="F98" s="27">
        <f>'number_look up'!V46</f>
        <v>7.1377044704888518E-3</v>
      </c>
      <c r="G98" s="26" t="str">
        <f>'rate_look up'!T46</f>
        <v>6.98 (4.94, 9.79)</v>
      </c>
      <c r="H98" s="26" t="str">
        <f>'rate_look up'!U46</f>
        <v>7.04 (4.97, 9.87)</v>
      </c>
      <c r="I98" s="27">
        <f>'rate_look up'!V46</f>
        <v>2.912902971266734E-4</v>
      </c>
      <c r="J98" s="22"/>
      <c r="K98" s="32"/>
      <c r="L98" s="31"/>
      <c r="M98" s="31"/>
      <c r="N98" s="30"/>
      <c r="O98" s="30"/>
      <c r="P98" s="32"/>
      <c r="Q98" s="22"/>
      <c r="R98" s="22"/>
      <c r="S98" s="32"/>
    </row>
    <row r="99" spans="2:19" x14ac:dyDescent="0.4">
      <c r="B99" s="12" t="s">
        <v>70</v>
      </c>
      <c r="C99" s="12" t="s">
        <v>39</v>
      </c>
      <c r="D99" s="26" t="str">
        <f>'number_look up'!T47</f>
        <v>1 (0.7, 1.4)</v>
      </c>
      <c r="E99" s="26" t="str">
        <f>'number_look up'!U47</f>
        <v>1.2 (0.8, 1.6)</v>
      </c>
      <c r="F99" s="27">
        <f>'number_look up'!V47</f>
        <v>5.3870755539163276E-3</v>
      </c>
      <c r="G99" s="26" t="str">
        <f>'rate_look up'!T47</f>
        <v>0.33 (0.23, 0.45)</v>
      </c>
      <c r="H99" s="26" t="str">
        <f>'rate_look up'!U47</f>
        <v>0.32 (0.22, 0.44)</v>
      </c>
      <c r="I99" s="27">
        <f>'rate_look up'!V47</f>
        <v>-6.2201910058035299E-4</v>
      </c>
      <c r="J99" s="22"/>
      <c r="K99" s="32"/>
      <c r="L99" s="31"/>
      <c r="M99" s="31"/>
      <c r="N99" s="30"/>
      <c r="O99" s="30"/>
      <c r="P99" s="32"/>
      <c r="Q99" s="22"/>
      <c r="R99" s="22"/>
      <c r="S99" s="32"/>
    </row>
    <row r="100" spans="2:19" x14ac:dyDescent="0.4">
      <c r="B100" s="12"/>
      <c r="C100" s="12" t="s">
        <v>40</v>
      </c>
      <c r="D100" s="26" t="str">
        <f>'number_look up'!T48</f>
        <v>0.6 (0.5, 0.8)</v>
      </c>
      <c r="E100" s="26" t="str">
        <f>'number_look up'!U48</f>
        <v>1.1 (0.8, 1.3)</v>
      </c>
      <c r="F100" s="27">
        <f>'number_look up'!V48</f>
        <v>2.3865047451680225E-2</v>
      </c>
      <c r="G100" s="26" t="str">
        <f>'rate_look up'!T48</f>
        <v>0.24 (0.19, 0.3)</v>
      </c>
      <c r="H100" s="26" t="str">
        <f>'rate_look up'!U48</f>
        <v>0.27 (0.21, 0.34)</v>
      </c>
      <c r="I100" s="27">
        <f>'rate_look up'!V48</f>
        <v>3.9311836728344101E-3</v>
      </c>
      <c r="J100" s="22"/>
      <c r="K100" s="32"/>
      <c r="L100" s="31"/>
      <c r="M100" s="31"/>
      <c r="N100" s="30"/>
      <c r="O100" s="30"/>
      <c r="P100" s="32"/>
      <c r="Q100" s="22"/>
      <c r="R100" s="22"/>
      <c r="S100" s="32"/>
    </row>
    <row r="101" spans="2:19" x14ac:dyDescent="0.4">
      <c r="B101" s="16"/>
      <c r="C101" s="12" t="s">
        <v>35</v>
      </c>
      <c r="D101" s="26" t="str">
        <f>'number_look up'!T49</f>
        <v>0.9 (0.7, 1.2)</v>
      </c>
      <c r="E101" s="26" t="str">
        <f>'number_look up'!U49</f>
        <v>2 (1.6, 2.5)</v>
      </c>
      <c r="F101" s="27">
        <f>'number_look up'!V49</f>
        <v>4.1783903109094356E-2</v>
      </c>
      <c r="G101" s="26" t="str">
        <f>'rate_look up'!T49</f>
        <v>0.67 (0.52, 0.87)</v>
      </c>
      <c r="H101" s="26" t="str">
        <f>'rate_look up'!U49</f>
        <v>0.62 (0.5, 0.79)</v>
      </c>
      <c r="I101" s="27">
        <f>'rate_look up'!V49</f>
        <v>-2.5981776532197709E-3</v>
      </c>
      <c r="J101" s="22"/>
      <c r="K101" s="32"/>
      <c r="L101" s="31"/>
      <c r="M101" s="31"/>
      <c r="N101" s="30"/>
      <c r="O101" s="30"/>
      <c r="P101" s="32"/>
      <c r="Q101" s="22"/>
      <c r="R101" s="22"/>
      <c r="S101" s="32"/>
    </row>
    <row r="102" spans="2:19" ht="14.25" thickBot="1" x14ac:dyDescent="0.45">
      <c r="B102" s="37" t="s">
        <v>36</v>
      </c>
      <c r="C102" s="37" t="s">
        <v>36</v>
      </c>
      <c r="D102" s="36" t="str">
        <f>'number_look up'!T50</f>
        <v>4.8 (3.9, 5.9)</v>
      </c>
      <c r="E102" s="36" t="str">
        <f>'number_look up'!U50</f>
        <v>8.2 (6.8, 10)</v>
      </c>
      <c r="F102" s="38">
        <f>'number_look up'!V50</f>
        <v>2.4670710278026295E-2</v>
      </c>
      <c r="G102" s="36" t="str">
        <f>'rate_look up'!T50</f>
        <v>2.69 (2.22, 3.42)</v>
      </c>
      <c r="H102" s="36" t="str">
        <f>'rate_look up'!U50</f>
        <v>2.28 (1.91, 2.78)</v>
      </c>
      <c r="I102" s="38">
        <f>'rate_look up'!V50</f>
        <v>-5.2076652168915692E-3</v>
      </c>
      <c r="J102" s="22"/>
      <c r="K102" s="32"/>
      <c r="L102" s="31"/>
      <c r="M102" s="31"/>
      <c r="N102" s="30"/>
      <c r="Q102" s="22"/>
      <c r="R102" s="22"/>
      <c r="S102" s="32"/>
    </row>
    <row r="103" spans="2:19" ht="14.25" thickTop="1" x14ac:dyDescent="0.4">
      <c r="B103" s="19"/>
      <c r="C103" s="12"/>
      <c r="D103" s="26"/>
      <c r="E103" s="26"/>
      <c r="F103" s="27"/>
      <c r="G103" s="26"/>
      <c r="H103" s="26"/>
      <c r="I103" s="27"/>
      <c r="L103" s="31"/>
      <c r="M103" s="31"/>
      <c r="N103" s="30"/>
      <c r="O103" s="30"/>
      <c r="P103" s="32"/>
      <c r="Q103" s="22"/>
      <c r="R103" s="22"/>
      <c r="S103" s="32"/>
    </row>
    <row r="104" spans="2:19" x14ac:dyDescent="0.4">
      <c r="B104" s="12"/>
      <c r="C104" s="18"/>
      <c r="D104" s="26"/>
      <c r="E104" s="26"/>
      <c r="F104" s="27"/>
      <c r="G104" s="26"/>
      <c r="H104" s="26"/>
      <c r="I104" s="27"/>
      <c r="L104" s="31"/>
      <c r="M104" s="31"/>
      <c r="N104" s="30"/>
      <c r="O104" s="30"/>
      <c r="P104" s="32"/>
      <c r="Q104" s="22"/>
      <c r="R104" s="22"/>
      <c r="S104" s="32"/>
    </row>
    <row r="105" spans="2:19" x14ac:dyDescent="0.4">
      <c r="B105" s="29"/>
      <c r="C105" s="29"/>
      <c r="D105" s="29"/>
      <c r="E105" s="29"/>
      <c r="F105" s="29"/>
      <c r="G105" s="29"/>
      <c r="H105" s="29"/>
      <c r="I105" s="29"/>
      <c r="L105" s="31"/>
      <c r="M105" s="31"/>
      <c r="N105" s="30"/>
      <c r="O105" s="30"/>
      <c r="P105" s="32"/>
      <c r="Q105" s="22"/>
      <c r="R105" s="22"/>
      <c r="S105" s="32"/>
    </row>
    <row r="106" spans="2:19" x14ac:dyDescent="0.4">
      <c r="B106" s="18"/>
      <c r="C106" s="18"/>
      <c r="D106" s="30"/>
      <c r="E106" s="30"/>
      <c r="F106" s="31"/>
      <c r="G106" s="30"/>
      <c r="H106" s="30"/>
      <c r="I106" s="31"/>
      <c r="L106" s="31"/>
      <c r="M106" s="31"/>
      <c r="N106" s="30"/>
      <c r="O106" s="30"/>
      <c r="P106" s="32"/>
      <c r="Q106" s="22"/>
      <c r="R106" s="22"/>
      <c r="S106" s="32"/>
    </row>
    <row r="107" spans="2:19" x14ac:dyDescent="0.4">
      <c r="B107" s="18"/>
      <c r="C107" s="18"/>
      <c r="D107" s="30"/>
      <c r="E107" s="30"/>
      <c r="F107" s="31"/>
      <c r="G107" s="30"/>
      <c r="H107" s="30"/>
      <c r="I107" s="31"/>
      <c r="L107" s="31"/>
      <c r="M107" s="31"/>
      <c r="N107" s="30"/>
      <c r="O107" s="30"/>
      <c r="P107" s="32"/>
      <c r="Q107" s="22"/>
      <c r="R107" s="22"/>
      <c r="S107" s="32"/>
    </row>
    <row r="108" spans="2:19" x14ac:dyDescent="0.4">
      <c r="B108" s="18"/>
      <c r="C108" s="18"/>
      <c r="D108" s="30"/>
      <c r="E108" s="30"/>
      <c r="F108" s="31"/>
      <c r="G108" s="30"/>
      <c r="H108" s="30"/>
      <c r="I108" s="31"/>
      <c r="L108" s="31"/>
      <c r="M108" s="31"/>
      <c r="N108" s="30"/>
      <c r="O108" s="30"/>
      <c r="P108" s="32"/>
      <c r="Q108" s="22"/>
      <c r="R108" s="22"/>
      <c r="S108" s="32"/>
    </row>
    <row r="109" spans="2:19" x14ac:dyDescent="0.4">
      <c r="B109" s="16"/>
      <c r="C109" s="16"/>
      <c r="D109" s="26"/>
      <c r="E109" s="26"/>
      <c r="F109" s="27"/>
      <c r="G109" s="26"/>
      <c r="H109" s="26"/>
      <c r="I109" s="27"/>
      <c r="L109" s="31"/>
      <c r="M109" s="31"/>
      <c r="N109" s="30"/>
      <c r="O109" s="30"/>
      <c r="P109" s="32"/>
      <c r="Q109" s="22"/>
      <c r="R109" s="22"/>
      <c r="S109" s="32"/>
    </row>
    <row r="110" spans="2:19" x14ac:dyDescent="0.4">
      <c r="B110" s="12"/>
      <c r="C110" s="12"/>
      <c r="D110" s="26"/>
      <c r="E110" s="26"/>
      <c r="F110" s="27"/>
      <c r="G110" s="26"/>
      <c r="H110" s="26"/>
      <c r="I110" s="27"/>
      <c r="L110" s="31"/>
      <c r="M110" s="31"/>
      <c r="N110" s="30"/>
      <c r="O110" s="30"/>
      <c r="P110" s="32"/>
      <c r="Q110" s="22"/>
      <c r="R110" s="22"/>
      <c r="S110" s="32"/>
    </row>
    <row r="111" spans="2:19" x14ac:dyDescent="0.4">
      <c r="B111" s="12"/>
      <c r="C111" s="12"/>
      <c r="D111" s="26"/>
      <c r="E111" s="26"/>
      <c r="F111" s="27"/>
      <c r="G111" s="26"/>
      <c r="H111" s="26"/>
      <c r="I111" s="27"/>
      <c r="O111" s="30"/>
      <c r="P111" s="32"/>
    </row>
    <row r="112" spans="2:19" x14ac:dyDescent="0.4">
      <c r="B112" s="12"/>
      <c r="C112" s="12"/>
      <c r="D112" s="26"/>
      <c r="E112" s="26"/>
      <c r="F112" s="27"/>
      <c r="G112" s="26"/>
      <c r="H112" s="26"/>
      <c r="I112" s="27"/>
      <c r="L112" s="31"/>
      <c r="M112" s="31"/>
      <c r="N112" s="30"/>
      <c r="O112" s="30"/>
      <c r="P112" s="32"/>
      <c r="Q112" s="22"/>
      <c r="R112" s="22"/>
      <c r="S112" s="32"/>
    </row>
    <row r="113" spans="2:19" x14ac:dyDescent="0.4">
      <c r="B113" s="10"/>
      <c r="C113" s="10"/>
      <c r="D113" s="26"/>
      <c r="E113" s="26"/>
      <c r="F113" s="27"/>
      <c r="G113" s="26"/>
      <c r="H113" s="26"/>
      <c r="I113" s="27"/>
      <c r="L113" s="31"/>
      <c r="M113" s="31"/>
      <c r="N113" s="30"/>
      <c r="O113" s="30"/>
      <c r="P113" s="32"/>
      <c r="Q113" s="22"/>
      <c r="R113" s="22"/>
      <c r="S113" s="32"/>
    </row>
    <row r="114" spans="2:19" x14ac:dyDescent="0.4">
      <c r="B114" s="12"/>
      <c r="C114" s="12"/>
      <c r="D114" s="26"/>
      <c r="E114" s="26"/>
      <c r="F114" s="27"/>
      <c r="G114" s="26"/>
      <c r="H114" s="26"/>
      <c r="I114" s="27"/>
      <c r="L114" s="31"/>
      <c r="M114" s="31"/>
      <c r="N114" s="30"/>
      <c r="O114" s="30"/>
      <c r="P114" s="32"/>
      <c r="Q114" s="22"/>
      <c r="R114" s="22"/>
      <c r="S114" s="32"/>
    </row>
    <row r="115" spans="2:19" x14ac:dyDescent="0.4">
      <c r="B115" s="12"/>
      <c r="C115" s="12"/>
      <c r="D115" s="26"/>
      <c r="E115" s="26"/>
      <c r="F115" s="27"/>
      <c r="G115" s="26"/>
      <c r="H115" s="26"/>
      <c r="I115" s="27"/>
      <c r="L115" s="31"/>
      <c r="M115" s="31"/>
      <c r="N115" s="30"/>
      <c r="O115" s="30"/>
      <c r="P115" s="32"/>
      <c r="Q115" s="22"/>
      <c r="R115" s="22"/>
      <c r="S115" s="32"/>
    </row>
    <row r="116" spans="2:19" x14ac:dyDescent="0.4">
      <c r="B116" s="12"/>
      <c r="C116" s="12"/>
      <c r="D116" s="26"/>
      <c r="E116" s="26"/>
      <c r="F116" s="27"/>
      <c r="G116" s="26"/>
      <c r="H116" s="26"/>
      <c r="I116" s="27"/>
      <c r="L116" s="31"/>
      <c r="M116" s="31"/>
      <c r="N116" s="30"/>
      <c r="O116" s="30"/>
      <c r="P116" s="32"/>
      <c r="Q116" s="22"/>
      <c r="R116" s="22"/>
      <c r="S116" s="32"/>
    </row>
    <row r="117" spans="2:19" x14ac:dyDescent="0.4">
      <c r="B117" s="18"/>
      <c r="C117" s="18"/>
      <c r="D117" s="30"/>
      <c r="E117" s="30"/>
      <c r="F117" s="31"/>
      <c r="G117" s="30"/>
      <c r="H117" s="30"/>
      <c r="I117" s="31"/>
      <c r="L117" s="31"/>
      <c r="M117" s="31"/>
      <c r="N117" s="30"/>
      <c r="Q117" s="22"/>
      <c r="R117" s="22"/>
      <c r="S117" s="32"/>
    </row>
    <row r="118" spans="2:19" x14ac:dyDescent="0.4">
      <c r="B118" s="19"/>
      <c r="C118" s="10"/>
      <c r="D118" s="26"/>
      <c r="E118" s="26"/>
      <c r="F118" s="27"/>
      <c r="G118" s="26"/>
      <c r="H118" s="26"/>
      <c r="I118" s="27"/>
      <c r="L118" s="31"/>
      <c r="M118" s="31"/>
      <c r="N118" s="30"/>
      <c r="Q118" s="22"/>
      <c r="R118" s="22"/>
      <c r="S118" s="32"/>
    </row>
    <row r="119" spans="2:19" x14ac:dyDescent="0.4">
      <c r="B119" s="12"/>
      <c r="C119" s="12"/>
      <c r="D119" s="26"/>
      <c r="E119" s="26"/>
      <c r="F119" s="27"/>
      <c r="G119" s="26"/>
      <c r="H119" s="26"/>
      <c r="I119" s="27"/>
      <c r="L119" s="31"/>
      <c r="M119" s="31"/>
      <c r="N119" s="30"/>
      <c r="Q119" s="22"/>
      <c r="R119" s="22"/>
      <c r="S119" s="32"/>
    </row>
    <row r="120" spans="2:19" x14ac:dyDescent="0.4">
      <c r="B120" s="12"/>
      <c r="C120" s="12"/>
      <c r="D120" s="26"/>
      <c r="E120" s="26"/>
      <c r="F120" s="27"/>
      <c r="G120" s="26"/>
      <c r="H120" s="26"/>
      <c r="I120" s="27"/>
      <c r="L120" s="31"/>
      <c r="M120" s="31"/>
      <c r="N120" s="30"/>
      <c r="Q120" s="22"/>
      <c r="R120" s="22"/>
      <c r="S120" s="32"/>
    </row>
    <row r="121" spans="2:19" x14ac:dyDescent="0.4">
      <c r="B121" s="12"/>
      <c r="C121" s="12"/>
      <c r="D121" s="26"/>
      <c r="E121" s="26"/>
      <c r="F121" s="27"/>
      <c r="G121" s="26"/>
      <c r="H121" s="26"/>
      <c r="I121" s="27"/>
      <c r="L121" s="31"/>
      <c r="M121" s="31"/>
      <c r="N121" s="30"/>
      <c r="Q121" s="22"/>
      <c r="R121" s="22"/>
      <c r="S121" s="32"/>
    </row>
    <row r="122" spans="2:19" x14ac:dyDescent="0.4">
      <c r="B122" s="12"/>
      <c r="C122" s="12"/>
      <c r="D122" s="26"/>
      <c r="E122" s="26"/>
      <c r="F122" s="27"/>
      <c r="G122" s="26"/>
      <c r="H122" s="26"/>
      <c r="I122" s="27"/>
      <c r="L122" s="31"/>
      <c r="M122" s="31"/>
      <c r="N122" s="30"/>
      <c r="Q122" s="22"/>
      <c r="R122" s="22"/>
      <c r="S122" s="32"/>
    </row>
    <row r="123" spans="2:19" x14ac:dyDescent="0.4">
      <c r="B123" s="12"/>
      <c r="C123" s="12"/>
      <c r="D123" s="26"/>
      <c r="E123" s="26"/>
      <c r="F123" s="27"/>
      <c r="G123" s="26"/>
      <c r="H123" s="26"/>
      <c r="I123" s="27"/>
      <c r="L123" s="31"/>
      <c r="M123" s="31"/>
      <c r="N123" s="30"/>
      <c r="Q123" s="22"/>
      <c r="R123" s="22"/>
      <c r="S123" s="32"/>
    </row>
    <row r="124" spans="2:19" x14ac:dyDescent="0.4">
      <c r="B124" s="16"/>
      <c r="C124" s="16"/>
      <c r="D124" s="26"/>
      <c r="E124" s="26"/>
      <c r="F124" s="27"/>
      <c r="G124" s="26"/>
      <c r="H124" s="26"/>
      <c r="I124" s="27"/>
      <c r="L124" s="31"/>
      <c r="M124" s="31"/>
      <c r="N124" s="30"/>
      <c r="Q124" s="22"/>
      <c r="R124" s="22"/>
      <c r="S124" s="32"/>
    </row>
    <row r="125" spans="2:19" x14ac:dyDescent="0.4">
      <c r="B125" s="12"/>
      <c r="C125" s="12"/>
      <c r="D125" s="26"/>
      <c r="E125" s="26"/>
      <c r="F125" s="27"/>
      <c r="G125" s="26"/>
      <c r="H125" s="26"/>
      <c r="I125" s="27"/>
      <c r="L125" s="31"/>
      <c r="M125" s="31"/>
      <c r="N125" s="30"/>
      <c r="Q125" s="22"/>
      <c r="R125" s="22"/>
      <c r="S125" s="32"/>
    </row>
    <row r="126" spans="2:19" x14ac:dyDescent="0.4">
      <c r="B126" s="12"/>
      <c r="C126" s="12"/>
      <c r="D126" s="26"/>
      <c r="E126" s="26"/>
      <c r="F126" s="27"/>
      <c r="G126" s="26"/>
      <c r="H126" s="26"/>
      <c r="I126" s="27"/>
    </row>
    <row r="127" spans="2:19" x14ac:dyDescent="0.4">
      <c r="B127" s="12"/>
      <c r="C127" s="12"/>
      <c r="D127" s="26"/>
      <c r="E127" s="26"/>
      <c r="F127" s="27"/>
      <c r="G127" s="26"/>
      <c r="H127" s="26"/>
      <c r="I127" s="27"/>
    </row>
    <row r="128" spans="2:19" x14ac:dyDescent="0.4">
      <c r="B128" s="10"/>
      <c r="C128" s="10"/>
      <c r="D128" s="26"/>
      <c r="E128" s="26"/>
      <c r="F128" s="27"/>
      <c r="G128" s="26"/>
      <c r="H128" s="26"/>
      <c r="I128" s="27"/>
    </row>
    <row r="129" spans="2:9" x14ac:dyDescent="0.4">
      <c r="B129" s="12"/>
      <c r="C129" s="12"/>
      <c r="D129" s="26"/>
      <c r="E129" s="26"/>
      <c r="F129" s="27"/>
      <c r="G129" s="26"/>
      <c r="H129" s="26"/>
      <c r="I129" s="27"/>
    </row>
    <row r="130" spans="2:9" x14ac:dyDescent="0.4">
      <c r="B130" s="12"/>
      <c r="C130" s="12"/>
      <c r="D130" s="26"/>
      <c r="E130" s="26"/>
      <c r="F130" s="27"/>
      <c r="G130" s="26"/>
      <c r="H130" s="26"/>
      <c r="I130" s="27"/>
    </row>
    <row r="131" spans="2:9" x14ac:dyDescent="0.4">
      <c r="B131" s="12"/>
      <c r="C131" s="12"/>
      <c r="D131" s="26"/>
      <c r="E131" s="26"/>
      <c r="F131" s="27"/>
      <c r="G131" s="26"/>
      <c r="H131" s="26"/>
      <c r="I131" s="27"/>
    </row>
    <row r="132" spans="2:9" x14ac:dyDescent="0.4">
      <c r="B132" s="18"/>
      <c r="C132" s="18"/>
      <c r="D132" s="30"/>
      <c r="E132" s="30"/>
      <c r="F132" s="31"/>
      <c r="G132" s="30"/>
      <c r="H132" s="30"/>
      <c r="I132" s="31"/>
    </row>
    <row r="133" spans="2:9" x14ac:dyDescent="0.4">
      <c r="B133" s="19"/>
    </row>
    <row r="134" spans="2:9" x14ac:dyDescent="0.4">
      <c r="B134" s="12"/>
      <c r="C134" s="12"/>
      <c r="D134" s="26"/>
      <c r="E134" s="26"/>
      <c r="F134" s="27"/>
      <c r="G134" s="26"/>
      <c r="H134" s="26"/>
      <c r="I134" s="27"/>
    </row>
    <row r="135" spans="2:9" x14ac:dyDescent="0.4">
      <c r="B135" s="12"/>
      <c r="C135" s="12"/>
      <c r="D135" s="26"/>
      <c r="E135" s="26"/>
      <c r="F135" s="27"/>
      <c r="G135" s="26"/>
      <c r="H135" s="26"/>
      <c r="I135" s="27"/>
    </row>
    <row r="136" spans="2:9" x14ac:dyDescent="0.4">
      <c r="B136" s="12"/>
      <c r="C136" s="12"/>
      <c r="D136" s="26"/>
      <c r="E136" s="26"/>
      <c r="F136" s="27"/>
      <c r="G136" s="26"/>
      <c r="H136" s="26"/>
      <c r="I136" s="27"/>
    </row>
    <row r="137" spans="2:9" x14ac:dyDescent="0.4">
      <c r="B137" s="12"/>
      <c r="C137" s="12"/>
      <c r="D137" s="26"/>
      <c r="E137" s="26"/>
      <c r="F137" s="27"/>
      <c r="G137" s="26"/>
      <c r="H137" s="26"/>
      <c r="I137" s="27"/>
    </row>
    <row r="138" spans="2:9" x14ac:dyDescent="0.4">
      <c r="B138" s="12"/>
      <c r="C138" s="12"/>
      <c r="D138" s="26"/>
      <c r="E138" s="26"/>
      <c r="F138" s="27"/>
      <c r="G138" s="26"/>
      <c r="H138" s="26"/>
      <c r="I138" s="27"/>
    </row>
    <row r="139" spans="2:9" x14ac:dyDescent="0.4">
      <c r="B139" s="16"/>
      <c r="C139" s="16"/>
      <c r="D139" s="26"/>
      <c r="E139" s="26"/>
      <c r="F139" s="27"/>
      <c r="G139" s="26"/>
      <c r="H139" s="26"/>
      <c r="I139" s="27"/>
    </row>
    <row r="140" spans="2:9" x14ac:dyDescent="0.4">
      <c r="B140" s="12"/>
      <c r="C140" s="12"/>
      <c r="D140" s="26"/>
      <c r="E140" s="26"/>
      <c r="F140" s="27"/>
      <c r="G140" s="26"/>
      <c r="H140" s="26"/>
      <c r="I140" s="27"/>
    </row>
    <row r="141" spans="2:9" x14ac:dyDescent="0.4">
      <c r="B141" s="12"/>
      <c r="C141" s="12"/>
      <c r="D141" s="26"/>
      <c r="E141" s="26"/>
      <c r="F141" s="27"/>
      <c r="G141" s="26"/>
      <c r="H141" s="26"/>
      <c r="I141" s="27"/>
    </row>
    <row r="142" spans="2:9" x14ac:dyDescent="0.4">
      <c r="B142" s="12"/>
      <c r="C142" s="12"/>
      <c r="D142" s="26"/>
      <c r="E142" s="26"/>
      <c r="F142" s="27"/>
      <c r="G142" s="26"/>
      <c r="H142" s="26"/>
      <c r="I142" s="27"/>
    </row>
    <row r="143" spans="2:9" x14ac:dyDescent="0.4">
      <c r="B143" s="10"/>
      <c r="C143" s="10"/>
      <c r="D143" s="26"/>
      <c r="E143" s="26"/>
      <c r="F143" s="27"/>
      <c r="G143" s="26"/>
      <c r="H143" s="26"/>
      <c r="I143" s="27"/>
    </row>
    <row r="144" spans="2:9" x14ac:dyDescent="0.4">
      <c r="B144" s="12"/>
      <c r="C144" s="12"/>
      <c r="D144" s="26"/>
      <c r="E144" s="26"/>
      <c r="F144" s="27"/>
      <c r="G144" s="26"/>
      <c r="H144" s="26"/>
      <c r="I144" s="27"/>
    </row>
    <row r="145" spans="2:9" x14ac:dyDescent="0.4">
      <c r="B145" s="12"/>
      <c r="C145" s="12"/>
      <c r="D145" s="26"/>
      <c r="E145" s="26"/>
      <c r="F145" s="27"/>
      <c r="G145" s="26"/>
      <c r="H145" s="26"/>
      <c r="I145" s="27"/>
    </row>
    <row r="146" spans="2:9" x14ac:dyDescent="0.4">
      <c r="B146" s="12"/>
      <c r="C146" s="12"/>
      <c r="D146" s="26"/>
      <c r="E146" s="26"/>
      <c r="F146" s="27"/>
      <c r="G146" s="26"/>
      <c r="H146" s="26"/>
      <c r="I146" s="27"/>
    </row>
    <row r="147" spans="2:9" ht="14.25" thickBot="1" x14ac:dyDescent="0.45">
      <c r="B147" s="37"/>
      <c r="C147" s="37"/>
      <c r="D147" s="36"/>
      <c r="E147" s="36"/>
      <c r="F147" s="38"/>
      <c r="G147" s="36"/>
      <c r="H147" s="36"/>
      <c r="I147" s="38"/>
    </row>
    <row r="148" spans="2:9" ht="14.25" thickTop="1" x14ac:dyDescent="0.4"/>
  </sheetData>
  <mergeCells count="12">
    <mergeCell ref="J88:K88"/>
    <mergeCell ref="J36:K36"/>
    <mergeCell ref="L36:N36"/>
    <mergeCell ref="B54:C55"/>
    <mergeCell ref="D54:F54"/>
    <mergeCell ref="G54:I54"/>
    <mergeCell ref="Q2:S2"/>
    <mergeCell ref="B2:C3"/>
    <mergeCell ref="D2:F2"/>
    <mergeCell ref="G2:I2"/>
    <mergeCell ref="L2:M3"/>
    <mergeCell ref="N2:P2"/>
  </mergeCells>
  <phoneticPr fontId="18" type="noConversion"/>
  <conditionalFormatting sqref="N4:O4 D4:I4">
    <cfRule type="colorScale" priority="4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5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6:I56">
    <cfRule type="colorScale" priority="1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2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9"/>
  <sheetViews>
    <sheetView topLeftCell="A49" workbookViewId="0">
      <selection activeCell="O67" sqref="O67"/>
    </sheetView>
  </sheetViews>
  <sheetFormatPr defaultRowHeight="13.9" x14ac:dyDescent="0.4"/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3" spans="1:12" x14ac:dyDescent="0.4">
      <c r="A3" t="s">
        <v>11</v>
      </c>
      <c r="B3" t="s">
        <v>12</v>
      </c>
      <c r="C3" t="s">
        <v>13</v>
      </c>
      <c r="D3" t="s">
        <v>14</v>
      </c>
      <c r="E3" t="s">
        <v>37</v>
      </c>
      <c r="F3" t="s">
        <v>16</v>
      </c>
      <c r="G3" t="s">
        <v>17</v>
      </c>
      <c r="H3">
        <v>1990</v>
      </c>
      <c r="I3">
        <v>34048.113279485202</v>
      </c>
      <c r="J3">
        <v>51028.610242233102</v>
      </c>
      <c r="K3">
        <v>21082.572322383799</v>
      </c>
      <c r="L3">
        <v>1</v>
      </c>
    </row>
    <row r="4" spans="1:12" x14ac:dyDescent="0.4">
      <c r="A4" t="s">
        <v>11</v>
      </c>
      <c r="B4" t="s">
        <v>12</v>
      </c>
      <c r="C4" t="s">
        <v>13</v>
      </c>
      <c r="D4" t="s">
        <v>14</v>
      </c>
      <c r="E4" t="s">
        <v>23</v>
      </c>
      <c r="F4" t="s">
        <v>16</v>
      </c>
      <c r="G4" t="s">
        <v>17</v>
      </c>
      <c r="H4">
        <v>1990</v>
      </c>
      <c r="I4">
        <v>98.773323311632097</v>
      </c>
      <c r="J4">
        <v>154.05663645527599</v>
      </c>
      <c r="K4">
        <v>58.450305305500898</v>
      </c>
    </row>
    <row r="5" spans="1:12" x14ac:dyDescent="0.4">
      <c r="A5" t="s">
        <v>11</v>
      </c>
      <c r="B5" t="s">
        <v>12</v>
      </c>
      <c r="C5" t="s">
        <v>13</v>
      </c>
      <c r="D5" t="s">
        <v>14</v>
      </c>
      <c r="E5" t="s">
        <v>25</v>
      </c>
      <c r="F5" t="s">
        <v>16</v>
      </c>
      <c r="G5" t="s">
        <v>17</v>
      </c>
      <c r="H5">
        <v>1990</v>
      </c>
      <c r="I5">
        <v>8098.3417924033502</v>
      </c>
      <c r="J5">
        <v>13140.7351264111</v>
      </c>
      <c r="K5">
        <v>4497.3137408513603</v>
      </c>
    </row>
    <row r="6" spans="1:12" x14ac:dyDescent="0.4">
      <c r="A6" t="s">
        <v>11</v>
      </c>
      <c r="B6" t="s">
        <v>12</v>
      </c>
      <c r="C6" t="s">
        <v>13</v>
      </c>
      <c r="D6" t="s">
        <v>14</v>
      </c>
      <c r="E6" t="s">
        <v>38</v>
      </c>
      <c r="F6" t="s">
        <v>16</v>
      </c>
      <c r="G6" t="s">
        <v>17</v>
      </c>
      <c r="H6">
        <v>1990</v>
      </c>
      <c r="I6">
        <v>105113.413677997</v>
      </c>
      <c r="J6">
        <v>164128.67341069601</v>
      </c>
      <c r="K6">
        <v>62105.248729029001</v>
      </c>
    </row>
    <row r="7" spans="1:12" x14ac:dyDescent="0.4">
      <c r="A7" t="s">
        <v>11</v>
      </c>
      <c r="B7" t="s">
        <v>12</v>
      </c>
      <c r="C7" t="s">
        <v>13</v>
      </c>
      <c r="D7" t="s">
        <v>14</v>
      </c>
      <c r="E7" t="s">
        <v>24</v>
      </c>
      <c r="F7" t="s">
        <v>16</v>
      </c>
      <c r="G7" t="s">
        <v>17</v>
      </c>
      <c r="H7">
        <v>1990</v>
      </c>
      <c r="I7">
        <v>128.79674583544201</v>
      </c>
      <c r="J7">
        <v>201.46340156806599</v>
      </c>
      <c r="K7">
        <v>76.764562666442799</v>
      </c>
    </row>
    <row r="8" spans="1:12" x14ac:dyDescent="0.4">
      <c r="A8" t="s">
        <v>11</v>
      </c>
      <c r="B8" t="s">
        <v>12</v>
      </c>
      <c r="C8" t="s">
        <v>13</v>
      </c>
      <c r="D8" t="s">
        <v>14</v>
      </c>
      <c r="E8" t="s">
        <v>41</v>
      </c>
      <c r="F8" t="s">
        <v>16</v>
      </c>
      <c r="G8" t="s">
        <v>17</v>
      </c>
      <c r="H8">
        <v>1990</v>
      </c>
      <c r="I8">
        <v>19827.4741708693</v>
      </c>
      <c r="J8">
        <v>32044.006944327801</v>
      </c>
      <c r="K8">
        <v>11592.239199346201</v>
      </c>
    </row>
    <row r="9" spans="1:12" x14ac:dyDescent="0.4">
      <c r="A9" t="s">
        <v>11</v>
      </c>
      <c r="B9" t="s">
        <v>12</v>
      </c>
      <c r="C9" t="s">
        <v>13</v>
      </c>
      <c r="D9" t="s">
        <v>14</v>
      </c>
      <c r="E9" t="s">
        <v>21</v>
      </c>
      <c r="F9" t="s">
        <v>16</v>
      </c>
      <c r="G9" t="s">
        <v>17</v>
      </c>
      <c r="H9">
        <v>1990</v>
      </c>
      <c r="I9">
        <v>5803.6581758351504</v>
      </c>
      <c r="J9">
        <v>8380.0310318588799</v>
      </c>
      <c r="K9">
        <v>3774.3099609351002</v>
      </c>
    </row>
    <row r="10" spans="1:12" x14ac:dyDescent="0.4">
      <c r="A10" t="s">
        <v>11</v>
      </c>
      <c r="B10" t="s">
        <v>12</v>
      </c>
      <c r="C10" t="s">
        <v>13</v>
      </c>
      <c r="D10" t="s">
        <v>14</v>
      </c>
      <c r="E10" t="s">
        <v>36</v>
      </c>
      <c r="F10" t="s">
        <v>16</v>
      </c>
      <c r="G10" t="s">
        <v>17</v>
      </c>
      <c r="H10">
        <v>1990</v>
      </c>
      <c r="I10">
        <v>4368.5633046386702</v>
      </c>
      <c r="J10">
        <v>6295.23378851897</v>
      </c>
      <c r="K10">
        <v>2824.4810788314699</v>
      </c>
    </row>
    <row r="11" spans="1:12" x14ac:dyDescent="0.4">
      <c r="A11" t="s">
        <v>11</v>
      </c>
      <c r="B11" t="s">
        <v>12</v>
      </c>
      <c r="C11" t="s">
        <v>13</v>
      </c>
      <c r="D11" t="s">
        <v>14</v>
      </c>
      <c r="E11" t="s">
        <v>40</v>
      </c>
      <c r="F11" t="s">
        <v>16</v>
      </c>
      <c r="G11" t="s">
        <v>17</v>
      </c>
      <c r="H11">
        <v>1990</v>
      </c>
      <c r="I11">
        <v>578.47069480419702</v>
      </c>
      <c r="J11">
        <v>864.01628975190999</v>
      </c>
      <c r="K11">
        <v>356.29120926502299</v>
      </c>
    </row>
    <row r="12" spans="1:12" x14ac:dyDescent="0.4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16</v>
      </c>
      <c r="G12" t="s">
        <v>17</v>
      </c>
      <c r="H12">
        <v>1990</v>
      </c>
      <c r="I12">
        <v>340461.11497076898</v>
      </c>
      <c r="J12">
        <v>525847.75061827898</v>
      </c>
      <c r="K12">
        <v>199155.97078204801</v>
      </c>
    </row>
    <row r="13" spans="1:12" x14ac:dyDescent="0.4">
      <c r="A13" t="s">
        <v>11</v>
      </c>
      <c r="B13" t="s">
        <v>12</v>
      </c>
      <c r="C13" t="s">
        <v>13</v>
      </c>
      <c r="D13" t="s">
        <v>14</v>
      </c>
      <c r="E13" t="s">
        <v>28</v>
      </c>
      <c r="F13" t="s">
        <v>16</v>
      </c>
      <c r="G13" t="s">
        <v>17</v>
      </c>
      <c r="H13">
        <v>1990</v>
      </c>
      <c r="I13">
        <v>2357.43007452251</v>
      </c>
      <c r="J13">
        <v>3594.3412654489898</v>
      </c>
      <c r="K13">
        <v>1417.05851960418</v>
      </c>
    </row>
    <row r="14" spans="1:12" x14ac:dyDescent="0.4">
      <c r="A14" t="s">
        <v>11</v>
      </c>
      <c r="B14" t="s">
        <v>12</v>
      </c>
      <c r="C14" t="s">
        <v>13</v>
      </c>
      <c r="D14" t="s">
        <v>14</v>
      </c>
      <c r="E14" t="s">
        <v>27</v>
      </c>
      <c r="F14" t="s">
        <v>16</v>
      </c>
      <c r="G14" t="s">
        <v>17</v>
      </c>
      <c r="H14">
        <v>1990</v>
      </c>
      <c r="I14">
        <v>496402.989156725</v>
      </c>
      <c r="J14">
        <v>765519.26174275298</v>
      </c>
      <c r="K14">
        <v>299700.71685133799</v>
      </c>
    </row>
    <row r="15" spans="1:12" x14ac:dyDescent="0.4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s">
        <v>16</v>
      </c>
      <c r="G15" t="s">
        <v>17</v>
      </c>
      <c r="H15">
        <v>1990</v>
      </c>
      <c r="I15">
        <v>11093.153235710301</v>
      </c>
      <c r="J15">
        <v>16074.712509036301</v>
      </c>
      <c r="K15">
        <v>7332.6191731976796</v>
      </c>
    </row>
    <row r="16" spans="1:12" x14ac:dyDescent="0.4">
      <c r="A16" t="s">
        <v>11</v>
      </c>
      <c r="B16" t="s">
        <v>12</v>
      </c>
      <c r="C16" t="s">
        <v>13</v>
      </c>
      <c r="D16" t="s">
        <v>14</v>
      </c>
      <c r="E16" t="s">
        <v>31</v>
      </c>
      <c r="F16" t="s">
        <v>16</v>
      </c>
      <c r="G16" t="s">
        <v>17</v>
      </c>
      <c r="H16">
        <v>1990</v>
      </c>
      <c r="I16">
        <v>7286.7484443211797</v>
      </c>
      <c r="J16">
        <v>12710.137099899601</v>
      </c>
      <c r="K16">
        <v>3944.7958806731699</v>
      </c>
    </row>
    <row r="17" spans="1:12" x14ac:dyDescent="0.4">
      <c r="A17" t="s">
        <v>11</v>
      </c>
      <c r="B17" t="s">
        <v>12</v>
      </c>
      <c r="C17" t="s">
        <v>13</v>
      </c>
      <c r="D17" t="s">
        <v>14</v>
      </c>
      <c r="E17" t="s">
        <v>32</v>
      </c>
      <c r="F17" t="s">
        <v>16</v>
      </c>
      <c r="G17" t="s">
        <v>17</v>
      </c>
      <c r="H17">
        <v>1990</v>
      </c>
      <c r="I17">
        <v>35517.491090804499</v>
      </c>
      <c r="J17">
        <v>60942.870251002903</v>
      </c>
      <c r="K17">
        <v>19256.0702096606</v>
      </c>
    </row>
    <row r="18" spans="1:12" x14ac:dyDescent="0.4">
      <c r="A18" t="s">
        <v>11</v>
      </c>
      <c r="B18" t="s">
        <v>12</v>
      </c>
      <c r="C18" t="s">
        <v>13</v>
      </c>
      <c r="D18" t="s">
        <v>14</v>
      </c>
      <c r="E18" t="s">
        <v>30</v>
      </c>
      <c r="F18" t="s">
        <v>16</v>
      </c>
      <c r="G18" t="s">
        <v>17</v>
      </c>
      <c r="H18">
        <v>1990</v>
      </c>
      <c r="I18">
        <v>97111.329463679198</v>
      </c>
      <c r="J18">
        <v>143815.051599322</v>
      </c>
      <c r="K18">
        <v>62979.836824699298</v>
      </c>
    </row>
    <row r="19" spans="1:12" x14ac:dyDescent="0.4">
      <c r="A19" t="s">
        <v>11</v>
      </c>
      <c r="B19" t="s">
        <v>12</v>
      </c>
      <c r="C19" t="s">
        <v>13</v>
      </c>
      <c r="D19" t="s">
        <v>14</v>
      </c>
      <c r="E19" t="s">
        <v>35</v>
      </c>
      <c r="F19" t="s">
        <v>16</v>
      </c>
      <c r="G19" t="s">
        <v>17</v>
      </c>
      <c r="H19">
        <v>1990</v>
      </c>
      <c r="I19">
        <v>818.76025479157101</v>
      </c>
      <c r="J19">
        <v>1195.38345116541</v>
      </c>
      <c r="K19">
        <v>519.55874282688706</v>
      </c>
    </row>
    <row r="20" spans="1:12" x14ac:dyDescent="0.4">
      <c r="A20" t="s">
        <v>11</v>
      </c>
      <c r="B20" t="s">
        <v>12</v>
      </c>
      <c r="C20" t="s">
        <v>13</v>
      </c>
      <c r="D20" t="s">
        <v>14</v>
      </c>
      <c r="E20" t="s">
        <v>33</v>
      </c>
      <c r="F20" t="s">
        <v>16</v>
      </c>
      <c r="G20" t="s">
        <v>17</v>
      </c>
      <c r="H20">
        <v>1990</v>
      </c>
      <c r="I20">
        <v>360.468017944064</v>
      </c>
      <c r="J20">
        <v>544.20729277175201</v>
      </c>
      <c r="K20">
        <v>224.13699325820099</v>
      </c>
    </row>
    <row r="21" spans="1:12" x14ac:dyDescent="0.4">
      <c r="A21" t="s">
        <v>11</v>
      </c>
      <c r="B21" t="s">
        <v>12</v>
      </c>
      <c r="C21" t="s">
        <v>13</v>
      </c>
      <c r="D21" t="s">
        <v>14</v>
      </c>
      <c r="E21" t="s">
        <v>34</v>
      </c>
      <c r="F21" t="s">
        <v>16</v>
      </c>
      <c r="G21" t="s">
        <v>17</v>
      </c>
      <c r="H21">
        <v>1990</v>
      </c>
      <c r="I21">
        <v>95.414445499495002</v>
      </c>
      <c r="J21">
        <v>144.89685385203899</v>
      </c>
      <c r="K21">
        <v>58.0970945951019</v>
      </c>
    </row>
    <row r="22" spans="1:12" x14ac:dyDescent="0.4">
      <c r="A22" t="s">
        <v>11</v>
      </c>
      <c r="B22" t="s">
        <v>12</v>
      </c>
      <c r="C22" t="s">
        <v>13</v>
      </c>
      <c r="D22" t="s">
        <v>14</v>
      </c>
      <c r="E22" t="s">
        <v>26</v>
      </c>
      <c r="F22" t="s">
        <v>16</v>
      </c>
      <c r="G22" t="s">
        <v>17</v>
      </c>
      <c r="H22">
        <v>1990</v>
      </c>
      <c r="I22">
        <v>33698.730583415301</v>
      </c>
      <c r="J22">
        <v>50263.097523765398</v>
      </c>
      <c r="K22">
        <v>21159.043764145201</v>
      </c>
    </row>
    <row r="23" spans="1:12" x14ac:dyDescent="0.4">
      <c r="A23" t="s">
        <v>11</v>
      </c>
      <c r="B23" t="s">
        <v>12</v>
      </c>
      <c r="C23" t="s">
        <v>13</v>
      </c>
      <c r="D23" t="s">
        <v>14</v>
      </c>
      <c r="E23" t="s">
        <v>22</v>
      </c>
      <c r="F23" t="s">
        <v>16</v>
      </c>
      <c r="G23" t="s">
        <v>17</v>
      </c>
      <c r="H23">
        <v>1990</v>
      </c>
      <c r="I23">
        <v>550.81691253952101</v>
      </c>
      <c r="J23">
        <v>846.433248525257</v>
      </c>
      <c r="K23">
        <v>333.81106699758601</v>
      </c>
    </row>
    <row r="24" spans="1:12" x14ac:dyDescent="0.4">
      <c r="A24" t="s">
        <v>11</v>
      </c>
      <c r="B24" t="s">
        <v>12</v>
      </c>
      <c r="C24" t="s">
        <v>13</v>
      </c>
      <c r="D24" t="s">
        <v>14</v>
      </c>
      <c r="E24" t="s">
        <v>39</v>
      </c>
      <c r="F24" t="s">
        <v>16</v>
      </c>
      <c r="G24" t="s">
        <v>17</v>
      </c>
      <c r="H24">
        <v>1990</v>
      </c>
      <c r="I24">
        <v>938.04575652613903</v>
      </c>
      <c r="J24">
        <v>1452.5220105255501</v>
      </c>
      <c r="K24">
        <v>536.02750301831998</v>
      </c>
    </row>
    <row r="26" spans="1:12" x14ac:dyDescent="0.4">
      <c r="A26" t="s">
        <v>42</v>
      </c>
      <c r="B26" t="s">
        <v>12</v>
      </c>
      <c r="C26" t="s">
        <v>13</v>
      </c>
      <c r="D26" t="s">
        <v>14</v>
      </c>
      <c r="E26" t="s">
        <v>37</v>
      </c>
      <c r="F26" t="s">
        <v>16</v>
      </c>
      <c r="G26" t="s">
        <v>17</v>
      </c>
      <c r="H26">
        <v>1990</v>
      </c>
      <c r="I26">
        <v>372850.29951120901</v>
      </c>
      <c r="J26">
        <v>491104.46455242502</v>
      </c>
      <c r="K26">
        <v>281786.64031601098</v>
      </c>
      <c r="L26">
        <v>2</v>
      </c>
    </row>
    <row r="27" spans="1:12" x14ac:dyDescent="0.4">
      <c r="A27" t="s">
        <v>42</v>
      </c>
      <c r="B27" t="s">
        <v>12</v>
      </c>
      <c r="C27" t="s">
        <v>13</v>
      </c>
      <c r="D27" t="s">
        <v>14</v>
      </c>
      <c r="E27" t="s">
        <v>23</v>
      </c>
      <c r="F27" t="s">
        <v>16</v>
      </c>
      <c r="G27" t="s">
        <v>17</v>
      </c>
      <c r="H27">
        <v>1990</v>
      </c>
      <c r="I27">
        <v>1065.8774224287199</v>
      </c>
      <c r="J27">
        <v>1451.24423876213</v>
      </c>
      <c r="K27">
        <v>767.63511318732606</v>
      </c>
    </row>
    <row r="28" spans="1:12" x14ac:dyDescent="0.4">
      <c r="A28" t="s">
        <v>42</v>
      </c>
      <c r="B28" t="s">
        <v>12</v>
      </c>
      <c r="C28" t="s">
        <v>13</v>
      </c>
      <c r="D28" t="s">
        <v>14</v>
      </c>
      <c r="E28" t="s">
        <v>25</v>
      </c>
      <c r="F28" t="s">
        <v>16</v>
      </c>
      <c r="G28" t="s">
        <v>17</v>
      </c>
      <c r="H28">
        <v>1990</v>
      </c>
      <c r="I28">
        <v>142481.68758481901</v>
      </c>
      <c r="J28">
        <v>194619.87308160501</v>
      </c>
      <c r="K28">
        <v>96949.514086909199</v>
      </c>
    </row>
    <row r="29" spans="1:12" x14ac:dyDescent="0.4">
      <c r="A29" t="s">
        <v>42</v>
      </c>
      <c r="B29" t="s">
        <v>12</v>
      </c>
      <c r="C29" t="s">
        <v>13</v>
      </c>
      <c r="D29" t="s">
        <v>14</v>
      </c>
      <c r="E29" t="s">
        <v>38</v>
      </c>
      <c r="F29" t="s">
        <v>16</v>
      </c>
      <c r="G29" t="s">
        <v>17</v>
      </c>
      <c r="H29">
        <v>1990</v>
      </c>
      <c r="I29">
        <v>1174482.69233798</v>
      </c>
      <c r="J29">
        <v>1641761.8129531899</v>
      </c>
      <c r="K29">
        <v>801628.88767099997</v>
      </c>
    </row>
    <row r="30" spans="1:12" x14ac:dyDescent="0.4">
      <c r="A30" t="s">
        <v>42</v>
      </c>
      <c r="B30" t="s">
        <v>12</v>
      </c>
      <c r="C30" t="s">
        <v>13</v>
      </c>
      <c r="D30" t="s">
        <v>14</v>
      </c>
      <c r="E30" t="s">
        <v>24</v>
      </c>
      <c r="F30" t="s">
        <v>16</v>
      </c>
      <c r="G30" t="s">
        <v>17</v>
      </c>
      <c r="H30">
        <v>1990</v>
      </c>
      <c r="I30">
        <v>1394.5157885339099</v>
      </c>
      <c r="J30">
        <v>1863.2678675992299</v>
      </c>
      <c r="K30">
        <v>1011.19226581364</v>
      </c>
    </row>
    <row r="31" spans="1:12" x14ac:dyDescent="0.4">
      <c r="A31" t="s">
        <v>42</v>
      </c>
      <c r="B31" t="s">
        <v>12</v>
      </c>
      <c r="C31" t="s">
        <v>13</v>
      </c>
      <c r="D31" t="s">
        <v>14</v>
      </c>
      <c r="E31" t="s">
        <v>41</v>
      </c>
      <c r="F31" t="s">
        <v>16</v>
      </c>
      <c r="G31" t="s">
        <v>17</v>
      </c>
      <c r="H31">
        <v>1990</v>
      </c>
      <c r="I31">
        <v>214147.05121199501</v>
      </c>
      <c r="J31">
        <v>303426.15470993897</v>
      </c>
      <c r="K31">
        <v>150611.27473019899</v>
      </c>
    </row>
    <row r="32" spans="1:12" x14ac:dyDescent="0.4">
      <c r="A32" t="s">
        <v>42</v>
      </c>
      <c r="B32" t="s">
        <v>12</v>
      </c>
      <c r="C32" t="s">
        <v>13</v>
      </c>
      <c r="D32" t="s">
        <v>14</v>
      </c>
      <c r="E32" t="s">
        <v>21</v>
      </c>
      <c r="F32" t="s">
        <v>16</v>
      </c>
      <c r="G32" t="s">
        <v>17</v>
      </c>
      <c r="H32">
        <v>1990</v>
      </c>
      <c r="I32">
        <v>63734.098591068097</v>
      </c>
      <c r="J32">
        <v>81683.7728263061</v>
      </c>
      <c r="K32">
        <v>52303.054296436698</v>
      </c>
    </row>
    <row r="33" spans="1:11" x14ac:dyDescent="0.4">
      <c r="A33" t="s">
        <v>42</v>
      </c>
      <c r="B33" t="s">
        <v>12</v>
      </c>
      <c r="C33" t="s">
        <v>13</v>
      </c>
      <c r="D33" t="s">
        <v>14</v>
      </c>
      <c r="E33" t="s">
        <v>36</v>
      </c>
      <c r="F33" t="s">
        <v>16</v>
      </c>
      <c r="G33" t="s">
        <v>17</v>
      </c>
      <c r="H33">
        <v>1990</v>
      </c>
      <c r="I33">
        <v>47527.158328759098</v>
      </c>
      <c r="J33">
        <v>58656.010722737301</v>
      </c>
      <c r="K33">
        <v>39205.285489675298</v>
      </c>
    </row>
    <row r="34" spans="1:11" x14ac:dyDescent="0.4">
      <c r="A34" t="s">
        <v>42</v>
      </c>
      <c r="B34" t="s">
        <v>12</v>
      </c>
      <c r="C34" t="s">
        <v>13</v>
      </c>
      <c r="D34" t="s">
        <v>14</v>
      </c>
      <c r="E34" t="s">
        <v>40</v>
      </c>
      <c r="F34" t="s">
        <v>16</v>
      </c>
      <c r="G34" t="s">
        <v>17</v>
      </c>
      <c r="H34">
        <v>1990</v>
      </c>
      <c r="I34">
        <v>6241.1108154372596</v>
      </c>
      <c r="J34">
        <v>8044.02383872676</v>
      </c>
      <c r="K34">
        <v>4730.6829738186198</v>
      </c>
    </row>
    <row r="35" spans="1:11" x14ac:dyDescent="0.4">
      <c r="A35" t="s">
        <v>42</v>
      </c>
      <c r="B35" t="s">
        <v>12</v>
      </c>
      <c r="C35" t="s">
        <v>13</v>
      </c>
      <c r="D35" t="s">
        <v>14</v>
      </c>
      <c r="E35" t="s">
        <v>15</v>
      </c>
      <c r="F35" t="s">
        <v>16</v>
      </c>
      <c r="G35" t="s">
        <v>17</v>
      </c>
      <c r="H35">
        <v>1990</v>
      </c>
      <c r="I35">
        <v>3779960.9406936099</v>
      </c>
      <c r="J35">
        <v>5185070.9073430104</v>
      </c>
      <c r="K35">
        <v>2690132.36125388</v>
      </c>
    </row>
    <row r="36" spans="1:11" x14ac:dyDescent="0.4">
      <c r="A36" t="s">
        <v>42</v>
      </c>
      <c r="B36" t="s">
        <v>12</v>
      </c>
      <c r="C36" t="s">
        <v>13</v>
      </c>
      <c r="D36" t="s">
        <v>14</v>
      </c>
      <c r="E36" t="s">
        <v>28</v>
      </c>
      <c r="F36" t="s">
        <v>16</v>
      </c>
      <c r="G36" t="s">
        <v>17</v>
      </c>
      <c r="H36">
        <v>1990</v>
      </c>
      <c r="I36">
        <v>25706.316231914901</v>
      </c>
      <c r="J36">
        <v>34723.007636230701</v>
      </c>
      <c r="K36">
        <v>18012.822798476798</v>
      </c>
    </row>
    <row r="37" spans="1:11" x14ac:dyDescent="0.4">
      <c r="A37" t="s">
        <v>42</v>
      </c>
      <c r="B37" t="s">
        <v>12</v>
      </c>
      <c r="C37" t="s">
        <v>13</v>
      </c>
      <c r="D37" t="s">
        <v>14</v>
      </c>
      <c r="E37" t="s">
        <v>27</v>
      </c>
      <c r="F37" t="s">
        <v>16</v>
      </c>
      <c r="G37" t="s">
        <v>17</v>
      </c>
      <c r="H37">
        <v>1990</v>
      </c>
      <c r="I37">
        <v>5502358.1735432101</v>
      </c>
      <c r="J37">
        <v>7218641.81883818</v>
      </c>
      <c r="K37">
        <v>3999076.0992544699</v>
      </c>
    </row>
    <row r="38" spans="1:11" x14ac:dyDescent="0.4">
      <c r="A38" t="s">
        <v>42</v>
      </c>
      <c r="B38" t="s">
        <v>12</v>
      </c>
      <c r="C38" t="s">
        <v>13</v>
      </c>
      <c r="D38" t="s">
        <v>14</v>
      </c>
      <c r="E38" t="s">
        <v>29</v>
      </c>
      <c r="F38" t="s">
        <v>16</v>
      </c>
      <c r="G38" t="s">
        <v>17</v>
      </c>
      <c r="H38">
        <v>1990</v>
      </c>
      <c r="I38">
        <v>120598.408808316</v>
      </c>
      <c r="J38">
        <v>149529.933090554</v>
      </c>
      <c r="K38">
        <v>95398.902184314895</v>
      </c>
    </row>
    <row r="39" spans="1:11" x14ac:dyDescent="0.4">
      <c r="A39" t="s">
        <v>42</v>
      </c>
      <c r="B39" t="s">
        <v>12</v>
      </c>
      <c r="C39" t="s">
        <v>13</v>
      </c>
      <c r="D39" t="s">
        <v>14</v>
      </c>
      <c r="E39" t="s">
        <v>31</v>
      </c>
      <c r="F39" t="s">
        <v>16</v>
      </c>
      <c r="G39" t="s">
        <v>17</v>
      </c>
      <c r="H39">
        <v>1990</v>
      </c>
      <c r="I39">
        <v>80520.892316414305</v>
      </c>
      <c r="J39">
        <v>124612.122548335</v>
      </c>
      <c r="K39">
        <v>49169.198334200002</v>
      </c>
    </row>
    <row r="40" spans="1:11" x14ac:dyDescent="0.4">
      <c r="A40" t="s">
        <v>42</v>
      </c>
      <c r="B40" t="s">
        <v>12</v>
      </c>
      <c r="C40" t="s">
        <v>13</v>
      </c>
      <c r="D40" t="s">
        <v>14</v>
      </c>
      <c r="E40" t="s">
        <v>32</v>
      </c>
      <c r="F40" t="s">
        <v>16</v>
      </c>
      <c r="G40" t="s">
        <v>17</v>
      </c>
      <c r="H40">
        <v>1990</v>
      </c>
      <c r="I40">
        <v>392271.710416788</v>
      </c>
      <c r="J40">
        <v>587896.93054082396</v>
      </c>
      <c r="K40">
        <v>246882.45022485001</v>
      </c>
    </row>
    <row r="41" spans="1:11" x14ac:dyDescent="0.4">
      <c r="A41" t="s">
        <v>42</v>
      </c>
      <c r="B41" t="s">
        <v>12</v>
      </c>
      <c r="C41" t="s">
        <v>13</v>
      </c>
      <c r="D41" t="s">
        <v>14</v>
      </c>
      <c r="E41" t="s">
        <v>30</v>
      </c>
      <c r="F41" t="s">
        <v>16</v>
      </c>
      <c r="G41" t="s">
        <v>17</v>
      </c>
      <c r="H41">
        <v>1990</v>
      </c>
      <c r="I41">
        <v>1072552.51807436</v>
      </c>
      <c r="J41">
        <v>1371213.1092985901</v>
      </c>
      <c r="K41">
        <v>834643.527417909</v>
      </c>
    </row>
    <row r="42" spans="1:11" x14ac:dyDescent="0.4">
      <c r="A42" t="s">
        <v>42</v>
      </c>
      <c r="B42" t="s">
        <v>12</v>
      </c>
      <c r="C42" t="s">
        <v>13</v>
      </c>
      <c r="D42" t="s">
        <v>14</v>
      </c>
      <c r="E42" t="s">
        <v>35</v>
      </c>
      <c r="F42" t="s">
        <v>16</v>
      </c>
      <c r="G42" t="s">
        <v>17</v>
      </c>
      <c r="H42">
        <v>1990</v>
      </c>
      <c r="I42">
        <v>8883.7123807148801</v>
      </c>
      <c r="J42">
        <v>11522.219014513101</v>
      </c>
      <c r="K42">
        <v>7191.1183945662196</v>
      </c>
    </row>
    <row r="43" spans="1:11" x14ac:dyDescent="0.4">
      <c r="A43" t="s">
        <v>42</v>
      </c>
      <c r="B43" t="s">
        <v>12</v>
      </c>
      <c r="C43" t="s">
        <v>13</v>
      </c>
      <c r="D43" t="s">
        <v>14</v>
      </c>
      <c r="E43" t="s">
        <v>33</v>
      </c>
      <c r="F43" t="s">
        <v>16</v>
      </c>
      <c r="G43" t="s">
        <v>17</v>
      </c>
      <c r="H43">
        <v>1990</v>
      </c>
      <c r="I43">
        <v>3891.6348959933998</v>
      </c>
      <c r="J43">
        <v>5111.6117871893803</v>
      </c>
      <c r="K43">
        <v>3037.9002065199202</v>
      </c>
    </row>
    <row r="44" spans="1:11" x14ac:dyDescent="0.4">
      <c r="A44" t="s">
        <v>42</v>
      </c>
      <c r="B44" t="s">
        <v>12</v>
      </c>
      <c r="C44" t="s">
        <v>13</v>
      </c>
      <c r="D44" t="s">
        <v>14</v>
      </c>
      <c r="E44" t="s">
        <v>34</v>
      </c>
      <c r="F44" t="s">
        <v>16</v>
      </c>
      <c r="G44" t="s">
        <v>17</v>
      </c>
      <c r="H44">
        <v>1990</v>
      </c>
      <c r="I44">
        <v>1030.05731363563</v>
      </c>
      <c r="J44">
        <v>1403.9191301614101</v>
      </c>
      <c r="K44">
        <v>739.07127391317704</v>
      </c>
    </row>
    <row r="45" spans="1:11" x14ac:dyDescent="0.4">
      <c r="A45" t="s">
        <v>42</v>
      </c>
      <c r="B45" t="s">
        <v>12</v>
      </c>
      <c r="C45" t="s">
        <v>13</v>
      </c>
      <c r="D45" t="s">
        <v>14</v>
      </c>
      <c r="E45" t="s">
        <v>26</v>
      </c>
      <c r="F45" t="s">
        <v>16</v>
      </c>
      <c r="G45" t="s">
        <v>17</v>
      </c>
      <c r="H45">
        <v>1990</v>
      </c>
      <c r="I45">
        <v>370691.17648564099</v>
      </c>
      <c r="J45">
        <v>478028.30624469399</v>
      </c>
      <c r="K45">
        <v>282966.20801758702</v>
      </c>
    </row>
    <row r="46" spans="1:11" x14ac:dyDescent="0.4">
      <c r="A46" t="s">
        <v>42</v>
      </c>
      <c r="B46" t="s">
        <v>12</v>
      </c>
      <c r="C46" t="s">
        <v>13</v>
      </c>
      <c r="D46" t="s">
        <v>14</v>
      </c>
      <c r="E46" t="s">
        <v>22</v>
      </c>
      <c r="F46" t="s">
        <v>16</v>
      </c>
      <c r="G46" t="s">
        <v>17</v>
      </c>
      <c r="H46">
        <v>1990</v>
      </c>
      <c r="I46">
        <v>5956.9991148344898</v>
      </c>
      <c r="J46">
        <v>8069.8667776623697</v>
      </c>
      <c r="K46">
        <v>4294.2447067737203</v>
      </c>
    </row>
    <row r="47" spans="1:11" x14ac:dyDescent="0.4">
      <c r="A47" t="s">
        <v>42</v>
      </c>
      <c r="B47" t="s">
        <v>12</v>
      </c>
      <c r="C47" t="s">
        <v>13</v>
      </c>
      <c r="D47" t="s">
        <v>14</v>
      </c>
      <c r="E47" t="s">
        <v>39</v>
      </c>
      <c r="F47" t="s">
        <v>16</v>
      </c>
      <c r="G47" t="s">
        <v>17</v>
      </c>
      <c r="H47">
        <v>1990</v>
      </c>
      <c r="I47">
        <v>10114.7530098393</v>
      </c>
      <c r="J47">
        <v>14119.8783061669</v>
      </c>
      <c r="K47">
        <v>6983.0096318268397</v>
      </c>
    </row>
    <row r="49" spans="1:13" x14ac:dyDescent="0.4">
      <c r="A49" t="s">
        <v>11</v>
      </c>
      <c r="B49" t="s">
        <v>12</v>
      </c>
      <c r="C49" t="s">
        <v>18</v>
      </c>
      <c r="D49" t="s">
        <v>14</v>
      </c>
      <c r="E49" t="s">
        <v>63</v>
      </c>
      <c r="F49" t="s">
        <v>16</v>
      </c>
      <c r="G49" t="s">
        <v>17</v>
      </c>
      <c r="H49">
        <v>1990</v>
      </c>
      <c r="I49">
        <v>13668.1785385438</v>
      </c>
      <c r="J49">
        <v>20574.796226797</v>
      </c>
      <c r="K49">
        <v>8520.6271337660091</v>
      </c>
      <c r="L49">
        <v>3</v>
      </c>
      <c r="M49">
        <f>I49-I3</f>
        <v>-20379.934740941404</v>
      </c>
    </row>
    <row r="50" spans="1:13" x14ac:dyDescent="0.4">
      <c r="A50" t="s">
        <v>11</v>
      </c>
      <c r="B50" t="s">
        <v>12</v>
      </c>
      <c r="C50" t="s">
        <v>18</v>
      </c>
      <c r="D50" t="s">
        <v>14</v>
      </c>
      <c r="E50" t="s">
        <v>23</v>
      </c>
      <c r="F50" t="s">
        <v>16</v>
      </c>
      <c r="G50" t="s">
        <v>17</v>
      </c>
      <c r="H50">
        <v>1990</v>
      </c>
      <c r="I50">
        <v>18.2706943585153</v>
      </c>
      <c r="J50">
        <v>27.9484447422826</v>
      </c>
      <c r="K50">
        <v>11.1740216191266</v>
      </c>
      <c r="M50">
        <f t="shared" ref="M50:M70" si="0">I50-I4</f>
        <v>-80.502628953116798</v>
      </c>
    </row>
    <row r="51" spans="1:13" x14ac:dyDescent="0.4">
      <c r="A51" t="s">
        <v>11</v>
      </c>
      <c r="B51" t="s">
        <v>12</v>
      </c>
      <c r="C51" t="s">
        <v>18</v>
      </c>
      <c r="D51" t="s">
        <v>14</v>
      </c>
      <c r="E51" t="s">
        <v>25</v>
      </c>
      <c r="F51" t="s">
        <v>16</v>
      </c>
      <c r="G51" t="s">
        <v>17</v>
      </c>
      <c r="H51">
        <v>1990</v>
      </c>
      <c r="I51">
        <v>4412.0886813720199</v>
      </c>
      <c r="J51">
        <v>7840.8295347526901</v>
      </c>
      <c r="K51">
        <v>2092.03086334093</v>
      </c>
      <c r="M51">
        <f t="shared" si="0"/>
        <v>-3686.2531110313303</v>
      </c>
    </row>
    <row r="52" spans="1:13" x14ac:dyDescent="0.4">
      <c r="A52" t="s">
        <v>11</v>
      </c>
      <c r="B52" t="s">
        <v>12</v>
      </c>
      <c r="C52" t="s">
        <v>18</v>
      </c>
      <c r="D52" t="s">
        <v>14</v>
      </c>
      <c r="E52" t="s">
        <v>38</v>
      </c>
      <c r="F52" t="s">
        <v>16</v>
      </c>
      <c r="G52" t="s">
        <v>17</v>
      </c>
      <c r="H52">
        <v>1990</v>
      </c>
      <c r="I52">
        <v>99734.731007906303</v>
      </c>
      <c r="J52">
        <v>163911.14675877901</v>
      </c>
      <c r="K52">
        <v>57910.733645982902</v>
      </c>
      <c r="M52">
        <f t="shared" si="0"/>
        <v>-5378.6826700906968</v>
      </c>
    </row>
    <row r="53" spans="1:13" x14ac:dyDescent="0.4">
      <c r="A53" t="s">
        <v>11</v>
      </c>
      <c r="B53" t="s">
        <v>12</v>
      </c>
      <c r="C53" t="s">
        <v>18</v>
      </c>
      <c r="D53" t="s">
        <v>14</v>
      </c>
      <c r="E53" t="s">
        <v>24</v>
      </c>
      <c r="F53" t="s">
        <v>16</v>
      </c>
      <c r="G53" t="s">
        <v>17</v>
      </c>
      <c r="H53">
        <v>1990</v>
      </c>
      <c r="I53">
        <v>9.7953327831780399</v>
      </c>
      <c r="J53">
        <v>15.581910595526899</v>
      </c>
      <c r="K53">
        <v>5.9749191582757302</v>
      </c>
      <c r="M53">
        <f t="shared" si="0"/>
        <v>-119.00141305226397</v>
      </c>
    </row>
    <row r="54" spans="1:13" x14ac:dyDescent="0.4">
      <c r="A54" t="s">
        <v>11</v>
      </c>
      <c r="B54" t="s">
        <v>12</v>
      </c>
      <c r="C54" t="s">
        <v>18</v>
      </c>
      <c r="D54" t="s">
        <v>14</v>
      </c>
      <c r="E54" t="s">
        <v>41</v>
      </c>
      <c r="F54" t="s">
        <v>16</v>
      </c>
      <c r="G54" t="s">
        <v>17</v>
      </c>
      <c r="H54">
        <v>1990</v>
      </c>
      <c r="I54">
        <v>20636.428771804302</v>
      </c>
      <c r="J54">
        <v>33116.925388432603</v>
      </c>
      <c r="K54">
        <v>12096.3090186072</v>
      </c>
      <c r="M54">
        <f t="shared" si="0"/>
        <v>808.95460093500151</v>
      </c>
    </row>
    <row r="55" spans="1:13" x14ac:dyDescent="0.4">
      <c r="A55" t="s">
        <v>11</v>
      </c>
      <c r="B55" t="s">
        <v>12</v>
      </c>
      <c r="C55" t="s">
        <v>18</v>
      </c>
      <c r="D55" t="s">
        <v>14</v>
      </c>
      <c r="E55" t="s">
        <v>21</v>
      </c>
      <c r="F55" t="s">
        <v>16</v>
      </c>
      <c r="G55" t="s">
        <v>17</v>
      </c>
      <c r="H55">
        <v>1990</v>
      </c>
      <c r="I55">
        <v>9816.3646025528597</v>
      </c>
      <c r="J55">
        <v>14440.2996443919</v>
      </c>
      <c r="K55">
        <v>6388.1424262686896</v>
      </c>
      <c r="M55">
        <f t="shared" si="0"/>
        <v>4012.7064267177093</v>
      </c>
    </row>
    <row r="56" spans="1:13" x14ac:dyDescent="0.4">
      <c r="A56" t="s">
        <v>11</v>
      </c>
      <c r="B56" t="s">
        <v>12</v>
      </c>
      <c r="C56" t="s">
        <v>18</v>
      </c>
      <c r="D56" t="s">
        <v>14</v>
      </c>
      <c r="E56" t="s">
        <v>36</v>
      </c>
      <c r="F56" t="s">
        <v>16</v>
      </c>
      <c r="G56" t="s">
        <v>17</v>
      </c>
      <c r="H56">
        <v>1990</v>
      </c>
      <c r="I56">
        <v>5599.8802141971</v>
      </c>
      <c r="J56">
        <v>8066.9111203086304</v>
      </c>
      <c r="K56">
        <v>3638.4083727125899</v>
      </c>
      <c r="M56">
        <f t="shared" si="0"/>
        <v>1231.3169095584299</v>
      </c>
    </row>
    <row r="57" spans="1:13" x14ac:dyDescent="0.4">
      <c r="A57" t="s">
        <v>11</v>
      </c>
      <c r="B57" t="s">
        <v>12</v>
      </c>
      <c r="C57" t="s">
        <v>18</v>
      </c>
      <c r="D57" t="s">
        <v>14</v>
      </c>
      <c r="E57" t="s">
        <v>40</v>
      </c>
      <c r="F57" t="s">
        <v>16</v>
      </c>
      <c r="G57" t="s">
        <v>17</v>
      </c>
      <c r="H57">
        <v>1990</v>
      </c>
      <c r="I57">
        <v>344.87458200504199</v>
      </c>
      <c r="J57">
        <v>523.94356890972404</v>
      </c>
      <c r="K57">
        <v>209.75006981303801</v>
      </c>
      <c r="M57">
        <f t="shared" si="0"/>
        <v>-233.59611279915504</v>
      </c>
    </row>
    <row r="58" spans="1:13" x14ac:dyDescent="0.4">
      <c r="A58" t="s">
        <v>11</v>
      </c>
      <c r="B58" t="s">
        <v>12</v>
      </c>
      <c r="C58" t="s">
        <v>18</v>
      </c>
      <c r="D58" t="s">
        <v>14</v>
      </c>
      <c r="E58" t="s">
        <v>15</v>
      </c>
      <c r="F58" t="s">
        <v>16</v>
      </c>
      <c r="G58" t="s">
        <v>17</v>
      </c>
      <c r="H58">
        <v>1990</v>
      </c>
      <c r="I58">
        <v>361912.85436469503</v>
      </c>
      <c r="J58">
        <v>559780.30021822301</v>
      </c>
      <c r="K58">
        <v>215611.399878578</v>
      </c>
      <c r="M58">
        <f t="shared" si="0"/>
        <v>21451.739393926051</v>
      </c>
    </row>
    <row r="59" spans="1:13" x14ac:dyDescent="0.4">
      <c r="A59" t="s">
        <v>11</v>
      </c>
      <c r="B59" t="s">
        <v>12</v>
      </c>
      <c r="C59" t="s">
        <v>18</v>
      </c>
      <c r="D59" t="s">
        <v>14</v>
      </c>
      <c r="E59" t="s">
        <v>28</v>
      </c>
      <c r="F59" t="s">
        <v>16</v>
      </c>
      <c r="G59" t="s">
        <v>17</v>
      </c>
      <c r="H59">
        <v>1990</v>
      </c>
      <c r="I59">
        <v>2664.79971280978</v>
      </c>
      <c r="J59">
        <v>4086.8083999810201</v>
      </c>
      <c r="K59">
        <v>1615.6190995719101</v>
      </c>
      <c r="M59">
        <f t="shared" si="0"/>
        <v>307.36963828726994</v>
      </c>
    </row>
    <row r="60" spans="1:13" x14ac:dyDescent="0.4">
      <c r="A60" t="s">
        <v>11</v>
      </c>
      <c r="B60" t="s">
        <v>12</v>
      </c>
      <c r="C60" t="s">
        <v>18</v>
      </c>
      <c r="D60" t="s">
        <v>14</v>
      </c>
      <c r="E60" t="s">
        <v>27</v>
      </c>
      <c r="F60" t="s">
        <v>16</v>
      </c>
      <c r="G60" t="s">
        <v>17</v>
      </c>
      <c r="H60">
        <v>1990</v>
      </c>
      <c r="I60">
        <v>449354.21141178702</v>
      </c>
      <c r="J60">
        <v>687989.23309978005</v>
      </c>
      <c r="K60">
        <v>273027.749605869</v>
      </c>
      <c r="M60">
        <f t="shared" si="0"/>
        <v>-47048.777744937979</v>
      </c>
    </row>
    <row r="61" spans="1:13" x14ac:dyDescent="0.4">
      <c r="A61" t="s">
        <v>11</v>
      </c>
      <c r="B61" t="s">
        <v>12</v>
      </c>
      <c r="C61" t="s">
        <v>18</v>
      </c>
      <c r="D61" t="s">
        <v>14</v>
      </c>
      <c r="E61" t="s">
        <v>29</v>
      </c>
      <c r="F61" t="s">
        <v>16</v>
      </c>
      <c r="G61" t="s">
        <v>17</v>
      </c>
      <c r="H61">
        <v>1990</v>
      </c>
      <c r="I61">
        <v>10923.7594054976</v>
      </c>
      <c r="J61">
        <v>15916.462886498201</v>
      </c>
      <c r="K61">
        <v>7247.1550462020596</v>
      </c>
      <c r="M61">
        <f t="shared" si="0"/>
        <v>-169.39383021270078</v>
      </c>
    </row>
    <row r="62" spans="1:13" x14ac:dyDescent="0.4">
      <c r="A62" t="s">
        <v>11</v>
      </c>
      <c r="B62" t="s">
        <v>12</v>
      </c>
      <c r="C62" t="s">
        <v>18</v>
      </c>
      <c r="D62" t="s">
        <v>14</v>
      </c>
      <c r="E62" t="s">
        <v>31</v>
      </c>
      <c r="F62" t="s">
        <v>16</v>
      </c>
      <c r="G62" t="s">
        <v>17</v>
      </c>
      <c r="H62">
        <v>1990</v>
      </c>
      <c r="I62">
        <v>8762.7306789739505</v>
      </c>
      <c r="J62">
        <v>15470.999841283099</v>
      </c>
      <c r="K62">
        <v>4764.2185354940202</v>
      </c>
      <c r="M62">
        <f t="shared" si="0"/>
        <v>1475.9822346527708</v>
      </c>
    </row>
    <row r="63" spans="1:13" x14ac:dyDescent="0.4">
      <c r="A63" t="s">
        <v>11</v>
      </c>
      <c r="B63" t="s">
        <v>12</v>
      </c>
      <c r="C63" t="s">
        <v>18</v>
      </c>
      <c r="D63" t="s">
        <v>14</v>
      </c>
      <c r="E63" t="s">
        <v>32</v>
      </c>
      <c r="F63" t="s">
        <v>16</v>
      </c>
      <c r="G63" t="s">
        <v>17</v>
      </c>
      <c r="H63">
        <v>1990</v>
      </c>
      <c r="I63">
        <v>74620.2886736535</v>
      </c>
      <c r="J63">
        <v>126023.773928011</v>
      </c>
      <c r="K63">
        <v>41488.216093041403</v>
      </c>
      <c r="M63">
        <f t="shared" si="0"/>
        <v>39102.797582849002</v>
      </c>
    </row>
    <row r="64" spans="1:13" x14ac:dyDescent="0.4">
      <c r="A64" t="s">
        <v>11</v>
      </c>
      <c r="B64" t="s">
        <v>12</v>
      </c>
      <c r="C64" t="s">
        <v>18</v>
      </c>
      <c r="D64" t="s">
        <v>14</v>
      </c>
      <c r="E64" t="s">
        <v>30</v>
      </c>
      <c r="F64" t="s">
        <v>16</v>
      </c>
      <c r="G64" t="s">
        <v>17</v>
      </c>
      <c r="H64">
        <v>1990</v>
      </c>
      <c r="I64">
        <v>90397.817716959296</v>
      </c>
      <c r="J64">
        <v>134392.46407951601</v>
      </c>
      <c r="K64">
        <v>56981.529082065303</v>
      </c>
      <c r="M64">
        <f t="shared" si="0"/>
        <v>-6713.5117467199016</v>
      </c>
    </row>
    <row r="65" spans="1:13" x14ac:dyDescent="0.4">
      <c r="A65" t="s">
        <v>11</v>
      </c>
      <c r="B65" t="s">
        <v>12</v>
      </c>
      <c r="C65" t="s">
        <v>18</v>
      </c>
      <c r="D65" t="s">
        <v>14</v>
      </c>
      <c r="E65" t="s">
        <v>35</v>
      </c>
      <c r="F65" t="s">
        <v>16</v>
      </c>
      <c r="G65" t="s">
        <v>17</v>
      </c>
      <c r="H65">
        <v>1990</v>
      </c>
      <c r="I65">
        <v>1154.3978890420301</v>
      </c>
      <c r="J65">
        <v>1707.8347728338799</v>
      </c>
      <c r="K65">
        <v>743.87341915913896</v>
      </c>
      <c r="M65">
        <f t="shared" si="0"/>
        <v>335.63763425045909</v>
      </c>
    </row>
    <row r="66" spans="1:13" x14ac:dyDescent="0.4">
      <c r="A66" t="s">
        <v>11</v>
      </c>
      <c r="B66" t="s">
        <v>12</v>
      </c>
      <c r="C66" t="s">
        <v>18</v>
      </c>
      <c r="D66" t="s">
        <v>14</v>
      </c>
      <c r="E66" t="s">
        <v>33</v>
      </c>
      <c r="F66" t="s">
        <v>16</v>
      </c>
      <c r="G66" t="s">
        <v>17</v>
      </c>
      <c r="H66">
        <v>1990</v>
      </c>
      <c r="I66">
        <v>705.89594167850896</v>
      </c>
      <c r="J66">
        <v>1048.9064026066801</v>
      </c>
      <c r="K66">
        <v>443.091211448889</v>
      </c>
      <c r="M66">
        <f t="shared" si="0"/>
        <v>345.42792373444496</v>
      </c>
    </row>
    <row r="67" spans="1:13" x14ac:dyDescent="0.4">
      <c r="A67" t="s">
        <v>11</v>
      </c>
      <c r="B67" t="s">
        <v>12</v>
      </c>
      <c r="C67" t="s">
        <v>18</v>
      </c>
      <c r="D67" t="s">
        <v>14</v>
      </c>
      <c r="E67" t="s">
        <v>34</v>
      </c>
      <c r="F67" t="s">
        <v>16</v>
      </c>
      <c r="G67" t="s">
        <v>17</v>
      </c>
      <c r="H67">
        <v>1990</v>
      </c>
      <c r="I67">
        <v>31.4017485739063</v>
      </c>
      <c r="J67">
        <v>49.601753781754098</v>
      </c>
      <c r="K67">
        <v>19.021215002275301</v>
      </c>
      <c r="M67">
        <f t="shared" si="0"/>
        <v>-64.012696925588699</v>
      </c>
    </row>
    <row r="68" spans="1:13" x14ac:dyDescent="0.4">
      <c r="A68" t="s">
        <v>11</v>
      </c>
      <c r="B68" t="s">
        <v>12</v>
      </c>
      <c r="C68" t="s">
        <v>18</v>
      </c>
      <c r="D68" t="s">
        <v>14</v>
      </c>
      <c r="E68" t="s">
        <v>26</v>
      </c>
      <c r="F68" t="s">
        <v>16</v>
      </c>
      <c r="G68" t="s">
        <v>17</v>
      </c>
      <c r="H68">
        <v>1990</v>
      </c>
      <c r="I68">
        <v>56773.649506654197</v>
      </c>
      <c r="J68">
        <v>84073.776663929501</v>
      </c>
      <c r="K68">
        <v>35273.108341421903</v>
      </c>
      <c r="M68">
        <f t="shared" si="0"/>
        <v>23074.918923238896</v>
      </c>
    </row>
    <row r="69" spans="1:13" x14ac:dyDescent="0.4">
      <c r="A69" t="s">
        <v>11</v>
      </c>
      <c r="B69" t="s">
        <v>12</v>
      </c>
      <c r="C69" t="s">
        <v>18</v>
      </c>
      <c r="D69" t="s">
        <v>14</v>
      </c>
      <c r="E69" t="s">
        <v>22</v>
      </c>
      <c r="F69" t="s">
        <v>16</v>
      </c>
      <c r="G69" t="s">
        <v>17</v>
      </c>
      <c r="H69">
        <v>1990</v>
      </c>
      <c r="I69">
        <v>27.893847596330598</v>
      </c>
      <c r="J69">
        <v>44.5859516340374</v>
      </c>
      <c r="K69">
        <v>16.747900943901701</v>
      </c>
      <c r="M69">
        <f t="shared" si="0"/>
        <v>-522.92306494319041</v>
      </c>
    </row>
    <row r="70" spans="1:13" x14ac:dyDescent="0.4">
      <c r="A70" t="s">
        <v>11</v>
      </c>
      <c r="B70" t="s">
        <v>12</v>
      </c>
      <c r="C70" t="s">
        <v>18</v>
      </c>
      <c r="D70" t="s">
        <v>14</v>
      </c>
      <c r="E70" t="s">
        <v>39</v>
      </c>
      <c r="F70" t="s">
        <v>16</v>
      </c>
      <c r="G70" t="s">
        <v>17</v>
      </c>
      <c r="H70">
        <v>1990</v>
      </c>
      <c r="I70">
        <v>863.34419215078697</v>
      </c>
      <c r="J70">
        <v>1318.29515875487</v>
      </c>
      <c r="K70">
        <v>497.74780266875501</v>
      </c>
      <c r="M70">
        <f t="shared" si="0"/>
        <v>-74.701564375352064</v>
      </c>
    </row>
    <row r="72" spans="1:13" x14ac:dyDescent="0.4">
      <c r="A72" t="s">
        <v>42</v>
      </c>
      <c r="B72" t="s">
        <v>12</v>
      </c>
      <c r="C72" t="s">
        <v>18</v>
      </c>
      <c r="D72" t="s">
        <v>14</v>
      </c>
      <c r="E72" t="s">
        <v>63</v>
      </c>
      <c r="F72" t="s">
        <v>16</v>
      </c>
      <c r="G72" t="s">
        <v>17</v>
      </c>
      <c r="H72">
        <v>1990</v>
      </c>
      <c r="I72">
        <v>149765.28242753199</v>
      </c>
      <c r="J72">
        <v>198032.062501457</v>
      </c>
      <c r="K72">
        <v>113311.42389193299</v>
      </c>
      <c r="L72">
        <v>4</v>
      </c>
    </row>
    <row r="73" spans="1:13" x14ac:dyDescent="0.4">
      <c r="A73" t="s">
        <v>42</v>
      </c>
      <c r="B73" t="s">
        <v>12</v>
      </c>
      <c r="C73" t="s">
        <v>18</v>
      </c>
      <c r="D73" t="s">
        <v>14</v>
      </c>
      <c r="E73" t="s">
        <v>23</v>
      </c>
      <c r="F73" t="s">
        <v>16</v>
      </c>
      <c r="G73" t="s">
        <v>17</v>
      </c>
      <c r="H73">
        <v>1990</v>
      </c>
      <c r="I73">
        <v>197.19523891041499</v>
      </c>
      <c r="J73">
        <v>269.80483263792598</v>
      </c>
      <c r="K73">
        <v>142.418239896926</v>
      </c>
    </row>
    <row r="74" spans="1:13" x14ac:dyDescent="0.4">
      <c r="A74" t="s">
        <v>42</v>
      </c>
      <c r="B74" t="s">
        <v>12</v>
      </c>
      <c r="C74" t="s">
        <v>18</v>
      </c>
      <c r="D74" t="s">
        <v>14</v>
      </c>
      <c r="E74" t="s">
        <v>25</v>
      </c>
      <c r="F74" t="s">
        <v>16</v>
      </c>
      <c r="G74" t="s">
        <v>17</v>
      </c>
      <c r="H74">
        <v>1990</v>
      </c>
      <c r="I74">
        <v>77684.062658303199</v>
      </c>
      <c r="J74">
        <v>123585.71391471601</v>
      </c>
      <c r="K74">
        <v>43701.377729376502</v>
      </c>
    </row>
    <row r="75" spans="1:13" x14ac:dyDescent="0.4">
      <c r="A75" t="s">
        <v>42</v>
      </c>
      <c r="B75" t="s">
        <v>12</v>
      </c>
      <c r="C75" t="s">
        <v>18</v>
      </c>
      <c r="D75" t="s">
        <v>14</v>
      </c>
      <c r="E75" t="s">
        <v>38</v>
      </c>
      <c r="F75" t="s">
        <v>16</v>
      </c>
      <c r="G75" t="s">
        <v>17</v>
      </c>
      <c r="H75">
        <v>1990</v>
      </c>
      <c r="I75">
        <v>1116236.7057676399</v>
      </c>
      <c r="J75">
        <v>1675667.6942795899</v>
      </c>
      <c r="K75">
        <v>742130.14654353901</v>
      </c>
    </row>
    <row r="76" spans="1:13" x14ac:dyDescent="0.4">
      <c r="A76" t="s">
        <v>42</v>
      </c>
      <c r="B76" t="s">
        <v>12</v>
      </c>
      <c r="C76" t="s">
        <v>18</v>
      </c>
      <c r="D76" t="s">
        <v>14</v>
      </c>
      <c r="E76" t="s">
        <v>24</v>
      </c>
      <c r="F76" t="s">
        <v>16</v>
      </c>
      <c r="G76" t="s">
        <v>17</v>
      </c>
      <c r="H76">
        <v>1990</v>
      </c>
      <c r="I76">
        <v>105.687028964823</v>
      </c>
      <c r="J76">
        <v>149.25731733368201</v>
      </c>
      <c r="K76">
        <v>74.954452834782998</v>
      </c>
    </row>
    <row r="77" spans="1:13" x14ac:dyDescent="0.4">
      <c r="A77" t="s">
        <v>42</v>
      </c>
      <c r="B77" t="s">
        <v>12</v>
      </c>
      <c r="C77" t="s">
        <v>18</v>
      </c>
      <c r="D77" t="s">
        <v>14</v>
      </c>
      <c r="E77" t="s">
        <v>41</v>
      </c>
      <c r="F77" t="s">
        <v>16</v>
      </c>
      <c r="G77" t="s">
        <v>17</v>
      </c>
      <c r="H77">
        <v>1990</v>
      </c>
      <c r="I77">
        <v>222854.371884711</v>
      </c>
      <c r="J77">
        <v>312978.61610824399</v>
      </c>
      <c r="K77">
        <v>158275.07978756001</v>
      </c>
    </row>
    <row r="78" spans="1:13" x14ac:dyDescent="0.4">
      <c r="A78" t="s">
        <v>42</v>
      </c>
      <c r="B78" t="s">
        <v>12</v>
      </c>
      <c r="C78" t="s">
        <v>18</v>
      </c>
      <c r="D78" t="s">
        <v>14</v>
      </c>
      <c r="E78" t="s">
        <v>21</v>
      </c>
      <c r="F78" t="s">
        <v>16</v>
      </c>
      <c r="G78" t="s">
        <v>17</v>
      </c>
      <c r="H78">
        <v>1990</v>
      </c>
      <c r="I78">
        <v>108473.92163701799</v>
      </c>
      <c r="J78">
        <v>137771.231033085</v>
      </c>
      <c r="K78">
        <v>87137.064670994296</v>
      </c>
    </row>
    <row r="79" spans="1:13" x14ac:dyDescent="0.4">
      <c r="A79" t="s">
        <v>42</v>
      </c>
      <c r="B79" t="s">
        <v>12</v>
      </c>
      <c r="C79" t="s">
        <v>18</v>
      </c>
      <c r="D79" t="s">
        <v>14</v>
      </c>
      <c r="E79" t="s">
        <v>36</v>
      </c>
      <c r="F79" t="s">
        <v>16</v>
      </c>
      <c r="G79" t="s">
        <v>17</v>
      </c>
      <c r="H79">
        <v>1990</v>
      </c>
      <c r="I79">
        <v>61001.135327056501</v>
      </c>
      <c r="J79">
        <v>75589.290518606605</v>
      </c>
      <c r="K79">
        <v>49770.340789287198</v>
      </c>
    </row>
    <row r="80" spans="1:13" x14ac:dyDescent="0.4">
      <c r="A80" t="s">
        <v>42</v>
      </c>
      <c r="B80" t="s">
        <v>12</v>
      </c>
      <c r="C80" t="s">
        <v>18</v>
      </c>
      <c r="D80" t="s">
        <v>14</v>
      </c>
      <c r="E80" t="s">
        <v>40</v>
      </c>
      <c r="F80" t="s">
        <v>16</v>
      </c>
      <c r="G80" t="s">
        <v>17</v>
      </c>
      <c r="H80">
        <v>1990</v>
      </c>
      <c r="I80">
        <v>3720.2195684830199</v>
      </c>
      <c r="J80">
        <v>4869.9285022200102</v>
      </c>
      <c r="K80">
        <v>2777.3157782491098</v>
      </c>
    </row>
    <row r="81" spans="1:12" x14ac:dyDescent="0.4">
      <c r="A81" t="s">
        <v>42</v>
      </c>
      <c r="B81" t="s">
        <v>12</v>
      </c>
      <c r="C81" t="s">
        <v>18</v>
      </c>
      <c r="D81" t="s">
        <v>14</v>
      </c>
      <c r="E81" t="s">
        <v>15</v>
      </c>
      <c r="F81" t="s">
        <v>16</v>
      </c>
      <c r="G81" t="s">
        <v>17</v>
      </c>
      <c r="H81">
        <v>1990</v>
      </c>
      <c r="I81">
        <v>4037359.14174768</v>
      </c>
      <c r="J81">
        <v>5558917.5161006004</v>
      </c>
      <c r="K81">
        <v>2916418.7813594802</v>
      </c>
    </row>
    <row r="82" spans="1:12" x14ac:dyDescent="0.4">
      <c r="A82" t="s">
        <v>42</v>
      </c>
      <c r="B82" t="s">
        <v>12</v>
      </c>
      <c r="C82" t="s">
        <v>18</v>
      </c>
      <c r="D82" t="s">
        <v>14</v>
      </c>
      <c r="E82" t="s">
        <v>28</v>
      </c>
      <c r="F82" t="s">
        <v>16</v>
      </c>
      <c r="G82" t="s">
        <v>17</v>
      </c>
      <c r="H82">
        <v>1990</v>
      </c>
      <c r="I82">
        <v>28941.110455740702</v>
      </c>
      <c r="J82">
        <v>39310.133555854598</v>
      </c>
      <c r="K82">
        <v>20574.494080197699</v>
      </c>
    </row>
    <row r="83" spans="1:12" x14ac:dyDescent="0.4">
      <c r="A83" t="s">
        <v>42</v>
      </c>
      <c r="B83" t="s">
        <v>12</v>
      </c>
      <c r="C83" t="s">
        <v>18</v>
      </c>
      <c r="D83" t="s">
        <v>14</v>
      </c>
      <c r="E83" t="s">
        <v>27</v>
      </c>
      <c r="F83" t="s">
        <v>16</v>
      </c>
      <c r="G83" t="s">
        <v>17</v>
      </c>
      <c r="H83">
        <v>1990</v>
      </c>
      <c r="I83">
        <v>5006244.4264515303</v>
      </c>
      <c r="J83">
        <v>6544350.7980528502</v>
      </c>
      <c r="K83">
        <v>3656867.8894688501</v>
      </c>
    </row>
    <row r="84" spans="1:12" x14ac:dyDescent="0.4">
      <c r="A84" t="s">
        <v>42</v>
      </c>
      <c r="B84" t="s">
        <v>12</v>
      </c>
      <c r="C84" t="s">
        <v>18</v>
      </c>
      <c r="D84" t="s">
        <v>14</v>
      </c>
      <c r="E84" t="s">
        <v>29</v>
      </c>
      <c r="F84" t="s">
        <v>16</v>
      </c>
      <c r="G84" t="s">
        <v>17</v>
      </c>
      <c r="H84">
        <v>1990</v>
      </c>
      <c r="I84">
        <v>119218.68484256099</v>
      </c>
      <c r="J84">
        <v>145525.92253043799</v>
      </c>
      <c r="K84">
        <v>94926.021319889303</v>
      </c>
    </row>
    <row r="85" spans="1:12" x14ac:dyDescent="0.4">
      <c r="A85" t="s">
        <v>42</v>
      </c>
      <c r="B85" t="s">
        <v>12</v>
      </c>
      <c r="C85" t="s">
        <v>18</v>
      </c>
      <c r="D85" t="s">
        <v>14</v>
      </c>
      <c r="E85" t="s">
        <v>31</v>
      </c>
      <c r="F85" t="s">
        <v>16</v>
      </c>
      <c r="G85" t="s">
        <v>17</v>
      </c>
      <c r="H85">
        <v>1990</v>
      </c>
      <c r="I85">
        <v>96888.456284679298</v>
      </c>
      <c r="J85">
        <v>146424.25148774401</v>
      </c>
      <c r="K85">
        <v>59965.990123705596</v>
      </c>
    </row>
    <row r="86" spans="1:12" x14ac:dyDescent="0.4">
      <c r="A86" t="s">
        <v>42</v>
      </c>
      <c r="B86" t="s">
        <v>12</v>
      </c>
      <c r="C86" t="s">
        <v>18</v>
      </c>
      <c r="D86" t="s">
        <v>14</v>
      </c>
      <c r="E86" t="s">
        <v>32</v>
      </c>
      <c r="F86" t="s">
        <v>16</v>
      </c>
      <c r="G86" t="s">
        <v>17</v>
      </c>
      <c r="H86">
        <v>1990</v>
      </c>
      <c r="I86">
        <v>826236.19481059699</v>
      </c>
      <c r="J86">
        <v>1207704.45504104</v>
      </c>
      <c r="K86">
        <v>534120.27230338904</v>
      </c>
    </row>
    <row r="87" spans="1:12" x14ac:dyDescent="0.4">
      <c r="A87" t="s">
        <v>42</v>
      </c>
      <c r="B87" t="s">
        <v>12</v>
      </c>
      <c r="C87" t="s">
        <v>18</v>
      </c>
      <c r="D87" t="s">
        <v>14</v>
      </c>
      <c r="E87" t="s">
        <v>30</v>
      </c>
      <c r="F87" t="s">
        <v>16</v>
      </c>
      <c r="G87" t="s">
        <v>17</v>
      </c>
      <c r="H87">
        <v>1990</v>
      </c>
      <c r="I87">
        <v>1000455.62400741</v>
      </c>
      <c r="J87">
        <v>1295927.80347345</v>
      </c>
      <c r="K87">
        <v>768146.33740825998</v>
      </c>
    </row>
    <row r="88" spans="1:12" x14ac:dyDescent="0.4">
      <c r="A88" t="s">
        <v>42</v>
      </c>
      <c r="B88" t="s">
        <v>12</v>
      </c>
      <c r="C88" t="s">
        <v>18</v>
      </c>
      <c r="D88" t="s">
        <v>14</v>
      </c>
      <c r="E88" t="s">
        <v>35</v>
      </c>
      <c r="F88" t="s">
        <v>16</v>
      </c>
      <c r="G88" t="s">
        <v>17</v>
      </c>
      <c r="H88">
        <v>1990</v>
      </c>
      <c r="I88">
        <v>12534.094852219399</v>
      </c>
      <c r="J88">
        <v>15825.9050368846</v>
      </c>
      <c r="K88">
        <v>10140.8636760473</v>
      </c>
    </row>
    <row r="89" spans="1:12" x14ac:dyDescent="0.4">
      <c r="A89" t="s">
        <v>42</v>
      </c>
      <c r="B89" t="s">
        <v>12</v>
      </c>
      <c r="C89" t="s">
        <v>18</v>
      </c>
      <c r="D89" t="s">
        <v>14</v>
      </c>
      <c r="E89" t="s">
        <v>33</v>
      </c>
      <c r="F89" t="s">
        <v>16</v>
      </c>
      <c r="G89" t="s">
        <v>17</v>
      </c>
      <c r="H89">
        <v>1990</v>
      </c>
      <c r="I89">
        <v>7644.5644221426401</v>
      </c>
      <c r="J89">
        <v>9836.6170322491107</v>
      </c>
      <c r="K89">
        <v>6120.7241418344502</v>
      </c>
    </row>
    <row r="90" spans="1:12" x14ac:dyDescent="0.4">
      <c r="A90" t="s">
        <v>42</v>
      </c>
      <c r="B90" t="s">
        <v>12</v>
      </c>
      <c r="C90" t="s">
        <v>18</v>
      </c>
      <c r="D90" t="s">
        <v>14</v>
      </c>
      <c r="E90" t="s">
        <v>34</v>
      </c>
      <c r="F90" t="s">
        <v>16</v>
      </c>
      <c r="G90" t="s">
        <v>17</v>
      </c>
      <c r="H90">
        <v>1990</v>
      </c>
      <c r="I90">
        <v>338.913181824768</v>
      </c>
      <c r="J90">
        <v>487.47436304512701</v>
      </c>
      <c r="K90">
        <v>234.703214174799</v>
      </c>
    </row>
    <row r="91" spans="1:12" x14ac:dyDescent="0.4">
      <c r="A91" t="s">
        <v>42</v>
      </c>
      <c r="B91" t="s">
        <v>12</v>
      </c>
      <c r="C91" t="s">
        <v>18</v>
      </c>
      <c r="D91" t="s">
        <v>14</v>
      </c>
      <c r="E91" t="s">
        <v>26</v>
      </c>
      <c r="F91" t="s">
        <v>16</v>
      </c>
      <c r="G91" t="s">
        <v>17</v>
      </c>
      <c r="H91">
        <v>1990</v>
      </c>
      <c r="I91">
        <v>626216.03432517406</v>
      </c>
      <c r="J91">
        <v>810807.71177695203</v>
      </c>
      <c r="K91">
        <v>479759.89713228098</v>
      </c>
    </row>
    <row r="92" spans="1:12" x14ac:dyDescent="0.4">
      <c r="A92" t="s">
        <v>42</v>
      </c>
      <c r="B92" t="s">
        <v>12</v>
      </c>
      <c r="C92" t="s">
        <v>18</v>
      </c>
      <c r="D92" t="s">
        <v>14</v>
      </c>
      <c r="E92" t="s">
        <v>22</v>
      </c>
      <c r="F92" t="s">
        <v>16</v>
      </c>
      <c r="G92" t="s">
        <v>17</v>
      </c>
      <c r="H92">
        <v>1990</v>
      </c>
      <c r="I92">
        <v>301.04427861156199</v>
      </c>
      <c r="J92">
        <v>428.10924973925802</v>
      </c>
      <c r="K92">
        <v>214.33681535072901</v>
      </c>
    </row>
    <row r="93" spans="1:12" x14ac:dyDescent="0.4">
      <c r="A93" t="s">
        <v>42</v>
      </c>
      <c r="B93" t="s">
        <v>12</v>
      </c>
      <c r="C93" t="s">
        <v>18</v>
      </c>
      <c r="D93" t="s">
        <v>14</v>
      </c>
      <c r="E93" t="s">
        <v>39</v>
      </c>
      <c r="F93" t="s">
        <v>16</v>
      </c>
      <c r="G93" t="s">
        <v>17</v>
      </c>
      <c r="H93">
        <v>1990</v>
      </c>
      <c r="I93">
        <v>9309.5972781110795</v>
      </c>
      <c r="J93">
        <v>12688.9537704381</v>
      </c>
      <c r="K93">
        <v>6580.7973342016903</v>
      </c>
    </row>
    <row r="95" spans="1:12" x14ac:dyDescent="0.4">
      <c r="A95" t="s">
        <v>11</v>
      </c>
      <c r="B95" t="s">
        <v>12</v>
      </c>
      <c r="C95" t="s">
        <v>13</v>
      </c>
      <c r="D95" t="s">
        <v>14</v>
      </c>
      <c r="E95" t="s">
        <v>37</v>
      </c>
      <c r="F95" t="s">
        <v>16</v>
      </c>
      <c r="G95" t="s">
        <v>17</v>
      </c>
      <c r="H95">
        <v>2019</v>
      </c>
      <c r="I95">
        <v>48268.800632584796</v>
      </c>
      <c r="J95">
        <v>71921.842694579696</v>
      </c>
      <c r="K95">
        <v>30640.9535370085</v>
      </c>
      <c r="L95">
        <v>5</v>
      </c>
    </row>
    <row r="96" spans="1:12" x14ac:dyDescent="0.4">
      <c r="A96" t="s">
        <v>11</v>
      </c>
      <c r="B96" t="s">
        <v>12</v>
      </c>
      <c r="C96" t="s">
        <v>13</v>
      </c>
      <c r="D96" t="s">
        <v>14</v>
      </c>
      <c r="E96" t="s">
        <v>23</v>
      </c>
      <c r="F96" t="s">
        <v>16</v>
      </c>
      <c r="G96" t="s">
        <v>17</v>
      </c>
      <c r="H96">
        <v>2019</v>
      </c>
      <c r="I96">
        <v>212.269066516219</v>
      </c>
      <c r="J96">
        <v>317.97457166751502</v>
      </c>
      <c r="K96">
        <v>129.67852172790401</v>
      </c>
    </row>
    <row r="97" spans="1:11" x14ac:dyDescent="0.4">
      <c r="A97" t="s">
        <v>11</v>
      </c>
      <c r="B97" t="s">
        <v>12</v>
      </c>
      <c r="C97" t="s">
        <v>13</v>
      </c>
      <c r="D97" t="s">
        <v>14</v>
      </c>
      <c r="E97" t="s">
        <v>25</v>
      </c>
      <c r="F97" t="s">
        <v>16</v>
      </c>
      <c r="G97" t="s">
        <v>17</v>
      </c>
      <c r="H97">
        <v>2019</v>
      </c>
      <c r="I97">
        <v>10549.847824639101</v>
      </c>
      <c r="J97">
        <v>16949.831506787799</v>
      </c>
      <c r="K97">
        <v>5851.8402157965702</v>
      </c>
    </row>
    <row r="98" spans="1:11" x14ac:dyDescent="0.4">
      <c r="A98" t="s">
        <v>11</v>
      </c>
      <c r="B98" t="s">
        <v>12</v>
      </c>
      <c r="C98" t="s">
        <v>13</v>
      </c>
      <c r="D98" t="s">
        <v>14</v>
      </c>
      <c r="E98" t="s">
        <v>38</v>
      </c>
      <c r="F98" t="s">
        <v>16</v>
      </c>
      <c r="G98" t="s">
        <v>17</v>
      </c>
      <c r="H98">
        <v>2019</v>
      </c>
      <c r="I98">
        <v>233967.65438822299</v>
      </c>
      <c r="J98">
        <v>352009.09902689501</v>
      </c>
      <c r="K98">
        <v>140537.14614844299</v>
      </c>
    </row>
    <row r="99" spans="1:11" x14ac:dyDescent="0.4">
      <c r="A99" t="s">
        <v>11</v>
      </c>
      <c r="B99" t="s">
        <v>12</v>
      </c>
      <c r="C99" t="s">
        <v>13</v>
      </c>
      <c r="D99" t="s">
        <v>14</v>
      </c>
      <c r="E99" t="s">
        <v>24</v>
      </c>
      <c r="F99" t="s">
        <v>16</v>
      </c>
      <c r="G99" t="s">
        <v>17</v>
      </c>
      <c r="H99">
        <v>2019</v>
      </c>
      <c r="I99">
        <v>233.217625593419</v>
      </c>
      <c r="J99">
        <v>356.24382258502101</v>
      </c>
      <c r="K99">
        <v>141.926308287442</v>
      </c>
    </row>
    <row r="100" spans="1:11" x14ac:dyDescent="0.4">
      <c r="A100" t="s">
        <v>11</v>
      </c>
      <c r="B100" t="s">
        <v>12</v>
      </c>
      <c r="C100" t="s">
        <v>13</v>
      </c>
      <c r="D100" t="s">
        <v>14</v>
      </c>
      <c r="E100" t="s">
        <v>41</v>
      </c>
      <c r="F100" t="s">
        <v>16</v>
      </c>
      <c r="G100" t="s">
        <v>17</v>
      </c>
      <c r="H100">
        <v>2019</v>
      </c>
      <c r="I100">
        <v>23933.149153325201</v>
      </c>
      <c r="J100">
        <v>38329.652886439799</v>
      </c>
      <c r="K100">
        <v>14190.920044935599</v>
      </c>
    </row>
    <row r="101" spans="1:11" x14ac:dyDescent="0.4">
      <c r="A101" t="s">
        <v>11</v>
      </c>
      <c r="B101" t="s">
        <v>12</v>
      </c>
      <c r="C101" t="s">
        <v>13</v>
      </c>
      <c r="D101" t="s">
        <v>14</v>
      </c>
      <c r="E101" t="s">
        <v>21</v>
      </c>
      <c r="F101" t="s">
        <v>16</v>
      </c>
      <c r="G101" t="s">
        <v>17</v>
      </c>
      <c r="H101">
        <v>2019</v>
      </c>
      <c r="I101">
        <v>12395.7546656252</v>
      </c>
      <c r="J101">
        <v>17694.9438529658</v>
      </c>
      <c r="K101">
        <v>8180.1479657986902</v>
      </c>
    </row>
    <row r="102" spans="1:11" x14ac:dyDescent="0.4">
      <c r="A102" t="s">
        <v>11</v>
      </c>
      <c r="B102" t="s">
        <v>12</v>
      </c>
      <c r="C102" t="s">
        <v>13</v>
      </c>
      <c r="D102" t="s">
        <v>14</v>
      </c>
      <c r="E102" t="s">
        <v>36</v>
      </c>
      <c r="F102" t="s">
        <v>16</v>
      </c>
      <c r="G102" t="s">
        <v>17</v>
      </c>
      <c r="H102">
        <v>2019</v>
      </c>
      <c r="I102">
        <v>7473.7872044599999</v>
      </c>
      <c r="J102">
        <v>10684.547548053401</v>
      </c>
      <c r="K102">
        <v>4837.3349939642203</v>
      </c>
    </row>
    <row r="103" spans="1:11" x14ac:dyDescent="0.4">
      <c r="A103" t="s">
        <v>11</v>
      </c>
      <c r="B103" t="s">
        <v>12</v>
      </c>
      <c r="C103" t="s">
        <v>13</v>
      </c>
      <c r="D103" t="s">
        <v>14</v>
      </c>
      <c r="E103" t="s">
        <v>40</v>
      </c>
      <c r="F103" t="s">
        <v>16</v>
      </c>
      <c r="G103" t="s">
        <v>17</v>
      </c>
      <c r="H103">
        <v>2019</v>
      </c>
      <c r="I103">
        <v>978.80196565948302</v>
      </c>
      <c r="J103">
        <v>1455.83275900577</v>
      </c>
      <c r="K103">
        <v>606.45470498198597</v>
      </c>
    </row>
    <row r="104" spans="1:11" x14ac:dyDescent="0.4">
      <c r="A104" t="s">
        <v>11</v>
      </c>
      <c r="B104" t="s">
        <v>12</v>
      </c>
      <c r="C104" t="s">
        <v>13</v>
      </c>
      <c r="D104" t="s">
        <v>14</v>
      </c>
      <c r="E104" t="s">
        <v>15</v>
      </c>
      <c r="F104" t="s">
        <v>16</v>
      </c>
      <c r="G104" t="s">
        <v>17</v>
      </c>
      <c r="H104">
        <v>2019</v>
      </c>
      <c r="I104">
        <v>788379.88503022597</v>
      </c>
      <c r="J104">
        <v>1235830.2236462701</v>
      </c>
      <c r="K104">
        <v>468352.16871221899</v>
      </c>
    </row>
    <row r="105" spans="1:11" x14ac:dyDescent="0.4">
      <c r="A105" t="s">
        <v>11</v>
      </c>
      <c r="B105" t="s">
        <v>12</v>
      </c>
      <c r="C105" t="s">
        <v>13</v>
      </c>
      <c r="D105" t="s">
        <v>14</v>
      </c>
      <c r="E105" t="s">
        <v>28</v>
      </c>
      <c r="F105" t="s">
        <v>16</v>
      </c>
      <c r="G105" t="s">
        <v>17</v>
      </c>
      <c r="H105">
        <v>2019</v>
      </c>
      <c r="I105">
        <v>4521.0819336599398</v>
      </c>
      <c r="J105">
        <v>6804.0850310832002</v>
      </c>
      <c r="K105">
        <v>2761.28094343565</v>
      </c>
    </row>
    <row r="106" spans="1:11" x14ac:dyDescent="0.4">
      <c r="A106" t="s">
        <v>11</v>
      </c>
      <c r="B106" t="s">
        <v>12</v>
      </c>
      <c r="C106" t="s">
        <v>13</v>
      </c>
      <c r="D106" t="s">
        <v>14</v>
      </c>
      <c r="E106" t="s">
        <v>27</v>
      </c>
      <c r="F106" t="s">
        <v>16</v>
      </c>
      <c r="G106" t="s">
        <v>17</v>
      </c>
      <c r="H106">
        <v>2019</v>
      </c>
      <c r="I106">
        <v>1001185.3853824</v>
      </c>
      <c r="J106">
        <v>1524246.5208651</v>
      </c>
      <c r="K106">
        <v>608354.37629220996</v>
      </c>
    </row>
    <row r="107" spans="1:11" x14ac:dyDescent="0.4">
      <c r="A107" t="s">
        <v>11</v>
      </c>
      <c r="B107" t="s">
        <v>12</v>
      </c>
      <c r="C107" t="s">
        <v>13</v>
      </c>
      <c r="D107" t="s">
        <v>14</v>
      </c>
      <c r="E107" t="s">
        <v>29</v>
      </c>
      <c r="F107" t="s">
        <v>16</v>
      </c>
      <c r="G107" t="s">
        <v>17</v>
      </c>
      <c r="H107">
        <v>2019</v>
      </c>
      <c r="I107">
        <v>18739.9463109391</v>
      </c>
      <c r="J107">
        <v>27426.219197611601</v>
      </c>
      <c r="K107">
        <v>12163.8191674343</v>
      </c>
    </row>
    <row r="108" spans="1:11" x14ac:dyDescent="0.4">
      <c r="A108" t="s">
        <v>11</v>
      </c>
      <c r="B108" t="s">
        <v>12</v>
      </c>
      <c r="C108" t="s">
        <v>13</v>
      </c>
      <c r="D108" t="s">
        <v>14</v>
      </c>
      <c r="E108" t="s">
        <v>31</v>
      </c>
      <c r="F108" t="s">
        <v>16</v>
      </c>
      <c r="G108" t="s">
        <v>17</v>
      </c>
      <c r="H108">
        <v>2019</v>
      </c>
      <c r="I108">
        <v>33384.239737730197</v>
      </c>
      <c r="J108">
        <v>57524.099976022197</v>
      </c>
      <c r="K108">
        <v>18130.893032697899</v>
      </c>
    </row>
    <row r="109" spans="1:11" x14ac:dyDescent="0.4">
      <c r="A109" t="s">
        <v>11</v>
      </c>
      <c r="B109" t="s">
        <v>12</v>
      </c>
      <c r="C109" t="s">
        <v>13</v>
      </c>
      <c r="D109" t="s">
        <v>14</v>
      </c>
      <c r="E109" t="s">
        <v>32</v>
      </c>
      <c r="F109" t="s">
        <v>16</v>
      </c>
      <c r="G109" t="s">
        <v>17</v>
      </c>
      <c r="H109">
        <v>2019</v>
      </c>
      <c r="I109">
        <v>50571.756939439401</v>
      </c>
      <c r="J109">
        <v>86328.059380523002</v>
      </c>
      <c r="K109">
        <v>27210.7588626625</v>
      </c>
    </row>
    <row r="110" spans="1:11" x14ac:dyDescent="0.4">
      <c r="A110" t="s">
        <v>11</v>
      </c>
      <c r="B110" t="s">
        <v>12</v>
      </c>
      <c r="C110" t="s">
        <v>13</v>
      </c>
      <c r="D110" t="s">
        <v>14</v>
      </c>
      <c r="E110" t="s">
        <v>30</v>
      </c>
      <c r="F110" t="s">
        <v>16</v>
      </c>
      <c r="G110" t="s">
        <v>17</v>
      </c>
      <c r="H110">
        <v>2019</v>
      </c>
      <c r="I110">
        <v>180609.001279591</v>
      </c>
      <c r="J110">
        <v>268467.86893001699</v>
      </c>
      <c r="K110">
        <v>116457.789154875</v>
      </c>
    </row>
    <row r="111" spans="1:11" x14ac:dyDescent="0.4">
      <c r="A111" t="s">
        <v>11</v>
      </c>
      <c r="B111" t="s">
        <v>12</v>
      </c>
      <c r="C111" t="s">
        <v>13</v>
      </c>
      <c r="D111" t="s">
        <v>14</v>
      </c>
      <c r="E111" t="s">
        <v>35</v>
      </c>
      <c r="F111" t="s">
        <v>16</v>
      </c>
      <c r="G111" t="s">
        <v>17</v>
      </c>
      <c r="H111">
        <v>2019</v>
      </c>
      <c r="I111">
        <v>1807.45326139127</v>
      </c>
      <c r="J111">
        <v>2613.8706445356402</v>
      </c>
      <c r="K111">
        <v>1152.97817361849</v>
      </c>
    </row>
    <row r="112" spans="1:11" x14ac:dyDescent="0.4">
      <c r="A112" t="s">
        <v>11</v>
      </c>
      <c r="B112" t="s">
        <v>12</v>
      </c>
      <c r="C112" t="s">
        <v>13</v>
      </c>
      <c r="D112" t="s">
        <v>14</v>
      </c>
      <c r="E112" t="s">
        <v>33</v>
      </c>
      <c r="F112" t="s">
        <v>16</v>
      </c>
      <c r="G112" t="s">
        <v>17</v>
      </c>
      <c r="H112">
        <v>2019</v>
      </c>
      <c r="I112">
        <v>838.28725639272</v>
      </c>
      <c r="J112">
        <v>1276.5081166738801</v>
      </c>
      <c r="K112">
        <v>517.80135242077199</v>
      </c>
    </row>
    <row r="113" spans="1:12" x14ac:dyDescent="0.4">
      <c r="A113" t="s">
        <v>11</v>
      </c>
      <c r="B113" t="s">
        <v>12</v>
      </c>
      <c r="C113" t="s">
        <v>13</v>
      </c>
      <c r="D113" t="s">
        <v>14</v>
      </c>
      <c r="E113" t="s">
        <v>34</v>
      </c>
      <c r="F113" t="s">
        <v>16</v>
      </c>
      <c r="G113" t="s">
        <v>17</v>
      </c>
      <c r="H113">
        <v>2019</v>
      </c>
      <c r="I113">
        <v>209.996739177753</v>
      </c>
      <c r="J113">
        <v>321.84398038899599</v>
      </c>
      <c r="K113">
        <v>127.802170813855</v>
      </c>
    </row>
    <row r="114" spans="1:12" x14ac:dyDescent="0.4">
      <c r="A114" t="s">
        <v>11</v>
      </c>
      <c r="B114" t="s">
        <v>12</v>
      </c>
      <c r="C114" t="s">
        <v>13</v>
      </c>
      <c r="D114" t="s">
        <v>14</v>
      </c>
      <c r="E114" t="s">
        <v>26</v>
      </c>
      <c r="F114" t="s">
        <v>16</v>
      </c>
      <c r="G114" t="s">
        <v>17</v>
      </c>
      <c r="H114">
        <v>2019</v>
      </c>
      <c r="I114">
        <v>72629.030258606101</v>
      </c>
      <c r="J114">
        <v>108574.8104932</v>
      </c>
      <c r="K114">
        <v>45355.0218938506</v>
      </c>
    </row>
    <row r="115" spans="1:12" x14ac:dyDescent="0.4">
      <c r="A115" t="s">
        <v>11</v>
      </c>
      <c r="B115" t="s">
        <v>12</v>
      </c>
      <c r="C115" t="s">
        <v>13</v>
      </c>
      <c r="D115" t="s">
        <v>14</v>
      </c>
      <c r="E115" t="s">
        <v>22</v>
      </c>
      <c r="F115" t="s">
        <v>16</v>
      </c>
      <c r="G115" t="s">
        <v>17</v>
      </c>
      <c r="H115">
        <v>2019</v>
      </c>
      <c r="I115">
        <v>1174.1234885997401</v>
      </c>
      <c r="J115">
        <v>1804.74490774374</v>
      </c>
      <c r="K115">
        <v>714.02488391540305</v>
      </c>
    </row>
    <row r="116" spans="1:12" x14ac:dyDescent="0.4">
      <c r="A116" t="s">
        <v>11</v>
      </c>
      <c r="B116" t="s">
        <v>12</v>
      </c>
      <c r="C116" t="s">
        <v>13</v>
      </c>
      <c r="D116" t="s">
        <v>14</v>
      </c>
      <c r="E116" t="s">
        <v>39</v>
      </c>
      <c r="F116" t="s">
        <v>16</v>
      </c>
      <c r="G116" t="s">
        <v>17</v>
      </c>
      <c r="H116">
        <v>2019</v>
      </c>
      <c r="I116">
        <v>1084.46583424029</v>
      </c>
      <c r="J116">
        <v>1654.58129506554</v>
      </c>
      <c r="K116">
        <v>626.23963671610602</v>
      </c>
    </row>
    <row r="118" spans="1:12" x14ac:dyDescent="0.4">
      <c r="A118" t="s">
        <v>42</v>
      </c>
      <c r="B118" t="s">
        <v>12</v>
      </c>
      <c r="C118" t="s">
        <v>13</v>
      </c>
      <c r="D118" t="s">
        <v>14</v>
      </c>
      <c r="E118" t="s">
        <v>37</v>
      </c>
      <c r="F118" t="s">
        <v>16</v>
      </c>
      <c r="G118" t="s">
        <v>17</v>
      </c>
      <c r="H118">
        <v>2019</v>
      </c>
      <c r="I118">
        <v>528449.858331981</v>
      </c>
      <c r="J118">
        <v>688425.39271375805</v>
      </c>
      <c r="K118">
        <v>404349.52305786399</v>
      </c>
      <c r="L118">
        <v>6</v>
      </c>
    </row>
    <row r="119" spans="1:12" x14ac:dyDescent="0.4">
      <c r="A119" t="s">
        <v>42</v>
      </c>
      <c r="B119" t="s">
        <v>12</v>
      </c>
      <c r="C119" t="s">
        <v>13</v>
      </c>
      <c r="D119" t="s">
        <v>14</v>
      </c>
      <c r="E119" t="s">
        <v>23</v>
      </c>
      <c r="F119" t="s">
        <v>16</v>
      </c>
      <c r="G119" t="s">
        <v>17</v>
      </c>
      <c r="H119">
        <v>2019</v>
      </c>
      <c r="I119">
        <v>2292.9600697129199</v>
      </c>
      <c r="J119">
        <v>3026.5390101155599</v>
      </c>
      <c r="K119">
        <v>1711.15993167952</v>
      </c>
    </row>
    <row r="120" spans="1:12" x14ac:dyDescent="0.4">
      <c r="A120" t="s">
        <v>42</v>
      </c>
      <c r="B120" t="s">
        <v>12</v>
      </c>
      <c r="C120" t="s">
        <v>13</v>
      </c>
      <c r="D120" t="s">
        <v>14</v>
      </c>
      <c r="E120" t="s">
        <v>25</v>
      </c>
      <c r="F120" t="s">
        <v>16</v>
      </c>
      <c r="G120" t="s">
        <v>17</v>
      </c>
      <c r="H120">
        <v>2019</v>
      </c>
      <c r="I120">
        <v>185476.519032071</v>
      </c>
      <c r="J120">
        <v>252930.34587091699</v>
      </c>
      <c r="K120">
        <v>126542.847169373</v>
      </c>
    </row>
    <row r="121" spans="1:12" x14ac:dyDescent="0.4">
      <c r="A121" t="s">
        <v>42</v>
      </c>
      <c r="B121" t="s">
        <v>12</v>
      </c>
      <c r="C121" t="s">
        <v>13</v>
      </c>
      <c r="D121" t="s">
        <v>14</v>
      </c>
      <c r="E121" t="s">
        <v>38</v>
      </c>
      <c r="F121" t="s">
        <v>16</v>
      </c>
      <c r="G121" t="s">
        <v>17</v>
      </c>
      <c r="H121">
        <v>2019</v>
      </c>
      <c r="I121">
        <v>2611774.4379443699</v>
      </c>
      <c r="J121">
        <v>3608632.4410119299</v>
      </c>
      <c r="K121">
        <v>1830225.80321572</v>
      </c>
    </row>
    <row r="122" spans="1:12" x14ac:dyDescent="0.4">
      <c r="A122" t="s">
        <v>42</v>
      </c>
      <c r="B122" t="s">
        <v>12</v>
      </c>
      <c r="C122" t="s">
        <v>13</v>
      </c>
      <c r="D122" t="s">
        <v>14</v>
      </c>
      <c r="E122" t="s">
        <v>24</v>
      </c>
      <c r="F122" t="s">
        <v>16</v>
      </c>
      <c r="G122" t="s">
        <v>17</v>
      </c>
      <c r="H122">
        <v>2019</v>
      </c>
      <c r="I122">
        <v>2520.9208371669301</v>
      </c>
      <c r="J122">
        <v>3386.1551708643701</v>
      </c>
      <c r="K122">
        <v>1841.6744976585901</v>
      </c>
    </row>
    <row r="123" spans="1:12" x14ac:dyDescent="0.4">
      <c r="A123" t="s">
        <v>42</v>
      </c>
      <c r="B123" t="s">
        <v>12</v>
      </c>
      <c r="C123" t="s">
        <v>13</v>
      </c>
      <c r="D123" t="s">
        <v>14</v>
      </c>
      <c r="E123" t="s">
        <v>41</v>
      </c>
      <c r="F123" t="s">
        <v>16</v>
      </c>
      <c r="G123" t="s">
        <v>17</v>
      </c>
      <c r="H123">
        <v>2019</v>
      </c>
      <c r="I123">
        <v>258474.08379055301</v>
      </c>
      <c r="J123">
        <v>359229.455637609</v>
      </c>
      <c r="K123">
        <v>183572.704927454</v>
      </c>
    </row>
    <row r="124" spans="1:12" x14ac:dyDescent="0.4">
      <c r="A124" t="s">
        <v>42</v>
      </c>
      <c r="B124" t="s">
        <v>12</v>
      </c>
      <c r="C124" t="s">
        <v>13</v>
      </c>
      <c r="D124" t="s">
        <v>14</v>
      </c>
      <c r="E124" t="s">
        <v>21</v>
      </c>
      <c r="F124" t="s">
        <v>16</v>
      </c>
      <c r="G124" t="s">
        <v>17</v>
      </c>
      <c r="H124">
        <v>2019</v>
      </c>
      <c r="I124">
        <v>136443.436231709</v>
      </c>
      <c r="J124">
        <v>169124.63764303201</v>
      </c>
      <c r="K124">
        <v>113108.286145352</v>
      </c>
    </row>
    <row r="125" spans="1:12" x14ac:dyDescent="0.4">
      <c r="A125" t="s">
        <v>42</v>
      </c>
      <c r="B125" t="s">
        <v>12</v>
      </c>
      <c r="C125" t="s">
        <v>13</v>
      </c>
      <c r="D125" t="s">
        <v>14</v>
      </c>
      <c r="E125" t="s">
        <v>36</v>
      </c>
      <c r="F125" t="s">
        <v>16</v>
      </c>
      <c r="G125" t="s">
        <v>17</v>
      </c>
      <c r="H125">
        <v>2019</v>
      </c>
      <c r="I125">
        <v>81530.492179293404</v>
      </c>
      <c r="J125">
        <v>100311.701363361</v>
      </c>
      <c r="K125">
        <v>68262.514113652302</v>
      </c>
    </row>
    <row r="126" spans="1:12" x14ac:dyDescent="0.4">
      <c r="A126" t="s">
        <v>42</v>
      </c>
      <c r="B126" t="s">
        <v>12</v>
      </c>
      <c r="C126" t="s">
        <v>13</v>
      </c>
      <c r="D126" t="s">
        <v>14</v>
      </c>
      <c r="E126" t="s">
        <v>40</v>
      </c>
      <c r="F126" t="s">
        <v>16</v>
      </c>
      <c r="G126" t="s">
        <v>17</v>
      </c>
      <c r="H126">
        <v>2019</v>
      </c>
      <c r="I126">
        <v>10560.4985825238</v>
      </c>
      <c r="J126">
        <v>13302.1246567537</v>
      </c>
      <c r="K126">
        <v>8132.4184981729804</v>
      </c>
    </row>
    <row r="127" spans="1:12" x14ac:dyDescent="0.4">
      <c r="A127" t="s">
        <v>42</v>
      </c>
      <c r="B127" t="s">
        <v>12</v>
      </c>
      <c r="C127" t="s">
        <v>13</v>
      </c>
      <c r="D127" t="s">
        <v>14</v>
      </c>
      <c r="E127" t="s">
        <v>15</v>
      </c>
      <c r="F127" t="s">
        <v>16</v>
      </c>
      <c r="G127" t="s">
        <v>17</v>
      </c>
      <c r="H127">
        <v>2019</v>
      </c>
      <c r="I127">
        <v>8739435.4169442505</v>
      </c>
      <c r="J127">
        <v>11884095.070268</v>
      </c>
      <c r="K127">
        <v>6308287.1950545404</v>
      </c>
    </row>
    <row r="128" spans="1:12" x14ac:dyDescent="0.4">
      <c r="A128" t="s">
        <v>42</v>
      </c>
      <c r="B128" t="s">
        <v>12</v>
      </c>
      <c r="C128" t="s">
        <v>13</v>
      </c>
      <c r="D128" t="s">
        <v>14</v>
      </c>
      <c r="E128" t="s">
        <v>28</v>
      </c>
      <c r="F128" t="s">
        <v>16</v>
      </c>
      <c r="G128" t="s">
        <v>17</v>
      </c>
      <c r="H128">
        <v>2019</v>
      </c>
      <c r="I128">
        <v>49375.999530188201</v>
      </c>
      <c r="J128">
        <v>65786.488172244397</v>
      </c>
      <c r="K128">
        <v>35589.665816758599</v>
      </c>
    </row>
    <row r="129" spans="1:12" x14ac:dyDescent="0.4">
      <c r="A129" t="s">
        <v>42</v>
      </c>
      <c r="B129" t="s">
        <v>12</v>
      </c>
      <c r="C129" t="s">
        <v>13</v>
      </c>
      <c r="D129" t="s">
        <v>14</v>
      </c>
      <c r="E129" t="s">
        <v>27</v>
      </c>
      <c r="F129" t="s">
        <v>16</v>
      </c>
      <c r="G129" t="s">
        <v>17</v>
      </c>
      <c r="H129">
        <v>2019</v>
      </c>
      <c r="I129">
        <v>11106451.6552024</v>
      </c>
      <c r="J129">
        <v>14510932.629551399</v>
      </c>
      <c r="K129">
        <v>8189755.9911742201</v>
      </c>
    </row>
    <row r="130" spans="1:12" x14ac:dyDescent="0.4">
      <c r="A130" t="s">
        <v>42</v>
      </c>
      <c r="B130" t="s">
        <v>12</v>
      </c>
      <c r="C130" t="s">
        <v>13</v>
      </c>
      <c r="D130" t="s">
        <v>14</v>
      </c>
      <c r="E130" t="s">
        <v>29</v>
      </c>
      <c r="F130" t="s">
        <v>16</v>
      </c>
      <c r="G130" t="s">
        <v>17</v>
      </c>
      <c r="H130">
        <v>2019</v>
      </c>
      <c r="I130">
        <v>204317.35893302201</v>
      </c>
      <c r="J130">
        <v>251554.833933004</v>
      </c>
      <c r="K130">
        <v>163911.39297019099</v>
      </c>
    </row>
    <row r="131" spans="1:12" x14ac:dyDescent="0.4">
      <c r="A131" t="s">
        <v>42</v>
      </c>
      <c r="B131" t="s">
        <v>12</v>
      </c>
      <c r="C131" t="s">
        <v>13</v>
      </c>
      <c r="D131" t="s">
        <v>14</v>
      </c>
      <c r="E131" t="s">
        <v>31</v>
      </c>
      <c r="F131" t="s">
        <v>16</v>
      </c>
      <c r="G131" t="s">
        <v>17</v>
      </c>
      <c r="H131">
        <v>2019</v>
      </c>
      <c r="I131">
        <v>369476.578417435</v>
      </c>
      <c r="J131">
        <v>566947.52216964297</v>
      </c>
      <c r="K131">
        <v>229396.441279672</v>
      </c>
    </row>
    <row r="132" spans="1:12" x14ac:dyDescent="0.4">
      <c r="A132" t="s">
        <v>42</v>
      </c>
      <c r="B132" t="s">
        <v>12</v>
      </c>
      <c r="C132" t="s">
        <v>13</v>
      </c>
      <c r="D132" t="s">
        <v>14</v>
      </c>
      <c r="E132" t="s">
        <v>32</v>
      </c>
      <c r="F132" t="s">
        <v>16</v>
      </c>
      <c r="G132" t="s">
        <v>17</v>
      </c>
      <c r="H132">
        <v>2019</v>
      </c>
      <c r="I132">
        <v>559684.01486205403</v>
      </c>
      <c r="J132">
        <v>846886.53417134797</v>
      </c>
      <c r="K132">
        <v>339389.10924310901</v>
      </c>
    </row>
    <row r="133" spans="1:12" x14ac:dyDescent="0.4">
      <c r="A133" t="s">
        <v>42</v>
      </c>
      <c r="B133" t="s">
        <v>12</v>
      </c>
      <c r="C133" t="s">
        <v>13</v>
      </c>
      <c r="D133" t="s">
        <v>14</v>
      </c>
      <c r="E133" t="s">
        <v>30</v>
      </c>
      <c r="F133" t="s">
        <v>16</v>
      </c>
      <c r="G133" t="s">
        <v>17</v>
      </c>
      <c r="H133">
        <v>2019</v>
      </c>
      <c r="I133">
        <v>1998962.69617247</v>
      </c>
      <c r="J133">
        <v>2527333.2441008398</v>
      </c>
      <c r="K133">
        <v>1566736.3799008899</v>
      </c>
    </row>
    <row r="134" spans="1:12" x14ac:dyDescent="0.4">
      <c r="A134" t="s">
        <v>42</v>
      </c>
      <c r="B134" t="s">
        <v>12</v>
      </c>
      <c r="C134" t="s">
        <v>13</v>
      </c>
      <c r="D134" t="s">
        <v>14</v>
      </c>
      <c r="E134" t="s">
        <v>35</v>
      </c>
      <c r="F134" t="s">
        <v>16</v>
      </c>
      <c r="G134" t="s">
        <v>17</v>
      </c>
      <c r="H134">
        <v>2019</v>
      </c>
      <c r="I134">
        <v>19648.401524295601</v>
      </c>
      <c r="J134">
        <v>25154.517400222499</v>
      </c>
      <c r="K134">
        <v>15958.240814905001</v>
      </c>
    </row>
    <row r="135" spans="1:12" x14ac:dyDescent="0.4">
      <c r="A135" t="s">
        <v>42</v>
      </c>
      <c r="B135" t="s">
        <v>12</v>
      </c>
      <c r="C135" t="s">
        <v>13</v>
      </c>
      <c r="D135" t="s">
        <v>14</v>
      </c>
      <c r="E135" t="s">
        <v>33</v>
      </c>
      <c r="F135" t="s">
        <v>16</v>
      </c>
      <c r="G135" t="s">
        <v>17</v>
      </c>
      <c r="H135">
        <v>2019</v>
      </c>
      <c r="I135">
        <v>9050.9058820730697</v>
      </c>
      <c r="J135">
        <v>11986.167835890299</v>
      </c>
      <c r="K135">
        <v>7059.5801866762604</v>
      </c>
    </row>
    <row r="136" spans="1:12" x14ac:dyDescent="0.4">
      <c r="A136" t="s">
        <v>42</v>
      </c>
      <c r="B136" t="s">
        <v>12</v>
      </c>
      <c r="C136" t="s">
        <v>13</v>
      </c>
      <c r="D136" t="s">
        <v>14</v>
      </c>
      <c r="E136" t="s">
        <v>34</v>
      </c>
      <c r="F136" t="s">
        <v>16</v>
      </c>
      <c r="G136" t="s">
        <v>17</v>
      </c>
      <c r="H136">
        <v>2019</v>
      </c>
      <c r="I136">
        <v>2266.73565000395</v>
      </c>
      <c r="J136">
        <v>3064.34173869804</v>
      </c>
      <c r="K136">
        <v>1648.90675311168</v>
      </c>
    </row>
    <row r="137" spans="1:12" x14ac:dyDescent="0.4">
      <c r="A137" t="s">
        <v>42</v>
      </c>
      <c r="B137" t="s">
        <v>12</v>
      </c>
      <c r="C137" t="s">
        <v>13</v>
      </c>
      <c r="D137" t="s">
        <v>14</v>
      </c>
      <c r="E137" t="s">
        <v>26</v>
      </c>
      <c r="F137" t="s">
        <v>16</v>
      </c>
      <c r="G137" t="s">
        <v>17</v>
      </c>
      <c r="H137">
        <v>2019</v>
      </c>
      <c r="I137">
        <v>799532.25009488198</v>
      </c>
      <c r="J137">
        <v>1022150.8401834</v>
      </c>
      <c r="K137">
        <v>613991.04226795596</v>
      </c>
    </row>
    <row r="138" spans="1:12" x14ac:dyDescent="0.4">
      <c r="A138" t="s">
        <v>42</v>
      </c>
      <c r="B138" t="s">
        <v>12</v>
      </c>
      <c r="C138" t="s">
        <v>13</v>
      </c>
      <c r="D138" t="s">
        <v>14</v>
      </c>
      <c r="E138" t="s">
        <v>22</v>
      </c>
      <c r="F138" t="s">
        <v>16</v>
      </c>
      <c r="G138" t="s">
        <v>17</v>
      </c>
      <c r="H138">
        <v>2019</v>
      </c>
      <c r="I138">
        <v>12690.348995299801</v>
      </c>
      <c r="J138">
        <v>17270.555574087699</v>
      </c>
      <c r="K138">
        <v>9121.6063024474497</v>
      </c>
    </row>
    <row r="139" spans="1:12" x14ac:dyDescent="0.4">
      <c r="A139" t="s">
        <v>42</v>
      </c>
      <c r="B139" t="s">
        <v>12</v>
      </c>
      <c r="C139" t="s">
        <v>13</v>
      </c>
      <c r="D139" t="s">
        <v>14</v>
      </c>
      <c r="E139" t="s">
        <v>39</v>
      </c>
      <c r="F139" t="s">
        <v>16</v>
      </c>
      <c r="G139" t="s">
        <v>17</v>
      </c>
      <c r="H139">
        <v>2019</v>
      </c>
      <c r="I139">
        <v>11694.9322313623</v>
      </c>
      <c r="J139">
        <v>16085.9437901856</v>
      </c>
      <c r="K139">
        <v>8227.9787372761493</v>
      </c>
    </row>
    <row r="141" spans="1:12" x14ac:dyDescent="0.4">
      <c r="A141" t="s">
        <v>11</v>
      </c>
      <c r="B141" t="s">
        <v>12</v>
      </c>
      <c r="C141" t="s">
        <v>18</v>
      </c>
      <c r="D141" t="s">
        <v>14</v>
      </c>
      <c r="E141" t="s">
        <v>37</v>
      </c>
      <c r="F141" t="s">
        <v>16</v>
      </c>
      <c r="G141" t="s">
        <v>17</v>
      </c>
      <c r="H141">
        <v>2019</v>
      </c>
      <c r="I141">
        <v>16362.8873616735</v>
      </c>
      <c r="J141">
        <v>24449.3415749753</v>
      </c>
      <c r="K141">
        <v>10353.5019114305</v>
      </c>
      <c r="L141">
        <v>7</v>
      </c>
    </row>
    <row r="142" spans="1:12" x14ac:dyDescent="0.4">
      <c r="A142" t="s">
        <v>11</v>
      </c>
      <c r="B142" t="s">
        <v>12</v>
      </c>
      <c r="C142" t="s">
        <v>18</v>
      </c>
      <c r="D142" t="s">
        <v>14</v>
      </c>
      <c r="E142" t="s">
        <v>23</v>
      </c>
      <c r="F142" t="s">
        <v>16</v>
      </c>
      <c r="G142" t="s">
        <v>17</v>
      </c>
      <c r="H142">
        <v>2019</v>
      </c>
      <c r="I142">
        <v>37.876403557677897</v>
      </c>
      <c r="J142">
        <v>57.704075340143604</v>
      </c>
      <c r="K142">
        <v>23.183390032460199</v>
      </c>
    </row>
    <row r="143" spans="1:12" x14ac:dyDescent="0.4">
      <c r="A143" t="s">
        <v>11</v>
      </c>
      <c r="B143" t="s">
        <v>12</v>
      </c>
      <c r="C143" t="s">
        <v>18</v>
      </c>
      <c r="D143" t="s">
        <v>14</v>
      </c>
      <c r="E143" t="s">
        <v>25</v>
      </c>
      <c r="F143" t="s">
        <v>16</v>
      </c>
      <c r="G143" t="s">
        <v>17</v>
      </c>
      <c r="H143">
        <v>2019</v>
      </c>
      <c r="I143">
        <v>5563.70455649004</v>
      </c>
      <c r="J143">
        <v>9993.0732339596998</v>
      </c>
      <c r="K143">
        <v>2693.5493502651402</v>
      </c>
    </row>
    <row r="144" spans="1:12" x14ac:dyDescent="0.4">
      <c r="A144" t="s">
        <v>11</v>
      </c>
      <c r="B144" t="s">
        <v>12</v>
      </c>
      <c r="C144" t="s">
        <v>18</v>
      </c>
      <c r="D144" t="s">
        <v>14</v>
      </c>
      <c r="E144" t="s">
        <v>38</v>
      </c>
      <c r="F144" t="s">
        <v>16</v>
      </c>
      <c r="G144" t="s">
        <v>17</v>
      </c>
      <c r="H144">
        <v>2019</v>
      </c>
      <c r="I144">
        <v>226034.64467011901</v>
      </c>
      <c r="J144">
        <v>370213.55005120701</v>
      </c>
      <c r="K144">
        <v>133082.08962292899</v>
      </c>
    </row>
    <row r="145" spans="1:11" x14ac:dyDescent="0.4">
      <c r="A145" t="s">
        <v>11</v>
      </c>
      <c r="B145" t="s">
        <v>12</v>
      </c>
      <c r="C145" t="s">
        <v>18</v>
      </c>
      <c r="D145" t="s">
        <v>14</v>
      </c>
      <c r="E145" t="s">
        <v>24</v>
      </c>
      <c r="F145" t="s">
        <v>16</v>
      </c>
      <c r="G145" t="s">
        <v>17</v>
      </c>
      <c r="H145">
        <v>2019</v>
      </c>
      <c r="I145">
        <v>22.666734069444299</v>
      </c>
      <c r="J145">
        <v>36.1383085404063</v>
      </c>
      <c r="K145">
        <v>13.992084362536801</v>
      </c>
    </row>
    <row r="146" spans="1:11" x14ac:dyDescent="0.4">
      <c r="A146" t="s">
        <v>11</v>
      </c>
      <c r="B146" t="s">
        <v>12</v>
      </c>
      <c r="C146" t="s">
        <v>18</v>
      </c>
      <c r="D146" t="s">
        <v>14</v>
      </c>
      <c r="E146" t="s">
        <v>41</v>
      </c>
      <c r="F146" t="s">
        <v>16</v>
      </c>
      <c r="G146" t="s">
        <v>17</v>
      </c>
      <c r="H146">
        <v>2019</v>
      </c>
      <c r="I146">
        <v>24739.1505428413</v>
      </c>
      <c r="J146">
        <v>39357.525420270998</v>
      </c>
      <c r="K146">
        <v>14850.6358521934</v>
      </c>
    </row>
    <row r="147" spans="1:11" x14ac:dyDescent="0.4">
      <c r="A147" t="s">
        <v>11</v>
      </c>
      <c r="B147" t="s">
        <v>12</v>
      </c>
      <c r="C147" t="s">
        <v>18</v>
      </c>
      <c r="D147" t="s">
        <v>14</v>
      </c>
      <c r="E147" t="s">
        <v>21</v>
      </c>
      <c r="F147" t="s">
        <v>16</v>
      </c>
      <c r="G147" t="s">
        <v>17</v>
      </c>
      <c r="H147">
        <v>2019</v>
      </c>
      <c r="I147">
        <v>18967.334667669002</v>
      </c>
      <c r="J147">
        <v>27336.807424626499</v>
      </c>
      <c r="K147">
        <v>12374.1894962971</v>
      </c>
    </row>
    <row r="148" spans="1:11" x14ac:dyDescent="0.4">
      <c r="A148" t="s">
        <v>11</v>
      </c>
      <c r="B148" t="s">
        <v>12</v>
      </c>
      <c r="C148" t="s">
        <v>18</v>
      </c>
      <c r="D148" t="s">
        <v>14</v>
      </c>
      <c r="E148" t="s">
        <v>36</v>
      </c>
      <c r="F148" t="s">
        <v>16</v>
      </c>
      <c r="G148" t="s">
        <v>17</v>
      </c>
      <c r="H148">
        <v>2019</v>
      </c>
      <c r="I148">
        <v>8954.5660845047296</v>
      </c>
      <c r="J148">
        <v>12738.442073371099</v>
      </c>
      <c r="K148">
        <v>5878.4234929684599</v>
      </c>
    </row>
    <row r="149" spans="1:11" x14ac:dyDescent="0.4">
      <c r="A149" t="s">
        <v>11</v>
      </c>
      <c r="B149" t="s">
        <v>12</v>
      </c>
      <c r="C149" t="s">
        <v>18</v>
      </c>
      <c r="D149" t="s">
        <v>14</v>
      </c>
      <c r="E149" t="s">
        <v>40</v>
      </c>
      <c r="F149" t="s">
        <v>16</v>
      </c>
      <c r="G149" t="s">
        <v>17</v>
      </c>
      <c r="H149">
        <v>2019</v>
      </c>
      <c r="I149">
        <v>566.526457713436</v>
      </c>
      <c r="J149">
        <v>854.046965448479</v>
      </c>
      <c r="K149">
        <v>345.574604635426</v>
      </c>
    </row>
    <row r="150" spans="1:11" x14ac:dyDescent="0.4">
      <c r="A150" t="s">
        <v>11</v>
      </c>
      <c r="B150" t="s">
        <v>12</v>
      </c>
      <c r="C150" t="s">
        <v>18</v>
      </c>
      <c r="D150" t="s">
        <v>14</v>
      </c>
      <c r="E150" t="s">
        <v>15</v>
      </c>
      <c r="F150" t="s">
        <v>16</v>
      </c>
      <c r="G150" t="s">
        <v>17</v>
      </c>
      <c r="H150">
        <v>2019</v>
      </c>
      <c r="I150">
        <v>884738.92354539898</v>
      </c>
      <c r="J150">
        <v>1370220.44034099</v>
      </c>
      <c r="K150">
        <v>533351.55358877406</v>
      </c>
    </row>
    <row r="151" spans="1:11" x14ac:dyDescent="0.4">
      <c r="A151" t="s">
        <v>11</v>
      </c>
      <c r="B151" t="s">
        <v>12</v>
      </c>
      <c r="C151" t="s">
        <v>18</v>
      </c>
      <c r="D151" t="s">
        <v>14</v>
      </c>
      <c r="E151" t="s">
        <v>28</v>
      </c>
      <c r="F151" t="s">
        <v>16</v>
      </c>
      <c r="G151" t="s">
        <v>17</v>
      </c>
      <c r="H151">
        <v>2019</v>
      </c>
      <c r="I151">
        <v>4757.9551140503199</v>
      </c>
      <c r="J151">
        <v>7184.7806507512496</v>
      </c>
      <c r="K151">
        <v>2933.3509717536899</v>
      </c>
    </row>
    <row r="152" spans="1:11" x14ac:dyDescent="0.4">
      <c r="A152" t="s">
        <v>11</v>
      </c>
      <c r="B152" t="s">
        <v>12</v>
      </c>
      <c r="C152" t="s">
        <v>18</v>
      </c>
      <c r="D152" t="s">
        <v>14</v>
      </c>
      <c r="E152" t="s">
        <v>27</v>
      </c>
      <c r="F152" t="s">
        <v>16</v>
      </c>
      <c r="G152" t="s">
        <v>17</v>
      </c>
      <c r="H152">
        <v>2019</v>
      </c>
      <c r="I152">
        <v>875836.86886132194</v>
      </c>
      <c r="J152">
        <v>1311599.1337476301</v>
      </c>
      <c r="K152">
        <v>533946.26885674195</v>
      </c>
    </row>
    <row r="153" spans="1:11" x14ac:dyDescent="0.4">
      <c r="A153" t="s">
        <v>11</v>
      </c>
      <c r="B153" t="s">
        <v>12</v>
      </c>
      <c r="C153" t="s">
        <v>18</v>
      </c>
      <c r="D153" t="s">
        <v>14</v>
      </c>
      <c r="E153" t="s">
        <v>29</v>
      </c>
      <c r="F153" t="s">
        <v>16</v>
      </c>
      <c r="G153" t="s">
        <v>17</v>
      </c>
      <c r="H153">
        <v>2019</v>
      </c>
      <c r="I153">
        <v>18203.832263841199</v>
      </c>
      <c r="J153">
        <v>26310.3470326239</v>
      </c>
      <c r="K153">
        <v>11960.821695246001</v>
      </c>
    </row>
    <row r="154" spans="1:11" x14ac:dyDescent="0.4">
      <c r="A154" t="s">
        <v>11</v>
      </c>
      <c r="B154" t="s">
        <v>12</v>
      </c>
      <c r="C154" t="s">
        <v>18</v>
      </c>
      <c r="D154" t="s">
        <v>14</v>
      </c>
      <c r="E154" t="s">
        <v>31</v>
      </c>
      <c r="F154" t="s">
        <v>16</v>
      </c>
      <c r="G154" t="s">
        <v>17</v>
      </c>
      <c r="H154">
        <v>2019</v>
      </c>
      <c r="I154">
        <v>35941.472613733204</v>
      </c>
      <c r="J154">
        <v>62066.645456078302</v>
      </c>
      <c r="K154">
        <v>19586.2030966686</v>
      </c>
    </row>
    <row r="155" spans="1:11" x14ac:dyDescent="0.4">
      <c r="A155" t="s">
        <v>11</v>
      </c>
      <c r="B155" t="s">
        <v>12</v>
      </c>
      <c r="C155" t="s">
        <v>18</v>
      </c>
      <c r="D155" t="s">
        <v>14</v>
      </c>
      <c r="E155" t="s">
        <v>32</v>
      </c>
      <c r="F155" t="s">
        <v>16</v>
      </c>
      <c r="G155" t="s">
        <v>17</v>
      </c>
      <c r="H155">
        <v>2019</v>
      </c>
      <c r="I155">
        <v>95785.571287379906</v>
      </c>
      <c r="J155">
        <v>164086.426061248</v>
      </c>
      <c r="K155">
        <v>52590.505781660802</v>
      </c>
    </row>
    <row r="156" spans="1:11" x14ac:dyDescent="0.4">
      <c r="A156" t="s">
        <v>11</v>
      </c>
      <c r="B156" t="s">
        <v>12</v>
      </c>
      <c r="C156" t="s">
        <v>18</v>
      </c>
      <c r="D156" t="s">
        <v>14</v>
      </c>
      <c r="E156" t="s">
        <v>30</v>
      </c>
      <c r="F156" t="s">
        <v>16</v>
      </c>
      <c r="G156" t="s">
        <v>17</v>
      </c>
      <c r="H156">
        <v>2019</v>
      </c>
      <c r="I156">
        <v>155857.97687457799</v>
      </c>
      <c r="J156">
        <v>231602.989649514</v>
      </c>
      <c r="K156">
        <v>99351.015666621897</v>
      </c>
    </row>
    <row r="157" spans="1:11" x14ac:dyDescent="0.4">
      <c r="A157" t="s">
        <v>11</v>
      </c>
      <c r="B157" t="s">
        <v>12</v>
      </c>
      <c r="C157" t="s">
        <v>18</v>
      </c>
      <c r="D157" t="s">
        <v>14</v>
      </c>
      <c r="E157" t="s">
        <v>35</v>
      </c>
      <c r="F157" t="s">
        <v>16</v>
      </c>
      <c r="G157" t="s">
        <v>17</v>
      </c>
      <c r="H157">
        <v>2019</v>
      </c>
      <c r="I157">
        <v>2412.0632357772301</v>
      </c>
      <c r="J157">
        <v>3473.6918328592201</v>
      </c>
      <c r="K157">
        <v>1548.34774550415</v>
      </c>
    </row>
    <row r="158" spans="1:11" x14ac:dyDescent="0.4">
      <c r="A158" t="s">
        <v>11</v>
      </c>
      <c r="B158" t="s">
        <v>12</v>
      </c>
      <c r="C158" t="s">
        <v>18</v>
      </c>
      <c r="D158" t="s">
        <v>14</v>
      </c>
      <c r="E158" t="s">
        <v>33</v>
      </c>
      <c r="F158" t="s">
        <v>16</v>
      </c>
      <c r="G158" t="s">
        <v>17</v>
      </c>
      <c r="H158">
        <v>2019</v>
      </c>
      <c r="I158">
        <v>1617.47938482666</v>
      </c>
      <c r="J158">
        <v>2456.43049247508</v>
      </c>
      <c r="K158">
        <v>1011.0293887693</v>
      </c>
    </row>
    <row r="159" spans="1:11" x14ac:dyDescent="0.4">
      <c r="A159" t="s">
        <v>11</v>
      </c>
      <c r="B159" t="s">
        <v>12</v>
      </c>
      <c r="C159" t="s">
        <v>18</v>
      </c>
      <c r="D159" t="s">
        <v>14</v>
      </c>
      <c r="E159" t="s">
        <v>34</v>
      </c>
      <c r="F159" t="s">
        <v>16</v>
      </c>
      <c r="G159" t="s">
        <v>17</v>
      </c>
      <c r="H159">
        <v>2019</v>
      </c>
      <c r="I159">
        <v>69.428545936616899</v>
      </c>
      <c r="J159">
        <v>109.115519619678</v>
      </c>
      <c r="K159">
        <v>41.9602736004151</v>
      </c>
    </row>
    <row r="160" spans="1:11" x14ac:dyDescent="0.4">
      <c r="A160" t="s">
        <v>11</v>
      </c>
      <c r="B160" t="s">
        <v>12</v>
      </c>
      <c r="C160" t="s">
        <v>18</v>
      </c>
      <c r="D160" t="s">
        <v>14</v>
      </c>
      <c r="E160" t="s">
        <v>26</v>
      </c>
      <c r="F160" t="s">
        <v>16</v>
      </c>
      <c r="G160" t="s">
        <v>17</v>
      </c>
      <c r="H160">
        <v>2019</v>
      </c>
      <c r="I160">
        <v>123791.388090548</v>
      </c>
      <c r="J160">
        <v>185262.68685514099</v>
      </c>
      <c r="K160">
        <v>77502.4823761015</v>
      </c>
    </row>
    <row r="161" spans="1:12" x14ac:dyDescent="0.4">
      <c r="A161" t="s">
        <v>11</v>
      </c>
      <c r="B161" t="s">
        <v>12</v>
      </c>
      <c r="C161" t="s">
        <v>18</v>
      </c>
      <c r="D161" t="s">
        <v>14</v>
      </c>
      <c r="E161" t="s">
        <v>22</v>
      </c>
      <c r="F161" t="s">
        <v>16</v>
      </c>
      <c r="G161" t="s">
        <v>17</v>
      </c>
      <c r="H161">
        <v>2019</v>
      </c>
      <c r="I161">
        <v>67.781061122436199</v>
      </c>
      <c r="J161">
        <v>109.574276192947</v>
      </c>
      <c r="K161">
        <v>40.875706454951199</v>
      </c>
    </row>
    <row r="162" spans="1:12" x14ac:dyDescent="0.4">
      <c r="A162" t="s">
        <v>11</v>
      </c>
      <c r="B162" t="s">
        <v>12</v>
      </c>
      <c r="C162" t="s">
        <v>18</v>
      </c>
      <c r="D162" t="s">
        <v>14</v>
      </c>
      <c r="E162" t="s">
        <v>39</v>
      </c>
      <c r="F162" t="s">
        <v>16</v>
      </c>
      <c r="G162" t="s">
        <v>17</v>
      </c>
      <c r="H162">
        <v>2019</v>
      </c>
      <c r="I162">
        <v>977.81925910997495</v>
      </c>
      <c r="J162">
        <v>1463.8709410927199</v>
      </c>
      <c r="K162">
        <v>570.348556599022</v>
      </c>
    </row>
    <row r="164" spans="1:12" x14ac:dyDescent="0.4">
      <c r="A164" t="s">
        <v>42</v>
      </c>
      <c r="B164" t="s">
        <v>12</v>
      </c>
      <c r="C164" t="s">
        <v>18</v>
      </c>
      <c r="D164" t="s">
        <v>14</v>
      </c>
      <c r="E164" t="s">
        <v>37</v>
      </c>
      <c r="F164" t="s">
        <v>16</v>
      </c>
      <c r="G164" t="s">
        <v>17</v>
      </c>
      <c r="H164">
        <v>2019</v>
      </c>
      <c r="I164">
        <v>179202.41484510101</v>
      </c>
      <c r="J164">
        <v>233322.45673314499</v>
      </c>
      <c r="K164">
        <v>137501.77046759101</v>
      </c>
      <c r="L164">
        <v>8</v>
      </c>
    </row>
    <row r="165" spans="1:12" x14ac:dyDescent="0.4">
      <c r="A165" t="s">
        <v>42</v>
      </c>
      <c r="B165" t="s">
        <v>12</v>
      </c>
      <c r="C165" t="s">
        <v>18</v>
      </c>
      <c r="D165" t="s">
        <v>14</v>
      </c>
      <c r="E165" t="s">
        <v>23</v>
      </c>
      <c r="F165" t="s">
        <v>16</v>
      </c>
      <c r="G165" t="s">
        <v>17</v>
      </c>
      <c r="H165">
        <v>2019</v>
      </c>
      <c r="I165">
        <v>408.72446464451701</v>
      </c>
      <c r="J165">
        <v>539.35314094535102</v>
      </c>
      <c r="K165">
        <v>302.797649611292</v>
      </c>
    </row>
    <row r="166" spans="1:12" x14ac:dyDescent="0.4">
      <c r="A166" t="s">
        <v>42</v>
      </c>
      <c r="B166" t="s">
        <v>12</v>
      </c>
      <c r="C166" t="s">
        <v>18</v>
      </c>
      <c r="D166" t="s">
        <v>14</v>
      </c>
      <c r="E166" t="s">
        <v>25</v>
      </c>
      <c r="F166" t="s">
        <v>16</v>
      </c>
      <c r="G166" t="s">
        <v>17</v>
      </c>
      <c r="H166">
        <v>2019</v>
      </c>
      <c r="I166">
        <v>97759.239654841906</v>
      </c>
      <c r="J166">
        <v>155059.85617082499</v>
      </c>
      <c r="K166">
        <v>55500.236142222697</v>
      </c>
    </row>
    <row r="167" spans="1:12" x14ac:dyDescent="0.4">
      <c r="A167" t="s">
        <v>42</v>
      </c>
      <c r="B167" t="s">
        <v>12</v>
      </c>
      <c r="C167" t="s">
        <v>18</v>
      </c>
      <c r="D167" t="s">
        <v>14</v>
      </c>
      <c r="E167" t="s">
        <v>38</v>
      </c>
      <c r="F167" t="s">
        <v>16</v>
      </c>
      <c r="G167" t="s">
        <v>17</v>
      </c>
      <c r="H167">
        <v>2019</v>
      </c>
      <c r="I167">
        <v>2529930.1807109499</v>
      </c>
      <c r="J167">
        <v>3748311.09007461</v>
      </c>
      <c r="K167">
        <v>1713900.4840277401</v>
      </c>
    </row>
    <row r="168" spans="1:12" x14ac:dyDescent="0.4">
      <c r="A168" t="s">
        <v>42</v>
      </c>
      <c r="B168" t="s">
        <v>12</v>
      </c>
      <c r="C168" t="s">
        <v>18</v>
      </c>
      <c r="D168" t="s">
        <v>14</v>
      </c>
      <c r="E168" t="s">
        <v>24</v>
      </c>
      <c r="F168" t="s">
        <v>16</v>
      </c>
      <c r="G168" t="s">
        <v>17</v>
      </c>
      <c r="H168">
        <v>2019</v>
      </c>
      <c r="I168">
        <v>244.55273454419199</v>
      </c>
      <c r="J168">
        <v>336.88376198914699</v>
      </c>
      <c r="K168">
        <v>177.69632232696699</v>
      </c>
    </row>
    <row r="169" spans="1:12" x14ac:dyDescent="0.4">
      <c r="A169" t="s">
        <v>42</v>
      </c>
      <c r="B169" t="s">
        <v>12</v>
      </c>
      <c r="C169" t="s">
        <v>18</v>
      </c>
      <c r="D169" t="s">
        <v>14</v>
      </c>
      <c r="E169" t="s">
        <v>41</v>
      </c>
      <c r="F169" t="s">
        <v>16</v>
      </c>
      <c r="G169" t="s">
        <v>17</v>
      </c>
      <c r="H169">
        <v>2019</v>
      </c>
      <c r="I169">
        <v>267136.69212739001</v>
      </c>
      <c r="J169">
        <v>367960.54311871697</v>
      </c>
      <c r="K169">
        <v>192317.538363703</v>
      </c>
    </row>
    <row r="170" spans="1:12" x14ac:dyDescent="0.4">
      <c r="A170" t="s">
        <v>42</v>
      </c>
      <c r="B170" t="s">
        <v>12</v>
      </c>
      <c r="C170" t="s">
        <v>18</v>
      </c>
      <c r="D170" t="s">
        <v>14</v>
      </c>
      <c r="E170" t="s">
        <v>21</v>
      </c>
      <c r="F170" t="s">
        <v>16</v>
      </c>
      <c r="G170" t="s">
        <v>17</v>
      </c>
      <c r="H170">
        <v>2019</v>
      </c>
      <c r="I170">
        <v>209880.13707652199</v>
      </c>
      <c r="J170">
        <v>260618.84116491699</v>
      </c>
      <c r="K170">
        <v>171305.79448349201</v>
      </c>
    </row>
    <row r="171" spans="1:12" x14ac:dyDescent="0.4">
      <c r="A171" t="s">
        <v>42</v>
      </c>
      <c r="B171" t="s">
        <v>12</v>
      </c>
      <c r="C171" t="s">
        <v>18</v>
      </c>
      <c r="D171" t="s">
        <v>14</v>
      </c>
      <c r="E171" t="s">
        <v>36</v>
      </c>
      <c r="F171" t="s">
        <v>16</v>
      </c>
      <c r="G171" t="s">
        <v>17</v>
      </c>
      <c r="H171">
        <v>2019</v>
      </c>
      <c r="I171">
        <v>97632.473749086406</v>
      </c>
      <c r="J171">
        <v>119255.116035224</v>
      </c>
      <c r="K171">
        <v>81493.747771787894</v>
      </c>
    </row>
    <row r="172" spans="1:12" x14ac:dyDescent="0.4">
      <c r="A172" t="s">
        <v>42</v>
      </c>
      <c r="B172" t="s">
        <v>12</v>
      </c>
      <c r="C172" t="s">
        <v>18</v>
      </c>
      <c r="D172" t="s">
        <v>14</v>
      </c>
      <c r="E172" t="s">
        <v>40</v>
      </c>
      <c r="F172" t="s">
        <v>16</v>
      </c>
      <c r="G172" t="s">
        <v>17</v>
      </c>
      <c r="H172">
        <v>2019</v>
      </c>
      <c r="I172">
        <v>6111.2692345754504</v>
      </c>
      <c r="J172">
        <v>7874.66923636297</v>
      </c>
      <c r="K172">
        <v>4634.64662362736</v>
      </c>
    </row>
    <row r="173" spans="1:12" x14ac:dyDescent="0.4">
      <c r="A173" t="s">
        <v>42</v>
      </c>
      <c r="B173" t="s">
        <v>12</v>
      </c>
      <c r="C173" t="s">
        <v>18</v>
      </c>
      <c r="D173" t="s">
        <v>14</v>
      </c>
      <c r="E173" t="s">
        <v>15</v>
      </c>
      <c r="F173" t="s">
        <v>16</v>
      </c>
      <c r="G173" t="s">
        <v>17</v>
      </c>
      <c r="H173">
        <v>2019</v>
      </c>
      <c r="I173">
        <v>9858589.1595662702</v>
      </c>
      <c r="J173">
        <v>13274599.7342267</v>
      </c>
      <c r="K173">
        <v>7152615.1990761003</v>
      </c>
    </row>
    <row r="174" spans="1:12" x14ac:dyDescent="0.4">
      <c r="A174" t="s">
        <v>42</v>
      </c>
      <c r="B174" t="s">
        <v>12</v>
      </c>
      <c r="C174" t="s">
        <v>18</v>
      </c>
      <c r="D174" t="s">
        <v>14</v>
      </c>
      <c r="E174" t="s">
        <v>28</v>
      </c>
      <c r="F174" t="s">
        <v>16</v>
      </c>
      <c r="G174" t="s">
        <v>17</v>
      </c>
      <c r="H174">
        <v>2019</v>
      </c>
      <c r="I174">
        <v>51892.237484516801</v>
      </c>
      <c r="J174">
        <v>69971.134411324194</v>
      </c>
      <c r="K174">
        <v>37391.367313868999</v>
      </c>
    </row>
    <row r="175" spans="1:12" x14ac:dyDescent="0.4">
      <c r="A175" t="s">
        <v>42</v>
      </c>
      <c r="B175" t="s">
        <v>12</v>
      </c>
      <c r="C175" t="s">
        <v>18</v>
      </c>
      <c r="D175" t="s">
        <v>14</v>
      </c>
      <c r="E175" t="s">
        <v>27</v>
      </c>
      <c r="F175" t="s">
        <v>16</v>
      </c>
      <c r="G175" t="s">
        <v>17</v>
      </c>
      <c r="H175">
        <v>2019</v>
      </c>
      <c r="I175">
        <v>9774901.4405842107</v>
      </c>
      <c r="J175">
        <v>12801810.617816299</v>
      </c>
      <c r="K175">
        <v>7184177.13043446</v>
      </c>
    </row>
    <row r="176" spans="1:12" x14ac:dyDescent="0.4">
      <c r="A176" t="s">
        <v>42</v>
      </c>
      <c r="B176" t="s">
        <v>12</v>
      </c>
      <c r="C176" t="s">
        <v>18</v>
      </c>
      <c r="D176" t="s">
        <v>14</v>
      </c>
      <c r="E176" t="s">
        <v>29</v>
      </c>
      <c r="F176" t="s">
        <v>16</v>
      </c>
      <c r="G176" t="s">
        <v>17</v>
      </c>
      <c r="H176">
        <v>2019</v>
      </c>
      <c r="I176">
        <v>199804.31796759201</v>
      </c>
      <c r="J176">
        <v>243597.07641969799</v>
      </c>
      <c r="K176">
        <v>162005.96071985899</v>
      </c>
    </row>
    <row r="177" spans="1:12" x14ac:dyDescent="0.4">
      <c r="A177" t="s">
        <v>42</v>
      </c>
      <c r="B177" t="s">
        <v>12</v>
      </c>
      <c r="C177" t="s">
        <v>18</v>
      </c>
      <c r="D177" t="s">
        <v>14</v>
      </c>
      <c r="E177" t="s">
        <v>31</v>
      </c>
      <c r="F177" t="s">
        <v>16</v>
      </c>
      <c r="G177" t="s">
        <v>17</v>
      </c>
      <c r="H177">
        <v>2019</v>
      </c>
      <c r="I177">
        <v>398797.86694512301</v>
      </c>
      <c r="J177">
        <v>610475.42301096802</v>
      </c>
      <c r="K177">
        <v>250422.43469587801</v>
      </c>
    </row>
    <row r="178" spans="1:12" x14ac:dyDescent="0.4">
      <c r="A178" t="s">
        <v>42</v>
      </c>
      <c r="B178" t="s">
        <v>12</v>
      </c>
      <c r="C178" t="s">
        <v>18</v>
      </c>
      <c r="D178" t="s">
        <v>14</v>
      </c>
      <c r="E178" t="s">
        <v>32</v>
      </c>
      <c r="F178" t="s">
        <v>16</v>
      </c>
      <c r="G178" t="s">
        <v>17</v>
      </c>
      <c r="H178">
        <v>2019</v>
      </c>
      <c r="I178">
        <v>1062795.81711403</v>
      </c>
      <c r="J178">
        <v>1579773.1249903999</v>
      </c>
      <c r="K178">
        <v>679936.03828811797</v>
      </c>
    </row>
    <row r="179" spans="1:12" x14ac:dyDescent="0.4">
      <c r="A179" t="s">
        <v>42</v>
      </c>
      <c r="B179" t="s">
        <v>12</v>
      </c>
      <c r="C179" t="s">
        <v>18</v>
      </c>
      <c r="D179" t="s">
        <v>14</v>
      </c>
      <c r="E179" t="s">
        <v>30</v>
      </c>
      <c r="F179" t="s">
        <v>16</v>
      </c>
      <c r="G179" t="s">
        <v>17</v>
      </c>
      <c r="H179">
        <v>2019</v>
      </c>
      <c r="I179">
        <v>1729401.83440252</v>
      </c>
      <c r="J179">
        <v>2224617.51048801</v>
      </c>
      <c r="K179">
        <v>1335314.0272476899</v>
      </c>
    </row>
    <row r="180" spans="1:12" x14ac:dyDescent="0.4">
      <c r="A180" t="s">
        <v>42</v>
      </c>
      <c r="B180" t="s">
        <v>12</v>
      </c>
      <c r="C180" t="s">
        <v>18</v>
      </c>
      <c r="D180" t="s">
        <v>14</v>
      </c>
      <c r="E180" t="s">
        <v>35</v>
      </c>
      <c r="F180" t="s">
        <v>16</v>
      </c>
      <c r="G180" t="s">
        <v>17</v>
      </c>
      <c r="H180">
        <v>2019</v>
      </c>
      <c r="I180">
        <v>26214.222016049898</v>
      </c>
      <c r="J180">
        <v>33034.865429262201</v>
      </c>
      <c r="K180">
        <v>21440.012701530599</v>
      </c>
    </row>
    <row r="181" spans="1:12" x14ac:dyDescent="0.4">
      <c r="A181" t="s">
        <v>42</v>
      </c>
      <c r="B181" t="s">
        <v>12</v>
      </c>
      <c r="C181" t="s">
        <v>18</v>
      </c>
      <c r="D181" t="s">
        <v>14</v>
      </c>
      <c r="E181" t="s">
        <v>33</v>
      </c>
      <c r="F181" t="s">
        <v>16</v>
      </c>
      <c r="G181" t="s">
        <v>17</v>
      </c>
      <c r="H181">
        <v>2019</v>
      </c>
      <c r="I181">
        <v>17548.420887660599</v>
      </c>
      <c r="J181">
        <v>22991.851967639599</v>
      </c>
      <c r="K181">
        <v>13793.9060254535</v>
      </c>
    </row>
    <row r="182" spans="1:12" x14ac:dyDescent="0.4">
      <c r="A182" t="s">
        <v>42</v>
      </c>
      <c r="B182" t="s">
        <v>12</v>
      </c>
      <c r="C182" t="s">
        <v>18</v>
      </c>
      <c r="D182" t="s">
        <v>14</v>
      </c>
      <c r="E182" t="s">
        <v>34</v>
      </c>
      <c r="F182" t="s">
        <v>16</v>
      </c>
      <c r="G182" t="s">
        <v>17</v>
      </c>
      <c r="H182">
        <v>2019</v>
      </c>
      <c r="I182">
        <v>749.33132757247097</v>
      </c>
      <c r="J182">
        <v>1068.4400094986499</v>
      </c>
      <c r="K182">
        <v>529.59947004614105</v>
      </c>
    </row>
    <row r="183" spans="1:12" x14ac:dyDescent="0.4">
      <c r="A183" t="s">
        <v>42</v>
      </c>
      <c r="B183" t="s">
        <v>12</v>
      </c>
      <c r="C183" t="s">
        <v>18</v>
      </c>
      <c r="D183" t="s">
        <v>14</v>
      </c>
      <c r="E183" t="s">
        <v>26</v>
      </c>
      <c r="F183" t="s">
        <v>16</v>
      </c>
      <c r="G183" t="s">
        <v>17</v>
      </c>
      <c r="H183">
        <v>2019</v>
      </c>
      <c r="I183">
        <v>1366247.2109391601</v>
      </c>
      <c r="J183">
        <v>1751134.75440993</v>
      </c>
      <c r="K183">
        <v>1058715.6539048201</v>
      </c>
    </row>
    <row r="184" spans="1:12" x14ac:dyDescent="0.4">
      <c r="A184" t="s">
        <v>42</v>
      </c>
      <c r="B184" t="s">
        <v>12</v>
      </c>
      <c r="C184" t="s">
        <v>18</v>
      </c>
      <c r="D184" t="s">
        <v>14</v>
      </c>
      <c r="E184" t="s">
        <v>22</v>
      </c>
      <c r="F184" t="s">
        <v>16</v>
      </c>
      <c r="G184" t="s">
        <v>17</v>
      </c>
      <c r="H184">
        <v>2019</v>
      </c>
      <c r="I184">
        <v>731.54874521192096</v>
      </c>
      <c r="J184">
        <v>1041.05595950256</v>
      </c>
      <c r="K184">
        <v>519.07990177636498</v>
      </c>
    </row>
    <row r="185" spans="1:12" x14ac:dyDescent="0.4">
      <c r="A185" t="s">
        <v>42</v>
      </c>
      <c r="B185" t="s">
        <v>12</v>
      </c>
      <c r="C185" t="s">
        <v>18</v>
      </c>
      <c r="D185" t="s">
        <v>14</v>
      </c>
      <c r="E185" t="s">
        <v>39</v>
      </c>
      <c r="F185" t="s">
        <v>16</v>
      </c>
      <c r="G185" t="s">
        <v>17</v>
      </c>
      <c r="H185">
        <v>2019</v>
      </c>
      <c r="I185">
        <v>10544.257607653501</v>
      </c>
      <c r="J185">
        <v>13997.9558866115</v>
      </c>
      <c r="K185">
        <v>7724.73097973316</v>
      </c>
    </row>
    <row r="187" spans="1:12" x14ac:dyDescent="0.4">
      <c r="A187" t="s">
        <v>11</v>
      </c>
      <c r="B187" t="s">
        <v>12</v>
      </c>
      <c r="C187" t="s">
        <v>13</v>
      </c>
      <c r="D187" t="s">
        <v>20</v>
      </c>
      <c r="E187" t="s">
        <v>37</v>
      </c>
      <c r="F187" t="s">
        <v>16</v>
      </c>
      <c r="G187" t="s">
        <v>19</v>
      </c>
      <c r="H187">
        <v>1990</v>
      </c>
      <c r="I187">
        <v>1.7465281525678999</v>
      </c>
      <c r="J187">
        <v>2.5750134751629199</v>
      </c>
      <c r="K187">
        <v>1.0918279689532</v>
      </c>
      <c r="L187">
        <v>9</v>
      </c>
    </row>
    <row r="188" spans="1:12" x14ac:dyDescent="0.4">
      <c r="A188" t="s">
        <v>11</v>
      </c>
      <c r="B188" t="s">
        <v>12</v>
      </c>
      <c r="C188" t="s">
        <v>13</v>
      </c>
      <c r="D188" t="s">
        <v>20</v>
      </c>
      <c r="E188" t="s">
        <v>23</v>
      </c>
      <c r="F188" t="s">
        <v>16</v>
      </c>
      <c r="G188" t="s">
        <v>19</v>
      </c>
      <c r="H188">
        <v>1990</v>
      </c>
      <c r="I188">
        <v>7.1627972649603196E-3</v>
      </c>
      <c r="J188">
        <v>1.11621884973983E-2</v>
      </c>
      <c r="K188">
        <v>4.3387441534078102E-3</v>
      </c>
    </row>
    <row r="189" spans="1:12" x14ac:dyDescent="0.4">
      <c r="A189" t="s">
        <v>11</v>
      </c>
      <c r="B189" t="s">
        <v>12</v>
      </c>
      <c r="C189" t="s">
        <v>13</v>
      </c>
      <c r="D189" t="s">
        <v>20</v>
      </c>
      <c r="E189" t="s">
        <v>25</v>
      </c>
      <c r="F189" t="s">
        <v>16</v>
      </c>
      <c r="G189" t="s">
        <v>19</v>
      </c>
      <c r="H189">
        <v>1990</v>
      </c>
      <c r="I189">
        <v>0.40510719535405998</v>
      </c>
      <c r="J189">
        <v>0.64887579549188301</v>
      </c>
      <c r="K189">
        <v>0.226193683276048</v>
      </c>
    </row>
    <row r="190" spans="1:12" x14ac:dyDescent="0.4">
      <c r="A190" t="s">
        <v>11</v>
      </c>
      <c r="B190" t="s">
        <v>12</v>
      </c>
      <c r="C190" t="s">
        <v>13</v>
      </c>
      <c r="D190" t="s">
        <v>20</v>
      </c>
      <c r="E190" t="s">
        <v>38</v>
      </c>
      <c r="F190" t="s">
        <v>16</v>
      </c>
      <c r="G190" t="s">
        <v>19</v>
      </c>
      <c r="H190">
        <v>1990</v>
      </c>
      <c r="I190">
        <v>7.2183650056115596</v>
      </c>
      <c r="J190">
        <v>11.150620109055801</v>
      </c>
      <c r="K190">
        <v>4.3889202133927503</v>
      </c>
    </row>
    <row r="191" spans="1:12" x14ac:dyDescent="0.4">
      <c r="A191" t="s">
        <v>11</v>
      </c>
      <c r="B191" t="s">
        <v>12</v>
      </c>
      <c r="C191" t="s">
        <v>13</v>
      </c>
      <c r="D191" t="s">
        <v>20</v>
      </c>
      <c r="E191" t="s">
        <v>24</v>
      </c>
      <c r="F191" t="s">
        <v>16</v>
      </c>
      <c r="G191" t="s">
        <v>19</v>
      </c>
      <c r="H191">
        <v>1990</v>
      </c>
      <c r="I191">
        <v>8.4226425389581396E-3</v>
      </c>
      <c r="J191">
        <v>1.3011592302170701E-2</v>
      </c>
      <c r="K191">
        <v>5.0525745597290598E-3</v>
      </c>
    </row>
    <row r="192" spans="1:12" x14ac:dyDescent="0.4">
      <c r="A192" t="s">
        <v>11</v>
      </c>
      <c r="B192" t="s">
        <v>12</v>
      </c>
      <c r="C192" t="s">
        <v>13</v>
      </c>
      <c r="D192" t="s">
        <v>20</v>
      </c>
      <c r="E192" t="s">
        <v>41</v>
      </c>
      <c r="F192" t="s">
        <v>16</v>
      </c>
      <c r="G192" t="s">
        <v>19</v>
      </c>
      <c r="H192">
        <v>1990</v>
      </c>
      <c r="I192">
        <v>0.64643431714941402</v>
      </c>
      <c r="J192">
        <v>1.0400579237191001</v>
      </c>
      <c r="K192">
        <v>0.381568336344764</v>
      </c>
    </row>
    <row r="193" spans="1:11" x14ac:dyDescent="0.4">
      <c r="A193" t="s">
        <v>11</v>
      </c>
      <c r="B193" t="s">
        <v>12</v>
      </c>
      <c r="C193" t="s">
        <v>13</v>
      </c>
      <c r="D193" t="s">
        <v>20</v>
      </c>
      <c r="E193" t="s">
        <v>21</v>
      </c>
      <c r="F193" t="s">
        <v>16</v>
      </c>
      <c r="G193" t="s">
        <v>19</v>
      </c>
      <c r="H193">
        <v>1990</v>
      </c>
      <c r="I193">
        <v>0.431953024081701</v>
      </c>
      <c r="J193">
        <v>0.62473109564344498</v>
      </c>
      <c r="K193">
        <v>0.27543301022831101</v>
      </c>
    </row>
    <row r="194" spans="1:11" x14ac:dyDescent="0.4">
      <c r="A194" t="s">
        <v>11</v>
      </c>
      <c r="B194" t="s">
        <v>12</v>
      </c>
      <c r="C194" t="s">
        <v>13</v>
      </c>
      <c r="D194" t="s">
        <v>20</v>
      </c>
      <c r="E194" t="s">
        <v>36</v>
      </c>
      <c r="F194" t="s">
        <v>16</v>
      </c>
      <c r="G194" t="s">
        <v>19</v>
      </c>
      <c r="H194">
        <v>1990</v>
      </c>
      <c r="I194">
        <v>0.245924703837301</v>
      </c>
      <c r="J194">
        <v>0.35555916007573002</v>
      </c>
      <c r="K194">
        <v>0.15883000552518101</v>
      </c>
    </row>
    <row r="195" spans="1:11" x14ac:dyDescent="0.4">
      <c r="A195" t="s">
        <v>11</v>
      </c>
      <c r="B195" t="s">
        <v>12</v>
      </c>
      <c r="C195" t="s">
        <v>13</v>
      </c>
      <c r="D195" t="s">
        <v>20</v>
      </c>
      <c r="E195" t="s">
        <v>40</v>
      </c>
      <c r="F195" t="s">
        <v>16</v>
      </c>
      <c r="G195" t="s">
        <v>19</v>
      </c>
      <c r="H195">
        <v>1990</v>
      </c>
      <c r="I195">
        <v>2.2635762379886001E-2</v>
      </c>
      <c r="J195">
        <v>3.3366805647551401E-2</v>
      </c>
      <c r="K195">
        <v>1.41383071776794E-2</v>
      </c>
    </row>
    <row r="196" spans="1:11" x14ac:dyDescent="0.4">
      <c r="A196" t="s">
        <v>11</v>
      </c>
      <c r="B196" t="s">
        <v>12</v>
      </c>
      <c r="C196" t="s">
        <v>13</v>
      </c>
      <c r="D196" t="s">
        <v>20</v>
      </c>
      <c r="E196" t="s">
        <v>15</v>
      </c>
      <c r="F196" t="s">
        <v>16</v>
      </c>
      <c r="G196" t="s">
        <v>19</v>
      </c>
      <c r="H196">
        <v>1990</v>
      </c>
      <c r="I196">
        <v>21.414779773486899</v>
      </c>
      <c r="J196">
        <v>33.153088578677497</v>
      </c>
      <c r="K196">
        <v>12.7234983777862</v>
      </c>
    </row>
    <row r="197" spans="1:11" x14ac:dyDescent="0.4">
      <c r="A197" t="s">
        <v>11</v>
      </c>
      <c r="B197" t="s">
        <v>12</v>
      </c>
      <c r="C197" t="s">
        <v>13</v>
      </c>
      <c r="D197" t="s">
        <v>20</v>
      </c>
      <c r="E197" t="s">
        <v>28</v>
      </c>
      <c r="F197" t="s">
        <v>16</v>
      </c>
      <c r="G197" t="s">
        <v>19</v>
      </c>
      <c r="H197">
        <v>1990</v>
      </c>
      <c r="I197">
        <v>0.15500288422210701</v>
      </c>
      <c r="J197">
        <v>0.236940137529039</v>
      </c>
      <c r="K197">
        <v>9.50389754197173E-2</v>
      </c>
    </row>
    <row r="198" spans="1:11" x14ac:dyDescent="0.4">
      <c r="A198" t="s">
        <v>11</v>
      </c>
      <c r="B198" t="s">
        <v>12</v>
      </c>
      <c r="C198" t="s">
        <v>13</v>
      </c>
      <c r="D198" t="s">
        <v>20</v>
      </c>
      <c r="E198" t="s">
        <v>27</v>
      </c>
      <c r="F198" t="s">
        <v>16</v>
      </c>
      <c r="G198" t="s">
        <v>19</v>
      </c>
      <c r="H198">
        <v>1990</v>
      </c>
      <c r="I198">
        <v>32.935329806879402</v>
      </c>
      <c r="J198">
        <v>49.632387621027398</v>
      </c>
      <c r="K198">
        <v>19.968920510082601</v>
      </c>
    </row>
    <row r="199" spans="1:11" x14ac:dyDescent="0.4">
      <c r="A199" t="s">
        <v>11</v>
      </c>
      <c r="B199" t="s">
        <v>12</v>
      </c>
      <c r="C199" t="s">
        <v>13</v>
      </c>
      <c r="D199" t="s">
        <v>20</v>
      </c>
      <c r="E199" t="s">
        <v>29</v>
      </c>
      <c r="F199" t="s">
        <v>16</v>
      </c>
      <c r="G199" t="s">
        <v>19</v>
      </c>
      <c r="H199">
        <v>1990</v>
      </c>
      <c r="I199">
        <v>0.53780842876379598</v>
      </c>
      <c r="J199">
        <v>0.77972585624309398</v>
      </c>
      <c r="K199">
        <v>0.35497801719368299</v>
      </c>
    </row>
    <row r="200" spans="1:11" x14ac:dyDescent="0.4">
      <c r="A200" t="s">
        <v>11</v>
      </c>
      <c r="B200" t="s">
        <v>12</v>
      </c>
      <c r="C200" t="s">
        <v>13</v>
      </c>
      <c r="D200" t="s">
        <v>20</v>
      </c>
      <c r="E200" t="s">
        <v>31</v>
      </c>
      <c r="F200" t="s">
        <v>16</v>
      </c>
      <c r="G200" t="s">
        <v>19</v>
      </c>
      <c r="H200">
        <v>1990</v>
      </c>
      <c r="I200">
        <v>0.52044926240505496</v>
      </c>
      <c r="J200">
        <v>0.91144729199617203</v>
      </c>
      <c r="K200">
        <v>0.287992860846499</v>
      </c>
    </row>
    <row r="201" spans="1:11" x14ac:dyDescent="0.4">
      <c r="A201" t="s">
        <v>11</v>
      </c>
      <c r="B201" t="s">
        <v>12</v>
      </c>
      <c r="C201" t="s">
        <v>13</v>
      </c>
      <c r="D201" t="s">
        <v>20</v>
      </c>
      <c r="E201" t="s">
        <v>32</v>
      </c>
      <c r="F201" t="s">
        <v>16</v>
      </c>
      <c r="G201" t="s">
        <v>19</v>
      </c>
      <c r="H201">
        <v>1990</v>
      </c>
      <c r="I201">
        <v>2.44574058568513</v>
      </c>
      <c r="J201">
        <v>4.0555053994128603</v>
      </c>
      <c r="K201">
        <v>1.37379660466792</v>
      </c>
    </row>
    <row r="202" spans="1:11" x14ac:dyDescent="0.4">
      <c r="A202" t="s">
        <v>11</v>
      </c>
      <c r="B202" t="s">
        <v>12</v>
      </c>
      <c r="C202" t="s">
        <v>13</v>
      </c>
      <c r="D202" t="s">
        <v>20</v>
      </c>
      <c r="E202" t="s">
        <v>30</v>
      </c>
      <c r="F202" t="s">
        <v>16</v>
      </c>
      <c r="G202" t="s">
        <v>19</v>
      </c>
      <c r="H202">
        <v>1990</v>
      </c>
      <c r="I202">
        <v>6.0449698654572401</v>
      </c>
      <c r="J202">
        <v>8.9592913756162105</v>
      </c>
      <c r="K202">
        <v>3.8610299350066901</v>
      </c>
    </row>
    <row r="203" spans="1:11" x14ac:dyDescent="0.4">
      <c r="A203" t="s">
        <v>11</v>
      </c>
      <c r="B203" t="s">
        <v>12</v>
      </c>
      <c r="C203" t="s">
        <v>13</v>
      </c>
      <c r="D203" t="s">
        <v>20</v>
      </c>
      <c r="E203" t="s">
        <v>35</v>
      </c>
      <c r="F203" t="s">
        <v>16</v>
      </c>
      <c r="G203" t="s">
        <v>19</v>
      </c>
      <c r="H203">
        <v>1990</v>
      </c>
      <c r="I203">
        <v>6.1505557992387098E-2</v>
      </c>
      <c r="J203">
        <v>8.9974093374072195E-2</v>
      </c>
      <c r="K203">
        <v>3.8498285499129398E-2</v>
      </c>
    </row>
    <row r="204" spans="1:11" x14ac:dyDescent="0.4">
      <c r="A204" t="s">
        <v>11</v>
      </c>
      <c r="B204" t="s">
        <v>12</v>
      </c>
      <c r="C204" t="s">
        <v>13</v>
      </c>
      <c r="D204" t="s">
        <v>20</v>
      </c>
      <c r="E204" t="s">
        <v>33</v>
      </c>
      <c r="F204" t="s">
        <v>16</v>
      </c>
      <c r="G204" t="s">
        <v>19</v>
      </c>
      <c r="H204">
        <v>1990</v>
      </c>
      <c r="I204">
        <v>2.1495420018425901E-2</v>
      </c>
      <c r="J204">
        <v>3.2951499613984199E-2</v>
      </c>
      <c r="K204">
        <v>1.3161450796345E-2</v>
      </c>
    </row>
    <row r="205" spans="1:11" x14ac:dyDescent="0.4">
      <c r="A205" t="s">
        <v>11</v>
      </c>
      <c r="B205" t="s">
        <v>12</v>
      </c>
      <c r="C205" t="s">
        <v>13</v>
      </c>
      <c r="D205" t="s">
        <v>20</v>
      </c>
      <c r="E205" t="s">
        <v>34</v>
      </c>
      <c r="F205" t="s">
        <v>16</v>
      </c>
      <c r="G205" t="s">
        <v>19</v>
      </c>
      <c r="H205">
        <v>1990</v>
      </c>
      <c r="I205">
        <v>5.8442372465779798E-3</v>
      </c>
      <c r="J205">
        <v>8.9534241459839192E-3</v>
      </c>
      <c r="K205">
        <v>3.56984459075827E-3</v>
      </c>
    </row>
    <row r="206" spans="1:11" x14ac:dyDescent="0.4">
      <c r="A206" t="s">
        <v>11</v>
      </c>
      <c r="B206" t="s">
        <v>12</v>
      </c>
      <c r="C206" t="s">
        <v>13</v>
      </c>
      <c r="D206" t="s">
        <v>20</v>
      </c>
      <c r="E206" t="s">
        <v>26</v>
      </c>
      <c r="F206" t="s">
        <v>16</v>
      </c>
      <c r="G206" t="s">
        <v>19</v>
      </c>
      <c r="H206">
        <v>1990</v>
      </c>
      <c r="I206">
        <v>1.7652121875595199</v>
      </c>
      <c r="J206">
        <v>2.62743682567895</v>
      </c>
      <c r="K206">
        <v>1.1051538725508501</v>
      </c>
    </row>
    <row r="207" spans="1:11" x14ac:dyDescent="0.4">
      <c r="A207" t="s">
        <v>11</v>
      </c>
      <c r="B207" t="s">
        <v>12</v>
      </c>
      <c r="C207" t="s">
        <v>13</v>
      </c>
      <c r="D207" t="s">
        <v>20</v>
      </c>
      <c r="E207" t="s">
        <v>22</v>
      </c>
      <c r="F207" t="s">
        <v>16</v>
      </c>
      <c r="G207" t="s">
        <v>19</v>
      </c>
      <c r="H207">
        <v>1990</v>
      </c>
      <c r="I207">
        <v>3.45971146345668E-2</v>
      </c>
      <c r="J207">
        <v>5.3179633861790997E-2</v>
      </c>
      <c r="K207">
        <v>2.10313063951326E-2</v>
      </c>
    </row>
    <row r="208" spans="1:11" x14ac:dyDescent="0.4">
      <c r="A208" t="s">
        <v>11</v>
      </c>
      <c r="B208" t="s">
        <v>12</v>
      </c>
      <c r="C208" t="s">
        <v>13</v>
      </c>
      <c r="D208" t="s">
        <v>20</v>
      </c>
      <c r="E208" t="s">
        <v>39</v>
      </c>
      <c r="F208" t="s">
        <v>16</v>
      </c>
      <c r="G208" t="s">
        <v>19</v>
      </c>
      <c r="H208">
        <v>1990</v>
      </c>
      <c r="I208">
        <v>3.02993209856636E-2</v>
      </c>
      <c r="J208">
        <v>4.6665914887318201E-2</v>
      </c>
      <c r="K208">
        <v>1.7383329082718401E-2</v>
      </c>
    </row>
    <row r="210" spans="1:12" x14ac:dyDescent="0.4">
      <c r="A210" t="s">
        <v>42</v>
      </c>
      <c r="B210" t="s">
        <v>12</v>
      </c>
      <c r="C210" t="s">
        <v>13</v>
      </c>
      <c r="D210" t="s">
        <v>20</v>
      </c>
      <c r="E210" t="s">
        <v>37</v>
      </c>
      <c r="F210" t="s">
        <v>16</v>
      </c>
      <c r="G210" t="s">
        <v>19</v>
      </c>
      <c r="H210">
        <v>1990</v>
      </c>
      <c r="I210">
        <v>19.161329745651301</v>
      </c>
      <c r="J210">
        <v>25.272626758707201</v>
      </c>
      <c r="K210">
        <v>14.6166861644516</v>
      </c>
      <c r="L210">
        <v>10</v>
      </c>
    </row>
    <row r="211" spans="1:12" x14ac:dyDescent="0.4">
      <c r="A211" t="s">
        <v>42</v>
      </c>
      <c r="B211" t="s">
        <v>12</v>
      </c>
      <c r="C211" t="s">
        <v>13</v>
      </c>
      <c r="D211" t="s">
        <v>20</v>
      </c>
      <c r="E211" t="s">
        <v>23</v>
      </c>
      <c r="F211" t="s">
        <v>16</v>
      </c>
      <c r="G211" t="s">
        <v>19</v>
      </c>
      <c r="H211">
        <v>1990</v>
      </c>
      <c r="I211">
        <v>7.7311277603327094E-2</v>
      </c>
      <c r="J211">
        <v>0.10365014997322899</v>
      </c>
      <c r="K211">
        <v>5.58948754022967E-2</v>
      </c>
    </row>
    <row r="212" spans="1:12" x14ac:dyDescent="0.4">
      <c r="A212" t="s">
        <v>42</v>
      </c>
      <c r="B212" t="s">
        <v>12</v>
      </c>
      <c r="C212" t="s">
        <v>13</v>
      </c>
      <c r="D212" t="s">
        <v>20</v>
      </c>
      <c r="E212" t="s">
        <v>25</v>
      </c>
      <c r="F212" t="s">
        <v>16</v>
      </c>
      <c r="G212" t="s">
        <v>19</v>
      </c>
      <c r="H212">
        <v>1990</v>
      </c>
      <c r="I212">
        <v>7.14806188337284</v>
      </c>
      <c r="J212">
        <v>9.6750504622853999</v>
      </c>
      <c r="K212">
        <v>4.9140378026858702</v>
      </c>
    </row>
    <row r="213" spans="1:12" x14ac:dyDescent="0.4">
      <c r="A213" t="s">
        <v>42</v>
      </c>
      <c r="B213" t="s">
        <v>12</v>
      </c>
      <c r="C213" t="s">
        <v>13</v>
      </c>
      <c r="D213" t="s">
        <v>20</v>
      </c>
      <c r="E213" t="s">
        <v>38</v>
      </c>
      <c r="F213" t="s">
        <v>16</v>
      </c>
      <c r="G213" t="s">
        <v>19</v>
      </c>
      <c r="H213">
        <v>1990</v>
      </c>
      <c r="I213">
        <v>81.054388475581902</v>
      </c>
      <c r="J213">
        <v>113.622345439388</v>
      </c>
      <c r="K213">
        <v>56.6296242283452</v>
      </c>
    </row>
    <row r="214" spans="1:12" x14ac:dyDescent="0.4">
      <c r="A214" t="s">
        <v>42</v>
      </c>
      <c r="B214" t="s">
        <v>12</v>
      </c>
      <c r="C214" t="s">
        <v>13</v>
      </c>
      <c r="D214" t="s">
        <v>20</v>
      </c>
      <c r="E214" t="s">
        <v>24</v>
      </c>
      <c r="F214" t="s">
        <v>16</v>
      </c>
      <c r="G214" t="s">
        <v>19</v>
      </c>
      <c r="H214">
        <v>1990</v>
      </c>
      <c r="I214">
        <v>9.1331639544616497E-2</v>
      </c>
      <c r="J214">
        <v>0.12272966260337601</v>
      </c>
      <c r="K214">
        <v>6.6877082028659801E-2</v>
      </c>
    </row>
    <row r="215" spans="1:12" x14ac:dyDescent="0.4">
      <c r="A215" t="s">
        <v>42</v>
      </c>
      <c r="B215" t="s">
        <v>12</v>
      </c>
      <c r="C215" t="s">
        <v>13</v>
      </c>
      <c r="D215" t="s">
        <v>20</v>
      </c>
      <c r="E215" t="s">
        <v>41</v>
      </c>
      <c r="F215" t="s">
        <v>16</v>
      </c>
      <c r="G215" t="s">
        <v>19</v>
      </c>
      <c r="H215">
        <v>1990</v>
      </c>
      <c r="I215">
        <v>6.9815598148827496</v>
      </c>
      <c r="J215">
        <v>9.7901968537906701</v>
      </c>
      <c r="K215">
        <v>4.9434067611546997</v>
      </c>
    </row>
    <row r="216" spans="1:12" x14ac:dyDescent="0.4">
      <c r="A216" t="s">
        <v>42</v>
      </c>
      <c r="B216" t="s">
        <v>12</v>
      </c>
      <c r="C216" t="s">
        <v>13</v>
      </c>
      <c r="D216" t="s">
        <v>20</v>
      </c>
      <c r="E216" t="s">
        <v>21</v>
      </c>
      <c r="F216" t="s">
        <v>16</v>
      </c>
      <c r="G216" t="s">
        <v>19</v>
      </c>
      <c r="H216">
        <v>1990</v>
      </c>
      <c r="I216">
        <v>4.7878485571657503</v>
      </c>
      <c r="J216">
        <v>6.0836897353611104</v>
      </c>
      <c r="K216">
        <v>3.7939430773220901</v>
      </c>
    </row>
    <row r="217" spans="1:12" x14ac:dyDescent="0.4">
      <c r="A217" t="s">
        <v>42</v>
      </c>
      <c r="B217" t="s">
        <v>12</v>
      </c>
      <c r="C217" t="s">
        <v>13</v>
      </c>
      <c r="D217" t="s">
        <v>20</v>
      </c>
      <c r="E217" t="s">
        <v>36</v>
      </c>
      <c r="F217" t="s">
        <v>16</v>
      </c>
      <c r="G217" t="s">
        <v>19</v>
      </c>
      <c r="H217">
        <v>1990</v>
      </c>
      <c r="I217">
        <v>2.6887572319255102</v>
      </c>
      <c r="J217">
        <v>3.4185449058756401</v>
      </c>
      <c r="K217">
        <v>2.2181935452098398</v>
      </c>
    </row>
    <row r="218" spans="1:12" x14ac:dyDescent="0.4">
      <c r="A218" t="s">
        <v>42</v>
      </c>
      <c r="B218" t="s">
        <v>12</v>
      </c>
      <c r="C218" t="s">
        <v>13</v>
      </c>
      <c r="D218" t="s">
        <v>20</v>
      </c>
      <c r="E218" t="s">
        <v>40</v>
      </c>
      <c r="F218" t="s">
        <v>16</v>
      </c>
      <c r="G218" t="s">
        <v>19</v>
      </c>
      <c r="H218">
        <v>1990</v>
      </c>
      <c r="I218">
        <v>0.24423873947518801</v>
      </c>
      <c r="J218">
        <v>0.303993318092802</v>
      </c>
      <c r="K218">
        <v>0.189667557297934</v>
      </c>
    </row>
    <row r="219" spans="1:12" x14ac:dyDescent="0.4">
      <c r="A219" t="s">
        <v>42</v>
      </c>
      <c r="B219" t="s">
        <v>12</v>
      </c>
      <c r="C219" t="s">
        <v>13</v>
      </c>
      <c r="D219" t="s">
        <v>20</v>
      </c>
      <c r="E219" t="s">
        <v>15</v>
      </c>
      <c r="F219" t="s">
        <v>16</v>
      </c>
      <c r="G219" t="s">
        <v>19</v>
      </c>
      <c r="H219">
        <v>1990</v>
      </c>
      <c r="I219">
        <v>238.86885832598099</v>
      </c>
      <c r="J219">
        <v>324.36719781478098</v>
      </c>
      <c r="K219">
        <v>172.46641207284401</v>
      </c>
    </row>
    <row r="220" spans="1:12" x14ac:dyDescent="0.4">
      <c r="A220" t="s">
        <v>42</v>
      </c>
      <c r="B220" t="s">
        <v>12</v>
      </c>
      <c r="C220" t="s">
        <v>13</v>
      </c>
      <c r="D220" t="s">
        <v>20</v>
      </c>
      <c r="E220" t="s">
        <v>28</v>
      </c>
      <c r="F220" t="s">
        <v>16</v>
      </c>
      <c r="G220" t="s">
        <v>19</v>
      </c>
      <c r="H220">
        <v>1990</v>
      </c>
      <c r="I220">
        <v>1.69798633549107</v>
      </c>
      <c r="J220">
        <v>2.2749325996486198</v>
      </c>
      <c r="K220">
        <v>1.2118771442993499</v>
      </c>
    </row>
    <row r="221" spans="1:12" x14ac:dyDescent="0.4">
      <c r="A221" t="s">
        <v>42</v>
      </c>
      <c r="B221" t="s">
        <v>12</v>
      </c>
      <c r="C221" t="s">
        <v>13</v>
      </c>
      <c r="D221" t="s">
        <v>20</v>
      </c>
      <c r="E221" t="s">
        <v>27</v>
      </c>
      <c r="F221" t="s">
        <v>16</v>
      </c>
      <c r="G221" t="s">
        <v>19</v>
      </c>
      <c r="H221">
        <v>1990</v>
      </c>
      <c r="I221">
        <v>366.88503074024601</v>
      </c>
      <c r="J221">
        <v>474.03633137923902</v>
      </c>
      <c r="K221">
        <v>271.04428601185299</v>
      </c>
    </row>
    <row r="222" spans="1:12" x14ac:dyDescent="0.4">
      <c r="A222" t="s">
        <v>42</v>
      </c>
      <c r="B222" t="s">
        <v>12</v>
      </c>
      <c r="C222" t="s">
        <v>13</v>
      </c>
      <c r="D222" t="s">
        <v>20</v>
      </c>
      <c r="E222" t="s">
        <v>29</v>
      </c>
      <c r="F222" t="s">
        <v>16</v>
      </c>
      <c r="G222" t="s">
        <v>19</v>
      </c>
      <c r="H222">
        <v>1990</v>
      </c>
      <c r="I222">
        <v>5.88431950588833</v>
      </c>
      <c r="J222">
        <v>7.1288868238109604</v>
      </c>
      <c r="K222">
        <v>4.7407355251165697</v>
      </c>
    </row>
    <row r="223" spans="1:12" x14ac:dyDescent="0.4">
      <c r="A223" t="s">
        <v>42</v>
      </c>
      <c r="B223" t="s">
        <v>12</v>
      </c>
      <c r="C223" t="s">
        <v>13</v>
      </c>
      <c r="D223" t="s">
        <v>20</v>
      </c>
      <c r="E223" t="s">
        <v>31</v>
      </c>
      <c r="F223" t="s">
        <v>16</v>
      </c>
      <c r="G223" t="s">
        <v>19</v>
      </c>
      <c r="H223">
        <v>1990</v>
      </c>
      <c r="I223">
        <v>5.7784739031655601</v>
      </c>
      <c r="J223">
        <v>8.8394872780813092</v>
      </c>
      <c r="K223">
        <v>3.6344187189394002</v>
      </c>
    </row>
    <row r="224" spans="1:12" x14ac:dyDescent="0.4">
      <c r="A224" t="s">
        <v>42</v>
      </c>
      <c r="B224" t="s">
        <v>12</v>
      </c>
      <c r="C224" t="s">
        <v>13</v>
      </c>
      <c r="D224" t="s">
        <v>20</v>
      </c>
      <c r="E224" t="s">
        <v>32</v>
      </c>
      <c r="F224" t="s">
        <v>16</v>
      </c>
      <c r="G224" t="s">
        <v>19</v>
      </c>
      <c r="H224">
        <v>1990</v>
      </c>
      <c r="I224">
        <v>27.1578914398922</v>
      </c>
      <c r="J224">
        <v>39.367979731616003</v>
      </c>
      <c r="K224">
        <v>17.8398915891085</v>
      </c>
    </row>
    <row r="225" spans="1:12" x14ac:dyDescent="0.4">
      <c r="A225" t="s">
        <v>42</v>
      </c>
      <c r="B225" t="s">
        <v>12</v>
      </c>
      <c r="C225" t="s">
        <v>13</v>
      </c>
      <c r="D225" t="s">
        <v>20</v>
      </c>
      <c r="E225" t="s">
        <v>30</v>
      </c>
      <c r="F225" t="s">
        <v>16</v>
      </c>
      <c r="G225" t="s">
        <v>19</v>
      </c>
      <c r="H225">
        <v>1990</v>
      </c>
      <c r="I225">
        <v>67.203357576973801</v>
      </c>
      <c r="J225">
        <v>85.622542675729704</v>
      </c>
      <c r="K225">
        <v>52.206776607784199</v>
      </c>
    </row>
    <row r="226" spans="1:12" x14ac:dyDescent="0.4">
      <c r="A226" t="s">
        <v>42</v>
      </c>
      <c r="B226" t="s">
        <v>12</v>
      </c>
      <c r="C226" t="s">
        <v>13</v>
      </c>
      <c r="D226" t="s">
        <v>20</v>
      </c>
      <c r="E226" t="s">
        <v>35</v>
      </c>
      <c r="F226" t="s">
        <v>16</v>
      </c>
      <c r="G226" t="s">
        <v>19</v>
      </c>
      <c r="H226">
        <v>1990</v>
      </c>
      <c r="I226">
        <v>0.67317166426191499</v>
      </c>
      <c r="J226">
        <v>0.87218111602458503</v>
      </c>
      <c r="K226">
        <v>0.52475539955614603</v>
      </c>
    </row>
    <row r="227" spans="1:12" x14ac:dyDescent="0.4">
      <c r="A227" t="s">
        <v>42</v>
      </c>
      <c r="B227" t="s">
        <v>12</v>
      </c>
      <c r="C227" t="s">
        <v>13</v>
      </c>
      <c r="D227" t="s">
        <v>20</v>
      </c>
      <c r="E227" t="s">
        <v>33</v>
      </c>
      <c r="F227" t="s">
        <v>16</v>
      </c>
      <c r="G227" t="s">
        <v>19</v>
      </c>
      <c r="H227">
        <v>1990</v>
      </c>
      <c r="I227">
        <v>0.232082309806111</v>
      </c>
      <c r="J227">
        <v>0.30881912634062703</v>
      </c>
      <c r="K227">
        <v>0.18065262676716301</v>
      </c>
    </row>
    <row r="228" spans="1:12" x14ac:dyDescent="0.4">
      <c r="A228" t="s">
        <v>42</v>
      </c>
      <c r="B228" t="s">
        <v>12</v>
      </c>
      <c r="C228" t="s">
        <v>13</v>
      </c>
      <c r="D228" t="s">
        <v>20</v>
      </c>
      <c r="E228" t="s">
        <v>34</v>
      </c>
      <c r="F228" t="s">
        <v>16</v>
      </c>
      <c r="G228" t="s">
        <v>19</v>
      </c>
      <c r="H228">
        <v>1990</v>
      </c>
      <c r="I228">
        <v>6.3111783352388096E-2</v>
      </c>
      <c r="J228">
        <v>8.6141207999182498E-2</v>
      </c>
      <c r="K228">
        <v>4.55239340072792E-2</v>
      </c>
    </row>
    <row r="229" spans="1:12" x14ac:dyDescent="0.4">
      <c r="A229" t="s">
        <v>42</v>
      </c>
      <c r="B229" t="s">
        <v>12</v>
      </c>
      <c r="C229" t="s">
        <v>13</v>
      </c>
      <c r="D229" t="s">
        <v>20</v>
      </c>
      <c r="E229" t="s">
        <v>26</v>
      </c>
      <c r="F229" t="s">
        <v>16</v>
      </c>
      <c r="G229" t="s">
        <v>19</v>
      </c>
      <c r="H229">
        <v>1990</v>
      </c>
      <c r="I229">
        <v>19.4927277901519</v>
      </c>
      <c r="J229">
        <v>24.802139827065901</v>
      </c>
      <c r="K229">
        <v>15.1900950415649</v>
      </c>
    </row>
    <row r="230" spans="1:12" x14ac:dyDescent="0.4">
      <c r="A230" t="s">
        <v>42</v>
      </c>
      <c r="B230" t="s">
        <v>12</v>
      </c>
      <c r="C230" t="s">
        <v>13</v>
      </c>
      <c r="D230" t="s">
        <v>20</v>
      </c>
      <c r="E230" t="s">
        <v>22</v>
      </c>
      <c r="F230" t="s">
        <v>16</v>
      </c>
      <c r="G230" t="s">
        <v>19</v>
      </c>
      <c r="H230">
        <v>1990</v>
      </c>
      <c r="I230">
        <v>0.37493641269893802</v>
      </c>
      <c r="J230">
        <v>0.51118478277819701</v>
      </c>
      <c r="K230">
        <v>0.2699866778485</v>
      </c>
    </row>
    <row r="231" spans="1:12" x14ac:dyDescent="0.4">
      <c r="A231" t="s">
        <v>42</v>
      </c>
      <c r="B231" t="s">
        <v>12</v>
      </c>
      <c r="C231" t="s">
        <v>13</v>
      </c>
      <c r="D231" t="s">
        <v>20</v>
      </c>
      <c r="E231" t="s">
        <v>39</v>
      </c>
      <c r="F231" t="s">
        <v>16</v>
      </c>
      <c r="G231" t="s">
        <v>19</v>
      </c>
      <c r="H231">
        <v>1990</v>
      </c>
      <c r="I231">
        <v>0.32671963211381599</v>
      </c>
      <c r="J231">
        <v>0.45261288222094198</v>
      </c>
      <c r="K231">
        <v>0.22637280241750299</v>
      </c>
    </row>
    <row r="233" spans="1:12" x14ac:dyDescent="0.4">
      <c r="A233" t="s">
        <v>11</v>
      </c>
      <c r="B233" t="s">
        <v>12</v>
      </c>
      <c r="C233" t="s">
        <v>18</v>
      </c>
      <c r="D233" t="s">
        <v>20</v>
      </c>
      <c r="E233" t="s">
        <v>37</v>
      </c>
      <c r="F233" t="s">
        <v>16</v>
      </c>
      <c r="G233" t="s">
        <v>19</v>
      </c>
      <c r="H233">
        <v>1990</v>
      </c>
      <c r="I233">
        <v>0.62535066051766797</v>
      </c>
      <c r="J233">
        <v>0.94490200453029505</v>
      </c>
      <c r="K233">
        <v>0.38846177589585001</v>
      </c>
      <c r="L233">
        <v>11</v>
      </c>
    </row>
    <row r="234" spans="1:12" x14ac:dyDescent="0.4">
      <c r="A234" t="s">
        <v>11</v>
      </c>
      <c r="B234" t="s">
        <v>12</v>
      </c>
      <c r="C234" t="s">
        <v>18</v>
      </c>
      <c r="D234" t="s">
        <v>20</v>
      </c>
      <c r="E234" t="s">
        <v>23</v>
      </c>
      <c r="F234" t="s">
        <v>16</v>
      </c>
      <c r="G234" t="s">
        <v>19</v>
      </c>
      <c r="H234">
        <v>1990</v>
      </c>
      <c r="I234">
        <v>9.2358531434244301E-4</v>
      </c>
      <c r="J234">
        <v>1.40164555098176E-3</v>
      </c>
      <c r="K234">
        <v>5.6335031651929797E-4</v>
      </c>
    </row>
    <row r="235" spans="1:12" x14ac:dyDescent="0.4">
      <c r="A235" t="s">
        <v>11</v>
      </c>
      <c r="B235" t="s">
        <v>12</v>
      </c>
      <c r="C235" t="s">
        <v>18</v>
      </c>
      <c r="D235" t="s">
        <v>20</v>
      </c>
      <c r="E235" t="s">
        <v>25</v>
      </c>
      <c r="F235" t="s">
        <v>16</v>
      </c>
      <c r="G235" t="s">
        <v>19</v>
      </c>
      <c r="H235">
        <v>1990</v>
      </c>
      <c r="I235">
        <v>0.20193763402502499</v>
      </c>
      <c r="J235">
        <v>0.35774477807152399</v>
      </c>
      <c r="K235">
        <v>9.5798392049437395E-2</v>
      </c>
    </row>
    <row r="236" spans="1:12" x14ac:dyDescent="0.4">
      <c r="A236" t="s">
        <v>11</v>
      </c>
      <c r="B236" t="s">
        <v>12</v>
      </c>
      <c r="C236" t="s">
        <v>18</v>
      </c>
      <c r="D236" t="s">
        <v>20</v>
      </c>
      <c r="E236" t="s">
        <v>38</v>
      </c>
      <c r="F236" t="s">
        <v>16</v>
      </c>
      <c r="G236" t="s">
        <v>19</v>
      </c>
      <c r="H236">
        <v>1990</v>
      </c>
      <c r="I236">
        <v>5.0331850719959901</v>
      </c>
      <c r="J236">
        <v>8.2506097330925492</v>
      </c>
      <c r="K236">
        <v>2.92779920382167</v>
      </c>
    </row>
    <row r="237" spans="1:12" x14ac:dyDescent="0.4">
      <c r="A237" t="s">
        <v>11</v>
      </c>
      <c r="B237" t="s">
        <v>12</v>
      </c>
      <c r="C237" t="s">
        <v>18</v>
      </c>
      <c r="D237" t="s">
        <v>20</v>
      </c>
      <c r="E237" t="s">
        <v>24</v>
      </c>
      <c r="F237" t="s">
        <v>16</v>
      </c>
      <c r="G237" t="s">
        <v>19</v>
      </c>
      <c r="H237">
        <v>1990</v>
      </c>
      <c r="I237">
        <v>4.9428663490786405E-4</v>
      </c>
      <c r="J237">
        <v>7.8923280851312002E-4</v>
      </c>
      <c r="K237">
        <v>3.02967125517292E-4</v>
      </c>
    </row>
    <row r="238" spans="1:12" x14ac:dyDescent="0.4">
      <c r="A238" t="s">
        <v>11</v>
      </c>
      <c r="B238" t="s">
        <v>12</v>
      </c>
      <c r="C238" t="s">
        <v>18</v>
      </c>
      <c r="D238" t="s">
        <v>20</v>
      </c>
      <c r="E238" t="s">
        <v>41</v>
      </c>
      <c r="F238" t="s">
        <v>16</v>
      </c>
      <c r="G238" t="s">
        <v>19</v>
      </c>
      <c r="H238">
        <v>1990</v>
      </c>
      <c r="I238">
        <v>0.70704174553094001</v>
      </c>
      <c r="J238">
        <v>1.1326197031512399</v>
      </c>
      <c r="K238">
        <v>0.41944656338455499</v>
      </c>
    </row>
    <row r="239" spans="1:12" x14ac:dyDescent="0.4">
      <c r="A239" t="s">
        <v>11</v>
      </c>
      <c r="B239" t="s">
        <v>12</v>
      </c>
      <c r="C239" t="s">
        <v>18</v>
      </c>
      <c r="D239" t="s">
        <v>20</v>
      </c>
      <c r="E239" t="s">
        <v>21</v>
      </c>
      <c r="F239" t="s">
        <v>16</v>
      </c>
      <c r="G239" t="s">
        <v>19</v>
      </c>
      <c r="H239">
        <v>1990</v>
      </c>
      <c r="I239">
        <v>0.52461169706854704</v>
      </c>
      <c r="J239">
        <v>0.76710617072540799</v>
      </c>
      <c r="K239">
        <v>0.33355835297493802</v>
      </c>
    </row>
    <row r="240" spans="1:12" x14ac:dyDescent="0.4">
      <c r="A240" t="s">
        <v>11</v>
      </c>
      <c r="B240" t="s">
        <v>12</v>
      </c>
      <c r="C240" t="s">
        <v>18</v>
      </c>
      <c r="D240" t="s">
        <v>20</v>
      </c>
      <c r="E240" t="s">
        <v>36</v>
      </c>
      <c r="F240" t="s">
        <v>16</v>
      </c>
      <c r="G240" t="s">
        <v>19</v>
      </c>
      <c r="H240">
        <v>1990</v>
      </c>
      <c r="I240">
        <v>0.25968988127968901</v>
      </c>
      <c r="J240">
        <v>0.37608380141619602</v>
      </c>
      <c r="K240">
        <v>0.170341448792</v>
      </c>
    </row>
    <row r="241" spans="1:12" x14ac:dyDescent="0.4">
      <c r="A241" t="s">
        <v>11</v>
      </c>
      <c r="B241" t="s">
        <v>12</v>
      </c>
      <c r="C241" t="s">
        <v>18</v>
      </c>
      <c r="D241" t="s">
        <v>20</v>
      </c>
      <c r="E241" t="s">
        <v>40</v>
      </c>
      <c r="F241" t="s">
        <v>16</v>
      </c>
      <c r="G241" t="s">
        <v>19</v>
      </c>
      <c r="H241">
        <v>1990</v>
      </c>
      <c r="I241">
        <v>1.30670972916838E-2</v>
      </c>
      <c r="J241">
        <v>1.9514881929110502E-2</v>
      </c>
      <c r="K241">
        <v>8.0428403833738404E-3</v>
      </c>
    </row>
    <row r="242" spans="1:12" x14ac:dyDescent="0.4">
      <c r="A242" t="s">
        <v>11</v>
      </c>
      <c r="B242" t="s">
        <v>12</v>
      </c>
      <c r="C242" t="s">
        <v>18</v>
      </c>
      <c r="D242" t="s">
        <v>20</v>
      </c>
      <c r="E242" t="s">
        <v>15</v>
      </c>
      <c r="F242" t="s">
        <v>16</v>
      </c>
      <c r="G242" t="s">
        <v>19</v>
      </c>
      <c r="H242">
        <v>1990</v>
      </c>
      <c r="I242">
        <v>18.089278113750002</v>
      </c>
      <c r="J242">
        <v>27.867588753479801</v>
      </c>
      <c r="K242">
        <v>10.8536028413683</v>
      </c>
    </row>
    <row r="243" spans="1:12" x14ac:dyDescent="0.4">
      <c r="A243" t="s">
        <v>11</v>
      </c>
      <c r="B243" t="s">
        <v>12</v>
      </c>
      <c r="C243" t="s">
        <v>18</v>
      </c>
      <c r="D243" t="s">
        <v>20</v>
      </c>
      <c r="E243" t="s">
        <v>28</v>
      </c>
      <c r="F243" t="s">
        <v>16</v>
      </c>
      <c r="G243" t="s">
        <v>19</v>
      </c>
      <c r="H243">
        <v>1990</v>
      </c>
      <c r="I243">
        <v>0.13044979301895501</v>
      </c>
      <c r="J243">
        <v>0.20118473881502</v>
      </c>
      <c r="K243">
        <v>8.0736673452859398E-2</v>
      </c>
    </row>
    <row r="244" spans="1:12" x14ac:dyDescent="0.4">
      <c r="A244" t="s">
        <v>11</v>
      </c>
      <c r="B244" t="s">
        <v>12</v>
      </c>
      <c r="C244" t="s">
        <v>18</v>
      </c>
      <c r="D244" t="s">
        <v>20</v>
      </c>
      <c r="E244" t="s">
        <v>27</v>
      </c>
      <c r="F244" t="s">
        <v>16</v>
      </c>
      <c r="G244" t="s">
        <v>19</v>
      </c>
      <c r="H244">
        <v>1990</v>
      </c>
      <c r="I244">
        <v>23.093559305518198</v>
      </c>
      <c r="J244">
        <v>35.053455422684699</v>
      </c>
      <c r="K244">
        <v>14.072604739279599</v>
      </c>
    </row>
    <row r="245" spans="1:12" x14ac:dyDescent="0.4">
      <c r="A245" t="s">
        <v>11</v>
      </c>
      <c r="B245" t="s">
        <v>12</v>
      </c>
      <c r="C245" t="s">
        <v>18</v>
      </c>
      <c r="D245" t="s">
        <v>20</v>
      </c>
      <c r="E245" t="s">
        <v>29</v>
      </c>
      <c r="F245" t="s">
        <v>16</v>
      </c>
      <c r="G245" t="s">
        <v>19</v>
      </c>
      <c r="H245">
        <v>1990</v>
      </c>
      <c r="I245">
        <v>0.48410371086458298</v>
      </c>
      <c r="J245">
        <v>0.70438192249146203</v>
      </c>
      <c r="K245">
        <v>0.32165142009484599</v>
      </c>
    </row>
    <row r="246" spans="1:12" x14ac:dyDescent="0.4">
      <c r="A246" t="s">
        <v>11</v>
      </c>
      <c r="B246" t="s">
        <v>12</v>
      </c>
      <c r="C246" t="s">
        <v>18</v>
      </c>
      <c r="D246" t="s">
        <v>20</v>
      </c>
      <c r="E246" t="s">
        <v>31</v>
      </c>
      <c r="F246" t="s">
        <v>16</v>
      </c>
      <c r="G246" t="s">
        <v>19</v>
      </c>
      <c r="H246">
        <v>1990</v>
      </c>
      <c r="I246">
        <v>0.45174372750906999</v>
      </c>
      <c r="J246">
        <v>0.80403229267713605</v>
      </c>
      <c r="K246">
        <v>0.24815878552478601</v>
      </c>
    </row>
    <row r="247" spans="1:12" x14ac:dyDescent="0.4">
      <c r="A247" t="s">
        <v>11</v>
      </c>
      <c r="B247" t="s">
        <v>12</v>
      </c>
      <c r="C247" t="s">
        <v>18</v>
      </c>
      <c r="D247" t="s">
        <v>20</v>
      </c>
      <c r="E247" t="s">
        <v>32</v>
      </c>
      <c r="F247" t="s">
        <v>16</v>
      </c>
      <c r="G247" t="s">
        <v>19</v>
      </c>
      <c r="H247">
        <v>1990</v>
      </c>
      <c r="I247">
        <v>3.7900759708791498</v>
      </c>
      <c r="J247">
        <v>6.2912918382876297</v>
      </c>
      <c r="K247">
        <v>2.1381709764066201</v>
      </c>
    </row>
    <row r="248" spans="1:12" x14ac:dyDescent="0.4">
      <c r="A248" t="s">
        <v>11</v>
      </c>
      <c r="B248" t="s">
        <v>12</v>
      </c>
      <c r="C248" t="s">
        <v>18</v>
      </c>
      <c r="D248" t="s">
        <v>20</v>
      </c>
      <c r="E248" t="s">
        <v>30</v>
      </c>
      <c r="F248" t="s">
        <v>16</v>
      </c>
      <c r="G248" t="s">
        <v>19</v>
      </c>
      <c r="H248">
        <v>1990</v>
      </c>
      <c r="I248">
        <v>4.4640427432598004</v>
      </c>
      <c r="J248">
        <v>6.6502942848276403</v>
      </c>
      <c r="K248">
        <v>2.83473567577381</v>
      </c>
    </row>
    <row r="249" spans="1:12" x14ac:dyDescent="0.4">
      <c r="A249" t="s">
        <v>11</v>
      </c>
      <c r="B249" t="s">
        <v>12</v>
      </c>
      <c r="C249" t="s">
        <v>18</v>
      </c>
      <c r="D249" t="s">
        <v>20</v>
      </c>
      <c r="E249" t="s">
        <v>35</v>
      </c>
      <c r="F249" t="s">
        <v>16</v>
      </c>
      <c r="G249" t="s">
        <v>19</v>
      </c>
      <c r="H249">
        <v>1990</v>
      </c>
      <c r="I249">
        <v>5.84705437400675E-2</v>
      </c>
      <c r="J249">
        <v>8.6008398365841496E-2</v>
      </c>
      <c r="K249">
        <v>3.7399168684612599E-2</v>
      </c>
    </row>
    <row r="250" spans="1:12" x14ac:dyDescent="0.4">
      <c r="A250" t="s">
        <v>11</v>
      </c>
      <c r="B250" t="s">
        <v>12</v>
      </c>
      <c r="C250" t="s">
        <v>18</v>
      </c>
      <c r="D250" t="s">
        <v>20</v>
      </c>
      <c r="E250" t="s">
        <v>33</v>
      </c>
      <c r="F250" t="s">
        <v>16</v>
      </c>
      <c r="G250" t="s">
        <v>19</v>
      </c>
      <c r="H250">
        <v>1990</v>
      </c>
      <c r="I250">
        <v>3.3055880735600097E-2</v>
      </c>
      <c r="J250">
        <v>4.8710931333227098E-2</v>
      </c>
      <c r="K250">
        <v>2.0847277127361199E-2</v>
      </c>
    </row>
    <row r="251" spans="1:12" x14ac:dyDescent="0.4">
      <c r="A251" t="s">
        <v>11</v>
      </c>
      <c r="B251" t="s">
        <v>12</v>
      </c>
      <c r="C251" t="s">
        <v>18</v>
      </c>
      <c r="D251" t="s">
        <v>20</v>
      </c>
      <c r="E251" t="s">
        <v>34</v>
      </c>
      <c r="F251" t="s">
        <v>16</v>
      </c>
      <c r="G251" t="s">
        <v>19</v>
      </c>
      <c r="H251">
        <v>1990</v>
      </c>
      <c r="I251">
        <v>1.5331601795547599E-3</v>
      </c>
      <c r="J251">
        <v>2.46035820529171E-3</v>
      </c>
      <c r="K251">
        <v>9.2328234767877898E-4</v>
      </c>
    </row>
    <row r="252" spans="1:12" x14ac:dyDescent="0.4">
      <c r="A252" t="s">
        <v>11</v>
      </c>
      <c r="B252" t="s">
        <v>12</v>
      </c>
      <c r="C252" t="s">
        <v>18</v>
      </c>
      <c r="D252" t="s">
        <v>20</v>
      </c>
      <c r="E252" t="s">
        <v>26</v>
      </c>
      <c r="F252" t="s">
        <v>16</v>
      </c>
      <c r="G252" t="s">
        <v>19</v>
      </c>
      <c r="H252">
        <v>1990</v>
      </c>
      <c r="I252">
        <v>2.6142694508913</v>
      </c>
      <c r="J252">
        <v>3.89393586687493</v>
      </c>
      <c r="K252">
        <v>1.6226527959408701</v>
      </c>
    </row>
    <row r="253" spans="1:12" x14ac:dyDescent="0.4">
      <c r="A253" t="s">
        <v>11</v>
      </c>
      <c r="B253" t="s">
        <v>12</v>
      </c>
      <c r="C253" t="s">
        <v>18</v>
      </c>
      <c r="D253" t="s">
        <v>20</v>
      </c>
      <c r="E253" t="s">
        <v>22</v>
      </c>
      <c r="F253" t="s">
        <v>16</v>
      </c>
      <c r="G253" t="s">
        <v>19</v>
      </c>
      <c r="H253">
        <v>1990</v>
      </c>
      <c r="I253">
        <v>1.3996861611533201E-3</v>
      </c>
      <c r="J253">
        <v>2.23268981652837E-3</v>
      </c>
      <c r="K253">
        <v>8.3936701704231302E-4</v>
      </c>
    </row>
    <row r="254" spans="1:12" x14ac:dyDescent="0.4">
      <c r="A254" t="s">
        <v>11</v>
      </c>
      <c r="B254" t="s">
        <v>12</v>
      </c>
      <c r="C254" t="s">
        <v>18</v>
      </c>
      <c r="D254" t="s">
        <v>20</v>
      </c>
      <c r="E254" t="s">
        <v>39</v>
      </c>
      <c r="F254" t="s">
        <v>16</v>
      </c>
      <c r="G254" t="s">
        <v>19</v>
      </c>
      <c r="H254">
        <v>1990</v>
      </c>
      <c r="I254">
        <v>2.9619673175698E-2</v>
      </c>
      <c r="J254">
        <v>4.50102783593491E-2</v>
      </c>
      <c r="K254">
        <v>1.7202451023216901E-2</v>
      </c>
    </row>
    <row r="256" spans="1:12" x14ac:dyDescent="0.4">
      <c r="A256" t="s">
        <v>42</v>
      </c>
      <c r="B256" t="s">
        <v>12</v>
      </c>
      <c r="C256" t="s">
        <v>18</v>
      </c>
      <c r="D256" t="s">
        <v>20</v>
      </c>
      <c r="E256" t="s">
        <v>37</v>
      </c>
      <c r="F256" t="s">
        <v>16</v>
      </c>
      <c r="G256" t="s">
        <v>19</v>
      </c>
      <c r="H256">
        <v>1990</v>
      </c>
      <c r="I256">
        <v>6.8570255711610502</v>
      </c>
      <c r="J256">
        <v>9.0513993541260191</v>
      </c>
      <c r="K256">
        <v>5.1879095157105697</v>
      </c>
      <c r="L256">
        <v>12</v>
      </c>
    </row>
    <row r="257" spans="1:11" x14ac:dyDescent="0.4">
      <c r="A257" t="s">
        <v>42</v>
      </c>
      <c r="B257" t="s">
        <v>12</v>
      </c>
      <c r="C257" t="s">
        <v>18</v>
      </c>
      <c r="D257" t="s">
        <v>20</v>
      </c>
      <c r="E257" t="s">
        <v>23</v>
      </c>
      <c r="F257" t="s">
        <v>16</v>
      </c>
      <c r="G257" t="s">
        <v>19</v>
      </c>
      <c r="H257">
        <v>1990</v>
      </c>
      <c r="I257">
        <v>9.9694704478994704E-3</v>
      </c>
      <c r="J257">
        <v>1.34649141339692E-2</v>
      </c>
      <c r="K257">
        <v>7.1868424742726304E-3</v>
      </c>
    </row>
    <row r="258" spans="1:11" x14ac:dyDescent="0.4">
      <c r="A258" t="s">
        <v>42</v>
      </c>
      <c r="B258" t="s">
        <v>12</v>
      </c>
      <c r="C258" t="s">
        <v>18</v>
      </c>
      <c r="D258" t="s">
        <v>20</v>
      </c>
      <c r="E258" t="s">
        <v>25</v>
      </c>
      <c r="F258" t="s">
        <v>16</v>
      </c>
      <c r="G258" t="s">
        <v>19</v>
      </c>
      <c r="H258">
        <v>1990</v>
      </c>
      <c r="I258">
        <v>3.5578871282672302</v>
      </c>
      <c r="J258">
        <v>5.6478811313513804</v>
      </c>
      <c r="K258">
        <v>2.0045391013295002</v>
      </c>
    </row>
    <row r="259" spans="1:11" x14ac:dyDescent="0.4">
      <c r="A259" t="s">
        <v>42</v>
      </c>
      <c r="B259" t="s">
        <v>12</v>
      </c>
      <c r="C259" t="s">
        <v>18</v>
      </c>
      <c r="D259" t="s">
        <v>20</v>
      </c>
      <c r="E259" t="s">
        <v>38</v>
      </c>
      <c r="F259" t="s">
        <v>16</v>
      </c>
      <c r="G259" t="s">
        <v>19</v>
      </c>
      <c r="H259">
        <v>1990</v>
      </c>
      <c r="I259">
        <v>56.4692276946774</v>
      </c>
      <c r="J259">
        <v>84.872298248795303</v>
      </c>
      <c r="K259">
        <v>37.917824847946498</v>
      </c>
    </row>
    <row r="260" spans="1:11" x14ac:dyDescent="0.4">
      <c r="A260" t="s">
        <v>42</v>
      </c>
      <c r="B260" t="s">
        <v>12</v>
      </c>
      <c r="C260" t="s">
        <v>18</v>
      </c>
      <c r="D260" t="s">
        <v>20</v>
      </c>
      <c r="E260" t="s">
        <v>24</v>
      </c>
      <c r="F260" t="s">
        <v>16</v>
      </c>
      <c r="G260" t="s">
        <v>19</v>
      </c>
      <c r="H260">
        <v>1990</v>
      </c>
      <c r="I260">
        <v>5.3339749640981399E-3</v>
      </c>
      <c r="J260">
        <v>7.5808640689543402E-3</v>
      </c>
      <c r="K260">
        <v>3.7730700523494398E-3</v>
      </c>
    </row>
    <row r="261" spans="1:11" x14ac:dyDescent="0.4">
      <c r="A261" t="s">
        <v>42</v>
      </c>
      <c r="B261" t="s">
        <v>12</v>
      </c>
      <c r="C261" t="s">
        <v>18</v>
      </c>
      <c r="D261" t="s">
        <v>20</v>
      </c>
      <c r="E261" t="s">
        <v>41</v>
      </c>
      <c r="F261" t="s">
        <v>16</v>
      </c>
      <c r="G261" t="s">
        <v>19</v>
      </c>
      <c r="H261">
        <v>1990</v>
      </c>
      <c r="I261">
        <v>7.6350227316463597</v>
      </c>
      <c r="J261">
        <v>10.6134129602908</v>
      </c>
      <c r="K261">
        <v>5.4517771253677498</v>
      </c>
    </row>
    <row r="262" spans="1:11" x14ac:dyDescent="0.4">
      <c r="A262" t="s">
        <v>42</v>
      </c>
      <c r="B262" t="s">
        <v>12</v>
      </c>
      <c r="C262" t="s">
        <v>18</v>
      </c>
      <c r="D262" t="s">
        <v>20</v>
      </c>
      <c r="E262" t="s">
        <v>21</v>
      </c>
      <c r="F262" t="s">
        <v>16</v>
      </c>
      <c r="G262" t="s">
        <v>19</v>
      </c>
      <c r="H262">
        <v>1990</v>
      </c>
      <c r="I262">
        <v>5.8235370599054299</v>
      </c>
      <c r="J262">
        <v>7.4718262970656202</v>
      </c>
      <c r="K262">
        <v>4.58664991783834</v>
      </c>
    </row>
    <row r="263" spans="1:11" x14ac:dyDescent="0.4">
      <c r="A263" t="s">
        <v>42</v>
      </c>
      <c r="B263" t="s">
        <v>12</v>
      </c>
      <c r="C263" t="s">
        <v>18</v>
      </c>
      <c r="D263" t="s">
        <v>20</v>
      </c>
      <c r="E263" t="s">
        <v>36</v>
      </c>
      <c r="F263" t="s">
        <v>16</v>
      </c>
      <c r="G263" t="s">
        <v>19</v>
      </c>
      <c r="H263">
        <v>1990</v>
      </c>
      <c r="I263">
        <v>2.8350695050299501</v>
      </c>
      <c r="J263">
        <v>3.5376004316805298</v>
      </c>
      <c r="K263">
        <v>2.32457719195143</v>
      </c>
    </row>
    <row r="264" spans="1:11" x14ac:dyDescent="0.4">
      <c r="A264" t="s">
        <v>42</v>
      </c>
      <c r="B264" t="s">
        <v>12</v>
      </c>
      <c r="C264" t="s">
        <v>18</v>
      </c>
      <c r="D264" t="s">
        <v>20</v>
      </c>
      <c r="E264" t="s">
        <v>40</v>
      </c>
      <c r="F264" t="s">
        <v>16</v>
      </c>
      <c r="G264" t="s">
        <v>19</v>
      </c>
      <c r="H264">
        <v>1990</v>
      </c>
      <c r="I264">
        <v>0.140963127302521</v>
      </c>
      <c r="J264">
        <v>0.18097711753934001</v>
      </c>
      <c r="K264">
        <v>0.107129161531337</v>
      </c>
    </row>
    <row r="265" spans="1:11" x14ac:dyDescent="0.4">
      <c r="A265" t="s">
        <v>42</v>
      </c>
      <c r="B265" t="s">
        <v>12</v>
      </c>
      <c r="C265" t="s">
        <v>18</v>
      </c>
      <c r="D265" t="s">
        <v>20</v>
      </c>
      <c r="E265" t="s">
        <v>15</v>
      </c>
      <c r="F265" t="s">
        <v>16</v>
      </c>
      <c r="G265" t="s">
        <v>19</v>
      </c>
      <c r="H265">
        <v>1990</v>
      </c>
      <c r="I265">
        <v>202.18814963323101</v>
      </c>
      <c r="J265">
        <v>277.09014304375597</v>
      </c>
      <c r="K265">
        <v>147.163236910135</v>
      </c>
    </row>
    <row r="266" spans="1:11" x14ac:dyDescent="0.4">
      <c r="A266" t="s">
        <v>42</v>
      </c>
      <c r="B266" t="s">
        <v>12</v>
      </c>
      <c r="C266" t="s">
        <v>18</v>
      </c>
      <c r="D266" t="s">
        <v>20</v>
      </c>
      <c r="E266" t="s">
        <v>28</v>
      </c>
      <c r="F266" t="s">
        <v>16</v>
      </c>
      <c r="G266" t="s">
        <v>19</v>
      </c>
      <c r="H266">
        <v>1990</v>
      </c>
      <c r="I266">
        <v>1.4190920166630001</v>
      </c>
      <c r="J266">
        <v>1.90958317287012</v>
      </c>
      <c r="K266">
        <v>1.02383725952059</v>
      </c>
    </row>
    <row r="267" spans="1:11" x14ac:dyDescent="0.4">
      <c r="A267" t="s">
        <v>42</v>
      </c>
      <c r="B267" t="s">
        <v>12</v>
      </c>
      <c r="C267" t="s">
        <v>18</v>
      </c>
      <c r="D267" t="s">
        <v>20</v>
      </c>
      <c r="E267" t="s">
        <v>27</v>
      </c>
      <c r="F267" t="s">
        <v>16</v>
      </c>
      <c r="G267" t="s">
        <v>19</v>
      </c>
      <c r="H267">
        <v>1990</v>
      </c>
      <c r="I267">
        <v>257.860819875049</v>
      </c>
      <c r="J267">
        <v>335.70280928430299</v>
      </c>
      <c r="K267">
        <v>189.944134795206</v>
      </c>
    </row>
    <row r="268" spans="1:11" x14ac:dyDescent="0.4">
      <c r="A268" t="s">
        <v>42</v>
      </c>
      <c r="B268" t="s">
        <v>12</v>
      </c>
      <c r="C268" t="s">
        <v>18</v>
      </c>
      <c r="D268" t="s">
        <v>20</v>
      </c>
      <c r="E268" t="s">
        <v>29</v>
      </c>
      <c r="F268" t="s">
        <v>16</v>
      </c>
      <c r="G268" t="s">
        <v>19</v>
      </c>
      <c r="H268">
        <v>1990</v>
      </c>
      <c r="I268">
        <v>5.3055286365871996</v>
      </c>
      <c r="J268">
        <v>6.4440220403076998</v>
      </c>
      <c r="K268">
        <v>4.2610563558698997</v>
      </c>
    </row>
    <row r="269" spans="1:11" x14ac:dyDescent="0.4">
      <c r="A269" t="s">
        <v>42</v>
      </c>
      <c r="B269" t="s">
        <v>12</v>
      </c>
      <c r="C269" t="s">
        <v>18</v>
      </c>
      <c r="D269" t="s">
        <v>20</v>
      </c>
      <c r="E269" t="s">
        <v>31</v>
      </c>
      <c r="F269" t="s">
        <v>16</v>
      </c>
      <c r="G269" t="s">
        <v>19</v>
      </c>
      <c r="H269">
        <v>1990</v>
      </c>
      <c r="I269">
        <v>5.0052562611634697</v>
      </c>
      <c r="J269">
        <v>7.6084444041493997</v>
      </c>
      <c r="K269">
        <v>3.1193550879749399</v>
      </c>
    </row>
    <row r="270" spans="1:11" x14ac:dyDescent="0.4">
      <c r="A270" t="s">
        <v>42</v>
      </c>
      <c r="B270" t="s">
        <v>12</v>
      </c>
      <c r="C270" t="s">
        <v>18</v>
      </c>
      <c r="D270" t="s">
        <v>20</v>
      </c>
      <c r="E270" t="s">
        <v>32</v>
      </c>
      <c r="F270" t="s">
        <v>16</v>
      </c>
      <c r="G270" t="s">
        <v>19</v>
      </c>
      <c r="H270">
        <v>1990</v>
      </c>
      <c r="I270">
        <v>42.053482134124103</v>
      </c>
      <c r="J270">
        <v>60.727843357002797</v>
      </c>
      <c r="K270">
        <v>27.550452028707301</v>
      </c>
    </row>
    <row r="271" spans="1:11" x14ac:dyDescent="0.4">
      <c r="A271" t="s">
        <v>42</v>
      </c>
      <c r="B271" t="s">
        <v>12</v>
      </c>
      <c r="C271" t="s">
        <v>18</v>
      </c>
      <c r="D271" t="s">
        <v>20</v>
      </c>
      <c r="E271" t="s">
        <v>30</v>
      </c>
      <c r="F271" t="s">
        <v>16</v>
      </c>
      <c r="G271" t="s">
        <v>19</v>
      </c>
      <c r="H271">
        <v>1990</v>
      </c>
      <c r="I271">
        <v>49.547859250124603</v>
      </c>
      <c r="J271">
        <v>63.841018563211797</v>
      </c>
      <c r="K271">
        <v>37.7290993351412</v>
      </c>
    </row>
    <row r="272" spans="1:11" x14ac:dyDescent="0.4">
      <c r="A272" t="s">
        <v>42</v>
      </c>
      <c r="B272" t="s">
        <v>12</v>
      </c>
      <c r="C272" t="s">
        <v>18</v>
      </c>
      <c r="D272" t="s">
        <v>20</v>
      </c>
      <c r="E272" t="s">
        <v>35</v>
      </c>
      <c r="F272" t="s">
        <v>16</v>
      </c>
      <c r="G272" t="s">
        <v>19</v>
      </c>
      <c r="H272">
        <v>1990</v>
      </c>
      <c r="I272">
        <v>0.637210781282463</v>
      </c>
      <c r="J272">
        <v>0.80197067376610998</v>
      </c>
      <c r="K272">
        <v>0.50899260846419303</v>
      </c>
    </row>
    <row r="273" spans="1:12" x14ac:dyDescent="0.4">
      <c r="A273" t="s">
        <v>42</v>
      </c>
      <c r="B273" t="s">
        <v>12</v>
      </c>
      <c r="C273" t="s">
        <v>18</v>
      </c>
      <c r="D273" t="s">
        <v>20</v>
      </c>
      <c r="E273" t="s">
        <v>33</v>
      </c>
      <c r="F273" t="s">
        <v>16</v>
      </c>
      <c r="G273" t="s">
        <v>19</v>
      </c>
      <c r="H273">
        <v>1990</v>
      </c>
      <c r="I273">
        <v>0.35828286795956399</v>
      </c>
      <c r="J273">
        <v>0.460975652243865</v>
      </c>
      <c r="K273">
        <v>0.28680393564365603</v>
      </c>
    </row>
    <row r="274" spans="1:12" x14ac:dyDescent="0.4">
      <c r="A274" t="s">
        <v>42</v>
      </c>
      <c r="B274" t="s">
        <v>12</v>
      </c>
      <c r="C274" t="s">
        <v>18</v>
      </c>
      <c r="D274" t="s">
        <v>20</v>
      </c>
      <c r="E274" t="s">
        <v>34</v>
      </c>
      <c r="F274" t="s">
        <v>16</v>
      </c>
      <c r="G274" t="s">
        <v>19</v>
      </c>
      <c r="H274">
        <v>1990</v>
      </c>
      <c r="I274">
        <v>1.6548789931360299E-2</v>
      </c>
      <c r="J274">
        <v>2.4036900488312501E-2</v>
      </c>
      <c r="K274">
        <v>1.14894334313085E-2</v>
      </c>
    </row>
    <row r="275" spans="1:12" x14ac:dyDescent="0.4">
      <c r="A275" t="s">
        <v>42</v>
      </c>
      <c r="B275" t="s">
        <v>12</v>
      </c>
      <c r="C275" t="s">
        <v>18</v>
      </c>
      <c r="D275" t="s">
        <v>20</v>
      </c>
      <c r="E275" t="s">
        <v>26</v>
      </c>
      <c r="F275" t="s">
        <v>16</v>
      </c>
      <c r="G275" t="s">
        <v>19</v>
      </c>
      <c r="H275">
        <v>1990</v>
      </c>
      <c r="I275">
        <v>28.868070698861299</v>
      </c>
      <c r="J275">
        <v>37.073431847855403</v>
      </c>
      <c r="K275">
        <v>22.147354009438502</v>
      </c>
    </row>
    <row r="276" spans="1:12" x14ac:dyDescent="0.4">
      <c r="A276" t="s">
        <v>42</v>
      </c>
      <c r="B276" t="s">
        <v>12</v>
      </c>
      <c r="C276" t="s">
        <v>18</v>
      </c>
      <c r="D276" t="s">
        <v>20</v>
      </c>
      <c r="E276" t="s">
        <v>22</v>
      </c>
      <c r="F276" t="s">
        <v>16</v>
      </c>
      <c r="G276" t="s">
        <v>19</v>
      </c>
      <c r="H276">
        <v>1990</v>
      </c>
      <c r="I276">
        <v>1.5108321570100201E-2</v>
      </c>
      <c r="J276">
        <v>2.1698106980706702E-2</v>
      </c>
      <c r="K276">
        <v>1.06469726652607E-2</v>
      </c>
    </row>
    <row r="277" spans="1:12" x14ac:dyDescent="0.4">
      <c r="A277" t="s">
        <v>42</v>
      </c>
      <c r="B277" t="s">
        <v>12</v>
      </c>
      <c r="C277" t="s">
        <v>18</v>
      </c>
      <c r="D277" t="s">
        <v>20</v>
      </c>
      <c r="E277" t="s">
        <v>39</v>
      </c>
      <c r="F277" t="s">
        <v>16</v>
      </c>
      <c r="G277" t="s">
        <v>19</v>
      </c>
      <c r="H277">
        <v>1990</v>
      </c>
      <c r="I277">
        <v>0.31940160359408898</v>
      </c>
      <c r="J277">
        <v>0.43187007038491998</v>
      </c>
      <c r="K277">
        <v>0.22751588405075901</v>
      </c>
    </row>
    <row r="279" spans="1:12" x14ac:dyDescent="0.4">
      <c r="A279" t="s">
        <v>11</v>
      </c>
      <c r="B279" t="s">
        <v>12</v>
      </c>
      <c r="C279" t="s">
        <v>13</v>
      </c>
      <c r="D279" t="s">
        <v>20</v>
      </c>
      <c r="E279" t="s">
        <v>63</v>
      </c>
      <c r="F279" t="s">
        <v>16</v>
      </c>
      <c r="G279" t="s">
        <v>19</v>
      </c>
      <c r="H279">
        <v>2019</v>
      </c>
      <c r="I279">
        <v>1.21679559542867</v>
      </c>
      <c r="J279">
        <v>1.8196992092778399</v>
      </c>
      <c r="K279">
        <v>0.77636056200672299</v>
      </c>
      <c r="L279">
        <v>13</v>
      </c>
    </row>
    <row r="280" spans="1:12" x14ac:dyDescent="0.4">
      <c r="A280" t="s">
        <v>11</v>
      </c>
      <c r="B280" t="s">
        <v>12</v>
      </c>
      <c r="C280" t="s">
        <v>13</v>
      </c>
      <c r="D280" t="s">
        <v>20</v>
      </c>
      <c r="E280" t="s">
        <v>77</v>
      </c>
      <c r="F280" t="s">
        <v>16</v>
      </c>
      <c r="G280" t="s">
        <v>19</v>
      </c>
      <c r="H280">
        <v>2019</v>
      </c>
      <c r="I280">
        <v>6.6458375688865897E-3</v>
      </c>
      <c r="J280">
        <v>1.0112196532131201E-2</v>
      </c>
      <c r="K280">
        <v>4.0746132940289101E-3</v>
      </c>
    </row>
    <row r="281" spans="1:12" x14ac:dyDescent="0.4">
      <c r="A281" t="s">
        <v>11</v>
      </c>
      <c r="B281" t="s">
        <v>12</v>
      </c>
      <c r="C281" t="s">
        <v>13</v>
      </c>
      <c r="D281" t="s">
        <v>20</v>
      </c>
      <c r="E281" t="s">
        <v>25</v>
      </c>
      <c r="F281" t="s">
        <v>16</v>
      </c>
      <c r="G281" t="s">
        <v>19</v>
      </c>
      <c r="H281">
        <v>2019</v>
      </c>
      <c r="I281">
        <v>0.26543614897143603</v>
      </c>
      <c r="J281">
        <v>0.42445295534039001</v>
      </c>
      <c r="K281">
        <v>0.14731120221645799</v>
      </c>
    </row>
    <row r="282" spans="1:12" x14ac:dyDescent="0.4">
      <c r="A282" t="s">
        <v>11</v>
      </c>
      <c r="B282" t="s">
        <v>12</v>
      </c>
      <c r="C282" t="s">
        <v>13</v>
      </c>
      <c r="D282" t="s">
        <v>20</v>
      </c>
      <c r="E282" t="s">
        <v>38</v>
      </c>
      <c r="F282" t="s">
        <v>16</v>
      </c>
      <c r="G282" t="s">
        <v>19</v>
      </c>
      <c r="H282">
        <v>2019</v>
      </c>
      <c r="I282">
        <v>6.7504681874276997</v>
      </c>
      <c r="J282">
        <v>10.152314916565199</v>
      </c>
      <c r="K282">
        <v>4.1109909886906202</v>
      </c>
    </row>
    <row r="283" spans="1:12" x14ac:dyDescent="0.4">
      <c r="A283" t="s">
        <v>11</v>
      </c>
      <c r="B283" t="s">
        <v>12</v>
      </c>
      <c r="C283" t="s">
        <v>13</v>
      </c>
      <c r="D283" t="s">
        <v>20</v>
      </c>
      <c r="E283" t="s">
        <v>78</v>
      </c>
      <c r="F283" t="s">
        <v>16</v>
      </c>
      <c r="G283" t="s">
        <v>19</v>
      </c>
      <c r="H283">
        <v>2019</v>
      </c>
      <c r="I283">
        <v>6.4830054291082099E-3</v>
      </c>
      <c r="J283">
        <v>9.8431695828714392E-3</v>
      </c>
      <c r="K283">
        <v>3.9953145353491303E-3</v>
      </c>
    </row>
    <row r="284" spans="1:12" x14ac:dyDescent="0.4">
      <c r="A284" t="s">
        <v>11</v>
      </c>
      <c r="B284" t="s">
        <v>12</v>
      </c>
      <c r="C284" t="s">
        <v>13</v>
      </c>
      <c r="D284" t="s">
        <v>20</v>
      </c>
      <c r="E284" t="s">
        <v>69</v>
      </c>
      <c r="F284" t="s">
        <v>16</v>
      </c>
      <c r="G284" t="s">
        <v>19</v>
      </c>
      <c r="H284">
        <v>2019</v>
      </c>
      <c r="I284">
        <v>0.65189542137993495</v>
      </c>
      <c r="J284">
        <v>1.04893117808762</v>
      </c>
      <c r="K284">
        <v>0.383334399278141</v>
      </c>
    </row>
    <row r="285" spans="1:12" x14ac:dyDescent="0.4">
      <c r="A285" t="s">
        <v>11</v>
      </c>
      <c r="B285" t="s">
        <v>12</v>
      </c>
      <c r="C285" t="s">
        <v>13</v>
      </c>
      <c r="D285" t="s">
        <v>20</v>
      </c>
      <c r="E285" t="s">
        <v>65</v>
      </c>
      <c r="F285" t="s">
        <v>16</v>
      </c>
      <c r="G285" t="s">
        <v>19</v>
      </c>
      <c r="H285">
        <v>2019</v>
      </c>
      <c r="I285">
        <v>0.38777815722938402</v>
      </c>
      <c r="J285">
        <v>0.55516096059487097</v>
      </c>
      <c r="K285">
        <v>0.25438073763921998</v>
      </c>
    </row>
    <row r="286" spans="1:12" x14ac:dyDescent="0.4">
      <c r="A286" t="s">
        <v>11</v>
      </c>
      <c r="B286" t="s">
        <v>12</v>
      </c>
      <c r="C286" t="s">
        <v>13</v>
      </c>
      <c r="D286" t="s">
        <v>20</v>
      </c>
      <c r="E286" t="s">
        <v>36</v>
      </c>
      <c r="F286" t="s">
        <v>16</v>
      </c>
      <c r="G286" t="s">
        <v>19</v>
      </c>
      <c r="H286">
        <v>2019</v>
      </c>
      <c r="I286">
        <v>0.20879473060892201</v>
      </c>
      <c r="J286">
        <v>0.29625330740878802</v>
      </c>
      <c r="K286">
        <v>0.13658014145903899</v>
      </c>
    </row>
    <row r="287" spans="1:12" x14ac:dyDescent="0.4">
      <c r="A287" t="s">
        <v>11</v>
      </c>
      <c r="B287" t="s">
        <v>12</v>
      </c>
      <c r="C287" t="s">
        <v>13</v>
      </c>
      <c r="D287" t="s">
        <v>20</v>
      </c>
      <c r="E287" t="s">
        <v>73</v>
      </c>
      <c r="F287" t="s">
        <v>16</v>
      </c>
      <c r="G287" t="s">
        <v>19</v>
      </c>
      <c r="H287">
        <v>2019</v>
      </c>
      <c r="I287">
        <v>2.52181822522894E-2</v>
      </c>
      <c r="J287">
        <v>3.7211211548720702E-2</v>
      </c>
      <c r="K287">
        <v>1.56953557253342E-2</v>
      </c>
    </row>
    <row r="288" spans="1:12" x14ac:dyDescent="0.4">
      <c r="A288" t="s">
        <v>11</v>
      </c>
      <c r="B288" t="s">
        <v>12</v>
      </c>
      <c r="C288" t="s">
        <v>13</v>
      </c>
      <c r="D288" t="s">
        <v>20</v>
      </c>
      <c r="E288" t="s">
        <v>58</v>
      </c>
      <c r="F288" t="s">
        <v>16</v>
      </c>
      <c r="G288" t="s">
        <v>19</v>
      </c>
      <c r="H288">
        <v>2019</v>
      </c>
      <c r="I288">
        <v>21.716471354451802</v>
      </c>
      <c r="J288">
        <v>33.917585553995799</v>
      </c>
      <c r="K288">
        <v>12.960615843051601</v>
      </c>
    </row>
    <row r="289" spans="1:12" x14ac:dyDescent="0.4">
      <c r="A289" t="s">
        <v>11</v>
      </c>
      <c r="B289" t="s">
        <v>12</v>
      </c>
      <c r="C289" t="s">
        <v>13</v>
      </c>
      <c r="D289" t="s">
        <v>20</v>
      </c>
      <c r="E289" t="s">
        <v>66</v>
      </c>
      <c r="F289" t="s">
        <v>16</v>
      </c>
      <c r="G289" t="s">
        <v>19</v>
      </c>
      <c r="H289">
        <v>2019</v>
      </c>
      <c r="I289">
        <v>0.132522975164615</v>
      </c>
      <c r="J289">
        <v>0.20079232753461099</v>
      </c>
      <c r="K289">
        <v>8.2119599313646693E-2</v>
      </c>
    </row>
    <row r="290" spans="1:12" x14ac:dyDescent="0.4">
      <c r="A290" t="s">
        <v>11</v>
      </c>
      <c r="B290" t="s">
        <v>12</v>
      </c>
      <c r="C290" t="s">
        <v>13</v>
      </c>
      <c r="D290" t="s">
        <v>20</v>
      </c>
      <c r="E290" t="s">
        <v>56</v>
      </c>
      <c r="F290" t="s">
        <v>16</v>
      </c>
      <c r="G290" t="s">
        <v>19</v>
      </c>
      <c r="H290">
        <v>2019</v>
      </c>
      <c r="I290">
        <v>28.425574053299901</v>
      </c>
      <c r="J290">
        <v>42.3651358032727</v>
      </c>
      <c r="K290">
        <v>17.3935449916431</v>
      </c>
    </row>
    <row r="291" spans="1:12" x14ac:dyDescent="0.4">
      <c r="A291" t="s">
        <v>11</v>
      </c>
      <c r="B291" t="s">
        <v>12</v>
      </c>
      <c r="C291" t="s">
        <v>13</v>
      </c>
      <c r="D291" t="s">
        <v>20</v>
      </c>
      <c r="E291" t="s">
        <v>62</v>
      </c>
      <c r="F291" t="s">
        <v>16</v>
      </c>
      <c r="G291" t="s">
        <v>19</v>
      </c>
      <c r="H291">
        <v>2019</v>
      </c>
      <c r="I291">
        <v>0.50675705432832296</v>
      </c>
      <c r="J291">
        <v>0.74106772681177202</v>
      </c>
      <c r="K291">
        <v>0.33105767780844803</v>
      </c>
    </row>
    <row r="292" spans="1:12" x14ac:dyDescent="0.4">
      <c r="A292" t="s">
        <v>11</v>
      </c>
      <c r="B292" t="s">
        <v>12</v>
      </c>
      <c r="C292" t="s">
        <v>13</v>
      </c>
      <c r="D292" t="s">
        <v>20</v>
      </c>
      <c r="E292" t="s">
        <v>59</v>
      </c>
      <c r="F292" t="s">
        <v>16</v>
      </c>
      <c r="G292" t="s">
        <v>19</v>
      </c>
      <c r="H292">
        <v>2019</v>
      </c>
      <c r="I292">
        <v>1.00589268280955</v>
      </c>
      <c r="J292">
        <v>1.7228991469485799</v>
      </c>
      <c r="K292">
        <v>0.54561467403395503</v>
      </c>
    </row>
    <row r="293" spans="1:12" x14ac:dyDescent="0.4">
      <c r="A293" t="s">
        <v>11</v>
      </c>
      <c r="B293" t="s">
        <v>12</v>
      </c>
      <c r="C293" t="s">
        <v>13</v>
      </c>
      <c r="D293" t="s">
        <v>20</v>
      </c>
      <c r="E293" t="s">
        <v>60</v>
      </c>
      <c r="F293" t="s">
        <v>16</v>
      </c>
      <c r="G293" t="s">
        <v>19</v>
      </c>
      <c r="H293">
        <v>2019</v>
      </c>
      <c r="I293">
        <v>1.4984043069889701</v>
      </c>
      <c r="J293">
        <v>2.54439963604371</v>
      </c>
      <c r="K293">
        <v>0.82605456971431401</v>
      </c>
    </row>
    <row r="294" spans="1:12" x14ac:dyDescent="0.4">
      <c r="A294" t="s">
        <v>11</v>
      </c>
      <c r="B294" t="s">
        <v>12</v>
      </c>
      <c r="C294" t="s">
        <v>13</v>
      </c>
      <c r="D294" t="s">
        <v>20</v>
      </c>
      <c r="E294" t="s">
        <v>64</v>
      </c>
      <c r="F294" t="s">
        <v>16</v>
      </c>
      <c r="G294" t="s">
        <v>19</v>
      </c>
      <c r="H294">
        <v>2019</v>
      </c>
      <c r="I294">
        <v>5.1266846567032802</v>
      </c>
      <c r="J294">
        <v>7.5382283011210101</v>
      </c>
      <c r="K294">
        <v>3.3269179130005901</v>
      </c>
    </row>
    <row r="295" spans="1:12" x14ac:dyDescent="0.4">
      <c r="A295" t="s">
        <v>11</v>
      </c>
      <c r="B295" t="s">
        <v>12</v>
      </c>
      <c r="C295" t="s">
        <v>13</v>
      </c>
      <c r="D295" t="s">
        <v>20</v>
      </c>
      <c r="E295" t="s">
        <v>74</v>
      </c>
      <c r="F295" t="s">
        <v>16</v>
      </c>
      <c r="G295" t="s">
        <v>19</v>
      </c>
      <c r="H295">
        <v>2019</v>
      </c>
      <c r="I295">
        <v>5.7019558039032803E-2</v>
      </c>
      <c r="J295">
        <v>8.2937572747809399E-2</v>
      </c>
      <c r="K295">
        <v>3.6387165737168901E-2</v>
      </c>
    </row>
    <row r="296" spans="1:12" x14ac:dyDescent="0.4">
      <c r="A296" t="s">
        <v>11</v>
      </c>
      <c r="B296" t="s">
        <v>12</v>
      </c>
      <c r="C296" t="s">
        <v>13</v>
      </c>
      <c r="D296" t="s">
        <v>20</v>
      </c>
      <c r="E296" t="s">
        <v>61</v>
      </c>
      <c r="F296" t="s">
        <v>16</v>
      </c>
      <c r="G296" t="s">
        <v>19</v>
      </c>
      <c r="H296">
        <v>2019</v>
      </c>
      <c r="I296">
        <v>2.33028550138294E-2</v>
      </c>
      <c r="J296">
        <v>3.5948515914521001E-2</v>
      </c>
      <c r="K296">
        <v>1.4336064889338E-2</v>
      </c>
    </row>
    <row r="297" spans="1:12" x14ac:dyDescent="0.4">
      <c r="A297" t="s">
        <v>11</v>
      </c>
      <c r="B297" t="s">
        <v>12</v>
      </c>
      <c r="C297" t="s">
        <v>13</v>
      </c>
      <c r="D297" t="s">
        <v>20</v>
      </c>
      <c r="E297" t="s">
        <v>79</v>
      </c>
      <c r="F297" t="s">
        <v>16</v>
      </c>
      <c r="G297" t="s">
        <v>19</v>
      </c>
      <c r="H297">
        <v>2019</v>
      </c>
      <c r="I297">
        <v>5.7851049839873396E-3</v>
      </c>
      <c r="J297">
        <v>8.8968599634533293E-3</v>
      </c>
      <c r="K297">
        <v>3.54438811659092E-3</v>
      </c>
    </row>
    <row r="298" spans="1:12" x14ac:dyDescent="0.4">
      <c r="A298" t="s">
        <v>11</v>
      </c>
      <c r="B298" t="s">
        <v>12</v>
      </c>
      <c r="C298" t="s">
        <v>13</v>
      </c>
      <c r="D298" t="s">
        <v>20</v>
      </c>
      <c r="E298" t="s">
        <v>57</v>
      </c>
      <c r="F298" t="s">
        <v>16</v>
      </c>
      <c r="G298" t="s">
        <v>19</v>
      </c>
      <c r="H298">
        <v>2019</v>
      </c>
      <c r="I298">
        <v>1.86860726130106</v>
      </c>
      <c r="J298">
        <v>2.7989198966806499</v>
      </c>
      <c r="K298">
        <v>1.17279396993926</v>
      </c>
    </row>
    <row r="299" spans="1:12" x14ac:dyDescent="0.4">
      <c r="A299" t="s">
        <v>11</v>
      </c>
      <c r="B299" t="s">
        <v>12</v>
      </c>
      <c r="C299" t="s">
        <v>13</v>
      </c>
      <c r="D299" t="s">
        <v>20</v>
      </c>
      <c r="E299" t="s">
        <v>22</v>
      </c>
      <c r="F299" t="s">
        <v>16</v>
      </c>
      <c r="G299" t="s">
        <v>19</v>
      </c>
      <c r="H299">
        <v>2019</v>
      </c>
      <c r="I299">
        <v>3.2607191395477603E-2</v>
      </c>
      <c r="J299">
        <v>5.0234377587861E-2</v>
      </c>
      <c r="K299">
        <v>1.97760457710861E-2</v>
      </c>
    </row>
    <row r="300" spans="1:12" x14ac:dyDescent="0.4">
      <c r="A300" t="s">
        <v>11</v>
      </c>
      <c r="B300" t="s">
        <v>12</v>
      </c>
      <c r="C300" t="s">
        <v>13</v>
      </c>
      <c r="D300" t="s">
        <v>20</v>
      </c>
      <c r="E300" t="s">
        <v>72</v>
      </c>
      <c r="F300" t="s">
        <v>16</v>
      </c>
      <c r="G300" t="s">
        <v>19</v>
      </c>
      <c r="H300">
        <v>2019</v>
      </c>
      <c r="I300">
        <v>2.9750929803725502E-2</v>
      </c>
      <c r="J300">
        <v>4.5558205567754202E-2</v>
      </c>
      <c r="K300">
        <v>1.71328567308409E-2</v>
      </c>
    </row>
    <row r="302" spans="1:12" x14ac:dyDescent="0.4">
      <c r="A302" t="s">
        <v>42</v>
      </c>
      <c r="B302" t="s">
        <v>12</v>
      </c>
      <c r="C302" t="s">
        <v>13</v>
      </c>
      <c r="D302" t="s">
        <v>20</v>
      </c>
      <c r="E302" t="s">
        <v>37</v>
      </c>
      <c r="F302" t="s">
        <v>16</v>
      </c>
      <c r="G302" t="s">
        <v>19</v>
      </c>
      <c r="H302">
        <v>2019</v>
      </c>
      <c r="I302">
        <v>13.3323308743664</v>
      </c>
      <c r="J302">
        <v>17.250512092708899</v>
      </c>
      <c r="K302">
        <v>10.3249282998766</v>
      </c>
      <c r="L302">
        <v>14</v>
      </c>
    </row>
    <row r="303" spans="1:12" x14ac:dyDescent="0.4">
      <c r="A303" t="s">
        <v>42</v>
      </c>
      <c r="B303" t="s">
        <v>12</v>
      </c>
      <c r="C303" t="s">
        <v>13</v>
      </c>
      <c r="D303" t="s">
        <v>20</v>
      </c>
      <c r="E303" t="s">
        <v>23</v>
      </c>
      <c r="F303" t="s">
        <v>16</v>
      </c>
      <c r="G303" t="s">
        <v>19</v>
      </c>
      <c r="H303">
        <v>2019</v>
      </c>
      <c r="I303">
        <v>7.18231724905945E-2</v>
      </c>
      <c r="J303">
        <v>9.4321412001206306E-2</v>
      </c>
      <c r="K303">
        <v>5.3728037444422297E-2</v>
      </c>
    </row>
    <row r="304" spans="1:12" x14ac:dyDescent="0.4">
      <c r="A304" t="s">
        <v>42</v>
      </c>
      <c r="B304" t="s">
        <v>12</v>
      </c>
      <c r="C304" t="s">
        <v>13</v>
      </c>
      <c r="D304" t="s">
        <v>20</v>
      </c>
      <c r="E304" t="s">
        <v>25</v>
      </c>
      <c r="F304" t="s">
        <v>16</v>
      </c>
      <c r="G304" t="s">
        <v>19</v>
      </c>
      <c r="H304">
        <v>2019</v>
      </c>
      <c r="I304">
        <v>4.6717563039183903</v>
      </c>
      <c r="J304">
        <v>6.35476511543499</v>
      </c>
      <c r="K304">
        <v>3.2044984939056</v>
      </c>
    </row>
    <row r="305" spans="1:11" x14ac:dyDescent="0.4">
      <c r="A305" t="s">
        <v>42</v>
      </c>
      <c r="B305" t="s">
        <v>12</v>
      </c>
      <c r="C305" t="s">
        <v>13</v>
      </c>
      <c r="D305" t="s">
        <v>20</v>
      </c>
      <c r="E305" t="s">
        <v>38</v>
      </c>
      <c r="F305" t="s">
        <v>16</v>
      </c>
      <c r="G305" t="s">
        <v>19</v>
      </c>
      <c r="H305">
        <v>2019</v>
      </c>
      <c r="I305">
        <v>75.545933870889897</v>
      </c>
      <c r="J305">
        <v>104.31633147162199</v>
      </c>
      <c r="K305">
        <v>53.223753144146698</v>
      </c>
    </row>
    <row r="306" spans="1:11" x14ac:dyDescent="0.4">
      <c r="A306" t="s">
        <v>42</v>
      </c>
      <c r="B306" t="s">
        <v>12</v>
      </c>
      <c r="C306" t="s">
        <v>13</v>
      </c>
      <c r="D306" t="s">
        <v>20</v>
      </c>
      <c r="E306" t="s">
        <v>24</v>
      </c>
      <c r="F306" t="s">
        <v>16</v>
      </c>
      <c r="G306" t="s">
        <v>19</v>
      </c>
      <c r="H306">
        <v>2019</v>
      </c>
      <c r="I306">
        <v>7.0101501482113096E-2</v>
      </c>
      <c r="J306">
        <v>9.3780433648604999E-2</v>
      </c>
      <c r="K306">
        <v>5.14979154669232E-2</v>
      </c>
    </row>
    <row r="307" spans="1:11" x14ac:dyDescent="0.4">
      <c r="A307" t="s">
        <v>42</v>
      </c>
      <c r="B307" t="s">
        <v>12</v>
      </c>
      <c r="C307" t="s">
        <v>13</v>
      </c>
      <c r="D307" t="s">
        <v>20</v>
      </c>
      <c r="E307" t="s">
        <v>41</v>
      </c>
      <c r="F307" t="s">
        <v>16</v>
      </c>
      <c r="G307" t="s">
        <v>19</v>
      </c>
      <c r="H307">
        <v>2019</v>
      </c>
      <c r="I307">
        <v>7.0405359732364099</v>
      </c>
      <c r="J307">
        <v>9.8734882589782398</v>
      </c>
      <c r="K307">
        <v>4.9692852071606799</v>
      </c>
    </row>
    <row r="308" spans="1:11" x14ac:dyDescent="0.4">
      <c r="A308" t="s">
        <v>42</v>
      </c>
      <c r="B308" t="s">
        <v>12</v>
      </c>
      <c r="C308" t="s">
        <v>13</v>
      </c>
      <c r="D308" t="s">
        <v>20</v>
      </c>
      <c r="E308" t="s">
        <v>21</v>
      </c>
      <c r="F308" t="s">
        <v>16</v>
      </c>
      <c r="G308" t="s">
        <v>19</v>
      </c>
      <c r="H308">
        <v>2019</v>
      </c>
      <c r="I308">
        <v>4.2886987664441003</v>
      </c>
      <c r="J308">
        <v>5.31814792447447</v>
      </c>
      <c r="K308">
        <v>3.5057794788495502</v>
      </c>
    </row>
    <row r="309" spans="1:11" x14ac:dyDescent="0.4">
      <c r="A309" t="s">
        <v>42</v>
      </c>
      <c r="B309" t="s">
        <v>12</v>
      </c>
      <c r="C309" t="s">
        <v>13</v>
      </c>
      <c r="D309" t="s">
        <v>20</v>
      </c>
      <c r="E309" t="s">
        <v>36</v>
      </c>
      <c r="F309" t="s">
        <v>16</v>
      </c>
      <c r="G309" t="s">
        <v>19</v>
      </c>
      <c r="H309">
        <v>2019</v>
      </c>
      <c r="I309">
        <v>2.2826949540379502</v>
      </c>
      <c r="J309">
        <v>2.7783636210529599</v>
      </c>
      <c r="K309">
        <v>1.90743673299885</v>
      </c>
    </row>
    <row r="310" spans="1:11" x14ac:dyDescent="0.4">
      <c r="A310" t="s">
        <v>42</v>
      </c>
      <c r="B310" t="s">
        <v>12</v>
      </c>
      <c r="C310" t="s">
        <v>13</v>
      </c>
      <c r="D310" t="s">
        <v>20</v>
      </c>
      <c r="E310" t="s">
        <v>40</v>
      </c>
      <c r="F310" t="s">
        <v>16</v>
      </c>
      <c r="G310" t="s">
        <v>19</v>
      </c>
      <c r="H310">
        <v>2019</v>
      </c>
      <c r="I310">
        <v>0.27208301247724498</v>
      </c>
      <c r="J310">
        <v>0.34429003414430198</v>
      </c>
      <c r="K310">
        <v>0.209463395431887</v>
      </c>
    </row>
    <row r="311" spans="1:11" x14ac:dyDescent="0.4">
      <c r="A311" t="s">
        <v>42</v>
      </c>
      <c r="B311" t="s">
        <v>12</v>
      </c>
      <c r="C311" t="s">
        <v>13</v>
      </c>
      <c r="D311" t="s">
        <v>20</v>
      </c>
      <c r="E311" t="s">
        <v>15</v>
      </c>
      <c r="F311" t="s">
        <v>16</v>
      </c>
      <c r="G311" t="s">
        <v>19</v>
      </c>
      <c r="H311">
        <v>2019</v>
      </c>
      <c r="I311">
        <v>241.252447826778</v>
      </c>
      <c r="J311">
        <v>324.85357763568902</v>
      </c>
      <c r="K311">
        <v>176.25693591595899</v>
      </c>
    </row>
    <row r="312" spans="1:11" x14ac:dyDescent="0.4">
      <c r="A312" t="s">
        <v>42</v>
      </c>
      <c r="B312" t="s">
        <v>12</v>
      </c>
      <c r="C312" t="s">
        <v>13</v>
      </c>
      <c r="D312" t="s">
        <v>20</v>
      </c>
      <c r="E312" t="s">
        <v>28</v>
      </c>
      <c r="F312" t="s">
        <v>16</v>
      </c>
      <c r="G312" t="s">
        <v>19</v>
      </c>
      <c r="H312">
        <v>2019</v>
      </c>
      <c r="I312">
        <v>1.45209872944591</v>
      </c>
      <c r="J312">
        <v>1.9157692246395699</v>
      </c>
      <c r="K312">
        <v>1.0586891098592199</v>
      </c>
    </row>
    <row r="313" spans="1:11" x14ac:dyDescent="0.4">
      <c r="A313" t="s">
        <v>42</v>
      </c>
      <c r="B313" t="s">
        <v>12</v>
      </c>
      <c r="C313" t="s">
        <v>13</v>
      </c>
      <c r="D313" t="s">
        <v>20</v>
      </c>
      <c r="E313" t="s">
        <v>27</v>
      </c>
      <c r="F313" t="s">
        <v>16</v>
      </c>
      <c r="G313" t="s">
        <v>19</v>
      </c>
      <c r="H313">
        <v>2019</v>
      </c>
      <c r="I313">
        <v>316.11818314917002</v>
      </c>
      <c r="J313">
        <v>411.39521308772402</v>
      </c>
      <c r="K313">
        <v>236.51498861985201</v>
      </c>
    </row>
    <row r="314" spans="1:11" x14ac:dyDescent="0.4">
      <c r="A314" t="s">
        <v>42</v>
      </c>
      <c r="B314" t="s">
        <v>12</v>
      </c>
      <c r="C314" t="s">
        <v>13</v>
      </c>
      <c r="D314" t="s">
        <v>20</v>
      </c>
      <c r="E314" t="s">
        <v>29</v>
      </c>
      <c r="F314" t="s">
        <v>16</v>
      </c>
      <c r="G314" t="s">
        <v>19</v>
      </c>
      <c r="H314">
        <v>2019</v>
      </c>
      <c r="I314">
        <v>5.5395061412609898</v>
      </c>
      <c r="J314">
        <v>6.7299410310113803</v>
      </c>
      <c r="K314">
        <v>4.49597396953898</v>
      </c>
    </row>
    <row r="315" spans="1:11" x14ac:dyDescent="0.4">
      <c r="A315" t="s">
        <v>42</v>
      </c>
      <c r="B315" t="s">
        <v>12</v>
      </c>
      <c r="C315" t="s">
        <v>13</v>
      </c>
      <c r="D315" t="s">
        <v>20</v>
      </c>
      <c r="E315" t="s">
        <v>31</v>
      </c>
      <c r="F315" t="s">
        <v>16</v>
      </c>
      <c r="G315" t="s">
        <v>19</v>
      </c>
      <c r="H315">
        <v>2019</v>
      </c>
      <c r="I315">
        <v>11.1664369225489</v>
      </c>
      <c r="J315">
        <v>16.909662372744702</v>
      </c>
      <c r="K315">
        <v>7.0035455250782004</v>
      </c>
    </row>
    <row r="316" spans="1:11" x14ac:dyDescent="0.4">
      <c r="A316" t="s">
        <v>42</v>
      </c>
      <c r="B316" t="s">
        <v>12</v>
      </c>
      <c r="C316" t="s">
        <v>13</v>
      </c>
      <c r="D316" t="s">
        <v>20</v>
      </c>
      <c r="E316" t="s">
        <v>32</v>
      </c>
      <c r="F316" t="s">
        <v>16</v>
      </c>
      <c r="G316" t="s">
        <v>19</v>
      </c>
      <c r="H316">
        <v>2019</v>
      </c>
      <c r="I316">
        <v>16.631955090897598</v>
      </c>
      <c r="J316">
        <v>24.8762926421158</v>
      </c>
      <c r="K316">
        <v>10.531272884763601</v>
      </c>
    </row>
    <row r="317" spans="1:11" x14ac:dyDescent="0.4">
      <c r="A317" t="s">
        <v>42</v>
      </c>
      <c r="B317" t="s">
        <v>12</v>
      </c>
      <c r="C317" t="s">
        <v>13</v>
      </c>
      <c r="D317" t="s">
        <v>20</v>
      </c>
      <c r="E317" t="s">
        <v>30</v>
      </c>
      <c r="F317" t="s">
        <v>16</v>
      </c>
      <c r="G317" t="s">
        <v>19</v>
      </c>
      <c r="H317">
        <v>2019</v>
      </c>
      <c r="I317">
        <v>56.8938635961429</v>
      </c>
      <c r="J317">
        <v>71.270291807823298</v>
      </c>
      <c r="K317">
        <v>44.751133754624298</v>
      </c>
    </row>
    <row r="318" spans="1:11" x14ac:dyDescent="0.4">
      <c r="A318" t="s">
        <v>42</v>
      </c>
      <c r="B318" t="s">
        <v>12</v>
      </c>
      <c r="C318" t="s">
        <v>13</v>
      </c>
      <c r="D318" t="s">
        <v>20</v>
      </c>
      <c r="E318" t="s">
        <v>35</v>
      </c>
      <c r="F318" t="s">
        <v>16</v>
      </c>
      <c r="G318" t="s">
        <v>19</v>
      </c>
      <c r="H318">
        <v>2019</v>
      </c>
      <c r="I318">
        <v>0.62245009659079897</v>
      </c>
      <c r="J318">
        <v>0.79414917791416395</v>
      </c>
      <c r="K318">
        <v>0.49831905634155998</v>
      </c>
    </row>
    <row r="319" spans="1:11" x14ac:dyDescent="0.4">
      <c r="A319" t="s">
        <v>42</v>
      </c>
      <c r="B319" t="s">
        <v>12</v>
      </c>
      <c r="C319" t="s">
        <v>13</v>
      </c>
      <c r="D319" t="s">
        <v>20</v>
      </c>
      <c r="E319" t="s">
        <v>33</v>
      </c>
      <c r="F319" t="s">
        <v>16</v>
      </c>
      <c r="G319" t="s">
        <v>19</v>
      </c>
      <c r="H319">
        <v>2019</v>
      </c>
      <c r="I319">
        <v>0.25160472133869499</v>
      </c>
      <c r="J319">
        <v>0.33595549562767801</v>
      </c>
      <c r="K319">
        <v>0.195025740151125</v>
      </c>
    </row>
    <row r="320" spans="1:11" x14ac:dyDescent="0.4">
      <c r="A320" t="s">
        <v>42</v>
      </c>
      <c r="B320" t="s">
        <v>12</v>
      </c>
      <c r="C320" t="s">
        <v>13</v>
      </c>
      <c r="D320" t="s">
        <v>20</v>
      </c>
      <c r="E320" t="s">
        <v>34</v>
      </c>
      <c r="F320" t="s">
        <v>16</v>
      </c>
      <c r="G320" t="s">
        <v>19</v>
      </c>
      <c r="H320">
        <v>2019</v>
      </c>
      <c r="I320">
        <v>6.2448967351824099E-2</v>
      </c>
      <c r="J320">
        <v>8.4472271513196598E-2</v>
      </c>
      <c r="K320">
        <v>4.5389793751688098E-2</v>
      </c>
    </row>
    <row r="321" spans="1:12" x14ac:dyDescent="0.4">
      <c r="A321" t="s">
        <v>42</v>
      </c>
      <c r="B321" t="s">
        <v>12</v>
      </c>
      <c r="C321" t="s">
        <v>13</v>
      </c>
      <c r="D321" t="s">
        <v>20</v>
      </c>
      <c r="E321" t="s">
        <v>26</v>
      </c>
      <c r="F321" t="s">
        <v>16</v>
      </c>
      <c r="G321" t="s">
        <v>19</v>
      </c>
      <c r="H321">
        <v>2019</v>
      </c>
      <c r="I321">
        <v>20.597144716523001</v>
      </c>
      <c r="J321">
        <v>26.117370754943099</v>
      </c>
      <c r="K321">
        <v>15.9845874936043</v>
      </c>
    </row>
    <row r="322" spans="1:12" x14ac:dyDescent="0.4">
      <c r="A322" t="s">
        <v>42</v>
      </c>
      <c r="B322" t="s">
        <v>12</v>
      </c>
      <c r="C322" t="s">
        <v>13</v>
      </c>
      <c r="D322" t="s">
        <v>20</v>
      </c>
      <c r="E322" t="s">
        <v>22</v>
      </c>
      <c r="F322" t="s">
        <v>16</v>
      </c>
      <c r="G322" t="s">
        <v>19</v>
      </c>
      <c r="H322">
        <v>2019</v>
      </c>
      <c r="I322">
        <v>0.35276772011634899</v>
      </c>
      <c r="J322">
        <v>0.483486814615601</v>
      </c>
      <c r="K322">
        <v>0.25429067080618101</v>
      </c>
    </row>
    <row r="323" spans="1:12" x14ac:dyDescent="0.4">
      <c r="A323" t="s">
        <v>42</v>
      </c>
      <c r="B323" t="s">
        <v>12</v>
      </c>
      <c r="C323" t="s">
        <v>13</v>
      </c>
      <c r="D323" t="s">
        <v>20</v>
      </c>
      <c r="E323" t="s">
        <v>39</v>
      </c>
      <c r="F323" t="s">
        <v>16</v>
      </c>
      <c r="G323" t="s">
        <v>19</v>
      </c>
      <c r="H323">
        <v>2019</v>
      </c>
      <c r="I323">
        <v>0.32082608241424398</v>
      </c>
      <c r="J323">
        <v>0.44466726892610597</v>
      </c>
      <c r="K323">
        <v>0.223328943585891</v>
      </c>
    </row>
    <row r="325" spans="1:12" x14ac:dyDescent="0.4">
      <c r="A325" t="s">
        <v>11</v>
      </c>
      <c r="B325" t="s">
        <v>12</v>
      </c>
      <c r="C325" t="s">
        <v>18</v>
      </c>
      <c r="D325" t="s">
        <v>20</v>
      </c>
      <c r="E325" t="s">
        <v>37</v>
      </c>
      <c r="F325" t="s">
        <v>16</v>
      </c>
      <c r="G325" t="s">
        <v>19</v>
      </c>
      <c r="H325">
        <v>2019</v>
      </c>
      <c r="I325">
        <v>0.37743521693693799</v>
      </c>
      <c r="J325">
        <v>0.56445799317905798</v>
      </c>
      <c r="K325">
        <v>0.238509763643385</v>
      </c>
      <c r="L325">
        <v>15</v>
      </c>
    </row>
    <row r="326" spans="1:12" x14ac:dyDescent="0.4">
      <c r="A326" t="s">
        <v>11</v>
      </c>
      <c r="B326" t="s">
        <v>12</v>
      </c>
      <c r="C326" t="s">
        <v>18</v>
      </c>
      <c r="D326" t="s">
        <v>20</v>
      </c>
      <c r="E326" t="s">
        <v>23</v>
      </c>
      <c r="F326" t="s">
        <v>16</v>
      </c>
      <c r="G326" t="s">
        <v>19</v>
      </c>
      <c r="H326">
        <v>2019</v>
      </c>
      <c r="I326">
        <v>8.6613066488394098E-4</v>
      </c>
      <c r="J326">
        <v>1.31991659901298E-3</v>
      </c>
      <c r="K326">
        <v>5.3025741693095701E-4</v>
      </c>
    </row>
    <row r="327" spans="1:12" x14ac:dyDescent="0.4">
      <c r="A327" t="s">
        <v>11</v>
      </c>
      <c r="B327" t="s">
        <v>12</v>
      </c>
      <c r="C327" t="s">
        <v>18</v>
      </c>
      <c r="D327" t="s">
        <v>20</v>
      </c>
      <c r="E327" t="s">
        <v>25</v>
      </c>
      <c r="F327" t="s">
        <v>16</v>
      </c>
      <c r="G327" t="s">
        <v>19</v>
      </c>
      <c r="H327">
        <v>2019</v>
      </c>
      <c r="I327">
        <v>0.12910607588483</v>
      </c>
      <c r="J327">
        <v>0.23204868402689599</v>
      </c>
      <c r="K327">
        <v>6.2484821095917999E-2</v>
      </c>
    </row>
    <row r="328" spans="1:12" x14ac:dyDescent="0.4">
      <c r="A328" t="s">
        <v>11</v>
      </c>
      <c r="B328" t="s">
        <v>12</v>
      </c>
      <c r="C328" t="s">
        <v>18</v>
      </c>
      <c r="D328" t="s">
        <v>20</v>
      </c>
      <c r="E328" t="s">
        <v>38</v>
      </c>
      <c r="F328" t="s">
        <v>16</v>
      </c>
      <c r="G328" t="s">
        <v>19</v>
      </c>
      <c r="H328">
        <v>2019</v>
      </c>
      <c r="I328">
        <v>5.1382595241914899</v>
      </c>
      <c r="J328">
        <v>8.4164803920926694</v>
      </c>
      <c r="K328">
        <v>3.0276807477643302</v>
      </c>
    </row>
    <row r="329" spans="1:12" x14ac:dyDescent="0.4">
      <c r="A329" t="s">
        <v>11</v>
      </c>
      <c r="B329" t="s">
        <v>12</v>
      </c>
      <c r="C329" t="s">
        <v>18</v>
      </c>
      <c r="D329" t="s">
        <v>20</v>
      </c>
      <c r="E329" t="s">
        <v>24</v>
      </c>
      <c r="F329" t="s">
        <v>16</v>
      </c>
      <c r="G329" t="s">
        <v>19</v>
      </c>
      <c r="H329">
        <v>2019</v>
      </c>
      <c r="I329">
        <v>5.18608329105695E-4</v>
      </c>
      <c r="J329">
        <v>8.2561447769348797E-4</v>
      </c>
      <c r="K329">
        <v>3.2085071812246402E-4</v>
      </c>
    </row>
    <row r="330" spans="1:12" x14ac:dyDescent="0.4">
      <c r="A330" t="s">
        <v>11</v>
      </c>
      <c r="B330" t="s">
        <v>12</v>
      </c>
      <c r="C330" t="s">
        <v>18</v>
      </c>
      <c r="D330" t="s">
        <v>20</v>
      </c>
      <c r="E330" t="s">
        <v>41</v>
      </c>
      <c r="F330" t="s">
        <v>16</v>
      </c>
      <c r="G330" t="s">
        <v>19</v>
      </c>
      <c r="H330">
        <v>2019</v>
      </c>
      <c r="I330">
        <v>0.69946874935320003</v>
      </c>
      <c r="J330">
        <v>1.12204931271049</v>
      </c>
      <c r="K330">
        <v>0.413569011689845</v>
      </c>
    </row>
    <row r="331" spans="1:12" x14ac:dyDescent="0.4">
      <c r="A331" t="s">
        <v>11</v>
      </c>
      <c r="B331" t="s">
        <v>12</v>
      </c>
      <c r="C331" t="s">
        <v>18</v>
      </c>
      <c r="D331" t="s">
        <v>20</v>
      </c>
      <c r="E331" t="s">
        <v>21</v>
      </c>
      <c r="F331" t="s">
        <v>16</v>
      </c>
      <c r="G331" t="s">
        <v>19</v>
      </c>
      <c r="H331">
        <v>2019</v>
      </c>
      <c r="I331">
        <v>0.43598012061272301</v>
      </c>
      <c r="J331">
        <v>0.62802836962835296</v>
      </c>
      <c r="K331">
        <v>0.28568943596214402</v>
      </c>
    </row>
    <row r="332" spans="1:12" x14ac:dyDescent="0.4">
      <c r="A332" t="s">
        <v>11</v>
      </c>
      <c r="B332" t="s">
        <v>12</v>
      </c>
      <c r="C332" t="s">
        <v>18</v>
      </c>
      <c r="D332" t="s">
        <v>20</v>
      </c>
      <c r="E332" t="s">
        <v>36</v>
      </c>
      <c r="F332" t="s">
        <v>16</v>
      </c>
      <c r="G332" t="s">
        <v>19</v>
      </c>
      <c r="H332">
        <v>2019</v>
      </c>
      <c r="I332">
        <v>0.20953148975972599</v>
      </c>
      <c r="J332">
        <v>0.29747509750283202</v>
      </c>
      <c r="K332">
        <v>0.13777143030922401</v>
      </c>
    </row>
    <row r="333" spans="1:12" x14ac:dyDescent="0.4">
      <c r="A333" t="s">
        <v>11</v>
      </c>
      <c r="B333" t="s">
        <v>12</v>
      </c>
      <c r="C333" t="s">
        <v>18</v>
      </c>
      <c r="D333" t="s">
        <v>20</v>
      </c>
      <c r="E333" t="s">
        <v>40</v>
      </c>
      <c r="F333" t="s">
        <v>16</v>
      </c>
      <c r="G333" t="s">
        <v>19</v>
      </c>
      <c r="H333">
        <v>2019</v>
      </c>
      <c r="I333">
        <v>1.44642645791949E-2</v>
      </c>
      <c r="J333">
        <v>2.19565310855502E-2</v>
      </c>
      <c r="K333">
        <v>8.7843170050572496E-3</v>
      </c>
    </row>
    <row r="334" spans="1:12" x14ac:dyDescent="0.4">
      <c r="A334" t="s">
        <v>11</v>
      </c>
      <c r="B334" t="s">
        <v>12</v>
      </c>
      <c r="C334" t="s">
        <v>18</v>
      </c>
      <c r="D334" t="s">
        <v>20</v>
      </c>
      <c r="E334" t="s">
        <v>15</v>
      </c>
      <c r="F334" t="s">
        <v>16</v>
      </c>
      <c r="G334" t="s">
        <v>19</v>
      </c>
      <c r="H334">
        <v>2019</v>
      </c>
      <c r="I334">
        <v>20.158106705848599</v>
      </c>
      <c r="J334">
        <v>31.206302184121501</v>
      </c>
      <c r="K334">
        <v>12.1683515870067</v>
      </c>
    </row>
    <row r="335" spans="1:12" x14ac:dyDescent="0.4">
      <c r="A335" t="s">
        <v>11</v>
      </c>
      <c r="B335" t="s">
        <v>12</v>
      </c>
      <c r="C335" t="s">
        <v>18</v>
      </c>
      <c r="D335" t="s">
        <v>20</v>
      </c>
      <c r="E335" t="s">
        <v>28</v>
      </c>
      <c r="F335" t="s">
        <v>16</v>
      </c>
      <c r="G335" t="s">
        <v>19</v>
      </c>
      <c r="H335">
        <v>2019</v>
      </c>
      <c r="I335">
        <v>0.10895559519091599</v>
      </c>
      <c r="J335">
        <v>0.164751262992195</v>
      </c>
      <c r="K335">
        <v>6.7222880016349795E-2</v>
      </c>
    </row>
    <row r="336" spans="1:12" x14ac:dyDescent="0.4">
      <c r="A336" t="s">
        <v>11</v>
      </c>
      <c r="B336" t="s">
        <v>12</v>
      </c>
      <c r="C336" t="s">
        <v>18</v>
      </c>
      <c r="D336" t="s">
        <v>20</v>
      </c>
      <c r="E336" t="s">
        <v>27</v>
      </c>
      <c r="F336" t="s">
        <v>16</v>
      </c>
      <c r="G336" t="s">
        <v>19</v>
      </c>
      <c r="H336">
        <v>2019</v>
      </c>
      <c r="I336">
        <v>19.935626784507502</v>
      </c>
      <c r="J336">
        <v>29.834153590844799</v>
      </c>
      <c r="K336">
        <v>12.167509560775599</v>
      </c>
    </row>
    <row r="337" spans="1:12" x14ac:dyDescent="0.4">
      <c r="A337" t="s">
        <v>11</v>
      </c>
      <c r="B337" t="s">
        <v>12</v>
      </c>
      <c r="C337" t="s">
        <v>18</v>
      </c>
      <c r="D337" t="s">
        <v>20</v>
      </c>
      <c r="E337" t="s">
        <v>29</v>
      </c>
      <c r="F337" t="s">
        <v>16</v>
      </c>
      <c r="G337" t="s">
        <v>19</v>
      </c>
      <c r="H337">
        <v>2019</v>
      </c>
      <c r="I337">
        <v>0.43400061297065901</v>
      </c>
      <c r="J337">
        <v>0.63165237328183299</v>
      </c>
      <c r="K337">
        <v>0.284632941581141</v>
      </c>
    </row>
    <row r="338" spans="1:12" x14ac:dyDescent="0.4">
      <c r="A338" t="s">
        <v>11</v>
      </c>
      <c r="B338" t="s">
        <v>12</v>
      </c>
      <c r="C338" t="s">
        <v>18</v>
      </c>
      <c r="D338" t="s">
        <v>20</v>
      </c>
      <c r="E338" t="s">
        <v>31</v>
      </c>
      <c r="F338" t="s">
        <v>16</v>
      </c>
      <c r="G338" t="s">
        <v>19</v>
      </c>
      <c r="H338">
        <v>2019</v>
      </c>
      <c r="I338">
        <v>0.81702582118696798</v>
      </c>
      <c r="J338">
        <v>1.4110808789599101</v>
      </c>
      <c r="K338">
        <v>0.44506644990980199</v>
      </c>
    </row>
    <row r="339" spans="1:12" x14ac:dyDescent="0.4">
      <c r="A339" t="s">
        <v>11</v>
      </c>
      <c r="B339" t="s">
        <v>12</v>
      </c>
      <c r="C339" t="s">
        <v>18</v>
      </c>
      <c r="D339" t="s">
        <v>20</v>
      </c>
      <c r="E339" t="s">
        <v>32</v>
      </c>
      <c r="F339" t="s">
        <v>16</v>
      </c>
      <c r="G339" t="s">
        <v>19</v>
      </c>
      <c r="H339">
        <v>2019</v>
      </c>
      <c r="I339">
        <v>2.1807416183012598</v>
      </c>
      <c r="J339">
        <v>3.73794173663208</v>
      </c>
      <c r="K339">
        <v>1.1979596510008299</v>
      </c>
    </row>
    <row r="340" spans="1:12" x14ac:dyDescent="0.4">
      <c r="A340" t="s">
        <v>11</v>
      </c>
      <c r="B340" t="s">
        <v>12</v>
      </c>
      <c r="C340" t="s">
        <v>18</v>
      </c>
      <c r="D340" t="s">
        <v>20</v>
      </c>
      <c r="E340" t="s">
        <v>30</v>
      </c>
      <c r="F340" t="s">
        <v>16</v>
      </c>
      <c r="G340" t="s">
        <v>19</v>
      </c>
      <c r="H340">
        <v>2019</v>
      </c>
      <c r="I340">
        <v>3.59030678164565</v>
      </c>
      <c r="J340">
        <v>5.3242874507118003</v>
      </c>
      <c r="K340">
        <v>2.2933265048461999</v>
      </c>
    </row>
    <row r="341" spans="1:12" x14ac:dyDescent="0.4">
      <c r="A341" t="s">
        <v>11</v>
      </c>
      <c r="B341" t="s">
        <v>12</v>
      </c>
      <c r="C341" t="s">
        <v>18</v>
      </c>
      <c r="D341" t="s">
        <v>20</v>
      </c>
      <c r="E341" t="s">
        <v>35</v>
      </c>
      <c r="F341" t="s">
        <v>16</v>
      </c>
      <c r="G341" t="s">
        <v>19</v>
      </c>
      <c r="H341">
        <v>2019</v>
      </c>
      <c r="I341">
        <v>5.5771849987081998E-2</v>
      </c>
      <c r="J341">
        <v>8.0271831262003102E-2</v>
      </c>
      <c r="K341">
        <v>3.5877941454915102E-2</v>
      </c>
    </row>
    <row r="342" spans="1:12" x14ac:dyDescent="0.4">
      <c r="A342" t="s">
        <v>11</v>
      </c>
      <c r="B342" t="s">
        <v>12</v>
      </c>
      <c r="C342" t="s">
        <v>18</v>
      </c>
      <c r="D342" t="s">
        <v>20</v>
      </c>
      <c r="E342" t="s">
        <v>33</v>
      </c>
      <c r="F342" t="s">
        <v>16</v>
      </c>
      <c r="G342" t="s">
        <v>19</v>
      </c>
      <c r="H342">
        <v>2019</v>
      </c>
      <c r="I342">
        <v>3.7351528303653E-2</v>
      </c>
      <c r="J342">
        <v>5.6488733922235301E-2</v>
      </c>
      <c r="K342">
        <v>2.33864850671722E-2</v>
      </c>
    </row>
    <row r="343" spans="1:12" x14ac:dyDescent="0.4">
      <c r="A343" t="s">
        <v>11</v>
      </c>
      <c r="B343" t="s">
        <v>12</v>
      </c>
      <c r="C343" t="s">
        <v>18</v>
      </c>
      <c r="D343" t="s">
        <v>20</v>
      </c>
      <c r="E343" t="s">
        <v>34</v>
      </c>
      <c r="F343" t="s">
        <v>16</v>
      </c>
      <c r="G343" t="s">
        <v>19</v>
      </c>
      <c r="H343">
        <v>2019</v>
      </c>
      <c r="I343">
        <v>1.5869592314486701E-3</v>
      </c>
      <c r="J343">
        <v>2.49657004958748E-3</v>
      </c>
      <c r="K343">
        <v>9.6390812286474298E-4</v>
      </c>
    </row>
    <row r="344" spans="1:12" x14ac:dyDescent="0.4">
      <c r="A344" t="s">
        <v>11</v>
      </c>
      <c r="B344" t="s">
        <v>12</v>
      </c>
      <c r="C344" t="s">
        <v>18</v>
      </c>
      <c r="D344" t="s">
        <v>20</v>
      </c>
      <c r="E344" t="s">
        <v>26</v>
      </c>
      <c r="F344" t="s">
        <v>16</v>
      </c>
      <c r="G344" t="s">
        <v>19</v>
      </c>
      <c r="H344">
        <v>2019</v>
      </c>
      <c r="I344">
        <v>2.8629763682305902</v>
      </c>
      <c r="J344">
        <v>4.2877790544071201</v>
      </c>
      <c r="K344">
        <v>1.7952395936621</v>
      </c>
    </row>
    <row r="345" spans="1:12" x14ac:dyDescent="0.4">
      <c r="A345" t="s">
        <v>11</v>
      </c>
      <c r="B345" t="s">
        <v>12</v>
      </c>
      <c r="C345" t="s">
        <v>18</v>
      </c>
      <c r="D345" t="s">
        <v>20</v>
      </c>
      <c r="E345" t="s">
        <v>22</v>
      </c>
      <c r="F345" t="s">
        <v>16</v>
      </c>
      <c r="G345" t="s">
        <v>19</v>
      </c>
      <c r="H345">
        <v>2019</v>
      </c>
      <c r="I345">
        <v>1.55172170853371E-3</v>
      </c>
      <c r="J345">
        <v>2.5028156921495402E-3</v>
      </c>
      <c r="K345">
        <v>9.3719415436157802E-4</v>
      </c>
    </row>
    <row r="346" spans="1:12" x14ac:dyDescent="0.4">
      <c r="A346" t="s">
        <v>11</v>
      </c>
      <c r="B346" t="s">
        <v>12</v>
      </c>
      <c r="C346" t="s">
        <v>18</v>
      </c>
      <c r="D346" t="s">
        <v>20</v>
      </c>
      <c r="E346" t="s">
        <v>39</v>
      </c>
      <c r="F346" t="s">
        <v>16</v>
      </c>
      <c r="G346" t="s">
        <v>19</v>
      </c>
      <c r="H346">
        <v>2019</v>
      </c>
      <c r="I346">
        <v>2.7436260133483999E-2</v>
      </c>
      <c r="J346">
        <v>4.1698114266009903E-2</v>
      </c>
      <c r="K346">
        <v>1.5884054665765101E-2</v>
      </c>
    </row>
    <row r="348" spans="1:12" x14ac:dyDescent="0.4">
      <c r="A348" t="s">
        <v>42</v>
      </c>
      <c r="B348" t="s">
        <v>12</v>
      </c>
      <c r="C348" t="s">
        <v>18</v>
      </c>
      <c r="D348" t="s">
        <v>20</v>
      </c>
      <c r="E348" t="s">
        <v>37</v>
      </c>
      <c r="F348" t="s">
        <v>16</v>
      </c>
      <c r="G348" t="s">
        <v>19</v>
      </c>
      <c r="H348">
        <v>2019</v>
      </c>
      <c r="I348">
        <v>4.1327252137820301</v>
      </c>
      <c r="J348">
        <v>5.3629785730058899</v>
      </c>
      <c r="K348">
        <v>3.1836525719683801</v>
      </c>
      <c r="L348">
        <v>16</v>
      </c>
    </row>
    <row r="349" spans="1:12" x14ac:dyDescent="0.4">
      <c r="A349" t="s">
        <v>42</v>
      </c>
      <c r="B349" t="s">
        <v>12</v>
      </c>
      <c r="C349" t="s">
        <v>18</v>
      </c>
      <c r="D349" t="s">
        <v>20</v>
      </c>
      <c r="E349" t="s">
        <v>23</v>
      </c>
      <c r="F349" t="s">
        <v>16</v>
      </c>
      <c r="G349" t="s">
        <v>19</v>
      </c>
      <c r="H349">
        <v>2019</v>
      </c>
      <c r="I349">
        <v>9.3464894445103395E-3</v>
      </c>
      <c r="J349">
        <v>1.23060319709679E-2</v>
      </c>
      <c r="K349">
        <v>6.9314618968724399E-3</v>
      </c>
    </row>
    <row r="350" spans="1:12" x14ac:dyDescent="0.4">
      <c r="A350" t="s">
        <v>42</v>
      </c>
      <c r="B350" t="s">
        <v>12</v>
      </c>
      <c r="C350" t="s">
        <v>18</v>
      </c>
      <c r="D350" t="s">
        <v>20</v>
      </c>
      <c r="E350" t="s">
        <v>25</v>
      </c>
      <c r="F350" t="s">
        <v>16</v>
      </c>
      <c r="G350" t="s">
        <v>19</v>
      </c>
      <c r="H350">
        <v>2019</v>
      </c>
      <c r="I350">
        <v>2.26813645607993</v>
      </c>
      <c r="J350">
        <v>3.6030891897750101</v>
      </c>
      <c r="K350">
        <v>1.2851016942392699</v>
      </c>
    </row>
    <row r="351" spans="1:12" x14ac:dyDescent="0.4">
      <c r="A351" t="s">
        <v>42</v>
      </c>
      <c r="B351" t="s">
        <v>12</v>
      </c>
      <c r="C351" t="s">
        <v>18</v>
      </c>
      <c r="D351" t="s">
        <v>20</v>
      </c>
      <c r="E351" t="s">
        <v>38</v>
      </c>
      <c r="F351" t="s">
        <v>16</v>
      </c>
      <c r="G351" t="s">
        <v>19</v>
      </c>
      <c r="H351">
        <v>2019</v>
      </c>
      <c r="I351">
        <v>57.508548906611601</v>
      </c>
      <c r="J351">
        <v>85.017740776290296</v>
      </c>
      <c r="K351">
        <v>39.014253758669</v>
      </c>
    </row>
    <row r="352" spans="1:12" x14ac:dyDescent="0.4">
      <c r="A352" t="s">
        <v>42</v>
      </c>
      <c r="B352" t="s">
        <v>12</v>
      </c>
      <c r="C352" t="s">
        <v>18</v>
      </c>
      <c r="D352" t="s">
        <v>20</v>
      </c>
      <c r="E352" t="s">
        <v>24</v>
      </c>
      <c r="F352" t="s">
        <v>16</v>
      </c>
      <c r="G352" t="s">
        <v>19</v>
      </c>
      <c r="H352">
        <v>2019</v>
      </c>
      <c r="I352">
        <v>5.59531862847023E-3</v>
      </c>
      <c r="J352">
        <v>7.6847751626159897E-3</v>
      </c>
      <c r="K352">
        <v>4.0774599956014297E-3</v>
      </c>
    </row>
    <row r="353" spans="1:11" x14ac:dyDescent="0.4">
      <c r="A353" t="s">
        <v>42</v>
      </c>
      <c r="B353" t="s">
        <v>12</v>
      </c>
      <c r="C353" t="s">
        <v>18</v>
      </c>
      <c r="D353" t="s">
        <v>20</v>
      </c>
      <c r="E353" t="s">
        <v>41</v>
      </c>
      <c r="F353" t="s">
        <v>16</v>
      </c>
      <c r="G353" t="s">
        <v>19</v>
      </c>
      <c r="H353">
        <v>2019</v>
      </c>
      <c r="I353">
        <v>7.5533427755590701</v>
      </c>
      <c r="J353">
        <v>10.489051674891201</v>
      </c>
      <c r="K353">
        <v>5.3948474490659803</v>
      </c>
    </row>
    <row r="354" spans="1:11" x14ac:dyDescent="0.4">
      <c r="A354" t="s">
        <v>42</v>
      </c>
      <c r="B354" t="s">
        <v>12</v>
      </c>
      <c r="C354" t="s">
        <v>18</v>
      </c>
      <c r="D354" t="s">
        <v>20</v>
      </c>
      <c r="E354" t="s">
        <v>21</v>
      </c>
      <c r="F354" t="s">
        <v>16</v>
      </c>
      <c r="G354" t="s">
        <v>19</v>
      </c>
      <c r="H354">
        <v>2019</v>
      </c>
      <c r="I354">
        <v>4.8230494788434601</v>
      </c>
      <c r="J354">
        <v>5.9676221016255999</v>
      </c>
      <c r="K354">
        <v>3.9557940173007702</v>
      </c>
    </row>
    <row r="355" spans="1:11" x14ac:dyDescent="0.4">
      <c r="A355" t="s">
        <v>42</v>
      </c>
      <c r="B355" t="s">
        <v>12</v>
      </c>
      <c r="C355" t="s">
        <v>18</v>
      </c>
      <c r="D355" t="s">
        <v>20</v>
      </c>
      <c r="E355" t="s">
        <v>36</v>
      </c>
      <c r="F355" t="s">
        <v>16</v>
      </c>
      <c r="G355" t="s">
        <v>19</v>
      </c>
      <c r="H355">
        <v>2019</v>
      </c>
      <c r="I355">
        <v>2.2838645296523898</v>
      </c>
      <c r="J355">
        <v>2.78529880410967</v>
      </c>
      <c r="K355">
        <v>1.91565759123222</v>
      </c>
    </row>
    <row r="356" spans="1:11" x14ac:dyDescent="0.4">
      <c r="A356" t="s">
        <v>42</v>
      </c>
      <c r="B356" t="s">
        <v>12</v>
      </c>
      <c r="C356" t="s">
        <v>18</v>
      </c>
      <c r="D356" t="s">
        <v>20</v>
      </c>
      <c r="E356" t="s">
        <v>40</v>
      </c>
      <c r="F356" t="s">
        <v>16</v>
      </c>
      <c r="G356" t="s">
        <v>19</v>
      </c>
      <c r="H356">
        <v>2019</v>
      </c>
      <c r="I356">
        <v>0.15602293339411999</v>
      </c>
      <c r="J356">
        <v>0.20228405546646799</v>
      </c>
      <c r="K356">
        <v>0.117199591110048</v>
      </c>
    </row>
    <row r="357" spans="1:11" x14ac:dyDescent="0.4">
      <c r="A357" t="s">
        <v>42</v>
      </c>
      <c r="B357" t="s">
        <v>12</v>
      </c>
      <c r="C357" t="s">
        <v>18</v>
      </c>
      <c r="D357" t="s">
        <v>20</v>
      </c>
      <c r="E357" t="s">
        <v>15</v>
      </c>
      <c r="F357" t="s">
        <v>16</v>
      </c>
      <c r="G357" t="s">
        <v>19</v>
      </c>
      <c r="H357">
        <v>2019</v>
      </c>
      <c r="I357">
        <v>224.60186237017001</v>
      </c>
      <c r="J357">
        <v>302.06443159269702</v>
      </c>
      <c r="K357">
        <v>162.853474300221</v>
      </c>
    </row>
    <row r="358" spans="1:11" x14ac:dyDescent="0.4">
      <c r="A358" t="s">
        <v>42</v>
      </c>
      <c r="B358" t="s">
        <v>12</v>
      </c>
      <c r="C358" t="s">
        <v>18</v>
      </c>
      <c r="D358" t="s">
        <v>20</v>
      </c>
      <c r="E358" t="s">
        <v>28</v>
      </c>
      <c r="F358" t="s">
        <v>16</v>
      </c>
      <c r="G358" t="s">
        <v>19</v>
      </c>
      <c r="H358">
        <v>2019</v>
      </c>
      <c r="I358">
        <v>1.18819084531059</v>
      </c>
      <c r="J358">
        <v>1.6043776730985999</v>
      </c>
      <c r="K358">
        <v>0.85716187328540205</v>
      </c>
    </row>
    <row r="359" spans="1:11" x14ac:dyDescent="0.4">
      <c r="A359" t="s">
        <v>42</v>
      </c>
      <c r="B359" t="s">
        <v>12</v>
      </c>
      <c r="C359" t="s">
        <v>18</v>
      </c>
      <c r="D359" t="s">
        <v>20</v>
      </c>
      <c r="E359" t="s">
        <v>27</v>
      </c>
      <c r="F359" t="s">
        <v>16</v>
      </c>
      <c r="G359" t="s">
        <v>19</v>
      </c>
      <c r="H359">
        <v>2019</v>
      </c>
      <c r="I359">
        <v>222.480286131464</v>
      </c>
      <c r="J359">
        <v>291.22064060921798</v>
      </c>
      <c r="K359">
        <v>163.754053633067</v>
      </c>
    </row>
    <row r="360" spans="1:11" x14ac:dyDescent="0.4">
      <c r="A360" t="s">
        <v>42</v>
      </c>
      <c r="B360" t="s">
        <v>12</v>
      </c>
      <c r="C360" t="s">
        <v>18</v>
      </c>
      <c r="D360" t="s">
        <v>20</v>
      </c>
      <c r="E360" t="s">
        <v>29</v>
      </c>
      <c r="F360" t="s">
        <v>16</v>
      </c>
      <c r="G360" t="s">
        <v>19</v>
      </c>
      <c r="H360">
        <v>2019</v>
      </c>
      <c r="I360">
        <v>4.7597623217571003</v>
      </c>
      <c r="J360">
        <v>5.7934842181951396</v>
      </c>
      <c r="K360">
        <v>3.8548723123232298</v>
      </c>
    </row>
    <row r="361" spans="1:11" x14ac:dyDescent="0.4">
      <c r="A361" t="s">
        <v>42</v>
      </c>
      <c r="B361" t="s">
        <v>12</v>
      </c>
      <c r="C361" t="s">
        <v>18</v>
      </c>
      <c r="D361" t="s">
        <v>20</v>
      </c>
      <c r="E361" t="s">
        <v>31</v>
      </c>
      <c r="F361" t="s">
        <v>16</v>
      </c>
      <c r="G361" t="s">
        <v>19</v>
      </c>
      <c r="H361">
        <v>2019</v>
      </c>
      <c r="I361">
        <v>9.0654410970851504</v>
      </c>
      <c r="J361">
        <v>13.877748682986701</v>
      </c>
      <c r="K361">
        <v>5.6952223086373603</v>
      </c>
    </row>
    <row r="362" spans="1:11" x14ac:dyDescent="0.4">
      <c r="A362" t="s">
        <v>42</v>
      </c>
      <c r="B362" t="s">
        <v>12</v>
      </c>
      <c r="C362" t="s">
        <v>18</v>
      </c>
      <c r="D362" t="s">
        <v>20</v>
      </c>
      <c r="E362" t="s">
        <v>32</v>
      </c>
      <c r="F362" t="s">
        <v>16</v>
      </c>
      <c r="G362" t="s">
        <v>19</v>
      </c>
      <c r="H362">
        <v>2019</v>
      </c>
      <c r="I362">
        <v>24.196320911407302</v>
      </c>
      <c r="J362">
        <v>35.929432588521998</v>
      </c>
      <c r="K362">
        <v>15.4820069916431</v>
      </c>
    </row>
    <row r="363" spans="1:11" x14ac:dyDescent="0.4">
      <c r="A363" t="s">
        <v>42</v>
      </c>
      <c r="B363" t="s">
        <v>12</v>
      </c>
      <c r="C363" t="s">
        <v>18</v>
      </c>
      <c r="D363" t="s">
        <v>20</v>
      </c>
      <c r="E363" t="s">
        <v>30</v>
      </c>
      <c r="F363" t="s">
        <v>16</v>
      </c>
      <c r="G363" t="s">
        <v>19</v>
      </c>
      <c r="H363">
        <v>2019</v>
      </c>
      <c r="I363">
        <v>39.823575205248297</v>
      </c>
      <c r="J363">
        <v>51.118800525667503</v>
      </c>
      <c r="K363">
        <v>30.968120564086998</v>
      </c>
    </row>
    <row r="364" spans="1:11" x14ac:dyDescent="0.4">
      <c r="A364" t="s">
        <v>42</v>
      </c>
      <c r="B364" t="s">
        <v>12</v>
      </c>
      <c r="C364" t="s">
        <v>18</v>
      </c>
      <c r="D364" t="s">
        <v>20</v>
      </c>
      <c r="E364" t="s">
        <v>35</v>
      </c>
      <c r="F364" t="s">
        <v>16</v>
      </c>
      <c r="G364" t="s">
        <v>19</v>
      </c>
      <c r="H364">
        <v>2019</v>
      </c>
      <c r="I364">
        <v>0.60608863417787395</v>
      </c>
      <c r="J364">
        <v>0.76193927315010002</v>
      </c>
      <c r="K364">
        <v>0.49609495627282402</v>
      </c>
    </row>
    <row r="365" spans="1:11" x14ac:dyDescent="0.4">
      <c r="A365" t="s">
        <v>42</v>
      </c>
      <c r="B365" t="s">
        <v>12</v>
      </c>
      <c r="C365" t="s">
        <v>18</v>
      </c>
      <c r="D365" t="s">
        <v>20</v>
      </c>
      <c r="E365" t="s">
        <v>33</v>
      </c>
      <c r="F365" t="s">
        <v>16</v>
      </c>
      <c r="G365" t="s">
        <v>19</v>
      </c>
      <c r="H365">
        <v>2019</v>
      </c>
      <c r="I365">
        <v>0.40519411474410699</v>
      </c>
      <c r="J365">
        <v>0.53012871897484903</v>
      </c>
      <c r="K365">
        <v>0.31957820273306198</v>
      </c>
    </row>
    <row r="366" spans="1:11" x14ac:dyDescent="0.4">
      <c r="A366" t="s">
        <v>42</v>
      </c>
      <c r="B366" t="s">
        <v>12</v>
      </c>
      <c r="C366" t="s">
        <v>18</v>
      </c>
      <c r="D366" t="s">
        <v>20</v>
      </c>
      <c r="E366" t="s">
        <v>34</v>
      </c>
      <c r="F366" t="s">
        <v>16</v>
      </c>
      <c r="G366" t="s">
        <v>19</v>
      </c>
      <c r="H366">
        <v>2019</v>
      </c>
      <c r="I366">
        <v>1.7127946863787401E-2</v>
      </c>
      <c r="J366">
        <v>2.4359120218724498E-2</v>
      </c>
      <c r="K366">
        <v>1.21454107042126E-2</v>
      </c>
    </row>
    <row r="367" spans="1:11" x14ac:dyDescent="0.4">
      <c r="A367" t="s">
        <v>42</v>
      </c>
      <c r="B367" t="s">
        <v>12</v>
      </c>
      <c r="C367" t="s">
        <v>18</v>
      </c>
      <c r="D367" t="s">
        <v>20</v>
      </c>
      <c r="E367" t="s">
        <v>26</v>
      </c>
      <c r="F367" t="s">
        <v>16</v>
      </c>
      <c r="G367" t="s">
        <v>19</v>
      </c>
      <c r="H367">
        <v>2019</v>
      </c>
      <c r="I367">
        <v>31.587520957333702</v>
      </c>
      <c r="J367">
        <v>40.341830188522003</v>
      </c>
      <c r="K367">
        <v>24.4925800714764</v>
      </c>
    </row>
    <row r="368" spans="1:11" x14ac:dyDescent="0.4">
      <c r="A368" t="s">
        <v>42</v>
      </c>
      <c r="B368" t="s">
        <v>12</v>
      </c>
      <c r="C368" t="s">
        <v>18</v>
      </c>
      <c r="D368" t="s">
        <v>20</v>
      </c>
      <c r="E368" t="s">
        <v>22</v>
      </c>
      <c r="F368" t="s">
        <v>16</v>
      </c>
      <c r="G368" t="s">
        <v>19</v>
      </c>
      <c r="H368">
        <v>2019</v>
      </c>
      <c r="I368">
        <v>1.6747455098124201E-2</v>
      </c>
      <c r="J368">
        <v>2.3777858627719299E-2</v>
      </c>
      <c r="K368">
        <v>1.19084057177768E-2</v>
      </c>
    </row>
    <row r="369" spans="1:11" x14ac:dyDescent="0.4">
      <c r="A369" t="s">
        <v>42</v>
      </c>
      <c r="B369" t="s">
        <v>12</v>
      </c>
      <c r="C369" t="s">
        <v>18</v>
      </c>
      <c r="D369" t="s">
        <v>20</v>
      </c>
      <c r="E369" t="s">
        <v>39</v>
      </c>
      <c r="F369" t="s">
        <v>16</v>
      </c>
      <c r="G369" t="s">
        <v>19</v>
      </c>
      <c r="H369">
        <v>2019</v>
      </c>
      <c r="I369">
        <v>0.29584637803806502</v>
      </c>
      <c r="J369">
        <v>0.39960879941085697</v>
      </c>
      <c r="K369">
        <v>0.21439463231636999</v>
      </c>
    </row>
  </sheetData>
  <autoFilter ref="A1:K1" xr:uid="{00000000-0009-0000-0000-000000000000}">
    <sortState ref="A2:K369">
      <sortCondition descending="1" ref="D1"/>
    </sortState>
  </autoFilter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096E-AF6E-4A91-8E2A-91085B84E31C}">
  <dimension ref="A3:L185"/>
  <sheetViews>
    <sheetView workbookViewId="0">
      <selection activeCell="H13" sqref="H13"/>
    </sheetView>
  </sheetViews>
  <sheetFormatPr defaultRowHeight="13.9" x14ac:dyDescent="0.4"/>
  <sheetData>
    <row r="3" spans="1:12" x14ac:dyDescent="0.4">
      <c r="A3" t="s">
        <v>11</v>
      </c>
      <c r="B3" t="s">
        <v>12</v>
      </c>
      <c r="C3" t="s">
        <v>13</v>
      </c>
      <c r="D3" t="s">
        <v>20</v>
      </c>
      <c r="E3" t="s">
        <v>37</v>
      </c>
      <c r="F3" t="s">
        <v>16</v>
      </c>
      <c r="G3" t="s">
        <v>19</v>
      </c>
      <c r="H3">
        <v>1990</v>
      </c>
      <c r="I3">
        <v>1.7465281525678999</v>
      </c>
      <c r="J3">
        <v>2.5750134751629199</v>
      </c>
      <c r="K3">
        <v>1.0918279689532</v>
      </c>
      <c r="L3">
        <v>9</v>
      </c>
    </row>
    <row r="4" spans="1:12" x14ac:dyDescent="0.4">
      <c r="A4" t="s">
        <v>11</v>
      </c>
      <c r="B4" t="s">
        <v>12</v>
      </c>
      <c r="C4" t="s">
        <v>13</v>
      </c>
      <c r="D4" t="s">
        <v>20</v>
      </c>
      <c r="E4" t="s">
        <v>23</v>
      </c>
      <c r="F4" t="s">
        <v>16</v>
      </c>
      <c r="G4" t="s">
        <v>19</v>
      </c>
      <c r="H4">
        <v>1990</v>
      </c>
      <c r="I4">
        <v>7.1627972649603196E-3</v>
      </c>
      <c r="J4">
        <v>1.11621884973983E-2</v>
      </c>
      <c r="K4">
        <v>4.3387441534078102E-3</v>
      </c>
    </row>
    <row r="5" spans="1:12" x14ac:dyDescent="0.4">
      <c r="A5" t="s">
        <v>11</v>
      </c>
      <c r="B5" t="s">
        <v>12</v>
      </c>
      <c r="C5" t="s">
        <v>13</v>
      </c>
      <c r="D5" t="s">
        <v>20</v>
      </c>
      <c r="E5" t="s">
        <v>25</v>
      </c>
      <c r="F5" t="s">
        <v>16</v>
      </c>
      <c r="G5" t="s">
        <v>19</v>
      </c>
      <c r="H5">
        <v>1990</v>
      </c>
      <c r="I5">
        <v>0.40510719535405998</v>
      </c>
      <c r="J5">
        <v>0.64887579549188301</v>
      </c>
      <c r="K5">
        <v>0.226193683276048</v>
      </c>
    </row>
    <row r="6" spans="1:12" x14ac:dyDescent="0.4">
      <c r="A6" t="s">
        <v>11</v>
      </c>
      <c r="B6" t="s">
        <v>12</v>
      </c>
      <c r="C6" t="s">
        <v>13</v>
      </c>
      <c r="D6" t="s">
        <v>20</v>
      </c>
      <c r="E6" t="s">
        <v>38</v>
      </c>
      <c r="F6" t="s">
        <v>16</v>
      </c>
      <c r="G6" t="s">
        <v>19</v>
      </c>
      <c r="H6">
        <v>1990</v>
      </c>
      <c r="I6">
        <v>7.2183650056115596</v>
      </c>
      <c r="J6">
        <v>11.150620109055801</v>
      </c>
      <c r="K6">
        <v>4.3889202133927503</v>
      </c>
    </row>
    <row r="7" spans="1:12" x14ac:dyDescent="0.4">
      <c r="A7" t="s">
        <v>11</v>
      </c>
      <c r="B7" t="s">
        <v>12</v>
      </c>
      <c r="C7" t="s">
        <v>13</v>
      </c>
      <c r="D7" t="s">
        <v>20</v>
      </c>
      <c r="E7" t="s">
        <v>24</v>
      </c>
      <c r="F7" t="s">
        <v>16</v>
      </c>
      <c r="G7" t="s">
        <v>19</v>
      </c>
      <c r="H7">
        <v>1990</v>
      </c>
      <c r="I7">
        <v>8.4226425389581396E-3</v>
      </c>
      <c r="J7">
        <v>1.3011592302170701E-2</v>
      </c>
      <c r="K7">
        <v>5.0525745597290598E-3</v>
      </c>
    </row>
    <row r="8" spans="1:12" x14ac:dyDescent="0.4">
      <c r="A8" t="s">
        <v>11</v>
      </c>
      <c r="B8" t="s">
        <v>12</v>
      </c>
      <c r="C8" t="s">
        <v>13</v>
      </c>
      <c r="D8" t="s">
        <v>20</v>
      </c>
      <c r="E8" t="s">
        <v>41</v>
      </c>
      <c r="F8" t="s">
        <v>16</v>
      </c>
      <c r="G8" t="s">
        <v>19</v>
      </c>
      <c r="H8">
        <v>1990</v>
      </c>
      <c r="I8">
        <v>0.64643431714941402</v>
      </c>
      <c r="J8">
        <v>1.0400579237191001</v>
      </c>
      <c r="K8">
        <v>0.381568336344764</v>
      </c>
    </row>
    <row r="9" spans="1:12" x14ac:dyDescent="0.4">
      <c r="A9" t="s">
        <v>11</v>
      </c>
      <c r="B9" t="s">
        <v>12</v>
      </c>
      <c r="C9" t="s">
        <v>13</v>
      </c>
      <c r="D9" t="s">
        <v>20</v>
      </c>
      <c r="E9" t="s">
        <v>21</v>
      </c>
      <c r="F9" t="s">
        <v>16</v>
      </c>
      <c r="G9" t="s">
        <v>19</v>
      </c>
      <c r="H9">
        <v>1990</v>
      </c>
      <c r="I9">
        <v>0.431953024081701</v>
      </c>
      <c r="J9">
        <v>0.62473109564344498</v>
      </c>
      <c r="K9">
        <v>0.27543301022831101</v>
      </c>
    </row>
    <row r="10" spans="1:12" x14ac:dyDescent="0.4">
      <c r="A10" t="s">
        <v>11</v>
      </c>
      <c r="B10" t="s">
        <v>12</v>
      </c>
      <c r="C10" t="s">
        <v>13</v>
      </c>
      <c r="D10" t="s">
        <v>20</v>
      </c>
      <c r="E10" t="s">
        <v>36</v>
      </c>
      <c r="F10" t="s">
        <v>16</v>
      </c>
      <c r="G10" t="s">
        <v>19</v>
      </c>
      <c r="H10">
        <v>1990</v>
      </c>
      <c r="I10">
        <v>0.245924703837301</v>
      </c>
      <c r="J10">
        <v>0.35555916007573002</v>
      </c>
      <c r="K10">
        <v>0.15883000552518101</v>
      </c>
    </row>
    <row r="11" spans="1:12" x14ac:dyDescent="0.4">
      <c r="A11" t="s">
        <v>11</v>
      </c>
      <c r="B11" t="s">
        <v>12</v>
      </c>
      <c r="C11" t="s">
        <v>13</v>
      </c>
      <c r="D11" t="s">
        <v>20</v>
      </c>
      <c r="E11" t="s">
        <v>40</v>
      </c>
      <c r="F11" t="s">
        <v>16</v>
      </c>
      <c r="G11" t="s">
        <v>19</v>
      </c>
      <c r="H11">
        <v>1990</v>
      </c>
      <c r="I11">
        <v>2.2635762379886001E-2</v>
      </c>
      <c r="J11">
        <v>3.3366805647551401E-2</v>
      </c>
      <c r="K11">
        <v>1.41383071776794E-2</v>
      </c>
    </row>
    <row r="12" spans="1:12" x14ac:dyDescent="0.4">
      <c r="A12" t="s">
        <v>11</v>
      </c>
      <c r="B12" t="s">
        <v>12</v>
      </c>
      <c r="C12" t="s">
        <v>13</v>
      </c>
      <c r="D12" t="s">
        <v>20</v>
      </c>
      <c r="E12" t="s">
        <v>15</v>
      </c>
      <c r="F12" t="s">
        <v>16</v>
      </c>
      <c r="G12" t="s">
        <v>19</v>
      </c>
      <c r="H12">
        <v>1990</v>
      </c>
      <c r="I12">
        <v>21.414779773486899</v>
      </c>
      <c r="J12">
        <v>33.153088578677497</v>
      </c>
      <c r="K12">
        <v>12.7234983777862</v>
      </c>
    </row>
    <row r="13" spans="1:12" x14ac:dyDescent="0.4">
      <c r="A13" t="s">
        <v>11</v>
      </c>
      <c r="B13" t="s">
        <v>12</v>
      </c>
      <c r="C13" t="s">
        <v>13</v>
      </c>
      <c r="D13" t="s">
        <v>20</v>
      </c>
      <c r="E13" t="s">
        <v>28</v>
      </c>
      <c r="F13" t="s">
        <v>16</v>
      </c>
      <c r="G13" t="s">
        <v>19</v>
      </c>
      <c r="H13">
        <v>1990</v>
      </c>
      <c r="I13">
        <v>0.15500288422210701</v>
      </c>
      <c r="J13">
        <v>0.236940137529039</v>
      </c>
      <c r="K13">
        <v>9.50389754197173E-2</v>
      </c>
    </row>
    <row r="14" spans="1:12" x14ac:dyDescent="0.4">
      <c r="A14" t="s">
        <v>11</v>
      </c>
      <c r="B14" t="s">
        <v>12</v>
      </c>
      <c r="C14" t="s">
        <v>13</v>
      </c>
      <c r="D14" t="s">
        <v>20</v>
      </c>
      <c r="E14" t="s">
        <v>27</v>
      </c>
      <c r="F14" t="s">
        <v>16</v>
      </c>
      <c r="G14" t="s">
        <v>19</v>
      </c>
      <c r="H14">
        <v>1990</v>
      </c>
      <c r="I14">
        <v>32.935329806879402</v>
      </c>
      <c r="J14">
        <v>49.632387621027398</v>
      </c>
      <c r="K14">
        <v>19.968920510082601</v>
      </c>
    </row>
    <row r="15" spans="1:12" x14ac:dyDescent="0.4">
      <c r="A15" t="s">
        <v>11</v>
      </c>
      <c r="B15" t="s">
        <v>12</v>
      </c>
      <c r="C15" t="s">
        <v>13</v>
      </c>
      <c r="D15" t="s">
        <v>20</v>
      </c>
      <c r="E15" t="s">
        <v>29</v>
      </c>
      <c r="F15" t="s">
        <v>16</v>
      </c>
      <c r="G15" t="s">
        <v>19</v>
      </c>
      <c r="H15">
        <v>1990</v>
      </c>
      <c r="I15">
        <v>0.53780842876379598</v>
      </c>
      <c r="J15">
        <v>0.77972585624309398</v>
      </c>
      <c r="K15">
        <v>0.35497801719368299</v>
      </c>
    </row>
    <row r="16" spans="1:12" x14ac:dyDescent="0.4">
      <c r="A16" t="s">
        <v>11</v>
      </c>
      <c r="B16" t="s">
        <v>12</v>
      </c>
      <c r="C16" t="s">
        <v>13</v>
      </c>
      <c r="D16" t="s">
        <v>20</v>
      </c>
      <c r="E16" t="s">
        <v>31</v>
      </c>
      <c r="F16" t="s">
        <v>16</v>
      </c>
      <c r="G16" t="s">
        <v>19</v>
      </c>
      <c r="H16">
        <v>1990</v>
      </c>
      <c r="I16">
        <v>0.52044926240505496</v>
      </c>
      <c r="J16">
        <v>0.91144729199617203</v>
      </c>
      <c r="K16">
        <v>0.287992860846499</v>
      </c>
    </row>
    <row r="17" spans="1:12" x14ac:dyDescent="0.4">
      <c r="A17" t="s">
        <v>11</v>
      </c>
      <c r="B17" t="s">
        <v>12</v>
      </c>
      <c r="C17" t="s">
        <v>13</v>
      </c>
      <c r="D17" t="s">
        <v>20</v>
      </c>
      <c r="E17" t="s">
        <v>32</v>
      </c>
      <c r="F17" t="s">
        <v>16</v>
      </c>
      <c r="G17" t="s">
        <v>19</v>
      </c>
      <c r="H17">
        <v>1990</v>
      </c>
      <c r="I17">
        <v>2.44574058568513</v>
      </c>
      <c r="J17">
        <v>4.0555053994128603</v>
      </c>
      <c r="K17">
        <v>1.37379660466792</v>
      </c>
    </row>
    <row r="18" spans="1:12" x14ac:dyDescent="0.4">
      <c r="A18" t="s">
        <v>11</v>
      </c>
      <c r="B18" t="s">
        <v>12</v>
      </c>
      <c r="C18" t="s">
        <v>13</v>
      </c>
      <c r="D18" t="s">
        <v>20</v>
      </c>
      <c r="E18" t="s">
        <v>30</v>
      </c>
      <c r="F18" t="s">
        <v>16</v>
      </c>
      <c r="G18" t="s">
        <v>19</v>
      </c>
      <c r="H18">
        <v>1990</v>
      </c>
      <c r="I18">
        <v>6.0449698654572401</v>
      </c>
      <c r="J18">
        <v>8.9592913756162105</v>
      </c>
      <c r="K18">
        <v>3.8610299350066901</v>
      </c>
    </row>
    <row r="19" spans="1:12" x14ac:dyDescent="0.4">
      <c r="A19" t="s">
        <v>11</v>
      </c>
      <c r="B19" t="s">
        <v>12</v>
      </c>
      <c r="C19" t="s">
        <v>13</v>
      </c>
      <c r="D19" t="s">
        <v>20</v>
      </c>
      <c r="E19" t="s">
        <v>35</v>
      </c>
      <c r="F19" t="s">
        <v>16</v>
      </c>
      <c r="G19" t="s">
        <v>19</v>
      </c>
      <c r="H19">
        <v>1990</v>
      </c>
      <c r="I19">
        <v>6.1505557992387098E-2</v>
      </c>
      <c r="J19">
        <v>8.9974093374072195E-2</v>
      </c>
      <c r="K19">
        <v>3.8498285499129398E-2</v>
      </c>
    </row>
    <row r="20" spans="1:12" x14ac:dyDescent="0.4">
      <c r="A20" t="s">
        <v>11</v>
      </c>
      <c r="B20" t="s">
        <v>12</v>
      </c>
      <c r="C20" t="s">
        <v>13</v>
      </c>
      <c r="D20" t="s">
        <v>20</v>
      </c>
      <c r="E20" t="s">
        <v>33</v>
      </c>
      <c r="F20" t="s">
        <v>16</v>
      </c>
      <c r="G20" t="s">
        <v>19</v>
      </c>
      <c r="H20">
        <v>1990</v>
      </c>
      <c r="I20">
        <v>2.1495420018425901E-2</v>
      </c>
      <c r="J20">
        <v>3.2951499613984199E-2</v>
      </c>
      <c r="K20">
        <v>1.3161450796345E-2</v>
      </c>
    </row>
    <row r="21" spans="1:12" x14ac:dyDescent="0.4">
      <c r="A21" t="s">
        <v>11</v>
      </c>
      <c r="B21" t="s">
        <v>12</v>
      </c>
      <c r="C21" t="s">
        <v>13</v>
      </c>
      <c r="D21" t="s">
        <v>20</v>
      </c>
      <c r="E21" t="s">
        <v>34</v>
      </c>
      <c r="F21" t="s">
        <v>16</v>
      </c>
      <c r="G21" t="s">
        <v>19</v>
      </c>
      <c r="H21">
        <v>1990</v>
      </c>
      <c r="I21">
        <v>5.8442372465779798E-3</v>
      </c>
      <c r="J21">
        <v>8.9534241459839192E-3</v>
      </c>
      <c r="K21">
        <v>3.56984459075827E-3</v>
      </c>
    </row>
    <row r="22" spans="1:12" x14ac:dyDescent="0.4">
      <c r="A22" t="s">
        <v>11</v>
      </c>
      <c r="B22" t="s">
        <v>12</v>
      </c>
      <c r="C22" t="s">
        <v>13</v>
      </c>
      <c r="D22" t="s">
        <v>20</v>
      </c>
      <c r="E22" t="s">
        <v>26</v>
      </c>
      <c r="F22" t="s">
        <v>16</v>
      </c>
      <c r="G22" t="s">
        <v>19</v>
      </c>
      <c r="H22">
        <v>1990</v>
      </c>
      <c r="I22">
        <v>1.7652121875595199</v>
      </c>
      <c r="J22">
        <v>2.62743682567895</v>
      </c>
      <c r="K22">
        <v>1.1051538725508501</v>
      </c>
    </row>
    <row r="23" spans="1:12" x14ac:dyDescent="0.4">
      <c r="A23" t="s">
        <v>11</v>
      </c>
      <c r="B23" t="s">
        <v>12</v>
      </c>
      <c r="C23" t="s">
        <v>13</v>
      </c>
      <c r="D23" t="s">
        <v>20</v>
      </c>
      <c r="E23" t="s">
        <v>22</v>
      </c>
      <c r="F23" t="s">
        <v>16</v>
      </c>
      <c r="G23" t="s">
        <v>19</v>
      </c>
      <c r="H23">
        <v>1990</v>
      </c>
      <c r="I23">
        <v>3.45971146345668E-2</v>
      </c>
      <c r="J23">
        <v>5.3179633861790997E-2</v>
      </c>
      <c r="K23">
        <v>2.10313063951326E-2</v>
      </c>
    </row>
    <row r="24" spans="1:12" x14ac:dyDescent="0.4">
      <c r="A24" t="s">
        <v>11</v>
      </c>
      <c r="B24" t="s">
        <v>12</v>
      </c>
      <c r="C24" t="s">
        <v>13</v>
      </c>
      <c r="D24" t="s">
        <v>20</v>
      </c>
      <c r="E24" t="s">
        <v>39</v>
      </c>
      <c r="F24" t="s">
        <v>16</v>
      </c>
      <c r="G24" t="s">
        <v>19</v>
      </c>
      <c r="H24">
        <v>1990</v>
      </c>
      <c r="I24">
        <v>3.02993209856636E-2</v>
      </c>
      <c r="J24">
        <v>4.6665914887318201E-2</v>
      </c>
      <c r="K24">
        <v>1.7383329082718401E-2</v>
      </c>
    </row>
    <row r="26" spans="1:12" x14ac:dyDescent="0.4">
      <c r="A26" t="s">
        <v>42</v>
      </c>
      <c r="B26" t="s">
        <v>12</v>
      </c>
      <c r="C26" t="s">
        <v>13</v>
      </c>
      <c r="D26" t="s">
        <v>20</v>
      </c>
      <c r="E26" t="s">
        <v>37</v>
      </c>
      <c r="F26" t="s">
        <v>16</v>
      </c>
      <c r="G26" t="s">
        <v>19</v>
      </c>
      <c r="H26">
        <v>1990</v>
      </c>
      <c r="I26">
        <v>19.161329745651301</v>
      </c>
      <c r="J26">
        <v>25.272626758707201</v>
      </c>
      <c r="K26">
        <v>14.6166861644516</v>
      </c>
      <c r="L26">
        <v>10</v>
      </c>
    </row>
    <row r="27" spans="1:12" x14ac:dyDescent="0.4">
      <c r="A27" t="s">
        <v>42</v>
      </c>
      <c r="B27" t="s">
        <v>12</v>
      </c>
      <c r="C27" t="s">
        <v>13</v>
      </c>
      <c r="D27" t="s">
        <v>20</v>
      </c>
      <c r="E27" t="s">
        <v>23</v>
      </c>
      <c r="F27" t="s">
        <v>16</v>
      </c>
      <c r="G27" t="s">
        <v>19</v>
      </c>
      <c r="H27">
        <v>1990</v>
      </c>
      <c r="I27">
        <v>7.7311277603327094E-2</v>
      </c>
      <c r="J27">
        <v>0.10365014997322899</v>
      </c>
      <c r="K27">
        <v>5.58948754022967E-2</v>
      </c>
    </row>
    <row r="28" spans="1:12" x14ac:dyDescent="0.4">
      <c r="A28" t="s">
        <v>42</v>
      </c>
      <c r="B28" t="s">
        <v>12</v>
      </c>
      <c r="C28" t="s">
        <v>13</v>
      </c>
      <c r="D28" t="s">
        <v>20</v>
      </c>
      <c r="E28" t="s">
        <v>25</v>
      </c>
      <c r="F28" t="s">
        <v>16</v>
      </c>
      <c r="G28" t="s">
        <v>19</v>
      </c>
      <c r="H28">
        <v>1990</v>
      </c>
      <c r="I28">
        <v>7.14806188337284</v>
      </c>
      <c r="J28">
        <v>9.6750504622853999</v>
      </c>
      <c r="K28">
        <v>4.9140378026858702</v>
      </c>
    </row>
    <row r="29" spans="1:12" x14ac:dyDescent="0.4">
      <c r="A29" t="s">
        <v>42</v>
      </c>
      <c r="B29" t="s">
        <v>12</v>
      </c>
      <c r="C29" t="s">
        <v>13</v>
      </c>
      <c r="D29" t="s">
        <v>20</v>
      </c>
      <c r="E29" t="s">
        <v>38</v>
      </c>
      <c r="F29" t="s">
        <v>16</v>
      </c>
      <c r="G29" t="s">
        <v>19</v>
      </c>
      <c r="H29">
        <v>1990</v>
      </c>
      <c r="I29">
        <v>81.054388475581902</v>
      </c>
      <c r="J29">
        <v>113.622345439388</v>
      </c>
      <c r="K29">
        <v>56.6296242283452</v>
      </c>
    </row>
    <row r="30" spans="1:12" x14ac:dyDescent="0.4">
      <c r="A30" t="s">
        <v>42</v>
      </c>
      <c r="B30" t="s">
        <v>12</v>
      </c>
      <c r="C30" t="s">
        <v>13</v>
      </c>
      <c r="D30" t="s">
        <v>20</v>
      </c>
      <c r="E30" t="s">
        <v>24</v>
      </c>
      <c r="F30" t="s">
        <v>16</v>
      </c>
      <c r="G30" t="s">
        <v>19</v>
      </c>
      <c r="H30">
        <v>1990</v>
      </c>
      <c r="I30">
        <v>9.1331639544616497E-2</v>
      </c>
      <c r="J30">
        <v>0.12272966260337601</v>
      </c>
      <c r="K30">
        <v>6.6877082028659801E-2</v>
      </c>
    </row>
    <row r="31" spans="1:12" x14ac:dyDescent="0.4">
      <c r="A31" t="s">
        <v>42</v>
      </c>
      <c r="B31" t="s">
        <v>12</v>
      </c>
      <c r="C31" t="s">
        <v>13</v>
      </c>
      <c r="D31" t="s">
        <v>20</v>
      </c>
      <c r="E31" t="s">
        <v>41</v>
      </c>
      <c r="F31" t="s">
        <v>16</v>
      </c>
      <c r="G31" t="s">
        <v>19</v>
      </c>
      <c r="H31">
        <v>1990</v>
      </c>
      <c r="I31">
        <v>6.9815598148827496</v>
      </c>
      <c r="J31">
        <v>9.7901968537906701</v>
      </c>
      <c r="K31">
        <v>4.9434067611546997</v>
      </c>
    </row>
    <row r="32" spans="1:12" x14ac:dyDescent="0.4">
      <c r="A32" t="s">
        <v>42</v>
      </c>
      <c r="B32" t="s">
        <v>12</v>
      </c>
      <c r="C32" t="s">
        <v>13</v>
      </c>
      <c r="D32" t="s">
        <v>20</v>
      </c>
      <c r="E32" t="s">
        <v>21</v>
      </c>
      <c r="F32" t="s">
        <v>16</v>
      </c>
      <c r="G32" t="s">
        <v>19</v>
      </c>
      <c r="H32">
        <v>1990</v>
      </c>
      <c r="I32">
        <v>4.7878485571657503</v>
      </c>
      <c r="J32">
        <v>6.0836897353611104</v>
      </c>
      <c r="K32">
        <v>3.7939430773220901</v>
      </c>
    </row>
    <row r="33" spans="1:11" x14ac:dyDescent="0.4">
      <c r="A33" t="s">
        <v>42</v>
      </c>
      <c r="B33" t="s">
        <v>12</v>
      </c>
      <c r="C33" t="s">
        <v>13</v>
      </c>
      <c r="D33" t="s">
        <v>20</v>
      </c>
      <c r="E33" t="s">
        <v>36</v>
      </c>
      <c r="F33" t="s">
        <v>16</v>
      </c>
      <c r="G33" t="s">
        <v>19</v>
      </c>
      <c r="H33">
        <v>1990</v>
      </c>
      <c r="I33">
        <v>2.6887572319255102</v>
      </c>
      <c r="J33">
        <v>3.4185449058756401</v>
      </c>
      <c r="K33">
        <v>2.2181935452098398</v>
      </c>
    </row>
    <row r="34" spans="1:11" x14ac:dyDescent="0.4">
      <c r="A34" t="s">
        <v>42</v>
      </c>
      <c r="B34" t="s">
        <v>12</v>
      </c>
      <c r="C34" t="s">
        <v>13</v>
      </c>
      <c r="D34" t="s">
        <v>20</v>
      </c>
      <c r="E34" t="s">
        <v>40</v>
      </c>
      <c r="F34" t="s">
        <v>16</v>
      </c>
      <c r="G34" t="s">
        <v>19</v>
      </c>
      <c r="H34">
        <v>1990</v>
      </c>
      <c r="I34">
        <v>0.24423873947518801</v>
      </c>
      <c r="J34">
        <v>0.303993318092802</v>
      </c>
      <c r="K34">
        <v>0.189667557297934</v>
      </c>
    </row>
    <row r="35" spans="1:11" x14ac:dyDescent="0.4">
      <c r="A35" t="s">
        <v>42</v>
      </c>
      <c r="B35" t="s">
        <v>12</v>
      </c>
      <c r="C35" t="s">
        <v>13</v>
      </c>
      <c r="D35" t="s">
        <v>20</v>
      </c>
      <c r="E35" t="s">
        <v>15</v>
      </c>
      <c r="F35" t="s">
        <v>16</v>
      </c>
      <c r="G35" t="s">
        <v>19</v>
      </c>
      <c r="H35">
        <v>1990</v>
      </c>
      <c r="I35">
        <v>238.86885832598099</v>
      </c>
      <c r="J35">
        <v>324.36719781478098</v>
      </c>
      <c r="K35">
        <v>172.46641207284401</v>
      </c>
    </row>
    <row r="36" spans="1:11" x14ac:dyDescent="0.4">
      <c r="A36" t="s">
        <v>42</v>
      </c>
      <c r="B36" t="s">
        <v>12</v>
      </c>
      <c r="C36" t="s">
        <v>13</v>
      </c>
      <c r="D36" t="s">
        <v>20</v>
      </c>
      <c r="E36" t="s">
        <v>28</v>
      </c>
      <c r="F36" t="s">
        <v>16</v>
      </c>
      <c r="G36" t="s">
        <v>19</v>
      </c>
      <c r="H36">
        <v>1990</v>
      </c>
      <c r="I36">
        <v>1.69798633549107</v>
      </c>
      <c r="J36">
        <v>2.2749325996486198</v>
      </c>
      <c r="K36">
        <v>1.2118771442993499</v>
      </c>
    </row>
    <row r="37" spans="1:11" x14ac:dyDescent="0.4">
      <c r="A37" t="s">
        <v>42</v>
      </c>
      <c r="B37" t="s">
        <v>12</v>
      </c>
      <c r="C37" t="s">
        <v>13</v>
      </c>
      <c r="D37" t="s">
        <v>20</v>
      </c>
      <c r="E37" t="s">
        <v>27</v>
      </c>
      <c r="F37" t="s">
        <v>16</v>
      </c>
      <c r="G37" t="s">
        <v>19</v>
      </c>
      <c r="H37">
        <v>1990</v>
      </c>
      <c r="I37">
        <v>366.88503074024601</v>
      </c>
      <c r="J37">
        <v>474.03633137923902</v>
      </c>
      <c r="K37">
        <v>271.04428601185299</v>
      </c>
    </row>
    <row r="38" spans="1:11" x14ac:dyDescent="0.4">
      <c r="A38" t="s">
        <v>42</v>
      </c>
      <c r="B38" t="s">
        <v>12</v>
      </c>
      <c r="C38" t="s">
        <v>13</v>
      </c>
      <c r="D38" t="s">
        <v>20</v>
      </c>
      <c r="E38" t="s">
        <v>29</v>
      </c>
      <c r="F38" t="s">
        <v>16</v>
      </c>
      <c r="G38" t="s">
        <v>19</v>
      </c>
      <c r="H38">
        <v>1990</v>
      </c>
      <c r="I38">
        <v>5.88431950588833</v>
      </c>
      <c r="J38">
        <v>7.1288868238109604</v>
      </c>
      <c r="K38">
        <v>4.7407355251165697</v>
      </c>
    </row>
    <row r="39" spans="1:11" x14ac:dyDescent="0.4">
      <c r="A39" t="s">
        <v>42</v>
      </c>
      <c r="B39" t="s">
        <v>12</v>
      </c>
      <c r="C39" t="s">
        <v>13</v>
      </c>
      <c r="D39" t="s">
        <v>20</v>
      </c>
      <c r="E39" t="s">
        <v>31</v>
      </c>
      <c r="F39" t="s">
        <v>16</v>
      </c>
      <c r="G39" t="s">
        <v>19</v>
      </c>
      <c r="H39">
        <v>1990</v>
      </c>
      <c r="I39">
        <v>5.7784739031655601</v>
      </c>
      <c r="J39">
        <v>8.8394872780813092</v>
      </c>
      <c r="K39">
        <v>3.6344187189394002</v>
      </c>
    </row>
    <row r="40" spans="1:11" x14ac:dyDescent="0.4">
      <c r="A40" t="s">
        <v>42</v>
      </c>
      <c r="B40" t="s">
        <v>12</v>
      </c>
      <c r="C40" t="s">
        <v>13</v>
      </c>
      <c r="D40" t="s">
        <v>20</v>
      </c>
      <c r="E40" t="s">
        <v>32</v>
      </c>
      <c r="F40" t="s">
        <v>16</v>
      </c>
      <c r="G40" t="s">
        <v>19</v>
      </c>
      <c r="H40">
        <v>1990</v>
      </c>
      <c r="I40">
        <v>27.1578914398922</v>
      </c>
      <c r="J40">
        <v>39.367979731616003</v>
      </c>
      <c r="K40">
        <v>17.8398915891085</v>
      </c>
    </row>
    <row r="41" spans="1:11" x14ac:dyDescent="0.4">
      <c r="A41" t="s">
        <v>42</v>
      </c>
      <c r="B41" t="s">
        <v>12</v>
      </c>
      <c r="C41" t="s">
        <v>13</v>
      </c>
      <c r="D41" t="s">
        <v>20</v>
      </c>
      <c r="E41" t="s">
        <v>30</v>
      </c>
      <c r="F41" t="s">
        <v>16</v>
      </c>
      <c r="G41" t="s">
        <v>19</v>
      </c>
      <c r="H41">
        <v>1990</v>
      </c>
      <c r="I41">
        <v>67.203357576973801</v>
      </c>
      <c r="J41">
        <v>85.622542675729704</v>
      </c>
      <c r="K41">
        <v>52.206776607784199</v>
      </c>
    </row>
    <row r="42" spans="1:11" x14ac:dyDescent="0.4">
      <c r="A42" t="s">
        <v>42</v>
      </c>
      <c r="B42" t="s">
        <v>12</v>
      </c>
      <c r="C42" t="s">
        <v>13</v>
      </c>
      <c r="D42" t="s">
        <v>20</v>
      </c>
      <c r="E42" t="s">
        <v>35</v>
      </c>
      <c r="F42" t="s">
        <v>16</v>
      </c>
      <c r="G42" t="s">
        <v>19</v>
      </c>
      <c r="H42">
        <v>1990</v>
      </c>
      <c r="I42">
        <v>0.67317166426191499</v>
      </c>
      <c r="J42">
        <v>0.87218111602458503</v>
      </c>
      <c r="K42">
        <v>0.52475539955614603</v>
      </c>
    </row>
    <row r="43" spans="1:11" x14ac:dyDescent="0.4">
      <c r="A43" t="s">
        <v>42</v>
      </c>
      <c r="B43" t="s">
        <v>12</v>
      </c>
      <c r="C43" t="s">
        <v>13</v>
      </c>
      <c r="D43" t="s">
        <v>20</v>
      </c>
      <c r="E43" t="s">
        <v>33</v>
      </c>
      <c r="F43" t="s">
        <v>16</v>
      </c>
      <c r="G43" t="s">
        <v>19</v>
      </c>
      <c r="H43">
        <v>1990</v>
      </c>
      <c r="I43">
        <v>0.232082309806111</v>
      </c>
      <c r="J43">
        <v>0.30881912634062703</v>
      </c>
      <c r="K43">
        <v>0.18065262676716301</v>
      </c>
    </row>
    <row r="44" spans="1:11" x14ac:dyDescent="0.4">
      <c r="A44" t="s">
        <v>42</v>
      </c>
      <c r="B44" t="s">
        <v>12</v>
      </c>
      <c r="C44" t="s">
        <v>13</v>
      </c>
      <c r="D44" t="s">
        <v>20</v>
      </c>
      <c r="E44" t="s">
        <v>34</v>
      </c>
      <c r="F44" t="s">
        <v>16</v>
      </c>
      <c r="G44" t="s">
        <v>19</v>
      </c>
      <c r="H44">
        <v>1990</v>
      </c>
      <c r="I44">
        <v>6.3111783352388096E-2</v>
      </c>
      <c r="J44">
        <v>8.6141207999182498E-2</v>
      </c>
      <c r="K44">
        <v>4.55239340072792E-2</v>
      </c>
    </row>
    <row r="45" spans="1:11" x14ac:dyDescent="0.4">
      <c r="A45" t="s">
        <v>42</v>
      </c>
      <c r="B45" t="s">
        <v>12</v>
      </c>
      <c r="C45" t="s">
        <v>13</v>
      </c>
      <c r="D45" t="s">
        <v>20</v>
      </c>
      <c r="E45" t="s">
        <v>26</v>
      </c>
      <c r="F45" t="s">
        <v>16</v>
      </c>
      <c r="G45" t="s">
        <v>19</v>
      </c>
      <c r="H45">
        <v>1990</v>
      </c>
      <c r="I45">
        <v>19.4927277901519</v>
      </c>
      <c r="J45">
        <v>24.802139827065901</v>
      </c>
      <c r="K45">
        <v>15.1900950415649</v>
      </c>
    </row>
    <row r="46" spans="1:11" x14ac:dyDescent="0.4">
      <c r="A46" t="s">
        <v>42</v>
      </c>
      <c r="B46" t="s">
        <v>12</v>
      </c>
      <c r="C46" t="s">
        <v>13</v>
      </c>
      <c r="D46" t="s">
        <v>20</v>
      </c>
      <c r="E46" t="s">
        <v>22</v>
      </c>
      <c r="F46" t="s">
        <v>16</v>
      </c>
      <c r="G46" t="s">
        <v>19</v>
      </c>
      <c r="H46">
        <v>1990</v>
      </c>
      <c r="I46">
        <v>0.37493641269893802</v>
      </c>
      <c r="J46">
        <v>0.51118478277819701</v>
      </c>
      <c r="K46">
        <v>0.2699866778485</v>
      </c>
    </row>
    <row r="47" spans="1:11" x14ac:dyDescent="0.4">
      <c r="A47" t="s">
        <v>42</v>
      </c>
      <c r="B47" t="s">
        <v>12</v>
      </c>
      <c r="C47" t="s">
        <v>13</v>
      </c>
      <c r="D47" t="s">
        <v>20</v>
      </c>
      <c r="E47" t="s">
        <v>39</v>
      </c>
      <c r="F47" t="s">
        <v>16</v>
      </c>
      <c r="G47" t="s">
        <v>19</v>
      </c>
      <c r="H47">
        <v>1990</v>
      </c>
      <c r="I47">
        <v>0.32671963211381599</v>
      </c>
      <c r="J47">
        <v>0.45261288222094198</v>
      </c>
      <c r="K47">
        <v>0.22637280241750299</v>
      </c>
    </row>
    <row r="49" spans="1:12" x14ac:dyDescent="0.4">
      <c r="A49" t="s">
        <v>11</v>
      </c>
      <c r="B49" t="s">
        <v>12</v>
      </c>
      <c r="C49" t="s">
        <v>18</v>
      </c>
      <c r="D49" t="s">
        <v>20</v>
      </c>
      <c r="E49" t="s">
        <v>37</v>
      </c>
      <c r="F49" t="s">
        <v>16</v>
      </c>
      <c r="G49" t="s">
        <v>19</v>
      </c>
      <c r="H49">
        <v>1990</v>
      </c>
      <c r="I49">
        <v>0.62535066051766797</v>
      </c>
      <c r="J49">
        <v>0.94490200453029505</v>
      </c>
      <c r="K49">
        <v>0.38846177589585001</v>
      </c>
      <c r="L49">
        <v>11</v>
      </c>
    </row>
    <row r="50" spans="1:12" x14ac:dyDescent="0.4">
      <c r="A50" t="s">
        <v>11</v>
      </c>
      <c r="B50" t="s">
        <v>12</v>
      </c>
      <c r="C50" t="s">
        <v>18</v>
      </c>
      <c r="D50" t="s">
        <v>20</v>
      </c>
      <c r="E50" t="s">
        <v>23</v>
      </c>
      <c r="F50" t="s">
        <v>16</v>
      </c>
      <c r="G50" t="s">
        <v>19</v>
      </c>
      <c r="H50">
        <v>1990</v>
      </c>
      <c r="I50">
        <v>9.2358531434244301E-4</v>
      </c>
      <c r="J50">
        <v>1.40164555098176E-3</v>
      </c>
      <c r="K50">
        <v>5.6335031651929797E-4</v>
      </c>
    </row>
    <row r="51" spans="1:12" x14ac:dyDescent="0.4">
      <c r="A51" t="s">
        <v>11</v>
      </c>
      <c r="B51" t="s">
        <v>12</v>
      </c>
      <c r="C51" t="s">
        <v>18</v>
      </c>
      <c r="D51" t="s">
        <v>20</v>
      </c>
      <c r="E51" t="s">
        <v>25</v>
      </c>
      <c r="F51" t="s">
        <v>16</v>
      </c>
      <c r="G51" t="s">
        <v>19</v>
      </c>
      <c r="H51">
        <v>1990</v>
      </c>
      <c r="I51">
        <v>0.20193763402502499</v>
      </c>
      <c r="J51">
        <v>0.35774477807152399</v>
      </c>
      <c r="K51">
        <v>9.5798392049437395E-2</v>
      </c>
    </row>
    <row r="52" spans="1:12" x14ac:dyDescent="0.4">
      <c r="A52" t="s">
        <v>11</v>
      </c>
      <c r="B52" t="s">
        <v>12</v>
      </c>
      <c r="C52" t="s">
        <v>18</v>
      </c>
      <c r="D52" t="s">
        <v>20</v>
      </c>
      <c r="E52" t="s">
        <v>38</v>
      </c>
      <c r="F52" t="s">
        <v>16</v>
      </c>
      <c r="G52" t="s">
        <v>19</v>
      </c>
      <c r="H52">
        <v>1990</v>
      </c>
      <c r="I52">
        <v>5.0331850719959901</v>
      </c>
      <c r="J52">
        <v>8.2506097330925492</v>
      </c>
      <c r="K52">
        <v>2.92779920382167</v>
      </c>
    </row>
    <row r="53" spans="1:12" x14ac:dyDescent="0.4">
      <c r="A53" t="s">
        <v>11</v>
      </c>
      <c r="B53" t="s">
        <v>12</v>
      </c>
      <c r="C53" t="s">
        <v>18</v>
      </c>
      <c r="D53" t="s">
        <v>20</v>
      </c>
      <c r="E53" t="s">
        <v>24</v>
      </c>
      <c r="F53" t="s">
        <v>16</v>
      </c>
      <c r="G53" t="s">
        <v>19</v>
      </c>
      <c r="H53">
        <v>1990</v>
      </c>
      <c r="I53">
        <v>4.9428663490786405E-4</v>
      </c>
      <c r="J53">
        <v>7.8923280851312002E-4</v>
      </c>
      <c r="K53">
        <v>3.02967125517292E-4</v>
      </c>
    </row>
    <row r="54" spans="1:12" x14ac:dyDescent="0.4">
      <c r="A54" t="s">
        <v>11</v>
      </c>
      <c r="B54" t="s">
        <v>12</v>
      </c>
      <c r="C54" t="s">
        <v>18</v>
      </c>
      <c r="D54" t="s">
        <v>20</v>
      </c>
      <c r="E54" t="s">
        <v>41</v>
      </c>
      <c r="F54" t="s">
        <v>16</v>
      </c>
      <c r="G54" t="s">
        <v>19</v>
      </c>
      <c r="H54">
        <v>1990</v>
      </c>
      <c r="I54">
        <v>0.70704174553094001</v>
      </c>
      <c r="J54">
        <v>1.1326197031512399</v>
      </c>
      <c r="K54">
        <v>0.41944656338455499</v>
      </c>
    </row>
    <row r="55" spans="1:12" x14ac:dyDescent="0.4">
      <c r="A55" t="s">
        <v>11</v>
      </c>
      <c r="B55" t="s">
        <v>12</v>
      </c>
      <c r="C55" t="s">
        <v>18</v>
      </c>
      <c r="D55" t="s">
        <v>20</v>
      </c>
      <c r="E55" t="s">
        <v>21</v>
      </c>
      <c r="F55" t="s">
        <v>16</v>
      </c>
      <c r="G55" t="s">
        <v>19</v>
      </c>
      <c r="H55">
        <v>1990</v>
      </c>
      <c r="I55">
        <v>0.52461169706854704</v>
      </c>
      <c r="J55">
        <v>0.76710617072540799</v>
      </c>
      <c r="K55">
        <v>0.33355835297493802</v>
      </c>
    </row>
    <row r="56" spans="1:12" x14ac:dyDescent="0.4">
      <c r="A56" t="s">
        <v>11</v>
      </c>
      <c r="B56" t="s">
        <v>12</v>
      </c>
      <c r="C56" t="s">
        <v>18</v>
      </c>
      <c r="D56" t="s">
        <v>20</v>
      </c>
      <c r="E56" t="s">
        <v>36</v>
      </c>
      <c r="F56" t="s">
        <v>16</v>
      </c>
      <c r="G56" t="s">
        <v>19</v>
      </c>
      <c r="H56">
        <v>1990</v>
      </c>
      <c r="I56">
        <v>0.25968988127968901</v>
      </c>
      <c r="J56">
        <v>0.37608380141619602</v>
      </c>
      <c r="K56">
        <v>0.170341448792</v>
      </c>
    </row>
    <row r="57" spans="1:12" x14ac:dyDescent="0.4">
      <c r="A57" t="s">
        <v>11</v>
      </c>
      <c r="B57" t="s">
        <v>12</v>
      </c>
      <c r="C57" t="s">
        <v>18</v>
      </c>
      <c r="D57" t="s">
        <v>20</v>
      </c>
      <c r="E57" t="s">
        <v>40</v>
      </c>
      <c r="F57" t="s">
        <v>16</v>
      </c>
      <c r="G57" t="s">
        <v>19</v>
      </c>
      <c r="H57">
        <v>1990</v>
      </c>
      <c r="I57">
        <v>1.30670972916838E-2</v>
      </c>
      <c r="J57">
        <v>1.9514881929110502E-2</v>
      </c>
      <c r="K57">
        <v>8.0428403833738404E-3</v>
      </c>
    </row>
    <row r="58" spans="1:12" x14ac:dyDescent="0.4">
      <c r="A58" t="s">
        <v>11</v>
      </c>
      <c r="B58" t="s">
        <v>12</v>
      </c>
      <c r="C58" t="s">
        <v>18</v>
      </c>
      <c r="D58" t="s">
        <v>20</v>
      </c>
      <c r="E58" t="s">
        <v>15</v>
      </c>
      <c r="F58" t="s">
        <v>16</v>
      </c>
      <c r="G58" t="s">
        <v>19</v>
      </c>
      <c r="H58">
        <v>1990</v>
      </c>
      <c r="I58">
        <v>18.089278113750002</v>
      </c>
      <c r="J58">
        <v>27.867588753479801</v>
      </c>
      <c r="K58">
        <v>10.8536028413683</v>
      </c>
    </row>
    <row r="59" spans="1:12" x14ac:dyDescent="0.4">
      <c r="A59" t="s">
        <v>11</v>
      </c>
      <c r="B59" t="s">
        <v>12</v>
      </c>
      <c r="C59" t="s">
        <v>18</v>
      </c>
      <c r="D59" t="s">
        <v>20</v>
      </c>
      <c r="E59" t="s">
        <v>28</v>
      </c>
      <c r="F59" t="s">
        <v>16</v>
      </c>
      <c r="G59" t="s">
        <v>19</v>
      </c>
      <c r="H59">
        <v>1990</v>
      </c>
      <c r="I59">
        <v>0.13044979301895501</v>
      </c>
      <c r="J59">
        <v>0.20118473881502</v>
      </c>
      <c r="K59">
        <v>8.0736673452859398E-2</v>
      </c>
    </row>
    <row r="60" spans="1:12" x14ac:dyDescent="0.4">
      <c r="A60" t="s">
        <v>11</v>
      </c>
      <c r="B60" t="s">
        <v>12</v>
      </c>
      <c r="C60" t="s">
        <v>18</v>
      </c>
      <c r="D60" t="s">
        <v>20</v>
      </c>
      <c r="E60" t="s">
        <v>27</v>
      </c>
      <c r="F60" t="s">
        <v>16</v>
      </c>
      <c r="G60" t="s">
        <v>19</v>
      </c>
      <c r="H60">
        <v>1990</v>
      </c>
      <c r="I60">
        <v>23.093559305518198</v>
      </c>
      <c r="J60">
        <v>35.053455422684699</v>
      </c>
      <c r="K60">
        <v>14.072604739279599</v>
      </c>
    </row>
    <row r="61" spans="1:12" x14ac:dyDescent="0.4">
      <c r="A61" t="s">
        <v>11</v>
      </c>
      <c r="B61" t="s">
        <v>12</v>
      </c>
      <c r="C61" t="s">
        <v>18</v>
      </c>
      <c r="D61" t="s">
        <v>20</v>
      </c>
      <c r="E61" t="s">
        <v>29</v>
      </c>
      <c r="F61" t="s">
        <v>16</v>
      </c>
      <c r="G61" t="s">
        <v>19</v>
      </c>
      <c r="H61">
        <v>1990</v>
      </c>
      <c r="I61">
        <v>0.48410371086458298</v>
      </c>
      <c r="J61">
        <v>0.70438192249146203</v>
      </c>
      <c r="K61">
        <v>0.32165142009484599</v>
      </c>
    </row>
    <row r="62" spans="1:12" x14ac:dyDescent="0.4">
      <c r="A62" t="s">
        <v>11</v>
      </c>
      <c r="B62" t="s">
        <v>12</v>
      </c>
      <c r="C62" t="s">
        <v>18</v>
      </c>
      <c r="D62" t="s">
        <v>20</v>
      </c>
      <c r="E62" t="s">
        <v>31</v>
      </c>
      <c r="F62" t="s">
        <v>16</v>
      </c>
      <c r="G62" t="s">
        <v>19</v>
      </c>
      <c r="H62">
        <v>1990</v>
      </c>
      <c r="I62">
        <v>0.45174372750906999</v>
      </c>
      <c r="J62">
        <v>0.80403229267713605</v>
      </c>
      <c r="K62">
        <v>0.24815878552478601</v>
      </c>
    </row>
    <row r="63" spans="1:12" x14ac:dyDescent="0.4">
      <c r="A63" t="s">
        <v>11</v>
      </c>
      <c r="B63" t="s">
        <v>12</v>
      </c>
      <c r="C63" t="s">
        <v>18</v>
      </c>
      <c r="D63" t="s">
        <v>20</v>
      </c>
      <c r="E63" t="s">
        <v>32</v>
      </c>
      <c r="F63" t="s">
        <v>16</v>
      </c>
      <c r="G63" t="s">
        <v>19</v>
      </c>
      <c r="H63">
        <v>1990</v>
      </c>
      <c r="I63">
        <v>3.7900759708791498</v>
      </c>
      <c r="J63">
        <v>6.2912918382876297</v>
      </c>
      <c r="K63">
        <v>2.1381709764066201</v>
      </c>
    </row>
    <row r="64" spans="1:12" x14ac:dyDescent="0.4">
      <c r="A64" t="s">
        <v>11</v>
      </c>
      <c r="B64" t="s">
        <v>12</v>
      </c>
      <c r="C64" t="s">
        <v>18</v>
      </c>
      <c r="D64" t="s">
        <v>20</v>
      </c>
      <c r="E64" t="s">
        <v>30</v>
      </c>
      <c r="F64" t="s">
        <v>16</v>
      </c>
      <c r="G64" t="s">
        <v>19</v>
      </c>
      <c r="H64">
        <v>1990</v>
      </c>
      <c r="I64">
        <v>4.4640427432598004</v>
      </c>
      <c r="J64">
        <v>6.6502942848276403</v>
      </c>
      <c r="K64">
        <v>2.83473567577381</v>
      </c>
    </row>
    <row r="65" spans="1:12" x14ac:dyDescent="0.4">
      <c r="A65" t="s">
        <v>11</v>
      </c>
      <c r="B65" t="s">
        <v>12</v>
      </c>
      <c r="C65" t="s">
        <v>18</v>
      </c>
      <c r="D65" t="s">
        <v>20</v>
      </c>
      <c r="E65" t="s">
        <v>35</v>
      </c>
      <c r="F65" t="s">
        <v>16</v>
      </c>
      <c r="G65" t="s">
        <v>19</v>
      </c>
      <c r="H65">
        <v>1990</v>
      </c>
      <c r="I65">
        <v>5.84705437400675E-2</v>
      </c>
      <c r="J65">
        <v>8.6008398365841496E-2</v>
      </c>
      <c r="K65">
        <v>3.7399168684612599E-2</v>
      </c>
    </row>
    <row r="66" spans="1:12" x14ac:dyDescent="0.4">
      <c r="A66" t="s">
        <v>11</v>
      </c>
      <c r="B66" t="s">
        <v>12</v>
      </c>
      <c r="C66" t="s">
        <v>18</v>
      </c>
      <c r="D66" t="s">
        <v>20</v>
      </c>
      <c r="E66" t="s">
        <v>33</v>
      </c>
      <c r="F66" t="s">
        <v>16</v>
      </c>
      <c r="G66" t="s">
        <v>19</v>
      </c>
      <c r="H66">
        <v>1990</v>
      </c>
      <c r="I66">
        <v>3.3055880735600097E-2</v>
      </c>
      <c r="J66">
        <v>4.8710931333227098E-2</v>
      </c>
      <c r="K66">
        <v>2.0847277127361199E-2</v>
      </c>
    </row>
    <row r="67" spans="1:12" x14ac:dyDescent="0.4">
      <c r="A67" t="s">
        <v>11</v>
      </c>
      <c r="B67" t="s">
        <v>12</v>
      </c>
      <c r="C67" t="s">
        <v>18</v>
      </c>
      <c r="D67" t="s">
        <v>20</v>
      </c>
      <c r="E67" t="s">
        <v>34</v>
      </c>
      <c r="F67" t="s">
        <v>16</v>
      </c>
      <c r="G67" t="s">
        <v>19</v>
      </c>
      <c r="H67">
        <v>1990</v>
      </c>
      <c r="I67">
        <v>1.5331601795547599E-3</v>
      </c>
      <c r="J67">
        <v>2.46035820529171E-3</v>
      </c>
      <c r="K67">
        <v>9.2328234767877898E-4</v>
      </c>
    </row>
    <row r="68" spans="1:12" x14ac:dyDescent="0.4">
      <c r="A68" t="s">
        <v>11</v>
      </c>
      <c r="B68" t="s">
        <v>12</v>
      </c>
      <c r="C68" t="s">
        <v>18</v>
      </c>
      <c r="D68" t="s">
        <v>20</v>
      </c>
      <c r="E68" t="s">
        <v>26</v>
      </c>
      <c r="F68" t="s">
        <v>16</v>
      </c>
      <c r="G68" t="s">
        <v>19</v>
      </c>
      <c r="H68">
        <v>1990</v>
      </c>
      <c r="I68">
        <v>2.6142694508913</v>
      </c>
      <c r="J68">
        <v>3.89393586687493</v>
      </c>
      <c r="K68">
        <v>1.6226527959408701</v>
      </c>
    </row>
    <row r="69" spans="1:12" x14ac:dyDescent="0.4">
      <c r="A69" t="s">
        <v>11</v>
      </c>
      <c r="B69" t="s">
        <v>12</v>
      </c>
      <c r="C69" t="s">
        <v>18</v>
      </c>
      <c r="D69" t="s">
        <v>20</v>
      </c>
      <c r="E69" t="s">
        <v>22</v>
      </c>
      <c r="F69" t="s">
        <v>16</v>
      </c>
      <c r="G69" t="s">
        <v>19</v>
      </c>
      <c r="H69">
        <v>1990</v>
      </c>
      <c r="I69">
        <v>1.3996861611533201E-3</v>
      </c>
      <c r="J69">
        <v>2.23268981652837E-3</v>
      </c>
      <c r="K69">
        <v>8.3936701704231302E-4</v>
      </c>
    </row>
    <row r="70" spans="1:12" x14ac:dyDescent="0.4">
      <c r="A70" t="s">
        <v>11</v>
      </c>
      <c r="B70" t="s">
        <v>12</v>
      </c>
      <c r="C70" t="s">
        <v>18</v>
      </c>
      <c r="D70" t="s">
        <v>20</v>
      </c>
      <c r="E70" t="s">
        <v>39</v>
      </c>
      <c r="F70" t="s">
        <v>16</v>
      </c>
      <c r="G70" t="s">
        <v>19</v>
      </c>
      <c r="H70">
        <v>1990</v>
      </c>
      <c r="I70">
        <v>2.9619673175698E-2</v>
      </c>
      <c r="J70">
        <v>4.50102783593491E-2</v>
      </c>
      <c r="K70">
        <v>1.7202451023216901E-2</v>
      </c>
    </row>
    <row r="72" spans="1:12" x14ac:dyDescent="0.4">
      <c r="A72" t="s">
        <v>42</v>
      </c>
      <c r="B72" t="s">
        <v>12</v>
      </c>
      <c r="C72" t="s">
        <v>18</v>
      </c>
      <c r="D72" t="s">
        <v>20</v>
      </c>
      <c r="E72" t="s">
        <v>37</v>
      </c>
      <c r="F72" t="s">
        <v>16</v>
      </c>
      <c r="G72" t="s">
        <v>19</v>
      </c>
      <c r="H72">
        <v>1990</v>
      </c>
      <c r="I72">
        <v>6.8570255711610502</v>
      </c>
      <c r="J72">
        <v>9.0513993541260191</v>
      </c>
      <c r="K72">
        <v>5.1879095157105697</v>
      </c>
      <c r="L72">
        <v>12</v>
      </c>
    </row>
    <row r="73" spans="1:12" x14ac:dyDescent="0.4">
      <c r="A73" t="s">
        <v>42</v>
      </c>
      <c r="B73" t="s">
        <v>12</v>
      </c>
      <c r="C73" t="s">
        <v>18</v>
      </c>
      <c r="D73" t="s">
        <v>20</v>
      </c>
      <c r="E73" t="s">
        <v>23</v>
      </c>
      <c r="F73" t="s">
        <v>16</v>
      </c>
      <c r="G73" t="s">
        <v>19</v>
      </c>
      <c r="H73">
        <v>1990</v>
      </c>
      <c r="I73">
        <v>9.9694704478994704E-3</v>
      </c>
      <c r="J73">
        <v>1.34649141339692E-2</v>
      </c>
      <c r="K73">
        <v>7.1868424742726304E-3</v>
      </c>
    </row>
    <row r="74" spans="1:12" x14ac:dyDescent="0.4">
      <c r="A74" t="s">
        <v>42</v>
      </c>
      <c r="B74" t="s">
        <v>12</v>
      </c>
      <c r="C74" t="s">
        <v>18</v>
      </c>
      <c r="D74" t="s">
        <v>20</v>
      </c>
      <c r="E74" t="s">
        <v>25</v>
      </c>
      <c r="F74" t="s">
        <v>16</v>
      </c>
      <c r="G74" t="s">
        <v>19</v>
      </c>
      <c r="H74">
        <v>1990</v>
      </c>
      <c r="I74">
        <v>3.5578871282672302</v>
      </c>
      <c r="J74">
        <v>5.6478811313513804</v>
      </c>
      <c r="K74">
        <v>2.0045391013295002</v>
      </c>
    </row>
    <row r="75" spans="1:12" x14ac:dyDescent="0.4">
      <c r="A75" t="s">
        <v>42</v>
      </c>
      <c r="B75" t="s">
        <v>12</v>
      </c>
      <c r="C75" t="s">
        <v>18</v>
      </c>
      <c r="D75" t="s">
        <v>20</v>
      </c>
      <c r="E75" t="s">
        <v>38</v>
      </c>
      <c r="F75" t="s">
        <v>16</v>
      </c>
      <c r="G75" t="s">
        <v>19</v>
      </c>
      <c r="H75">
        <v>1990</v>
      </c>
      <c r="I75">
        <v>56.4692276946774</v>
      </c>
      <c r="J75">
        <v>84.872298248795303</v>
      </c>
      <c r="K75">
        <v>37.917824847946498</v>
      </c>
    </row>
    <row r="76" spans="1:12" x14ac:dyDescent="0.4">
      <c r="A76" t="s">
        <v>42</v>
      </c>
      <c r="B76" t="s">
        <v>12</v>
      </c>
      <c r="C76" t="s">
        <v>18</v>
      </c>
      <c r="D76" t="s">
        <v>20</v>
      </c>
      <c r="E76" t="s">
        <v>24</v>
      </c>
      <c r="F76" t="s">
        <v>16</v>
      </c>
      <c r="G76" t="s">
        <v>19</v>
      </c>
      <c r="H76">
        <v>1990</v>
      </c>
      <c r="I76">
        <v>5.3339749640981399E-3</v>
      </c>
      <c r="J76">
        <v>7.5808640689543402E-3</v>
      </c>
      <c r="K76">
        <v>3.7730700523494398E-3</v>
      </c>
    </row>
    <row r="77" spans="1:12" x14ac:dyDescent="0.4">
      <c r="A77" t="s">
        <v>42</v>
      </c>
      <c r="B77" t="s">
        <v>12</v>
      </c>
      <c r="C77" t="s">
        <v>18</v>
      </c>
      <c r="D77" t="s">
        <v>20</v>
      </c>
      <c r="E77" t="s">
        <v>41</v>
      </c>
      <c r="F77" t="s">
        <v>16</v>
      </c>
      <c r="G77" t="s">
        <v>19</v>
      </c>
      <c r="H77">
        <v>1990</v>
      </c>
      <c r="I77">
        <v>7.6350227316463597</v>
      </c>
      <c r="J77">
        <v>10.6134129602908</v>
      </c>
      <c r="K77">
        <v>5.4517771253677498</v>
      </c>
    </row>
    <row r="78" spans="1:12" x14ac:dyDescent="0.4">
      <c r="A78" t="s">
        <v>42</v>
      </c>
      <c r="B78" t="s">
        <v>12</v>
      </c>
      <c r="C78" t="s">
        <v>18</v>
      </c>
      <c r="D78" t="s">
        <v>20</v>
      </c>
      <c r="E78" t="s">
        <v>21</v>
      </c>
      <c r="F78" t="s">
        <v>16</v>
      </c>
      <c r="G78" t="s">
        <v>19</v>
      </c>
      <c r="H78">
        <v>1990</v>
      </c>
      <c r="I78">
        <v>5.8235370599054299</v>
      </c>
      <c r="J78">
        <v>7.4718262970656202</v>
      </c>
      <c r="K78">
        <v>4.58664991783834</v>
      </c>
    </row>
    <row r="79" spans="1:12" x14ac:dyDescent="0.4">
      <c r="A79" t="s">
        <v>42</v>
      </c>
      <c r="B79" t="s">
        <v>12</v>
      </c>
      <c r="C79" t="s">
        <v>18</v>
      </c>
      <c r="D79" t="s">
        <v>20</v>
      </c>
      <c r="E79" t="s">
        <v>36</v>
      </c>
      <c r="F79" t="s">
        <v>16</v>
      </c>
      <c r="G79" t="s">
        <v>19</v>
      </c>
      <c r="H79">
        <v>1990</v>
      </c>
      <c r="I79">
        <v>2.8350695050299501</v>
      </c>
      <c r="J79">
        <v>3.5376004316805298</v>
      </c>
      <c r="K79">
        <v>2.32457719195143</v>
      </c>
    </row>
    <row r="80" spans="1:12" x14ac:dyDescent="0.4">
      <c r="A80" t="s">
        <v>42</v>
      </c>
      <c r="B80" t="s">
        <v>12</v>
      </c>
      <c r="C80" t="s">
        <v>18</v>
      </c>
      <c r="D80" t="s">
        <v>20</v>
      </c>
      <c r="E80" t="s">
        <v>40</v>
      </c>
      <c r="F80" t="s">
        <v>16</v>
      </c>
      <c r="G80" t="s">
        <v>19</v>
      </c>
      <c r="H80">
        <v>1990</v>
      </c>
      <c r="I80">
        <v>0.140963127302521</v>
      </c>
      <c r="J80">
        <v>0.18097711753934001</v>
      </c>
      <c r="K80">
        <v>0.107129161531337</v>
      </c>
    </row>
    <row r="81" spans="1:12" x14ac:dyDescent="0.4">
      <c r="A81" t="s">
        <v>42</v>
      </c>
      <c r="B81" t="s">
        <v>12</v>
      </c>
      <c r="C81" t="s">
        <v>18</v>
      </c>
      <c r="D81" t="s">
        <v>20</v>
      </c>
      <c r="E81" t="s">
        <v>15</v>
      </c>
      <c r="F81" t="s">
        <v>16</v>
      </c>
      <c r="G81" t="s">
        <v>19</v>
      </c>
      <c r="H81">
        <v>1990</v>
      </c>
      <c r="I81">
        <v>202.18814963323101</v>
      </c>
      <c r="J81">
        <v>277.09014304375597</v>
      </c>
      <c r="K81">
        <v>147.163236910135</v>
      </c>
    </row>
    <row r="82" spans="1:12" x14ac:dyDescent="0.4">
      <c r="A82" t="s">
        <v>42</v>
      </c>
      <c r="B82" t="s">
        <v>12</v>
      </c>
      <c r="C82" t="s">
        <v>18</v>
      </c>
      <c r="D82" t="s">
        <v>20</v>
      </c>
      <c r="E82" t="s">
        <v>28</v>
      </c>
      <c r="F82" t="s">
        <v>16</v>
      </c>
      <c r="G82" t="s">
        <v>19</v>
      </c>
      <c r="H82">
        <v>1990</v>
      </c>
      <c r="I82">
        <v>1.4190920166630001</v>
      </c>
      <c r="J82">
        <v>1.90958317287012</v>
      </c>
      <c r="K82">
        <v>1.02383725952059</v>
      </c>
    </row>
    <row r="83" spans="1:12" x14ac:dyDescent="0.4">
      <c r="A83" t="s">
        <v>42</v>
      </c>
      <c r="B83" t="s">
        <v>12</v>
      </c>
      <c r="C83" t="s">
        <v>18</v>
      </c>
      <c r="D83" t="s">
        <v>20</v>
      </c>
      <c r="E83" t="s">
        <v>27</v>
      </c>
      <c r="F83" t="s">
        <v>16</v>
      </c>
      <c r="G83" t="s">
        <v>19</v>
      </c>
      <c r="H83">
        <v>1990</v>
      </c>
      <c r="I83">
        <v>257.860819875049</v>
      </c>
      <c r="J83">
        <v>335.70280928430299</v>
      </c>
      <c r="K83">
        <v>189.944134795206</v>
      </c>
    </row>
    <row r="84" spans="1:12" x14ac:dyDescent="0.4">
      <c r="A84" t="s">
        <v>42</v>
      </c>
      <c r="B84" t="s">
        <v>12</v>
      </c>
      <c r="C84" t="s">
        <v>18</v>
      </c>
      <c r="D84" t="s">
        <v>20</v>
      </c>
      <c r="E84" t="s">
        <v>29</v>
      </c>
      <c r="F84" t="s">
        <v>16</v>
      </c>
      <c r="G84" t="s">
        <v>19</v>
      </c>
      <c r="H84">
        <v>1990</v>
      </c>
      <c r="I84">
        <v>5.3055286365871996</v>
      </c>
      <c r="J84">
        <v>6.4440220403076998</v>
      </c>
      <c r="K84">
        <v>4.2610563558698997</v>
      </c>
    </row>
    <row r="85" spans="1:12" x14ac:dyDescent="0.4">
      <c r="A85" t="s">
        <v>42</v>
      </c>
      <c r="B85" t="s">
        <v>12</v>
      </c>
      <c r="C85" t="s">
        <v>18</v>
      </c>
      <c r="D85" t="s">
        <v>20</v>
      </c>
      <c r="E85" t="s">
        <v>31</v>
      </c>
      <c r="F85" t="s">
        <v>16</v>
      </c>
      <c r="G85" t="s">
        <v>19</v>
      </c>
      <c r="H85">
        <v>1990</v>
      </c>
      <c r="I85">
        <v>5.0052562611634697</v>
      </c>
      <c r="J85">
        <v>7.6084444041493997</v>
      </c>
      <c r="K85">
        <v>3.1193550879749399</v>
      </c>
    </row>
    <row r="86" spans="1:12" x14ac:dyDescent="0.4">
      <c r="A86" t="s">
        <v>42</v>
      </c>
      <c r="B86" t="s">
        <v>12</v>
      </c>
      <c r="C86" t="s">
        <v>18</v>
      </c>
      <c r="D86" t="s">
        <v>20</v>
      </c>
      <c r="E86" t="s">
        <v>32</v>
      </c>
      <c r="F86" t="s">
        <v>16</v>
      </c>
      <c r="G86" t="s">
        <v>19</v>
      </c>
      <c r="H86">
        <v>1990</v>
      </c>
      <c r="I86">
        <v>42.053482134124103</v>
      </c>
      <c r="J86">
        <v>60.727843357002797</v>
      </c>
      <c r="K86">
        <v>27.550452028707301</v>
      </c>
    </row>
    <row r="87" spans="1:12" x14ac:dyDescent="0.4">
      <c r="A87" t="s">
        <v>42</v>
      </c>
      <c r="B87" t="s">
        <v>12</v>
      </c>
      <c r="C87" t="s">
        <v>18</v>
      </c>
      <c r="D87" t="s">
        <v>20</v>
      </c>
      <c r="E87" t="s">
        <v>30</v>
      </c>
      <c r="F87" t="s">
        <v>16</v>
      </c>
      <c r="G87" t="s">
        <v>19</v>
      </c>
      <c r="H87">
        <v>1990</v>
      </c>
      <c r="I87">
        <v>49.547859250124603</v>
      </c>
      <c r="J87">
        <v>63.841018563211797</v>
      </c>
      <c r="K87">
        <v>37.7290993351412</v>
      </c>
    </row>
    <row r="88" spans="1:12" x14ac:dyDescent="0.4">
      <c r="A88" t="s">
        <v>42</v>
      </c>
      <c r="B88" t="s">
        <v>12</v>
      </c>
      <c r="C88" t="s">
        <v>18</v>
      </c>
      <c r="D88" t="s">
        <v>20</v>
      </c>
      <c r="E88" t="s">
        <v>35</v>
      </c>
      <c r="F88" t="s">
        <v>16</v>
      </c>
      <c r="G88" t="s">
        <v>19</v>
      </c>
      <c r="H88">
        <v>1990</v>
      </c>
      <c r="I88">
        <v>0.637210781282463</v>
      </c>
      <c r="J88">
        <v>0.80197067376610998</v>
      </c>
      <c r="K88">
        <v>0.50899260846419303</v>
      </c>
    </row>
    <row r="89" spans="1:12" x14ac:dyDescent="0.4">
      <c r="A89" t="s">
        <v>42</v>
      </c>
      <c r="B89" t="s">
        <v>12</v>
      </c>
      <c r="C89" t="s">
        <v>18</v>
      </c>
      <c r="D89" t="s">
        <v>20</v>
      </c>
      <c r="E89" t="s">
        <v>33</v>
      </c>
      <c r="F89" t="s">
        <v>16</v>
      </c>
      <c r="G89" t="s">
        <v>19</v>
      </c>
      <c r="H89">
        <v>1990</v>
      </c>
      <c r="I89">
        <v>0.35828286795956399</v>
      </c>
      <c r="J89">
        <v>0.460975652243865</v>
      </c>
      <c r="K89">
        <v>0.28680393564365603</v>
      </c>
    </row>
    <row r="90" spans="1:12" x14ac:dyDescent="0.4">
      <c r="A90" t="s">
        <v>42</v>
      </c>
      <c r="B90" t="s">
        <v>12</v>
      </c>
      <c r="C90" t="s">
        <v>18</v>
      </c>
      <c r="D90" t="s">
        <v>20</v>
      </c>
      <c r="E90" t="s">
        <v>34</v>
      </c>
      <c r="F90" t="s">
        <v>16</v>
      </c>
      <c r="G90" t="s">
        <v>19</v>
      </c>
      <c r="H90">
        <v>1990</v>
      </c>
      <c r="I90">
        <v>1.6548789931360299E-2</v>
      </c>
      <c r="J90">
        <v>2.4036900488312501E-2</v>
      </c>
      <c r="K90">
        <v>1.14894334313085E-2</v>
      </c>
    </row>
    <row r="91" spans="1:12" x14ac:dyDescent="0.4">
      <c r="A91" t="s">
        <v>42</v>
      </c>
      <c r="B91" t="s">
        <v>12</v>
      </c>
      <c r="C91" t="s">
        <v>18</v>
      </c>
      <c r="D91" t="s">
        <v>20</v>
      </c>
      <c r="E91" t="s">
        <v>26</v>
      </c>
      <c r="F91" t="s">
        <v>16</v>
      </c>
      <c r="G91" t="s">
        <v>19</v>
      </c>
      <c r="H91">
        <v>1990</v>
      </c>
      <c r="I91">
        <v>28.868070698861299</v>
      </c>
      <c r="J91">
        <v>37.073431847855403</v>
      </c>
      <c r="K91">
        <v>22.147354009438502</v>
      </c>
    </row>
    <row r="92" spans="1:12" x14ac:dyDescent="0.4">
      <c r="A92" t="s">
        <v>42</v>
      </c>
      <c r="B92" t="s">
        <v>12</v>
      </c>
      <c r="C92" t="s">
        <v>18</v>
      </c>
      <c r="D92" t="s">
        <v>20</v>
      </c>
      <c r="E92" t="s">
        <v>22</v>
      </c>
      <c r="F92" t="s">
        <v>16</v>
      </c>
      <c r="G92" t="s">
        <v>19</v>
      </c>
      <c r="H92">
        <v>1990</v>
      </c>
      <c r="I92">
        <v>1.5108321570100201E-2</v>
      </c>
      <c r="J92">
        <v>2.1698106980706702E-2</v>
      </c>
      <c r="K92">
        <v>1.06469726652607E-2</v>
      </c>
    </row>
    <row r="93" spans="1:12" x14ac:dyDescent="0.4">
      <c r="A93" t="s">
        <v>42</v>
      </c>
      <c r="B93" t="s">
        <v>12</v>
      </c>
      <c r="C93" t="s">
        <v>18</v>
      </c>
      <c r="D93" t="s">
        <v>20</v>
      </c>
      <c r="E93" t="s">
        <v>39</v>
      </c>
      <c r="F93" t="s">
        <v>16</v>
      </c>
      <c r="G93" t="s">
        <v>19</v>
      </c>
      <c r="H93">
        <v>1990</v>
      </c>
      <c r="I93">
        <v>0.31940160359408898</v>
      </c>
      <c r="J93">
        <v>0.43187007038491998</v>
      </c>
      <c r="K93">
        <v>0.22751588405075901</v>
      </c>
    </row>
    <row r="95" spans="1:12" x14ac:dyDescent="0.4">
      <c r="A95" t="s">
        <v>11</v>
      </c>
      <c r="B95" t="s">
        <v>12</v>
      </c>
      <c r="C95" t="s">
        <v>13</v>
      </c>
      <c r="D95" t="s">
        <v>20</v>
      </c>
      <c r="E95" t="s">
        <v>37</v>
      </c>
      <c r="F95" t="s">
        <v>16</v>
      </c>
      <c r="G95" t="s">
        <v>19</v>
      </c>
      <c r="H95">
        <v>2019</v>
      </c>
      <c r="I95">
        <v>1.21679559542867</v>
      </c>
      <c r="J95">
        <v>1.8196992092778399</v>
      </c>
      <c r="K95">
        <v>0.77636056200672299</v>
      </c>
      <c r="L95">
        <v>13</v>
      </c>
    </row>
    <row r="96" spans="1:12" x14ac:dyDescent="0.4">
      <c r="A96" t="s">
        <v>11</v>
      </c>
      <c r="B96" t="s">
        <v>12</v>
      </c>
      <c r="C96" t="s">
        <v>13</v>
      </c>
      <c r="D96" t="s">
        <v>20</v>
      </c>
      <c r="E96" t="s">
        <v>23</v>
      </c>
      <c r="F96" t="s">
        <v>16</v>
      </c>
      <c r="G96" t="s">
        <v>19</v>
      </c>
      <c r="H96">
        <v>2019</v>
      </c>
      <c r="I96">
        <v>6.6458375688865897E-3</v>
      </c>
      <c r="J96">
        <v>1.0112196532131201E-2</v>
      </c>
      <c r="K96">
        <v>4.0746132940289101E-3</v>
      </c>
    </row>
    <row r="97" spans="1:11" x14ac:dyDescent="0.4">
      <c r="A97" t="s">
        <v>11</v>
      </c>
      <c r="B97" t="s">
        <v>12</v>
      </c>
      <c r="C97" t="s">
        <v>13</v>
      </c>
      <c r="D97" t="s">
        <v>20</v>
      </c>
      <c r="E97" t="s">
        <v>25</v>
      </c>
      <c r="F97" t="s">
        <v>16</v>
      </c>
      <c r="G97" t="s">
        <v>19</v>
      </c>
      <c r="H97">
        <v>2019</v>
      </c>
      <c r="I97">
        <v>0.26543614897143603</v>
      </c>
      <c r="J97">
        <v>0.42445295534039001</v>
      </c>
      <c r="K97">
        <v>0.14731120221645799</v>
      </c>
    </row>
    <row r="98" spans="1:11" x14ac:dyDescent="0.4">
      <c r="A98" t="s">
        <v>11</v>
      </c>
      <c r="B98" t="s">
        <v>12</v>
      </c>
      <c r="C98" t="s">
        <v>13</v>
      </c>
      <c r="D98" t="s">
        <v>20</v>
      </c>
      <c r="E98" t="s">
        <v>38</v>
      </c>
      <c r="F98" t="s">
        <v>16</v>
      </c>
      <c r="G98" t="s">
        <v>19</v>
      </c>
      <c r="H98">
        <v>2019</v>
      </c>
      <c r="I98">
        <v>6.7504681874276997</v>
      </c>
      <c r="J98">
        <v>10.152314916565199</v>
      </c>
      <c r="K98">
        <v>4.1109909886906202</v>
      </c>
    </row>
    <row r="99" spans="1:11" x14ac:dyDescent="0.4">
      <c r="A99" t="s">
        <v>11</v>
      </c>
      <c r="B99" t="s">
        <v>12</v>
      </c>
      <c r="C99" t="s">
        <v>13</v>
      </c>
      <c r="D99" t="s">
        <v>20</v>
      </c>
      <c r="E99" t="s">
        <v>24</v>
      </c>
      <c r="F99" t="s">
        <v>16</v>
      </c>
      <c r="G99" t="s">
        <v>19</v>
      </c>
      <c r="H99">
        <v>2019</v>
      </c>
      <c r="I99">
        <v>6.4830054291082099E-3</v>
      </c>
      <c r="J99">
        <v>9.8431695828714392E-3</v>
      </c>
      <c r="K99">
        <v>3.9953145353491303E-3</v>
      </c>
    </row>
    <row r="100" spans="1:11" x14ac:dyDescent="0.4">
      <c r="A100" t="s">
        <v>11</v>
      </c>
      <c r="B100" t="s">
        <v>12</v>
      </c>
      <c r="C100" t="s">
        <v>13</v>
      </c>
      <c r="D100" t="s">
        <v>20</v>
      </c>
      <c r="E100" t="s">
        <v>41</v>
      </c>
      <c r="F100" t="s">
        <v>16</v>
      </c>
      <c r="G100" t="s">
        <v>19</v>
      </c>
      <c r="H100">
        <v>2019</v>
      </c>
      <c r="I100">
        <v>0.65189542137993495</v>
      </c>
      <c r="J100">
        <v>1.04893117808762</v>
      </c>
      <c r="K100">
        <v>0.383334399278141</v>
      </c>
    </row>
    <row r="101" spans="1:11" x14ac:dyDescent="0.4">
      <c r="A101" t="s">
        <v>11</v>
      </c>
      <c r="B101" t="s">
        <v>12</v>
      </c>
      <c r="C101" t="s">
        <v>13</v>
      </c>
      <c r="D101" t="s">
        <v>20</v>
      </c>
      <c r="E101" t="s">
        <v>21</v>
      </c>
      <c r="F101" t="s">
        <v>16</v>
      </c>
      <c r="G101" t="s">
        <v>19</v>
      </c>
      <c r="H101">
        <v>2019</v>
      </c>
      <c r="I101">
        <v>0.38777815722938402</v>
      </c>
      <c r="J101">
        <v>0.55516096059487097</v>
      </c>
      <c r="K101">
        <v>0.25438073763921998</v>
      </c>
    </row>
    <row r="102" spans="1:11" x14ac:dyDescent="0.4">
      <c r="A102" t="s">
        <v>11</v>
      </c>
      <c r="B102" t="s">
        <v>12</v>
      </c>
      <c r="C102" t="s">
        <v>13</v>
      </c>
      <c r="D102" t="s">
        <v>20</v>
      </c>
      <c r="E102" t="s">
        <v>36</v>
      </c>
      <c r="F102" t="s">
        <v>16</v>
      </c>
      <c r="G102" t="s">
        <v>19</v>
      </c>
      <c r="H102">
        <v>2019</v>
      </c>
      <c r="I102">
        <v>0.20879473060892201</v>
      </c>
      <c r="J102">
        <v>0.29625330740878802</v>
      </c>
      <c r="K102">
        <v>0.13658014145903899</v>
      </c>
    </row>
    <row r="103" spans="1:11" x14ac:dyDescent="0.4">
      <c r="A103" t="s">
        <v>11</v>
      </c>
      <c r="B103" t="s">
        <v>12</v>
      </c>
      <c r="C103" t="s">
        <v>13</v>
      </c>
      <c r="D103" t="s">
        <v>20</v>
      </c>
      <c r="E103" t="s">
        <v>40</v>
      </c>
      <c r="F103" t="s">
        <v>16</v>
      </c>
      <c r="G103" t="s">
        <v>19</v>
      </c>
      <c r="H103">
        <v>2019</v>
      </c>
      <c r="I103">
        <v>2.52181822522894E-2</v>
      </c>
      <c r="J103">
        <v>3.7211211548720702E-2</v>
      </c>
      <c r="K103">
        <v>1.56953557253342E-2</v>
      </c>
    </row>
    <row r="104" spans="1:11" x14ac:dyDescent="0.4">
      <c r="A104" t="s">
        <v>11</v>
      </c>
      <c r="B104" t="s">
        <v>12</v>
      </c>
      <c r="C104" t="s">
        <v>13</v>
      </c>
      <c r="D104" t="s">
        <v>20</v>
      </c>
      <c r="E104" t="s">
        <v>15</v>
      </c>
      <c r="F104" t="s">
        <v>16</v>
      </c>
      <c r="G104" t="s">
        <v>19</v>
      </c>
      <c r="H104">
        <v>2019</v>
      </c>
      <c r="I104">
        <v>21.716471354451802</v>
      </c>
      <c r="J104">
        <v>33.917585553995799</v>
      </c>
      <c r="K104">
        <v>12.960615843051601</v>
      </c>
    </row>
    <row r="105" spans="1:11" x14ac:dyDescent="0.4">
      <c r="A105" t="s">
        <v>11</v>
      </c>
      <c r="B105" t="s">
        <v>12</v>
      </c>
      <c r="C105" t="s">
        <v>13</v>
      </c>
      <c r="D105" t="s">
        <v>20</v>
      </c>
      <c r="E105" t="s">
        <v>28</v>
      </c>
      <c r="F105" t="s">
        <v>16</v>
      </c>
      <c r="G105" t="s">
        <v>19</v>
      </c>
      <c r="H105">
        <v>2019</v>
      </c>
      <c r="I105">
        <v>0.132522975164615</v>
      </c>
      <c r="J105">
        <v>0.20079232753461099</v>
      </c>
      <c r="K105">
        <v>8.2119599313646693E-2</v>
      </c>
    </row>
    <row r="106" spans="1:11" x14ac:dyDescent="0.4">
      <c r="A106" t="s">
        <v>11</v>
      </c>
      <c r="B106" t="s">
        <v>12</v>
      </c>
      <c r="C106" t="s">
        <v>13</v>
      </c>
      <c r="D106" t="s">
        <v>20</v>
      </c>
      <c r="E106" t="s">
        <v>27</v>
      </c>
      <c r="F106" t="s">
        <v>16</v>
      </c>
      <c r="G106" t="s">
        <v>19</v>
      </c>
      <c r="H106">
        <v>2019</v>
      </c>
      <c r="I106">
        <v>28.425574053299901</v>
      </c>
      <c r="J106">
        <v>42.3651358032727</v>
      </c>
      <c r="K106">
        <v>17.3935449916431</v>
      </c>
    </row>
    <row r="107" spans="1:11" x14ac:dyDescent="0.4">
      <c r="A107" t="s">
        <v>11</v>
      </c>
      <c r="B107" t="s">
        <v>12</v>
      </c>
      <c r="C107" t="s">
        <v>13</v>
      </c>
      <c r="D107" t="s">
        <v>20</v>
      </c>
      <c r="E107" t="s">
        <v>29</v>
      </c>
      <c r="F107" t="s">
        <v>16</v>
      </c>
      <c r="G107" t="s">
        <v>19</v>
      </c>
      <c r="H107">
        <v>2019</v>
      </c>
      <c r="I107">
        <v>0.50675705432832296</v>
      </c>
      <c r="J107">
        <v>0.74106772681177202</v>
      </c>
      <c r="K107">
        <v>0.33105767780844803</v>
      </c>
    </row>
    <row r="108" spans="1:11" x14ac:dyDescent="0.4">
      <c r="A108" t="s">
        <v>11</v>
      </c>
      <c r="B108" t="s">
        <v>12</v>
      </c>
      <c r="C108" t="s">
        <v>13</v>
      </c>
      <c r="D108" t="s">
        <v>20</v>
      </c>
      <c r="E108" t="s">
        <v>31</v>
      </c>
      <c r="F108" t="s">
        <v>16</v>
      </c>
      <c r="G108" t="s">
        <v>19</v>
      </c>
      <c r="H108">
        <v>2019</v>
      </c>
      <c r="I108">
        <v>1.00589268280955</v>
      </c>
      <c r="J108">
        <v>1.7228991469485799</v>
      </c>
      <c r="K108">
        <v>0.54561467403395503</v>
      </c>
    </row>
    <row r="109" spans="1:11" x14ac:dyDescent="0.4">
      <c r="A109" t="s">
        <v>11</v>
      </c>
      <c r="B109" t="s">
        <v>12</v>
      </c>
      <c r="C109" t="s">
        <v>13</v>
      </c>
      <c r="D109" t="s">
        <v>20</v>
      </c>
      <c r="E109" t="s">
        <v>32</v>
      </c>
      <c r="F109" t="s">
        <v>16</v>
      </c>
      <c r="G109" t="s">
        <v>19</v>
      </c>
      <c r="H109">
        <v>2019</v>
      </c>
      <c r="I109">
        <v>1.4984043069889701</v>
      </c>
      <c r="J109">
        <v>2.54439963604371</v>
      </c>
      <c r="K109">
        <v>0.82605456971431401</v>
      </c>
    </row>
    <row r="110" spans="1:11" x14ac:dyDescent="0.4">
      <c r="A110" t="s">
        <v>11</v>
      </c>
      <c r="B110" t="s">
        <v>12</v>
      </c>
      <c r="C110" t="s">
        <v>13</v>
      </c>
      <c r="D110" t="s">
        <v>20</v>
      </c>
      <c r="E110" t="s">
        <v>30</v>
      </c>
      <c r="F110" t="s">
        <v>16</v>
      </c>
      <c r="G110" t="s">
        <v>19</v>
      </c>
      <c r="H110">
        <v>2019</v>
      </c>
      <c r="I110">
        <v>5.1266846567032802</v>
      </c>
      <c r="J110">
        <v>7.5382283011210101</v>
      </c>
      <c r="K110">
        <v>3.3269179130005901</v>
      </c>
    </row>
    <row r="111" spans="1:11" x14ac:dyDescent="0.4">
      <c r="A111" t="s">
        <v>11</v>
      </c>
      <c r="B111" t="s">
        <v>12</v>
      </c>
      <c r="C111" t="s">
        <v>13</v>
      </c>
      <c r="D111" t="s">
        <v>20</v>
      </c>
      <c r="E111" t="s">
        <v>35</v>
      </c>
      <c r="F111" t="s">
        <v>16</v>
      </c>
      <c r="G111" t="s">
        <v>19</v>
      </c>
      <c r="H111">
        <v>2019</v>
      </c>
      <c r="I111">
        <v>5.7019558039032803E-2</v>
      </c>
      <c r="J111">
        <v>8.2937572747809399E-2</v>
      </c>
      <c r="K111">
        <v>3.6387165737168901E-2</v>
      </c>
    </row>
    <row r="112" spans="1:11" x14ac:dyDescent="0.4">
      <c r="A112" t="s">
        <v>11</v>
      </c>
      <c r="B112" t="s">
        <v>12</v>
      </c>
      <c r="C112" t="s">
        <v>13</v>
      </c>
      <c r="D112" t="s">
        <v>20</v>
      </c>
      <c r="E112" t="s">
        <v>33</v>
      </c>
      <c r="F112" t="s">
        <v>16</v>
      </c>
      <c r="G112" t="s">
        <v>19</v>
      </c>
      <c r="H112">
        <v>2019</v>
      </c>
      <c r="I112">
        <v>2.33028550138294E-2</v>
      </c>
      <c r="J112">
        <v>3.5948515914521001E-2</v>
      </c>
      <c r="K112">
        <v>1.4336064889338E-2</v>
      </c>
    </row>
    <row r="113" spans="1:12" x14ac:dyDescent="0.4">
      <c r="A113" t="s">
        <v>11</v>
      </c>
      <c r="B113" t="s">
        <v>12</v>
      </c>
      <c r="C113" t="s">
        <v>13</v>
      </c>
      <c r="D113" t="s">
        <v>20</v>
      </c>
      <c r="E113" t="s">
        <v>34</v>
      </c>
      <c r="F113" t="s">
        <v>16</v>
      </c>
      <c r="G113" t="s">
        <v>19</v>
      </c>
      <c r="H113">
        <v>2019</v>
      </c>
      <c r="I113">
        <v>5.7851049839873396E-3</v>
      </c>
      <c r="J113">
        <v>8.8968599634533293E-3</v>
      </c>
      <c r="K113">
        <v>3.54438811659092E-3</v>
      </c>
    </row>
    <row r="114" spans="1:12" x14ac:dyDescent="0.4">
      <c r="A114" t="s">
        <v>11</v>
      </c>
      <c r="B114" t="s">
        <v>12</v>
      </c>
      <c r="C114" t="s">
        <v>13</v>
      </c>
      <c r="D114" t="s">
        <v>20</v>
      </c>
      <c r="E114" t="s">
        <v>26</v>
      </c>
      <c r="F114" t="s">
        <v>16</v>
      </c>
      <c r="G114" t="s">
        <v>19</v>
      </c>
      <c r="H114">
        <v>2019</v>
      </c>
      <c r="I114">
        <v>1.86860726130106</v>
      </c>
      <c r="J114">
        <v>2.7989198966806499</v>
      </c>
      <c r="K114">
        <v>1.17279396993926</v>
      </c>
    </row>
    <row r="115" spans="1:12" x14ac:dyDescent="0.4">
      <c r="A115" t="s">
        <v>11</v>
      </c>
      <c r="B115" t="s">
        <v>12</v>
      </c>
      <c r="C115" t="s">
        <v>13</v>
      </c>
      <c r="D115" t="s">
        <v>20</v>
      </c>
      <c r="E115" t="s">
        <v>22</v>
      </c>
      <c r="F115" t="s">
        <v>16</v>
      </c>
      <c r="G115" t="s">
        <v>19</v>
      </c>
      <c r="H115">
        <v>2019</v>
      </c>
      <c r="I115">
        <v>3.2607191395477603E-2</v>
      </c>
      <c r="J115">
        <v>5.0234377587861E-2</v>
      </c>
      <c r="K115">
        <v>1.97760457710861E-2</v>
      </c>
    </row>
    <row r="116" spans="1:12" x14ac:dyDescent="0.4">
      <c r="A116" t="s">
        <v>11</v>
      </c>
      <c r="B116" t="s">
        <v>12</v>
      </c>
      <c r="C116" t="s">
        <v>13</v>
      </c>
      <c r="D116" t="s">
        <v>20</v>
      </c>
      <c r="E116" t="s">
        <v>39</v>
      </c>
      <c r="F116" t="s">
        <v>16</v>
      </c>
      <c r="G116" t="s">
        <v>19</v>
      </c>
      <c r="H116">
        <v>2019</v>
      </c>
      <c r="I116">
        <v>2.9750929803725502E-2</v>
      </c>
      <c r="J116">
        <v>4.5558205567754202E-2</v>
      </c>
      <c r="K116">
        <v>1.71328567308409E-2</v>
      </c>
    </row>
    <row r="118" spans="1:12" x14ac:dyDescent="0.4">
      <c r="A118" t="s">
        <v>42</v>
      </c>
      <c r="B118" t="s">
        <v>12</v>
      </c>
      <c r="C118" t="s">
        <v>13</v>
      </c>
      <c r="D118" t="s">
        <v>20</v>
      </c>
      <c r="E118" t="s">
        <v>37</v>
      </c>
      <c r="F118" t="s">
        <v>16</v>
      </c>
      <c r="G118" t="s">
        <v>19</v>
      </c>
      <c r="H118">
        <v>2019</v>
      </c>
      <c r="I118">
        <v>13.3323308743664</v>
      </c>
      <c r="J118">
        <v>17.250512092708899</v>
      </c>
      <c r="K118">
        <v>10.3249282998766</v>
      </c>
      <c r="L118">
        <v>14</v>
      </c>
    </row>
    <row r="119" spans="1:12" x14ac:dyDescent="0.4">
      <c r="A119" t="s">
        <v>42</v>
      </c>
      <c r="B119" t="s">
        <v>12</v>
      </c>
      <c r="C119" t="s">
        <v>13</v>
      </c>
      <c r="D119" t="s">
        <v>20</v>
      </c>
      <c r="E119" t="s">
        <v>23</v>
      </c>
      <c r="F119" t="s">
        <v>16</v>
      </c>
      <c r="G119" t="s">
        <v>19</v>
      </c>
      <c r="H119">
        <v>2019</v>
      </c>
      <c r="I119">
        <v>7.18231724905945E-2</v>
      </c>
      <c r="J119">
        <v>9.4321412001206306E-2</v>
      </c>
      <c r="K119">
        <v>5.3728037444422297E-2</v>
      </c>
    </row>
    <row r="120" spans="1:12" x14ac:dyDescent="0.4">
      <c r="A120" t="s">
        <v>42</v>
      </c>
      <c r="B120" t="s">
        <v>12</v>
      </c>
      <c r="C120" t="s">
        <v>13</v>
      </c>
      <c r="D120" t="s">
        <v>20</v>
      </c>
      <c r="E120" t="s">
        <v>25</v>
      </c>
      <c r="F120" t="s">
        <v>16</v>
      </c>
      <c r="G120" t="s">
        <v>19</v>
      </c>
      <c r="H120">
        <v>2019</v>
      </c>
      <c r="I120">
        <v>4.6717563039183903</v>
      </c>
      <c r="J120">
        <v>6.35476511543499</v>
      </c>
      <c r="K120">
        <v>3.2044984939056</v>
      </c>
    </row>
    <row r="121" spans="1:12" x14ac:dyDescent="0.4">
      <c r="A121" t="s">
        <v>42</v>
      </c>
      <c r="B121" t="s">
        <v>12</v>
      </c>
      <c r="C121" t="s">
        <v>13</v>
      </c>
      <c r="D121" t="s">
        <v>20</v>
      </c>
      <c r="E121" t="s">
        <v>38</v>
      </c>
      <c r="F121" t="s">
        <v>16</v>
      </c>
      <c r="G121" t="s">
        <v>19</v>
      </c>
      <c r="H121">
        <v>2019</v>
      </c>
      <c r="I121">
        <v>75.545933870889897</v>
      </c>
      <c r="J121">
        <v>104.31633147162199</v>
      </c>
      <c r="K121">
        <v>53.223753144146698</v>
      </c>
    </row>
    <row r="122" spans="1:12" x14ac:dyDescent="0.4">
      <c r="A122" t="s">
        <v>42</v>
      </c>
      <c r="B122" t="s">
        <v>12</v>
      </c>
      <c r="C122" t="s">
        <v>13</v>
      </c>
      <c r="D122" t="s">
        <v>20</v>
      </c>
      <c r="E122" t="s">
        <v>24</v>
      </c>
      <c r="F122" t="s">
        <v>16</v>
      </c>
      <c r="G122" t="s">
        <v>19</v>
      </c>
      <c r="H122">
        <v>2019</v>
      </c>
      <c r="I122">
        <v>7.0101501482113096E-2</v>
      </c>
      <c r="J122">
        <v>9.3780433648604999E-2</v>
      </c>
      <c r="K122">
        <v>5.14979154669232E-2</v>
      </c>
    </row>
    <row r="123" spans="1:12" x14ac:dyDescent="0.4">
      <c r="A123" t="s">
        <v>42</v>
      </c>
      <c r="B123" t="s">
        <v>12</v>
      </c>
      <c r="C123" t="s">
        <v>13</v>
      </c>
      <c r="D123" t="s">
        <v>20</v>
      </c>
      <c r="E123" t="s">
        <v>41</v>
      </c>
      <c r="F123" t="s">
        <v>16</v>
      </c>
      <c r="G123" t="s">
        <v>19</v>
      </c>
      <c r="H123">
        <v>2019</v>
      </c>
      <c r="I123">
        <v>7.0405359732364099</v>
      </c>
      <c r="J123">
        <v>9.8734882589782398</v>
      </c>
      <c r="K123">
        <v>4.9692852071606799</v>
      </c>
    </row>
    <row r="124" spans="1:12" x14ac:dyDescent="0.4">
      <c r="A124" t="s">
        <v>42</v>
      </c>
      <c r="B124" t="s">
        <v>12</v>
      </c>
      <c r="C124" t="s">
        <v>13</v>
      </c>
      <c r="D124" t="s">
        <v>20</v>
      </c>
      <c r="E124" t="s">
        <v>21</v>
      </c>
      <c r="F124" t="s">
        <v>16</v>
      </c>
      <c r="G124" t="s">
        <v>19</v>
      </c>
      <c r="H124">
        <v>2019</v>
      </c>
      <c r="I124">
        <v>4.2886987664441003</v>
      </c>
      <c r="J124">
        <v>5.31814792447447</v>
      </c>
      <c r="K124">
        <v>3.5057794788495502</v>
      </c>
    </row>
    <row r="125" spans="1:12" x14ac:dyDescent="0.4">
      <c r="A125" t="s">
        <v>42</v>
      </c>
      <c r="B125" t="s">
        <v>12</v>
      </c>
      <c r="C125" t="s">
        <v>13</v>
      </c>
      <c r="D125" t="s">
        <v>20</v>
      </c>
      <c r="E125" t="s">
        <v>36</v>
      </c>
      <c r="F125" t="s">
        <v>16</v>
      </c>
      <c r="G125" t="s">
        <v>19</v>
      </c>
      <c r="H125">
        <v>2019</v>
      </c>
      <c r="I125">
        <v>2.2826949540379502</v>
      </c>
      <c r="J125">
        <v>2.7783636210529599</v>
      </c>
      <c r="K125">
        <v>1.90743673299885</v>
      </c>
    </row>
    <row r="126" spans="1:12" x14ac:dyDescent="0.4">
      <c r="A126" t="s">
        <v>42</v>
      </c>
      <c r="B126" t="s">
        <v>12</v>
      </c>
      <c r="C126" t="s">
        <v>13</v>
      </c>
      <c r="D126" t="s">
        <v>20</v>
      </c>
      <c r="E126" t="s">
        <v>40</v>
      </c>
      <c r="F126" t="s">
        <v>16</v>
      </c>
      <c r="G126" t="s">
        <v>19</v>
      </c>
      <c r="H126">
        <v>2019</v>
      </c>
      <c r="I126">
        <v>0.27208301247724498</v>
      </c>
      <c r="J126">
        <v>0.34429003414430198</v>
      </c>
      <c r="K126">
        <v>0.209463395431887</v>
      </c>
    </row>
    <row r="127" spans="1:12" x14ac:dyDescent="0.4">
      <c r="A127" t="s">
        <v>42</v>
      </c>
      <c r="B127" t="s">
        <v>12</v>
      </c>
      <c r="C127" t="s">
        <v>13</v>
      </c>
      <c r="D127" t="s">
        <v>20</v>
      </c>
      <c r="E127" t="s">
        <v>15</v>
      </c>
      <c r="F127" t="s">
        <v>16</v>
      </c>
      <c r="G127" t="s">
        <v>19</v>
      </c>
      <c r="H127">
        <v>2019</v>
      </c>
      <c r="I127">
        <v>241.252447826778</v>
      </c>
      <c r="J127">
        <v>324.85357763568902</v>
      </c>
      <c r="K127">
        <v>176.25693591595899</v>
      </c>
    </row>
    <row r="128" spans="1:12" x14ac:dyDescent="0.4">
      <c r="A128" t="s">
        <v>42</v>
      </c>
      <c r="B128" t="s">
        <v>12</v>
      </c>
      <c r="C128" t="s">
        <v>13</v>
      </c>
      <c r="D128" t="s">
        <v>20</v>
      </c>
      <c r="E128" t="s">
        <v>28</v>
      </c>
      <c r="F128" t="s">
        <v>16</v>
      </c>
      <c r="G128" t="s">
        <v>19</v>
      </c>
      <c r="H128">
        <v>2019</v>
      </c>
      <c r="I128">
        <v>1.45209872944591</v>
      </c>
      <c r="J128">
        <v>1.9157692246395699</v>
      </c>
      <c r="K128">
        <v>1.0586891098592199</v>
      </c>
    </row>
    <row r="129" spans="1:12" x14ac:dyDescent="0.4">
      <c r="A129" t="s">
        <v>42</v>
      </c>
      <c r="B129" t="s">
        <v>12</v>
      </c>
      <c r="C129" t="s">
        <v>13</v>
      </c>
      <c r="D129" t="s">
        <v>20</v>
      </c>
      <c r="E129" t="s">
        <v>27</v>
      </c>
      <c r="F129" t="s">
        <v>16</v>
      </c>
      <c r="G129" t="s">
        <v>19</v>
      </c>
      <c r="H129">
        <v>2019</v>
      </c>
      <c r="I129">
        <v>316.11818314917002</v>
      </c>
      <c r="J129">
        <v>411.39521308772402</v>
      </c>
      <c r="K129">
        <v>236.51498861985201</v>
      </c>
    </row>
    <row r="130" spans="1:12" x14ac:dyDescent="0.4">
      <c r="A130" t="s">
        <v>42</v>
      </c>
      <c r="B130" t="s">
        <v>12</v>
      </c>
      <c r="C130" t="s">
        <v>13</v>
      </c>
      <c r="D130" t="s">
        <v>20</v>
      </c>
      <c r="E130" t="s">
        <v>29</v>
      </c>
      <c r="F130" t="s">
        <v>16</v>
      </c>
      <c r="G130" t="s">
        <v>19</v>
      </c>
      <c r="H130">
        <v>2019</v>
      </c>
      <c r="I130">
        <v>5.5395061412609898</v>
      </c>
      <c r="J130">
        <v>6.7299410310113803</v>
      </c>
      <c r="K130">
        <v>4.49597396953898</v>
      </c>
    </row>
    <row r="131" spans="1:12" x14ac:dyDescent="0.4">
      <c r="A131" t="s">
        <v>42</v>
      </c>
      <c r="B131" t="s">
        <v>12</v>
      </c>
      <c r="C131" t="s">
        <v>13</v>
      </c>
      <c r="D131" t="s">
        <v>20</v>
      </c>
      <c r="E131" t="s">
        <v>31</v>
      </c>
      <c r="F131" t="s">
        <v>16</v>
      </c>
      <c r="G131" t="s">
        <v>19</v>
      </c>
      <c r="H131">
        <v>2019</v>
      </c>
      <c r="I131">
        <v>11.1664369225489</v>
      </c>
      <c r="J131">
        <v>16.909662372744702</v>
      </c>
      <c r="K131">
        <v>7.0035455250782004</v>
      </c>
    </row>
    <row r="132" spans="1:12" x14ac:dyDescent="0.4">
      <c r="A132" t="s">
        <v>42</v>
      </c>
      <c r="B132" t="s">
        <v>12</v>
      </c>
      <c r="C132" t="s">
        <v>13</v>
      </c>
      <c r="D132" t="s">
        <v>20</v>
      </c>
      <c r="E132" t="s">
        <v>32</v>
      </c>
      <c r="F132" t="s">
        <v>16</v>
      </c>
      <c r="G132" t="s">
        <v>19</v>
      </c>
      <c r="H132">
        <v>2019</v>
      </c>
      <c r="I132">
        <v>16.631955090897598</v>
      </c>
      <c r="J132">
        <v>24.8762926421158</v>
      </c>
      <c r="K132">
        <v>10.531272884763601</v>
      </c>
    </row>
    <row r="133" spans="1:12" x14ac:dyDescent="0.4">
      <c r="A133" t="s">
        <v>42</v>
      </c>
      <c r="B133" t="s">
        <v>12</v>
      </c>
      <c r="C133" t="s">
        <v>13</v>
      </c>
      <c r="D133" t="s">
        <v>20</v>
      </c>
      <c r="E133" t="s">
        <v>30</v>
      </c>
      <c r="F133" t="s">
        <v>16</v>
      </c>
      <c r="G133" t="s">
        <v>19</v>
      </c>
      <c r="H133">
        <v>2019</v>
      </c>
      <c r="I133">
        <v>56.8938635961429</v>
      </c>
      <c r="J133">
        <v>71.270291807823298</v>
      </c>
      <c r="K133">
        <v>44.751133754624298</v>
      </c>
    </row>
    <row r="134" spans="1:12" x14ac:dyDescent="0.4">
      <c r="A134" t="s">
        <v>42</v>
      </c>
      <c r="B134" t="s">
        <v>12</v>
      </c>
      <c r="C134" t="s">
        <v>13</v>
      </c>
      <c r="D134" t="s">
        <v>20</v>
      </c>
      <c r="E134" t="s">
        <v>35</v>
      </c>
      <c r="F134" t="s">
        <v>16</v>
      </c>
      <c r="G134" t="s">
        <v>19</v>
      </c>
      <c r="H134">
        <v>2019</v>
      </c>
      <c r="I134">
        <v>0.62245009659079897</v>
      </c>
      <c r="J134">
        <v>0.79414917791416395</v>
      </c>
      <c r="K134">
        <v>0.49831905634155998</v>
      </c>
    </row>
    <row r="135" spans="1:12" x14ac:dyDescent="0.4">
      <c r="A135" t="s">
        <v>42</v>
      </c>
      <c r="B135" t="s">
        <v>12</v>
      </c>
      <c r="C135" t="s">
        <v>13</v>
      </c>
      <c r="D135" t="s">
        <v>20</v>
      </c>
      <c r="E135" t="s">
        <v>33</v>
      </c>
      <c r="F135" t="s">
        <v>16</v>
      </c>
      <c r="G135" t="s">
        <v>19</v>
      </c>
      <c r="H135">
        <v>2019</v>
      </c>
      <c r="I135">
        <v>0.25160472133869499</v>
      </c>
      <c r="J135">
        <v>0.33595549562767801</v>
      </c>
      <c r="K135">
        <v>0.195025740151125</v>
      </c>
    </row>
    <row r="136" spans="1:12" x14ac:dyDescent="0.4">
      <c r="A136" t="s">
        <v>42</v>
      </c>
      <c r="B136" t="s">
        <v>12</v>
      </c>
      <c r="C136" t="s">
        <v>13</v>
      </c>
      <c r="D136" t="s">
        <v>20</v>
      </c>
      <c r="E136" t="s">
        <v>34</v>
      </c>
      <c r="F136" t="s">
        <v>16</v>
      </c>
      <c r="G136" t="s">
        <v>19</v>
      </c>
      <c r="H136">
        <v>2019</v>
      </c>
      <c r="I136">
        <v>6.2448967351824099E-2</v>
      </c>
      <c r="J136">
        <v>8.4472271513196598E-2</v>
      </c>
      <c r="K136">
        <v>4.5389793751688098E-2</v>
      </c>
    </row>
    <row r="137" spans="1:12" x14ac:dyDescent="0.4">
      <c r="A137" t="s">
        <v>42</v>
      </c>
      <c r="B137" t="s">
        <v>12</v>
      </c>
      <c r="C137" t="s">
        <v>13</v>
      </c>
      <c r="D137" t="s">
        <v>20</v>
      </c>
      <c r="E137" t="s">
        <v>26</v>
      </c>
      <c r="F137" t="s">
        <v>16</v>
      </c>
      <c r="G137" t="s">
        <v>19</v>
      </c>
      <c r="H137">
        <v>2019</v>
      </c>
      <c r="I137">
        <v>20.597144716523001</v>
      </c>
      <c r="J137">
        <v>26.117370754943099</v>
      </c>
      <c r="K137">
        <v>15.9845874936043</v>
      </c>
    </row>
    <row r="138" spans="1:12" x14ac:dyDescent="0.4">
      <c r="A138" t="s">
        <v>42</v>
      </c>
      <c r="B138" t="s">
        <v>12</v>
      </c>
      <c r="C138" t="s">
        <v>13</v>
      </c>
      <c r="D138" t="s">
        <v>20</v>
      </c>
      <c r="E138" t="s">
        <v>22</v>
      </c>
      <c r="F138" t="s">
        <v>16</v>
      </c>
      <c r="G138" t="s">
        <v>19</v>
      </c>
      <c r="H138">
        <v>2019</v>
      </c>
      <c r="I138">
        <v>0.35276772011634899</v>
      </c>
      <c r="J138">
        <v>0.483486814615601</v>
      </c>
      <c r="K138">
        <v>0.25429067080618101</v>
      </c>
    </row>
    <row r="139" spans="1:12" x14ac:dyDescent="0.4">
      <c r="A139" t="s">
        <v>42</v>
      </c>
      <c r="B139" t="s">
        <v>12</v>
      </c>
      <c r="C139" t="s">
        <v>13</v>
      </c>
      <c r="D139" t="s">
        <v>20</v>
      </c>
      <c r="E139" t="s">
        <v>39</v>
      </c>
      <c r="F139" t="s">
        <v>16</v>
      </c>
      <c r="G139" t="s">
        <v>19</v>
      </c>
      <c r="H139">
        <v>2019</v>
      </c>
      <c r="I139">
        <v>0.32082608241424398</v>
      </c>
      <c r="J139">
        <v>0.44466726892610597</v>
      </c>
      <c r="K139">
        <v>0.223328943585891</v>
      </c>
    </row>
    <row r="141" spans="1:12" x14ac:dyDescent="0.4">
      <c r="A141" t="s">
        <v>11</v>
      </c>
      <c r="B141" t="s">
        <v>12</v>
      </c>
      <c r="C141" t="s">
        <v>18</v>
      </c>
      <c r="D141" t="s">
        <v>20</v>
      </c>
      <c r="E141" t="s">
        <v>37</v>
      </c>
      <c r="F141" t="s">
        <v>16</v>
      </c>
      <c r="G141" t="s">
        <v>19</v>
      </c>
      <c r="H141">
        <v>2019</v>
      </c>
      <c r="I141">
        <v>0.37743521693693799</v>
      </c>
      <c r="J141">
        <v>0.56445799317905798</v>
      </c>
      <c r="K141">
        <v>0.238509763643385</v>
      </c>
      <c r="L141">
        <v>15</v>
      </c>
    </row>
    <row r="142" spans="1:12" x14ac:dyDescent="0.4">
      <c r="A142" t="s">
        <v>11</v>
      </c>
      <c r="B142" t="s">
        <v>12</v>
      </c>
      <c r="C142" t="s">
        <v>18</v>
      </c>
      <c r="D142" t="s">
        <v>20</v>
      </c>
      <c r="E142" t="s">
        <v>23</v>
      </c>
      <c r="F142" t="s">
        <v>16</v>
      </c>
      <c r="G142" t="s">
        <v>19</v>
      </c>
      <c r="H142">
        <v>2019</v>
      </c>
      <c r="I142">
        <v>8.6613066488394098E-4</v>
      </c>
      <c r="J142">
        <v>1.31991659901298E-3</v>
      </c>
      <c r="K142">
        <v>5.3025741693095701E-4</v>
      </c>
    </row>
    <row r="143" spans="1:12" x14ac:dyDescent="0.4">
      <c r="A143" t="s">
        <v>11</v>
      </c>
      <c r="B143" t="s">
        <v>12</v>
      </c>
      <c r="C143" t="s">
        <v>18</v>
      </c>
      <c r="D143" t="s">
        <v>20</v>
      </c>
      <c r="E143" t="s">
        <v>25</v>
      </c>
      <c r="F143" t="s">
        <v>16</v>
      </c>
      <c r="G143" t="s">
        <v>19</v>
      </c>
      <c r="H143">
        <v>2019</v>
      </c>
      <c r="I143">
        <v>0.12910607588483</v>
      </c>
      <c r="J143">
        <v>0.23204868402689599</v>
      </c>
      <c r="K143">
        <v>6.2484821095917999E-2</v>
      </c>
    </row>
    <row r="144" spans="1:12" x14ac:dyDescent="0.4">
      <c r="A144" t="s">
        <v>11</v>
      </c>
      <c r="B144" t="s">
        <v>12</v>
      </c>
      <c r="C144" t="s">
        <v>18</v>
      </c>
      <c r="D144" t="s">
        <v>20</v>
      </c>
      <c r="E144" t="s">
        <v>38</v>
      </c>
      <c r="F144" t="s">
        <v>16</v>
      </c>
      <c r="G144" t="s">
        <v>19</v>
      </c>
      <c r="H144">
        <v>2019</v>
      </c>
      <c r="I144">
        <v>5.1382595241914899</v>
      </c>
      <c r="J144">
        <v>8.4164803920926694</v>
      </c>
      <c r="K144">
        <v>3.0276807477643302</v>
      </c>
    </row>
    <row r="145" spans="1:11" x14ac:dyDescent="0.4">
      <c r="A145" t="s">
        <v>11</v>
      </c>
      <c r="B145" t="s">
        <v>12</v>
      </c>
      <c r="C145" t="s">
        <v>18</v>
      </c>
      <c r="D145" t="s">
        <v>20</v>
      </c>
      <c r="E145" t="s">
        <v>24</v>
      </c>
      <c r="F145" t="s">
        <v>16</v>
      </c>
      <c r="G145" t="s">
        <v>19</v>
      </c>
      <c r="H145">
        <v>2019</v>
      </c>
      <c r="I145">
        <v>5.18608329105695E-4</v>
      </c>
      <c r="J145">
        <v>8.2561447769348797E-4</v>
      </c>
      <c r="K145">
        <v>3.2085071812246402E-4</v>
      </c>
    </row>
    <row r="146" spans="1:11" x14ac:dyDescent="0.4">
      <c r="A146" t="s">
        <v>11</v>
      </c>
      <c r="B146" t="s">
        <v>12</v>
      </c>
      <c r="C146" t="s">
        <v>18</v>
      </c>
      <c r="D146" t="s">
        <v>20</v>
      </c>
      <c r="E146" t="s">
        <v>41</v>
      </c>
      <c r="F146" t="s">
        <v>16</v>
      </c>
      <c r="G146" t="s">
        <v>19</v>
      </c>
      <c r="H146">
        <v>2019</v>
      </c>
      <c r="I146">
        <v>0.69946874935320003</v>
      </c>
      <c r="J146">
        <v>1.12204931271049</v>
      </c>
      <c r="K146">
        <v>0.413569011689845</v>
      </c>
    </row>
    <row r="147" spans="1:11" x14ac:dyDescent="0.4">
      <c r="A147" t="s">
        <v>11</v>
      </c>
      <c r="B147" t="s">
        <v>12</v>
      </c>
      <c r="C147" t="s">
        <v>18</v>
      </c>
      <c r="D147" t="s">
        <v>20</v>
      </c>
      <c r="E147" t="s">
        <v>21</v>
      </c>
      <c r="F147" t="s">
        <v>16</v>
      </c>
      <c r="G147" t="s">
        <v>19</v>
      </c>
      <c r="H147">
        <v>2019</v>
      </c>
      <c r="I147">
        <v>0.43598012061272301</v>
      </c>
      <c r="J147">
        <v>0.62802836962835296</v>
      </c>
      <c r="K147">
        <v>0.28568943596214402</v>
      </c>
    </row>
    <row r="148" spans="1:11" x14ac:dyDescent="0.4">
      <c r="A148" t="s">
        <v>11</v>
      </c>
      <c r="B148" t="s">
        <v>12</v>
      </c>
      <c r="C148" t="s">
        <v>18</v>
      </c>
      <c r="D148" t="s">
        <v>20</v>
      </c>
      <c r="E148" t="s">
        <v>36</v>
      </c>
      <c r="F148" t="s">
        <v>16</v>
      </c>
      <c r="G148" t="s">
        <v>19</v>
      </c>
      <c r="H148">
        <v>2019</v>
      </c>
      <c r="I148">
        <v>0.20953148975972599</v>
      </c>
      <c r="J148">
        <v>0.29747509750283202</v>
      </c>
      <c r="K148">
        <v>0.13777143030922401</v>
      </c>
    </row>
    <row r="149" spans="1:11" x14ac:dyDescent="0.4">
      <c r="A149" t="s">
        <v>11</v>
      </c>
      <c r="B149" t="s">
        <v>12</v>
      </c>
      <c r="C149" t="s">
        <v>18</v>
      </c>
      <c r="D149" t="s">
        <v>20</v>
      </c>
      <c r="E149" t="s">
        <v>40</v>
      </c>
      <c r="F149" t="s">
        <v>16</v>
      </c>
      <c r="G149" t="s">
        <v>19</v>
      </c>
      <c r="H149">
        <v>2019</v>
      </c>
      <c r="I149">
        <v>1.44642645791949E-2</v>
      </c>
      <c r="J149">
        <v>2.19565310855502E-2</v>
      </c>
      <c r="K149">
        <v>8.7843170050572496E-3</v>
      </c>
    </row>
    <row r="150" spans="1:11" x14ac:dyDescent="0.4">
      <c r="A150" t="s">
        <v>11</v>
      </c>
      <c r="B150" t="s">
        <v>12</v>
      </c>
      <c r="C150" t="s">
        <v>18</v>
      </c>
      <c r="D150" t="s">
        <v>20</v>
      </c>
      <c r="E150" t="s">
        <v>15</v>
      </c>
      <c r="F150" t="s">
        <v>16</v>
      </c>
      <c r="G150" t="s">
        <v>19</v>
      </c>
      <c r="H150">
        <v>2019</v>
      </c>
      <c r="I150">
        <v>20.158106705848599</v>
      </c>
      <c r="J150">
        <v>31.206302184121501</v>
      </c>
      <c r="K150">
        <v>12.1683515870067</v>
      </c>
    </row>
    <row r="151" spans="1:11" x14ac:dyDescent="0.4">
      <c r="A151" t="s">
        <v>11</v>
      </c>
      <c r="B151" t="s">
        <v>12</v>
      </c>
      <c r="C151" t="s">
        <v>18</v>
      </c>
      <c r="D151" t="s">
        <v>20</v>
      </c>
      <c r="E151" t="s">
        <v>28</v>
      </c>
      <c r="F151" t="s">
        <v>16</v>
      </c>
      <c r="G151" t="s">
        <v>19</v>
      </c>
      <c r="H151">
        <v>2019</v>
      </c>
      <c r="I151">
        <v>0.10895559519091599</v>
      </c>
      <c r="J151">
        <v>0.164751262992195</v>
      </c>
      <c r="K151">
        <v>6.7222880016349795E-2</v>
      </c>
    </row>
    <row r="152" spans="1:11" x14ac:dyDescent="0.4">
      <c r="A152" t="s">
        <v>11</v>
      </c>
      <c r="B152" t="s">
        <v>12</v>
      </c>
      <c r="C152" t="s">
        <v>18</v>
      </c>
      <c r="D152" t="s">
        <v>20</v>
      </c>
      <c r="E152" t="s">
        <v>27</v>
      </c>
      <c r="F152" t="s">
        <v>16</v>
      </c>
      <c r="G152" t="s">
        <v>19</v>
      </c>
      <c r="H152">
        <v>2019</v>
      </c>
      <c r="I152">
        <v>19.935626784507502</v>
      </c>
      <c r="J152">
        <v>29.834153590844799</v>
      </c>
      <c r="K152">
        <v>12.167509560775599</v>
      </c>
    </row>
    <row r="153" spans="1:11" x14ac:dyDescent="0.4">
      <c r="A153" t="s">
        <v>11</v>
      </c>
      <c r="B153" t="s">
        <v>12</v>
      </c>
      <c r="C153" t="s">
        <v>18</v>
      </c>
      <c r="D153" t="s">
        <v>20</v>
      </c>
      <c r="E153" t="s">
        <v>29</v>
      </c>
      <c r="F153" t="s">
        <v>16</v>
      </c>
      <c r="G153" t="s">
        <v>19</v>
      </c>
      <c r="H153">
        <v>2019</v>
      </c>
      <c r="I153">
        <v>0.43400061297065901</v>
      </c>
      <c r="J153">
        <v>0.63165237328183299</v>
      </c>
      <c r="K153">
        <v>0.284632941581141</v>
      </c>
    </row>
    <row r="154" spans="1:11" x14ac:dyDescent="0.4">
      <c r="A154" t="s">
        <v>11</v>
      </c>
      <c r="B154" t="s">
        <v>12</v>
      </c>
      <c r="C154" t="s">
        <v>18</v>
      </c>
      <c r="D154" t="s">
        <v>20</v>
      </c>
      <c r="E154" t="s">
        <v>31</v>
      </c>
      <c r="F154" t="s">
        <v>16</v>
      </c>
      <c r="G154" t="s">
        <v>19</v>
      </c>
      <c r="H154">
        <v>2019</v>
      </c>
      <c r="I154">
        <v>0.81702582118696798</v>
      </c>
      <c r="J154">
        <v>1.4110808789599101</v>
      </c>
      <c r="K154">
        <v>0.44506644990980199</v>
      </c>
    </row>
    <row r="155" spans="1:11" x14ac:dyDescent="0.4">
      <c r="A155" t="s">
        <v>11</v>
      </c>
      <c r="B155" t="s">
        <v>12</v>
      </c>
      <c r="C155" t="s">
        <v>18</v>
      </c>
      <c r="D155" t="s">
        <v>20</v>
      </c>
      <c r="E155" t="s">
        <v>32</v>
      </c>
      <c r="F155" t="s">
        <v>16</v>
      </c>
      <c r="G155" t="s">
        <v>19</v>
      </c>
      <c r="H155">
        <v>2019</v>
      </c>
      <c r="I155">
        <v>2.1807416183012598</v>
      </c>
      <c r="J155">
        <v>3.73794173663208</v>
      </c>
      <c r="K155">
        <v>1.1979596510008299</v>
      </c>
    </row>
    <row r="156" spans="1:11" x14ac:dyDescent="0.4">
      <c r="A156" t="s">
        <v>11</v>
      </c>
      <c r="B156" t="s">
        <v>12</v>
      </c>
      <c r="C156" t="s">
        <v>18</v>
      </c>
      <c r="D156" t="s">
        <v>20</v>
      </c>
      <c r="E156" t="s">
        <v>30</v>
      </c>
      <c r="F156" t="s">
        <v>16</v>
      </c>
      <c r="G156" t="s">
        <v>19</v>
      </c>
      <c r="H156">
        <v>2019</v>
      </c>
      <c r="I156">
        <v>3.59030678164565</v>
      </c>
      <c r="J156">
        <v>5.3242874507118003</v>
      </c>
      <c r="K156">
        <v>2.2933265048461999</v>
      </c>
    </row>
    <row r="157" spans="1:11" x14ac:dyDescent="0.4">
      <c r="A157" t="s">
        <v>11</v>
      </c>
      <c r="B157" t="s">
        <v>12</v>
      </c>
      <c r="C157" t="s">
        <v>18</v>
      </c>
      <c r="D157" t="s">
        <v>20</v>
      </c>
      <c r="E157" t="s">
        <v>35</v>
      </c>
      <c r="F157" t="s">
        <v>16</v>
      </c>
      <c r="G157" t="s">
        <v>19</v>
      </c>
      <c r="H157">
        <v>2019</v>
      </c>
      <c r="I157">
        <v>5.5771849987081998E-2</v>
      </c>
      <c r="J157">
        <v>8.0271831262003102E-2</v>
      </c>
      <c r="K157">
        <v>3.5877941454915102E-2</v>
      </c>
    </row>
    <row r="158" spans="1:11" x14ac:dyDescent="0.4">
      <c r="A158" t="s">
        <v>11</v>
      </c>
      <c r="B158" t="s">
        <v>12</v>
      </c>
      <c r="C158" t="s">
        <v>18</v>
      </c>
      <c r="D158" t="s">
        <v>20</v>
      </c>
      <c r="E158" t="s">
        <v>33</v>
      </c>
      <c r="F158" t="s">
        <v>16</v>
      </c>
      <c r="G158" t="s">
        <v>19</v>
      </c>
      <c r="H158">
        <v>2019</v>
      </c>
      <c r="I158">
        <v>3.7351528303653E-2</v>
      </c>
      <c r="J158">
        <v>5.6488733922235301E-2</v>
      </c>
      <c r="K158">
        <v>2.33864850671722E-2</v>
      </c>
    </row>
    <row r="159" spans="1:11" x14ac:dyDescent="0.4">
      <c r="A159" t="s">
        <v>11</v>
      </c>
      <c r="B159" t="s">
        <v>12</v>
      </c>
      <c r="C159" t="s">
        <v>18</v>
      </c>
      <c r="D159" t="s">
        <v>20</v>
      </c>
      <c r="E159" t="s">
        <v>34</v>
      </c>
      <c r="F159" t="s">
        <v>16</v>
      </c>
      <c r="G159" t="s">
        <v>19</v>
      </c>
      <c r="H159">
        <v>2019</v>
      </c>
      <c r="I159">
        <v>1.5869592314486701E-3</v>
      </c>
      <c r="J159">
        <v>2.49657004958748E-3</v>
      </c>
      <c r="K159">
        <v>9.6390812286474298E-4</v>
      </c>
    </row>
    <row r="160" spans="1:11" x14ac:dyDescent="0.4">
      <c r="A160" t="s">
        <v>11</v>
      </c>
      <c r="B160" t="s">
        <v>12</v>
      </c>
      <c r="C160" t="s">
        <v>18</v>
      </c>
      <c r="D160" t="s">
        <v>20</v>
      </c>
      <c r="E160" t="s">
        <v>26</v>
      </c>
      <c r="F160" t="s">
        <v>16</v>
      </c>
      <c r="G160" t="s">
        <v>19</v>
      </c>
      <c r="H160">
        <v>2019</v>
      </c>
      <c r="I160">
        <v>2.8629763682305902</v>
      </c>
      <c r="J160">
        <v>4.2877790544071201</v>
      </c>
      <c r="K160">
        <v>1.7952395936621</v>
      </c>
    </row>
    <row r="161" spans="1:12" x14ac:dyDescent="0.4">
      <c r="A161" t="s">
        <v>11</v>
      </c>
      <c r="B161" t="s">
        <v>12</v>
      </c>
      <c r="C161" t="s">
        <v>18</v>
      </c>
      <c r="D161" t="s">
        <v>20</v>
      </c>
      <c r="E161" t="s">
        <v>22</v>
      </c>
      <c r="F161" t="s">
        <v>16</v>
      </c>
      <c r="G161" t="s">
        <v>19</v>
      </c>
      <c r="H161">
        <v>2019</v>
      </c>
      <c r="I161">
        <v>1.55172170853371E-3</v>
      </c>
      <c r="J161">
        <v>2.5028156921495402E-3</v>
      </c>
      <c r="K161">
        <v>9.3719415436157802E-4</v>
      </c>
    </row>
    <row r="162" spans="1:12" x14ac:dyDescent="0.4">
      <c r="A162" t="s">
        <v>11</v>
      </c>
      <c r="B162" t="s">
        <v>12</v>
      </c>
      <c r="C162" t="s">
        <v>18</v>
      </c>
      <c r="D162" t="s">
        <v>20</v>
      </c>
      <c r="E162" t="s">
        <v>39</v>
      </c>
      <c r="F162" t="s">
        <v>16</v>
      </c>
      <c r="G162" t="s">
        <v>19</v>
      </c>
      <c r="H162">
        <v>2019</v>
      </c>
      <c r="I162">
        <v>2.7436260133483999E-2</v>
      </c>
      <c r="J162">
        <v>4.1698114266009903E-2</v>
      </c>
      <c r="K162">
        <v>1.5884054665765101E-2</v>
      </c>
    </row>
    <row r="164" spans="1:12" x14ac:dyDescent="0.4">
      <c r="A164" t="s">
        <v>42</v>
      </c>
      <c r="B164" t="s">
        <v>12</v>
      </c>
      <c r="C164" t="s">
        <v>18</v>
      </c>
      <c r="D164" t="s">
        <v>20</v>
      </c>
      <c r="E164" t="s">
        <v>37</v>
      </c>
      <c r="F164" t="s">
        <v>16</v>
      </c>
      <c r="G164" t="s">
        <v>19</v>
      </c>
      <c r="H164">
        <v>2019</v>
      </c>
      <c r="I164">
        <v>4.1327252137820301</v>
      </c>
      <c r="J164">
        <v>5.3629785730058899</v>
      </c>
      <c r="K164">
        <v>3.1836525719683801</v>
      </c>
      <c r="L164">
        <v>16</v>
      </c>
    </row>
    <row r="165" spans="1:12" x14ac:dyDescent="0.4">
      <c r="A165" t="s">
        <v>42</v>
      </c>
      <c r="B165" t="s">
        <v>12</v>
      </c>
      <c r="C165" t="s">
        <v>18</v>
      </c>
      <c r="D165" t="s">
        <v>20</v>
      </c>
      <c r="E165" t="s">
        <v>23</v>
      </c>
      <c r="F165" t="s">
        <v>16</v>
      </c>
      <c r="G165" t="s">
        <v>19</v>
      </c>
      <c r="H165">
        <v>2019</v>
      </c>
      <c r="I165">
        <v>9.3464894445103395E-3</v>
      </c>
      <c r="J165">
        <v>1.23060319709679E-2</v>
      </c>
      <c r="K165">
        <v>6.9314618968724399E-3</v>
      </c>
    </row>
    <row r="166" spans="1:12" x14ac:dyDescent="0.4">
      <c r="A166" t="s">
        <v>42</v>
      </c>
      <c r="B166" t="s">
        <v>12</v>
      </c>
      <c r="C166" t="s">
        <v>18</v>
      </c>
      <c r="D166" t="s">
        <v>20</v>
      </c>
      <c r="E166" t="s">
        <v>25</v>
      </c>
      <c r="F166" t="s">
        <v>16</v>
      </c>
      <c r="G166" t="s">
        <v>19</v>
      </c>
      <c r="H166">
        <v>2019</v>
      </c>
      <c r="I166">
        <v>2.26813645607993</v>
      </c>
      <c r="J166">
        <v>3.6030891897750101</v>
      </c>
      <c r="K166">
        <v>1.2851016942392699</v>
      </c>
    </row>
    <row r="167" spans="1:12" x14ac:dyDescent="0.4">
      <c r="A167" t="s">
        <v>42</v>
      </c>
      <c r="B167" t="s">
        <v>12</v>
      </c>
      <c r="C167" t="s">
        <v>18</v>
      </c>
      <c r="D167" t="s">
        <v>20</v>
      </c>
      <c r="E167" t="s">
        <v>38</v>
      </c>
      <c r="F167" t="s">
        <v>16</v>
      </c>
      <c r="G167" t="s">
        <v>19</v>
      </c>
      <c r="H167">
        <v>2019</v>
      </c>
      <c r="I167">
        <v>57.508548906611601</v>
      </c>
      <c r="J167">
        <v>85.017740776290296</v>
      </c>
      <c r="K167">
        <v>39.014253758669</v>
      </c>
    </row>
    <row r="168" spans="1:12" x14ac:dyDescent="0.4">
      <c r="A168" t="s">
        <v>42</v>
      </c>
      <c r="B168" t="s">
        <v>12</v>
      </c>
      <c r="C168" t="s">
        <v>18</v>
      </c>
      <c r="D168" t="s">
        <v>20</v>
      </c>
      <c r="E168" t="s">
        <v>24</v>
      </c>
      <c r="F168" t="s">
        <v>16</v>
      </c>
      <c r="G168" t="s">
        <v>19</v>
      </c>
      <c r="H168">
        <v>2019</v>
      </c>
      <c r="I168">
        <v>5.59531862847023E-3</v>
      </c>
      <c r="J168">
        <v>7.6847751626159897E-3</v>
      </c>
      <c r="K168">
        <v>4.0774599956014297E-3</v>
      </c>
    </row>
    <row r="169" spans="1:12" x14ac:dyDescent="0.4">
      <c r="A169" t="s">
        <v>42</v>
      </c>
      <c r="B169" t="s">
        <v>12</v>
      </c>
      <c r="C169" t="s">
        <v>18</v>
      </c>
      <c r="D169" t="s">
        <v>20</v>
      </c>
      <c r="E169" t="s">
        <v>41</v>
      </c>
      <c r="F169" t="s">
        <v>16</v>
      </c>
      <c r="G169" t="s">
        <v>19</v>
      </c>
      <c r="H169">
        <v>2019</v>
      </c>
      <c r="I169">
        <v>7.5533427755590701</v>
      </c>
      <c r="J169">
        <v>10.489051674891201</v>
      </c>
      <c r="K169">
        <v>5.3948474490659803</v>
      </c>
    </row>
    <row r="170" spans="1:12" x14ac:dyDescent="0.4">
      <c r="A170" t="s">
        <v>42</v>
      </c>
      <c r="B170" t="s">
        <v>12</v>
      </c>
      <c r="C170" t="s">
        <v>18</v>
      </c>
      <c r="D170" t="s">
        <v>20</v>
      </c>
      <c r="E170" t="s">
        <v>21</v>
      </c>
      <c r="F170" t="s">
        <v>16</v>
      </c>
      <c r="G170" t="s">
        <v>19</v>
      </c>
      <c r="H170">
        <v>2019</v>
      </c>
      <c r="I170">
        <v>4.8230494788434601</v>
      </c>
      <c r="J170">
        <v>5.9676221016255999</v>
      </c>
      <c r="K170">
        <v>3.9557940173007702</v>
      </c>
    </row>
    <row r="171" spans="1:12" x14ac:dyDescent="0.4">
      <c r="A171" t="s">
        <v>42</v>
      </c>
      <c r="B171" t="s">
        <v>12</v>
      </c>
      <c r="C171" t="s">
        <v>18</v>
      </c>
      <c r="D171" t="s">
        <v>20</v>
      </c>
      <c r="E171" t="s">
        <v>36</v>
      </c>
      <c r="F171" t="s">
        <v>16</v>
      </c>
      <c r="G171" t="s">
        <v>19</v>
      </c>
      <c r="H171">
        <v>2019</v>
      </c>
      <c r="I171">
        <v>2.2838645296523898</v>
      </c>
      <c r="J171">
        <v>2.78529880410967</v>
      </c>
      <c r="K171">
        <v>1.91565759123222</v>
      </c>
    </row>
    <row r="172" spans="1:12" x14ac:dyDescent="0.4">
      <c r="A172" t="s">
        <v>42</v>
      </c>
      <c r="B172" t="s">
        <v>12</v>
      </c>
      <c r="C172" t="s">
        <v>18</v>
      </c>
      <c r="D172" t="s">
        <v>20</v>
      </c>
      <c r="E172" t="s">
        <v>40</v>
      </c>
      <c r="F172" t="s">
        <v>16</v>
      </c>
      <c r="G172" t="s">
        <v>19</v>
      </c>
      <c r="H172">
        <v>2019</v>
      </c>
      <c r="I172">
        <v>0.15602293339411999</v>
      </c>
      <c r="J172">
        <v>0.20228405546646799</v>
      </c>
      <c r="K172">
        <v>0.117199591110048</v>
      </c>
    </row>
    <row r="173" spans="1:12" x14ac:dyDescent="0.4">
      <c r="A173" t="s">
        <v>42</v>
      </c>
      <c r="B173" t="s">
        <v>12</v>
      </c>
      <c r="C173" t="s">
        <v>18</v>
      </c>
      <c r="D173" t="s">
        <v>20</v>
      </c>
      <c r="E173" t="s">
        <v>15</v>
      </c>
      <c r="F173" t="s">
        <v>16</v>
      </c>
      <c r="G173" t="s">
        <v>19</v>
      </c>
      <c r="H173">
        <v>2019</v>
      </c>
      <c r="I173">
        <v>224.60186237017001</v>
      </c>
      <c r="J173">
        <v>302.06443159269702</v>
      </c>
      <c r="K173">
        <v>162.853474300221</v>
      </c>
    </row>
    <row r="174" spans="1:12" x14ac:dyDescent="0.4">
      <c r="A174" t="s">
        <v>42</v>
      </c>
      <c r="B174" t="s">
        <v>12</v>
      </c>
      <c r="C174" t="s">
        <v>18</v>
      </c>
      <c r="D174" t="s">
        <v>20</v>
      </c>
      <c r="E174" t="s">
        <v>28</v>
      </c>
      <c r="F174" t="s">
        <v>16</v>
      </c>
      <c r="G174" t="s">
        <v>19</v>
      </c>
      <c r="H174">
        <v>2019</v>
      </c>
      <c r="I174">
        <v>1.18819084531059</v>
      </c>
      <c r="J174">
        <v>1.6043776730985999</v>
      </c>
      <c r="K174">
        <v>0.85716187328540205</v>
      </c>
    </row>
    <row r="175" spans="1:12" x14ac:dyDescent="0.4">
      <c r="A175" t="s">
        <v>42</v>
      </c>
      <c r="B175" t="s">
        <v>12</v>
      </c>
      <c r="C175" t="s">
        <v>18</v>
      </c>
      <c r="D175" t="s">
        <v>20</v>
      </c>
      <c r="E175" t="s">
        <v>27</v>
      </c>
      <c r="F175" t="s">
        <v>16</v>
      </c>
      <c r="G175" t="s">
        <v>19</v>
      </c>
      <c r="H175">
        <v>2019</v>
      </c>
      <c r="I175">
        <v>222.480286131464</v>
      </c>
      <c r="J175">
        <v>291.22064060921798</v>
      </c>
      <c r="K175">
        <v>163.754053633067</v>
      </c>
    </row>
    <row r="176" spans="1:12" x14ac:dyDescent="0.4">
      <c r="A176" t="s">
        <v>42</v>
      </c>
      <c r="B176" t="s">
        <v>12</v>
      </c>
      <c r="C176" t="s">
        <v>18</v>
      </c>
      <c r="D176" t="s">
        <v>20</v>
      </c>
      <c r="E176" t="s">
        <v>29</v>
      </c>
      <c r="F176" t="s">
        <v>16</v>
      </c>
      <c r="G176" t="s">
        <v>19</v>
      </c>
      <c r="H176">
        <v>2019</v>
      </c>
      <c r="I176">
        <v>4.7597623217571003</v>
      </c>
      <c r="J176">
        <v>5.7934842181951396</v>
      </c>
      <c r="K176">
        <v>3.8548723123232298</v>
      </c>
    </row>
    <row r="177" spans="1:11" x14ac:dyDescent="0.4">
      <c r="A177" t="s">
        <v>42</v>
      </c>
      <c r="B177" t="s">
        <v>12</v>
      </c>
      <c r="C177" t="s">
        <v>18</v>
      </c>
      <c r="D177" t="s">
        <v>20</v>
      </c>
      <c r="E177" t="s">
        <v>31</v>
      </c>
      <c r="F177" t="s">
        <v>16</v>
      </c>
      <c r="G177" t="s">
        <v>19</v>
      </c>
      <c r="H177">
        <v>2019</v>
      </c>
      <c r="I177">
        <v>9.0654410970851504</v>
      </c>
      <c r="J177">
        <v>13.877748682986701</v>
      </c>
      <c r="K177">
        <v>5.6952223086373603</v>
      </c>
    </row>
    <row r="178" spans="1:11" x14ac:dyDescent="0.4">
      <c r="A178" t="s">
        <v>42</v>
      </c>
      <c r="B178" t="s">
        <v>12</v>
      </c>
      <c r="C178" t="s">
        <v>18</v>
      </c>
      <c r="D178" t="s">
        <v>20</v>
      </c>
      <c r="E178" t="s">
        <v>32</v>
      </c>
      <c r="F178" t="s">
        <v>16</v>
      </c>
      <c r="G178" t="s">
        <v>19</v>
      </c>
      <c r="H178">
        <v>2019</v>
      </c>
      <c r="I178">
        <v>24.196320911407302</v>
      </c>
      <c r="J178">
        <v>35.929432588521998</v>
      </c>
      <c r="K178">
        <v>15.4820069916431</v>
      </c>
    </row>
    <row r="179" spans="1:11" x14ac:dyDescent="0.4">
      <c r="A179" t="s">
        <v>42</v>
      </c>
      <c r="B179" t="s">
        <v>12</v>
      </c>
      <c r="C179" t="s">
        <v>18</v>
      </c>
      <c r="D179" t="s">
        <v>20</v>
      </c>
      <c r="E179" t="s">
        <v>30</v>
      </c>
      <c r="F179" t="s">
        <v>16</v>
      </c>
      <c r="G179" t="s">
        <v>19</v>
      </c>
      <c r="H179">
        <v>2019</v>
      </c>
      <c r="I179">
        <v>39.823575205248297</v>
      </c>
      <c r="J179">
        <v>51.118800525667503</v>
      </c>
      <c r="K179">
        <v>30.968120564086998</v>
      </c>
    </row>
    <row r="180" spans="1:11" x14ac:dyDescent="0.4">
      <c r="A180" t="s">
        <v>42</v>
      </c>
      <c r="B180" t="s">
        <v>12</v>
      </c>
      <c r="C180" t="s">
        <v>18</v>
      </c>
      <c r="D180" t="s">
        <v>20</v>
      </c>
      <c r="E180" t="s">
        <v>35</v>
      </c>
      <c r="F180" t="s">
        <v>16</v>
      </c>
      <c r="G180" t="s">
        <v>19</v>
      </c>
      <c r="H180">
        <v>2019</v>
      </c>
      <c r="I180">
        <v>0.60608863417787395</v>
      </c>
      <c r="J180">
        <v>0.76193927315010002</v>
      </c>
      <c r="K180">
        <v>0.49609495627282402</v>
      </c>
    </row>
    <row r="181" spans="1:11" x14ac:dyDescent="0.4">
      <c r="A181" t="s">
        <v>42</v>
      </c>
      <c r="B181" t="s">
        <v>12</v>
      </c>
      <c r="C181" t="s">
        <v>18</v>
      </c>
      <c r="D181" t="s">
        <v>20</v>
      </c>
      <c r="E181" t="s">
        <v>33</v>
      </c>
      <c r="F181" t="s">
        <v>16</v>
      </c>
      <c r="G181" t="s">
        <v>19</v>
      </c>
      <c r="H181">
        <v>2019</v>
      </c>
      <c r="I181">
        <v>0.40519411474410699</v>
      </c>
      <c r="J181">
        <v>0.53012871897484903</v>
      </c>
      <c r="K181">
        <v>0.31957820273306198</v>
      </c>
    </row>
    <row r="182" spans="1:11" x14ac:dyDescent="0.4">
      <c r="A182" t="s">
        <v>42</v>
      </c>
      <c r="B182" t="s">
        <v>12</v>
      </c>
      <c r="C182" t="s">
        <v>18</v>
      </c>
      <c r="D182" t="s">
        <v>20</v>
      </c>
      <c r="E182" t="s">
        <v>34</v>
      </c>
      <c r="F182" t="s">
        <v>16</v>
      </c>
      <c r="G182" t="s">
        <v>19</v>
      </c>
      <c r="H182">
        <v>2019</v>
      </c>
      <c r="I182">
        <v>1.7127946863787401E-2</v>
      </c>
      <c r="J182">
        <v>2.4359120218724498E-2</v>
      </c>
      <c r="K182">
        <v>1.21454107042126E-2</v>
      </c>
    </row>
    <row r="183" spans="1:11" x14ac:dyDescent="0.4">
      <c r="A183" t="s">
        <v>42</v>
      </c>
      <c r="B183" t="s">
        <v>12</v>
      </c>
      <c r="C183" t="s">
        <v>18</v>
      </c>
      <c r="D183" t="s">
        <v>20</v>
      </c>
      <c r="E183" t="s">
        <v>26</v>
      </c>
      <c r="F183" t="s">
        <v>16</v>
      </c>
      <c r="G183" t="s">
        <v>19</v>
      </c>
      <c r="H183">
        <v>2019</v>
      </c>
      <c r="I183">
        <v>31.587520957333702</v>
      </c>
      <c r="J183">
        <v>40.341830188522003</v>
      </c>
      <c r="K183">
        <v>24.4925800714764</v>
      </c>
    </row>
    <row r="184" spans="1:11" x14ac:dyDescent="0.4">
      <c r="A184" t="s">
        <v>42</v>
      </c>
      <c r="B184" t="s">
        <v>12</v>
      </c>
      <c r="C184" t="s">
        <v>18</v>
      </c>
      <c r="D184" t="s">
        <v>20</v>
      </c>
      <c r="E184" t="s">
        <v>22</v>
      </c>
      <c r="F184" t="s">
        <v>16</v>
      </c>
      <c r="G184" t="s">
        <v>19</v>
      </c>
      <c r="H184">
        <v>2019</v>
      </c>
      <c r="I184">
        <v>1.6747455098124201E-2</v>
      </c>
      <c r="J184">
        <v>2.3777858627719299E-2</v>
      </c>
      <c r="K184">
        <v>1.19084057177768E-2</v>
      </c>
    </row>
    <row r="185" spans="1:11" x14ac:dyDescent="0.4">
      <c r="A185" t="s">
        <v>42</v>
      </c>
      <c r="B185" t="s">
        <v>12</v>
      </c>
      <c r="C185" t="s">
        <v>18</v>
      </c>
      <c r="D185" t="s">
        <v>20</v>
      </c>
      <c r="E185" t="s">
        <v>39</v>
      </c>
      <c r="F185" t="s">
        <v>16</v>
      </c>
      <c r="G185" t="s">
        <v>19</v>
      </c>
      <c r="H185">
        <v>2019</v>
      </c>
      <c r="I185">
        <v>0.29584637803806502</v>
      </c>
      <c r="J185">
        <v>0.39960879941085697</v>
      </c>
      <c r="K185">
        <v>0.21439463231636999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2"/>
  <sheetViews>
    <sheetView topLeftCell="C1" workbookViewId="0">
      <selection activeCell="Q5" sqref="Q5"/>
    </sheetView>
  </sheetViews>
  <sheetFormatPr defaultRowHeight="13.9" x14ac:dyDescent="0.4"/>
  <cols>
    <col min="1" max="1" width="9.06640625" style="1"/>
    <col min="2" max="2" width="45.06640625" style="1" customWidth="1"/>
    <col min="3" max="3" width="44.46484375" style="19" customWidth="1"/>
    <col min="4" max="15" width="20.59765625" style="14" customWidth="1"/>
    <col min="16" max="16" width="9.06640625" style="1"/>
    <col min="17" max="18" width="9.06640625" style="5"/>
    <col min="19" max="19" width="9.06640625" style="6"/>
    <col min="20" max="21" width="9.06640625" style="5"/>
    <col min="22" max="22" width="9.06640625" style="6"/>
    <col min="23" max="16384" width="9.06640625" style="5"/>
  </cols>
  <sheetData>
    <row r="1" spans="1:22" ht="14.25" thickBot="1" x14ac:dyDescent="0.45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2" ht="14.65" thickTop="1" thickBot="1" x14ac:dyDescent="0.45">
      <c r="B2" s="44" t="s">
        <v>50</v>
      </c>
      <c r="C2" s="7"/>
      <c r="D2" s="49" t="s">
        <v>81</v>
      </c>
      <c r="E2" s="49"/>
      <c r="F2" s="49"/>
      <c r="G2" s="49" t="s">
        <v>81</v>
      </c>
      <c r="H2" s="49"/>
      <c r="I2" s="49"/>
      <c r="J2" s="49" t="s">
        <v>82</v>
      </c>
      <c r="K2" s="49"/>
      <c r="L2" s="49"/>
      <c r="M2" s="49" t="s">
        <v>82</v>
      </c>
      <c r="N2" s="49"/>
      <c r="O2" s="49"/>
    </row>
    <row r="3" spans="1:22" ht="14.65" thickTop="1" thickBot="1" x14ac:dyDescent="0.45">
      <c r="A3" s="8"/>
      <c r="B3" s="45"/>
      <c r="C3" s="9"/>
      <c r="D3" s="49">
        <v>1990</v>
      </c>
      <c r="E3" s="49"/>
      <c r="F3" s="49"/>
      <c r="G3" s="49">
        <v>2019</v>
      </c>
      <c r="H3" s="49"/>
      <c r="I3" s="49"/>
      <c r="J3" s="49">
        <v>1990</v>
      </c>
      <c r="K3" s="49"/>
      <c r="L3" s="49"/>
      <c r="M3" s="50">
        <v>2019</v>
      </c>
      <c r="N3" s="50"/>
      <c r="O3" s="50"/>
      <c r="P3" s="8"/>
    </row>
    <row r="4" spans="1:22" ht="14.25" thickTop="1" x14ac:dyDescent="0.4">
      <c r="B4" s="10" t="s">
        <v>43</v>
      </c>
      <c r="C4" s="10"/>
      <c r="D4" s="11" t="s">
        <v>44</v>
      </c>
      <c r="E4" s="11" t="s">
        <v>45</v>
      </c>
      <c r="F4" s="11" t="s">
        <v>46</v>
      </c>
      <c r="G4" s="11" t="s">
        <v>44</v>
      </c>
      <c r="H4" s="11" t="s">
        <v>45</v>
      </c>
      <c r="I4" s="11" t="s">
        <v>46</v>
      </c>
      <c r="J4" s="11" t="s">
        <v>44</v>
      </c>
      <c r="K4" s="11" t="s">
        <v>45</v>
      </c>
      <c r="L4" s="11" t="s">
        <v>46</v>
      </c>
      <c r="M4" s="11" t="s">
        <v>44</v>
      </c>
      <c r="N4" s="11" t="s">
        <v>45</v>
      </c>
      <c r="O4" s="11" t="s">
        <v>46</v>
      </c>
      <c r="Q4" s="5">
        <v>1990</v>
      </c>
      <c r="R4" s="5">
        <v>2019</v>
      </c>
      <c r="S4" s="6" t="s">
        <v>47</v>
      </c>
      <c r="T4" s="5">
        <v>1990</v>
      </c>
      <c r="U4" s="5">
        <v>2019</v>
      </c>
      <c r="V4" s="6" t="s">
        <v>47</v>
      </c>
    </row>
    <row r="5" spans="1:22" x14ac:dyDescent="0.4">
      <c r="B5" s="12" t="s">
        <v>52</v>
      </c>
      <c r="C5" s="12" t="s">
        <v>53</v>
      </c>
      <c r="D5" s="13">
        <f>VLOOKUP(C5,'raw data'!$E$49:$K$70,5,FALSE)</f>
        <v>4412.0886813720199</v>
      </c>
      <c r="E5" s="13">
        <f>VLOOKUP(C5,'raw data'!$E$49:$K$70,7,FALSE)</f>
        <v>2092.03086334093</v>
      </c>
      <c r="F5" s="13">
        <f>VLOOKUP(C5,'raw data'!$E$49:$K$70,6,FALSE)</f>
        <v>7840.8295347526901</v>
      </c>
      <c r="G5" s="13">
        <f>VLOOKUP(C5,'raw data'!$E$141:$K$162,5,FALSE)</f>
        <v>5563.70455649004</v>
      </c>
      <c r="H5" s="13">
        <f>VLOOKUP(C5,'raw data'!$E$141:$K$162,7,FALSE)</f>
        <v>2693.5493502651402</v>
      </c>
      <c r="I5" s="13">
        <f>VLOOKUP(C5,'raw data'!$E$141:$K$162,6,FALSE)</f>
        <v>9993.0732339596998</v>
      </c>
      <c r="J5" s="13">
        <f>VLOOKUP(C5,'raw data'!$E$72:$K$93,5,FALSE)</f>
        <v>77684.062658303199</v>
      </c>
      <c r="K5" s="13">
        <f>VLOOKUP(C5,'raw data'!$E$72:$K$93,7,FALSE)</f>
        <v>43701.377729376502</v>
      </c>
      <c r="L5" s="14">
        <f>VLOOKUP(C5,'raw data'!$E$72:$K$93,6,FALSE)</f>
        <v>123585.71391471601</v>
      </c>
      <c r="M5" s="14">
        <f>VLOOKUP(C5,'raw data'!$E$164:$K$185,5,FALSE)</f>
        <v>97759.239654841906</v>
      </c>
      <c r="N5" s="14">
        <f>VLOOKUP(C5,'raw data'!$E$164:$K$185,7,FALSE)</f>
        <v>55500.236142222697</v>
      </c>
      <c r="O5" s="14">
        <f>VLOOKUP(C5,'raw data'!$E$164:$K$185,6,FALSE)</f>
        <v>155059.85617082499</v>
      </c>
      <c r="Q5" s="5" t="str">
        <f>ROUND(D5/1000,1)&amp;" ("&amp;ROUND(E5/1000,1)&amp;", "&amp;ROUND(F5/1000,1)&amp;")"</f>
        <v>4.4 (2.1, 7.8)</v>
      </c>
      <c r="R5" s="5" t="str">
        <f>ROUND(G5/1000,1)&amp;" ("&amp;ROUND(H5/1000,1)&amp;", "&amp;ROUND(I5/1000,1)&amp;")"</f>
        <v>5.6 (2.7, 10)</v>
      </c>
      <c r="S5" s="15">
        <f>(G5-D5)/D5/29</f>
        <v>9.0004746307819315E-3</v>
      </c>
      <c r="T5" s="5" t="str">
        <f t="shared" ref="T5" si="0">ROUND(J5/10000,1)&amp;" ("&amp;ROUND(K5/10000,1)&amp;", "&amp;ROUND(L5/10000,1)&amp;")"</f>
        <v>7.8 (4.4, 12.4)</v>
      </c>
      <c r="U5" s="5" t="str">
        <f t="shared" ref="U5" si="1">ROUND(M5/10000,1)&amp;" ("&amp;ROUND(N5/10000,1)&amp;", "&amp;ROUND(O5/10000,1)&amp;")"</f>
        <v>9.8 (5.6, 15.5)</v>
      </c>
      <c r="V5" s="15">
        <f>(M5-J5)/J5/29</f>
        <v>8.9110617924830614E-3</v>
      </c>
    </row>
    <row r="6" spans="1:22" x14ac:dyDescent="0.4">
      <c r="B6" s="12" t="s">
        <v>55</v>
      </c>
      <c r="C6" s="12" t="s">
        <v>26</v>
      </c>
      <c r="D6" s="13">
        <f>VLOOKUP(C6,'raw data'!$E$49:$K$70,5,FALSE)</f>
        <v>56773.649506654197</v>
      </c>
      <c r="E6" s="13">
        <f>VLOOKUP(C6,'raw data'!$E$49:$K$70,7,FALSE)</f>
        <v>35273.108341421903</v>
      </c>
      <c r="F6" s="13">
        <f>VLOOKUP(C6,'raw data'!$E$49:$K$70,6,FALSE)</f>
        <v>84073.776663929501</v>
      </c>
      <c r="G6" s="13">
        <f>VLOOKUP(C6,'raw data'!$E$141:$K$162,5,FALSE)</f>
        <v>123791.388090548</v>
      </c>
      <c r="H6" s="13">
        <f>VLOOKUP(C6,'raw data'!$E$141:$K$162,7,FALSE)</f>
        <v>77502.4823761015</v>
      </c>
      <c r="I6" s="13">
        <f>VLOOKUP(C6,'raw data'!$E$141:$K$162,6,FALSE)</f>
        <v>185262.68685514099</v>
      </c>
      <c r="J6" s="13">
        <f>VLOOKUP(C6,'raw data'!$E$72:$K$93,5,FALSE)</f>
        <v>626216.03432517406</v>
      </c>
      <c r="K6" s="13">
        <f>VLOOKUP(C6,'raw data'!$E$72:$K$93,7,FALSE)</f>
        <v>479759.89713228098</v>
      </c>
      <c r="L6" s="14">
        <f>VLOOKUP(C6,'raw data'!$E$72:$K$93,6,FALSE)</f>
        <v>810807.71177695203</v>
      </c>
      <c r="M6" s="14">
        <f>VLOOKUP(C6,'raw data'!$E$164:$K$185,5,FALSE)</f>
        <v>1366247.2109391601</v>
      </c>
      <c r="N6" s="14">
        <f>VLOOKUP(C6,'raw data'!$E$164:$K$185,7,FALSE)</f>
        <v>1058715.6539048201</v>
      </c>
      <c r="O6" s="14">
        <f>VLOOKUP(C6,'raw data'!$E$164:$K$185,6,FALSE)</f>
        <v>1751134.75440993</v>
      </c>
      <c r="Q6" s="5" t="str">
        <f t="shared" ref="Q6:Q50" si="2">ROUND(D6/1000,1)&amp;" ("&amp;ROUND(E6/1000,1)&amp;", "&amp;ROUND(F6/1000,1)&amp;")"</f>
        <v>56.8 (35.3, 84.1)</v>
      </c>
      <c r="R6" s="5" t="str">
        <f t="shared" ref="R6:R50" si="3">ROUND(G6/1000,1)&amp;" ("&amp;ROUND(H6/1000,1)&amp;", "&amp;ROUND(I6/1000,1)&amp;")"</f>
        <v>123.8 (77.5, 185.3)</v>
      </c>
      <c r="S6" s="15">
        <f t="shared" ref="S6:S50" si="4">(G6-D6)/D6/29</f>
        <v>4.0704737549451218E-2</v>
      </c>
      <c r="T6" s="5" t="str">
        <f t="shared" ref="T6:T50" si="5">ROUND(J6/10000,1)&amp;" ("&amp;ROUND(K6/10000,1)&amp;", "&amp;ROUND(L6/10000,1)&amp;")"</f>
        <v>62.6 (48, 81.1)</v>
      </c>
      <c r="U6" s="5" t="str">
        <f t="shared" ref="U6:U50" si="6">ROUND(M6/10000,1)&amp;" ("&amp;ROUND(N6/10000,1)&amp;", "&amp;ROUND(O6/10000,1)&amp;")"</f>
        <v>136.6 (105.9, 175.1)</v>
      </c>
      <c r="V6" s="15">
        <f t="shared" ref="V6:V50" si="7">(M6-J6)/J6/29</f>
        <v>4.0750020817439156E-2</v>
      </c>
    </row>
    <row r="7" spans="1:22" x14ac:dyDescent="0.4">
      <c r="B7" s="12"/>
      <c r="C7" s="12" t="s">
        <v>56</v>
      </c>
      <c r="D7" s="13">
        <f>VLOOKUP(C7,'raw data'!$E$49:$K$70,5,FALSE)</f>
        <v>449354.21141178702</v>
      </c>
      <c r="E7" s="13">
        <f>VLOOKUP(C7,'raw data'!$E$49:$K$70,7,FALSE)</f>
        <v>273027.749605869</v>
      </c>
      <c r="F7" s="13">
        <f>VLOOKUP(C7,'raw data'!$E$49:$K$70,6,FALSE)</f>
        <v>687989.23309978005</v>
      </c>
      <c r="G7" s="13">
        <f>VLOOKUP(C7,'raw data'!$E$141:$K$162,5,FALSE)</f>
        <v>875836.86886132194</v>
      </c>
      <c r="H7" s="13">
        <f>VLOOKUP(C7,'raw data'!$E$141:$K$162,7,FALSE)</f>
        <v>533946.26885674195</v>
      </c>
      <c r="I7" s="13">
        <f>VLOOKUP(C7,'raw data'!$E$141:$K$162,6,FALSE)</f>
        <v>1311599.1337476301</v>
      </c>
      <c r="J7" s="13">
        <f>VLOOKUP(C7,'raw data'!$E$72:$K$93,5,FALSE)</f>
        <v>5006244.4264515303</v>
      </c>
      <c r="K7" s="13">
        <f>VLOOKUP(C7,'raw data'!$E$72:$K$93,7,FALSE)</f>
        <v>3656867.8894688501</v>
      </c>
      <c r="L7" s="14">
        <f>VLOOKUP(C7,'raw data'!$E$72:$K$93,6,FALSE)</f>
        <v>6544350.7980528502</v>
      </c>
      <c r="M7" s="14">
        <f>VLOOKUP(C7,'raw data'!$E$164:$K$185,5,FALSE)</f>
        <v>9774901.4405842107</v>
      </c>
      <c r="N7" s="14">
        <f>VLOOKUP(C7,'raw data'!$E$164:$K$185,7,FALSE)</f>
        <v>7184177.13043446</v>
      </c>
      <c r="O7" s="14">
        <f>VLOOKUP(C7,'raw data'!$E$164:$K$185,6,FALSE)</f>
        <v>12801810.617816299</v>
      </c>
      <c r="Q7" s="5" t="str">
        <f t="shared" si="2"/>
        <v>449.4 (273, 688)</v>
      </c>
      <c r="R7" s="5" t="str">
        <f t="shared" si="3"/>
        <v>875.8 (533.9, 1311.6)</v>
      </c>
      <c r="S7" s="15">
        <f t="shared" si="4"/>
        <v>3.2727630362110412E-2</v>
      </c>
      <c r="T7" s="5" t="str">
        <f t="shared" si="5"/>
        <v>500.6 (365.7, 654.4)</v>
      </c>
      <c r="U7" s="5" t="str">
        <f t="shared" si="6"/>
        <v>977.5 (718.4, 1280.2)</v>
      </c>
      <c r="V7" s="15">
        <f t="shared" si="7"/>
        <v>3.284626853102933E-2</v>
      </c>
    </row>
    <row r="8" spans="1:22" x14ac:dyDescent="0.4">
      <c r="B8" s="12"/>
      <c r="C8" s="12" t="s">
        <v>58</v>
      </c>
      <c r="D8" s="13">
        <f>VLOOKUP(C8,'raw data'!$E$49:$K$70,5,FALSE)</f>
        <v>361912.85436469503</v>
      </c>
      <c r="E8" s="13">
        <f>VLOOKUP(C8,'raw data'!$E$49:$K$70,7,FALSE)</f>
        <v>215611.399878578</v>
      </c>
      <c r="F8" s="13">
        <f>VLOOKUP(C8,'raw data'!$E$49:$K$70,6,FALSE)</f>
        <v>559780.30021822301</v>
      </c>
      <c r="G8" s="13">
        <f>VLOOKUP(C8,'raw data'!$E$141:$K$162,5,FALSE)</f>
        <v>884738.92354539898</v>
      </c>
      <c r="H8" s="13">
        <f>VLOOKUP(C8,'raw data'!$E$141:$K$162,7,FALSE)</f>
        <v>533351.55358877406</v>
      </c>
      <c r="I8" s="13">
        <f>VLOOKUP(C8,'raw data'!$E$141:$K$162,6,FALSE)</f>
        <v>1370220.44034099</v>
      </c>
      <c r="J8" s="13">
        <f>VLOOKUP(C8,'raw data'!$E$72:$K$93,5,FALSE)</f>
        <v>4037359.14174768</v>
      </c>
      <c r="K8" s="13">
        <f>VLOOKUP(C8,'raw data'!$E$72:$K$93,7,FALSE)</f>
        <v>2916418.7813594802</v>
      </c>
      <c r="L8" s="14">
        <f>VLOOKUP(C8,'raw data'!$E$72:$K$93,6,FALSE)</f>
        <v>5558917.5161006004</v>
      </c>
      <c r="M8" s="14">
        <f>VLOOKUP(C8,'raw data'!$E$164:$K$185,5,FALSE)</f>
        <v>9858589.1595662702</v>
      </c>
      <c r="N8" s="14">
        <f>VLOOKUP(C8,'raw data'!$E$164:$K$185,7,FALSE)</f>
        <v>7152615.1990761003</v>
      </c>
      <c r="O8" s="14">
        <f>VLOOKUP(C8,'raw data'!$E$164:$K$185,6,FALSE)</f>
        <v>13274599.7342267</v>
      </c>
      <c r="Q8" s="5" t="str">
        <f t="shared" si="2"/>
        <v>361.9 (215.6, 559.8)</v>
      </c>
      <c r="R8" s="5" t="str">
        <f t="shared" si="3"/>
        <v>884.7 (533.4, 1370.2)</v>
      </c>
      <c r="S8" s="15">
        <f t="shared" si="4"/>
        <v>4.9814437168333142E-2</v>
      </c>
      <c r="T8" s="5" t="str">
        <f t="shared" si="5"/>
        <v>403.7 (291.6, 555.9)</v>
      </c>
      <c r="U8" s="5" t="str">
        <f t="shared" si="6"/>
        <v>985.9 (715.3, 1327.5)</v>
      </c>
      <c r="V8" s="15">
        <f t="shared" si="7"/>
        <v>4.9718655817440879E-2</v>
      </c>
    </row>
    <row r="9" spans="1:22" x14ac:dyDescent="0.4">
      <c r="B9" s="16"/>
      <c r="C9" s="12" t="s">
        <v>85</v>
      </c>
      <c r="D9" s="13">
        <v>8762.7306789739505</v>
      </c>
      <c r="E9" s="13">
        <v>15470.999841283099</v>
      </c>
      <c r="F9" s="13">
        <v>4764.2185354940202</v>
      </c>
      <c r="G9">
        <v>35941.472613733204</v>
      </c>
      <c r="H9">
        <v>62066.645456078302</v>
      </c>
      <c r="I9">
        <v>19586.2030966686</v>
      </c>
      <c r="J9" s="13">
        <f>VLOOKUP(C9,'raw data'!$E$72:$K$93,5,FALSE)</f>
        <v>96888.456284679298</v>
      </c>
      <c r="K9" s="13">
        <f>VLOOKUP(C9,'raw data'!$E$72:$K$93,7,FALSE)</f>
        <v>59965.990123705596</v>
      </c>
      <c r="L9" s="14">
        <f>VLOOKUP(C9,'raw data'!$E$72:$K$93,6,FALSE)</f>
        <v>146424.25148774401</v>
      </c>
      <c r="M9" s="14">
        <f>VLOOKUP(C9,'raw data'!$E$164:$K$185,5,FALSE)</f>
        <v>398797.86694512301</v>
      </c>
      <c r="N9" s="14">
        <f>VLOOKUP(C9,'raw data'!$E$164:$K$185,7,FALSE)</f>
        <v>250422.43469587801</v>
      </c>
      <c r="O9" s="14">
        <f>VLOOKUP(C9,'raw data'!$E$164:$K$185,6,FALSE)</f>
        <v>610475.42301096802</v>
      </c>
      <c r="Q9" s="5" t="str">
        <f t="shared" si="2"/>
        <v>8.8 (15.5, 4.8)</v>
      </c>
      <c r="R9" s="5" t="str">
        <f t="shared" si="3"/>
        <v>35.9 (62.1, 19.6)</v>
      </c>
      <c r="S9" s="15">
        <f t="shared" si="4"/>
        <v>0.10695273335275642</v>
      </c>
      <c r="T9" s="5" t="str">
        <f t="shared" si="5"/>
        <v>9.7 (6, 14.6)</v>
      </c>
      <c r="U9" s="5" t="str">
        <f t="shared" si="6"/>
        <v>39.9 (25, 61)</v>
      </c>
      <c r="V9" s="15">
        <f t="shared" si="7"/>
        <v>0.10745004856440218</v>
      </c>
    </row>
    <row r="10" spans="1:22" x14ac:dyDescent="0.4">
      <c r="B10" s="12"/>
      <c r="C10" s="12" t="s">
        <v>32</v>
      </c>
      <c r="D10" s="13">
        <f>VLOOKUP(C10,'raw data'!$E$49:$K$70,5,FALSE)</f>
        <v>74620.2886736535</v>
      </c>
      <c r="E10" s="13">
        <f>VLOOKUP(C10,'raw data'!$E$49:$K$70,7,FALSE)</f>
        <v>41488.216093041403</v>
      </c>
      <c r="F10" s="13">
        <f>VLOOKUP(C10,'raw data'!$E$49:$K$70,6,FALSE)</f>
        <v>126023.773928011</v>
      </c>
      <c r="G10" s="13">
        <f>VLOOKUP(C10,'raw data'!$E$141:$K$162,5,FALSE)</f>
        <v>95785.571287379906</v>
      </c>
      <c r="H10" s="13">
        <f>VLOOKUP(C10,'raw data'!$E$141:$K$162,7,FALSE)</f>
        <v>52590.505781660802</v>
      </c>
      <c r="I10" s="13">
        <f>VLOOKUP(C10,'raw data'!$E$141:$K$162,6,FALSE)</f>
        <v>164086.426061248</v>
      </c>
      <c r="J10" s="13">
        <f>VLOOKUP(C10,'raw data'!$E$72:$K$93,5,FALSE)</f>
        <v>826236.19481059699</v>
      </c>
      <c r="K10" s="13">
        <f>VLOOKUP(C10,'raw data'!$E$72:$K$93,7,FALSE)</f>
        <v>534120.27230338904</v>
      </c>
      <c r="L10" s="14">
        <f>VLOOKUP(C10,'raw data'!$E$72:$K$93,6,FALSE)</f>
        <v>1207704.45504104</v>
      </c>
      <c r="M10" s="14">
        <f>VLOOKUP(C10,'raw data'!$E$164:$K$185,5,FALSE)</f>
        <v>1062795.81711403</v>
      </c>
      <c r="N10" s="14">
        <f>VLOOKUP(C10,'raw data'!$E$164:$K$185,7,FALSE)</f>
        <v>679936.03828811797</v>
      </c>
      <c r="O10" s="14">
        <f>VLOOKUP(C10,'raw data'!$E$164:$K$185,6,FALSE)</f>
        <v>1579773.1249903999</v>
      </c>
      <c r="Q10" s="5" t="str">
        <f t="shared" si="2"/>
        <v>74.6 (41.5, 126)</v>
      </c>
      <c r="R10" s="5" t="str">
        <f t="shared" si="3"/>
        <v>95.8 (52.6, 164.1)</v>
      </c>
      <c r="S10" s="15">
        <f t="shared" si="4"/>
        <v>9.7806822310712097E-3</v>
      </c>
      <c r="T10" s="5" t="str">
        <f t="shared" si="5"/>
        <v>82.6 (53.4, 120.8)</v>
      </c>
      <c r="U10" s="5" t="str">
        <f t="shared" si="6"/>
        <v>106.3 (68, 158)</v>
      </c>
      <c r="V10" s="15">
        <f t="shared" si="7"/>
        <v>9.8727560067260467E-3</v>
      </c>
    </row>
    <row r="11" spans="1:22" x14ac:dyDescent="0.4">
      <c r="B11" s="12"/>
      <c r="C11" s="12" t="s">
        <v>33</v>
      </c>
      <c r="D11" s="13">
        <f>VLOOKUP(C11,'raw data'!$E$49:$K$70,5,FALSE)</f>
        <v>705.89594167850896</v>
      </c>
      <c r="E11" s="13">
        <f>VLOOKUP(C11,'raw data'!$E$49:$K$70,7,FALSE)</f>
        <v>443.091211448889</v>
      </c>
      <c r="F11" s="13">
        <f>VLOOKUP(C11,'raw data'!$E$49:$K$70,6,FALSE)</f>
        <v>1048.9064026066801</v>
      </c>
      <c r="G11" s="13">
        <f>VLOOKUP(C11,'raw data'!$E$141:$K$162,5,FALSE)</f>
        <v>1617.47938482666</v>
      </c>
      <c r="H11" s="13">
        <f>VLOOKUP(C11,'raw data'!$E$141:$K$162,7,FALSE)</f>
        <v>1011.0293887693</v>
      </c>
      <c r="I11" s="13">
        <f>VLOOKUP(C11,'raw data'!$E$141:$K$162,6,FALSE)</f>
        <v>2456.43049247508</v>
      </c>
      <c r="J11" s="13">
        <f>VLOOKUP(C11,'raw data'!$E$72:$K$93,5,FALSE)</f>
        <v>7644.5644221426401</v>
      </c>
      <c r="K11" s="13">
        <f>VLOOKUP(C11,'raw data'!$E$72:$K$93,7,FALSE)</f>
        <v>6120.7241418344502</v>
      </c>
      <c r="L11" s="14">
        <f>VLOOKUP(C11,'raw data'!$E$72:$K$93,6,FALSE)</f>
        <v>9836.6170322491107</v>
      </c>
      <c r="M11" s="14">
        <f>VLOOKUP(C11,'raw data'!$E$164:$K$185,5,FALSE)</f>
        <v>17548.420887660599</v>
      </c>
      <c r="N11" s="14">
        <f>VLOOKUP(C11,'raw data'!$E$164:$K$185,7,FALSE)</f>
        <v>13793.9060254535</v>
      </c>
      <c r="O11" s="14">
        <f>VLOOKUP(C11,'raw data'!$E$164:$K$185,6,FALSE)</f>
        <v>22991.851967639599</v>
      </c>
      <c r="Q11" s="5" t="str">
        <f t="shared" si="2"/>
        <v>0.7 (0.4, 1)</v>
      </c>
      <c r="R11" s="5" t="str">
        <f t="shared" si="3"/>
        <v>1.6 (1, 2.5)</v>
      </c>
      <c r="S11" s="15">
        <f t="shared" si="4"/>
        <v>4.4530517852178028E-2</v>
      </c>
      <c r="T11" s="5" t="str">
        <f t="shared" si="5"/>
        <v>0.8 (0.6, 1)</v>
      </c>
      <c r="U11" s="5" t="str">
        <f t="shared" si="6"/>
        <v>1.8 (1.4, 2.3)</v>
      </c>
      <c r="V11" s="15">
        <f t="shared" si="7"/>
        <v>4.4673871924633783E-2</v>
      </c>
    </row>
    <row r="12" spans="1:22" x14ac:dyDescent="0.4">
      <c r="B12" s="12"/>
      <c r="C12" s="12" t="s">
        <v>84</v>
      </c>
      <c r="D12" s="13">
        <f>VLOOKUP(C12,'raw data'!$E$49:$K$70,5,FALSE)</f>
        <v>10923.7594054976</v>
      </c>
      <c r="E12" s="13">
        <f>VLOOKUP(C12,'raw data'!$E$49:$K$70,7,FALSE)</f>
        <v>7247.1550462020596</v>
      </c>
      <c r="F12" s="13">
        <f>VLOOKUP(C12,'raw data'!$E$49:$K$70,6,FALSE)</f>
        <v>15916.462886498201</v>
      </c>
      <c r="G12" s="13">
        <f>VLOOKUP(C12,'raw data'!$E$141:$K$162,5,FALSE)</f>
        <v>18203.832263841199</v>
      </c>
      <c r="H12" s="13">
        <f>VLOOKUP(C12,'raw data'!$E$141:$K$162,7,FALSE)</f>
        <v>11960.821695246001</v>
      </c>
      <c r="I12" s="13">
        <f>VLOOKUP(C12,'raw data'!$E$141:$K$162,6,FALSE)</f>
        <v>26310.3470326239</v>
      </c>
      <c r="J12" s="13">
        <f>VLOOKUP(C12,'raw data'!$E$72:$K$93,5,FALSE)</f>
        <v>119218.68484256099</v>
      </c>
      <c r="K12" s="13">
        <f>VLOOKUP(C12,'raw data'!$E$72:$K$93,7,FALSE)</f>
        <v>94926.021319889303</v>
      </c>
      <c r="L12" s="14">
        <f>VLOOKUP(C12,'raw data'!$E$72:$K$93,6,FALSE)</f>
        <v>145525.92253043799</v>
      </c>
      <c r="M12" s="14">
        <f>VLOOKUP(C12,'raw data'!$E$164:$K$185,5,FALSE)</f>
        <v>199804.31796759201</v>
      </c>
      <c r="N12" s="14">
        <f>VLOOKUP(C12,'raw data'!$E$164:$K$185,7,FALSE)</f>
        <v>162005.96071985899</v>
      </c>
      <c r="O12" s="14">
        <f>VLOOKUP(C12,'raw data'!$E$164:$K$185,6,FALSE)</f>
        <v>243597.07641969799</v>
      </c>
      <c r="Q12" s="5" t="str">
        <f t="shared" si="2"/>
        <v>10.9 (7.2, 15.9)</v>
      </c>
      <c r="R12" s="5" t="str">
        <f t="shared" si="3"/>
        <v>18.2 (12, 26.3)</v>
      </c>
      <c r="S12" s="15">
        <f t="shared" si="4"/>
        <v>2.2980824256249838E-2</v>
      </c>
      <c r="T12" s="5" t="str">
        <f t="shared" si="5"/>
        <v>11.9 (9.5, 14.6)</v>
      </c>
      <c r="U12" s="5" t="str">
        <f t="shared" si="6"/>
        <v>20 (16.2, 24.4)</v>
      </c>
      <c r="V12" s="15">
        <f t="shared" si="7"/>
        <v>2.3308552170455264E-2</v>
      </c>
    </row>
    <row r="13" spans="1:22" x14ac:dyDescent="0.4">
      <c r="B13" s="10"/>
      <c r="C13" s="12" t="s">
        <v>83</v>
      </c>
      <c r="D13" s="13">
        <v>13668.1785385438</v>
      </c>
      <c r="E13" s="13">
        <v>20574.796226797</v>
      </c>
      <c r="F13" s="13">
        <v>8520.6271337660091</v>
      </c>
      <c r="G13">
        <v>16362.8873616735</v>
      </c>
      <c r="H13">
        <v>24449.3415749753</v>
      </c>
      <c r="I13">
        <v>10353.5019114305</v>
      </c>
      <c r="J13" s="13">
        <f>VLOOKUP(C13,'raw data'!$E$72:$K$93,5,FALSE)</f>
        <v>149765.28242753199</v>
      </c>
      <c r="K13" s="13">
        <f>VLOOKUP(C13,'raw data'!$E$72:$K$93,7,FALSE)</f>
        <v>113311.42389193299</v>
      </c>
      <c r="L13" s="14">
        <f>VLOOKUP(C13,'raw data'!$E$72:$K$93,6,FALSE)</f>
        <v>198032.062501457</v>
      </c>
      <c r="M13" s="14">
        <f>VLOOKUP(C13,'raw data'!$E$164:$K$185,5,FALSE)</f>
        <v>179202.41484510101</v>
      </c>
      <c r="N13" s="14">
        <f>VLOOKUP(C13,'raw data'!$E$164:$K$185,7,FALSE)</f>
        <v>137501.77046759101</v>
      </c>
      <c r="O13" s="14">
        <f>VLOOKUP(C13,'raw data'!$E$164:$K$185,6,FALSE)</f>
        <v>233322.45673314499</v>
      </c>
      <c r="Q13" s="5" t="str">
        <f t="shared" si="2"/>
        <v>13.7 (20.6, 8.5)</v>
      </c>
      <c r="R13" s="5" t="str">
        <f t="shared" si="3"/>
        <v>16.4 (24.4, 10.4)</v>
      </c>
      <c r="S13" s="15">
        <f t="shared" si="4"/>
        <v>6.7983450493414388E-3</v>
      </c>
      <c r="T13" s="5" t="str">
        <f t="shared" si="5"/>
        <v>15 (11.3, 19.8)</v>
      </c>
      <c r="U13" s="5" t="str">
        <f t="shared" si="6"/>
        <v>17.9 (13.8, 23.3)</v>
      </c>
      <c r="V13" s="15">
        <f t="shared" si="7"/>
        <v>6.7777626108472917E-3</v>
      </c>
    </row>
    <row r="14" spans="1:22" x14ac:dyDescent="0.4">
      <c r="B14" s="12"/>
      <c r="C14" s="12" t="s">
        <v>30</v>
      </c>
      <c r="D14" s="13">
        <f>VLOOKUP(C14,'raw data'!$E$49:$K$70,5,FALSE)</f>
        <v>90397.817716959296</v>
      </c>
      <c r="E14" s="13">
        <f>VLOOKUP(C14,'raw data'!$E$49:$K$70,7,FALSE)</f>
        <v>56981.529082065303</v>
      </c>
      <c r="F14" s="13">
        <f>VLOOKUP(C14,'raw data'!$E$49:$K$70,6,FALSE)</f>
        <v>134392.46407951601</v>
      </c>
      <c r="G14" s="13">
        <f>VLOOKUP(C14,'raw data'!$E$141:$K$162,5,FALSE)</f>
        <v>155857.97687457799</v>
      </c>
      <c r="H14" s="13">
        <f>VLOOKUP(C14,'raw data'!$E$141:$K$162,7,FALSE)</f>
        <v>99351.015666621897</v>
      </c>
      <c r="I14" s="13">
        <f>VLOOKUP(C14,'raw data'!$E$141:$K$162,6,FALSE)</f>
        <v>231602.989649514</v>
      </c>
      <c r="J14" s="13">
        <f>VLOOKUP(C14,'raw data'!$E$72:$K$93,5,FALSE)</f>
        <v>1000455.62400741</v>
      </c>
      <c r="K14" s="13">
        <f>VLOOKUP(C14,'raw data'!$E$72:$K$93,7,FALSE)</f>
        <v>768146.33740825998</v>
      </c>
      <c r="L14" s="14">
        <f>VLOOKUP(C14,'raw data'!$E$72:$K$93,6,FALSE)</f>
        <v>1295927.80347345</v>
      </c>
      <c r="M14" s="14">
        <f>VLOOKUP(C14,'raw data'!$E$164:$K$185,5,FALSE)</f>
        <v>1729401.83440252</v>
      </c>
      <c r="N14" s="14">
        <f>VLOOKUP(C14,'raw data'!$E$164:$K$185,7,FALSE)</f>
        <v>1335314.0272476899</v>
      </c>
      <c r="O14" s="14">
        <f>VLOOKUP(C14,'raw data'!$E$164:$K$185,6,FALSE)</f>
        <v>2224617.51048801</v>
      </c>
      <c r="Q14" s="5" t="str">
        <f t="shared" si="2"/>
        <v>90.4 (57, 134.4)</v>
      </c>
      <c r="R14" s="5" t="str">
        <f t="shared" si="3"/>
        <v>155.9 (99.4, 231.6)</v>
      </c>
      <c r="S14" s="15">
        <f t="shared" si="4"/>
        <v>2.4970147781350881E-2</v>
      </c>
      <c r="T14" s="5" t="str">
        <f t="shared" si="5"/>
        <v>100 (76.8, 129.6)</v>
      </c>
      <c r="U14" s="5" t="str">
        <f t="shared" si="6"/>
        <v>172.9 (133.5, 222.5)</v>
      </c>
      <c r="V14" s="15">
        <f t="shared" si="7"/>
        <v>2.5124628836445881E-2</v>
      </c>
    </row>
    <row r="15" spans="1:22" x14ac:dyDescent="0.4">
      <c r="B15" s="12"/>
      <c r="C15" s="12" t="s">
        <v>21</v>
      </c>
      <c r="D15" s="13">
        <f>VLOOKUP(C15,'raw data'!$E$49:$K$70,5,FALSE)</f>
        <v>9816.3646025528597</v>
      </c>
      <c r="E15" s="13">
        <f>VLOOKUP(C15,'raw data'!$E$49:$K$70,7,FALSE)</f>
        <v>6388.1424262686896</v>
      </c>
      <c r="F15" s="13">
        <f>VLOOKUP(C15,'raw data'!$E$49:$K$70,6,FALSE)</f>
        <v>14440.2996443919</v>
      </c>
      <c r="G15" s="13">
        <f>VLOOKUP(C15,'raw data'!$E$141:$K$162,5,FALSE)</f>
        <v>18967.334667669002</v>
      </c>
      <c r="H15" s="13">
        <f>VLOOKUP(C15,'raw data'!$E$141:$K$162,7,FALSE)</f>
        <v>12374.1894962971</v>
      </c>
      <c r="I15" s="13">
        <f>VLOOKUP(C15,'raw data'!$E$141:$K$162,6,FALSE)</f>
        <v>27336.807424626499</v>
      </c>
      <c r="J15" s="13">
        <f>VLOOKUP(C15,'raw data'!$E$72:$K$93,5,FALSE)</f>
        <v>108473.92163701799</v>
      </c>
      <c r="K15" s="13">
        <f>VLOOKUP(C15,'raw data'!$E$72:$K$93,7,FALSE)</f>
        <v>87137.064670994296</v>
      </c>
      <c r="L15" s="14">
        <f>VLOOKUP(C15,'raw data'!$E$72:$K$93,6,FALSE)</f>
        <v>137771.231033085</v>
      </c>
      <c r="M15" s="14">
        <f>VLOOKUP(C15,'raw data'!$E$164:$K$185,5,FALSE)</f>
        <v>209880.13707652199</v>
      </c>
      <c r="N15" s="14">
        <f>VLOOKUP(C15,'raw data'!$E$164:$K$185,7,FALSE)</f>
        <v>171305.79448349201</v>
      </c>
      <c r="O15" s="14">
        <f>VLOOKUP(C15,'raw data'!$E$164:$K$185,6,FALSE)</f>
        <v>260618.84116491699</v>
      </c>
      <c r="Q15" s="5" t="str">
        <f t="shared" si="2"/>
        <v>9.8 (6.4, 14.4)</v>
      </c>
      <c r="R15" s="5" t="str">
        <f t="shared" si="3"/>
        <v>19 (12.4, 27.3)</v>
      </c>
      <c r="S15" s="15">
        <f t="shared" si="4"/>
        <v>3.2145372006505746E-2</v>
      </c>
      <c r="T15" s="5" t="str">
        <f t="shared" si="5"/>
        <v>10.8 (8.7, 13.8)</v>
      </c>
      <c r="U15" s="5" t="str">
        <f t="shared" si="6"/>
        <v>21 (17.1, 26.1)</v>
      </c>
      <c r="V15" s="15">
        <f t="shared" si="7"/>
        <v>3.2236006561458697E-2</v>
      </c>
    </row>
    <row r="16" spans="1:22" x14ac:dyDescent="0.4">
      <c r="B16" s="12" t="s">
        <v>76</v>
      </c>
      <c r="C16" s="12" t="s">
        <v>38</v>
      </c>
      <c r="D16" s="13">
        <f>VLOOKUP(C16,'raw data'!$E$49:$K$70,5,FALSE)</f>
        <v>99734.731007906303</v>
      </c>
      <c r="E16" s="13">
        <f>VLOOKUP(C16,'raw data'!$E$49:$K$70,7,FALSE)</f>
        <v>57910.733645982902</v>
      </c>
      <c r="F16" s="13">
        <f>VLOOKUP(C16,'raw data'!$E$49:$K$70,6,FALSE)</f>
        <v>163911.14675877901</v>
      </c>
      <c r="G16" s="13">
        <f>VLOOKUP(C16,'raw data'!$E$141:$K$162,5,FALSE)</f>
        <v>226034.64467011901</v>
      </c>
      <c r="H16" s="13">
        <f>VLOOKUP(C16,'raw data'!$E$141:$K$162,7,FALSE)</f>
        <v>133082.08962292899</v>
      </c>
      <c r="I16" s="13">
        <f>VLOOKUP(C16,'raw data'!$E$141:$K$162,6,FALSE)</f>
        <v>370213.55005120701</v>
      </c>
      <c r="J16" s="13">
        <f>VLOOKUP(C16,'raw data'!$E$72:$K$93,5,FALSE)</f>
        <v>1116236.7057676399</v>
      </c>
      <c r="K16" s="13">
        <f>VLOOKUP(C16,'raw data'!$E$72:$K$93,7,FALSE)</f>
        <v>742130.14654353901</v>
      </c>
      <c r="L16" s="14">
        <f>VLOOKUP(C16,'raw data'!$E$72:$K$93,6,FALSE)</f>
        <v>1675667.6942795899</v>
      </c>
      <c r="M16" s="14">
        <f>VLOOKUP(C16,'raw data'!$E$164:$K$185,5,FALSE)</f>
        <v>2529930.1807109499</v>
      </c>
      <c r="N16" s="14">
        <f>VLOOKUP(C16,'raw data'!$E$164:$K$185,7,FALSE)</f>
        <v>1713900.4840277401</v>
      </c>
      <c r="O16" s="14">
        <f>VLOOKUP(C16,'raw data'!$E$164:$K$185,6,FALSE)</f>
        <v>3748311.09007461</v>
      </c>
      <c r="Q16" s="5" t="str">
        <f t="shared" si="2"/>
        <v>99.7 (57.9, 163.9)</v>
      </c>
      <c r="R16" s="5" t="str">
        <f t="shared" si="3"/>
        <v>226 (133.1, 370.2)</v>
      </c>
      <c r="S16" s="15">
        <f t="shared" si="4"/>
        <v>4.3667530785065994E-2</v>
      </c>
      <c r="T16" s="5" t="str">
        <f t="shared" si="5"/>
        <v>111.6 (74.2, 167.6)</v>
      </c>
      <c r="U16" s="5" t="str">
        <f t="shared" si="6"/>
        <v>253 (171.4, 374.8)</v>
      </c>
      <c r="V16" s="15">
        <f t="shared" si="7"/>
        <v>4.3671786287111866E-2</v>
      </c>
    </row>
    <row r="17" spans="2:22" x14ac:dyDescent="0.4">
      <c r="B17" s="12"/>
      <c r="C17" s="12" t="s">
        <v>22</v>
      </c>
      <c r="D17" s="13">
        <f>VLOOKUP(C17,'raw data'!$E$49:$K$70,5,FALSE)</f>
        <v>27.893847596330598</v>
      </c>
      <c r="E17" s="13">
        <f>VLOOKUP(C17,'raw data'!$E$49:$K$70,7,FALSE)</f>
        <v>16.747900943901701</v>
      </c>
      <c r="F17" s="13">
        <f>VLOOKUP(C17,'raw data'!$E$49:$K$70,6,FALSE)</f>
        <v>44.5859516340374</v>
      </c>
      <c r="G17" s="13">
        <f>VLOOKUP(C17,'raw data'!$E$141:$K$162,5,FALSE)</f>
        <v>67.781061122436199</v>
      </c>
      <c r="H17" s="13">
        <f>VLOOKUP(C17,'raw data'!$E$141:$K$162,7,FALSE)</f>
        <v>40.875706454951199</v>
      </c>
      <c r="I17" s="13">
        <f>VLOOKUP(C17,'raw data'!$E$141:$K$162,6,FALSE)</f>
        <v>109.574276192947</v>
      </c>
      <c r="J17" s="13">
        <f>VLOOKUP(C17,'raw data'!$E$72:$K$93,5,FALSE)</f>
        <v>301.04427861156199</v>
      </c>
      <c r="K17" s="13">
        <f>VLOOKUP(C17,'raw data'!$E$72:$K$93,7,FALSE)</f>
        <v>214.33681535072901</v>
      </c>
      <c r="L17" s="14">
        <f>VLOOKUP(C17,'raw data'!$E$72:$K$93,6,FALSE)</f>
        <v>428.10924973925802</v>
      </c>
      <c r="M17" s="14">
        <f>VLOOKUP(C17,'raw data'!$E$164:$K$185,5,FALSE)</f>
        <v>731.54874521192096</v>
      </c>
      <c r="N17" s="14">
        <f>VLOOKUP(C17,'raw data'!$E$164:$K$185,7,FALSE)</f>
        <v>519.07990177636498</v>
      </c>
      <c r="O17" s="14">
        <f>VLOOKUP(C17,'raw data'!$E$164:$K$185,6,FALSE)</f>
        <v>1041.05595950256</v>
      </c>
      <c r="Q17" s="5" t="str">
        <f t="shared" si="2"/>
        <v>0 (0, 0)</v>
      </c>
      <c r="R17" s="5" t="str">
        <f t="shared" si="3"/>
        <v>0.1 (0, 0.1)</v>
      </c>
      <c r="S17" s="15">
        <f t="shared" si="4"/>
        <v>4.930912278496645E-2</v>
      </c>
      <c r="T17" s="5" t="str">
        <f t="shared" si="5"/>
        <v>0 (0, 0)</v>
      </c>
      <c r="U17" s="5" t="str">
        <f t="shared" si="6"/>
        <v>0.1 (0.1, 0.1)</v>
      </c>
      <c r="V17" s="15">
        <f t="shared" si="7"/>
        <v>4.9311621783264106E-2</v>
      </c>
    </row>
    <row r="18" spans="2:22" x14ac:dyDescent="0.4">
      <c r="B18" s="12"/>
      <c r="C18" s="12" t="s">
        <v>23</v>
      </c>
      <c r="D18" s="13">
        <f>VLOOKUP(C18,'raw data'!$E$49:$K$70,5,FALSE)</f>
        <v>18.2706943585153</v>
      </c>
      <c r="E18" s="13">
        <f>VLOOKUP(C18,'raw data'!$E$49:$K$70,7,FALSE)</f>
        <v>11.1740216191266</v>
      </c>
      <c r="F18" s="13">
        <f>VLOOKUP(C18,'raw data'!$E$49:$K$70,6,FALSE)</f>
        <v>27.9484447422826</v>
      </c>
      <c r="G18" s="13">
        <f>VLOOKUP(C18,'raw data'!$E$141:$K$162,5,FALSE)</f>
        <v>37.876403557677897</v>
      </c>
      <c r="H18" s="13">
        <f>VLOOKUP(C18,'raw data'!$E$141:$K$162,7,FALSE)</f>
        <v>23.183390032460199</v>
      </c>
      <c r="I18" s="13">
        <f>VLOOKUP(C18,'raw data'!$E$141:$K$162,6,FALSE)</f>
        <v>57.704075340143604</v>
      </c>
      <c r="J18" s="13">
        <f>VLOOKUP(C18,'raw data'!$E$72:$K$93,5,FALSE)</f>
        <v>197.19523891041499</v>
      </c>
      <c r="K18" s="13">
        <f>VLOOKUP(C18,'raw data'!$E$72:$K$93,7,FALSE)</f>
        <v>142.418239896926</v>
      </c>
      <c r="L18" s="14">
        <f>VLOOKUP(C18,'raw data'!$E$72:$K$93,6,FALSE)</f>
        <v>269.80483263792598</v>
      </c>
      <c r="M18" s="14">
        <f>VLOOKUP(C18,'raw data'!$E$164:$K$185,5,FALSE)</f>
        <v>408.72446464451701</v>
      </c>
      <c r="N18" s="14">
        <f>VLOOKUP(C18,'raw data'!$E$164:$K$185,7,FALSE)</f>
        <v>302.797649611292</v>
      </c>
      <c r="O18" s="14">
        <f>VLOOKUP(C18,'raw data'!$E$164:$K$185,6,FALSE)</f>
        <v>539.35314094535102</v>
      </c>
      <c r="Q18" s="5" t="str">
        <f t="shared" si="2"/>
        <v>0 (0, 0)</v>
      </c>
      <c r="R18" s="5" t="str">
        <f t="shared" si="3"/>
        <v>0 (0, 0.1)</v>
      </c>
      <c r="S18" s="15">
        <f t="shared" si="4"/>
        <v>3.7002366994720821E-2</v>
      </c>
      <c r="T18" s="5" t="str">
        <f t="shared" si="5"/>
        <v>0 (0, 0)</v>
      </c>
      <c r="U18" s="5" t="str">
        <f t="shared" si="6"/>
        <v>0 (0, 0.1)</v>
      </c>
      <c r="V18" s="15">
        <f t="shared" si="7"/>
        <v>3.6989286721694638E-2</v>
      </c>
    </row>
    <row r="19" spans="2:22" x14ac:dyDescent="0.4">
      <c r="B19" s="12"/>
      <c r="C19" s="12" t="s">
        <v>24</v>
      </c>
      <c r="D19" s="13">
        <f>VLOOKUP(C19,'raw data'!$E$49:$K$70,5,FALSE)</f>
        <v>9.7953327831780399</v>
      </c>
      <c r="E19" s="13">
        <f>VLOOKUP(C19,'raw data'!$E$49:$K$70,7,FALSE)</f>
        <v>5.9749191582757302</v>
      </c>
      <c r="F19" s="13">
        <f>VLOOKUP(C19,'raw data'!$E$49:$K$70,6,FALSE)</f>
        <v>15.581910595526899</v>
      </c>
      <c r="G19" s="13">
        <f>VLOOKUP(C19,'raw data'!$E$141:$K$162,5,FALSE)</f>
        <v>22.666734069444299</v>
      </c>
      <c r="H19" s="13">
        <f>VLOOKUP(C19,'raw data'!$E$141:$K$162,7,FALSE)</f>
        <v>13.992084362536801</v>
      </c>
      <c r="I19" s="13">
        <f>VLOOKUP(C19,'raw data'!$E$141:$K$162,6,FALSE)</f>
        <v>36.1383085404063</v>
      </c>
      <c r="J19" s="13">
        <f>VLOOKUP(C19,'raw data'!$E$72:$K$93,5,FALSE)</f>
        <v>105.687028964823</v>
      </c>
      <c r="K19" s="13">
        <f>VLOOKUP(C19,'raw data'!$E$72:$K$93,7,FALSE)</f>
        <v>74.954452834782998</v>
      </c>
      <c r="L19" s="14">
        <f>VLOOKUP(C19,'raw data'!$E$72:$K$93,6,FALSE)</f>
        <v>149.25731733368201</v>
      </c>
      <c r="M19" s="14">
        <f>VLOOKUP(C19,'raw data'!$E$164:$K$185,5,FALSE)</f>
        <v>244.55273454419199</v>
      </c>
      <c r="N19" s="14">
        <f>VLOOKUP(C19,'raw data'!$E$164:$K$185,7,FALSE)</f>
        <v>177.69632232696699</v>
      </c>
      <c r="O19" s="14">
        <f>VLOOKUP(C19,'raw data'!$E$164:$K$185,6,FALSE)</f>
        <v>336.88376198914699</v>
      </c>
      <c r="Q19" s="5" t="str">
        <f t="shared" si="2"/>
        <v>0 (0, 0)</v>
      </c>
      <c r="R19" s="5" t="str">
        <f t="shared" si="3"/>
        <v>0 (0, 0)</v>
      </c>
      <c r="S19" s="15">
        <f t="shared" si="4"/>
        <v>4.5311520648546245E-2</v>
      </c>
      <c r="T19" s="5" t="str">
        <f t="shared" si="5"/>
        <v>0 (0, 0)</v>
      </c>
      <c r="U19" s="5" t="str">
        <f t="shared" si="6"/>
        <v>0 (0, 0)</v>
      </c>
      <c r="V19" s="15">
        <f t="shared" si="7"/>
        <v>4.5308044450553517E-2</v>
      </c>
    </row>
    <row r="20" spans="2:22" x14ac:dyDescent="0.4">
      <c r="B20" s="12"/>
      <c r="C20" s="12" t="s">
        <v>34</v>
      </c>
      <c r="D20" s="13">
        <f>VLOOKUP(C20,'raw data'!$E$49:$K$70,5,FALSE)</f>
        <v>31.4017485739063</v>
      </c>
      <c r="E20" s="13">
        <f>VLOOKUP(C20,'raw data'!$E$49:$K$70,7,FALSE)</f>
        <v>19.021215002275301</v>
      </c>
      <c r="F20" s="13">
        <f>VLOOKUP(C20,'raw data'!$E$49:$K$70,6,FALSE)</f>
        <v>49.601753781754098</v>
      </c>
      <c r="G20" s="13">
        <f>VLOOKUP(C20,'raw data'!$E$141:$K$162,5,FALSE)</f>
        <v>69.428545936616899</v>
      </c>
      <c r="H20" s="13">
        <f>VLOOKUP(C20,'raw data'!$E$141:$K$162,7,FALSE)</f>
        <v>41.9602736004151</v>
      </c>
      <c r="I20" s="13">
        <f>VLOOKUP(C20,'raw data'!$E$141:$K$162,6,FALSE)</f>
        <v>109.115519619678</v>
      </c>
      <c r="J20" s="13">
        <f>VLOOKUP(C20,'raw data'!$E$72:$K$93,5,FALSE)</f>
        <v>338.913181824768</v>
      </c>
      <c r="K20" s="13">
        <f>VLOOKUP(C20,'raw data'!$E$72:$K$93,7,FALSE)</f>
        <v>234.703214174799</v>
      </c>
      <c r="L20" s="14">
        <f>VLOOKUP(C20,'raw data'!$E$72:$K$93,6,FALSE)</f>
        <v>487.47436304512701</v>
      </c>
      <c r="M20" s="14">
        <f>VLOOKUP(C20,'raw data'!$E$164:$K$185,5,FALSE)</f>
        <v>749.33132757247097</v>
      </c>
      <c r="N20" s="14">
        <f>VLOOKUP(C20,'raw data'!$E$164:$K$185,7,FALSE)</f>
        <v>529.59947004614105</v>
      </c>
      <c r="O20" s="14">
        <f>VLOOKUP(C20,'raw data'!$E$164:$K$185,6,FALSE)</f>
        <v>1068.4400094986499</v>
      </c>
      <c r="Q20" s="5" t="str">
        <f t="shared" si="2"/>
        <v>0 (0, 0)</v>
      </c>
      <c r="R20" s="5" t="str">
        <f t="shared" si="3"/>
        <v>0.1 (0, 0.1)</v>
      </c>
      <c r="S20" s="15">
        <f t="shared" si="4"/>
        <v>4.1757829870208048E-2</v>
      </c>
      <c r="T20" s="5" t="str">
        <f t="shared" si="5"/>
        <v>0 (0, 0)</v>
      </c>
      <c r="U20" s="5" t="str">
        <f t="shared" si="6"/>
        <v>0.1 (0.1, 0.1)</v>
      </c>
      <c r="V20" s="15">
        <f t="shared" si="7"/>
        <v>4.1758038967886511E-2</v>
      </c>
    </row>
    <row r="21" spans="2:22" x14ac:dyDescent="0.4">
      <c r="B21" s="12"/>
      <c r="C21" s="12" t="s">
        <v>28</v>
      </c>
      <c r="D21" s="13">
        <f>VLOOKUP(C21,'raw data'!$E$49:$K$70,5,FALSE)</f>
        <v>2664.79971280978</v>
      </c>
      <c r="E21" s="13">
        <f>VLOOKUP(C21,'raw data'!$E$49:$K$70,7,FALSE)</f>
        <v>1615.6190995719101</v>
      </c>
      <c r="F21" s="13">
        <f>VLOOKUP(C21,'raw data'!$E$49:$K$70,6,FALSE)</f>
        <v>4086.8083999810201</v>
      </c>
      <c r="G21" s="13">
        <f>VLOOKUP(C21,'raw data'!$E$141:$K$162,5,FALSE)</f>
        <v>4757.9551140503199</v>
      </c>
      <c r="H21" s="13">
        <f>VLOOKUP(C21,'raw data'!$E$141:$K$162,7,FALSE)</f>
        <v>2933.3509717536899</v>
      </c>
      <c r="I21" s="13">
        <f>VLOOKUP(C21,'raw data'!$E$141:$K$162,6,FALSE)</f>
        <v>7184.7806507512496</v>
      </c>
      <c r="J21" s="13">
        <f>VLOOKUP(C21,'raw data'!$E$72:$K$93,5,FALSE)</f>
        <v>28941.110455740702</v>
      </c>
      <c r="K21" s="13">
        <f>VLOOKUP(C21,'raw data'!$E$72:$K$93,7,FALSE)</f>
        <v>20574.494080197699</v>
      </c>
      <c r="L21" s="14">
        <f>VLOOKUP(C21,'raw data'!$E$72:$K$93,6,FALSE)</f>
        <v>39310.133555854598</v>
      </c>
      <c r="M21" s="14">
        <f>VLOOKUP(C21,'raw data'!$E$164:$K$185,5,FALSE)</f>
        <v>51892.237484516801</v>
      </c>
      <c r="N21" s="14">
        <f>VLOOKUP(C21,'raw data'!$E$164:$K$185,7,FALSE)</f>
        <v>37391.367313868999</v>
      </c>
      <c r="O21" s="14">
        <f>VLOOKUP(C21,'raw data'!$E$164:$K$185,6,FALSE)</f>
        <v>69971.134411324194</v>
      </c>
      <c r="Q21" s="5" t="str">
        <f t="shared" si="2"/>
        <v>2.7 (1.6, 4.1)</v>
      </c>
      <c r="R21" s="5" t="str">
        <f t="shared" si="3"/>
        <v>4.8 (2.9, 7.2)</v>
      </c>
      <c r="S21" s="15">
        <f t="shared" si="4"/>
        <v>2.708562752750588E-2</v>
      </c>
      <c r="T21" s="5" t="str">
        <f t="shared" si="5"/>
        <v>2.9 (2.1, 3.9)</v>
      </c>
      <c r="U21" s="5" t="str">
        <f t="shared" si="6"/>
        <v>5.2 (3.7, 7)</v>
      </c>
      <c r="V21" s="15">
        <f t="shared" si="7"/>
        <v>2.7345812269932726E-2</v>
      </c>
    </row>
    <row r="22" spans="2:22" x14ac:dyDescent="0.4">
      <c r="B22" s="12" t="s">
        <v>68</v>
      </c>
      <c r="C22" s="12" t="s">
        <v>41</v>
      </c>
      <c r="D22" s="13">
        <f>VLOOKUP(C22,'raw data'!$E$49:$K$70,5,FALSE)</f>
        <v>20636.428771804302</v>
      </c>
      <c r="E22" s="13">
        <f>VLOOKUP(C22,'raw data'!$E$49:$K$70,7,FALSE)</f>
        <v>12096.3090186072</v>
      </c>
      <c r="F22" s="13">
        <f>VLOOKUP(C22,'raw data'!$E$49:$K$70,6,FALSE)</f>
        <v>33116.925388432603</v>
      </c>
      <c r="G22" s="13">
        <f>VLOOKUP(C22,'raw data'!$E$141:$K$162,5,FALSE)</f>
        <v>24739.1505428413</v>
      </c>
      <c r="H22" s="13">
        <f>VLOOKUP(C22,'raw data'!$E$141:$K$162,7,FALSE)</f>
        <v>14850.6358521934</v>
      </c>
      <c r="I22" s="13">
        <f>VLOOKUP(C22,'raw data'!$E$141:$K$162,6,FALSE)</f>
        <v>39357.525420270998</v>
      </c>
      <c r="J22" s="13">
        <f>VLOOKUP(C22,'raw data'!$E$72:$K$93,5,FALSE)</f>
        <v>222854.371884711</v>
      </c>
      <c r="K22" s="13">
        <f>VLOOKUP(C22,'raw data'!$E$72:$K$93,7,FALSE)</f>
        <v>158275.07978756001</v>
      </c>
      <c r="L22" s="14">
        <f>VLOOKUP(C22,'raw data'!$E$72:$K$93,6,FALSE)</f>
        <v>312978.61610824399</v>
      </c>
      <c r="M22" s="14">
        <f>VLOOKUP(C22,'raw data'!$E$164:$K$185,5,FALSE)</f>
        <v>267136.69212739001</v>
      </c>
      <c r="N22" s="14">
        <f>VLOOKUP(C22,'raw data'!$E$164:$K$185,7,FALSE)</f>
        <v>192317.538363703</v>
      </c>
      <c r="O22" s="14">
        <f>VLOOKUP(C22,'raw data'!$E$164:$K$185,6,FALSE)</f>
        <v>367960.54311871697</v>
      </c>
      <c r="Q22" s="5" t="str">
        <f t="shared" si="2"/>
        <v>20.6 (12.1, 33.1)</v>
      </c>
      <c r="R22" s="5" t="str">
        <f t="shared" si="3"/>
        <v>24.7 (14.9, 39.4)</v>
      </c>
      <c r="S22" s="15">
        <f t="shared" si="4"/>
        <v>6.8555061577230342E-3</v>
      </c>
      <c r="T22" s="5" t="str">
        <f t="shared" si="5"/>
        <v>22.3 (15.8, 31.3)</v>
      </c>
      <c r="U22" s="5" t="str">
        <f t="shared" si="6"/>
        <v>26.7 (19.2, 36.8)</v>
      </c>
      <c r="V22" s="15">
        <f t="shared" si="7"/>
        <v>6.8519030933901926E-3</v>
      </c>
    </row>
    <row r="23" spans="2:22" x14ac:dyDescent="0.4">
      <c r="B23" s="12" t="s">
        <v>71</v>
      </c>
      <c r="C23" s="12" t="s">
        <v>39</v>
      </c>
      <c r="D23" s="13">
        <f>VLOOKUP(C23,'raw data'!$E$49:$K$70,5,FALSE)</f>
        <v>863.34419215078697</v>
      </c>
      <c r="E23" s="13">
        <f>VLOOKUP(C23,'raw data'!$E$49:$K$70,7,FALSE)</f>
        <v>497.74780266875501</v>
      </c>
      <c r="F23" s="13">
        <f>VLOOKUP(C23,'raw data'!$E$49:$K$70,6,FALSE)</f>
        <v>1318.29515875487</v>
      </c>
      <c r="G23" s="13">
        <f>VLOOKUP(C23,'raw data'!$E$141:$K$162,5,FALSE)</f>
        <v>977.81925910997495</v>
      </c>
      <c r="H23" s="13">
        <f>VLOOKUP(C23,'raw data'!$E$141:$K$162,7,FALSE)</f>
        <v>570.348556599022</v>
      </c>
      <c r="I23" s="13">
        <f>VLOOKUP(C23,'raw data'!$E$141:$K$162,6,FALSE)</f>
        <v>1463.8709410927199</v>
      </c>
      <c r="J23" s="13">
        <f>VLOOKUP(C23,'raw data'!$E$72:$K$93,5,FALSE)</f>
        <v>9309.5972781110795</v>
      </c>
      <c r="K23" s="13">
        <f>VLOOKUP(C23,'raw data'!$E$72:$K$93,7,FALSE)</f>
        <v>6580.7973342016903</v>
      </c>
      <c r="L23" s="14">
        <f>VLOOKUP(C23,'raw data'!$E$72:$K$93,6,FALSE)</f>
        <v>12688.9537704381</v>
      </c>
      <c r="M23" s="14">
        <f>VLOOKUP(C23,'raw data'!$E$164:$K$185,5,FALSE)</f>
        <v>10544.257607653501</v>
      </c>
      <c r="N23" s="14">
        <f>VLOOKUP(C23,'raw data'!$E$164:$K$185,7,FALSE)</f>
        <v>7724.73097973316</v>
      </c>
      <c r="O23" s="14">
        <f>VLOOKUP(C23,'raw data'!$E$164:$K$185,6,FALSE)</f>
        <v>13997.9558866115</v>
      </c>
      <c r="Q23" s="5" t="str">
        <f t="shared" si="2"/>
        <v>0.9 (0.5, 1.3)</v>
      </c>
      <c r="R23" s="5" t="str">
        <f t="shared" si="3"/>
        <v>1 (0.6, 1.5)</v>
      </c>
      <c r="S23" s="15">
        <f t="shared" si="4"/>
        <v>4.5722391346689354E-3</v>
      </c>
      <c r="T23" s="5" t="str">
        <f t="shared" si="5"/>
        <v>0.9 (0.7, 1.3)</v>
      </c>
      <c r="U23" s="5" t="str">
        <f t="shared" si="6"/>
        <v>1.1 (0.8, 1.4)</v>
      </c>
      <c r="V23" s="15">
        <f t="shared" si="7"/>
        <v>4.573183226975296E-3</v>
      </c>
    </row>
    <row r="24" spans="2:22" x14ac:dyDescent="0.4">
      <c r="B24" s="12"/>
      <c r="C24" s="12" t="s">
        <v>40</v>
      </c>
      <c r="D24" s="13">
        <f>VLOOKUP(C24,'raw data'!$E$49:$K$70,5,FALSE)</f>
        <v>344.87458200504199</v>
      </c>
      <c r="E24" s="13">
        <f>VLOOKUP(C24,'raw data'!$E$49:$K$70,7,FALSE)</f>
        <v>209.75006981303801</v>
      </c>
      <c r="F24" s="13">
        <f>VLOOKUP(C24,'raw data'!$E$49:$K$70,6,FALSE)</f>
        <v>523.94356890972404</v>
      </c>
      <c r="G24" s="13">
        <f>VLOOKUP(C24,'raw data'!$E$141:$K$162,5,FALSE)</f>
        <v>566.526457713436</v>
      </c>
      <c r="H24" s="13">
        <f>VLOOKUP(C24,'raw data'!$E$141:$K$162,7,FALSE)</f>
        <v>345.574604635426</v>
      </c>
      <c r="I24" s="13">
        <f>VLOOKUP(C24,'raw data'!$E$141:$K$162,6,FALSE)</f>
        <v>854.046965448479</v>
      </c>
      <c r="J24" s="13">
        <f>VLOOKUP(C24,'raw data'!$E$72:$K$93,5,FALSE)</f>
        <v>3720.2195684830199</v>
      </c>
      <c r="K24" s="13">
        <f>VLOOKUP(C24,'raw data'!$E$72:$K$93,7,FALSE)</f>
        <v>2777.3157782491098</v>
      </c>
      <c r="L24" s="14">
        <f>VLOOKUP(C24,'raw data'!$E$72:$K$93,6,FALSE)</f>
        <v>4869.9285022200102</v>
      </c>
      <c r="M24" s="14">
        <f>VLOOKUP(C24,'raw data'!$E$164:$K$185,5,FALSE)</f>
        <v>6111.2692345754504</v>
      </c>
      <c r="N24" s="14">
        <f>VLOOKUP(C24,'raw data'!$E$164:$K$185,7,FALSE)</f>
        <v>4634.64662362736</v>
      </c>
      <c r="O24" s="14">
        <f>VLOOKUP(C24,'raw data'!$E$164:$K$185,6,FALSE)</f>
        <v>7874.66923636297</v>
      </c>
      <c r="Q24" s="5" t="str">
        <f t="shared" si="2"/>
        <v>0.3 (0.2, 0.5)</v>
      </c>
      <c r="R24" s="5" t="str">
        <f t="shared" si="3"/>
        <v>0.6 (0.3, 0.9)</v>
      </c>
      <c r="S24" s="15">
        <f t="shared" si="4"/>
        <v>2.2162167137512949E-2</v>
      </c>
      <c r="T24" s="5" t="str">
        <f t="shared" si="5"/>
        <v>0.4 (0.3, 0.5)</v>
      </c>
      <c r="U24" s="5" t="str">
        <f t="shared" si="6"/>
        <v>0.6 (0.5, 0.8)</v>
      </c>
      <c r="V24" s="15">
        <f t="shared" si="7"/>
        <v>2.2162667274922755E-2</v>
      </c>
    </row>
    <row r="25" spans="2:22" x14ac:dyDescent="0.4">
      <c r="B25" s="12"/>
      <c r="C25" s="12" t="s">
        <v>35</v>
      </c>
      <c r="D25" s="13">
        <f>VLOOKUP(C25,'raw data'!$E$49:$K$70,5,FALSE)</f>
        <v>1154.3978890420301</v>
      </c>
      <c r="E25" s="13">
        <f>VLOOKUP(C25,'raw data'!$E$49:$K$70,7,FALSE)</f>
        <v>743.87341915913896</v>
      </c>
      <c r="F25" s="13">
        <f>VLOOKUP(C25,'raw data'!$E$49:$K$70,6,FALSE)</f>
        <v>1707.8347728338799</v>
      </c>
      <c r="G25" s="13">
        <f>VLOOKUP(C25,'raw data'!$E$141:$K$162,5,FALSE)</f>
        <v>2412.0632357772301</v>
      </c>
      <c r="H25" s="13">
        <f>VLOOKUP(C25,'raw data'!$E$141:$K$162,7,FALSE)</f>
        <v>1548.34774550415</v>
      </c>
      <c r="I25" s="13">
        <f>VLOOKUP(C25,'raw data'!$E$141:$K$162,6,FALSE)</f>
        <v>3473.6918328592201</v>
      </c>
      <c r="J25" s="13">
        <f>VLOOKUP(C25,'raw data'!$E$72:$K$93,5,FALSE)</f>
        <v>12534.094852219399</v>
      </c>
      <c r="K25" s="13">
        <f>VLOOKUP(C25,'raw data'!$E$72:$K$93,7,FALSE)</f>
        <v>10140.8636760473</v>
      </c>
      <c r="L25" s="14">
        <f>VLOOKUP(C25,'raw data'!$E$72:$K$93,6,FALSE)</f>
        <v>15825.9050368846</v>
      </c>
      <c r="M25" s="14">
        <f>VLOOKUP(C25,'raw data'!$E$164:$K$185,5,FALSE)</f>
        <v>26214.222016049898</v>
      </c>
      <c r="N25" s="14">
        <f>VLOOKUP(C25,'raw data'!$E$164:$K$185,7,FALSE)</f>
        <v>21440.012701530599</v>
      </c>
      <c r="O25" s="14">
        <f>VLOOKUP(C25,'raw data'!$E$164:$K$185,6,FALSE)</f>
        <v>33034.865429262201</v>
      </c>
      <c r="Q25" s="5" t="str">
        <f t="shared" si="2"/>
        <v>1.2 (0.7, 1.7)</v>
      </c>
      <c r="R25" s="5" t="str">
        <f t="shared" si="3"/>
        <v>2.4 (1.5, 3.5)</v>
      </c>
      <c r="S25" s="15">
        <f t="shared" si="4"/>
        <v>3.756743752629723E-2</v>
      </c>
      <c r="T25" s="5" t="str">
        <f t="shared" si="5"/>
        <v>1.3 (1, 1.6)</v>
      </c>
      <c r="U25" s="5" t="str">
        <f t="shared" si="6"/>
        <v>2.6 (2.1, 3.3)</v>
      </c>
      <c r="V25" s="15">
        <f t="shared" si="7"/>
        <v>3.7635627339071748E-2</v>
      </c>
    </row>
    <row r="26" spans="2:22" x14ac:dyDescent="0.4">
      <c r="B26" s="12" t="s">
        <v>36</v>
      </c>
      <c r="C26" s="12" t="s">
        <v>36</v>
      </c>
      <c r="D26" s="13">
        <f>VLOOKUP(C26,'raw data'!$E$49:$K$70,5,FALSE)</f>
        <v>5599.8802141971</v>
      </c>
      <c r="E26" s="13">
        <f>VLOOKUP(C26,'raw data'!$E$49:$K$70,7,FALSE)</f>
        <v>3638.4083727125899</v>
      </c>
      <c r="F26" s="13">
        <f>VLOOKUP(C26,'raw data'!$E$49:$K$70,6,FALSE)</f>
        <v>8066.9111203086304</v>
      </c>
      <c r="G26" s="13">
        <f>VLOOKUP(C26,'raw data'!$E$141:$K$162,5,FALSE)</f>
        <v>8954.5660845047296</v>
      </c>
      <c r="H26" s="13">
        <f>VLOOKUP(C26,'raw data'!$E$141:$K$162,7,FALSE)</f>
        <v>5878.4234929684599</v>
      </c>
      <c r="I26" s="13">
        <f>VLOOKUP(C26,'raw data'!$E$141:$K$162,6,FALSE)</f>
        <v>12738.442073371099</v>
      </c>
      <c r="J26" s="13">
        <f>VLOOKUP(C26,'raw data'!$E$72:$K$93,5,FALSE)</f>
        <v>61001.135327056501</v>
      </c>
      <c r="K26" s="13">
        <f>VLOOKUP(C26,'raw data'!$E$72:$K$93,7,FALSE)</f>
        <v>49770.340789287198</v>
      </c>
      <c r="L26" s="14">
        <f>VLOOKUP(C26,'raw data'!$E$72:$K$93,6,FALSE)</f>
        <v>75589.290518606605</v>
      </c>
      <c r="M26" s="14">
        <f>VLOOKUP(C26,'raw data'!$E$164:$K$185,5,FALSE)</f>
        <v>97632.473749086406</v>
      </c>
      <c r="N26" s="14">
        <f>VLOOKUP(C26,'raw data'!$E$164:$K$185,7,FALSE)</f>
        <v>81493.747771787894</v>
      </c>
      <c r="O26" s="14">
        <f>VLOOKUP(C26,'raw data'!$E$164:$K$185,6,FALSE)</f>
        <v>119255.116035224</v>
      </c>
      <c r="Q26" s="5" t="str">
        <f t="shared" si="2"/>
        <v>5.6 (3.6, 8.1)</v>
      </c>
      <c r="R26" s="5" t="str">
        <f t="shared" si="3"/>
        <v>9 (5.9, 12.7)</v>
      </c>
      <c r="S26" s="15">
        <f t="shared" si="4"/>
        <v>2.0657374566831158E-2</v>
      </c>
      <c r="T26" s="5" t="str">
        <f t="shared" si="5"/>
        <v>6.1 (5, 7.6)</v>
      </c>
      <c r="U26" s="5" t="str">
        <f t="shared" si="6"/>
        <v>9.8 (8.1, 11.9)</v>
      </c>
      <c r="V26" s="15">
        <f t="shared" si="7"/>
        <v>2.0706985107527883E-2</v>
      </c>
    </row>
    <row r="27" spans="2:22" x14ac:dyDescent="0.4">
      <c r="B27" s="12"/>
      <c r="C27" s="12"/>
      <c r="D27" s="13"/>
      <c r="E27" s="13"/>
      <c r="F27" s="13"/>
      <c r="G27" s="13"/>
      <c r="H27" s="13"/>
      <c r="I27" s="13"/>
      <c r="J27" s="13"/>
      <c r="K27" s="13"/>
      <c r="Q27" s="5" t="str">
        <f t="shared" si="2"/>
        <v>0 (0, 0)</v>
      </c>
      <c r="R27" s="5" t="str">
        <f t="shared" si="3"/>
        <v>0 (0, 0)</v>
      </c>
      <c r="S27" s="15"/>
      <c r="V27" s="15"/>
    </row>
    <row r="28" spans="2:22" ht="13.5" customHeight="1" x14ac:dyDescent="0.4">
      <c r="B28" s="10" t="s">
        <v>48</v>
      </c>
      <c r="C28" s="10"/>
      <c r="D28" s="13"/>
      <c r="E28" s="13"/>
      <c r="F28" s="13"/>
      <c r="G28" s="13"/>
      <c r="H28" s="13"/>
      <c r="I28" s="13"/>
      <c r="J28" s="13"/>
      <c r="K28" s="13"/>
      <c r="Q28" s="5" t="str">
        <f t="shared" si="2"/>
        <v>0 (0, 0)</v>
      </c>
      <c r="R28" s="5" t="str">
        <f t="shared" si="3"/>
        <v>0 (0, 0)</v>
      </c>
      <c r="S28" s="15"/>
      <c r="V28" s="15"/>
    </row>
    <row r="29" spans="2:22" x14ac:dyDescent="0.4">
      <c r="B29" s="12" t="s">
        <v>52</v>
      </c>
      <c r="C29" s="12" t="s">
        <v>53</v>
      </c>
      <c r="D29" s="13">
        <f>VLOOKUP(C5,'raw data'!$E$3:$K$24,5,FALSE)</f>
        <v>8098.3417924033502</v>
      </c>
      <c r="E29" s="13">
        <f>VLOOKUP(C5,'raw data'!$E$3:$K$24,7,FALSE)</f>
        <v>4497.3137408513603</v>
      </c>
      <c r="F29" s="13">
        <f>VLOOKUP(C5,'raw data'!$E$3:$K$24,6,FALSE)</f>
        <v>13140.7351264111</v>
      </c>
      <c r="G29" s="13">
        <f>VLOOKUP(C5,'raw data'!$E$95:$K$116,5,FALSE)</f>
        <v>10549.847824639101</v>
      </c>
      <c r="H29" s="13">
        <f>VLOOKUP(C5,'raw data'!$E$95:$K$116,7,FALSE)</f>
        <v>5851.8402157965702</v>
      </c>
      <c r="I29" s="13">
        <f>VLOOKUP(C5,'raw data'!$E$95:$K$116,6,FALSE)</f>
        <v>16949.831506787799</v>
      </c>
      <c r="J29" s="13">
        <f>VLOOKUP(C5,'raw data'!$E$26:$K$47,5,FALSE)</f>
        <v>142481.68758481901</v>
      </c>
      <c r="K29" s="13">
        <f>VLOOKUP(C5,'raw data'!$E$26:$K$47,7,FALSE)</f>
        <v>96949.514086909199</v>
      </c>
      <c r="L29" s="14">
        <f>VLOOKUP(C5,'raw data'!$E$26:$K$47,6,FALSE)</f>
        <v>194619.87308160501</v>
      </c>
      <c r="M29" s="14">
        <f>VLOOKUP(C5,'raw data'!$E$118:$K$139,5,FALSE)</f>
        <v>185476.519032071</v>
      </c>
      <c r="N29" s="14">
        <f>VLOOKUP(C5,'raw data'!$E$118:$K$139,7,FALSE)</f>
        <v>126542.847169373</v>
      </c>
      <c r="O29" s="14">
        <f>VLOOKUP(C5,'raw data'!$E$118:$K$139,6,FALSE)</f>
        <v>252930.34587091699</v>
      </c>
      <c r="Q29" s="5" t="str">
        <f t="shared" si="2"/>
        <v>8.1 (4.5, 13.1)</v>
      </c>
      <c r="R29" s="5" t="str">
        <f t="shared" si="3"/>
        <v>10.5 (5.9, 16.9)</v>
      </c>
      <c r="S29" s="15">
        <f t="shared" si="4"/>
        <v>1.0438518518204281E-2</v>
      </c>
      <c r="T29" s="5" t="str">
        <f t="shared" si="5"/>
        <v>14.2 (9.7, 19.5)</v>
      </c>
      <c r="U29" s="5" t="str">
        <f t="shared" si="6"/>
        <v>18.5 (12.7, 25.3)</v>
      </c>
      <c r="V29" s="15">
        <f t="shared" si="7"/>
        <v>1.0405410125776693E-2</v>
      </c>
    </row>
    <row r="30" spans="2:22" x14ac:dyDescent="0.4">
      <c r="B30" s="12" t="s">
        <v>55</v>
      </c>
      <c r="C30" s="12" t="s">
        <v>26</v>
      </c>
      <c r="D30" s="13">
        <f>VLOOKUP(C6,'raw data'!$E$3:$K$24,5,FALSE)</f>
        <v>33698.730583415301</v>
      </c>
      <c r="E30" s="13">
        <f>VLOOKUP(C6,'raw data'!$E$3:$K$24,7,FALSE)</f>
        <v>21159.043764145201</v>
      </c>
      <c r="F30" s="13">
        <f>VLOOKUP(C6,'raw data'!$E$3:$K$24,6,FALSE)</f>
        <v>50263.097523765398</v>
      </c>
      <c r="G30" s="13">
        <f>VLOOKUP(C6,'raw data'!$E$95:$K$116,5,FALSE)</f>
        <v>72629.030258606101</v>
      </c>
      <c r="H30" s="13">
        <f>VLOOKUP(C6,'raw data'!$E$95:$K$116,7,FALSE)</f>
        <v>45355.0218938506</v>
      </c>
      <c r="I30" s="13">
        <f>VLOOKUP(C6,'raw data'!$E$95:$K$116,6,FALSE)</f>
        <v>108574.8104932</v>
      </c>
      <c r="J30" s="13">
        <f>VLOOKUP(C6,'raw data'!$E$26:$K$47,5,FALSE)</f>
        <v>370691.17648564099</v>
      </c>
      <c r="K30" s="13">
        <f>VLOOKUP(C6,'raw data'!$E$26:$K$47,7,FALSE)</f>
        <v>282966.20801758702</v>
      </c>
      <c r="L30" s="14">
        <f>VLOOKUP(C6,'raw data'!$E$26:$K$47,6,FALSE)</f>
        <v>478028.30624469399</v>
      </c>
      <c r="M30" s="14">
        <f>VLOOKUP(C6,'raw data'!$E$118:$K$139,5,FALSE)</f>
        <v>799532.25009488198</v>
      </c>
      <c r="N30" s="14">
        <f>VLOOKUP(C6,'raw data'!$E$118:$K$139,7,FALSE)</f>
        <v>613991.04226795596</v>
      </c>
      <c r="O30" s="14">
        <f>VLOOKUP(C6,'raw data'!$E$118:$K$139,6,FALSE)</f>
        <v>1022150.8401834</v>
      </c>
      <c r="Q30" s="5" t="str">
        <f t="shared" si="2"/>
        <v>33.7 (21.2, 50.3)</v>
      </c>
      <c r="R30" s="5" t="str">
        <f t="shared" si="3"/>
        <v>72.6 (45.4, 108.6)</v>
      </c>
      <c r="S30" s="15">
        <f t="shared" si="4"/>
        <v>3.9836044369914218E-2</v>
      </c>
      <c r="T30" s="5" t="str">
        <f t="shared" si="5"/>
        <v>37.1 (28.3, 47.8)</v>
      </c>
      <c r="U30" s="5" t="str">
        <f t="shared" si="6"/>
        <v>80 (61.4, 102.2)</v>
      </c>
      <c r="V30" s="15">
        <f t="shared" si="7"/>
        <v>3.9892029176684954E-2</v>
      </c>
    </row>
    <row r="31" spans="2:22" x14ac:dyDescent="0.4">
      <c r="B31" s="12"/>
      <c r="C31" s="12" t="s">
        <v>56</v>
      </c>
      <c r="D31" s="13">
        <f>VLOOKUP(C7,'raw data'!$E$3:$K$24,5,FALSE)</f>
        <v>496402.989156725</v>
      </c>
      <c r="E31" s="13">
        <f>VLOOKUP(C7,'raw data'!$E$3:$K$24,7,FALSE)</f>
        <v>299700.71685133799</v>
      </c>
      <c r="F31" s="13">
        <f>VLOOKUP(C7,'raw data'!$E$3:$K$24,6,FALSE)</f>
        <v>765519.26174275298</v>
      </c>
      <c r="G31" s="13">
        <f>VLOOKUP(C7,'raw data'!$E$95:$K$116,5,FALSE)</f>
        <v>1001185.3853824</v>
      </c>
      <c r="H31" s="13">
        <f>VLOOKUP(C7,'raw data'!$E$95:$K$116,7,FALSE)</f>
        <v>608354.37629220996</v>
      </c>
      <c r="I31" s="13">
        <f>VLOOKUP(C7,'raw data'!$E$95:$K$116,6,FALSE)</f>
        <v>1524246.5208651</v>
      </c>
      <c r="J31" s="13">
        <f>VLOOKUP(C7,'raw data'!$E$26:$K$47,5,FALSE)</f>
        <v>5502358.1735432101</v>
      </c>
      <c r="K31" s="13">
        <f>VLOOKUP(C7,'raw data'!$E$26:$K$47,7,FALSE)</f>
        <v>3999076.0992544699</v>
      </c>
      <c r="L31" s="14">
        <f>VLOOKUP(C7,'raw data'!$E$26:$K$47,6,FALSE)</f>
        <v>7218641.81883818</v>
      </c>
      <c r="M31" s="14">
        <f>VLOOKUP(C7,'raw data'!$E$118:$K$139,5,FALSE)</f>
        <v>11106451.6552024</v>
      </c>
      <c r="N31" s="14">
        <f>VLOOKUP(C7,'raw data'!$E$118:$K$139,7,FALSE)</f>
        <v>8189755.9911742201</v>
      </c>
      <c r="O31" s="14">
        <f>VLOOKUP(C7,'raw data'!$E$118:$K$139,6,FALSE)</f>
        <v>14510932.629551399</v>
      </c>
      <c r="Q31" s="5" t="str">
        <f t="shared" si="2"/>
        <v>496.4 (299.7, 765.5)</v>
      </c>
      <c r="R31" s="5" t="str">
        <f t="shared" si="3"/>
        <v>1001.2 (608.4, 1524.2)</v>
      </c>
      <c r="S31" s="15">
        <f t="shared" si="4"/>
        <v>3.5064836242409768E-2</v>
      </c>
      <c r="T31" s="5" t="str">
        <f t="shared" si="5"/>
        <v>550.2 (399.9, 721.9)</v>
      </c>
      <c r="U31" s="5" t="str">
        <f t="shared" si="6"/>
        <v>1110.6 (819, 1451.1)</v>
      </c>
      <c r="V31" s="15">
        <f t="shared" si="7"/>
        <v>3.5120324181185651E-2</v>
      </c>
    </row>
    <row r="32" spans="2:22" x14ac:dyDescent="0.4">
      <c r="B32" s="12"/>
      <c r="C32" s="12" t="s">
        <v>58</v>
      </c>
      <c r="D32" s="13">
        <f>VLOOKUP(C8,'raw data'!$E$3:$K$24,5,FALSE)</f>
        <v>340461.11497076898</v>
      </c>
      <c r="E32" s="13">
        <f>VLOOKUP(C8,'raw data'!$E$3:$K$24,7,FALSE)</f>
        <v>199155.97078204801</v>
      </c>
      <c r="F32" s="13">
        <f>VLOOKUP(C8,'raw data'!$E$3:$K$24,6,FALSE)</f>
        <v>525847.75061827898</v>
      </c>
      <c r="G32" s="13">
        <f>VLOOKUP(C8,'raw data'!$E$95:$K$116,5,FALSE)</f>
        <v>788379.88503022597</v>
      </c>
      <c r="H32" s="13">
        <f>VLOOKUP(C8,'raw data'!$E$95:$K$116,7,FALSE)</f>
        <v>468352.16871221899</v>
      </c>
      <c r="I32" s="13">
        <f>VLOOKUP(C8,'raw data'!$E$95:$K$116,6,FALSE)</f>
        <v>1235830.2236462701</v>
      </c>
      <c r="J32" s="13">
        <f>VLOOKUP(C8,'raw data'!$E$26:$K$47,5,FALSE)</f>
        <v>3779960.9406936099</v>
      </c>
      <c r="K32" s="13">
        <f>VLOOKUP(C8,'raw data'!$E$26:$K$47,7,FALSE)</f>
        <v>2690132.36125388</v>
      </c>
      <c r="L32" s="14">
        <f>VLOOKUP(C8,'raw data'!$E$26:$K$47,6,FALSE)</f>
        <v>5185070.9073430104</v>
      </c>
      <c r="M32" s="14">
        <f>VLOOKUP(C8,'raw data'!$E$118:$K$139,5,FALSE)</f>
        <v>8739435.4169442505</v>
      </c>
      <c r="N32" s="14">
        <f>VLOOKUP(C8,'raw data'!$E$118:$K$139,7,FALSE)</f>
        <v>6308287.1950545404</v>
      </c>
      <c r="O32" s="14">
        <f>VLOOKUP(C8,'raw data'!$E$118:$K$139,6,FALSE)</f>
        <v>11884095.070268</v>
      </c>
      <c r="Q32" s="5" t="str">
        <f t="shared" si="2"/>
        <v>340.5 (199.2, 525.8)</v>
      </c>
      <c r="R32" s="5" t="str">
        <f t="shared" si="3"/>
        <v>788.4 (468.4, 1235.8)</v>
      </c>
      <c r="S32" s="15">
        <f t="shared" si="4"/>
        <v>4.536634038504677E-2</v>
      </c>
      <c r="T32" s="5" t="str">
        <f t="shared" si="5"/>
        <v>378 (269, 518.5)</v>
      </c>
      <c r="U32" s="5" t="str">
        <f t="shared" si="6"/>
        <v>873.9 (630.8, 1188.4)</v>
      </c>
      <c r="V32" s="15">
        <f t="shared" si="7"/>
        <v>4.5242891112689955E-2</v>
      </c>
    </row>
    <row r="33" spans="2:22" x14ac:dyDescent="0.4">
      <c r="B33" s="16"/>
      <c r="C33" s="12" t="s">
        <v>85</v>
      </c>
      <c r="D33" s="13">
        <f>VLOOKUP(C9,'raw data'!$E$3:$K$24,5,FALSE)</f>
        <v>7286.7484443211797</v>
      </c>
      <c r="E33" s="13">
        <f>VLOOKUP(C9,'raw data'!$E$3:$K$24,7,FALSE)</f>
        <v>3944.7958806731699</v>
      </c>
      <c r="F33" s="13">
        <f>VLOOKUP(C9,'raw data'!$E$3:$K$24,6,FALSE)</f>
        <v>12710.137099899601</v>
      </c>
      <c r="G33" s="13">
        <f>VLOOKUP(C9,'raw data'!$E$95:$K$116,5,FALSE)</f>
        <v>33384.239737730197</v>
      </c>
      <c r="H33" s="13">
        <f>VLOOKUP(C9,'raw data'!$E$95:$K$116,7,FALSE)</f>
        <v>18130.893032697899</v>
      </c>
      <c r="I33" s="13">
        <f>VLOOKUP(C9,'raw data'!$E$95:$K$116,6,FALSE)</f>
        <v>57524.099976022197</v>
      </c>
      <c r="J33" s="13">
        <f>VLOOKUP(C9,'raw data'!$E$26:$K$47,5,FALSE)</f>
        <v>80520.892316414305</v>
      </c>
      <c r="K33" s="13">
        <f>VLOOKUP(C9,'raw data'!$E$26:$K$47,7,FALSE)</f>
        <v>49169.198334200002</v>
      </c>
      <c r="L33" s="14">
        <f>VLOOKUP(C9,'raw data'!$E$26:$K$47,6,FALSE)</f>
        <v>124612.122548335</v>
      </c>
      <c r="M33" s="14">
        <f>VLOOKUP(C9,'raw data'!$E$118:$K$139,5,FALSE)</f>
        <v>369476.578417435</v>
      </c>
      <c r="N33" s="14">
        <f>VLOOKUP(C9,'raw data'!$E$118:$K$139,7,FALSE)</f>
        <v>229396.441279672</v>
      </c>
      <c r="O33" s="14">
        <f>VLOOKUP(C9,'raw data'!$E$118:$K$139,6,FALSE)</f>
        <v>566947.52216964297</v>
      </c>
      <c r="Q33" s="5" t="str">
        <f t="shared" si="2"/>
        <v>7.3 (3.9, 12.7)</v>
      </c>
      <c r="R33" s="5" t="str">
        <f t="shared" si="3"/>
        <v>33.4 (18.1, 57.5)</v>
      </c>
      <c r="S33" s="15">
        <f t="shared" si="4"/>
        <v>0.12350000823446944</v>
      </c>
      <c r="T33" s="5" t="str">
        <f t="shared" si="5"/>
        <v>8.1 (4.9, 12.5)</v>
      </c>
      <c r="U33" s="5" t="str">
        <f t="shared" si="6"/>
        <v>36.9 (22.9, 56.7)</v>
      </c>
      <c r="V33" s="15">
        <f t="shared" si="7"/>
        <v>0.12374414750326965</v>
      </c>
    </row>
    <row r="34" spans="2:22" x14ac:dyDescent="0.4">
      <c r="B34" s="12"/>
      <c r="C34" s="12" t="s">
        <v>32</v>
      </c>
      <c r="D34" s="13">
        <f>VLOOKUP(C10,'raw data'!$E$3:$K$24,5,FALSE)</f>
        <v>35517.491090804499</v>
      </c>
      <c r="E34" s="13">
        <f>VLOOKUP(C10,'raw data'!$E$3:$K$24,7,FALSE)</f>
        <v>19256.0702096606</v>
      </c>
      <c r="F34" s="13">
        <f>VLOOKUP(C10,'raw data'!$E$3:$K$24,6,FALSE)</f>
        <v>60942.870251002903</v>
      </c>
      <c r="G34" s="13">
        <f>VLOOKUP(C10,'raw data'!$E$95:$K$116,5,FALSE)</f>
        <v>50571.756939439401</v>
      </c>
      <c r="H34" s="13">
        <f>VLOOKUP(C10,'raw data'!$E$95:$K$116,7,FALSE)</f>
        <v>27210.7588626625</v>
      </c>
      <c r="I34" s="13">
        <f>VLOOKUP(C10,'raw data'!$E$95:$K$116,6,FALSE)</f>
        <v>86328.059380523002</v>
      </c>
      <c r="J34" s="13">
        <f>VLOOKUP(C10,'raw data'!$E$26:$K$47,5,FALSE)</f>
        <v>392271.710416788</v>
      </c>
      <c r="K34" s="13">
        <f>VLOOKUP(C10,'raw data'!$E$26:$K$47,7,FALSE)</f>
        <v>246882.45022485001</v>
      </c>
      <c r="L34" s="14">
        <f>VLOOKUP(C10,'raw data'!$E$26:$K$47,6,FALSE)</f>
        <v>587896.93054082396</v>
      </c>
      <c r="M34" s="14">
        <f>VLOOKUP(C10,'raw data'!$E$118:$K$139,5,FALSE)</f>
        <v>559684.01486205403</v>
      </c>
      <c r="N34" s="14">
        <f>VLOOKUP(C10,'raw data'!$E$118:$K$139,7,FALSE)</f>
        <v>339389.10924310901</v>
      </c>
      <c r="O34" s="14">
        <f>VLOOKUP(C10,'raw data'!$E$118:$K$139,6,FALSE)</f>
        <v>846886.53417134797</v>
      </c>
      <c r="Q34" s="5" t="str">
        <f t="shared" si="2"/>
        <v>35.5 (19.3, 60.9)</v>
      </c>
      <c r="R34" s="5" t="str">
        <f t="shared" si="3"/>
        <v>50.6 (27.2, 86.3)</v>
      </c>
      <c r="S34" s="15">
        <f t="shared" si="4"/>
        <v>1.461568932735138E-2</v>
      </c>
      <c r="T34" s="5" t="str">
        <f t="shared" si="5"/>
        <v>39.2 (24.7, 58.8)</v>
      </c>
      <c r="U34" s="5" t="str">
        <f t="shared" si="6"/>
        <v>56 (33.9, 84.7)</v>
      </c>
      <c r="V34" s="15">
        <f t="shared" si="7"/>
        <v>1.4716427239134546E-2</v>
      </c>
    </row>
    <row r="35" spans="2:22" x14ac:dyDescent="0.4">
      <c r="B35" s="12"/>
      <c r="C35" s="12" t="s">
        <v>33</v>
      </c>
      <c r="D35" s="13">
        <f>VLOOKUP(C11,'raw data'!$E$3:$K$24,5,FALSE)</f>
        <v>360.468017944064</v>
      </c>
      <c r="E35" s="13">
        <f>VLOOKUP(C11,'raw data'!$E$3:$K$24,7,FALSE)</f>
        <v>224.13699325820099</v>
      </c>
      <c r="F35" s="13">
        <f>VLOOKUP(C11,'raw data'!$E$3:$K$24,6,FALSE)</f>
        <v>544.20729277175201</v>
      </c>
      <c r="G35" s="13">
        <f>VLOOKUP(C11,'raw data'!$E$95:$K$116,5,FALSE)</f>
        <v>838.28725639272</v>
      </c>
      <c r="H35" s="13">
        <f>VLOOKUP(C11,'raw data'!$E$95:$K$116,7,FALSE)</f>
        <v>517.80135242077199</v>
      </c>
      <c r="I35" s="13">
        <f>VLOOKUP(C11,'raw data'!$E$95:$K$116,6,FALSE)</f>
        <v>1276.5081166738801</v>
      </c>
      <c r="J35" s="13">
        <f>VLOOKUP(C11,'raw data'!$E$26:$K$47,5,FALSE)</f>
        <v>3891.6348959933998</v>
      </c>
      <c r="K35" s="13">
        <f>VLOOKUP(C11,'raw data'!$E$26:$K$47,7,FALSE)</f>
        <v>3037.9002065199202</v>
      </c>
      <c r="L35" s="14">
        <f>VLOOKUP(C11,'raw data'!$E$26:$K$47,6,FALSE)</f>
        <v>5111.6117871893803</v>
      </c>
      <c r="M35" s="14">
        <f>VLOOKUP(C11,'raw data'!$E$118:$K$139,5,FALSE)</f>
        <v>9050.9058820730697</v>
      </c>
      <c r="N35" s="14">
        <f>VLOOKUP(C11,'raw data'!$E$118:$K$139,7,FALSE)</f>
        <v>7059.5801866762604</v>
      </c>
      <c r="O35" s="14">
        <f>VLOOKUP(C11,'raw data'!$E$118:$K$139,6,FALSE)</f>
        <v>11986.167835890299</v>
      </c>
      <c r="Q35" s="5" t="str">
        <f t="shared" si="2"/>
        <v>0.4 (0.2, 0.5)</v>
      </c>
      <c r="R35" s="5" t="str">
        <f t="shared" si="3"/>
        <v>0.8 (0.5, 1.3)</v>
      </c>
      <c r="S35" s="15">
        <f t="shared" si="4"/>
        <v>4.5708702696347171E-2</v>
      </c>
      <c r="T35" s="5" t="str">
        <f t="shared" si="5"/>
        <v>0.4 (0.3, 0.5)</v>
      </c>
      <c r="U35" s="5" t="str">
        <f t="shared" si="6"/>
        <v>0.9 (0.7, 1.2)</v>
      </c>
      <c r="V35" s="15">
        <f t="shared" si="7"/>
        <v>4.5714950355408276E-2</v>
      </c>
    </row>
    <row r="36" spans="2:22" x14ac:dyDescent="0.4">
      <c r="B36" s="12"/>
      <c r="C36" s="12" t="s">
        <v>84</v>
      </c>
      <c r="D36" s="13">
        <f>VLOOKUP(C12,'raw data'!$E$3:$K$24,5,FALSE)</f>
        <v>11093.153235710301</v>
      </c>
      <c r="E36" s="13">
        <f>VLOOKUP(C12,'raw data'!$E$3:$K$24,7,FALSE)</f>
        <v>7332.6191731976796</v>
      </c>
      <c r="F36" s="13">
        <f>VLOOKUP(C12,'raw data'!$E$3:$K$24,6,FALSE)</f>
        <v>16074.712509036301</v>
      </c>
      <c r="G36" s="13">
        <f>VLOOKUP(C12,'raw data'!$E$95:$K$116,5,FALSE)</f>
        <v>18739.9463109391</v>
      </c>
      <c r="H36" s="13">
        <f>VLOOKUP(C12,'raw data'!$E$95:$K$116,7,FALSE)</f>
        <v>12163.8191674343</v>
      </c>
      <c r="I36" s="13">
        <f>VLOOKUP(C12,'raw data'!$E$95:$K$116,6,FALSE)</f>
        <v>27426.219197611601</v>
      </c>
      <c r="J36" s="13">
        <f>VLOOKUP(C12,'raw data'!$E$26:$K$47,5,FALSE)</f>
        <v>120598.408808316</v>
      </c>
      <c r="K36" s="13">
        <f>VLOOKUP(C12,'raw data'!$E$26:$K$47,7,FALSE)</f>
        <v>95398.902184314895</v>
      </c>
      <c r="L36" s="14">
        <f>VLOOKUP(C12,'raw data'!$E$26:$K$47,6,FALSE)</f>
        <v>149529.933090554</v>
      </c>
      <c r="M36" s="14">
        <f>VLOOKUP(C12,'raw data'!$E$118:$K$139,5,FALSE)</f>
        <v>204317.35893302201</v>
      </c>
      <c r="N36" s="14">
        <f>VLOOKUP(C12,'raw data'!$E$118:$K$139,7,FALSE)</f>
        <v>163911.39297019099</v>
      </c>
      <c r="O36" s="14">
        <f>VLOOKUP(C12,'raw data'!$E$118:$K$139,6,FALSE)</f>
        <v>251554.833933004</v>
      </c>
      <c r="Q36" s="5" t="str">
        <f t="shared" si="2"/>
        <v>11.1 (7.3, 16.1)</v>
      </c>
      <c r="R36" s="5" t="str">
        <f t="shared" si="3"/>
        <v>18.7 (12.2, 27.4)</v>
      </c>
      <c r="S36" s="15">
        <f t="shared" si="4"/>
        <v>2.3769843815611199E-2</v>
      </c>
      <c r="T36" s="5" t="str">
        <f t="shared" si="5"/>
        <v>12.1 (9.5, 15)</v>
      </c>
      <c r="U36" s="5" t="str">
        <f t="shared" si="6"/>
        <v>20.4 (16.4, 25.2)</v>
      </c>
      <c r="V36" s="15">
        <f t="shared" si="7"/>
        <v>2.3937797999609482E-2</v>
      </c>
    </row>
    <row r="37" spans="2:22" x14ac:dyDescent="0.4">
      <c r="B37" s="10"/>
      <c r="C37" s="12" t="s">
        <v>83</v>
      </c>
      <c r="D37" s="13">
        <f>VLOOKUP(C13,'raw data'!$E$3:$K$24,5,FALSE)</f>
        <v>34048.113279485202</v>
      </c>
      <c r="E37" s="13">
        <f>VLOOKUP(C13,'raw data'!$E$3:$K$24,7,FALSE)</f>
        <v>21082.572322383799</v>
      </c>
      <c r="F37" s="13">
        <f>VLOOKUP(C13,'raw data'!$E$3:$K$24,6,FALSE)</f>
        <v>51028.610242233102</v>
      </c>
      <c r="G37" s="13">
        <f>VLOOKUP(C13,'raw data'!$E$95:$K$116,5,FALSE)</f>
        <v>48268.800632584796</v>
      </c>
      <c r="H37" s="13">
        <f>VLOOKUP(C13,'raw data'!$E$95:$K$116,7,FALSE)</f>
        <v>30640.9535370085</v>
      </c>
      <c r="I37" s="13">
        <f>VLOOKUP(C13,'raw data'!$E$95:$K$116,6,FALSE)</f>
        <v>71921.842694579696</v>
      </c>
      <c r="J37" s="13">
        <f>VLOOKUP(C13,'raw data'!$E$26:$K$47,5,FALSE)</f>
        <v>372850.29951120901</v>
      </c>
      <c r="K37" s="13">
        <f>VLOOKUP(C13,'raw data'!$E$26:$K$47,7,FALSE)</f>
        <v>281786.64031601098</v>
      </c>
      <c r="L37" s="14">
        <f>VLOOKUP(C13,'raw data'!$E$26:$K$47,6,FALSE)</f>
        <v>491104.46455242502</v>
      </c>
      <c r="M37" s="14">
        <f>VLOOKUP(C13,'raw data'!$E$118:$K$139,5,FALSE)</f>
        <v>528449.858331981</v>
      </c>
      <c r="N37" s="14">
        <f>VLOOKUP(C13,'raw data'!$E$118:$K$139,7,FALSE)</f>
        <v>404349.52305786399</v>
      </c>
      <c r="O37" s="14">
        <f>VLOOKUP(C13,'raw data'!$E$118:$K$139,6,FALSE)</f>
        <v>688425.39271375805</v>
      </c>
      <c r="Q37" s="5" t="str">
        <f t="shared" si="2"/>
        <v>34 (21.1, 51)</v>
      </c>
      <c r="R37" s="5" t="str">
        <f t="shared" si="3"/>
        <v>48.3 (30.6, 71.9)</v>
      </c>
      <c r="S37" s="15">
        <f t="shared" si="4"/>
        <v>1.4402223271287285E-2</v>
      </c>
      <c r="T37" s="5" t="str">
        <f t="shared" si="5"/>
        <v>37.3 (28.2, 49.1)</v>
      </c>
      <c r="U37" s="5" t="str">
        <f t="shared" si="6"/>
        <v>52.8 (40.4, 68.8)</v>
      </c>
      <c r="V37" s="15">
        <f t="shared" si="7"/>
        <v>1.4390499445317407E-2</v>
      </c>
    </row>
    <row r="38" spans="2:22" x14ac:dyDescent="0.4">
      <c r="B38" s="12"/>
      <c r="C38" s="12" t="s">
        <v>30</v>
      </c>
      <c r="D38" s="13">
        <f>VLOOKUP(C14,'raw data'!$E$3:$K$24,5,FALSE)</f>
        <v>97111.329463679198</v>
      </c>
      <c r="E38" s="13">
        <f>VLOOKUP(C14,'raw data'!$E$3:$K$24,7,FALSE)</f>
        <v>62979.836824699298</v>
      </c>
      <c r="F38" s="13">
        <f>VLOOKUP(C14,'raw data'!$E$3:$K$24,6,FALSE)</f>
        <v>143815.051599322</v>
      </c>
      <c r="G38" s="13">
        <f>VLOOKUP(C14,'raw data'!$E$95:$K$116,5,FALSE)</f>
        <v>180609.001279591</v>
      </c>
      <c r="H38" s="13">
        <f>VLOOKUP(C14,'raw data'!$E$95:$K$116,7,FALSE)</f>
        <v>116457.789154875</v>
      </c>
      <c r="I38" s="13">
        <f>VLOOKUP(C14,'raw data'!$E$95:$K$116,6,FALSE)</f>
        <v>268467.86893001699</v>
      </c>
      <c r="J38" s="13">
        <f>VLOOKUP(C14,'raw data'!$E$26:$K$47,5,FALSE)</f>
        <v>1072552.51807436</v>
      </c>
      <c r="K38" s="13">
        <f>VLOOKUP(C14,'raw data'!$E$26:$K$47,7,FALSE)</f>
        <v>834643.527417909</v>
      </c>
      <c r="L38" s="14">
        <f>VLOOKUP(C14,'raw data'!$E$26:$K$47,6,FALSE)</f>
        <v>1371213.1092985901</v>
      </c>
      <c r="M38" s="14">
        <f>VLOOKUP(C14,'raw data'!$E$118:$K$139,5,FALSE)</f>
        <v>1998962.69617247</v>
      </c>
      <c r="N38" s="14">
        <f>VLOOKUP(C14,'raw data'!$E$118:$K$139,7,FALSE)</f>
        <v>1566736.3799008899</v>
      </c>
      <c r="O38" s="14">
        <f>VLOOKUP(C14,'raw data'!$E$118:$K$139,6,FALSE)</f>
        <v>2527333.2441008398</v>
      </c>
      <c r="Q38" s="5" t="str">
        <f t="shared" si="2"/>
        <v>97.1 (63, 143.8)</v>
      </c>
      <c r="R38" s="5" t="str">
        <f t="shared" si="3"/>
        <v>180.6 (116.5, 268.5)</v>
      </c>
      <c r="S38" s="15">
        <f t="shared" si="4"/>
        <v>2.9648755490413865E-2</v>
      </c>
      <c r="T38" s="5" t="str">
        <f t="shared" si="5"/>
        <v>107.3 (83.5, 137.1)</v>
      </c>
      <c r="U38" s="5" t="str">
        <f t="shared" si="6"/>
        <v>199.9 (156.7, 252.7)</v>
      </c>
      <c r="V38" s="15">
        <f t="shared" si="7"/>
        <v>2.9784255797992064E-2</v>
      </c>
    </row>
    <row r="39" spans="2:22" x14ac:dyDescent="0.4">
      <c r="B39" s="12"/>
      <c r="C39" s="12" t="s">
        <v>21</v>
      </c>
      <c r="D39" s="13">
        <f>VLOOKUP(C15,'raw data'!$E$3:$K$24,5,FALSE)</f>
        <v>5803.6581758351504</v>
      </c>
      <c r="E39" s="13">
        <f>VLOOKUP(C15,'raw data'!$E$3:$K$24,7,FALSE)</f>
        <v>3774.3099609351002</v>
      </c>
      <c r="F39" s="13">
        <f>VLOOKUP(C15,'raw data'!$E$3:$K$24,6,FALSE)</f>
        <v>8380.0310318588799</v>
      </c>
      <c r="G39" s="13">
        <f>VLOOKUP(C15,'raw data'!$E$95:$K$116,5,FALSE)</f>
        <v>12395.7546656252</v>
      </c>
      <c r="H39" s="13">
        <f>VLOOKUP(C15,'raw data'!$E$95:$K$116,7,FALSE)</f>
        <v>8180.1479657986902</v>
      </c>
      <c r="I39" s="13">
        <f>VLOOKUP(C15,'raw data'!$E$95:$K$116,6,FALSE)</f>
        <v>17694.9438529658</v>
      </c>
      <c r="J39" s="13">
        <f>VLOOKUP(C15,'raw data'!$E$26:$K$47,5,FALSE)</f>
        <v>63734.098591068097</v>
      </c>
      <c r="K39" s="13">
        <f>VLOOKUP(C15,'raw data'!$E$26:$K$47,7,FALSE)</f>
        <v>52303.054296436698</v>
      </c>
      <c r="L39" s="14">
        <f>VLOOKUP(C15,'raw data'!$E$26:$K$47,6,FALSE)</f>
        <v>81683.7728263061</v>
      </c>
      <c r="M39" s="14">
        <f>VLOOKUP(C15,'raw data'!$E$118:$K$139,5,FALSE)</f>
        <v>136443.436231709</v>
      </c>
      <c r="N39" s="14">
        <f>VLOOKUP(C15,'raw data'!$E$118:$K$139,7,FALSE)</f>
        <v>113108.286145352</v>
      </c>
      <c r="O39" s="14">
        <f>VLOOKUP(C15,'raw data'!$E$118:$K$139,6,FALSE)</f>
        <v>169124.63764303201</v>
      </c>
      <c r="Q39" s="5" t="str">
        <f t="shared" si="2"/>
        <v>5.8 (3.8, 8.4)</v>
      </c>
      <c r="R39" s="5" t="str">
        <f t="shared" si="3"/>
        <v>12.4 (8.2, 17.7)</v>
      </c>
      <c r="S39" s="15">
        <f t="shared" si="4"/>
        <v>3.9167308820529427E-2</v>
      </c>
      <c r="T39" s="5" t="str">
        <f t="shared" si="5"/>
        <v>6.4 (5.2, 8.2)</v>
      </c>
      <c r="U39" s="5" t="str">
        <f t="shared" si="6"/>
        <v>13.6 (11.3, 16.9)</v>
      </c>
      <c r="V39" s="15">
        <f t="shared" si="7"/>
        <v>3.9338730675698534E-2</v>
      </c>
    </row>
    <row r="40" spans="2:22" x14ac:dyDescent="0.4">
      <c r="B40" s="12" t="s">
        <v>76</v>
      </c>
      <c r="C40" s="12" t="s">
        <v>38</v>
      </c>
      <c r="D40" s="13">
        <f>VLOOKUP(C16,'raw data'!$E$3:$K$24,5,FALSE)</f>
        <v>105113.413677997</v>
      </c>
      <c r="E40" s="13">
        <f>VLOOKUP(C16,'raw data'!$E$3:$K$24,7,FALSE)</f>
        <v>62105.248729029001</v>
      </c>
      <c r="F40" s="13">
        <f>VLOOKUP(C16,'raw data'!$E$3:$K$24,6,FALSE)</f>
        <v>164128.67341069601</v>
      </c>
      <c r="G40" s="13">
        <f>VLOOKUP(C16,'raw data'!$E$95:$K$116,5,FALSE)</f>
        <v>233967.65438822299</v>
      </c>
      <c r="H40" s="13">
        <f>VLOOKUP(C16,'raw data'!$E$95:$K$116,7,FALSE)</f>
        <v>140537.14614844299</v>
      </c>
      <c r="I40" s="13">
        <f>VLOOKUP(C16,'raw data'!$E$95:$K$116,6,FALSE)</f>
        <v>352009.09902689501</v>
      </c>
      <c r="J40" s="13">
        <f>VLOOKUP(C16,'raw data'!$E$26:$K$47,5,FALSE)</f>
        <v>1174482.69233798</v>
      </c>
      <c r="K40" s="13">
        <f>VLOOKUP(C16,'raw data'!$E$26:$K$47,7,FALSE)</f>
        <v>801628.88767099997</v>
      </c>
      <c r="L40" s="14">
        <f>VLOOKUP(C16,'raw data'!$E$26:$K$47,6,FALSE)</f>
        <v>1641761.8129531899</v>
      </c>
      <c r="M40" s="14">
        <f>VLOOKUP(C16,'raw data'!$E$118:$K$139,5,FALSE)</f>
        <v>2611774.4379443699</v>
      </c>
      <c r="N40" s="14">
        <f>VLOOKUP(C16,'raw data'!$E$118:$K$139,7,FALSE)</f>
        <v>1830225.80321572</v>
      </c>
      <c r="O40" s="14">
        <f>VLOOKUP(C16,'raw data'!$E$118:$K$139,6,FALSE)</f>
        <v>3608632.4410119299</v>
      </c>
      <c r="Q40" s="5" t="str">
        <f t="shared" si="2"/>
        <v>105.1 (62.1, 164.1)</v>
      </c>
      <c r="R40" s="5" t="str">
        <f t="shared" si="3"/>
        <v>234 (140.5, 352)</v>
      </c>
      <c r="S40" s="15">
        <f t="shared" si="4"/>
        <v>4.2271005423478641E-2</v>
      </c>
      <c r="T40" s="5" t="str">
        <f t="shared" si="5"/>
        <v>117.4 (80.2, 164.2)</v>
      </c>
      <c r="U40" s="5" t="str">
        <f t="shared" si="6"/>
        <v>261.2 (183, 360.9)</v>
      </c>
      <c r="V40" s="15">
        <f t="shared" si="7"/>
        <v>4.2198820514412878E-2</v>
      </c>
    </row>
    <row r="41" spans="2:22" x14ac:dyDescent="0.4">
      <c r="B41" s="12"/>
      <c r="C41" s="12" t="s">
        <v>22</v>
      </c>
      <c r="D41" s="13">
        <f>VLOOKUP(C17,'raw data'!$E$3:$K$24,5,FALSE)</f>
        <v>550.81691253952101</v>
      </c>
      <c r="E41" s="13">
        <f>VLOOKUP(C17,'raw data'!$E$3:$K$24,7,FALSE)</f>
        <v>333.81106699758601</v>
      </c>
      <c r="F41" s="13">
        <f>VLOOKUP(C17,'raw data'!$E$3:$K$24,6,FALSE)</f>
        <v>846.433248525257</v>
      </c>
      <c r="G41" s="13">
        <f>VLOOKUP(C17,'raw data'!$E$95:$K$116,5,FALSE)</f>
        <v>1174.1234885997401</v>
      </c>
      <c r="H41" s="13">
        <f>VLOOKUP(C17,'raw data'!$E$95:$K$116,7,FALSE)</f>
        <v>714.02488391540305</v>
      </c>
      <c r="I41" s="13">
        <f>VLOOKUP(C17,'raw data'!$E$95:$K$116,6,FALSE)</f>
        <v>1804.74490774374</v>
      </c>
      <c r="J41" s="13">
        <f>VLOOKUP(C17,'raw data'!$E$26:$K$47,5,FALSE)</f>
        <v>5956.9991148344898</v>
      </c>
      <c r="K41" s="13">
        <f>VLOOKUP(C17,'raw data'!$E$26:$K$47,7,FALSE)</f>
        <v>4294.2447067737203</v>
      </c>
      <c r="L41" s="14">
        <f>VLOOKUP(C17,'raw data'!$E$26:$K$47,6,FALSE)</f>
        <v>8069.8667776623697</v>
      </c>
      <c r="M41" s="14">
        <f>VLOOKUP(C17,'raw data'!$E$118:$K$139,5,FALSE)</f>
        <v>12690.348995299801</v>
      </c>
      <c r="N41" s="14">
        <f>VLOOKUP(C17,'raw data'!$E$118:$K$139,7,FALSE)</f>
        <v>9121.6063024474497</v>
      </c>
      <c r="O41" s="14">
        <f>VLOOKUP(C17,'raw data'!$E$118:$K$139,6,FALSE)</f>
        <v>17270.555574087699</v>
      </c>
      <c r="Q41" s="5" t="str">
        <f t="shared" si="2"/>
        <v>0.6 (0.3, 0.8)</v>
      </c>
      <c r="R41" s="5" t="str">
        <f t="shared" si="3"/>
        <v>1.2 (0.7, 1.8)</v>
      </c>
      <c r="S41" s="15">
        <f t="shared" si="4"/>
        <v>3.902082474170749E-2</v>
      </c>
      <c r="T41" s="5" t="str">
        <f t="shared" si="5"/>
        <v>0.6 (0.4, 0.8)</v>
      </c>
      <c r="U41" s="5" t="str">
        <f t="shared" si="6"/>
        <v>1.3 (0.9, 1.7)</v>
      </c>
      <c r="V41" s="15">
        <f t="shared" si="7"/>
        <v>3.8976752247374798E-2</v>
      </c>
    </row>
    <row r="42" spans="2:22" x14ac:dyDescent="0.4">
      <c r="B42" s="12"/>
      <c r="C42" s="12" t="s">
        <v>23</v>
      </c>
      <c r="D42" s="13">
        <f>VLOOKUP(C18,'raw data'!$E$3:$K$24,5,FALSE)</f>
        <v>98.773323311632097</v>
      </c>
      <c r="E42" s="13">
        <f>VLOOKUP(C18,'raw data'!$E$3:$K$24,7,FALSE)</f>
        <v>58.450305305500898</v>
      </c>
      <c r="F42" s="13">
        <f>VLOOKUP(C18,'raw data'!$E$3:$K$24,6,FALSE)</f>
        <v>154.05663645527599</v>
      </c>
      <c r="G42" s="13">
        <f>VLOOKUP(C18,'raw data'!$E$95:$K$116,5,FALSE)</f>
        <v>212.269066516219</v>
      </c>
      <c r="H42" s="13">
        <f>VLOOKUP(C18,'raw data'!$E$95:$K$116,7,FALSE)</f>
        <v>129.67852172790401</v>
      </c>
      <c r="I42" s="13">
        <f>VLOOKUP(C18,'raw data'!$E$95:$K$116,6,FALSE)</f>
        <v>317.97457166751502</v>
      </c>
      <c r="J42" s="13">
        <f>VLOOKUP(C18,'raw data'!$E$26:$K$47,5,FALSE)</f>
        <v>1065.8774224287199</v>
      </c>
      <c r="K42" s="13">
        <f>VLOOKUP(C18,'raw data'!$E$26:$K$47,7,FALSE)</f>
        <v>767.63511318732606</v>
      </c>
      <c r="L42" s="14">
        <f>VLOOKUP(C18,'raw data'!$E$26:$K$47,6,FALSE)</f>
        <v>1451.24423876213</v>
      </c>
      <c r="M42" s="14">
        <f>VLOOKUP(C18,'raw data'!$E$118:$K$139,5,FALSE)</f>
        <v>2292.9600697129199</v>
      </c>
      <c r="N42" s="14">
        <f>VLOOKUP(C18,'raw data'!$E$118:$K$139,7,FALSE)</f>
        <v>1711.15993167952</v>
      </c>
      <c r="O42" s="14">
        <f>VLOOKUP(C18,'raw data'!$E$118:$K$139,6,FALSE)</f>
        <v>3026.5390101155599</v>
      </c>
      <c r="Q42" s="5" t="str">
        <f t="shared" si="2"/>
        <v>0.1 (0.1, 0.2)</v>
      </c>
      <c r="R42" s="5" t="str">
        <f t="shared" si="3"/>
        <v>0.2 (0.1, 0.3)</v>
      </c>
      <c r="S42" s="15">
        <f t="shared" si="4"/>
        <v>3.9622503183900218E-2</v>
      </c>
      <c r="T42" s="5" t="str">
        <f t="shared" si="5"/>
        <v>0.1 (0.1, 0.1)</v>
      </c>
      <c r="U42" s="5" t="str">
        <f t="shared" si="6"/>
        <v>0.2 (0.2, 0.3)</v>
      </c>
      <c r="V42" s="15">
        <f t="shared" si="7"/>
        <v>3.9697993262229551E-2</v>
      </c>
    </row>
    <row r="43" spans="2:22" x14ac:dyDescent="0.4">
      <c r="B43" s="12"/>
      <c r="C43" s="12" t="s">
        <v>24</v>
      </c>
      <c r="D43" s="13">
        <f>VLOOKUP(C19,'raw data'!$E$3:$K$24,5,FALSE)</f>
        <v>128.79674583544201</v>
      </c>
      <c r="E43" s="13">
        <f>VLOOKUP(C19,'raw data'!$E$3:$K$24,7,FALSE)</f>
        <v>76.764562666442799</v>
      </c>
      <c r="F43" s="13">
        <f>VLOOKUP(C19,'raw data'!$E$3:$K$24,6,FALSE)</f>
        <v>201.46340156806599</v>
      </c>
      <c r="G43" s="13">
        <f>VLOOKUP(C19,'raw data'!$E$95:$K$116,5,FALSE)</f>
        <v>233.217625593419</v>
      </c>
      <c r="H43" s="13">
        <f>VLOOKUP(C19,'raw data'!$E$95:$K$116,7,FALSE)</f>
        <v>141.926308287442</v>
      </c>
      <c r="I43" s="13">
        <f>VLOOKUP(C19,'raw data'!$E$95:$K$116,6,FALSE)</f>
        <v>356.24382258502101</v>
      </c>
      <c r="J43" s="13">
        <f>VLOOKUP(C19,'raw data'!$E$26:$K$47,5,FALSE)</f>
        <v>1394.5157885339099</v>
      </c>
      <c r="K43" s="13">
        <f>VLOOKUP(C19,'raw data'!$E$26:$K$47,7,FALSE)</f>
        <v>1011.19226581364</v>
      </c>
      <c r="L43" s="14">
        <f>VLOOKUP(C19,'raw data'!$E$26:$K$47,6,FALSE)</f>
        <v>1863.2678675992299</v>
      </c>
      <c r="M43" s="14">
        <f>VLOOKUP(C19,'raw data'!$E$118:$K$139,5,FALSE)</f>
        <v>2520.9208371669301</v>
      </c>
      <c r="N43" s="14">
        <f>VLOOKUP(C19,'raw data'!$E$118:$K$139,7,FALSE)</f>
        <v>1841.6744976585901</v>
      </c>
      <c r="O43" s="14">
        <f>VLOOKUP(C19,'raw data'!$E$118:$K$139,6,FALSE)</f>
        <v>3386.1551708643701</v>
      </c>
      <c r="Q43" s="5" t="str">
        <f t="shared" si="2"/>
        <v>0.1 (0.1, 0.2)</v>
      </c>
      <c r="R43" s="5" t="str">
        <f t="shared" si="3"/>
        <v>0.2 (0.1, 0.4)</v>
      </c>
      <c r="S43" s="15">
        <f t="shared" si="4"/>
        <v>2.7956606887062672E-2</v>
      </c>
      <c r="T43" s="5" t="str">
        <f t="shared" si="5"/>
        <v>0.1 (0.1, 0.2)</v>
      </c>
      <c r="U43" s="5" t="str">
        <f t="shared" si="6"/>
        <v>0.3 (0.2, 0.3)</v>
      </c>
      <c r="V43" s="15">
        <f t="shared" si="7"/>
        <v>2.7853075397571328E-2</v>
      </c>
    </row>
    <row r="44" spans="2:22" x14ac:dyDescent="0.4">
      <c r="B44" s="12"/>
      <c r="C44" s="12" t="s">
        <v>34</v>
      </c>
      <c r="D44" s="13">
        <f>VLOOKUP(C20,'raw data'!$E$3:$K$24,5,FALSE)</f>
        <v>95.414445499495002</v>
      </c>
      <c r="E44" s="13">
        <f>VLOOKUP(C20,'raw data'!$E$3:$K$24,7,FALSE)</f>
        <v>58.0970945951019</v>
      </c>
      <c r="F44" s="13">
        <f>VLOOKUP(C20,'raw data'!$E$3:$K$24,6,FALSE)</f>
        <v>144.89685385203899</v>
      </c>
      <c r="G44" s="13">
        <f>VLOOKUP(C20,'raw data'!$E$95:$K$116,5,FALSE)</f>
        <v>209.996739177753</v>
      </c>
      <c r="H44" s="13">
        <f>VLOOKUP(C20,'raw data'!$E$95:$K$116,7,FALSE)</f>
        <v>127.802170813855</v>
      </c>
      <c r="I44" s="13">
        <f>VLOOKUP(C20,'raw data'!$E$95:$K$116,6,FALSE)</f>
        <v>321.84398038899599</v>
      </c>
      <c r="J44" s="13">
        <f>VLOOKUP(C20,'raw data'!$E$26:$K$47,5,FALSE)</f>
        <v>1030.05731363563</v>
      </c>
      <c r="K44" s="13">
        <f>VLOOKUP(C20,'raw data'!$E$26:$K$47,7,FALSE)</f>
        <v>739.07127391317704</v>
      </c>
      <c r="L44" s="14">
        <f>VLOOKUP(C20,'raw data'!$E$26:$K$47,6,FALSE)</f>
        <v>1403.9191301614101</v>
      </c>
      <c r="M44" s="14">
        <f>VLOOKUP(C20,'raw data'!$E$118:$K$139,5,FALSE)</f>
        <v>2266.73565000395</v>
      </c>
      <c r="N44" s="14">
        <f>VLOOKUP(C20,'raw data'!$E$118:$K$139,7,FALSE)</f>
        <v>1648.90675311168</v>
      </c>
      <c r="O44" s="14">
        <f>VLOOKUP(C20,'raw data'!$E$118:$K$139,6,FALSE)</f>
        <v>3064.34173869804</v>
      </c>
      <c r="Q44" s="5" t="str">
        <f t="shared" si="2"/>
        <v>0.1 (0.1, 0.1)</v>
      </c>
      <c r="R44" s="5" t="str">
        <f t="shared" si="3"/>
        <v>0.2 (0.1, 0.3)</v>
      </c>
      <c r="S44" s="15">
        <f t="shared" si="4"/>
        <v>4.1410014536355046E-2</v>
      </c>
      <c r="T44" s="5" t="str">
        <f t="shared" si="5"/>
        <v>0.1 (0.1, 0.1)</v>
      </c>
      <c r="U44" s="5" t="str">
        <f t="shared" si="6"/>
        <v>0.2 (0.2, 0.3)</v>
      </c>
      <c r="V44" s="15">
        <f t="shared" si="7"/>
        <v>4.1399716306960418E-2</v>
      </c>
    </row>
    <row r="45" spans="2:22" x14ac:dyDescent="0.4">
      <c r="B45" s="12"/>
      <c r="C45" s="12" t="s">
        <v>28</v>
      </c>
      <c r="D45" s="13">
        <f>VLOOKUP(C21,'raw data'!$E$3:$K$24,5,FALSE)</f>
        <v>2357.43007452251</v>
      </c>
      <c r="E45" s="13">
        <f>VLOOKUP(C21,'raw data'!$E$3:$K$24,7,FALSE)</f>
        <v>1417.05851960418</v>
      </c>
      <c r="F45" s="13">
        <f>VLOOKUP(C21,'raw data'!$E$3:$K$24,6,FALSE)</f>
        <v>3594.3412654489898</v>
      </c>
      <c r="G45" s="13">
        <f>VLOOKUP(C21,'raw data'!$E$95:$K$116,5,FALSE)</f>
        <v>4521.0819336599398</v>
      </c>
      <c r="H45" s="13">
        <f>VLOOKUP(C21,'raw data'!$E$95:$K$116,7,FALSE)</f>
        <v>2761.28094343565</v>
      </c>
      <c r="I45" s="13">
        <f>VLOOKUP(C21,'raw data'!$E$95:$K$116,6,FALSE)</f>
        <v>6804.0850310832002</v>
      </c>
      <c r="J45" s="13">
        <f>VLOOKUP(C21,'raw data'!$E$26:$K$47,5,FALSE)</f>
        <v>25706.316231914901</v>
      </c>
      <c r="K45" s="13">
        <f>VLOOKUP(C21,'raw data'!$E$26:$K$47,7,FALSE)</f>
        <v>18012.822798476798</v>
      </c>
      <c r="L45" s="14">
        <f>VLOOKUP(C21,'raw data'!$E$26:$K$47,6,FALSE)</f>
        <v>34723.007636230701</v>
      </c>
      <c r="M45" s="14">
        <f>VLOOKUP(C21,'raw data'!$E$118:$K$139,5,FALSE)</f>
        <v>49375.999530188201</v>
      </c>
      <c r="N45" s="14">
        <f>VLOOKUP(C21,'raw data'!$E$118:$K$139,7,FALSE)</f>
        <v>35589.665816758599</v>
      </c>
      <c r="O45" s="14">
        <f>VLOOKUP(C21,'raw data'!$E$118:$K$139,6,FALSE)</f>
        <v>65786.488172244397</v>
      </c>
      <c r="Q45" s="5" t="str">
        <f t="shared" si="2"/>
        <v>2.4 (1.4, 3.6)</v>
      </c>
      <c r="R45" s="5" t="str">
        <f t="shared" si="3"/>
        <v>4.5 (2.8, 6.8)</v>
      </c>
      <c r="S45" s="15">
        <f t="shared" si="4"/>
        <v>3.1648312967651498E-2</v>
      </c>
      <c r="T45" s="5" t="str">
        <f t="shared" si="5"/>
        <v>2.6 (1.8, 3.5)</v>
      </c>
      <c r="U45" s="5" t="str">
        <f t="shared" si="6"/>
        <v>4.9 (3.6, 6.6)</v>
      </c>
      <c r="V45" s="15">
        <f t="shared" si="7"/>
        <v>3.1750794957902374E-2</v>
      </c>
    </row>
    <row r="46" spans="2:22" x14ac:dyDescent="0.4">
      <c r="B46" s="12" t="s">
        <v>68</v>
      </c>
      <c r="C46" s="12" t="s">
        <v>41</v>
      </c>
      <c r="D46" s="13">
        <f>VLOOKUP(C22,'raw data'!$E$3:$K$24,5,FALSE)</f>
        <v>19827.4741708693</v>
      </c>
      <c r="E46" s="13">
        <f>VLOOKUP(C22,'raw data'!$E$3:$K$24,7,FALSE)</f>
        <v>11592.239199346201</v>
      </c>
      <c r="F46" s="13">
        <f>VLOOKUP(C22,'raw data'!$E$3:$K$24,6,FALSE)</f>
        <v>32044.006944327801</v>
      </c>
      <c r="G46" s="13">
        <f>VLOOKUP(C22,'raw data'!$E$95:$K$116,5,FALSE)</f>
        <v>23933.149153325201</v>
      </c>
      <c r="H46" s="13">
        <f>VLOOKUP(C22,'raw data'!$E$95:$K$116,7,FALSE)</f>
        <v>14190.920044935599</v>
      </c>
      <c r="I46" s="13">
        <f>VLOOKUP(C22,'raw data'!$E$95:$K$116,6,FALSE)</f>
        <v>38329.652886439799</v>
      </c>
      <c r="J46" s="13">
        <f>VLOOKUP(C22,'raw data'!$E$26:$K$47,5,FALSE)</f>
        <v>214147.05121199501</v>
      </c>
      <c r="K46" s="13">
        <f>VLOOKUP(C22,'raw data'!$E$26:$K$47,7,FALSE)</f>
        <v>150611.27473019899</v>
      </c>
      <c r="L46" s="14">
        <f>VLOOKUP(C22,'raw data'!$E$26:$K$47,6,FALSE)</f>
        <v>303426.15470993897</v>
      </c>
      <c r="M46" s="14">
        <f>VLOOKUP(C22,'raw data'!$E$118:$K$139,5,FALSE)</f>
        <v>258474.08379055301</v>
      </c>
      <c r="N46" s="14">
        <f>VLOOKUP(C22,'raw data'!$E$118:$K$139,7,FALSE)</f>
        <v>183572.704927454</v>
      </c>
      <c r="O46" s="14">
        <f>VLOOKUP(C22,'raw data'!$E$118:$K$139,6,FALSE)</f>
        <v>359229.455637609</v>
      </c>
      <c r="Q46" s="5" t="str">
        <f t="shared" si="2"/>
        <v>19.8 (11.6, 32)</v>
      </c>
      <c r="R46" s="5" t="str">
        <f t="shared" si="3"/>
        <v>23.9 (14.2, 38.3)</v>
      </c>
      <c r="S46" s="15">
        <f t="shared" si="4"/>
        <v>7.140344663922665E-3</v>
      </c>
      <c r="T46" s="5" t="str">
        <f t="shared" si="5"/>
        <v>21.4 (15.1, 30.3)</v>
      </c>
      <c r="U46" s="5" t="str">
        <f t="shared" si="6"/>
        <v>25.8 (18.4, 35.9)</v>
      </c>
      <c r="V46" s="15">
        <f t="shared" si="7"/>
        <v>7.1377044704888518E-3</v>
      </c>
    </row>
    <row r="47" spans="2:22" x14ac:dyDescent="0.4">
      <c r="B47" s="12" t="s">
        <v>71</v>
      </c>
      <c r="C47" s="12" t="s">
        <v>39</v>
      </c>
      <c r="D47" s="13">
        <f>VLOOKUP(C23,'raw data'!$E$3:$K$24,5,FALSE)</f>
        <v>938.04575652613903</v>
      </c>
      <c r="E47" s="13">
        <f>VLOOKUP(C23,'raw data'!$E$3:$K$24,7,FALSE)</f>
        <v>536.02750301831998</v>
      </c>
      <c r="F47" s="13">
        <f>VLOOKUP(C23,'raw data'!$E$3:$K$24,6,FALSE)</f>
        <v>1452.5220105255501</v>
      </c>
      <c r="G47" s="13">
        <f>VLOOKUP(C23,'raw data'!$E$95:$K$116,5,FALSE)</f>
        <v>1084.46583424029</v>
      </c>
      <c r="H47" s="13">
        <f>VLOOKUP(C23,'raw data'!$E$95:$K$116,7,FALSE)</f>
        <v>626.23963671610602</v>
      </c>
      <c r="I47" s="13">
        <f>VLOOKUP(C23,'raw data'!$E$95:$K$116,6,FALSE)</f>
        <v>1654.58129506554</v>
      </c>
      <c r="J47" s="13">
        <f>VLOOKUP(C23,'raw data'!$E$26:$K$47,5,FALSE)</f>
        <v>10114.7530098393</v>
      </c>
      <c r="K47" s="13">
        <f>VLOOKUP(C23,'raw data'!$E$26:$K$47,7,FALSE)</f>
        <v>6983.0096318268397</v>
      </c>
      <c r="L47" s="14">
        <f>VLOOKUP(C23,'raw data'!$E$26:$K$47,6,FALSE)</f>
        <v>14119.8783061669</v>
      </c>
      <c r="M47" s="14">
        <f>VLOOKUP(C23,'raw data'!$E$118:$K$139,5,FALSE)</f>
        <v>11694.9322313623</v>
      </c>
      <c r="N47" s="14">
        <f>VLOOKUP(C23,'raw data'!$E$118:$K$139,7,FALSE)</f>
        <v>8227.9787372761493</v>
      </c>
      <c r="O47" s="14">
        <f>VLOOKUP(C23,'raw data'!$E$118:$K$139,6,FALSE)</f>
        <v>16085.9437901856</v>
      </c>
      <c r="Q47" s="5" t="str">
        <f t="shared" si="2"/>
        <v>0.9 (0.5, 1.5)</v>
      </c>
      <c r="R47" s="5" t="str">
        <f t="shared" si="3"/>
        <v>1.1 (0.6, 1.7)</v>
      </c>
      <c r="S47" s="15">
        <f t="shared" si="4"/>
        <v>5.3824327458582722E-3</v>
      </c>
      <c r="T47" s="5" t="str">
        <f t="shared" si="5"/>
        <v>1 (0.7, 1.4)</v>
      </c>
      <c r="U47" s="5" t="str">
        <f t="shared" si="6"/>
        <v>1.2 (0.8, 1.6)</v>
      </c>
      <c r="V47" s="15">
        <f t="shared" si="7"/>
        <v>5.3870755539163276E-3</v>
      </c>
    </row>
    <row r="48" spans="2:22" x14ac:dyDescent="0.4">
      <c r="B48" s="12"/>
      <c r="C48" s="12" t="s">
        <v>40</v>
      </c>
      <c r="D48" s="13">
        <f>VLOOKUP(C24,'raw data'!$E$3:$K$24,5,FALSE)</f>
        <v>578.47069480419702</v>
      </c>
      <c r="E48" s="13">
        <f>VLOOKUP(C24,'raw data'!$E$3:$K$24,7,FALSE)</f>
        <v>356.29120926502299</v>
      </c>
      <c r="F48" s="13">
        <f>VLOOKUP(C24,'raw data'!$E$3:$K$24,6,FALSE)</f>
        <v>864.01628975190999</v>
      </c>
      <c r="G48" s="13">
        <f>VLOOKUP(C24,'raw data'!$E$95:$K$116,5,FALSE)</f>
        <v>978.80196565948302</v>
      </c>
      <c r="H48" s="13">
        <f>VLOOKUP(C24,'raw data'!$E$95:$K$116,7,FALSE)</f>
        <v>606.45470498198597</v>
      </c>
      <c r="I48" s="13">
        <f>VLOOKUP(C24,'raw data'!$E$95:$K$116,6,FALSE)</f>
        <v>1455.83275900577</v>
      </c>
      <c r="J48" s="13">
        <f>VLOOKUP(C24,'raw data'!$E$26:$K$47,5,FALSE)</f>
        <v>6241.1108154372596</v>
      </c>
      <c r="K48" s="13">
        <f>VLOOKUP(C24,'raw data'!$E$26:$K$47,7,FALSE)</f>
        <v>4730.6829738186198</v>
      </c>
      <c r="L48" s="14">
        <f>VLOOKUP(C24,'raw data'!$E$26:$K$47,6,FALSE)</f>
        <v>8044.02383872676</v>
      </c>
      <c r="M48" s="14">
        <f>VLOOKUP(C24,'raw data'!$E$118:$K$139,5,FALSE)</f>
        <v>10560.4985825238</v>
      </c>
      <c r="N48" s="14">
        <f>VLOOKUP(C24,'raw data'!$E$118:$K$139,7,FALSE)</f>
        <v>8132.4184981729804</v>
      </c>
      <c r="O48" s="14">
        <f>VLOOKUP(C24,'raw data'!$E$118:$K$139,6,FALSE)</f>
        <v>13302.1246567537</v>
      </c>
      <c r="Q48" s="5" t="str">
        <f t="shared" si="2"/>
        <v>0.6 (0.4, 0.9)</v>
      </c>
      <c r="R48" s="5" t="str">
        <f t="shared" si="3"/>
        <v>1 (0.6, 1.5)</v>
      </c>
      <c r="S48" s="15">
        <f t="shared" si="4"/>
        <v>2.3863830450200019E-2</v>
      </c>
      <c r="T48" s="5" t="str">
        <f t="shared" si="5"/>
        <v>0.6 (0.5, 0.8)</v>
      </c>
      <c r="U48" s="5" t="str">
        <f t="shared" si="6"/>
        <v>1.1 (0.8, 1.3)</v>
      </c>
      <c r="V48" s="15">
        <f t="shared" si="7"/>
        <v>2.3865047451680225E-2</v>
      </c>
    </row>
    <row r="49" spans="2:22" x14ac:dyDescent="0.4">
      <c r="B49" s="12"/>
      <c r="C49" s="12" t="s">
        <v>35</v>
      </c>
      <c r="D49" s="13">
        <f>VLOOKUP(C25,'raw data'!$E$3:$K$24,5,FALSE)</f>
        <v>818.76025479157101</v>
      </c>
      <c r="E49" s="13">
        <f>VLOOKUP(C25,'raw data'!$E$3:$K$24,7,FALSE)</f>
        <v>519.55874282688706</v>
      </c>
      <c r="F49" s="13">
        <f>VLOOKUP(C25,'raw data'!$E$3:$K$24,6,FALSE)</f>
        <v>1195.38345116541</v>
      </c>
      <c r="G49" s="13">
        <f>VLOOKUP(C25,'raw data'!$E$95:$K$116,5,FALSE)</f>
        <v>1807.45326139127</v>
      </c>
      <c r="H49" s="13">
        <f>VLOOKUP(C25,'raw data'!$E$95:$K$116,7,FALSE)</f>
        <v>1152.97817361849</v>
      </c>
      <c r="I49" s="13">
        <f>VLOOKUP(C25,'raw data'!$E$95:$K$116,6,FALSE)</f>
        <v>2613.8706445356402</v>
      </c>
      <c r="J49" s="13">
        <f>VLOOKUP(C25,'raw data'!$E$26:$K$47,5,FALSE)</f>
        <v>8883.7123807148801</v>
      </c>
      <c r="K49" s="13">
        <f>VLOOKUP(C25,'raw data'!$E$26:$K$47,7,FALSE)</f>
        <v>7191.1183945662196</v>
      </c>
      <c r="L49" s="14">
        <f>VLOOKUP(C25,'raw data'!$E$26:$K$47,6,FALSE)</f>
        <v>11522.219014513101</v>
      </c>
      <c r="M49" s="14">
        <f>VLOOKUP(C25,'raw data'!$E$118:$K$139,5,FALSE)</f>
        <v>19648.401524295601</v>
      </c>
      <c r="N49" s="14">
        <f>VLOOKUP(C25,'raw data'!$E$118:$K$139,7,FALSE)</f>
        <v>15958.240814905001</v>
      </c>
      <c r="O49" s="14">
        <f>VLOOKUP(C25,'raw data'!$E$118:$K$139,6,FALSE)</f>
        <v>25154.517400222499</v>
      </c>
      <c r="Q49" s="5" t="str">
        <f t="shared" si="2"/>
        <v>0.8 (0.5, 1.2)</v>
      </c>
      <c r="R49" s="5" t="str">
        <f t="shared" si="3"/>
        <v>1.8 (1.2, 2.6)</v>
      </c>
      <c r="S49" s="15">
        <f t="shared" si="4"/>
        <v>4.1639615622549052E-2</v>
      </c>
      <c r="T49" s="5" t="str">
        <f t="shared" si="5"/>
        <v>0.9 (0.7, 1.2)</v>
      </c>
      <c r="U49" s="5" t="str">
        <f t="shared" si="6"/>
        <v>2 (1.6, 2.5)</v>
      </c>
      <c r="V49" s="15">
        <f t="shared" si="7"/>
        <v>4.1783903109094356E-2</v>
      </c>
    </row>
    <row r="50" spans="2:22" x14ac:dyDescent="0.4">
      <c r="B50" s="12" t="s">
        <v>36</v>
      </c>
      <c r="C50" s="12" t="s">
        <v>36</v>
      </c>
      <c r="D50" s="13">
        <f>VLOOKUP(C26,'raw data'!$E$3:$K$24,5,FALSE)</f>
        <v>4368.5633046386702</v>
      </c>
      <c r="E50" s="13">
        <f>VLOOKUP(C26,'raw data'!$E$3:$K$24,7,FALSE)</f>
        <v>2824.4810788314699</v>
      </c>
      <c r="F50" s="13">
        <f>VLOOKUP(C26,'raw data'!$E$3:$K$24,6,FALSE)</f>
        <v>6295.23378851897</v>
      </c>
      <c r="G50" s="13">
        <f>VLOOKUP(C26,'raw data'!$E$95:$K$116,5,FALSE)</f>
        <v>7473.7872044599999</v>
      </c>
      <c r="H50" s="13">
        <f>VLOOKUP(C26,'raw data'!$E$95:$K$116,7,FALSE)</f>
        <v>4837.3349939642203</v>
      </c>
      <c r="I50" s="13">
        <f>VLOOKUP(C26,'raw data'!$E$95:$K$116,6,FALSE)</f>
        <v>10684.547548053401</v>
      </c>
      <c r="J50" s="13">
        <f>VLOOKUP(C26,'raw data'!$E$26:$K$47,5,FALSE)</f>
        <v>47527.158328759098</v>
      </c>
      <c r="K50" s="13">
        <f>VLOOKUP(C26,'raw data'!$E$26:$K$47,7,FALSE)</f>
        <v>39205.285489675298</v>
      </c>
      <c r="L50" s="14">
        <f>VLOOKUP(C26,'raw data'!$E$26:$K$47,6,FALSE)</f>
        <v>58656.010722737301</v>
      </c>
      <c r="M50" s="14">
        <f>VLOOKUP(C26,'raw data'!$E$118:$K$139,5,FALSE)</f>
        <v>81530.492179293404</v>
      </c>
      <c r="N50" s="14">
        <f>VLOOKUP(C26,'raw data'!$E$118:$K$139,7,FALSE)</f>
        <v>68262.514113652302</v>
      </c>
      <c r="O50" s="14">
        <f>VLOOKUP(C26,'raw data'!$E$118:$K$139,6,FALSE)</f>
        <v>100311.701363361</v>
      </c>
      <c r="Q50" s="5" t="str">
        <f t="shared" si="2"/>
        <v>4.4 (2.8, 6.3)</v>
      </c>
      <c r="R50" s="5" t="str">
        <f t="shared" si="3"/>
        <v>7.5 (4.8, 10.7)</v>
      </c>
      <c r="S50" s="15">
        <f t="shared" si="4"/>
        <v>2.4510732415629254E-2</v>
      </c>
      <c r="T50" s="5" t="str">
        <f t="shared" si="5"/>
        <v>4.8 (3.9, 5.9)</v>
      </c>
      <c r="U50" s="5" t="str">
        <f t="shared" si="6"/>
        <v>8.2 (6.8, 10)</v>
      </c>
      <c r="V50" s="15">
        <f t="shared" si="7"/>
        <v>2.4670710278026295E-2</v>
      </c>
    </row>
    <row r="51" spans="2:22" x14ac:dyDescent="0.4">
      <c r="B51" s="12"/>
      <c r="C51" s="12"/>
      <c r="D51" s="13"/>
      <c r="E51" s="13"/>
      <c r="F51" s="13"/>
      <c r="G51" s="13"/>
      <c r="H51" s="13"/>
      <c r="I51" s="13"/>
      <c r="J51" s="13"/>
      <c r="K51" s="13"/>
      <c r="S51" s="15"/>
      <c r="V51" s="15"/>
    </row>
    <row r="52" spans="2:22" x14ac:dyDescent="0.4">
      <c r="B52" s="12"/>
      <c r="C52" s="12"/>
      <c r="D52" s="13"/>
      <c r="E52" s="13"/>
      <c r="F52" s="13"/>
      <c r="G52" s="13"/>
      <c r="H52" s="13"/>
      <c r="I52" s="13"/>
      <c r="J52" s="13"/>
      <c r="K52" s="13"/>
      <c r="S52" s="15"/>
      <c r="V52" s="15"/>
    </row>
    <row r="53" spans="2:22" x14ac:dyDescent="0.4">
      <c r="B53" s="10"/>
      <c r="C53" s="10"/>
      <c r="D53" s="13"/>
      <c r="E53" s="13"/>
      <c r="F53" s="13"/>
      <c r="G53" s="13"/>
      <c r="H53" s="13"/>
      <c r="I53" s="13"/>
      <c r="J53" s="13"/>
      <c r="K53" s="13"/>
      <c r="S53" s="15"/>
      <c r="V53" s="15"/>
    </row>
    <row r="54" spans="2:22" x14ac:dyDescent="0.4">
      <c r="B54" s="12"/>
      <c r="C54" s="12"/>
      <c r="D54" s="13"/>
      <c r="E54" s="13"/>
      <c r="F54" s="13"/>
      <c r="G54" s="13"/>
      <c r="H54" s="13"/>
      <c r="I54" s="13"/>
      <c r="J54" s="13"/>
      <c r="K54" s="13"/>
      <c r="S54" s="15"/>
      <c r="V54" s="15"/>
    </row>
    <row r="55" spans="2:22" x14ac:dyDescent="0.4">
      <c r="B55" s="12"/>
      <c r="C55" s="12"/>
      <c r="D55" s="13"/>
      <c r="E55" s="13"/>
      <c r="F55" s="13"/>
      <c r="G55" s="13"/>
      <c r="H55" s="13"/>
      <c r="I55" s="13"/>
      <c r="J55" s="13"/>
      <c r="K55" s="13"/>
      <c r="S55" s="15"/>
      <c r="V55" s="15"/>
    </row>
    <row r="56" spans="2:22" x14ac:dyDescent="0.4">
      <c r="B56" s="12"/>
      <c r="C56" s="12"/>
      <c r="D56" s="13"/>
      <c r="E56" s="13"/>
      <c r="F56" s="13"/>
      <c r="G56" s="13"/>
      <c r="H56" s="13"/>
      <c r="I56" s="13"/>
      <c r="J56" s="13"/>
      <c r="K56" s="13"/>
      <c r="S56" s="15"/>
      <c r="V56" s="15"/>
    </row>
    <row r="57" spans="2:22" x14ac:dyDescent="0.4">
      <c r="B57" s="12"/>
      <c r="C57" s="12"/>
      <c r="D57" s="13"/>
      <c r="E57" s="13"/>
      <c r="F57" s="13"/>
      <c r="G57" s="13"/>
      <c r="H57" s="13"/>
      <c r="I57" s="13"/>
      <c r="J57" s="13"/>
      <c r="K57" s="13"/>
      <c r="S57" s="15"/>
      <c r="V57" s="15"/>
    </row>
    <row r="58" spans="2:22" x14ac:dyDescent="0.4">
      <c r="B58" s="17"/>
      <c r="C58" s="10"/>
      <c r="D58" s="13"/>
      <c r="E58" s="13"/>
      <c r="F58" s="13"/>
      <c r="G58" s="13"/>
      <c r="H58" s="13"/>
      <c r="I58" s="13"/>
      <c r="J58" s="13"/>
      <c r="K58" s="13"/>
    </row>
    <row r="59" spans="2:22" x14ac:dyDescent="0.4">
      <c r="B59" s="12"/>
      <c r="C59" s="12"/>
      <c r="D59" s="13"/>
      <c r="E59" s="13"/>
      <c r="F59" s="13"/>
      <c r="G59" s="13"/>
      <c r="H59" s="13"/>
      <c r="I59" s="13"/>
      <c r="J59" s="13"/>
      <c r="K59" s="13"/>
      <c r="S59" s="15"/>
      <c r="V59" s="15"/>
    </row>
    <row r="60" spans="2:22" x14ac:dyDescent="0.4">
      <c r="B60" s="12"/>
      <c r="C60" s="12"/>
      <c r="D60" s="13"/>
      <c r="E60" s="13"/>
      <c r="F60" s="13"/>
      <c r="G60" s="13"/>
      <c r="H60" s="13"/>
      <c r="I60" s="13"/>
      <c r="J60" s="13"/>
      <c r="K60" s="13"/>
      <c r="S60" s="15"/>
      <c r="V60" s="15"/>
    </row>
    <row r="61" spans="2:22" x14ac:dyDescent="0.4">
      <c r="B61" s="12"/>
      <c r="C61" s="12"/>
      <c r="D61" s="13"/>
      <c r="E61" s="13"/>
      <c r="F61" s="13"/>
      <c r="G61" s="13"/>
      <c r="H61" s="13"/>
      <c r="I61" s="13"/>
      <c r="J61" s="13"/>
      <c r="K61" s="13"/>
      <c r="S61" s="15"/>
      <c r="V61" s="15"/>
    </row>
    <row r="62" spans="2:22" x14ac:dyDescent="0.4">
      <c r="B62" s="12"/>
      <c r="C62" s="12"/>
      <c r="D62" s="13"/>
      <c r="E62" s="13"/>
      <c r="F62" s="13"/>
      <c r="G62" s="13"/>
      <c r="H62" s="13"/>
      <c r="I62" s="13"/>
      <c r="J62" s="13"/>
      <c r="K62" s="13"/>
      <c r="S62" s="15"/>
      <c r="V62" s="15"/>
    </row>
    <row r="63" spans="2:22" x14ac:dyDescent="0.4">
      <c r="B63" s="12"/>
      <c r="C63" s="12"/>
      <c r="D63" s="13"/>
      <c r="E63" s="13"/>
      <c r="F63" s="13"/>
      <c r="G63" s="13"/>
      <c r="H63" s="13"/>
      <c r="I63" s="13"/>
      <c r="J63" s="13"/>
      <c r="K63" s="13"/>
      <c r="S63" s="15"/>
      <c r="V63" s="15"/>
    </row>
    <row r="64" spans="2:22" x14ac:dyDescent="0.4">
      <c r="B64" s="16"/>
      <c r="C64" s="16"/>
      <c r="D64" s="13"/>
      <c r="E64" s="13"/>
      <c r="F64" s="13"/>
      <c r="G64" s="13"/>
      <c r="H64" s="13"/>
      <c r="I64" s="13"/>
      <c r="J64" s="13"/>
      <c r="K64" s="13"/>
      <c r="S64" s="15"/>
      <c r="V64" s="15"/>
    </row>
    <row r="65" spans="2:22" x14ac:dyDescent="0.4">
      <c r="B65" s="12"/>
      <c r="C65" s="12"/>
      <c r="D65" s="13"/>
      <c r="E65" s="13"/>
      <c r="F65" s="13"/>
      <c r="G65" s="13"/>
      <c r="H65" s="13"/>
      <c r="I65" s="13"/>
      <c r="J65" s="13"/>
      <c r="K65" s="13"/>
      <c r="S65" s="15"/>
      <c r="V65" s="15"/>
    </row>
    <row r="66" spans="2:22" x14ac:dyDescent="0.4">
      <c r="B66" s="12"/>
      <c r="C66" s="12"/>
      <c r="D66" s="13"/>
      <c r="E66" s="13"/>
      <c r="F66" s="13"/>
      <c r="G66" s="13"/>
      <c r="H66" s="13"/>
      <c r="I66" s="13"/>
      <c r="J66" s="13"/>
      <c r="K66" s="13"/>
      <c r="S66" s="15"/>
      <c r="V66" s="15"/>
    </row>
    <row r="67" spans="2:22" x14ac:dyDescent="0.4">
      <c r="B67" s="12"/>
      <c r="C67" s="12"/>
      <c r="D67" s="13"/>
      <c r="E67" s="13"/>
      <c r="F67" s="13"/>
      <c r="G67" s="13"/>
      <c r="H67" s="13"/>
      <c r="I67" s="13"/>
      <c r="J67" s="13"/>
      <c r="K67" s="13"/>
      <c r="S67" s="15"/>
      <c r="V67" s="15"/>
    </row>
    <row r="68" spans="2:22" x14ac:dyDescent="0.4">
      <c r="B68" s="10"/>
      <c r="C68" s="10"/>
      <c r="D68" s="13"/>
      <c r="E68" s="13"/>
      <c r="F68" s="13"/>
      <c r="G68" s="13"/>
      <c r="H68" s="13"/>
      <c r="I68" s="13"/>
      <c r="J68" s="13"/>
      <c r="K68" s="13"/>
      <c r="S68" s="15"/>
      <c r="V68" s="15"/>
    </row>
    <row r="69" spans="2:22" x14ac:dyDescent="0.4">
      <c r="B69" s="12"/>
      <c r="C69" s="12"/>
      <c r="D69" s="13"/>
      <c r="E69" s="13"/>
      <c r="F69" s="13"/>
      <c r="G69" s="13"/>
      <c r="H69" s="13"/>
      <c r="I69" s="13"/>
      <c r="J69" s="13"/>
      <c r="K69" s="13"/>
      <c r="S69" s="15"/>
      <c r="V69" s="15"/>
    </row>
    <row r="70" spans="2:22" x14ac:dyDescent="0.4">
      <c r="B70" s="12"/>
      <c r="C70" s="12"/>
      <c r="D70" s="13"/>
      <c r="E70" s="13"/>
      <c r="F70" s="13"/>
      <c r="G70" s="13"/>
      <c r="H70" s="13"/>
      <c r="I70" s="13"/>
      <c r="J70" s="13"/>
      <c r="K70" s="13"/>
      <c r="S70" s="15"/>
      <c r="V70" s="15"/>
    </row>
    <row r="71" spans="2:22" x14ac:dyDescent="0.4">
      <c r="B71" s="12"/>
      <c r="C71" s="12"/>
      <c r="D71" s="13"/>
      <c r="E71" s="13"/>
      <c r="F71" s="13"/>
      <c r="G71" s="13"/>
      <c r="H71" s="13"/>
      <c r="I71" s="13"/>
      <c r="J71" s="13"/>
      <c r="K71" s="13"/>
      <c r="S71" s="15"/>
      <c r="V71" s="15"/>
    </row>
    <row r="72" spans="2:22" x14ac:dyDescent="0.4">
      <c r="B72" s="12"/>
      <c r="C72" s="12"/>
      <c r="D72" s="13"/>
      <c r="E72" s="13"/>
      <c r="F72" s="13"/>
      <c r="G72" s="13"/>
      <c r="H72" s="13"/>
      <c r="I72" s="13"/>
      <c r="J72" s="13"/>
      <c r="K72" s="13"/>
      <c r="S72" s="15"/>
      <c r="V72" s="15"/>
    </row>
    <row r="73" spans="2:22" x14ac:dyDescent="0.4">
      <c r="B73" s="17"/>
      <c r="C73" s="10"/>
    </row>
    <row r="74" spans="2:22" x14ac:dyDescent="0.4">
      <c r="B74" s="12"/>
      <c r="C74" s="12"/>
      <c r="S74" s="15"/>
      <c r="V74" s="15"/>
    </row>
    <row r="75" spans="2:22" x14ac:dyDescent="0.4">
      <c r="B75" s="12"/>
      <c r="C75" s="12"/>
      <c r="S75" s="15"/>
      <c r="V75" s="15"/>
    </row>
    <row r="76" spans="2:22" x14ac:dyDescent="0.4">
      <c r="B76" s="12"/>
      <c r="C76" s="12"/>
      <c r="S76" s="15"/>
      <c r="V76" s="15"/>
    </row>
    <row r="77" spans="2:22" x14ac:dyDescent="0.4">
      <c r="B77" s="12"/>
      <c r="C77" s="12"/>
      <c r="S77" s="15"/>
      <c r="V77" s="15"/>
    </row>
    <row r="78" spans="2:22" x14ac:dyDescent="0.4">
      <c r="B78" s="12"/>
      <c r="C78" s="12"/>
      <c r="S78" s="15"/>
      <c r="V78" s="15"/>
    </row>
    <row r="79" spans="2:22" x14ac:dyDescent="0.4">
      <c r="B79" s="16"/>
      <c r="C79" s="16"/>
      <c r="S79" s="15"/>
      <c r="V79" s="15"/>
    </row>
    <row r="80" spans="2:22" x14ac:dyDescent="0.4">
      <c r="B80" s="12"/>
      <c r="C80" s="12"/>
      <c r="S80" s="15"/>
      <c r="V80" s="15"/>
    </row>
    <row r="81" spans="2:22" x14ac:dyDescent="0.4">
      <c r="B81" s="12"/>
      <c r="C81" s="12"/>
      <c r="S81" s="15"/>
      <c r="V81" s="15"/>
    </row>
    <row r="82" spans="2:22" x14ac:dyDescent="0.4">
      <c r="B82" s="12"/>
      <c r="C82" s="12"/>
      <c r="S82" s="15"/>
      <c r="V82" s="15"/>
    </row>
    <row r="83" spans="2:22" x14ac:dyDescent="0.4">
      <c r="B83" s="10"/>
      <c r="C83" s="10"/>
      <c r="S83" s="15"/>
      <c r="V83" s="15"/>
    </row>
    <row r="84" spans="2:22" x14ac:dyDescent="0.4">
      <c r="B84" s="12"/>
      <c r="C84" s="12"/>
      <c r="S84" s="15"/>
      <c r="V84" s="15"/>
    </row>
    <row r="85" spans="2:22" x14ac:dyDescent="0.4">
      <c r="B85" s="12"/>
      <c r="C85" s="12"/>
      <c r="S85" s="15"/>
      <c r="V85" s="15"/>
    </row>
    <row r="86" spans="2:22" x14ac:dyDescent="0.4">
      <c r="B86" s="12"/>
      <c r="C86" s="12"/>
      <c r="S86" s="15"/>
      <c r="V86" s="15"/>
    </row>
    <row r="87" spans="2:22" x14ac:dyDescent="0.4">
      <c r="B87" s="18"/>
      <c r="C87" s="18"/>
      <c r="S87" s="15"/>
      <c r="V87" s="15"/>
    </row>
    <row r="88" spans="2:22" x14ac:dyDescent="0.4">
      <c r="B88" s="17"/>
      <c r="C88" s="10"/>
      <c r="M88" s="5"/>
      <c r="N88" s="5"/>
      <c r="O88" s="5"/>
    </row>
    <row r="89" spans="2:22" x14ac:dyDescent="0.4">
      <c r="B89" s="12"/>
      <c r="C89" s="12"/>
    </row>
    <row r="90" spans="2:22" x14ac:dyDescent="0.4">
      <c r="B90" s="12"/>
      <c r="C90" s="12"/>
    </row>
    <row r="91" spans="2:22" x14ac:dyDescent="0.4">
      <c r="B91" s="12"/>
      <c r="C91" s="12"/>
    </row>
    <row r="92" spans="2:22" x14ac:dyDescent="0.4">
      <c r="B92" s="12"/>
      <c r="C92" s="12"/>
    </row>
    <row r="93" spans="2:22" x14ac:dyDescent="0.4">
      <c r="B93" s="12"/>
      <c r="C93" s="12"/>
    </row>
    <row r="94" spans="2:22" x14ac:dyDescent="0.4">
      <c r="B94" s="16"/>
      <c r="C94" s="16"/>
    </row>
    <row r="95" spans="2:22" x14ac:dyDescent="0.4">
      <c r="B95" s="12"/>
      <c r="C95" s="12"/>
    </row>
    <row r="96" spans="2:22" x14ac:dyDescent="0.4">
      <c r="B96" s="12"/>
      <c r="C96" s="12"/>
    </row>
    <row r="97" spans="2:3" x14ac:dyDescent="0.4">
      <c r="B97" s="12"/>
      <c r="C97" s="12"/>
    </row>
    <row r="98" spans="2:3" x14ac:dyDescent="0.4">
      <c r="B98" s="10"/>
      <c r="C98" s="10"/>
    </row>
    <row r="99" spans="2:3" x14ac:dyDescent="0.4">
      <c r="B99" s="12"/>
      <c r="C99" s="12"/>
    </row>
    <row r="100" spans="2:3" x14ac:dyDescent="0.4">
      <c r="B100" s="12"/>
      <c r="C100" s="12"/>
    </row>
    <row r="101" spans="2:3" x14ac:dyDescent="0.4">
      <c r="B101" s="12"/>
      <c r="C101" s="12"/>
    </row>
    <row r="102" spans="2:3" x14ac:dyDescent="0.4">
      <c r="B102" s="18"/>
      <c r="C102" s="18"/>
    </row>
    <row r="103" spans="2:3" x14ac:dyDescent="0.4">
      <c r="B103" s="17"/>
      <c r="C103" s="10"/>
    </row>
    <row r="104" spans="2:3" x14ac:dyDescent="0.4">
      <c r="B104" s="12"/>
      <c r="C104" s="12"/>
    </row>
    <row r="105" spans="2:3" x14ac:dyDescent="0.4">
      <c r="B105" s="12"/>
      <c r="C105" s="12"/>
    </row>
    <row r="106" spans="2:3" x14ac:dyDescent="0.4">
      <c r="B106" s="12"/>
      <c r="C106" s="12"/>
    </row>
    <row r="107" spans="2:3" x14ac:dyDescent="0.4">
      <c r="B107" s="12"/>
      <c r="C107" s="12"/>
    </row>
    <row r="108" spans="2:3" x14ac:dyDescent="0.4">
      <c r="B108" s="12"/>
      <c r="C108" s="12"/>
    </row>
    <row r="109" spans="2:3" x14ac:dyDescent="0.4">
      <c r="B109" s="16"/>
      <c r="C109" s="16"/>
    </row>
    <row r="110" spans="2:3" x14ac:dyDescent="0.4">
      <c r="B110" s="12"/>
      <c r="C110" s="12"/>
    </row>
    <row r="111" spans="2:3" x14ac:dyDescent="0.4">
      <c r="B111" s="12"/>
      <c r="C111" s="12"/>
    </row>
    <row r="112" spans="2:3" x14ac:dyDescent="0.4">
      <c r="B112" s="12"/>
      <c r="C112" s="12"/>
    </row>
    <row r="113" spans="2:3" x14ac:dyDescent="0.4">
      <c r="B113" s="10"/>
      <c r="C113" s="10"/>
    </row>
    <row r="114" spans="2:3" x14ac:dyDescent="0.4">
      <c r="B114" s="12"/>
      <c r="C114" s="12"/>
    </row>
    <row r="115" spans="2:3" x14ac:dyDescent="0.4">
      <c r="B115" s="12"/>
      <c r="C115" s="12"/>
    </row>
    <row r="116" spans="2:3" x14ac:dyDescent="0.4">
      <c r="B116" s="12"/>
      <c r="C116" s="12"/>
    </row>
    <row r="117" spans="2:3" x14ac:dyDescent="0.4">
      <c r="B117" s="18"/>
      <c r="C117" s="18"/>
    </row>
    <row r="118" spans="2:3" x14ac:dyDescent="0.4">
      <c r="B118" s="17"/>
      <c r="C118" s="1"/>
    </row>
    <row r="119" spans="2:3" x14ac:dyDescent="0.4">
      <c r="B119" s="12"/>
      <c r="C119" s="12"/>
    </row>
    <row r="120" spans="2:3" x14ac:dyDescent="0.4">
      <c r="B120" s="12"/>
      <c r="C120" s="12"/>
    </row>
    <row r="121" spans="2:3" x14ac:dyDescent="0.4">
      <c r="B121" s="12"/>
      <c r="C121" s="12"/>
    </row>
    <row r="122" spans="2:3" x14ac:dyDescent="0.4">
      <c r="B122" s="12"/>
      <c r="C122" s="12"/>
    </row>
    <row r="123" spans="2:3" x14ac:dyDescent="0.4">
      <c r="B123" s="12"/>
      <c r="C123" s="12"/>
    </row>
    <row r="124" spans="2:3" x14ac:dyDescent="0.4">
      <c r="B124" s="16"/>
      <c r="C124" s="16"/>
    </row>
    <row r="125" spans="2:3" x14ac:dyDescent="0.4">
      <c r="B125" s="12"/>
      <c r="C125" s="12"/>
    </row>
    <row r="126" spans="2:3" x14ac:dyDescent="0.4">
      <c r="B126" s="12"/>
      <c r="C126" s="12"/>
    </row>
    <row r="127" spans="2:3" x14ac:dyDescent="0.4">
      <c r="B127" s="12"/>
      <c r="C127" s="12"/>
    </row>
    <row r="128" spans="2:3" x14ac:dyDescent="0.4">
      <c r="B128" s="10"/>
      <c r="C128" s="10"/>
    </row>
    <row r="129" spans="2:3" x14ac:dyDescent="0.4">
      <c r="B129" s="12"/>
      <c r="C129" s="12"/>
    </row>
    <row r="130" spans="2:3" x14ac:dyDescent="0.4">
      <c r="B130" s="12"/>
      <c r="C130" s="12"/>
    </row>
    <row r="131" spans="2:3" x14ac:dyDescent="0.4">
      <c r="B131" s="12"/>
      <c r="C131" s="12"/>
    </row>
    <row r="132" spans="2:3" x14ac:dyDescent="0.4">
      <c r="B132" s="18"/>
      <c r="C132" s="18"/>
    </row>
  </sheetData>
  <mergeCells count="9">
    <mergeCell ref="B2:B3"/>
    <mergeCell ref="D2:F2"/>
    <mergeCell ref="G2:I2"/>
    <mergeCell ref="J2:L2"/>
    <mergeCell ref="M2:O2"/>
    <mergeCell ref="D3:F3"/>
    <mergeCell ref="G3:I3"/>
    <mergeCell ref="J3:L3"/>
    <mergeCell ref="M3:O3"/>
  </mergeCells>
  <phoneticPr fontId="18" type="noConversion"/>
  <conditionalFormatting sqref="D4:I4">
    <cfRule type="colorScale" priority="7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8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:L4">
    <cfRule type="colorScale" priority="4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5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O4">
    <cfRule type="colorScale" priority="1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2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32"/>
  <sheetViews>
    <sheetView topLeftCell="I1" workbookViewId="0">
      <selection activeCell="Q17" sqref="Q17"/>
    </sheetView>
  </sheetViews>
  <sheetFormatPr defaultRowHeight="13.9" x14ac:dyDescent="0.4"/>
  <cols>
    <col min="1" max="1" width="9.06640625" style="1"/>
    <col min="2" max="2" width="45.06640625" style="1" customWidth="1"/>
    <col min="3" max="3" width="44.46484375" style="19" customWidth="1"/>
    <col min="4" max="15" width="20.59765625" style="14" customWidth="1"/>
    <col min="16" max="16" width="9.06640625" style="1"/>
    <col min="17" max="18" width="9.06640625" style="5"/>
    <col min="19" max="19" width="9.06640625" style="6"/>
    <col min="20" max="21" width="9.06640625" style="5"/>
    <col min="22" max="22" width="9.06640625" style="6"/>
    <col min="23" max="16384" width="9.06640625" style="5"/>
  </cols>
  <sheetData>
    <row r="1" spans="1:22" ht="14.25" thickBot="1" x14ac:dyDescent="0.45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2" ht="14.65" thickTop="1" thickBot="1" x14ac:dyDescent="0.45">
      <c r="B2" s="44" t="s">
        <v>50</v>
      </c>
      <c r="C2" s="7"/>
      <c r="D2" s="49" t="s">
        <v>81</v>
      </c>
      <c r="E2" s="49"/>
      <c r="F2" s="49"/>
      <c r="G2" s="49" t="s">
        <v>81</v>
      </c>
      <c r="H2" s="49"/>
      <c r="I2" s="49"/>
      <c r="J2" s="49" t="s">
        <v>82</v>
      </c>
      <c r="K2" s="49"/>
      <c r="L2" s="49"/>
      <c r="M2" s="49" t="s">
        <v>82</v>
      </c>
      <c r="N2" s="49"/>
      <c r="O2" s="49"/>
    </row>
    <row r="3" spans="1:22" ht="14.65" thickTop="1" thickBot="1" x14ac:dyDescent="0.45">
      <c r="A3" s="8"/>
      <c r="B3" s="45"/>
      <c r="C3" s="9"/>
      <c r="D3" s="49">
        <v>1990</v>
      </c>
      <c r="E3" s="49"/>
      <c r="F3" s="49"/>
      <c r="G3" s="49">
        <v>2019</v>
      </c>
      <c r="H3" s="49"/>
      <c r="I3" s="49"/>
      <c r="J3" s="49">
        <v>1990</v>
      </c>
      <c r="K3" s="49"/>
      <c r="L3" s="49"/>
      <c r="M3" s="50">
        <v>2019</v>
      </c>
      <c r="N3" s="50"/>
      <c r="O3" s="50"/>
      <c r="P3" s="8"/>
    </row>
    <row r="4" spans="1:22" ht="14.25" thickTop="1" x14ac:dyDescent="0.4">
      <c r="B4" s="10" t="s">
        <v>43</v>
      </c>
      <c r="C4" s="10"/>
      <c r="D4" s="11" t="s">
        <v>44</v>
      </c>
      <c r="E4" s="11" t="s">
        <v>45</v>
      </c>
      <c r="F4" s="11" t="s">
        <v>46</v>
      </c>
      <c r="G4" s="11" t="s">
        <v>44</v>
      </c>
      <c r="H4" s="11" t="s">
        <v>45</v>
      </c>
      <c r="I4" s="11" t="s">
        <v>46</v>
      </c>
      <c r="J4" s="11" t="s">
        <v>44</v>
      </c>
      <c r="K4" s="11" t="s">
        <v>45</v>
      </c>
      <c r="L4" s="11" t="s">
        <v>46</v>
      </c>
      <c r="M4" s="11" t="s">
        <v>44</v>
      </c>
      <c r="N4" s="11" t="s">
        <v>45</v>
      </c>
      <c r="O4" s="11" t="s">
        <v>46</v>
      </c>
      <c r="Q4" s="5">
        <v>1990</v>
      </c>
      <c r="R4" s="5">
        <v>2019</v>
      </c>
      <c r="S4" s="6" t="s">
        <v>47</v>
      </c>
      <c r="T4" s="5">
        <v>1990</v>
      </c>
      <c r="U4" s="5">
        <v>2019</v>
      </c>
      <c r="V4" s="6" t="s">
        <v>47</v>
      </c>
    </row>
    <row r="5" spans="1:22" x14ac:dyDescent="0.4">
      <c r="B5" s="12" t="s">
        <v>52</v>
      </c>
      <c r="C5" s="12" t="s">
        <v>53</v>
      </c>
      <c r="D5" s="13">
        <f>VLOOKUP(C5,'raw data rate'!$E$49:$K$70,5,FALSE)</f>
        <v>0.20193763402502499</v>
      </c>
      <c r="E5" s="13">
        <f>VLOOKUP(C5,'raw data rate'!$E$49:$K$70,7,FALSE)</f>
        <v>9.5798392049437395E-2</v>
      </c>
      <c r="F5" s="13">
        <f>VLOOKUP(C5,'raw data rate'!$E$49:$K$70,6,FALSE)</f>
        <v>0.35774477807152399</v>
      </c>
      <c r="G5" s="13">
        <f>VLOOKUP(C5,'raw data rate'!$E$141:$K$162,5,FALSE)</f>
        <v>0.12910607588483</v>
      </c>
      <c r="H5" s="13">
        <f>VLOOKUP(C5,'raw data rate'!$E$141:$K$162,7,FALSE)</f>
        <v>6.2484821095917999E-2</v>
      </c>
      <c r="I5" s="13">
        <f>VLOOKUP(C5,'raw data rate'!$E$141:$K$162,6,FALSE)</f>
        <v>0.23204868402689599</v>
      </c>
      <c r="J5" s="13">
        <f>VLOOKUP(C5,'raw data rate'!$E$72:$K$93,5,FALSE)</f>
        <v>3.5578871282672302</v>
      </c>
      <c r="K5" s="13">
        <f>VLOOKUP(C5,'raw data rate'!$E$72:$K$93,7,FALSE)</f>
        <v>2.0045391013295002</v>
      </c>
      <c r="L5" s="14">
        <f>VLOOKUP(C5,'raw data rate'!$E$72:$K$93,6,FALSE)</f>
        <v>5.6478811313513804</v>
      </c>
      <c r="M5" s="14">
        <f>VLOOKUP(C5,'raw data rate'!$E$164:$K$185,5,FALSE)</f>
        <v>2.26813645607993</v>
      </c>
      <c r="N5" s="14">
        <f>VLOOKUP(C5,'raw data rate'!$E$164:$K$185,7,FALSE)</f>
        <v>1.2851016942392699</v>
      </c>
      <c r="O5" s="14">
        <f>VLOOKUP(C5,'raw data rate'!$E$164:$K$185,6,FALSE)</f>
        <v>3.6030891897750101</v>
      </c>
      <c r="Q5" s="5" t="str">
        <f>ROUND(D5,2)&amp;" ("&amp;ROUND(E5,2)&amp;", "&amp;ROUND(F5,2)&amp;")"</f>
        <v>0.2 (0.1, 0.36)</v>
      </c>
      <c r="R5" s="5" t="str">
        <f>ROUND(G5,2)&amp;" ("&amp;ROUND(H5,2)&amp;", "&amp;ROUND(I5,2)&amp;")"</f>
        <v>0.13 (0.06, 0.23)</v>
      </c>
      <c r="S5" s="15">
        <f>(G5-D5)/D5/29</f>
        <v>-1.2436676558297404E-2</v>
      </c>
      <c r="T5" s="5" t="str">
        <f>ROUND(J5,2)&amp;" ("&amp;ROUND(K5,2)&amp;", "&amp;ROUND(L5,2)&amp;")"</f>
        <v>3.56 (2, 5.65)</v>
      </c>
      <c r="U5" s="5" t="str">
        <f>ROUND(M5,2)&amp;" ("&amp;ROUND(N5,2)&amp;", "&amp;ROUND(O5,2)&amp;")"</f>
        <v>2.27 (1.29, 3.6)</v>
      </c>
      <c r="V5" s="15">
        <f>(M5-J5)/J5/29</f>
        <v>-1.2500160771420202E-2</v>
      </c>
    </row>
    <row r="6" spans="1:22" x14ac:dyDescent="0.4">
      <c r="B6" s="12" t="s">
        <v>55</v>
      </c>
      <c r="C6" s="12" t="s">
        <v>26</v>
      </c>
      <c r="D6" s="13">
        <f>VLOOKUP(C6,'raw data rate'!$E$49:$K$70,5,FALSE)</f>
        <v>2.6142694508913</v>
      </c>
      <c r="E6" s="13">
        <f>VLOOKUP(C6,'raw data rate'!$E$49:$K$70,7,FALSE)</f>
        <v>1.6226527959408701</v>
      </c>
      <c r="F6" s="13">
        <f>VLOOKUP(C6,'raw data rate'!$E$49:$K$70,6,FALSE)</f>
        <v>3.89393586687493</v>
      </c>
      <c r="G6" s="13">
        <f>VLOOKUP(C6,'raw data rate'!$E$141:$K$162,5,FALSE)</f>
        <v>2.8629763682305902</v>
      </c>
      <c r="H6" s="13">
        <f>VLOOKUP(C6,'raw data rate'!$E$141:$K$162,7,FALSE)</f>
        <v>1.7952395936621</v>
      </c>
      <c r="I6" s="13">
        <f>VLOOKUP(C6,'raw data rate'!$E$141:$K$162,6,FALSE)</f>
        <v>4.2877790544071201</v>
      </c>
      <c r="J6" s="13">
        <f>VLOOKUP(C6,'raw data rate'!$E$72:$K$93,5,FALSE)</f>
        <v>28.868070698861299</v>
      </c>
      <c r="K6" s="13">
        <f>VLOOKUP(C6,'raw data rate'!$E$72:$K$93,7,FALSE)</f>
        <v>22.147354009438502</v>
      </c>
      <c r="L6" s="14">
        <f>VLOOKUP(C6,'raw data rate'!$E$72:$K$93,6,FALSE)</f>
        <v>37.073431847855403</v>
      </c>
      <c r="M6" s="14">
        <f>VLOOKUP(C6,'raw data rate'!$E$164:$K$185,5,FALSE)</f>
        <v>31.587520957333702</v>
      </c>
      <c r="N6" s="14">
        <f>VLOOKUP(C6,'raw data rate'!$E$164:$K$185,7,FALSE)</f>
        <v>24.4925800714764</v>
      </c>
      <c r="O6" s="14">
        <f>VLOOKUP(C6,'raw data rate'!$E$164:$K$185,6,FALSE)</f>
        <v>40.341830188522003</v>
      </c>
      <c r="Q6" s="5" t="str">
        <f t="shared" ref="Q6:Q50" si="0">ROUND(D6,2)&amp;" ("&amp;ROUND(E6,2)&amp;", "&amp;ROUND(F6,2)&amp;")"</f>
        <v>2.61 (1.62, 3.89)</v>
      </c>
      <c r="R6" s="5" t="str">
        <f t="shared" ref="R6:R50" si="1">ROUND(G6,2)&amp;" ("&amp;ROUND(H6,2)&amp;", "&amp;ROUND(I6,2)&amp;")"</f>
        <v>2.86 (1.8, 4.29)</v>
      </c>
      <c r="S6" s="15">
        <f t="shared" ref="S6:S50" si="2">(G6-D6)/D6/29</f>
        <v>3.2804960464127564E-3</v>
      </c>
      <c r="T6" s="5" t="str">
        <f t="shared" ref="T6:T50" si="3">ROUND(J6,2)&amp;" ("&amp;ROUND(K6,2)&amp;", "&amp;ROUND(L6,2)&amp;")"</f>
        <v>28.87 (22.15, 37.07)</v>
      </c>
      <c r="U6" s="5" t="str">
        <f t="shared" ref="U6:U50" si="4">ROUND(M6,2)&amp;" ("&amp;ROUND(N6,2)&amp;", "&amp;ROUND(O6,2)&amp;")"</f>
        <v>31.59 (24.49, 40.34)</v>
      </c>
      <c r="V6" s="15">
        <f t="shared" ref="V6:V50" si="5">(M6-J6)/J6/29</f>
        <v>3.2483690310338227E-3</v>
      </c>
    </row>
    <row r="7" spans="1:22" x14ac:dyDescent="0.4">
      <c r="B7" s="12"/>
      <c r="C7" s="12" t="s">
        <v>56</v>
      </c>
      <c r="D7" s="13">
        <f>VLOOKUP(C7,'raw data rate'!$E$49:$K$70,5,FALSE)</f>
        <v>23.093559305518198</v>
      </c>
      <c r="E7" s="13">
        <f>VLOOKUP(C7,'raw data rate'!$E$49:$K$70,7,FALSE)</f>
        <v>14.072604739279599</v>
      </c>
      <c r="F7" s="13">
        <f>VLOOKUP(C7,'raw data rate'!$E$49:$K$70,6,FALSE)</f>
        <v>35.053455422684699</v>
      </c>
      <c r="G7" s="13">
        <f>VLOOKUP(C7,'raw data rate'!$E$141:$K$162,5,FALSE)</f>
        <v>19.935626784507502</v>
      </c>
      <c r="H7" s="13">
        <f>VLOOKUP(C7,'raw data rate'!$E$141:$K$162,7,FALSE)</f>
        <v>12.167509560775599</v>
      </c>
      <c r="I7" s="13">
        <f>VLOOKUP(C7,'raw data rate'!$E$141:$K$162,6,FALSE)</f>
        <v>29.834153590844799</v>
      </c>
      <c r="J7" s="13">
        <f>VLOOKUP(C7,'raw data rate'!$E$72:$K$93,5,FALSE)</f>
        <v>257.860819875049</v>
      </c>
      <c r="K7" s="13">
        <f>VLOOKUP(C7,'raw data rate'!$E$72:$K$93,7,FALSE)</f>
        <v>189.944134795206</v>
      </c>
      <c r="L7" s="14">
        <f>VLOOKUP(C7,'raw data rate'!$E$72:$K$93,6,FALSE)</f>
        <v>335.70280928430299</v>
      </c>
      <c r="M7" s="14">
        <f>VLOOKUP(C7,'raw data rate'!$E$164:$K$185,5,FALSE)</f>
        <v>222.480286131464</v>
      </c>
      <c r="N7" s="14">
        <f>VLOOKUP(C7,'raw data rate'!$E$164:$K$185,7,FALSE)</f>
        <v>163.754053633067</v>
      </c>
      <c r="O7" s="14">
        <f>VLOOKUP(C7,'raw data rate'!$E$164:$K$185,6,FALSE)</f>
        <v>291.22064060921798</v>
      </c>
      <c r="Q7" s="5" t="str">
        <f t="shared" si="0"/>
        <v>23.09 (14.07, 35.05)</v>
      </c>
      <c r="R7" s="5" t="str">
        <f t="shared" si="1"/>
        <v>19.94 (12.17, 29.83)</v>
      </c>
      <c r="S7" s="15">
        <f t="shared" si="2"/>
        <v>-4.7153504326384876E-3</v>
      </c>
      <c r="T7" s="5" t="str">
        <f t="shared" si="3"/>
        <v>257.86 (189.94, 335.7)</v>
      </c>
      <c r="U7" s="5" t="str">
        <f t="shared" si="4"/>
        <v>222.48 (163.75, 291.22)</v>
      </c>
      <c r="V7" s="15">
        <f t="shared" si="5"/>
        <v>-4.731305847636676E-3</v>
      </c>
    </row>
    <row r="8" spans="1:22" x14ac:dyDescent="0.4">
      <c r="B8" s="12"/>
      <c r="C8" s="12" t="s">
        <v>58</v>
      </c>
      <c r="D8" s="13">
        <f>VLOOKUP(C8,'raw data rate'!$E$49:$K$70,5,FALSE)</f>
        <v>18.089278113750002</v>
      </c>
      <c r="E8" s="13">
        <f>VLOOKUP(C8,'raw data rate'!$E$49:$K$70,7,FALSE)</f>
        <v>10.8536028413683</v>
      </c>
      <c r="F8" s="13">
        <f>VLOOKUP(C8,'raw data rate'!$E$49:$K$70,6,FALSE)</f>
        <v>27.867588753479801</v>
      </c>
      <c r="G8" s="13">
        <f>VLOOKUP(C8,'raw data rate'!$E$141:$K$162,5,FALSE)</f>
        <v>20.158106705848599</v>
      </c>
      <c r="H8" s="13">
        <f>VLOOKUP(C8,'raw data rate'!$E$141:$K$162,7,FALSE)</f>
        <v>12.1683515870067</v>
      </c>
      <c r="I8" s="13">
        <f>VLOOKUP(C8,'raw data rate'!$E$141:$K$162,6,FALSE)</f>
        <v>31.206302184121501</v>
      </c>
      <c r="J8" s="13">
        <f>VLOOKUP(C8,'raw data rate'!$E$72:$K$93,5,FALSE)</f>
        <v>202.18814963323101</v>
      </c>
      <c r="K8" s="13">
        <f>VLOOKUP(C8,'raw data rate'!$E$72:$K$93,7,FALSE)</f>
        <v>147.163236910135</v>
      </c>
      <c r="L8" s="14">
        <f>VLOOKUP(C8,'raw data rate'!$E$72:$K$93,6,FALSE)</f>
        <v>277.09014304375597</v>
      </c>
      <c r="M8" s="14">
        <f>VLOOKUP(C8,'raw data rate'!$E$164:$K$185,5,FALSE)</f>
        <v>224.60186237017001</v>
      </c>
      <c r="N8" s="14">
        <f>VLOOKUP(C8,'raw data rate'!$E$164:$K$185,7,FALSE)</f>
        <v>162.853474300221</v>
      </c>
      <c r="O8" s="14">
        <f>VLOOKUP(C8,'raw data rate'!$E$164:$K$185,6,FALSE)</f>
        <v>302.06443159269702</v>
      </c>
      <c r="Q8" s="5" t="str">
        <f t="shared" si="0"/>
        <v>18.09 (10.85, 27.87)</v>
      </c>
      <c r="R8" s="5" t="str">
        <f t="shared" si="1"/>
        <v>20.16 (12.17, 31.21)</v>
      </c>
      <c r="S8" s="15">
        <f t="shared" si="2"/>
        <v>3.9437127629040709E-3</v>
      </c>
      <c r="T8" s="5" t="str">
        <f t="shared" si="3"/>
        <v>202.19 (147.16, 277.09)</v>
      </c>
      <c r="U8" s="5" t="str">
        <f t="shared" si="4"/>
        <v>224.6 (162.85, 302.06)</v>
      </c>
      <c r="V8" s="15">
        <f t="shared" si="5"/>
        <v>3.8226110061512514E-3</v>
      </c>
    </row>
    <row r="9" spans="1:22" x14ac:dyDescent="0.4">
      <c r="B9" s="16"/>
      <c r="C9" s="12" t="s">
        <v>85</v>
      </c>
      <c r="D9" s="13">
        <f>VLOOKUP(C9,'raw data rate'!$E$49:$K$70,5,FALSE)</f>
        <v>0.45174372750906999</v>
      </c>
      <c r="E9" s="13">
        <f>VLOOKUP(C9,'raw data rate'!$E$49:$K$70,7,FALSE)</f>
        <v>0.24815878552478601</v>
      </c>
      <c r="F9" s="13">
        <f>VLOOKUP(C9,'raw data rate'!$E$49:$K$70,6,FALSE)</f>
        <v>0.80403229267713605</v>
      </c>
      <c r="G9" s="13">
        <f>VLOOKUP(C9,'raw data rate'!$E$141:$K$162,5,FALSE)</f>
        <v>0.81702582118696798</v>
      </c>
      <c r="H9" s="13">
        <f>VLOOKUP(C9,'raw data rate'!$E$141:$K$162,7,FALSE)</f>
        <v>0.44506644990980199</v>
      </c>
      <c r="I9" s="13">
        <f>VLOOKUP(C9,'raw data rate'!$E$141:$K$162,6,FALSE)</f>
        <v>1.4110808789599101</v>
      </c>
      <c r="J9" s="13">
        <f>VLOOKUP(C9,'raw data rate'!$E$72:$K$93,5,FALSE)</f>
        <v>5.0052562611634697</v>
      </c>
      <c r="K9" s="13">
        <f>VLOOKUP(C9,'raw data rate'!$E$72:$K$93,7,FALSE)</f>
        <v>3.1193550879749399</v>
      </c>
      <c r="L9" s="14">
        <f>VLOOKUP(C9,'raw data rate'!$E$72:$K$93,6,FALSE)</f>
        <v>7.6084444041493997</v>
      </c>
      <c r="M9" s="14">
        <f>VLOOKUP(C9,'raw data rate'!$E$164:$K$185,5,FALSE)</f>
        <v>9.0654410970851504</v>
      </c>
      <c r="N9" s="14">
        <f>VLOOKUP(C9,'raw data rate'!$E$164:$K$185,7,FALSE)</f>
        <v>5.6952223086373603</v>
      </c>
      <c r="O9" s="14">
        <f>VLOOKUP(C9,'raw data rate'!$E$164:$K$185,6,FALSE)</f>
        <v>13.877748682986701</v>
      </c>
      <c r="Q9" s="5" t="str">
        <f t="shared" si="0"/>
        <v>0.45 (0.25, 0.8)</v>
      </c>
      <c r="R9" s="5" t="str">
        <f t="shared" si="1"/>
        <v>0.82 (0.45, 1.41)</v>
      </c>
      <c r="S9" s="15">
        <f t="shared" si="2"/>
        <v>2.7882920110943222E-2</v>
      </c>
      <c r="T9" s="5" t="str">
        <f t="shared" si="3"/>
        <v>5.01 (3.12, 7.61)</v>
      </c>
      <c r="U9" s="5" t="str">
        <f t="shared" si="4"/>
        <v>9.07 (5.7, 13.88)</v>
      </c>
      <c r="V9" s="15">
        <f t="shared" si="5"/>
        <v>2.7971869240502649E-2</v>
      </c>
    </row>
    <row r="10" spans="1:22" x14ac:dyDescent="0.4">
      <c r="B10" s="12"/>
      <c r="C10" s="12" t="s">
        <v>32</v>
      </c>
      <c r="D10" s="13">
        <f>VLOOKUP(C10,'raw data rate'!$E$49:$K$70,5,FALSE)</f>
        <v>3.7900759708791498</v>
      </c>
      <c r="E10" s="13">
        <f>VLOOKUP(C10,'raw data rate'!$E$49:$K$70,7,FALSE)</f>
        <v>2.1381709764066201</v>
      </c>
      <c r="F10" s="13">
        <f>VLOOKUP(C10,'raw data rate'!$E$49:$K$70,6,FALSE)</f>
        <v>6.2912918382876297</v>
      </c>
      <c r="G10" s="13">
        <f>VLOOKUP(C10,'raw data rate'!$E$141:$K$162,5,FALSE)</f>
        <v>2.1807416183012598</v>
      </c>
      <c r="H10" s="13">
        <f>VLOOKUP(C10,'raw data rate'!$E$141:$K$162,7,FALSE)</f>
        <v>1.1979596510008299</v>
      </c>
      <c r="I10" s="13">
        <f>VLOOKUP(C10,'raw data rate'!$E$141:$K$162,6,FALSE)</f>
        <v>3.73794173663208</v>
      </c>
      <c r="J10" s="13">
        <f>VLOOKUP(C10,'raw data rate'!$E$72:$K$93,5,FALSE)</f>
        <v>42.053482134124103</v>
      </c>
      <c r="K10" s="13">
        <f>VLOOKUP(C10,'raw data rate'!$E$72:$K$93,7,FALSE)</f>
        <v>27.550452028707301</v>
      </c>
      <c r="L10" s="14">
        <f>VLOOKUP(C10,'raw data rate'!$E$72:$K$93,6,FALSE)</f>
        <v>60.727843357002797</v>
      </c>
      <c r="M10" s="14">
        <f>VLOOKUP(C10,'raw data rate'!$E$164:$K$185,5,FALSE)</f>
        <v>24.196320911407302</v>
      </c>
      <c r="N10" s="14">
        <f>VLOOKUP(C10,'raw data rate'!$E$164:$K$185,7,FALSE)</f>
        <v>15.4820069916431</v>
      </c>
      <c r="O10" s="14">
        <f>VLOOKUP(C10,'raw data rate'!$E$164:$K$185,6,FALSE)</f>
        <v>35.929432588521998</v>
      </c>
      <c r="Q10" s="5" t="str">
        <f t="shared" si="0"/>
        <v>3.79 (2.14, 6.29)</v>
      </c>
      <c r="R10" s="5" t="str">
        <f t="shared" si="1"/>
        <v>2.18 (1.2, 3.74)</v>
      </c>
      <c r="S10" s="15">
        <f t="shared" si="2"/>
        <v>-1.464199885340418E-2</v>
      </c>
      <c r="T10" s="5" t="str">
        <f t="shared" si="3"/>
        <v>42.05 (27.55, 60.73)</v>
      </c>
      <c r="U10" s="5" t="str">
        <f t="shared" si="4"/>
        <v>24.2 (15.48, 35.93)</v>
      </c>
      <c r="V10" s="15">
        <f t="shared" si="5"/>
        <v>-1.4642406498700468E-2</v>
      </c>
    </row>
    <row r="11" spans="1:22" x14ac:dyDescent="0.4">
      <c r="B11" s="12"/>
      <c r="C11" s="12" t="s">
        <v>33</v>
      </c>
      <c r="D11" s="13">
        <f>VLOOKUP(C11,'raw data rate'!$E$49:$K$70,5,FALSE)</f>
        <v>3.3055880735600097E-2</v>
      </c>
      <c r="E11" s="13">
        <f>VLOOKUP(C11,'raw data rate'!$E$49:$K$70,7,FALSE)</f>
        <v>2.0847277127361199E-2</v>
      </c>
      <c r="F11" s="13">
        <f>VLOOKUP(C11,'raw data rate'!$E$49:$K$70,6,FALSE)</f>
        <v>4.8710931333227098E-2</v>
      </c>
      <c r="G11" s="13">
        <f>VLOOKUP(C11,'raw data rate'!$E$141:$K$162,5,FALSE)</f>
        <v>3.7351528303653E-2</v>
      </c>
      <c r="H11" s="13">
        <f>VLOOKUP(C11,'raw data rate'!$E$141:$K$162,7,FALSE)</f>
        <v>2.33864850671722E-2</v>
      </c>
      <c r="I11" s="13">
        <f>VLOOKUP(C11,'raw data rate'!$E$141:$K$162,6,FALSE)</f>
        <v>5.6488733922235301E-2</v>
      </c>
      <c r="J11" s="13">
        <f>VLOOKUP(C11,'raw data rate'!$E$72:$K$93,5,FALSE)</f>
        <v>0.35828286795956399</v>
      </c>
      <c r="K11" s="13">
        <f>VLOOKUP(C11,'raw data rate'!$E$72:$K$93,7,FALSE)</f>
        <v>0.28680393564365603</v>
      </c>
      <c r="L11" s="14">
        <f>VLOOKUP(C11,'raw data rate'!$E$72:$K$93,6,FALSE)</f>
        <v>0.460975652243865</v>
      </c>
      <c r="M11" s="14">
        <f>VLOOKUP(C11,'raw data rate'!$E$164:$K$185,5,FALSE)</f>
        <v>0.40519411474410699</v>
      </c>
      <c r="N11" s="14">
        <f>VLOOKUP(C11,'raw data rate'!$E$164:$K$185,7,FALSE)</f>
        <v>0.31957820273306198</v>
      </c>
      <c r="O11" s="14">
        <f>VLOOKUP(C11,'raw data rate'!$E$164:$K$185,6,FALSE)</f>
        <v>0.53012871897484903</v>
      </c>
      <c r="Q11" s="5" t="str">
        <f t="shared" si="0"/>
        <v>0.03 (0.02, 0.05)</v>
      </c>
      <c r="R11" s="5" t="str">
        <f t="shared" si="1"/>
        <v>0.04 (0.02, 0.06)</v>
      </c>
      <c r="S11" s="15">
        <f t="shared" si="2"/>
        <v>4.4810718974186703E-3</v>
      </c>
      <c r="T11" s="5" t="str">
        <f t="shared" si="3"/>
        <v>0.36 (0.29, 0.46)</v>
      </c>
      <c r="U11" s="5" t="str">
        <f t="shared" si="4"/>
        <v>0.41 (0.32, 0.53)</v>
      </c>
      <c r="V11" s="15">
        <f t="shared" si="5"/>
        <v>4.5149499016781539E-3</v>
      </c>
    </row>
    <row r="12" spans="1:22" x14ac:dyDescent="0.4">
      <c r="B12" s="12"/>
      <c r="C12" s="12" t="s">
        <v>84</v>
      </c>
      <c r="D12" s="13">
        <f>VLOOKUP(C12,'raw data rate'!$E$49:$K$70,5,FALSE)</f>
        <v>0.48410371086458298</v>
      </c>
      <c r="E12" s="13">
        <f>VLOOKUP(C12,'raw data rate'!$E$49:$K$70,7,FALSE)</f>
        <v>0.32165142009484599</v>
      </c>
      <c r="F12" s="13">
        <f>VLOOKUP(C12,'raw data rate'!$E$49:$K$70,6,FALSE)</f>
        <v>0.70438192249146203</v>
      </c>
      <c r="G12" s="13">
        <f>VLOOKUP(C12,'raw data rate'!$E$141:$K$162,5,FALSE)</f>
        <v>0.43400061297065901</v>
      </c>
      <c r="H12" s="13">
        <f>VLOOKUP(C12,'raw data rate'!$E$141:$K$162,7,FALSE)</f>
        <v>0.284632941581141</v>
      </c>
      <c r="I12" s="13">
        <f>VLOOKUP(C12,'raw data rate'!$E$141:$K$162,6,FALSE)</f>
        <v>0.63165237328183299</v>
      </c>
      <c r="J12" s="13">
        <f>VLOOKUP(C12,'raw data rate'!$E$72:$K$93,5,FALSE)</f>
        <v>5.3055286365871996</v>
      </c>
      <c r="K12" s="13">
        <f>VLOOKUP(C12,'raw data rate'!$E$72:$K$93,7,FALSE)</f>
        <v>4.2610563558698997</v>
      </c>
      <c r="L12" s="14">
        <f>VLOOKUP(C12,'raw data rate'!$E$72:$K$93,6,FALSE)</f>
        <v>6.4440220403076998</v>
      </c>
      <c r="M12" s="14">
        <f>VLOOKUP(C12,'raw data rate'!$E$164:$K$185,5,FALSE)</f>
        <v>4.7597623217571003</v>
      </c>
      <c r="N12" s="14">
        <f>VLOOKUP(C12,'raw data rate'!$E$164:$K$185,7,FALSE)</f>
        <v>3.8548723123232298</v>
      </c>
      <c r="O12" s="14">
        <f>VLOOKUP(C12,'raw data rate'!$E$164:$K$185,6,FALSE)</f>
        <v>5.7934842181951396</v>
      </c>
      <c r="Q12" s="5" t="str">
        <f t="shared" si="0"/>
        <v>0.48 (0.32, 0.7)</v>
      </c>
      <c r="R12" s="5" t="str">
        <f t="shared" si="1"/>
        <v>0.43 (0.28, 0.63)</v>
      </c>
      <c r="S12" s="15">
        <f t="shared" si="2"/>
        <v>-3.5688489719266944E-3</v>
      </c>
      <c r="T12" s="5" t="str">
        <f t="shared" si="3"/>
        <v>5.31 (4.26, 6.44)</v>
      </c>
      <c r="U12" s="5" t="str">
        <f t="shared" si="4"/>
        <v>4.76 (3.85, 5.79)</v>
      </c>
      <c r="V12" s="15">
        <f t="shared" si="5"/>
        <v>-3.5471541832437191E-3</v>
      </c>
    </row>
    <row r="13" spans="1:22" x14ac:dyDescent="0.4">
      <c r="B13" s="10"/>
      <c r="C13" s="12" t="s">
        <v>83</v>
      </c>
      <c r="D13" s="13">
        <f>VLOOKUP(C13,'raw data rate'!$E$49:$K$70,5,FALSE)</f>
        <v>0.62535066051766797</v>
      </c>
      <c r="E13" s="13">
        <f>VLOOKUP(C13,'raw data rate'!$E$49:$K$70,7,FALSE)</f>
        <v>0.38846177589585001</v>
      </c>
      <c r="F13" s="13">
        <f>VLOOKUP(C13,'raw data rate'!$E$49:$K$70,6,FALSE)</f>
        <v>0.94490200453029505</v>
      </c>
      <c r="G13" s="13">
        <f>VLOOKUP(C13,'raw data rate'!$E$141:$K$162,5,FALSE)</f>
        <v>0.37743521693693799</v>
      </c>
      <c r="H13" s="13">
        <f>VLOOKUP(C13,'raw data rate'!$E$141:$K$162,7,FALSE)</f>
        <v>0.238509763643385</v>
      </c>
      <c r="I13" s="13">
        <f>VLOOKUP(C13,'raw data rate'!$E$141:$K$162,6,FALSE)</f>
        <v>0.56445799317905798</v>
      </c>
      <c r="J13" s="13">
        <f>VLOOKUP(C13,'raw data rate'!$E$72:$K$93,5,FALSE)</f>
        <v>6.8570255711610502</v>
      </c>
      <c r="K13" s="13">
        <f>VLOOKUP(C13,'raw data rate'!$E$72:$K$93,7,FALSE)</f>
        <v>5.1879095157105697</v>
      </c>
      <c r="L13" s="14">
        <f>VLOOKUP(C13,'raw data rate'!$E$72:$K$93,6,FALSE)</f>
        <v>9.0513993541260191</v>
      </c>
      <c r="M13" s="14">
        <f>VLOOKUP(C13,'raw data rate'!$E$164:$K$185,5,FALSE)</f>
        <v>4.1327252137820301</v>
      </c>
      <c r="N13" s="14">
        <f>VLOOKUP(C13,'raw data rate'!$E$164:$K$185,7,FALSE)</f>
        <v>3.1836525719683801</v>
      </c>
      <c r="O13" s="14">
        <f>VLOOKUP(C13,'raw data rate'!$E$164:$K$185,6,FALSE)</f>
        <v>5.3629785730058899</v>
      </c>
      <c r="Q13" s="5" t="str">
        <f t="shared" si="0"/>
        <v>0.63 (0.39, 0.94)</v>
      </c>
      <c r="R13" s="5" t="str">
        <f t="shared" si="1"/>
        <v>0.38 (0.24, 0.56)</v>
      </c>
      <c r="S13" s="15">
        <f t="shared" si="2"/>
        <v>-1.3670423554456272E-2</v>
      </c>
      <c r="T13" s="5" t="str">
        <f t="shared" si="3"/>
        <v>6.86 (5.19, 9.05)</v>
      </c>
      <c r="U13" s="5" t="str">
        <f t="shared" si="4"/>
        <v>4.13 (3.18, 5.36)</v>
      </c>
      <c r="V13" s="15">
        <f t="shared" si="5"/>
        <v>-1.3700020607893533E-2</v>
      </c>
    </row>
    <row r="14" spans="1:22" x14ac:dyDescent="0.4">
      <c r="B14" s="12"/>
      <c r="C14" s="12" t="s">
        <v>30</v>
      </c>
      <c r="D14" s="13">
        <f>VLOOKUP(C14,'raw data rate'!$E$49:$K$70,5,FALSE)</f>
        <v>4.4640427432598004</v>
      </c>
      <c r="E14" s="13">
        <f>VLOOKUP(C14,'raw data rate'!$E$49:$K$70,7,FALSE)</f>
        <v>2.83473567577381</v>
      </c>
      <c r="F14" s="13">
        <f>VLOOKUP(C14,'raw data rate'!$E$49:$K$70,6,FALSE)</f>
        <v>6.6502942848276403</v>
      </c>
      <c r="G14" s="13">
        <f>VLOOKUP(C14,'raw data rate'!$E$141:$K$162,5,FALSE)</f>
        <v>3.59030678164565</v>
      </c>
      <c r="H14" s="13">
        <f>VLOOKUP(C14,'raw data rate'!$E$141:$K$162,7,FALSE)</f>
        <v>2.2933265048461999</v>
      </c>
      <c r="I14" s="13">
        <f>VLOOKUP(C14,'raw data rate'!$E$141:$K$162,6,FALSE)</f>
        <v>5.3242874507118003</v>
      </c>
      <c r="J14" s="13">
        <f>VLOOKUP(C14,'raw data rate'!$E$72:$K$93,5,FALSE)</f>
        <v>49.547859250124603</v>
      </c>
      <c r="K14" s="13">
        <f>VLOOKUP(C14,'raw data rate'!$E$72:$K$93,7,FALSE)</f>
        <v>37.7290993351412</v>
      </c>
      <c r="L14" s="14">
        <f>VLOOKUP(C14,'raw data rate'!$E$72:$K$93,6,FALSE)</f>
        <v>63.841018563211797</v>
      </c>
      <c r="M14" s="14">
        <f>VLOOKUP(C14,'raw data rate'!$E$164:$K$185,5,FALSE)</f>
        <v>39.823575205248297</v>
      </c>
      <c r="N14" s="14">
        <f>VLOOKUP(C14,'raw data rate'!$E$164:$K$185,7,FALSE)</f>
        <v>30.968120564086998</v>
      </c>
      <c r="O14" s="14">
        <f>VLOOKUP(C14,'raw data rate'!$E$164:$K$185,6,FALSE)</f>
        <v>51.118800525667503</v>
      </c>
      <c r="Q14" s="5" t="str">
        <f t="shared" si="0"/>
        <v>4.46 (2.83, 6.65)</v>
      </c>
      <c r="R14" s="5" t="str">
        <f t="shared" si="1"/>
        <v>3.59 (2.29, 5.32)</v>
      </c>
      <c r="S14" s="15">
        <f t="shared" si="2"/>
        <v>-6.7492244127922004E-3</v>
      </c>
      <c r="T14" s="5" t="str">
        <f t="shared" si="3"/>
        <v>49.55 (37.73, 63.84)</v>
      </c>
      <c r="U14" s="5" t="str">
        <f t="shared" si="4"/>
        <v>39.82 (30.97, 51.12)</v>
      </c>
      <c r="V14" s="15">
        <f t="shared" si="5"/>
        <v>-6.767600952964482E-3</v>
      </c>
    </row>
    <row r="15" spans="1:22" x14ac:dyDescent="0.4">
      <c r="B15" s="12"/>
      <c r="C15" s="12" t="s">
        <v>21</v>
      </c>
      <c r="D15" s="13">
        <f>VLOOKUP(C15,'raw data rate'!$E$49:$K$70,5,FALSE)</f>
        <v>0.52461169706854704</v>
      </c>
      <c r="E15" s="13">
        <f>VLOOKUP(C15,'raw data rate'!$E$49:$K$70,7,FALSE)</f>
        <v>0.33355835297493802</v>
      </c>
      <c r="F15" s="13">
        <f>VLOOKUP(C15,'raw data rate'!$E$49:$K$70,6,FALSE)</f>
        <v>0.76710617072540799</v>
      </c>
      <c r="G15" s="13">
        <f>VLOOKUP(C15,'raw data rate'!$E$141:$K$162,5,FALSE)</f>
        <v>0.43598012061272301</v>
      </c>
      <c r="H15" s="13">
        <f>VLOOKUP(C15,'raw data rate'!$E$141:$K$162,7,FALSE)</f>
        <v>0.28568943596214402</v>
      </c>
      <c r="I15" s="13">
        <f>VLOOKUP(C15,'raw data rate'!$E$141:$K$162,6,FALSE)</f>
        <v>0.62802836962835296</v>
      </c>
      <c r="J15" s="13">
        <f>VLOOKUP(C15,'raw data rate'!$E$72:$K$93,5,FALSE)</f>
        <v>5.8235370599054299</v>
      </c>
      <c r="K15" s="13">
        <f>VLOOKUP(C15,'raw data rate'!$E$72:$K$93,7,FALSE)</f>
        <v>4.58664991783834</v>
      </c>
      <c r="L15" s="14">
        <f>VLOOKUP(C15,'raw data rate'!$E$72:$K$93,6,FALSE)</f>
        <v>7.4718262970656202</v>
      </c>
      <c r="M15" s="14">
        <f>VLOOKUP(C15,'raw data rate'!$E$164:$K$185,5,FALSE)</f>
        <v>4.8230494788434601</v>
      </c>
      <c r="N15" s="14">
        <f>VLOOKUP(C15,'raw data rate'!$E$164:$K$185,7,FALSE)</f>
        <v>3.9557940173007702</v>
      </c>
      <c r="O15" s="14">
        <f>VLOOKUP(C15,'raw data rate'!$E$164:$K$185,6,FALSE)</f>
        <v>5.9676221016255999</v>
      </c>
      <c r="Q15" s="5" t="str">
        <f t="shared" si="0"/>
        <v>0.52 (0.33, 0.77)</v>
      </c>
      <c r="R15" s="5" t="str">
        <f t="shared" si="1"/>
        <v>0.44 (0.29, 0.63)</v>
      </c>
      <c r="S15" s="15">
        <f t="shared" si="2"/>
        <v>-5.8257588882888404E-3</v>
      </c>
      <c r="T15" s="5" t="str">
        <f t="shared" si="3"/>
        <v>5.82 (4.59, 7.47)</v>
      </c>
      <c r="U15" s="5" t="str">
        <f t="shared" si="4"/>
        <v>4.82 (3.96, 5.97)</v>
      </c>
      <c r="V15" s="15">
        <f t="shared" si="5"/>
        <v>-5.9241611079088466E-3</v>
      </c>
    </row>
    <row r="16" spans="1:22" x14ac:dyDescent="0.4">
      <c r="B16" s="12" t="s">
        <v>76</v>
      </c>
      <c r="C16" s="12" t="s">
        <v>38</v>
      </c>
      <c r="D16" s="13">
        <f>VLOOKUP(C16,'raw data rate'!$E$49:$K$70,5,FALSE)</f>
        <v>5.0331850719959901</v>
      </c>
      <c r="E16" s="13">
        <f>VLOOKUP(C16,'raw data rate'!$E$49:$K$70,7,FALSE)</f>
        <v>2.92779920382167</v>
      </c>
      <c r="F16" s="13">
        <f>VLOOKUP(C16,'raw data rate'!$E$49:$K$70,6,FALSE)</f>
        <v>8.2506097330925492</v>
      </c>
      <c r="G16" s="13">
        <f>VLOOKUP(C16,'raw data rate'!$E$141:$K$162,5,FALSE)</f>
        <v>5.1382595241914899</v>
      </c>
      <c r="H16" s="13">
        <f>VLOOKUP(C16,'raw data rate'!$E$141:$K$162,7,FALSE)</f>
        <v>3.0276807477643302</v>
      </c>
      <c r="I16" s="13">
        <f>VLOOKUP(C16,'raw data rate'!$E$141:$K$162,6,FALSE)</f>
        <v>8.4164803920926694</v>
      </c>
      <c r="J16" s="13">
        <f>VLOOKUP(C16,'raw data rate'!$E$72:$K$93,5,FALSE)</f>
        <v>56.4692276946774</v>
      </c>
      <c r="K16" s="13">
        <f>VLOOKUP(C16,'raw data rate'!$E$72:$K$93,7,FALSE)</f>
        <v>37.917824847946498</v>
      </c>
      <c r="L16" s="14">
        <f>VLOOKUP(C16,'raw data rate'!$E$72:$K$93,6,FALSE)</f>
        <v>84.872298248795303</v>
      </c>
      <c r="M16" s="14">
        <f>VLOOKUP(C16,'raw data rate'!$E$164:$K$185,5,FALSE)</f>
        <v>57.508548906611601</v>
      </c>
      <c r="N16" s="14">
        <f>VLOOKUP(C16,'raw data rate'!$E$164:$K$185,7,FALSE)</f>
        <v>39.014253758669</v>
      </c>
      <c r="O16" s="14">
        <f>VLOOKUP(C16,'raw data rate'!$E$164:$K$185,6,FALSE)</f>
        <v>85.017740776290296</v>
      </c>
      <c r="Q16" s="5" t="str">
        <f t="shared" si="0"/>
        <v>5.03 (2.93, 8.25)</v>
      </c>
      <c r="R16" s="5" t="str">
        <f t="shared" si="1"/>
        <v>5.14 (3.03, 8.42)</v>
      </c>
      <c r="S16" s="15">
        <f t="shared" si="2"/>
        <v>7.1987358311498642E-4</v>
      </c>
      <c r="T16" s="5" t="str">
        <f t="shared" si="3"/>
        <v>56.47 (37.92, 84.87)</v>
      </c>
      <c r="U16" s="5" t="str">
        <f t="shared" si="4"/>
        <v>57.51 (39.01, 85.02)</v>
      </c>
      <c r="V16" s="15">
        <f t="shared" si="5"/>
        <v>6.3465827218791096E-4</v>
      </c>
    </row>
    <row r="17" spans="2:22" x14ac:dyDescent="0.4">
      <c r="B17" s="12"/>
      <c r="C17" s="12" t="s">
        <v>22</v>
      </c>
      <c r="D17" s="13">
        <f>VLOOKUP(C17,'raw data rate'!$E$49:$K$70,5,FALSE)</f>
        <v>1.3996861611533201E-3</v>
      </c>
      <c r="E17" s="13">
        <f>VLOOKUP(C17,'raw data rate'!$E$49:$K$70,7,FALSE)</f>
        <v>8.3936701704231302E-4</v>
      </c>
      <c r="F17" s="13">
        <f>VLOOKUP(C17,'raw data rate'!$E$49:$K$70,6,FALSE)</f>
        <v>2.23268981652837E-3</v>
      </c>
      <c r="G17" s="13">
        <f>VLOOKUP(C17,'raw data rate'!$E$141:$K$162,5,FALSE)</f>
        <v>1.55172170853371E-3</v>
      </c>
      <c r="H17" s="13">
        <f>VLOOKUP(C17,'raw data rate'!$E$141:$K$162,7,FALSE)</f>
        <v>9.3719415436157802E-4</v>
      </c>
      <c r="I17" s="13">
        <f>VLOOKUP(C17,'raw data rate'!$E$141:$K$162,6,FALSE)</f>
        <v>2.5028156921495402E-3</v>
      </c>
      <c r="J17" s="13">
        <f>VLOOKUP(C17,'raw data rate'!$E$72:$K$93,5,FALSE)</f>
        <v>1.5108321570100201E-2</v>
      </c>
      <c r="K17" s="13">
        <f>VLOOKUP(C17,'raw data rate'!$E$72:$K$93,7,FALSE)</f>
        <v>1.06469726652607E-2</v>
      </c>
      <c r="L17" s="14">
        <f>VLOOKUP(C17,'raw data rate'!$E$72:$K$93,6,FALSE)</f>
        <v>2.1698106980706702E-2</v>
      </c>
      <c r="M17" s="14">
        <f>VLOOKUP(C17,'raw data rate'!$E$164:$K$185,5,FALSE)</f>
        <v>1.6747455098124201E-2</v>
      </c>
      <c r="N17" s="14">
        <f>VLOOKUP(C17,'raw data rate'!$E$164:$K$185,7,FALSE)</f>
        <v>1.19084057177768E-2</v>
      </c>
      <c r="O17" s="14">
        <f>VLOOKUP(C17,'raw data rate'!$E$164:$K$185,6,FALSE)</f>
        <v>2.3777858627719299E-2</v>
      </c>
      <c r="Q17" s="5" t="str">
        <f t="shared" si="0"/>
        <v>0 (0, 0)</v>
      </c>
      <c r="R17" s="5" t="str">
        <f t="shared" si="1"/>
        <v>0 (0, 0)</v>
      </c>
      <c r="S17" s="15">
        <f t="shared" si="2"/>
        <v>3.7455575596765101E-3</v>
      </c>
      <c r="T17" s="5" t="str">
        <f t="shared" si="3"/>
        <v>0.02 (0.01, 0.02)</v>
      </c>
      <c r="U17" s="5" t="str">
        <f t="shared" si="4"/>
        <v>0.02 (0.01, 0.02)</v>
      </c>
      <c r="V17" s="15">
        <f t="shared" si="5"/>
        <v>3.7411068815075658E-3</v>
      </c>
    </row>
    <row r="18" spans="2:22" x14ac:dyDescent="0.4">
      <c r="B18" s="12"/>
      <c r="C18" s="12" t="s">
        <v>23</v>
      </c>
      <c r="D18" s="13">
        <f>VLOOKUP(C18,'raw data rate'!$E$49:$K$70,5,FALSE)</f>
        <v>9.2358531434244301E-4</v>
      </c>
      <c r="E18" s="13">
        <f>VLOOKUP(C18,'raw data rate'!$E$49:$K$70,7,FALSE)</f>
        <v>5.6335031651929797E-4</v>
      </c>
      <c r="F18" s="13">
        <f>VLOOKUP(C18,'raw data rate'!$E$49:$K$70,6,FALSE)</f>
        <v>1.40164555098176E-3</v>
      </c>
      <c r="G18" s="13">
        <f>VLOOKUP(C18,'raw data rate'!$E$141:$K$162,5,FALSE)</f>
        <v>8.6613066488394098E-4</v>
      </c>
      <c r="H18" s="13">
        <f>VLOOKUP(C18,'raw data rate'!$E$141:$K$162,7,FALSE)</f>
        <v>5.3025741693095701E-4</v>
      </c>
      <c r="I18" s="13">
        <f>VLOOKUP(C18,'raw data rate'!$E$141:$K$162,6,FALSE)</f>
        <v>1.31991659901298E-3</v>
      </c>
      <c r="J18" s="13">
        <f>VLOOKUP(C18,'raw data rate'!$E$72:$K$93,5,FALSE)</f>
        <v>9.9694704478994704E-3</v>
      </c>
      <c r="K18" s="13">
        <f>VLOOKUP(C18,'raw data rate'!$E$72:$K$93,7,FALSE)</f>
        <v>7.1868424742726304E-3</v>
      </c>
      <c r="L18" s="14">
        <f>VLOOKUP(C18,'raw data rate'!$E$72:$K$93,6,FALSE)</f>
        <v>1.34649141339692E-2</v>
      </c>
      <c r="M18" s="14">
        <f>VLOOKUP(C18,'raw data rate'!$E$164:$K$185,5,FALSE)</f>
        <v>9.3464894445103395E-3</v>
      </c>
      <c r="N18" s="14">
        <f>VLOOKUP(C18,'raw data rate'!$E$164:$K$185,7,FALSE)</f>
        <v>6.9314618968724399E-3</v>
      </c>
      <c r="O18" s="14">
        <f>VLOOKUP(C18,'raw data rate'!$E$164:$K$185,6,FALSE)</f>
        <v>1.23060319709679E-2</v>
      </c>
      <c r="Q18" s="5" t="str">
        <f t="shared" si="0"/>
        <v>0 (0, 0)</v>
      </c>
      <c r="R18" s="5" t="str">
        <f t="shared" si="1"/>
        <v>0 (0, 0)</v>
      </c>
      <c r="S18" s="15">
        <f t="shared" si="2"/>
        <v>-2.1451129399176266E-3</v>
      </c>
      <c r="T18" s="5" t="str">
        <f t="shared" si="3"/>
        <v>0.01 (0.01, 0.01)</v>
      </c>
      <c r="U18" s="5" t="str">
        <f t="shared" si="4"/>
        <v>0.01 (0.01, 0.01)</v>
      </c>
      <c r="V18" s="15">
        <f t="shared" si="5"/>
        <v>-2.1547888303002738E-3</v>
      </c>
    </row>
    <row r="19" spans="2:22" x14ac:dyDescent="0.4">
      <c r="B19" s="12"/>
      <c r="C19" s="12" t="s">
        <v>24</v>
      </c>
      <c r="D19" s="13">
        <f>VLOOKUP(C19,'raw data rate'!$E$49:$K$70,5,FALSE)</f>
        <v>4.9428663490786405E-4</v>
      </c>
      <c r="E19" s="13">
        <f>VLOOKUP(C19,'raw data rate'!$E$49:$K$70,7,FALSE)</f>
        <v>3.02967125517292E-4</v>
      </c>
      <c r="F19" s="13">
        <f>VLOOKUP(C19,'raw data rate'!$E$49:$K$70,6,FALSE)</f>
        <v>7.8923280851312002E-4</v>
      </c>
      <c r="G19" s="13">
        <f>VLOOKUP(C19,'raw data rate'!$E$141:$K$162,5,FALSE)</f>
        <v>5.18608329105695E-4</v>
      </c>
      <c r="H19" s="13">
        <f>VLOOKUP(C19,'raw data rate'!$E$141:$K$162,7,FALSE)</f>
        <v>3.2085071812246402E-4</v>
      </c>
      <c r="I19" s="13">
        <f>VLOOKUP(C19,'raw data rate'!$E$141:$K$162,6,FALSE)</f>
        <v>8.2561447769348797E-4</v>
      </c>
      <c r="J19" s="13">
        <f>VLOOKUP(C19,'raw data rate'!$E$72:$K$93,5,FALSE)</f>
        <v>5.3339749640981399E-3</v>
      </c>
      <c r="K19" s="13">
        <f>VLOOKUP(C19,'raw data rate'!$E$72:$K$93,7,FALSE)</f>
        <v>3.7730700523494398E-3</v>
      </c>
      <c r="L19" s="14">
        <f>VLOOKUP(C19,'raw data rate'!$E$72:$K$93,6,FALSE)</f>
        <v>7.5808640689543402E-3</v>
      </c>
      <c r="M19" s="14">
        <f>VLOOKUP(C19,'raw data rate'!$E$164:$K$185,5,FALSE)</f>
        <v>5.59531862847023E-3</v>
      </c>
      <c r="N19" s="14">
        <f>VLOOKUP(C19,'raw data rate'!$E$164:$K$185,7,FALSE)</f>
        <v>4.0774599956014297E-3</v>
      </c>
      <c r="O19" s="14">
        <f>VLOOKUP(C19,'raw data rate'!$E$164:$K$185,6,FALSE)</f>
        <v>7.6847751626159897E-3</v>
      </c>
      <c r="Q19" s="5" t="str">
        <f t="shared" si="0"/>
        <v>0 (0, 0)</v>
      </c>
      <c r="R19" s="5" t="str">
        <f t="shared" si="1"/>
        <v>0 (0, 0)</v>
      </c>
      <c r="S19" s="15">
        <f t="shared" si="2"/>
        <v>1.696746484813137E-3</v>
      </c>
      <c r="T19" s="5" t="str">
        <f t="shared" si="3"/>
        <v>0.01 (0, 0.01)</v>
      </c>
      <c r="U19" s="5" t="str">
        <f t="shared" si="4"/>
        <v>0.01 (0, 0.01)</v>
      </c>
      <c r="V19" s="15">
        <f t="shared" si="5"/>
        <v>1.6895187090764728E-3</v>
      </c>
    </row>
    <row r="20" spans="2:22" x14ac:dyDescent="0.4">
      <c r="B20" s="12"/>
      <c r="C20" s="12" t="s">
        <v>34</v>
      </c>
      <c r="D20" s="13">
        <f>VLOOKUP(C20,'raw data rate'!$E$49:$K$70,5,FALSE)</f>
        <v>1.5331601795547599E-3</v>
      </c>
      <c r="E20" s="13">
        <f>VLOOKUP(C20,'raw data rate'!$E$49:$K$70,7,FALSE)</f>
        <v>9.2328234767877898E-4</v>
      </c>
      <c r="F20" s="13">
        <f>VLOOKUP(C20,'raw data rate'!$E$49:$K$70,6,FALSE)</f>
        <v>2.46035820529171E-3</v>
      </c>
      <c r="G20" s="13">
        <f>VLOOKUP(C20,'raw data rate'!$E$141:$K$162,5,FALSE)</f>
        <v>1.5869592314486701E-3</v>
      </c>
      <c r="H20" s="13">
        <f>VLOOKUP(C20,'raw data rate'!$E$141:$K$162,7,FALSE)</f>
        <v>9.6390812286474298E-4</v>
      </c>
      <c r="I20" s="13">
        <f>VLOOKUP(C20,'raw data rate'!$E$141:$K$162,6,FALSE)</f>
        <v>2.49657004958748E-3</v>
      </c>
      <c r="J20" s="13">
        <f>VLOOKUP(C20,'raw data rate'!$E$72:$K$93,5,FALSE)</f>
        <v>1.6548789931360299E-2</v>
      </c>
      <c r="K20" s="13">
        <f>VLOOKUP(C20,'raw data rate'!$E$72:$K$93,7,FALSE)</f>
        <v>1.14894334313085E-2</v>
      </c>
      <c r="L20" s="14">
        <f>VLOOKUP(C20,'raw data rate'!$E$72:$K$93,6,FALSE)</f>
        <v>2.4036900488312501E-2</v>
      </c>
      <c r="M20" s="14">
        <f>VLOOKUP(C20,'raw data rate'!$E$164:$K$185,5,FALSE)</f>
        <v>1.7127946863787401E-2</v>
      </c>
      <c r="N20" s="14">
        <f>VLOOKUP(C20,'raw data rate'!$E$164:$K$185,7,FALSE)</f>
        <v>1.21454107042126E-2</v>
      </c>
      <c r="O20" s="14">
        <f>VLOOKUP(C20,'raw data rate'!$E$164:$K$185,6,FALSE)</f>
        <v>2.4359120218724498E-2</v>
      </c>
      <c r="Q20" s="5" t="str">
        <f t="shared" si="0"/>
        <v>0 (0, 0)</v>
      </c>
      <c r="R20" s="5" t="str">
        <f t="shared" si="1"/>
        <v>0 (0, 0)</v>
      </c>
      <c r="S20" s="15">
        <f t="shared" si="2"/>
        <v>1.2100103728355416E-3</v>
      </c>
      <c r="T20" s="5" t="str">
        <f t="shared" si="3"/>
        <v>0.02 (0.01, 0.02)</v>
      </c>
      <c r="U20" s="5" t="str">
        <f t="shared" si="4"/>
        <v>0.02 (0.01, 0.02)</v>
      </c>
      <c r="V20" s="15">
        <f t="shared" si="5"/>
        <v>1.2067908763853175E-3</v>
      </c>
    </row>
    <row r="21" spans="2:22" x14ac:dyDescent="0.4">
      <c r="B21" s="12"/>
      <c r="C21" s="12" t="s">
        <v>28</v>
      </c>
      <c r="D21" s="13">
        <f>VLOOKUP(C21,'raw data rate'!$E$49:$K$70,5,FALSE)</f>
        <v>0.13044979301895501</v>
      </c>
      <c r="E21" s="13">
        <f>VLOOKUP(C21,'raw data rate'!$E$49:$K$70,7,FALSE)</f>
        <v>8.0736673452859398E-2</v>
      </c>
      <c r="F21" s="13">
        <f>VLOOKUP(C21,'raw data rate'!$E$49:$K$70,6,FALSE)</f>
        <v>0.20118473881502</v>
      </c>
      <c r="G21" s="13">
        <f>VLOOKUP(C21,'raw data rate'!$E$141:$K$162,5,FALSE)</f>
        <v>0.10895559519091599</v>
      </c>
      <c r="H21" s="13">
        <f>VLOOKUP(C21,'raw data rate'!$E$141:$K$162,7,FALSE)</f>
        <v>6.7222880016349795E-2</v>
      </c>
      <c r="I21" s="13">
        <f>VLOOKUP(C21,'raw data rate'!$E$141:$K$162,6,FALSE)</f>
        <v>0.164751262992195</v>
      </c>
      <c r="J21" s="13">
        <f>VLOOKUP(C21,'raw data rate'!$E$72:$K$93,5,FALSE)</f>
        <v>1.4190920166630001</v>
      </c>
      <c r="K21" s="13">
        <f>VLOOKUP(C21,'raw data rate'!$E$72:$K$93,7,FALSE)</f>
        <v>1.02383725952059</v>
      </c>
      <c r="L21" s="14">
        <f>VLOOKUP(C21,'raw data rate'!$E$72:$K$93,6,FALSE)</f>
        <v>1.90958317287012</v>
      </c>
      <c r="M21" s="14">
        <f>VLOOKUP(C21,'raw data rate'!$E$164:$K$185,5,FALSE)</f>
        <v>1.18819084531059</v>
      </c>
      <c r="N21" s="14">
        <f>VLOOKUP(C21,'raw data rate'!$E$164:$K$185,7,FALSE)</f>
        <v>0.85716187328540205</v>
      </c>
      <c r="O21" s="14">
        <f>VLOOKUP(C21,'raw data rate'!$E$164:$K$185,6,FALSE)</f>
        <v>1.6043776730985999</v>
      </c>
      <c r="Q21" s="5" t="str">
        <f t="shared" si="0"/>
        <v>0.13 (0.08, 0.2)</v>
      </c>
      <c r="R21" s="5" t="str">
        <f t="shared" si="1"/>
        <v>0.11 (0.07, 0.16)</v>
      </c>
      <c r="S21" s="15">
        <f t="shared" si="2"/>
        <v>-5.6817202871446816E-3</v>
      </c>
      <c r="T21" s="5" t="str">
        <f t="shared" si="3"/>
        <v>1.42 (1.02, 1.91)</v>
      </c>
      <c r="U21" s="5" t="str">
        <f t="shared" si="4"/>
        <v>1.19 (0.86, 1.6)</v>
      </c>
      <c r="V21" s="15">
        <f t="shared" si="5"/>
        <v>-5.6107068910884192E-3</v>
      </c>
    </row>
    <row r="22" spans="2:22" x14ac:dyDescent="0.4">
      <c r="B22" s="12" t="s">
        <v>68</v>
      </c>
      <c r="C22" s="12" t="s">
        <v>41</v>
      </c>
      <c r="D22" s="13">
        <f>VLOOKUP(C22,'raw data rate'!$E$49:$K$70,5,FALSE)</f>
        <v>0.70704174553094001</v>
      </c>
      <c r="E22" s="13">
        <f>VLOOKUP(C22,'raw data rate'!$E$49:$K$70,7,FALSE)</f>
        <v>0.41944656338455499</v>
      </c>
      <c r="F22" s="13">
        <f>VLOOKUP(C22,'raw data rate'!$E$49:$K$70,6,FALSE)</f>
        <v>1.1326197031512399</v>
      </c>
      <c r="G22" s="13">
        <f>VLOOKUP(C22,'raw data rate'!$E$141:$K$162,5,FALSE)</f>
        <v>0.69946874935320003</v>
      </c>
      <c r="H22" s="13">
        <f>VLOOKUP(C22,'raw data rate'!$E$141:$K$162,7,FALSE)</f>
        <v>0.413569011689845</v>
      </c>
      <c r="I22" s="13">
        <f>VLOOKUP(C22,'raw data rate'!$E$141:$K$162,6,FALSE)</f>
        <v>1.12204931271049</v>
      </c>
      <c r="J22" s="13">
        <f>VLOOKUP(C22,'raw data rate'!$E$72:$K$93,5,FALSE)</f>
        <v>7.6350227316463597</v>
      </c>
      <c r="K22" s="13">
        <f>VLOOKUP(C22,'raw data rate'!$E$72:$K$93,7,FALSE)</f>
        <v>5.4517771253677498</v>
      </c>
      <c r="L22" s="14">
        <f>VLOOKUP(C22,'raw data rate'!$E$72:$K$93,6,FALSE)</f>
        <v>10.6134129602908</v>
      </c>
      <c r="M22" s="14">
        <f>VLOOKUP(C22,'raw data rate'!$E$164:$K$185,5,FALSE)</f>
        <v>7.5533427755590701</v>
      </c>
      <c r="N22" s="14">
        <f>VLOOKUP(C22,'raw data rate'!$E$164:$K$185,7,FALSE)</f>
        <v>5.3948474490659803</v>
      </c>
      <c r="O22" s="14">
        <f>VLOOKUP(C22,'raw data rate'!$E$164:$K$185,6,FALSE)</f>
        <v>10.489051674891201</v>
      </c>
      <c r="Q22" s="5" t="str">
        <f t="shared" si="0"/>
        <v>0.71 (0.42, 1.13)</v>
      </c>
      <c r="R22" s="5" t="str">
        <f t="shared" si="1"/>
        <v>0.7 (0.41, 1.12)</v>
      </c>
      <c r="S22" s="15">
        <f t="shared" si="2"/>
        <v>-3.6933858698303133E-4</v>
      </c>
      <c r="T22" s="5" t="str">
        <f t="shared" si="3"/>
        <v>7.64 (5.45, 10.61)</v>
      </c>
      <c r="U22" s="5" t="str">
        <f t="shared" si="4"/>
        <v>7.55 (5.39, 10.49)</v>
      </c>
      <c r="V22" s="15">
        <f t="shared" si="5"/>
        <v>-3.6889873270871043E-4</v>
      </c>
    </row>
    <row r="23" spans="2:22" x14ac:dyDescent="0.4">
      <c r="B23" s="12" t="s">
        <v>71</v>
      </c>
      <c r="C23" s="12" t="s">
        <v>39</v>
      </c>
      <c r="D23" s="13">
        <f>VLOOKUP(C23,'raw data rate'!$E$49:$K$70,5,FALSE)</f>
        <v>2.9619673175698E-2</v>
      </c>
      <c r="E23" s="13">
        <f>VLOOKUP(C23,'raw data rate'!$E$49:$K$70,7,FALSE)</f>
        <v>1.7202451023216901E-2</v>
      </c>
      <c r="F23" s="13">
        <f>VLOOKUP(C23,'raw data rate'!$E$49:$K$70,6,FALSE)</f>
        <v>4.50102783593491E-2</v>
      </c>
      <c r="G23" s="13">
        <f>VLOOKUP(C23,'raw data rate'!$E$141:$K$162,5,FALSE)</f>
        <v>2.7436260133483999E-2</v>
      </c>
      <c r="H23" s="13">
        <f>VLOOKUP(C23,'raw data rate'!$E$141:$K$162,7,FALSE)</f>
        <v>1.5884054665765101E-2</v>
      </c>
      <c r="I23" s="13">
        <f>VLOOKUP(C23,'raw data rate'!$E$141:$K$162,6,FALSE)</f>
        <v>4.1698114266009903E-2</v>
      </c>
      <c r="J23" s="13">
        <f>VLOOKUP(C23,'raw data rate'!$E$72:$K$93,5,FALSE)</f>
        <v>0.31940160359408898</v>
      </c>
      <c r="K23" s="13">
        <f>VLOOKUP(C23,'raw data rate'!$E$72:$K$93,7,FALSE)</f>
        <v>0.22751588405075901</v>
      </c>
      <c r="L23" s="14">
        <f>VLOOKUP(C23,'raw data rate'!$E$72:$K$93,6,FALSE)</f>
        <v>0.43187007038491998</v>
      </c>
      <c r="M23" s="14">
        <f>VLOOKUP(C23,'raw data rate'!$E$164:$K$185,5,FALSE)</f>
        <v>0.29584637803806502</v>
      </c>
      <c r="N23" s="14">
        <f>VLOOKUP(C23,'raw data rate'!$E$164:$K$185,7,FALSE)</f>
        <v>0.21439463231636999</v>
      </c>
      <c r="O23" s="14">
        <f>VLOOKUP(C23,'raw data rate'!$E$164:$K$185,6,FALSE)</f>
        <v>0.39960879941085697</v>
      </c>
      <c r="Q23" s="5" t="str">
        <f t="shared" si="0"/>
        <v>0.03 (0.02, 0.05)</v>
      </c>
      <c r="R23" s="5" t="str">
        <f t="shared" si="1"/>
        <v>0.03 (0.02, 0.04)</v>
      </c>
      <c r="S23" s="15">
        <f t="shared" si="2"/>
        <v>-2.5418951943637323E-3</v>
      </c>
      <c r="T23" s="5" t="str">
        <f t="shared" si="3"/>
        <v>0.32 (0.23, 0.43)</v>
      </c>
      <c r="U23" s="5" t="str">
        <f t="shared" si="4"/>
        <v>0.3 (0.21, 0.4)</v>
      </c>
      <c r="V23" s="15">
        <f t="shared" si="5"/>
        <v>-2.5430340610829247E-3</v>
      </c>
    </row>
    <row r="24" spans="2:22" x14ac:dyDescent="0.4">
      <c r="B24" s="12"/>
      <c r="C24" s="12" t="s">
        <v>40</v>
      </c>
      <c r="D24" s="13">
        <f>VLOOKUP(C24,'raw data rate'!$E$49:$K$70,5,FALSE)</f>
        <v>1.30670972916838E-2</v>
      </c>
      <c r="E24" s="13">
        <f>VLOOKUP(C24,'raw data rate'!$E$49:$K$70,7,FALSE)</f>
        <v>8.0428403833738404E-3</v>
      </c>
      <c r="F24" s="13">
        <f>VLOOKUP(C24,'raw data rate'!$E$49:$K$70,6,FALSE)</f>
        <v>1.9514881929110502E-2</v>
      </c>
      <c r="G24" s="13">
        <f>VLOOKUP(C24,'raw data rate'!$E$141:$K$162,5,FALSE)</f>
        <v>1.44642645791949E-2</v>
      </c>
      <c r="H24" s="13">
        <f>VLOOKUP(C24,'raw data rate'!$E$141:$K$162,7,FALSE)</f>
        <v>8.7843170050572496E-3</v>
      </c>
      <c r="I24" s="13">
        <f>VLOOKUP(C24,'raw data rate'!$E$141:$K$162,6,FALSE)</f>
        <v>2.19565310855502E-2</v>
      </c>
      <c r="J24" s="13">
        <f>VLOOKUP(C24,'raw data rate'!$E$72:$K$93,5,FALSE)</f>
        <v>0.140963127302521</v>
      </c>
      <c r="K24" s="13">
        <f>VLOOKUP(C24,'raw data rate'!$E$72:$K$93,7,FALSE)</f>
        <v>0.107129161531337</v>
      </c>
      <c r="L24" s="14">
        <f>VLOOKUP(C24,'raw data rate'!$E$72:$K$93,6,FALSE)</f>
        <v>0.18097711753934001</v>
      </c>
      <c r="M24" s="14">
        <f>VLOOKUP(C24,'raw data rate'!$E$164:$K$185,5,FALSE)</f>
        <v>0.15602293339411999</v>
      </c>
      <c r="N24" s="14">
        <f>VLOOKUP(C24,'raw data rate'!$E$164:$K$185,7,FALSE)</f>
        <v>0.117199591110048</v>
      </c>
      <c r="O24" s="14">
        <f>VLOOKUP(C24,'raw data rate'!$E$164:$K$185,6,FALSE)</f>
        <v>0.20228405546646799</v>
      </c>
      <c r="Q24" s="5" t="str">
        <f t="shared" si="0"/>
        <v>0.01 (0.01, 0.02)</v>
      </c>
      <c r="R24" s="5" t="str">
        <f t="shared" si="1"/>
        <v>0.01 (0.01, 0.02)</v>
      </c>
      <c r="S24" s="15">
        <f t="shared" si="2"/>
        <v>3.6869842821657607E-3</v>
      </c>
      <c r="T24" s="5" t="str">
        <f t="shared" si="3"/>
        <v>0.14 (0.11, 0.18)</v>
      </c>
      <c r="U24" s="5" t="str">
        <f t="shared" si="4"/>
        <v>0.16 (0.12, 0.2)</v>
      </c>
      <c r="V24" s="15">
        <f t="shared" si="5"/>
        <v>3.6839680579483871E-3</v>
      </c>
    </row>
    <row r="25" spans="2:22" x14ac:dyDescent="0.4">
      <c r="B25" s="12"/>
      <c r="C25" s="12" t="s">
        <v>35</v>
      </c>
      <c r="D25" s="13">
        <f>VLOOKUP(C25,'raw data rate'!$E$49:$K$70,5,FALSE)</f>
        <v>5.84705437400675E-2</v>
      </c>
      <c r="E25" s="13">
        <f>VLOOKUP(C25,'raw data rate'!$E$49:$K$70,7,FALSE)</f>
        <v>3.7399168684612599E-2</v>
      </c>
      <c r="F25" s="13">
        <f>VLOOKUP(C25,'raw data rate'!$E$49:$K$70,6,FALSE)</f>
        <v>8.6008398365841496E-2</v>
      </c>
      <c r="G25" s="13">
        <f>VLOOKUP(C25,'raw data rate'!$E$141:$K$162,5,FALSE)</f>
        <v>5.5771849987081998E-2</v>
      </c>
      <c r="H25" s="13">
        <f>VLOOKUP(C25,'raw data rate'!$E$141:$K$162,7,FALSE)</f>
        <v>3.5877941454915102E-2</v>
      </c>
      <c r="I25" s="13">
        <f>VLOOKUP(C25,'raw data rate'!$E$141:$K$162,6,FALSE)</f>
        <v>8.0271831262003102E-2</v>
      </c>
      <c r="J25" s="13">
        <f>VLOOKUP(C25,'raw data rate'!$E$72:$K$93,5,FALSE)</f>
        <v>0.637210781282463</v>
      </c>
      <c r="K25" s="13">
        <f>VLOOKUP(C25,'raw data rate'!$E$72:$K$93,7,FALSE)</f>
        <v>0.50899260846419303</v>
      </c>
      <c r="L25" s="14">
        <f>VLOOKUP(C25,'raw data rate'!$E$72:$K$93,6,FALSE)</f>
        <v>0.80197067376610998</v>
      </c>
      <c r="M25" s="14">
        <f>VLOOKUP(C25,'raw data rate'!$E$164:$K$185,5,FALSE)</f>
        <v>0.60608863417787395</v>
      </c>
      <c r="N25" s="14">
        <f>VLOOKUP(C25,'raw data rate'!$E$164:$K$185,7,FALSE)</f>
        <v>0.49609495627282402</v>
      </c>
      <c r="O25" s="14">
        <f>VLOOKUP(C25,'raw data rate'!$E$164:$K$185,6,FALSE)</f>
        <v>0.76193927315010002</v>
      </c>
      <c r="Q25" s="5" t="str">
        <f t="shared" si="0"/>
        <v>0.06 (0.04, 0.09)</v>
      </c>
      <c r="R25" s="5" t="str">
        <f t="shared" si="1"/>
        <v>0.06 (0.04, 0.08)</v>
      </c>
      <c r="S25" s="15">
        <f t="shared" si="2"/>
        <v>-1.5915433536766136E-3</v>
      </c>
      <c r="T25" s="5" t="str">
        <f t="shared" si="3"/>
        <v>0.64 (0.51, 0.8)</v>
      </c>
      <c r="U25" s="5" t="str">
        <f t="shared" si="4"/>
        <v>0.61 (0.5, 0.76)</v>
      </c>
      <c r="V25" s="15">
        <f t="shared" si="5"/>
        <v>-1.6841797375198855E-3</v>
      </c>
    </row>
    <row r="26" spans="2:22" x14ac:dyDescent="0.4">
      <c r="B26" s="12" t="s">
        <v>36</v>
      </c>
      <c r="C26" s="12" t="s">
        <v>36</v>
      </c>
      <c r="D26" s="13">
        <f>VLOOKUP(C26,'raw data rate'!$E$49:$K$70,5,FALSE)</f>
        <v>0.25968988127968901</v>
      </c>
      <c r="E26" s="13">
        <f>VLOOKUP(C26,'raw data rate'!$E$49:$K$70,7,FALSE)</f>
        <v>0.170341448792</v>
      </c>
      <c r="F26" s="13">
        <f>VLOOKUP(C26,'raw data rate'!$E$49:$K$70,6,FALSE)</f>
        <v>0.37608380141619602</v>
      </c>
      <c r="G26" s="13">
        <f>VLOOKUP(C26,'raw data rate'!$E$141:$K$162,5,FALSE)</f>
        <v>0.20953148975972599</v>
      </c>
      <c r="H26" s="13">
        <f>VLOOKUP(C26,'raw data rate'!$E$141:$K$162,7,FALSE)</f>
        <v>0.13777143030922401</v>
      </c>
      <c r="I26" s="13">
        <f>VLOOKUP(C26,'raw data rate'!$E$141:$K$162,6,FALSE)</f>
        <v>0.29747509750283202</v>
      </c>
      <c r="J26" s="13">
        <f>VLOOKUP(C26,'raw data rate'!$E$72:$K$93,5,FALSE)</f>
        <v>2.8350695050299501</v>
      </c>
      <c r="K26" s="13">
        <f>VLOOKUP(C26,'raw data rate'!$E$72:$K$93,7,FALSE)</f>
        <v>2.32457719195143</v>
      </c>
      <c r="L26" s="14">
        <f>VLOOKUP(C26,'raw data rate'!$E$72:$K$93,6,FALSE)</f>
        <v>3.5376004316805298</v>
      </c>
      <c r="M26" s="14">
        <f>VLOOKUP(C26,'raw data rate'!$E$164:$K$185,5,FALSE)</f>
        <v>2.2838645296523898</v>
      </c>
      <c r="N26" s="14">
        <f>VLOOKUP(C26,'raw data rate'!$E$164:$K$185,7,FALSE)</f>
        <v>1.91565759123222</v>
      </c>
      <c r="O26" s="14">
        <f>VLOOKUP(C26,'raw data rate'!$E$164:$K$185,6,FALSE)</f>
        <v>2.78529880410967</v>
      </c>
      <c r="Q26" s="5" t="str">
        <f t="shared" si="0"/>
        <v>0.26 (0.17, 0.38)</v>
      </c>
      <c r="R26" s="5" t="str">
        <f t="shared" si="1"/>
        <v>0.21 (0.14, 0.3)</v>
      </c>
      <c r="S26" s="15">
        <f t="shared" si="2"/>
        <v>-6.6602506769300445E-3</v>
      </c>
      <c r="T26" s="5" t="str">
        <f t="shared" si="3"/>
        <v>2.84 (2.32, 3.54)</v>
      </c>
      <c r="U26" s="5" t="str">
        <f t="shared" si="4"/>
        <v>2.28 (1.92, 2.79)</v>
      </c>
      <c r="V26" s="15">
        <f t="shared" si="5"/>
        <v>-6.7042688310623277E-3</v>
      </c>
    </row>
    <row r="27" spans="2:22" x14ac:dyDescent="0.4">
      <c r="B27" s="12"/>
      <c r="C27" s="12"/>
      <c r="D27" s="13"/>
      <c r="E27" s="13"/>
      <c r="F27" s="13"/>
      <c r="G27" s="13"/>
      <c r="H27" s="13"/>
      <c r="I27" s="13"/>
      <c r="J27" s="13"/>
      <c r="K27" s="13"/>
      <c r="S27" s="15"/>
      <c r="V27" s="15"/>
    </row>
    <row r="28" spans="2:22" ht="13.5" customHeight="1" x14ac:dyDescent="0.4">
      <c r="B28" s="10" t="s">
        <v>48</v>
      </c>
      <c r="C28" s="10"/>
      <c r="D28" s="13"/>
      <c r="E28" s="13"/>
      <c r="F28" s="13"/>
      <c r="G28" s="13"/>
      <c r="H28" s="13"/>
      <c r="I28" s="13"/>
      <c r="J28" s="13"/>
      <c r="K28" s="13"/>
      <c r="S28" s="15"/>
      <c r="V28" s="15"/>
    </row>
    <row r="29" spans="2:22" x14ac:dyDescent="0.4">
      <c r="B29" s="12" t="s">
        <v>52</v>
      </c>
      <c r="C29" s="12" t="s">
        <v>53</v>
      </c>
      <c r="D29" s="13">
        <f>VLOOKUP(C5,'raw data rate'!$E$3:$K$24,5,FALSE)</f>
        <v>0.40510719535405998</v>
      </c>
      <c r="E29" s="13">
        <f>VLOOKUP(C5,'raw data rate'!$E$3:$K$24,7,FALSE)</f>
        <v>0.226193683276048</v>
      </c>
      <c r="F29" s="13">
        <f>VLOOKUP(C5,'raw data rate'!$E$3:$K$24,6,FALSE)</f>
        <v>0.64887579549188301</v>
      </c>
      <c r="G29" s="13">
        <f>VLOOKUP(C5,'raw data rate'!$E$95:$K$116,5,FALSE)</f>
        <v>0.26543614897143603</v>
      </c>
      <c r="H29" s="13">
        <f>VLOOKUP(C5,'raw data rate'!$E$95:$K$116,7,FALSE)</f>
        <v>0.14731120221645799</v>
      </c>
      <c r="I29" s="13">
        <f>VLOOKUP(C5,'raw data rate'!$E$95:$K$116,6,FALSE)</f>
        <v>0.42445295534039001</v>
      </c>
      <c r="J29" s="13">
        <f>VLOOKUP(C5,'raw data rate'!$E$26:$K$47,5,FALSE)</f>
        <v>7.14806188337284</v>
      </c>
      <c r="K29" s="13">
        <f>VLOOKUP(C5,'raw data rate'!$E$26:$K$47,7,FALSE)</f>
        <v>4.9140378026858702</v>
      </c>
      <c r="L29" s="14">
        <f>VLOOKUP(C5,'raw data rate'!$E$26:$K$47,6,FALSE)</f>
        <v>9.6750504622853999</v>
      </c>
      <c r="M29" s="14">
        <f>VLOOKUP(C5,'raw data rate'!$E$118:$K$139,5,FALSE)</f>
        <v>4.6717563039183903</v>
      </c>
      <c r="N29" s="14">
        <f>VLOOKUP(C5,'raw data rate'!$E$118:$K$139,7,FALSE)</f>
        <v>3.2044984939056</v>
      </c>
      <c r="O29" s="14">
        <f>VLOOKUP(C5,'raw data rate'!$E$118:$K$139,6,FALSE)</f>
        <v>6.35476511543499</v>
      </c>
      <c r="Q29" s="5" t="str">
        <f t="shared" si="0"/>
        <v>0.41 (0.23, 0.65)</v>
      </c>
      <c r="R29" s="5" t="str">
        <f t="shared" si="1"/>
        <v>0.27 (0.15, 0.42)</v>
      </c>
      <c r="S29" s="15">
        <f t="shared" si="2"/>
        <v>-1.1888811242915147E-2</v>
      </c>
      <c r="T29" s="5" t="str">
        <f t="shared" si="3"/>
        <v>7.15 (4.91, 9.68)</v>
      </c>
      <c r="U29" s="5" t="str">
        <f t="shared" si="4"/>
        <v>4.67 (3.2, 6.35)</v>
      </c>
      <c r="V29" s="15">
        <f t="shared" si="5"/>
        <v>-1.1945874134920513E-2</v>
      </c>
    </row>
    <row r="30" spans="2:22" x14ac:dyDescent="0.4">
      <c r="B30" s="12" t="s">
        <v>55</v>
      </c>
      <c r="C30" s="12" t="s">
        <v>26</v>
      </c>
      <c r="D30" s="13">
        <f>VLOOKUP(C6,'raw data rate'!$E$3:$K$24,5,FALSE)</f>
        <v>1.7652121875595199</v>
      </c>
      <c r="E30" s="13">
        <f>VLOOKUP(C6,'raw data rate'!$E$3:$K$24,7,FALSE)</f>
        <v>1.1051538725508501</v>
      </c>
      <c r="F30" s="13">
        <f>VLOOKUP(C6,'raw data rate'!$E$3:$K$24,6,FALSE)</f>
        <v>2.62743682567895</v>
      </c>
      <c r="G30" s="13">
        <f>VLOOKUP(C6,'raw data rate'!$E$95:$K$116,5,FALSE)</f>
        <v>1.86860726130106</v>
      </c>
      <c r="H30" s="13">
        <f>VLOOKUP(C6,'raw data rate'!$E$95:$K$116,7,FALSE)</f>
        <v>1.17279396993926</v>
      </c>
      <c r="I30" s="13">
        <f>VLOOKUP(C6,'raw data rate'!$E$95:$K$116,6,FALSE)</f>
        <v>2.7989198966806499</v>
      </c>
      <c r="J30" s="13">
        <f>VLOOKUP(C6,'raw data rate'!$E$26:$K$47,5,FALSE)</f>
        <v>19.4927277901519</v>
      </c>
      <c r="K30" s="13">
        <f>VLOOKUP(C6,'raw data rate'!$E$26:$K$47,7,FALSE)</f>
        <v>15.1900950415649</v>
      </c>
      <c r="L30" s="14">
        <f>VLOOKUP(C6,'raw data rate'!$E$26:$K$47,6,FALSE)</f>
        <v>24.802139827065901</v>
      </c>
      <c r="M30" s="14">
        <f>VLOOKUP(C6,'raw data rate'!$E$118:$K$139,5,FALSE)</f>
        <v>20.597144716523001</v>
      </c>
      <c r="N30" s="14">
        <f>VLOOKUP(C6,'raw data rate'!$E$118:$K$139,7,FALSE)</f>
        <v>15.9845874936043</v>
      </c>
      <c r="O30" s="14">
        <f>VLOOKUP(C6,'raw data rate'!$E$118:$K$139,6,FALSE)</f>
        <v>26.117370754943099</v>
      </c>
      <c r="Q30" s="5" t="str">
        <f t="shared" si="0"/>
        <v>1.77 (1.11, 2.63)</v>
      </c>
      <c r="R30" s="5" t="str">
        <f t="shared" si="1"/>
        <v>1.87 (1.17, 2.8)</v>
      </c>
      <c r="S30" s="15">
        <f t="shared" si="2"/>
        <v>2.0197840211647177E-3</v>
      </c>
      <c r="T30" s="5" t="str">
        <f t="shared" si="3"/>
        <v>19.49 (15.19, 24.8)</v>
      </c>
      <c r="U30" s="5" t="str">
        <f t="shared" si="4"/>
        <v>20.6 (15.98, 26.12)</v>
      </c>
      <c r="V30" s="15">
        <f t="shared" si="5"/>
        <v>1.9537205207317931E-3</v>
      </c>
    </row>
    <row r="31" spans="2:22" x14ac:dyDescent="0.4">
      <c r="B31" s="12"/>
      <c r="C31" s="12" t="s">
        <v>56</v>
      </c>
      <c r="D31" s="13">
        <f>VLOOKUP(C7,'raw data rate'!$E$3:$K$24,5,FALSE)</f>
        <v>32.935329806879402</v>
      </c>
      <c r="E31" s="13">
        <f>VLOOKUP(C7,'raw data rate'!$E$3:$K$24,7,FALSE)</f>
        <v>19.968920510082601</v>
      </c>
      <c r="F31" s="13">
        <f>VLOOKUP(C7,'raw data rate'!$E$3:$K$24,6,FALSE)</f>
        <v>49.632387621027398</v>
      </c>
      <c r="G31" s="13">
        <f>VLOOKUP(C7,'raw data rate'!$E$95:$K$116,5,FALSE)</f>
        <v>28.425574053299901</v>
      </c>
      <c r="H31" s="13">
        <f>VLOOKUP(C7,'raw data rate'!$E$95:$K$116,7,FALSE)</f>
        <v>17.3935449916431</v>
      </c>
      <c r="I31" s="13">
        <f>VLOOKUP(C7,'raw data rate'!$E$95:$K$116,6,FALSE)</f>
        <v>42.3651358032727</v>
      </c>
      <c r="J31" s="13">
        <f>VLOOKUP(C7,'raw data rate'!$E$26:$K$47,5,FALSE)</f>
        <v>366.88503074024601</v>
      </c>
      <c r="K31" s="13">
        <f>VLOOKUP(C7,'raw data rate'!$E$26:$K$47,7,FALSE)</f>
        <v>271.04428601185299</v>
      </c>
      <c r="L31" s="14">
        <f>VLOOKUP(C7,'raw data rate'!$E$26:$K$47,6,FALSE)</f>
        <v>474.03633137923902</v>
      </c>
      <c r="M31" s="14">
        <f>VLOOKUP(C7,'raw data rate'!$E$118:$K$139,5,FALSE)</f>
        <v>316.11818314917002</v>
      </c>
      <c r="N31" s="14">
        <f>VLOOKUP(C7,'raw data rate'!$E$118:$K$139,7,FALSE)</f>
        <v>236.51498861985201</v>
      </c>
      <c r="O31" s="14">
        <f>VLOOKUP(C7,'raw data rate'!$E$118:$K$139,6,FALSE)</f>
        <v>411.39521308772402</v>
      </c>
      <c r="Q31" s="5" t="str">
        <f t="shared" si="0"/>
        <v>32.94 (19.97, 49.63)</v>
      </c>
      <c r="R31" s="5" t="str">
        <f t="shared" si="1"/>
        <v>28.43 (17.39, 42.37)</v>
      </c>
      <c r="S31" s="15">
        <f t="shared" si="2"/>
        <v>-4.7216414713559737E-3</v>
      </c>
      <c r="T31" s="5" t="str">
        <f t="shared" si="3"/>
        <v>366.89 (271.04, 474.04)</v>
      </c>
      <c r="U31" s="5" t="str">
        <f t="shared" si="4"/>
        <v>316.12 (236.51, 411.4)</v>
      </c>
      <c r="V31" s="15">
        <f t="shared" si="5"/>
        <v>-4.7714700921003828E-3</v>
      </c>
    </row>
    <row r="32" spans="2:22" x14ac:dyDescent="0.4">
      <c r="B32" s="12"/>
      <c r="C32" s="12" t="s">
        <v>58</v>
      </c>
      <c r="D32" s="13">
        <f>VLOOKUP(C8,'raw data rate'!$E$3:$K$24,5,FALSE)</f>
        <v>21.414779773486899</v>
      </c>
      <c r="E32" s="13">
        <f>VLOOKUP(C8,'raw data rate'!$E$3:$K$24,7,FALSE)</f>
        <v>12.7234983777862</v>
      </c>
      <c r="F32" s="13">
        <f>VLOOKUP(C8,'raw data rate'!$E$3:$K$24,6,FALSE)</f>
        <v>33.153088578677497</v>
      </c>
      <c r="G32" s="13">
        <f>VLOOKUP(C8,'raw data rate'!$E$95:$K$116,5,FALSE)</f>
        <v>21.716471354451802</v>
      </c>
      <c r="H32" s="13">
        <f>VLOOKUP(C8,'raw data rate'!$E$95:$K$116,7,FALSE)</f>
        <v>12.960615843051601</v>
      </c>
      <c r="I32" s="13">
        <f>VLOOKUP(C8,'raw data rate'!$E$95:$K$116,6,FALSE)</f>
        <v>33.917585553995799</v>
      </c>
      <c r="J32" s="13">
        <f>VLOOKUP(C8,'raw data rate'!$E$26:$K$47,5,FALSE)</f>
        <v>238.86885832598099</v>
      </c>
      <c r="K32" s="13">
        <f>VLOOKUP(C8,'raw data rate'!$E$26:$K$47,7,FALSE)</f>
        <v>172.46641207284401</v>
      </c>
      <c r="L32" s="14">
        <f>VLOOKUP(C8,'raw data rate'!$E$26:$K$47,6,FALSE)</f>
        <v>324.36719781478098</v>
      </c>
      <c r="M32" s="14">
        <f>VLOOKUP(C8,'raw data rate'!$E$118:$K$139,5,FALSE)</f>
        <v>241.252447826778</v>
      </c>
      <c r="N32" s="14">
        <f>VLOOKUP(C8,'raw data rate'!$E$118:$K$139,7,FALSE)</f>
        <v>176.25693591595899</v>
      </c>
      <c r="O32" s="14">
        <f>VLOOKUP(C8,'raw data rate'!$E$118:$K$139,6,FALSE)</f>
        <v>324.85357763568902</v>
      </c>
      <c r="Q32" s="5" t="str">
        <f t="shared" si="0"/>
        <v>21.41 (12.72, 33.15)</v>
      </c>
      <c r="R32" s="5" t="str">
        <f t="shared" si="1"/>
        <v>21.72 (12.96, 33.92)</v>
      </c>
      <c r="S32" s="15">
        <f t="shared" si="2"/>
        <v>4.8579336674696422E-4</v>
      </c>
      <c r="T32" s="5" t="str">
        <f t="shared" si="3"/>
        <v>238.87 (172.47, 324.37)</v>
      </c>
      <c r="U32" s="5" t="str">
        <f t="shared" si="4"/>
        <v>241.25 (176.26, 324.85)</v>
      </c>
      <c r="V32" s="15">
        <f t="shared" si="5"/>
        <v>3.4409149012897217E-4</v>
      </c>
    </row>
    <row r="33" spans="2:22" x14ac:dyDescent="0.4">
      <c r="B33" s="16"/>
      <c r="C33" s="12" t="s">
        <v>85</v>
      </c>
      <c r="D33" s="13">
        <f>VLOOKUP(C9,'raw data rate'!$E$3:$K$24,5,FALSE)</f>
        <v>0.52044926240505496</v>
      </c>
      <c r="E33" s="13">
        <f>VLOOKUP(C9,'raw data rate'!$E$3:$K$24,7,FALSE)</f>
        <v>0.287992860846499</v>
      </c>
      <c r="F33" s="13">
        <f>VLOOKUP(C9,'raw data rate'!$E$3:$K$24,6,FALSE)</f>
        <v>0.91144729199617203</v>
      </c>
      <c r="G33" s="13">
        <f>VLOOKUP(C9,'raw data rate'!$E$95:$K$116,5,FALSE)</f>
        <v>1.00589268280955</v>
      </c>
      <c r="H33" s="13">
        <f>VLOOKUP(C9,'raw data rate'!$E$95:$K$116,7,FALSE)</f>
        <v>0.54561467403395503</v>
      </c>
      <c r="I33" s="13">
        <f>VLOOKUP(C9,'raw data rate'!$E$95:$K$116,6,FALSE)</f>
        <v>1.7228991469485799</v>
      </c>
      <c r="J33" s="13">
        <f>VLOOKUP(C9,'raw data rate'!$E$26:$K$47,5,FALSE)</f>
        <v>5.7784739031655601</v>
      </c>
      <c r="K33" s="13">
        <f>VLOOKUP(C9,'raw data rate'!$E$26:$K$47,7,FALSE)</f>
        <v>3.6344187189394002</v>
      </c>
      <c r="L33" s="14">
        <f>VLOOKUP(C9,'raw data rate'!$E$26:$K$47,6,FALSE)</f>
        <v>8.8394872780813092</v>
      </c>
      <c r="M33" s="14">
        <f>VLOOKUP(C9,'raw data rate'!$E$118:$K$139,5,FALSE)</f>
        <v>11.1664369225489</v>
      </c>
      <c r="N33" s="14">
        <f>VLOOKUP(C9,'raw data rate'!$E$118:$K$139,7,FALSE)</f>
        <v>7.0035455250782004</v>
      </c>
      <c r="O33" s="14">
        <f>VLOOKUP(C9,'raw data rate'!$E$118:$K$139,6,FALSE)</f>
        <v>16.909662372744702</v>
      </c>
      <c r="Q33" s="5" t="str">
        <f t="shared" si="0"/>
        <v>0.52 (0.29, 0.91)</v>
      </c>
      <c r="R33" s="5" t="str">
        <f t="shared" si="1"/>
        <v>1.01 (0.55, 1.72)</v>
      </c>
      <c r="S33" s="15">
        <f t="shared" si="2"/>
        <v>3.2163420142926863E-2</v>
      </c>
      <c r="T33" s="5" t="str">
        <f t="shared" si="3"/>
        <v>5.78 (3.63, 8.84)</v>
      </c>
      <c r="U33" s="5" t="str">
        <f t="shared" si="4"/>
        <v>11.17 (7, 16.91)</v>
      </c>
      <c r="V33" s="15">
        <f t="shared" si="5"/>
        <v>3.2152404141311007E-2</v>
      </c>
    </row>
    <row r="34" spans="2:22" x14ac:dyDescent="0.4">
      <c r="B34" s="12"/>
      <c r="C34" s="12" t="s">
        <v>32</v>
      </c>
      <c r="D34" s="13">
        <f>VLOOKUP(C10,'raw data rate'!$E$3:$K$24,5,FALSE)</f>
        <v>2.44574058568513</v>
      </c>
      <c r="E34" s="13">
        <f>VLOOKUP(C10,'raw data rate'!$E$3:$K$24,7,FALSE)</f>
        <v>1.37379660466792</v>
      </c>
      <c r="F34" s="13">
        <f>VLOOKUP(C10,'raw data rate'!$E$3:$K$24,6,FALSE)</f>
        <v>4.0555053994128603</v>
      </c>
      <c r="G34" s="13">
        <f>VLOOKUP(C10,'raw data rate'!$E$95:$K$116,5,FALSE)</f>
        <v>1.4984043069889701</v>
      </c>
      <c r="H34" s="13">
        <f>VLOOKUP(C10,'raw data rate'!$E$95:$K$116,7,FALSE)</f>
        <v>0.82605456971431401</v>
      </c>
      <c r="I34" s="13">
        <f>VLOOKUP(C10,'raw data rate'!$E$95:$K$116,6,FALSE)</f>
        <v>2.54439963604371</v>
      </c>
      <c r="J34" s="13">
        <f>VLOOKUP(C10,'raw data rate'!$E$26:$K$47,5,FALSE)</f>
        <v>27.1578914398922</v>
      </c>
      <c r="K34" s="13">
        <f>VLOOKUP(C10,'raw data rate'!$E$26:$K$47,7,FALSE)</f>
        <v>17.8398915891085</v>
      </c>
      <c r="L34" s="14">
        <f>VLOOKUP(C10,'raw data rate'!$E$26:$K$47,6,FALSE)</f>
        <v>39.367979731616003</v>
      </c>
      <c r="M34" s="14">
        <f>VLOOKUP(C10,'raw data rate'!$E$118:$K$139,5,FALSE)</f>
        <v>16.631955090897598</v>
      </c>
      <c r="N34" s="14">
        <f>VLOOKUP(C10,'raw data rate'!$E$118:$K$139,7,FALSE)</f>
        <v>10.531272884763601</v>
      </c>
      <c r="O34" s="14">
        <f>VLOOKUP(C10,'raw data rate'!$E$118:$K$139,6,FALSE)</f>
        <v>24.8762926421158</v>
      </c>
      <c r="Q34" s="5" t="str">
        <f t="shared" si="0"/>
        <v>2.45 (1.37, 4.06)</v>
      </c>
      <c r="R34" s="5" t="str">
        <f t="shared" si="1"/>
        <v>1.5 (0.83, 2.54)</v>
      </c>
      <c r="S34" s="15">
        <f t="shared" si="2"/>
        <v>-1.3356595716692111E-2</v>
      </c>
      <c r="T34" s="5" t="str">
        <f t="shared" si="3"/>
        <v>27.16 (17.84, 39.37)</v>
      </c>
      <c r="U34" s="5" t="str">
        <f t="shared" si="4"/>
        <v>16.63 (10.53, 24.88)</v>
      </c>
      <c r="V34" s="15">
        <f t="shared" si="5"/>
        <v>-1.3364930159709224E-2</v>
      </c>
    </row>
    <row r="35" spans="2:22" x14ac:dyDescent="0.4">
      <c r="B35" s="12"/>
      <c r="C35" s="12" t="s">
        <v>33</v>
      </c>
      <c r="D35" s="13">
        <f>VLOOKUP(C11,'raw data rate'!$E$3:$K$24,5,FALSE)</f>
        <v>2.1495420018425901E-2</v>
      </c>
      <c r="E35" s="13">
        <f>VLOOKUP(C11,'raw data rate'!$E$3:$K$24,7,FALSE)</f>
        <v>1.3161450796345E-2</v>
      </c>
      <c r="F35" s="13">
        <f>VLOOKUP(C11,'raw data rate'!$E$3:$K$24,6,FALSE)</f>
        <v>3.2951499613984199E-2</v>
      </c>
      <c r="G35" s="13">
        <f>VLOOKUP(C11,'raw data rate'!$E$95:$K$116,5,FALSE)</f>
        <v>2.33028550138294E-2</v>
      </c>
      <c r="H35" s="13">
        <f>VLOOKUP(C11,'raw data rate'!$E$95:$K$116,7,FALSE)</f>
        <v>1.4336064889338E-2</v>
      </c>
      <c r="I35" s="13">
        <f>VLOOKUP(C11,'raw data rate'!$E$95:$K$116,6,FALSE)</f>
        <v>3.5948515914521001E-2</v>
      </c>
      <c r="J35" s="13">
        <f>VLOOKUP(C11,'raw data rate'!$E$26:$K$47,5,FALSE)</f>
        <v>0.232082309806111</v>
      </c>
      <c r="K35" s="13">
        <f>VLOOKUP(C11,'raw data rate'!$E$26:$K$47,7,FALSE)</f>
        <v>0.18065262676716301</v>
      </c>
      <c r="L35" s="14">
        <f>VLOOKUP(C11,'raw data rate'!$E$26:$K$47,6,FALSE)</f>
        <v>0.30881912634062703</v>
      </c>
      <c r="M35" s="14">
        <f>VLOOKUP(C11,'raw data rate'!$E$118:$K$139,5,FALSE)</f>
        <v>0.25160472133869499</v>
      </c>
      <c r="N35" s="14">
        <f>VLOOKUP(C11,'raw data rate'!$E$118:$K$139,7,FALSE)</f>
        <v>0.195025740151125</v>
      </c>
      <c r="O35" s="14">
        <f>VLOOKUP(C11,'raw data rate'!$E$118:$K$139,6,FALSE)</f>
        <v>0.33595549562767801</v>
      </c>
      <c r="Q35" s="5" t="str">
        <f t="shared" si="0"/>
        <v>0.02 (0.01, 0.03)</v>
      </c>
      <c r="R35" s="5" t="str">
        <f t="shared" si="1"/>
        <v>0.02 (0.01, 0.04)</v>
      </c>
      <c r="S35" s="15">
        <f t="shared" si="2"/>
        <v>2.8994708926674061E-3</v>
      </c>
      <c r="T35" s="5" t="str">
        <f t="shared" si="3"/>
        <v>0.23 (0.18, 0.31)</v>
      </c>
      <c r="U35" s="5" t="str">
        <f t="shared" si="4"/>
        <v>0.25 (0.2, 0.34)</v>
      </c>
      <c r="V35" s="15">
        <f t="shared" si="5"/>
        <v>2.900637300336521E-3</v>
      </c>
    </row>
    <row r="36" spans="2:22" x14ac:dyDescent="0.4">
      <c r="B36" s="12"/>
      <c r="C36" s="12" t="s">
        <v>84</v>
      </c>
      <c r="D36" s="13">
        <f>VLOOKUP(C12,'raw data rate'!$E$3:$K$24,5,FALSE)</f>
        <v>0.53780842876379598</v>
      </c>
      <c r="E36" s="13">
        <f>VLOOKUP(C12,'raw data rate'!$E$3:$K$24,7,FALSE)</f>
        <v>0.35497801719368299</v>
      </c>
      <c r="F36" s="13">
        <f>VLOOKUP(C12,'raw data rate'!$E$3:$K$24,6,FALSE)</f>
        <v>0.77972585624309398</v>
      </c>
      <c r="G36" s="13">
        <f>VLOOKUP(C12,'raw data rate'!$E$95:$K$116,5,FALSE)</f>
        <v>0.50675705432832296</v>
      </c>
      <c r="H36" s="13">
        <f>VLOOKUP(C12,'raw data rate'!$E$95:$K$116,7,FALSE)</f>
        <v>0.33105767780844803</v>
      </c>
      <c r="I36" s="13">
        <f>VLOOKUP(C12,'raw data rate'!$E$95:$K$116,6,FALSE)</f>
        <v>0.74106772681177202</v>
      </c>
      <c r="J36" s="13">
        <f>VLOOKUP(C12,'raw data rate'!$E$26:$K$47,5,FALSE)</f>
        <v>5.88431950588833</v>
      </c>
      <c r="K36" s="13">
        <f>VLOOKUP(C12,'raw data rate'!$E$26:$K$47,7,FALSE)</f>
        <v>4.7407355251165697</v>
      </c>
      <c r="L36" s="14">
        <f>VLOOKUP(C12,'raw data rate'!$E$26:$K$47,6,FALSE)</f>
        <v>7.1288868238109604</v>
      </c>
      <c r="M36" s="14">
        <f>VLOOKUP(C12,'raw data rate'!$E$118:$K$139,5,FALSE)</f>
        <v>5.5395061412609898</v>
      </c>
      <c r="N36" s="14">
        <f>VLOOKUP(C12,'raw data rate'!$E$118:$K$139,7,FALSE)</f>
        <v>4.49597396953898</v>
      </c>
      <c r="O36" s="14">
        <f>VLOOKUP(C12,'raw data rate'!$E$118:$K$139,6,FALSE)</f>
        <v>6.7299410310113803</v>
      </c>
      <c r="Q36" s="5" t="str">
        <f t="shared" si="0"/>
        <v>0.54 (0.35, 0.78)</v>
      </c>
      <c r="R36" s="5" t="str">
        <f t="shared" si="1"/>
        <v>0.51 (0.33, 0.74)</v>
      </c>
      <c r="S36" s="15">
        <f t="shared" si="2"/>
        <v>-1.9909264939567063E-3</v>
      </c>
      <c r="T36" s="5" t="str">
        <f t="shared" si="3"/>
        <v>5.88 (4.74, 7.13)</v>
      </c>
      <c r="U36" s="5" t="str">
        <f t="shared" si="4"/>
        <v>5.54 (4.5, 6.73)</v>
      </c>
      <c r="V36" s="15">
        <f t="shared" si="5"/>
        <v>-2.0206441899924365E-3</v>
      </c>
    </row>
    <row r="37" spans="2:22" x14ac:dyDescent="0.4">
      <c r="B37" s="10"/>
      <c r="C37" s="12" t="s">
        <v>83</v>
      </c>
      <c r="D37" s="13">
        <f>VLOOKUP(C13,'raw data rate'!$E$3:$K$24,5,FALSE)</f>
        <v>1.7465281525678999</v>
      </c>
      <c r="E37" s="13">
        <f>VLOOKUP(C13,'raw data rate'!$E$3:$K$24,7,FALSE)</f>
        <v>1.0918279689532</v>
      </c>
      <c r="F37" s="13">
        <f>VLOOKUP(C13,'raw data rate'!$E$3:$K$24,6,FALSE)</f>
        <v>2.5750134751629199</v>
      </c>
      <c r="G37" s="13">
        <f>VLOOKUP(C13,'raw data rate'!$E$95:$K$116,5,FALSE)</f>
        <v>1.21679559542867</v>
      </c>
      <c r="H37" s="13">
        <f>VLOOKUP(C13,'raw data rate'!$E$95:$K$116,7,FALSE)</f>
        <v>0.77636056200672299</v>
      </c>
      <c r="I37" s="13">
        <f>VLOOKUP(C13,'raw data rate'!$E$95:$K$116,6,FALSE)</f>
        <v>1.8196992092778399</v>
      </c>
      <c r="J37" s="13">
        <f>VLOOKUP(C13,'raw data rate'!$E$26:$K$47,5,FALSE)</f>
        <v>19.161329745651301</v>
      </c>
      <c r="K37" s="13">
        <f>VLOOKUP(C13,'raw data rate'!$E$26:$K$47,7,FALSE)</f>
        <v>14.6166861644516</v>
      </c>
      <c r="L37" s="14">
        <f>VLOOKUP(C13,'raw data rate'!$E$26:$K$47,6,FALSE)</f>
        <v>25.272626758707201</v>
      </c>
      <c r="M37" s="14">
        <f>VLOOKUP(C13,'raw data rate'!$E$118:$K$139,5,FALSE)</f>
        <v>13.3323308743664</v>
      </c>
      <c r="N37" s="14">
        <f>VLOOKUP(C13,'raw data rate'!$E$118:$K$139,7,FALSE)</f>
        <v>10.3249282998766</v>
      </c>
      <c r="O37" s="14">
        <f>VLOOKUP(C13,'raw data rate'!$E$118:$K$139,6,FALSE)</f>
        <v>17.250512092708899</v>
      </c>
      <c r="Q37" s="5" t="str">
        <f t="shared" si="0"/>
        <v>1.75 (1.09, 2.58)</v>
      </c>
      <c r="R37" s="5" t="str">
        <f t="shared" si="1"/>
        <v>1.22 (0.78, 1.82)</v>
      </c>
      <c r="S37" s="15">
        <f t="shared" si="2"/>
        <v>-1.0458829349240967E-2</v>
      </c>
      <c r="T37" s="5" t="str">
        <f t="shared" si="3"/>
        <v>19.16 (14.62, 25.27)</v>
      </c>
      <c r="U37" s="5" t="str">
        <f t="shared" si="4"/>
        <v>13.33 (10.32, 17.25)</v>
      </c>
      <c r="V37" s="15">
        <f t="shared" si="5"/>
        <v>-1.0489875376441814E-2</v>
      </c>
    </row>
    <row r="38" spans="2:22" x14ac:dyDescent="0.4">
      <c r="B38" s="12"/>
      <c r="C38" s="12" t="s">
        <v>30</v>
      </c>
      <c r="D38" s="13">
        <f>VLOOKUP(C14,'raw data rate'!$E$3:$K$24,5,FALSE)</f>
        <v>6.0449698654572401</v>
      </c>
      <c r="E38" s="13">
        <f>VLOOKUP(C14,'raw data rate'!$E$3:$K$24,7,FALSE)</f>
        <v>3.8610299350066901</v>
      </c>
      <c r="F38" s="13">
        <f>VLOOKUP(C14,'raw data rate'!$E$3:$K$24,6,FALSE)</f>
        <v>8.9592913756162105</v>
      </c>
      <c r="G38" s="13">
        <f>VLOOKUP(C14,'raw data rate'!$E$95:$K$116,5,FALSE)</f>
        <v>5.1266846567032802</v>
      </c>
      <c r="H38" s="13">
        <f>VLOOKUP(C14,'raw data rate'!$E$95:$K$116,7,FALSE)</f>
        <v>3.3269179130005901</v>
      </c>
      <c r="I38" s="13">
        <f>VLOOKUP(C14,'raw data rate'!$E$95:$K$116,6,FALSE)</f>
        <v>7.5382283011210101</v>
      </c>
      <c r="J38" s="13">
        <f>VLOOKUP(C14,'raw data rate'!$E$26:$K$47,5,FALSE)</f>
        <v>67.203357576973801</v>
      </c>
      <c r="K38" s="13">
        <f>VLOOKUP(C14,'raw data rate'!$E$26:$K$47,7,FALSE)</f>
        <v>52.206776607784199</v>
      </c>
      <c r="L38" s="14">
        <f>VLOOKUP(C14,'raw data rate'!$E$26:$K$47,6,FALSE)</f>
        <v>85.622542675729704</v>
      </c>
      <c r="M38" s="14">
        <f>VLOOKUP(C14,'raw data rate'!$E$118:$K$139,5,FALSE)</f>
        <v>56.8938635961429</v>
      </c>
      <c r="N38" s="14">
        <f>VLOOKUP(C14,'raw data rate'!$E$118:$K$139,7,FALSE)</f>
        <v>44.751133754624298</v>
      </c>
      <c r="O38" s="14">
        <f>VLOOKUP(C14,'raw data rate'!$E$118:$K$139,6,FALSE)</f>
        <v>71.270291807823298</v>
      </c>
      <c r="Q38" s="5" t="str">
        <f t="shared" si="0"/>
        <v>6.04 (3.86, 8.96)</v>
      </c>
      <c r="R38" s="5" t="str">
        <f t="shared" si="1"/>
        <v>5.13 (3.33, 7.54)</v>
      </c>
      <c r="S38" s="15">
        <f t="shared" si="2"/>
        <v>-5.2382407031266939E-3</v>
      </c>
      <c r="T38" s="5" t="str">
        <f t="shared" si="3"/>
        <v>67.2 (52.21, 85.62)</v>
      </c>
      <c r="U38" s="5" t="str">
        <f t="shared" si="4"/>
        <v>56.89 (44.75, 71.27)</v>
      </c>
      <c r="V38" s="15">
        <f t="shared" si="5"/>
        <v>-5.2899111779535759E-3</v>
      </c>
    </row>
    <row r="39" spans="2:22" x14ac:dyDescent="0.4">
      <c r="B39" s="12"/>
      <c r="C39" s="12" t="s">
        <v>21</v>
      </c>
      <c r="D39" s="13">
        <f>VLOOKUP(C15,'raw data rate'!$E$3:$K$24,5,FALSE)</f>
        <v>0.431953024081701</v>
      </c>
      <c r="E39" s="13">
        <f>VLOOKUP(C15,'raw data rate'!$E$3:$K$24,7,FALSE)</f>
        <v>0.27543301022831101</v>
      </c>
      <c r="F39" s="13">
        <f>VLOOKUP(C15,'raw data rate'!$E$3:$K$24,6,FALSE)</f>
        <v>0.62473109564344498</v>
      </c>
      <c r="G39" s="13">
        <f>VLOOKUP(C15,'raw data rate'!$E$95:$K$116,5,FALSE)</f>
        <v>0.38777815722938402</v>
      </c>
      <c r="H39" s="13">
        <f>VLOOKUP(C15,'raw data rate'!$E$95:$K$116,7,FALSE)</f>
        <v>0.25438073763921998</v>
      </c>
      <c r="I39" s="13">
        <f>VLOOKUP(C15,'raw data rate'!$E$95:$K$116,6,FALSE)</f>
        <v>0.55516096059487097</v>
      </c>
      <c r="J39" s="13">
        <f>VLOOKUP(C15,'raw data rate'!$E$26:$K$47,5,FALSE)</f>
        <v>4.7878485571657503</v>
      </c>
      <c r="K39" s="13">
        <f>VLOOKUP(C15,'raw data rate'!$E$26:$K$47,7,FALSE)</f>
        <v>3.7939430773220901</v>
      </c>
      <c r="L39" s="14">
        <f>VLOOKUP(C15,'raw data rate'!$E$26:$K$47,6,FALSE)</f>
        <v>6.0836897353611104</v>
      </c>
      <c r="M39" s="14">
        <f>VLOOKUP(C15,'raw data rate'!$E$118:$K$139,5,FALSE)</f>
        <v>4.2886987664441003</v>
      </c>
      <c r="N39" s="14">
        <f>VLOOKUP(C15,'raw data rate'!$E$118:$K$139,7,FALSE)</f>
        <v>3.5057794788495502</v>
      </c>
      <c r="O39" s="14">
        <f>VLOOKUP(C15,'raw data rate'!$E$118:$K$139,6,FALSE)</f>
        <v>5.31814792447447</v>
      </c>
      <c r="Q39" s="5" t="str">
        <f t="shared" si="0"/>
        <v>0.43 (0.28, 0.62)</v>
      </c>
      <c r="R39" s="5" t="str">
        <f t="shared" si="1"/>
        <v>0.39 (0.25, 0.56)</v>
      </c>
      <c r="S39" s="15">
        <f t="shared" si="2"/>
        <v>-3.5264743753279852E-3</v>
      </c>
      <c r="T39" s="5" t="str">
        <f t="shared" si="3"/>
        <v>4.79 (3.79, 6.08)</v>
      </c>
      <c r="U39" s="5" t="str">
        <f t="shared" si="4"/>
        <v>4.29 (3.51, 5.32)</v>
      </c>
      <c r="V39" s="15">
        <f t="shared" si="5"/>
        <v>-3.5949469878828817E-3</v>
      </c>
    </row>
    <row r="40" spans="2:22" x14ac:dyDescent="0.4">
      <c r="B40" s="12" t="s">
        <v>76</v>
      </c>
      <c r="C40" s="12" t="s">
        <v>38</v>
      </c>
      <c r="D40" s="13">
        <f>VLOOKUP(C16,'raw data rate'!$E$3:$K$24,5,FALSE)</f>
        <v>7.2183650056115596</v>
      </c>
      <c r="E40" s="13">
        <f>VLOOKUP(C16,'raw data rate'!$E$3:$K$24,7,FALSE)</f>
        <v>4.3889202133927503</v>
      </c>
      <c r="F40" s="13">
        <f>VLOOKUP(C16,'raw data rate'!$E$3:$K$24,6,FALSE)</f>
        <v>11.150620109055801</v>
      </c>
      <c r="G40" s="13">
        <f>VLOOKUP(C16,'raw data rate'!$E$95:$K$116,5,FALSE)</f>
        <v>6.7504681874276997</v>
      </c>
      <c r="H40" s="13">
        <f>VLOOKUP(C16,'raw data rate'!$E$95:$K$116,7,FALSE)</f>
        <v>4.1109909886906202</v>
      </c>
      <c r="I40" s="13">
        <f>VLOOKUP(C16,'raw data rate'!$E$95:$K$116,6,FALSE)</f>
        <v>10.152314916565199</v>
      </c>
      <c r="J40" s="13">
        <f>VLOOKUP(C16,'raw data rate'!$E$26:$K$47,5,FALSE)</f>
        <v>81.054388475581902</v>
      </c>
      <c r="K40" s="13">
        <f>VLOOKUP(C16,'raw data rate'!$E$26:$K$47,7,FALSE)</f>
        <v>56.6296242283452</v>
      </c>
      <c r="L40" s="14">
        <f>VLOOKUP(C16,'raw data rate'!$E$26:$K$47,6,FALSE)</f>
        <v>113.622345439388</v>
      </c>
      <c r="M40" s="14">
        <f>VLOOKUP(C16,'raw data rate'!$E$118:$K$139,5,FALSE)</f>
        <v>75.545933870889897</v>
      </c>
      <c r="N40" s="14">
        <f>VLOOKUP(C16,'raw data rate'!$E$118:$K$139,7,FALSE)</f>
        <v>53.223753144146698</v>
      </c>
      <c r="O40" s="14">
        <f>VLOOKUP(C16,'raw data rate'!$E$118:$K$139,6,FALSE)</f>
        <v>104.31633147162199</v>
      </c>
      <c r="Q40" s="5" t="str">
        <f t="shared" si="0"/>
        <v>7.22 (4.39, 11.15)</v>
      </c>
      <c r="R40" s="5" t="str">
        <f t="shared" si="1"/>
        <v>6.75 (4.11, 10.15)</v>
      </c>
      <c r="S40" s="15">
        <f t="shared" si="2"/>
        <v>-2.2351838717327103E-3</v>
      </c>
      <c r="T40" s="5" t="str">
        <f t="shared" si="3"/>
        <v>81.05 (56.63, 113.62)</v>
      </c>
      <c r="U40" s="5" t="str">
        <f t="shared" si="4"/>
        <v>75.55 (53.22, 104.32)</v>
      </c>
      <c r="V40" s="15">
        <f t="shared" si="5"/>
        <v>-2.3434475798166485E-3</v>
      </c>
    </row>
    <row r="41" spans="2:22" x14ac:dyDescent="0.4">
      <c r="B41" s="12"/>
      <c r="C41" s="12" t="s">
        <v>22</v>
      </c>
      <c r="D41" s="13">
        <f>VLOOKUP(C17,'raw data rate'!$E$3:$K$24,5,FALSE)</f>
        <v>3.45971146345668E-2</v>
      </c>
      <c r="E41" s="13">
        <f>VLOOKUP(C17,'raw data rate'!$E$3:$K$24,7,FALSE)</f>
        <v>2.10313063951326E-2</v>
      </c>
      <c r="F41" s="13">
        <f>VLOOKUP(C17,'raw data rate'!$E$3:$K$24,6,FALSE)</f>
        <v>5.3179633861790997E-2</v>
      </c>
      <c r="G41" s="13">
        <f>VLOOKUP(C17,'raw data rate'!$E$95:$K$116,5,FALSE)</f>
        <v>3.2607191395477603E-2</v>
      </c>
      <c r="H41" s="13">
        <f>VLOOKUP(C17,'raw data rate'!$E$95:$K$116,7,FALSE)</f>
        <v>1.97760457710861E-2</v>
      </c>
      <c r="I41" s="13">
        <f>VLOOKUP(C17,'raw data rate'!$E$95:$K$116,6,FALSE)</f>
        <v>5.0234377587861E-2</v>
      </c>
      <c r="J41" s="13">
        <f>VLOOKUP(C17,'raw data rate'!$E$26:$K$47,5,FALSE)</f>
        <v>0.37493641269893802</v>
      </c>
      <c r="K41" s="13">
        <f>VLOOKUP(C17,'raw data rate'!$E$26:$K$47,7,FALSE)</f>
        <v>0.2699866778485</v>
      </c>
      <c r="L41" s="14">
        <f>VLOOKUP(C17,'raw data rate'!$E$26:$K$47,6,FALSE)</f>
        <v>0.51118478277819701</v>
      </c>
      <c r="M41" s="14">
        <f>VLOOKUP(C17,'raw data rate'!$E$118:$K$139,5,FALSE)</f>
        <v>0.35276772011634899</v>
      </c>
      <c r="N41" s="14">
        <f>VLOOKUP(C17,'raw data rate'!$E$118:$K$139,7,FALSE)</f>
        <v>0.25429067080618101</v>
      </c>
      <c r="O41" s="14">
        <f>VLOOKUP(C17,'raw data rate'!$E$118:$K$139,6,FALSE)</f>
        <v>0.483486814615601</v>
      </c>
      <c r="Q41" s="5" t="str">
        <f t="shared" si="0"/>
        <v>0.03 (0.02, 0.05)</v>
      </c>
      <c r="R41" s="5" t="str">
        <f t="shared" si="1"/>
        <v>0.03 (0.02, 0.05)</v>
      </c>
      <c r="S41" s="15">
        <f t="shared" si="2"/>
        <v>-1.9833458209447268E-3</v>
      </c>
      <c r="T41" s="5" t="str">
        <f t="shared" si="3"/>
        <v>0.37 (0.27, 0.51)</v>
      </c>
      <c r="U41" s="5" t="str">
        <f t="shared" si="4"/>
        <v>0.35 (0.25, 0.48)</v>
      </c>
      <c r="V41" s="15">
        <f t="shared" si="5"/>
        <v>-2.038846186634611E-3</v>
      </c>
    </row>
    <row r="42" spans="2:22" x14ac:dyDescent="0.4">
      <c r="B42" s="12"/>
      <c r="C42" s="12" t="s">
        <v>23</v>
      </c>
      <c r="D42" s="13">
        <f>VLOOKUP(C18,'raw data rate'!$E$3:$K$24,5,FALSE)</f>
        <v>7.1627972649603196E-3</v>
      </c>
      <c r="E42" s="13">
        <f>VLOOKUP(C18,'raw data rate'!$E$3:$K$24,7,FALSE)</f>
        <v>4.3387441534078102E-3</v>
      </c>
      <c r="F42" s="13">
        <f>VLOOKUP(C18,'raw data rate'!$E$3:$K$24,6,FALSE)</f>
        <v>1.11621884973983E-2</v>
      </c>
      <c r="G42" s="13">
        <f>VLOOKUP(C18,'raw data rate'!$E$95:$K$116,5,FALSE)</f>
        <v>6.6458375688865897E-3</v>
      </c>
      <c r="H42" s="13">
        <f>VLOOKUP(C18,'raw data rate'!$E$95:$K$116,7,FALSE)</f>
        <v>4.0746132940289101E-3</v>
      </c>
      <c r="I42" s="13">
        <f>VLOOKUP(C18,'raw data rate'!$E$95:$K$116,6,FALSE)</f>
        <v>1.0112196532131201E-2</v>
      </c>
      <c r="J42" s="13">
        <f>VLOOKUP(C18,'raw data rate'!$E$26:$K$47,5,FALSE)</f>
        <v>7.7311277603327094E-2</v>
      </c>
      <c r="K42" s="13">
        <f>VLOOKUP(C18,'raw data rate'!$E$26:$K$47,7,FALSE)</f>
        <v>5.58948754022967E-2</v>
      </c>
      <c r="L42" s="14">
        <f>VLOOKUP(C18,'raw data rate'!$E$26:$K$47,6,FALSE)</f>
        <v>0.10365014997322899</v>
      </c>
      <c r="M42" s="14">
        <f>VLOOKUP(C18,'raw data rate'!$E$118:$K$139,5,FALSE)</f>
        <v>7.18231724905945E-2</v>
      </c>
      <c r="N42" s="14">
        <f>VLOOKUP(C18,'raw data rate'!$E$118:$K$139,7,FALSE)</f>
        <v>5.3728037444422297E-2</v>
      </c>
      <c r="O42" s="14">
        <f>VLOOKUP(C18,'raw data rate'!$E$118:$K$139,6,FALSE)</f>
        <v>9.4321412001206306E-2</v>
      </c>
      <c r="Q42" s="5" t="str">
        <f t="shared" si="0"/>
        <v>0.01 (0, 0.01)</v>
      </c>
      <c r="R42" s="5" t="str">
        <f t="shared" si="1"/>
        <v>0.01 (0, 0.01)</v>
      </c>
      <c r="S42" s="15">
        <f t="shared" si="2"/>
        <v>-2.48871994514482E-3</v>
      </c>
      <c r="T42" s="5" t="str">
        <f t="shared" si="3"/>
        <v>0.08 (0.06, 0.1)</v>
      </c>
      <c r="U42" s="5" t="str">
        <f t="shared" si="4"/>
        <v>0.07 (0.05, 0.09)</v>
      </c>
      <c r="V42" s="15">
        <f t="shared" si="5"/>
        <v>-2.4478318009219738E-3</v>
      </c>
    </row>
    <row r="43" spans="2:22" x14ac:dyDescent="0.4">
      <c r="B43" s="12"/>
      <c r="C43" s="12" t="s">
        <v>24</v>
      </c>
      <c r="D43" s="13">
        <f>VLOOKUP(C19,'raw data rate'!$E$3:$K$24,5,FALSE)</f>
        <v>8.4226425389581396E-3</v>
      </c>
      <c r="E43" s="13">
        <f>VLOOKUP(C19,'raw data rate'!$E$3:$K$24,7,FALSE)</f>
        <v>5.0525745597290598E-3</v>
      </c>
      <c r="F43" s="13">
        <f>VLOOKUP(C19,'raw data rate'!$E$3:$K$24,6,FALSE)</f>
        <v>1.3011592302170701E-2</v>
      </c>
      <c r="G43" s="13">
        <f>VLOOKUP(C19,'raw data rate'!$E$95:$K$116,5,FALSE)</f>
        <v>6.4830054291082099E-3</v>
      </c>
      <c r="H43" s="13">
        <f>VLOOKUP(C19,'raw data rate'!$E$95:$K$116,7,FALSE)</f>
        <v>3.9953145353491303E-3</v>
      </c>
      <c r="I43" s="13">
        <f>VLOOKUP(C19,'raw data rate'!$E$95:$K$116,6,FALSE)</f>
        <v>9.8431695828714392E-3</v>
      </c>
      <c r="J43" s="13">
        <f>VLOOKUP(C19,'raw data rate'!$E$26:$K$47,5,FALSE)</f>
        <v>9.1331639544616497E-2</v>
      </c>
      <c r="K43" s="13">
        <f>VLOOKUP(C19,'raw data rate'!$E$26:$K$47,7,FALSE)</f>
        <v>6.6877082028659801E-2</v>
      </c>
      <c r="L43" s="14">
        <f>VLOOKUP(C19,'raw data rate'!$E$26:$K$47,6,FALSE)</f>
        <v>0.12272966260337601</v>
      </c>
      <c r="M43" s="14">
        <f>VLOOKUP(C19,'raw data rate'!$E$118:$K$139,5,FALSE)</f>
        <v>7.0101501482113096E-2</v>
      </c>
      <c r="N43" s="14">
        <f>VLOOKUP(C19,'raw data rate'!$E$118:$K$139,7,FALSE)</f>
        <v>5.14979154669232E-2</v>
      </c>
      <c r="O43" s="14">
        <f>VLOOKUP(C19,'raw data rate'!$E$118:$K$139,6,FALSE)</f>
        <v>9.3780433648604999E-2</v>
      </c>
      <c r="Q43" s="5" t="str">
        <f t="shared" si="0"/>
        <v>0.01 (0.01, 0.01)</v>
      </c>
      <c r="R43" s="5" t="str">
        <f t="shared" si="1"/>
        <v>0.01 (0, 0.01)</v>
      </c>
      <c r="S43" s="15">
        <f t="shared" si="2"/>
        <v>-7.9409802756464382E-3</v>
      </c>
      <c r="T43" s="5" t="str">
        <f t="shared" si="3"/>
        <v>0.09 (0.07, 0.12)</v>
      </c>
      <c r="U43" s="5" t="str">
        <f t="shared" si="4"/>
        <v>0.07 (0.05, 0.09)</v>
      </c>
      <c r="V43" s="15">
        <f t="shared" si="5"/>
        <v>-8.0155544118486431E-3</v>
      </c>
    </row>
    <row r="44" spans="2:22" x14ac:dyDescent="0.4">
      <c r="B44" s="12"/>
      <c r="C44" s="12" t="s">
        <v>34</v>
      </c>
      <c r="D44" s="13">
        <f>VLOOKUP(C20,'raw data rate'!$E$3:$K$24,5,FALSE)</f>
        <v>5.8442372465779798E-3</v>
      </c>
      <c r="E44" s="13">
        <f>VLOOKUP(C20,'raw data rate'!$E$3:$K$24,7,FALSE)</f>
        <v>3.56984459075827E-3</v>
      </c>
      <c r="F44" s="13">
        <f>VLOOKUP(C20,'raw data rate'!$E$3:$K$24,6,FALSE)</f>
        <v>8.9534241459839192E-3</v>
      </c>
      <c r="G44" s="13">
        <f>VLOOKUP(C20,'raw data rate'!$E$95:$K$116,5,FALSE)</f>
        <v>5.7851049839873396E-3</v>
      </c>
      <c r="H44" s="13">
        <f>VLOOKUP(C20,'raw data rate'!$E$95:$K$116,7,FALSE)</f>
        <v>3.54438811659092E-3</v>
      </c>
      <c r="I44" s="13">
        <f>VLOOKUP(C20,'raw data rate'!$E$95:$K$116,6,FALSE)</f>
        <v>8.8968599634533293E-3</v>
      </c>
      <c r="J44" s="13">
        <f>VLOOKUP(C20,'raw data rate'!$E$26:$K$47,5,FALSE)</f>
        <v>6.3111783352388096E-2</v>
      </c>
      <c r="K44" s="13">
        <f>VLOOKUP(C20,'raw data rate'!$E$26:$K$47,7,FALSE)</f>
        <v>4.55239340072792E-2</v>
      </c>
      <c r="L44" s="14">
        <f>VLOOKUP(C20,'raw data rate'!$E$26:$K$47,6,FALSE)</f>
        <v>8.6141207999182498E-2</v>
      </c>
      <c r="M44" s="14">
        <f>VLOOKUP(C20,'raw data rate'!$E$118:$K$139,5,FALSE)</f>
        <v>6.2448967351824099E-2</v>
      </c>
      <c r="N44" s="14">
        <f>VLOOKUP(C20,'raw data rate'!$E$118:$K$139,7,FALSE)</f>
        <v>4.5389793751688098E-2</v>
      </c>
      <c r="O44" s="14">
        <f>VLOOKUP(C20,'raw data rate'!$E$118:$K$139,6,FALSE)</f>
        <v>8.4472271513196598E-2</v>
      </c>
      <c r="Q44" s="5" t="str">
        <f t="shared" si="0"/>
        <v>0.01 (0, 0.01)</v>
      </c>
      <c r="R44" s="5" t="str">
        <f t="shared" si="1"/>
        <v>0.01 (0, 0.01)</v>
      </c>
      <c r="S44" s="15">
        <f t="shared" si="2"/>
        <v>-3.4889814557104387E-4</v>
      </c>
      <c r="T44" s="5" t="str">
        <f t="shared" si="3"/>
        <v>0.06 (0.05, 0.09)</v>
      </c>
      <c r="U44" s="5" t="str">
        <f t="shared" si="4"/>
        <v>0.06 (0.05, 0.08)</v>
      </c>
      <c r="V44" s="15">
        <f t="shared" si="5"/>
        <v>-3.6214670134993672E-4</v>
      </c>
    </row>
    <row r="45" spans="2:22" x14ac:dyDescent="0.4">
      <c r="B45" s="12"/>
      <c r="C45" s="12" t="s">
        <v>28</v>
      </c>
      <c r="D45" s="13">
        <f>VLOOKUP(C21,'raw data rate'!$E$3:$K$24,5,FALSE)</f>
        <v>0.15500288422210701</v>
      </c>
      <c r="E45" s="13">
        <f>VLOOKUP(C21,'raw data rate'!$E$3:$K$24,7,FALSE)</f>
        <v>9.50389754197173E-2</v>
      </c>
      <c r="F45" s="13">
        <f>VLOOKUP(C21,'raw data rate'!$E$3:$K$24,6,FALSE)</f>
        <v>0.236940137529039</v>
      </c>
      <c r="G45" s="13">
        <f>VLOOKUP(C21,'raw data rate'!$E$95:$K$116,5,FALSE)</f>
        <v>0.132522975164615</v>
      </c>
      <c r="H45" s="13">
        <f>VLOOKUP(C21,'raw data rate'!$E$95:$K$116,7,FALSE)</f>
        <v>8.2119599313646693E-2</v>
      </c>
      <c r="I45" s="13">
        <f>VLOOKUP(C21,'raw data rate'!$E$95:$K$116,6,FALSE)</f>
        <v>0.20079232753461099</v>
      </c>
      <c r="J45" s="13">
        <f>VLOOKUP(C21,'raw data rate'!$E$26:$K$47,5,FALSE)</f>
        <v>1.69798633549107</v>
      </c>
      <c r="K45" s="13">
        <f>VLOOKUP(C21,'raw data rate'!$E$26:$K$47,7,FALSE)</f>
        <v>1.2118771442993499</v>
      </c>
      <c r="L45" s="14">
        <f>VLOOKUP(C21,'raw data rate'!$E$26:$K$47,6,FALSE)</f>
        <v>2.2749325996486198</v>
      </c>
      <c r="M45" s="14">
        <f>VLOOKUP(C21,'raw data rate'!$E$118:$K$139,5,FALSE)</f>
        <v>1.45209872944591</v>
      </c>
      <c r="N45" s="14">
        <f>VLOOKUP(C21,'raw data rate'!$E$118:$K$139,7,FALSE)</f>
        <v>1.0586891098592199</v>
      </c>
      <c r="O45" s="14">
        <f>VLOOKUP(C21,'raw data rate'!$E$118:$K$139,6,FALSE)</f>
        <v>1.9157692246395699</v>
      </c>
      <c r="Q45" s="5" t="str">
        <f t="shared" si="0"/>
        <v>0.16 (0.1, 0.24)</v>
      </c>
      <c r="R45" s="5" t="str">
        <f t="shared" si="1"/>
        <v>0.13 (0.08, 0.2)</v>
      </c>
      <c r="S45" s="15">
        <f t="shared" si="2"/>
        <v>-5.0009990571129948E-3</v>
      </c>
      <c r="T45" s="5" t="str">
        <f t="shared" si="3"/>
        <v>1.7 (1.21, 2.27)</v>
      </c>
      <c r="U45" s="5" t="str">
        <f t="shared" si="4"/>
        <v>1.45 (1.06, 1.92)</v>
      </c>
      <c r="V45" s="15">
        <f t="shared" si="5"/>
        <v>-4.9934930510629394E-3</v>
      </c>
    </row>
    <row r="46" spans="2:22" x14ac:dyDescent="0.4">
      <c r="B46" s="12" t="s">
        <v>68</v>
      </c>
      <c r="C46" s="12" t="s">
        <v>41</v>
      </c>
      <c r="D46" s="13">
        <f>VLOOKUP(C22,'raw data rate'!$E$3:$K$24,5,FALSE)</f>
        <v>0.64643431714941402</v>
      </c>
      <c r="E46" s="13">
        <f>VLOOKUP(C22,'raw data rate'!$E$3:$K$24,7,FALSE)</f>
        <v>0.381568336344764</v>
      </c>
      <c r="F46" s="13">
        <f>VLOOKUP(C22,'raw data rate'!$E$3:$K$24,6,FALSE)</f>
        <v>1.0400579237191001</v>
      </c>
      <c r="G46" s="13">
        <f>VLOOKUP(C22,'raw data rate'!$E$95:$K$116,5,FALSE)</f>
        <v>0.65189542137993495</v>
      </c>
      <c r="H46" s="13">
        <f>VLOOKUP(C22,'raw data rate'!$E$95:$K$116,7,FALSE)</f>
        <v>0.383334399278141</v>
      </c>
      <c r="I46" s="13">
        <f>VLOOKUP(C22,'raw data rate'!$E$95:$K$116,6,FALSE)</f>
        <v>1.04893117808762</v>
      </c>
      <c r="J46" s="13">
        <f>VLOOKUP(C22,'raw data rate'!$E$26:$K$47,5,FALSE)</f>
        <v>6.9815598148827496</v>
      </c>
      <c r="K46" s="13">
        <f>VLOOKUP(C22,'raw data rate'!$E$26:$K$47,7,FALSE)</f>
        <v>4.9434067611546997</v>
      </c>
      <c r="L46" s="14">
        <f>VLOOKUP(C22,'raw data rate'!$E$26:$K$47,6,FALSE)</f>
        <v>9.7901968537906701</v>
      </c>
      <c r="M46" s="14">
        <f>VLOOKUP(C22,'raw data rate'!$E$118:$K$139,5,FALSE)</f>
        <v>7.0405359732364099</v>
      </c>
      <c r="N46" s="14">
        <f>VLOOKUP(C22,'raw data rate'!$E$118:$K$139,7,FALSE)</f>
        <v>4.9692852071606799</v>
      </c>
      <c r="O46" s="14">
        <f>VLOOKUP(C22,'raw data rate'!$E$118:$K$139,6,FALSE)</f>
        <v>9.8734882589782398</v>
      </c>
      <c r="Q46" s="5" t="str">
        <f t="shared" si="0"/>
        <v>0.65 (0.38, 1.04)</v>
      </c>
      <c r="R46" s="5" t="str">
        <f t="shared" si="1"/>
        <v>0.65 (0.38, 1.05)</v>
      </c>
      <c r="S46" s="15">
        <f t="shared" si="2"/>
        <v>2.9131179144988723E-4</v>
      </c>
      <c r="T46" s="5" t="str">
        <f t="shared" si="3"/>
        <v>6.98 (4.94, 9.79)</v>
      </c>
      <c r="U46" s="5" t="str">
        <f t="shared" si="4"/>
        <v>7.04 (4.97, 9.87)</v>
      </c>
      <c r="V46" s="15">
        <f t="shared" si="5"/>
        <v>2.912902971266734E-4</v>
      </c>
    </row>
    <row r="47" spans="2:22" x14ac:dyDescent="0.4">
      <c r="B47" s="12" t="s">
        <v>71</v>
      </c>
      <c r="C47" s="12" t="s">
        <v>39</v>
      </c>
      <c r="D47" s="13">
        <f>VLOOKUP(C23,'raw data rate'!$E$3:$K$24,5,FALSE)</f>
        <v>3.02993209856636E-2</v>
      </c>
      <c r="E47" s="13">
        <f>VLOOKUP(C23,'raw data rate'!$E$3:$K$24,7,FALSE)</f>
        <v>1.7383329082718401E-2</v>
      </c>
      <c r="F47" s="13">
        <f>VLOOKUP(C23,'raw data rate'!$E$3:$K$24,6,FALSE)</f>
        <v>4.6665914887318201E-2</v>
      </c>
      <c r="G47" s="13">
        <f>VLOOKUP(C23,'raw data rate'!$E$95:$K$116,5,FALSE)</f>
        <v>2.9750929803725502E-2</v>
      </c>
      <c r="H47" s="13">
        <f>VLOOKUP(C23,'raw data rate'!$E$95:$K$116,7,FALSE)</f>
        <v>1.71328567308409E-2</v>
      </c>
      <c r="I47" s="13">
        <f>VLOOKUP(C23,'raw data rate'!$E$95:$K$116,6,FALSE)</f>
        <v>4.5558205567754202E-2</v>
      </c>
      <c r="J47" s="13">
        <f>VLOOKUP(C23,'raw data rate'!$E$26:$K$47,5,FALSE)</f>
        <v>0.32671963211381599</v>
      </c>
      <c r="K47" s="13">
        <f>VLOOKUP(C23,'raw data rate'!$E$26:$K$47,7,FALSE)</f>
        <v>0.22637280241750299</v>
      </c>
      <c r="L47" s="14">
        <f>VLOOKUP(C23,'raw data rate'!$E$26:$K$47,6,FALSE)</f>
        <v>0.45261288222094198</v>
      </c>
      <c r="M47" s="14">
        <f>VLOOKUP(C23,'raw data rate'!$E$118:$K$139,5,FALSE)</f>
        <v>0.32082608241424398</v>
      </c>
      <c r="N47" s="14">
        <f>VLOOKUP(C23,'raw data rate'!$E$118:$K$139,7,FALSE)</f>
        <v>0.223328943585891</v>
      </c>
      <c r="O47" s="14">
        <f>VLOOKUP(C23,'raw data rate'!$E$118:$K$139,6,FALSE)</f>
        <v>0.44466726892610597</v>
      </c>
      <c r="Q47" s="5" t="str">
        <f t="shared" si="0"/>
        <v>0.03 (0.02, 0.05)</v>
      </c>
      <c r="R47" s="5" t="str">
        <f t="shared" si="1"/>
        <v>0.03 (0.02, 0.05)</v>
      </c>
      <c r="S47" s="15">
        <f t="shared" si="2"/>
        <v>-6.2410774041549058E-4</v>
      </c>
      <c r="T47" s="5" t="str">
        <f t="shared" si="3"/>
        <v>0.33 (0.23, 0.45)</v>
      </c>
      <c r="U47" s="5" t="str">
        <f t="shared" si="4"/>
        <v>0.32 (0.22, 0.44)</v>
      </c>
      <c r="V47" s="15">
        <f t="shared" si="5"/>
        <v>-6.2201910058035299E-4</v>
      </c>
    </row>
    <row r="48" spans="2:22" x14ac:dyDescent="0.4">
      <c r="B48" s="12"/>
      <c r="C48" s="12" t="s">
        <v>40</v>
      </c>
      <c r="D48" s="13">
        <f>VLOOKUP(C24,'raw data rate'!$E$3:$K$24,5,FALSE)</f>
        <v>2.2635762379886001E-2</v>
      </c>
      <c r="E48" s="13">
        <f>VLOOKUP(C24,'raw data rate'!$E$3:$K$24,7,FALSE)</f>
        <v>1.41383071776794E-2</v>
      </c>
      <c r="F48" s="13">
        <f>VLOOKUP(C24,'raw data rate'!$E$3:$K$24,6,FALSE)</f>
        <v>3.3366805647551401E-2</v>
      </c>
      <c r="G48" s="13">
        <f>VLOOKUP(C24,'raw data rate'!$E$95:$K$116,5,FALSE)</f>
        <v>2.52181822522894E-2</v>
      </c>
      <c r="H48" s="13">
        <f>VLOOKUP(C24,'raw data rate'!$E$95:$K$116,7,FALSE)</f>
        <v>1.56953557253342E-2</v>
      </c>
      <c r="I48" s="13">
        <f>VLOOKUP(C24,'raw data rate'!$E$95:$K$116,6,FALSE)</f>
        <v>3.7211211548720702E-2</v>
      </c>
      <c r="J48" s="13">
        <f>VLOOKUP(C24,'raw data rate'!$E$26:$K$47,5,FALSE)</f>
        <v>0.24423873947518801</v>
      </c>
      <c r="K48" s="13">
        <f>VLOOKUP(C24,'raw data rate'!$E$26:$K$47,7,FALSE)</f>
        <v>0.189667557297934</v>
      </c>
      <c r="L48" s="14">
        <f>VLOOKUP(C24,'raw data rate'!$E$26:$K$47,6,FALSE)</f>
        <v>0.303993318092802</v>
      </c>
      <c r="M48" s="14">
        <f>VLOOKUP(C24,'raw data rate'!$E$118:$K$139,5,FALSE)</f>
        <v>0.27208301247724498</v>
      </c>
      <c r="N48" s="14">
        <f>VLOOKUP(C24,'raw data rate'!$E$118:$K$139,7,FALSE)</f>
        <v>0.209463395431887</v>
      </c>
      <c r="O48" s="14">
        <f>VLOOKUP(C24,'raw data rate'!$E$118:$K$139,6,FALSE)</f>
        <v>0.34429003414430198</v>
      </c>
      <c r="Q48" s="5" t="str">
        <f t="shared" si="0"/>
        <v>0.02 (0.01, 0.03)</v>
      </c>
      <c r="R48" s="5" t="str">
        <f t="shared" si="1"/>
        <v>0.03 (0.02, 0.04)</v>
      </c>
      <c r="S48" s="15">
        <f t="shared" si="2"/>
        <v>3.9339943414712164E-3</v>
      </c>
      <c r="T48" s="5" t="str">
        <f t="shared" si="3"/>
        <v>0.24 (0.19, 0.3)</v>
      </c>
      <c r="U48" s="5" t="str">
        <f t="shared" si="4"/>
        <v>0.27 (0.21, 0.34)</v>
      </c>
      <c r="V48" s="15">
        <f t="shared" si="5"/>
        <v>3.9311836728344101E-3</v>
      </c>
    </row>
    <row r="49" spans="2:22" x14ac:dyDescent="0.4">
      <c r="B49" s="12"/>
      <c r="C49" s="12" t="s">
        <v>35</v>
      </c>
      <c r="D49" s="13">
        <f>VLOOKUP(C25,'raw data rate'!$E$3:$K$24,5,FALSE)</f>
        <v>6.1505557992387098E-2</v>
      </c>
      <c r="E49" s="13">
        <f>VLOOKUP(C25,'raw data rate'!$E$3:$K$24,7,FALSE)</f>
        <v>3.8498285499129398E-2</v>
      </c>
      <c r="F49" s="13">
        <f>VLOOKUP(C25,'raw data rate'!$E$3:$K$24,6,FALSE)</f>
        <v>8.9974093374072195E-2</v>
      </c>
      <c r="G49" s="13">
        <f>VLOOKUP(C25,'raw data rate'!$E$95:$K$116,5,FALSE)</f>
        <v>5.7019558039032803E-2</v>
      </c>
      <c r="H49" s="13">
        <f>VLOOKUP(C25,'raw data rate'!$E$95:$K$116,7,FALSE)</f>
        <v>3.6387165737168901E-2</v>
      </c>
      <c r="I49" s="13">
        <f>VLOOKUP(C25,'raw data rate'!$E$95:$K$116,6,FALSE)</f>
        <v>8.2937572747809399E-2</v>
      </c>
      <c r="J49" s="13">
        <f>VLOOKUP(C25,'raw data rate'!$E$26:$K$47,5,FALSE)</f>
        <v>0.67317166426191499</v>
      </c>
      <c r="K49" s="13">
        <f>VLOOKUP(C25,'raw data rate'!$E$26:$K$47,7,FALSE)</f>
        <v>0.52475539955614603</v>
      </c>
      <c r="L49" s="14">
        <f>VLOOKUP(C25,'raw data rate'!$E$26:$K$47,6,FALSE)</f>
        <v>0.87218111602458503</v>
      </c>
      <c r="M49" s="14">
        <f>VLOOKUP(C25,'raw data rate'!$E$118:$K$139,5,FALSE)</f>
        <v>0.62245009659079897</v>
      </c>
      <c r="N49" s="14">
        <f>VLOOKUP(C25,'raw data rate'!$E$118:$K$139,7,FALSE)</f>
        <v>0.49831905634155998</v>
      </c>
      <c r="O49" s="14">
        <f>VLOOKUP(C25,'raw data rate'!$E$118:$K$139,6,FALSE)</f>
        <v>0.79414917791416395</v>
      </c>
      <c r="Q49" s="5" t="str">
        <f t="shared" si="0"/>
        <v>0.06 (0.04, 0.09)</v>
      </c>
      <c r="R49" s="5" t="str">
        <f t="shared" si="1"/>
        <v>0.06 (0.04, 0.08)</v>
      </c>
      <c r="S49" s="15">
        <f t="shared" si="2"/>
        <v>-2.5150516248155664E-3</v>
      </c>
      <c r="T49" s="5" t="str">
        <f t="shared" si="3"/>
        <v>0.67 (0.52, 0.87)</v>
      </c>
      <c r="U49" s="5" t="str">
        <f t="shared" si="4"/>
        <v>0.62 (0.5, 0.79)</v>
      </c>
      <c r="V49" s="15">
        <f t="shared" si="5"/>
        <v>-2.5981776532197709E-3</v>
      </c>
    </row>
    <row r="50" spans="2:22" x14ac:dyDescent="0.4">
      <c r="B50" s="12" t="s">
        <v>36</v>
      </c>
      <c r="C50" s="12" t="s">
        <v>36</v>
      </c>
      <c r="D50" s="13">
        <f>VLOOKUP(C26,'raw data rate'!$E$3:$K$24,5,FALSE)</f>
        <v>0.245924703837301</v>
      </c>
      <c r="E50" s="13">
        <f>VLOOKUP(C26,'raw data rate'!$E$3:$K$24,7,FALSE)</f>
        <v>0.15883000552518101</v>
      </c>
      <c r="F50" s="13">
        <f>VLOOKUP(C26,'raw data rate'!$E$3:$K$24,6,FALSE)</f>
        <v>0.35555916007573002</v>
      </c>
      <c r="G50" s="13">
        <f>VLOOKUP(C26,'raw data rate'!$E$95:$K$116,5,FALSE)</f>
        <v>0.20879473060892201</v>
      </c>
      <c r="H50" s="13">
        <f>VLOOKUP(C26,'raw data rate'!$E$95:$K$116,7,FALSE)</f>
        <v>0.13658014145903899</v>
      </c>
      <c r="I50" s="13">
        <f>VLOOKUP(C26,'raw data rate'!$E$95:$K$116,6,FALSE)</f>
        <v>0.29625330740878802</v>
      </c>
      <c r="J50" s="13">
        <f>VLOOKUP(C26,'raw data rate'!$E$26:$K$47,5,FALSE)</f>
        <v>2.6887572319255102</v>
      </c>
      <c r="K50" s="13">
        <f>VLOOKUP(C26,'raw data rate'!$E$26:$K$47,7,FALSE)</f>
        <v>2.2181935452098398</v>
      </c>
      <c r="L50" s="14">
        <f>VLOOKUP(C26,'raw data rate'!$E$26:$K$47,6,FALSE)</f>
        <v>3.4185449058756401</v>
      </c>
      <c r="M50" s="14">
        <f>VLOOKUP(C26,'raw data rate'!$E$118:$K$139,5,FALSE)</f>
        <v>2.2826949540379502</v>
      </c>
      <c r="N50" s="14">
        <f>VLOOKUP(C26,'raw data rate'!$E$118:$K$139,7,FALSE)</f>
        <v>1.90743673299885</v>
      </c>
      <c r="O50" s="14">
        <f>VLOOKUP(C26,'raw data rate'!$E$118:$K$139,6,FALSE)</f>
        <v>2.7783636210529599</v>
      </c>
      <c r="Q50" s="5" t="str">
        <f t="shared" si="0"/>
        <v>0.25 (0.16, 0.36)</v>
      </c>
      <c r="R50" s="5" t="str">
        <f t="shared" si="1"/>
        <v>0.21 (0.14, 0.3)</v>
      </c>
      <c r="S50" s="15">
        <f t="shared" si="2"/>
        <v>-5.2062435552384049E-3</v>
      </c>
      <c r="T50" s="5" t="str">
        <f t="shared" si="3"/>
        <v>2.69 (2.22, 3.42)</v>
      </c>
      <c r="U50" s="5" t="str">
        <f t="shared" si="4"/>
        <v>2.28 (1.91, 2.78)</v>
      </c>
      <c r="V50" s="15">
        <f t="shared" si="5"/>
        <v>-5.2076652168915692E-3</v>
      </c>
    </row>
    <row r="51" spans="2:22" x14ac:dyDescent="0.4">
      <c r="B51" s="12"/>
      <c r="C51" s="12"/>
      <c r="D51" s="13"/>
      <c r="E51" s="13"/>
      <c r="F51" s="13"/>
      <c r="G51" s="13"/>
      <c r="H51" s="13"/>
      <c r="I51" s="13"/>
      <c r="J51" s="13"/>
      <c r="K51" s="13"/>
      <c r="S51" s="15"/>
      <c r="V51" s="15"/>
    </row>
    <row r="52" spans="2:22" x14ac:dyDescent="0.4">
      <c r="B52" s="12"/>
      <c r="C52" s="12"/>
      <c r="D52" s="13"/>
      <c r="E52" s="13"/>
      <c r="F52" s="13"/>
      <c r="G52" s="13"/>
      <c r="H52" s="13"/>
      <c r="I52" s="13"/>
      <c r="J52" s="13"/>
      <c r="K52" s="13"/>
      <c r="S52" s="15"/>
      <c r="V52" s="15"/>
    </row>
    <row r="53" spans="2:22" x14ac:dyDescent="0.4">
      <c r="B53" s="10"/>
      <c r="C53" s="10"/>
      <c r="D53" s="13"/>
      <c r="E53" s="13"/>
      <c r="F53" s="13"/>
      <c r="G53" s="13"/>
      <c r="H53" s="13"/>
      <c r="I53" s="13"/>
      <c r="J53" s="13"/>
      <c r="K53" s="13"/>
      <c r="S53" s="15"/>
      <c r="V53" s="15"/>
    </row>
    <row r="54" spans="2:22" x14ac:dyDescent="0.4">
      <c r="B54" s="12"/>
      <c r="C54" s="12"/>
      <c r="D54" s="13"/>
      <c r="E54" s="13"/>
      <c r="F54" s="13"/>
      <c r="G54" s="13"/>
      <c r="H54" s="13"/>
      <c r="I54" s="13"/>
      <c r="J54" s="13"/>
      <c r="K54" s="13"/>
      <c r="S54" s="15"/>
      <c r="V54" s="15"/>
    </row>
    <row r="55" spans="2:22" x14ac:dyDescent="0.4">
      <c r="B55" s="12"/>
      <c r="C55" s="12"/>
      <c r="D55" s="13"/>
      <c r="E55" s="13"/>
      <c r="F55" s="13"/>
      <c r="G55" s="13"/>
      <c r="H55" s="13"/>
      <c r="I55" s="13"/>
      <c r="J55" s="13"/>
      <c r="K55" s="13"/>
      <c r="S55" s="15"/>
      <c r="V55" s="15"/>
    </row>
    <row r="56" spans="2:22" x14ac:dyDescent="0.4">
      <c r="B56" s="12"/>
      <c r="C56" s="12"/>
      <c r="D56" s="13"/>
      <c r="E56" s="13"/>
      <c r="F56" s="13"/>
      <c r="G56" s="13"/>
      <c r="H56" s="13"/>
      <c r="I56" s="13"/>
      <c r="J56" s="13"/>
      <c r="K56" s="13"/>
      <c r="S56" s="15"/>
      <c r="V56" s="15"/>
    </row>
    <row r="57" spans="2:22" x14ac:dyDescent="0.4">
      <c r="B57" s="12"/>
      <c r="C57" s="12"/>
      <c r="D57" s="13"/>
      <c r="E57" s="13"/>
      <c r="F57" s="13"/>
      <c r="G57" s="13"/>
      <c r="H57" s="13"/>
      <c r="I57" s="13"/>
      <c r="J57" s="13"/>
      <c r="K57" s="13"/>
      <c r="S57" s="15"/>
      <c r="V57" s="15"/>
    </row>
    <row r="58" spans="2:22" x14ac:dyDescent="0.4">
      <c r="B58" s="17"/>
      <c r="C58" s="10"/>
      <c r="D58" s="13"/>
      <c r="E58" s="13"/>
      <c r="F58" s="13"/>
      <c r="G58" s="13"/>
      <c r="H58" s="13"/>
      <c r="I58" s="13"/>
      <c r="J58" s="13"/>
      <c r="K58" s="13"/>
    </row>
    <row r="59" spans="2:22" x14ac:dyDescent="0.4">
      <c r="B59" s="12"/>
      <c r="C59" s="12"/>
      <c r="D59" s="13"/>
      <c r="E59" s="13"/>
      <c r="F59" s="13"/>
      <c r="G59" s="13"/>
      <c r="H59" s="13"/>
      <c r="I59" s="13"/>
      <c r="J59" s="13"/>
      <c r="K59" s="13"/>
      <c r="S59" s="15"/>
      <c r="V59" s="15"/>
    </row>
    <row r="60" spans="2:22" x14ac:dyDescent="0.4">
      <c r="B60" s="12"/>
      <c r="C60" s="12"/>
      <c r="D60" s="13"/>
      <c r="E60" s="13"/>
      <c r="F60" s="13"/>
      <c r="G60" s="13"/>
      <c r="H60" s="13"/>
      <c r="I60" s="13"/>
      <c r="J60" s="13"/>
      <c r="K60" s="13"/>
      <c r="S60" s="15"/>
      <c r="V60" s="15"/>
    </row>
    <row r="61" spans="2:22" x14ac:dyDescent="0.4">
      <c r="B61" s="12"/>
      <c r="C61" s="12"/>
      <c r="D61" s="13"/>
      <c r="E61" s="13"/>
      <c r="F61" s="13"/>
      <c r="G61" s="13"/>
      <c r="H61" s="13"/>
      <c r="I61" s="13"/>
      <c r="J61" s="13"/>
      <c r="K61" s="13"/>
      <c r="S61" s="15"/>
      <c r="V61" s="15"/>
    </row>
    <row r="62" spans="2:22" x14ac:dyDescent="0.4">
      <c r="B62" s="12"/>
      <c r="C62" s="12"/>
      <c r="D62" s="13"/>
      <c r="E62" s="13"/>
      <c r="F62" s="13"/>
      <c r="G62" s="13"/>
      <c r="H62" s="13"/>
      <c r="I62" s="13"/>
      <c r="J62" s="13"/>
      <c r="K62" s="13"/>
      <c r="S62" s="15"/>
      <c r="V62" s="15"/>
    </row>
    <row r="63" spans="2:22" x14ac:dyDescent="0.4">
      <c r="B63" s="12"/>
      <c r="C63" s="12"/>
      <c r="D63" s="13"/>
      <c r="E63" s="13"/>
      <c r="F63" s="13"/>
      <c r="G63" s="13"/>
      <c r="H63" s="13"/>
      <c r="I63" s="13"/>
      <c r="J63" s="13"/>
      <c r="K63" s="13"/>
      <c r="S63" s="15"/>
      <c r="V63" s="15"/>
    </row>
    <row r="64" spans="2:22" x14ac:dyDescent="0.4">
      <c r="B64" s="16"/>
      <c r="C64" s="16"/>
      <c r="D64" s="13"/>
      <c r="E64" s="13"/>
      <c r="F64" s="13"/>
      <c r="G64" s="13"/>
      <c r="H64" s="13"/>
      <c r="I64" s="13"/>
      <c r="J64" s="13"/>
      <c r="K64" s="13"/>
      <c r="S64" s="15"/>
      <c r="V64" s="15"/>
    </row>
    <row r="65" spans="2:22" x14ac:dyDescent="0.4">
      <c r="B65" s="12"/>
      <c r="C65" s="12"/>
      <c r="D65" s="13"/>
      <c r="E65" s="13"/>
      <c r="F65" s="13"/>
      <c r="G65" s="13"/>
      <c r="H65" s="13"/>
      <c r="I65" s="13"/>
      <c r="J65" s="13"/>
      <c r="K65" s="13"/>
      <c r="S65" s="15"/>
      <c r="V65" s="15"/>
    </row>
    <row r="66" spans="2:22" x14ac:dyDescent="0.4">
      <c r="B66" s="12"/>
      <c r="C66" s="12"/>
      <c r="D66" s="13"/>
      <c r="E66" s="13"/>
      <c r="F66" s="13"/>
      <c r="G66" s="13"/>
      <c r="H66" s="13"/>
      <c r="I66" s="13"/>
      <c r="J66" s="13"/>
      <c r="K66" s="13"/>
      <c r="S66" s="15"/>
      <c r="V66" s="15"/>
    </row>
    <row r="67" spans="2:22" x14ac:dyDescent="0.4">
      <c r="B67" s="12"/>
      <c r="C67" s="12"/>
      <c r="D67" s="13"/>
      <c r="E67" s="13"/>
      <c r="F67" s="13"/>
      <c r="G67" s="13"/>
      <c r="H67" s="13"/>
      <c r="I67" s="13"/>
      <c r="J67" s="13"/>
      <c r="K67" s="13"/>
      <c r="S67" s="15"/>
      <c r="V67" s="15"/>
    </row>
    <row r="68" spans="2:22" x14ac:dyDescent="0.4">
      <c r="B68" s="10"/>
      <c r="C68" s="10"/>
      <c r="D68" s="13"/>
      <c r="E68" s="13"/>
      <c r="F68" s="13"/>
      <c r="G68" s="13"/>
      <c r="H68" s="13"/>
      <c r="I68" s="13"/>
      <c r="J68" s="13"/>
      <c r="K68" s="13"/>
      <c r="S68" s="15"/>
      <c r="V68" s="15"/>
    </row>
    <row r="69" spans="2:22" x14ac:dyDescent="0.4">
      <c r="B69" s="12"/>
      <c r="C69" s="12"/>
      <c r="D69" s="13"/>
      <c r="E69" s="13"/>
      <c r="F69" s="13"/>
      <c r="G69" s="13"/>
      <c r="H69" s="13"/>
      <c r="I69" s="13"/>
      <c r="J69" s="13"/>
      <c r="K69" s="13"/>
      <c r="S69" s="15"/>
      <c r="V69" s="15"/>
    </row>
    <row r="70" spans="2:22" x14ac:dyDescent="0.4">
      <c r="B70" s="12"/>
      <c r="C70" s="12"/>
      <c r="D70" s="13"/>
      <c r="E70" s="13"/>
      <c r="F70" s="13"/>
      <c r="G70" s="13"/>
      <c r="H70" s="13"/>
      <c r="I70" s="13"/>
      <c r="J70" s="13"/>
      <c r="K70" s="13"/>
      <c r="S70" s="15"/>
      <c r="V70" s="15"/>
    </row>
    <row r="71" spans="2:22" x14ac:dyDescent="0.4">
      <c r="B71" s="12"/>
      <c r="C71" s="12"/>
      <c r="D71" s="13"/>
      <c r="E71" s="13"/>
      <c r="F71" s="13"/>
      <c r="G71" s="13"/>
      <c r="H71" s="13"/>
      <c r="I71" s="13"/>
      <c r="J71" s="13"/>
      <c r="K71" s="13"/>
      <c r="S71" s="15"/>
      <c r="V71" s="15"/>
    </row>
    <row r="72" spans="2:22" x14ac:dyDescent="0.4">
      <c r="B72" s="12"/>
      <c r="C72" s="12"/>
      <c r="D72" s="13"/>
      <c r="E72" s="13"/>
      <c r="F72" s="13"/>
      <c r="G72" s="13"/>
      <c r="H72" s="13"/>
      <c r="I72" s="13"/>
      <c r="J72" s="13"/>
      <c r="K72" s="13"/>
      <c r="S72" s="15"/>
      <c r="V72" s="15"/>
    </row>
    <row r="73" spans="2:22" x14ac:dyDescent="0.4">
      <c r="B73" s="17"/>
      <c r="C73" s="10"/>
    </row>
    <row r="74" spans="2:22" x14ac:dyDescent="0.4">
      <c r="B74" s="12"/>
      <c r="C74" s="12"/>
      <c r="S74" s="15"/>
      <c r="V74" s="15"/>
    </row>
    <row r="75" spans="2:22" x14ac:dyDescent="0.4">
      <c r="B75" s="12"/>
      <c r="C75" s="12"/>
      <c r="S75" s="15"/>
      <c r="V75" s="15"/>
    </row>
    <row r="76" spans="2:22" x14ac:dyDescent="0.4">
      <c r="B76" s="12"/>
      <c r="C76" s="12"/>
      <c r="S76" s="15"/>
      <c r="V76" s="15"/>
    </row>
    <row r="77" spans="2:22" x14ac:dyDescent="0.4">
      <c r="B77" s="12"/>
      <c r="C77" s="12"/>
      <c r="S77" s="15"/>
      <c r="V77" s="15"/>
    </row>
    <row r="78" spans="2:22" x14ac:dyDescent="0.4">
      <c r="B78" s="12"/>
      <c r="C78" s="12"/>
      <c r="S78" s="15"/>
      <c r="V78" s="15"/>
    </row>
    <row r="79" spans="2:22" x14ac:dyDescent="0.4">
      <c r="B79" s="16"/>
      <c r="C79" s="16"/>
      <c r="S79" s="15"/>
      <c r="V79" s="15"/>
    </row>
    <row r="80" spans="2:22" x14ac:dyDescent="0.4">
      <c r="B80" s="12"/>
      <c r="C80" s="12"/>
      <c r="S80" s="15"/>
      <c r="V80" s="15"/>
    </row>
    <row r="81" spans="2:22" x14ac:dyDescent="0.4">
      <c r="B81" s="12"/>
      <c r="C81" s="12"/>
      <c r="S81" s="15"/>
      <c r="V81" s="15"/>
    </row>
    <row r="82" spans="2:22" x14ac:dyDescent="0.4">
      <c r="B82" s="12"/>
      <c r="C82" s="12"/>
      <c r="S82" s="15"/>
      <c r="V82" s="15"/>
    </row>
    <row r="83" spans="2:22" x14ac:dyDescent="0.4">
      <c r="B83" s="10"/>
      <c r="C83" s="10"/>
      <c r="S83" s="15"/>
      <c r="V83" s="15"/>
    </row>
    <row r="84" spans="2:22" x14ac:dyDescent="0.4">
      <c r="B84" s="12"/>
      <c r="C84" s="12"/>
      <c r="S84" s="15"/>
      <c r="V84" s="15"/>
    </row>
    <row r="85" spans="2:22" x14ac:dyDescent="0.4">
      <c r="B85" s="12"/>
      <c r="C85" s="12"/>
      <c r="S85" s="15"/>
      <c r="V85" s="15"/>
    </row>
    <row r="86" spans="2:22" x14ac:dyDescent="0.4">
      <c r="B86" s="12"/>
      <c r="C86" s="12"/>
      <c r="S86" s="15"/>
      <c r="V86" s="15"/>
    </row>
    <row r="87" spans="2:22" x14ac:dyDescent="0.4">
      <c r="B87" s="18"/>
      <c r="C87" s="18"/>
      <c r="S87" s="15"/>
      <c r="V87" s="15"/>
    </row>
    <row r="88" spans="2:22" x14ac:dyDescent="0.4">
      <c r="B88" s="17"/>
      <c r="C88" s="10"/>
      <c r="M88" s="5"/>
      <c r="N88" s="5"/>
      <c r="O88" s="5"/>
    </row>
    <row r="89" spans="2:22" x14ac:dyDescent="0.4">
      <c r="B89" s="12"/>
      <c r="C89" s="12"/>
    </row>
    <row r="90" spans="2:22" x14ac:dyDescent="0.4">
      <c r="B90" s="12"/>
      <c r="C90" s="12"/>
    </row>
    <row r="91" spans="2:22" x14ac:dyDescent="0.4">
      <c r="B91" s="12"/>
      <c r="C91" s="12"/>
    </row>
    <row r="92" spans="2:22" x14ac:dyDescent="0.4">
      <c r="B92" s="12"/>
      <c r="C92" s="12"/>
    </row>
    <row r="93" spans="2:22" x14ac:dyDescent="0.4">
      <c r="B93" s="12"/>
      <c r="C93" s="12"/>
    </row>
    <row r="94" spans="2:22" x14ac:dyDescent="0.4">
      <c r="B94" s="16"/>
      <c r="C94" s="16"/>
    </row>
    <row r="95" spans="2:22" x14ac:dyDescent="0.4">
      <c r="B95" s="12"/>
      <c r="C95" s="12"/>
    </row>
    <row r="96" spans="2:22" x14ac:dyDescent="0.4">
      <c r="B96" s="12"/>
      <c r="C96" s="12"/>
    </row>
    <row r="97" spans="2:3" x14ac:dyDescent="0.4">
      <c r="B97" s="12"/>
      <c r="C97" s="12"/>
    </row>
    <row r="98" spans="2:3" x14ac:dyDescent="0.4">
      <c r="B98" s="10"/>
      <c r="C98" s="10"/>
    </row>
    <row r="99" spans="2:3" x14ac:dyDescent="0.4">
      <c r="B99" s="12"/>
      <c r="C99" s="12"/>
    </row>
    <row r="100" spans="2:3" x14ac:dyDescent="0.4">
      <c r="B100" s="12"/>
      <c r="C100" s="12"/>
    </row>
    <row r="101" spans="2:3" x14ac:dyDescent="0.4">
      <c r="B101" s="12"/>
      <c r="C101" s="12"/>
    </row>
    <row r="102" spans="2:3" x14ac:dyDescent="0.4">
      <c r="B102" s="18"/>
      <c r="C102" s="18"/>
    </row>
    <row r="103" spans="2:3" x14ac:dyDescent="0.4">
      <c r="B103" s="17"/>
      <c r="C103" s="10"/>
    </row>
    <row r="104" spans="2:3" x14ac:dyDescent="0.4">
      <c r="B104" s="12"/>
      <c r="C104" s="12"/>
    </row>
    <row r="105" spans="2:3" x14ac:dyDescent="0.4">
      <c r="B105" s="12"/>
      <c r="C105" s="12"/>
    </row>
    <row r="106" spans="2:3" x14ac:dyDescent="0.4">
      <c r="B106" s="12"/>
      <c r="C106" s="12"/>
    </row>
    <row r="107" spans="2:3" x14ac:dyDescent="0.4">
      <c r="B107" s="12"/>
      <c r="C107" s="12"/>
    </row>
    <row r="108" spans="2:3" x14ac:dyDescent="0.4">
      <c r="B108" s="12"/>
      <c r="C108" s="12"/>
    </row>
    <row r="109" spans="2:3" x14ac:dyDescent="0.4">
      <c r="B109" s="16"/>
      <c r="C109" s="16"/>
    </row>
    <row r="110" spans="2:3" x14ac:dyDescent="0.4">
      <c r="B110" s="12"/>
      <c r="C110" s="12"/>
    </row>
    <row r="111" spans="2:3" x14ac:dyDescent="0.4">
      <c r="B111" s="12"/>
      <c r="C111" s="12"/>
    </row>
    <row r="112" spans="2:3" x14ac:dyDescent="0.4">
      <c r="B112" s="12"/>
      <c r="C112" s="12"/>
    </row>
    <row r="113" spans="2:3" x14ac:dyDescent="0.4">
      <c r="B113" s="10"/>
      <c r="C113" s="10"/>
    </row>
    <row r="114" spans="2:3" x14ac:dyDescent="0.4">
      <c r="B114" s="12"/>
      <c r="C114" s="12"/>
    </row>
    <row r="115" spans="2:3" x14ac:dyDescent="0.4">
      <c r="B115" s="12"/>
      <c r="C115" s="12"/>
    </row>
    <row r="116" spans="2:3" x14ac:dyDescent="0.4">
      <c r="B116" s="12"/>
      <c r="C116" s="12"/>
    </row>
    <row r="117" spans="2:3" x14ac:dyDescent="0.4">
      <c r="B117" s="18"/>
      <c r="C117" s="18"/>
    </row>
    <row r="118" spans="2:3" x14ac:dyDescent="0.4">
      <c r="B118" s="17"/>
      <c r="C118" s="1"/>
    </row>
    <row r="119" spans="2:3" x14ac:dyDescent="0.4">
      <c r="B119" s="12"/>
      <c r="C119" s="12"/>
    </row>
    <row r="120" spans="2:3" x14ac:dyDescent="0.4">
      <c r="B120" s="12"/>
      <c r="C120" s="12"/>
    </row>
    <row r="121" spans="2:3" x14ac:dyDescent="0.4">
      <c r="B121" s="12"/>
      <c r="C121" s="12"/>
    </row>
    <row r="122" spans="2:3" x14ac:dyDescent="0.4">
      <c r="B122" s="12"/>
      <c r="C122" s="12"/>
    </row>
    <row r="123" spans="2:3" x14ac:dyDescent="0.4">
      <c r="B123" s="12"/>
      <c r="C123" s="12"/>
    </row>
    <row r="124" spans="2:3" x14ac:dyDescent="0.4">
      <c r="B124" s="16"/>
      <c r="C124" s="16"/>
    </row>
    <row r="125" spans="2:3" x14ac:dyDescent="0.4">
      <c r="B125" s="12"/>
      <c r="C125" s="12"/>
    </row>
    <row r="126" spans="2:3" x14ac:dyDescent="0.4">
      <c r="B126" s="12"/>
      <c r="C126" s="12"/>
    </row>
    <row r="127" spans="2:3" x14ac:dyDescent="0.4">
      <c r="B127" s="12"/>
      <c r="C127" s="12"/>
    </row>
    <row r="128" spans="2:3" x14ac:dyDescent="0.4">
      <c r="B128" s="10"/>
      <c r="C128" s="10"/>
    </row>
    <row r="129" spans="2:3" x14ac:dyDescent="0.4">
      <c r="B129" s="12"/>
      <c r="C129" s="12"/>
    </row>
    <row r="130" spans="2:3" x14ac:dyDescent="0.4">
      <c r="B130" s="12"/>
      <c r="C130" s="12"/>
    </row>
    <row r="131" spans="2:3" x14ac:dyDescent="0.4">
      <c r="B131" s="12"/>
      <c r="C131" s="12"/>
    </row>
    <row r="132" spans="2:3" x14ac:dyDescent="0.4">
      <c r="B132" s="18"/>
      <c r="C132" s="18"/>
    </row>
  </sheetData>
  <mergeCells count="9">
    <mergeCell ref="B2:B3"/>
    <mergeCell ref="D2:F2"/>
    <mergeCell ref="G2:I2"/>
    <mergeCell ref="J2:L2"/>
    <mergeCell ref="M2:O2"/>
    <mergeCell ref="D3:F3"/>
    <mergeCell ref="G3:I3"/>
    <mergeCell ref="J3:L3"/>
    <mergeCell ref="M3:O3"/>
  </mergeCells>
  <phoneticPr fontId="18" type="noConversion"/>
  <conditionalFormatting sqref="D4:I4">
    <cfRule type="colorScale" priority="7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8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:L4">
    <cfRule type="colorScale" priority="4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5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O4">
    <cfRule type="colorScale" priority="1">
      <colorScale>
        <cfvo type="min"/>
        <cfvo type="percentile" val="50"/>
        <cfvo type="max"/>
        <color rgb="FF73AE48"/>
        <color rgb="FFFFEB84"/>
        <color rgb="FFFF0000"/>
      </colorScale>
    </cfRule>
    <cfRule type="colorScale" priority="2">
      <colorScale>
        <cfvo type="min"/>
        <cfvo type="percentile" val="50"/>
        <cfvo type="max"/>
        <color rgb="FFFF0000"/>
        <color rgb="FFFFEB84"/>
        <color rgb="FF73AE48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finally</vt:lpstr>
      <vt:lpstr>raw data</vt:lpstr>
      <vt:lpstr>raw data rate</vt:lpstr>
      <vt:lpstr>number_look up</vt:lpstr>
      <vt:lpstr>rate_look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</dc:creator>
  <cp:lastModifiedBy>86188</cp:lastModifiedBy>
  <dcterms:created xsi:type="dcterms:W3CDTF">2024-01-15T14:49:59Z</dcterms:created>
  <dcterms:modified xsi:type="dcterms:W3CDTF">2024-01-17T07:29:53Z</dcterms:modified>
</cp:coreProperties>
</file>