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3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4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6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7.xml" ContentType="application/vnd.openxmlformats-officedocument.themeOverride+xml"/>
  <Override PartName="/xl/drawings/drawing18.xml" ContentType="application/vnd.openxmlformats-officedocument.drawingml.chartshapes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23.xml" ContentType="application/vnd.openxmlformats-officedocument.drawingml.chart+xml"/>
  <Override PartName="/xl/drawings/drawing24.xml" ContentType="application/vnd.openxmlformats-officedocument.drawingml.chartshapes+xml"/>
  <Override PartName="/xl/charts/chart24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25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7.xml" ContentType="application/vnd.openxmlformats-officedocument.drawingml.chartshapes+xml"/>
  <Override PartName="/xl/charts/chart26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8.xml" ContentType="application/vnd.openxmlformats-officedocument.drawingml.chartshapes+xml"/>
  <Override PartName="/xl/charts/chart27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9.xml" ContentType="application/vnd.openxmlformats-officedocument.drawingml.chartshapes+xml"/>
  <Override PartName="/xl/charts/chart28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Documents\IonSubstitution\Anions\"/>
    </mc:Choice>
  </mc:AlternateContent>
  <xr:revisionPtr revIDLastSave="0" documentId="8_{2C9B9CA3-8193-4C72-965D-6ACAC28ACD44}" xr6:coauthVersionLast="47" xr6:coauthVersionMax="47" xr10:uidLastSave="{00000000-0000-0000-0000-000000000000}"/>
  <bookViews>
    <workbookView xWindow="-120" yWindow="-120" windowWidth="25440" windowHeight="15390" activeTab="9" xr2:uid="{4FDF6946-BD46-4B73-BE0D-A62508E18F61}"/>
  </bookViews>
  <sheets>
    <sheet name="Fig. s1" sheetId="16" r:id="rId1"/>
    <sheet name="Fig. s2" sheetId="17" r:id="rId2"/>
    <sheet name="Fig. s3" sheetId="18" r:id="rId3"/>
    <sheet name="Fig. s4" sheetId="19" r:id="rId4"/>
    <sheet name="Fig. s5" sheetId="20" r:id="rId5"/>
    <sheet name="Fig. s6" sheetId="3" r:id="rId6"/>
    <sheet name="Fig. s7" sheetId="7" r:id="rId7"/>
    <sheet name="Fig. s8" sheetId="13" r:id="rId8"/>
    <sheet name="Fig. s9" sheetId="14" r:id="rId9"/>
    <sheet name="Fig. s10" sheetId="15" r:id="rId10"/>
  </sheets>
  <externalReferences>
    <externalReference r:id="rId11"/>
    <externalReference r:id="rId12"/>
    <externalReference r:id="rId13"/>
  </externalReferences>
  <definedNames>
    <definedName name="_xlnm._FilterDatabase" localSheetId="9" hidden="1">'Fig. s10'!$W$1:$X$370</definedName>
    <definedName name="_xlnm._FilterDatabase" localSheetId="4" hidden="1">'Fig. s5'!$N$1:$O$386</definedName>
    <definedName name="_xlnm._FilterDatabase" localSheetId="5" hidden="1">'Fig. s6'!$N$1:$R$387</definedName>
    <definedName name="_xlnm._FilterDatabase" localSheetId="6" hidden="1">'Fig. s7'!$N$1:$U$992</definedName>
    <definedName name="_xlnm._FilterDatabase" localSheetId="7" hidden="1">'Fig. s8'!$N$2:$R$385</definedName>
    <definedName name="_xlnm._FilterDatabase" localSheetId="8" hidden="1">'Fig. s9'!$W$1:$X$372</definedName>
    <definedName name="LINCALC2" comment="RANGE- Y, RANGE-X" localSheetId="0">_xlfn.LAMBDA(_xlpm.Yinput,_xlpm.Xinput, _xlfn.LET(_xlpm.AreNumbers, ISNUMBER(_xlpm.Yinput) * ISNUMBER(_xlpm.Xinput), LINEST(_xlfn._xlws.FILTER(_xlpm.Yinput, _xlpm.AreNumbers), _xlfn._xlws.FILTER(_xlpm.Xinput, _xlpm.AreNumbers), 1, 1)))</definedName>
    <definedName name="LINCALC2" comment="RANGE- Y, RANGE-X" localSheetId="1">_xlfn.LAMBDA(_xlpm.Yinput,_xlpm.Xinput, _xlfn.LET(_xlpm.AreNumbers, ISNUMBER(_xlpm.Yinput) * ISNUMBER(_xlpm.Xinput), LINEST(_xlfn._xlws.FILTER(_xlpm.Yinput, _xlpm.AreNumbers), _xlfn._xlws.FILTER(_xlpm.Xinput, _xlpm.AreNumbers), 1, 1)))</definedName>
    <definedName name="LINCALC2" comment="RANGE- Y, RANGE-X" localSheetId="2">_xlfn.LAMBDA(_xlpm.Yinput,_xlpm.Xinput, _xlfn.LET(_xlpm.AreNumbers, ISNUMBER(_xlpm.Yinput) * ISNUMBER(_xlpm.Xinput), LINEST(_xlfn._xlws.FILTER(_xlpm.Yinput, _xlpm.AreNumbers), _xlfn._xlws.FILTER(_xlpm.Xinput, _xlpm.AreNumbers), 1, 1)))</definedName>
    <definedName name="LINCALC2" comment="RANGE- Y, RANGE-X" localSheetId="3">_xlfn.LAMBDA(_xlpm.Yinput,_xlpm.Xinput, _xlfn.LET(_xlpm.AreNumbers, ISNUMBER(_xlpm.Yinput) * ISNUMBER(_xlpm.Xinput), LINEST(_xlfn._xlws.FILTER(_xlpm.Yinput, _xlpm.AreNumbers), _xlfn._xlws.FILTER(_xlpm.Xinput, _xlpm.AreNumbers), 1, 1)))</definedName>
    <definedName name="LINCALC2" comment="RANGE- Y, RANGE-X" localSheetId="4">_xlfn.LAMBDA(_xlpm.Yinput,_xlpm.Xinput, _xlfn.LET(_xlpm.AreNumbers, ISNUMBER(_xlpm.Yinput) * ISNUMBER(_xlpm.Xinput), LINEST(_xlfn._xlws.FILTER(_xlpm.Yinput, _xlpm.AreNumbers), _xlfn._xlws.FILTER(_xlpm.Xinput, _xlpm.AreNumbers), 1, 1)))</definedName>
    <definedName name="LINCALC2" localSheetId="6">_xlfn.LAMBDA(_xlpm.Yinput,_xlpm.Xinput, _xlfn.LET(_xlpm.AreNumbers, ISNUMBER(_xlpm.Yinput) * ISNUMBER(_xlpm.Xinput), LINEST(_xlfn._xlws.FILTER(_xlpm.Yinput, _xlpm.AreNumbers), _xlfn._xlws.FILTER(_xlpm.Xinput, _xlpm.AreNumbers), 1, 1)))</definedName>
    <definedName name="LINCALC2" comment="RANGE- Y, RANGE-X">_xlfn.LAMBDA(_xlpm.Yinput,_xlpm.Xinput, _xlfn.LET(_xlpm.AreNumbers, ISNUMBER(_xlpm.Yinput) * ISNUMBER(_xlpm.Xinput), LINEST(_xlfn._xlws.FILTER(_xlpm.Yinput, _xlpm.AreNumbers), _xlfn._xlws.FILTER(_xlpm.Xinput, _xlpm.AreNumbers), 1, 1)))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30" i="14" l="1"/>
  <c r="E430" i="14"/>
  <c r="I454" i="7"/>
  <c r="J454" i="7"/>
  <c r="I455" i="7"/>
  <c r="J455" i="7"/>
  <c r="I456" i="7"/>
  <c r="J456" i="7"/>
  <c r="A546" i="20"/>
  <c r="L974" i="20"/>
  <c r="L973" i="20"/>
  <c r="L972" i="20"/>
  <c r="L971" i="20"/>
  <c r="L970" i="20"/>
  <c r="L969" i="20"/>
  <c r="L968" i="20"/>
  <c r="L967" i="20"/>
  <c r="L966" i="20"/>
  <c r="L965" i="20"/>
  <c r="L964" i="20"/>
  <c r="L963" i="20"/>
  <c r="L962" i="20"/>
  <c r="L961" i="20"/>
  <c r="L960" i="20"/>
  <c r="L959" i="20"/>
  <c r="L958" i="20"/>
  <c r="L957" i="20"/>
  <c r="L956" i="20"/>
  <c r="L955" i="20"/>
  <c r="L954" i="20"/>
  <c r="L953" i="20"/>
  <c r="L952" i="20"/>
  <c r="L951" i="20"/>
  <c r="L950" i="20"/>
  <c r="L949" i="20"/>
  <c r="L948" i="20"/>
  <c r="L947" i="20"/>
  <c r="L946" i="20"/>
  <c r="L945" i="20"/>
  <c r="L944" i="20"/>
  <c r="L943" i="20"/>
  <c r="L942" i="20"/>
  <c r="L941" i="20"/>
  <c r="L940" i="20"/>
  <c r="L939" i="20"/>
  <c r="L938" i="20"/>
  <c r="S544" i="20"/>
  <c r="R544" i="20"/>
  <c r="I543" i="20"/>
  <c r="H543" i="20"/>
  <c r="I542" i="20"/>
  <c r="H542" i="20"/>
  <c r="I541" i="20"/>
  <c r="H541" i="20"/>
  <c r="I540" i="20"/>
  <c r="H540" i="20"/>
  <c r="I539" i="20"/>
  <c r="H539" i="20"/>
  <c r="E539" i="20"/>
  <c r="D539" i="20"/>
  <c r="I538" i="20"/>
  <c r="H538" i="20"/>
  <c r="I537" i="20"/>
  <c r="H537" i="20"/>
  <c r="I536" i="20"/>
  <c r="H536" i="20"/>
  <c r="M614" i="20"/>
  <c r="L614" i="20"/>
  <c r="P613" i="20"/>
  <c r="O613" i="20"/>
  <c r="P612" i="20"/>
  <c r="O612" i="20"/>
  <c r="P611" i="20"/>
  <c r="O611" i="20"/>
  <c r="P610" i="20"/>
  <c r="O610" i="20"/>
  <c r="P609" i="20"/>
  <c r="O609" i="20"/>
  <c r="P608" i="20"/>
  <c r="O608" i="20"/>
  <c r="P607" i="20"/>
  <c r="O607" i="20"/>
  <c r="P606" i="20"/>
  <c r="O606" i="20"/>
  <c r="P605" i="20"/>
  <c r="O605" i="20"/>
  <c r="P604" i="20"/>
  <c r="O604" i="20"/>
  <c r="P603" i="20"/>
  <c r="O603" i="20"/>
  <c r="P602" i="20"/>
  <c r="O602" i="20"/>
  <c r="P601" i="20"/>
  <c r="O601" i="20"/>
  <c r="P600" i="20"/>
  <c r="O600" i="20"/>
  <c r="P599" i="20"/>
  <c r="O599" i="20"/>
  <c r="P598" i="20"/>
  <c r="O598" i="20"/>
  <c r="P597" i="20"/>
  <c r="O597" i="20"/>
  <c r="P596" i="20"/>
  <c r="O596" i="20"/>
  <c r="P595" i="20"/>
  <c r="O595" i="20"/>
  <c r="P594" i="20"/>
  <c r="O594" i="20"/>
  <c r="P593" i="20"/>
  <c r="O593" i="20"/>
  <c r="P592" i="20"/>
  <c r="O592" i="20"/>
  <c r="P591" i="20"/>
  <c r="O591" i="20"/>
  <c r="P590" i="20"/>
  <c r="O590" i="20"/>
  <c r="P589" i="20"/>
  <c r="O589" i="20"/>
  <c r="P588" i="20"/>
  <c r="O588" i="20"/>
  <c r="P587" i="20"/>
  <c r="O587" i="20"/>
  <c r="P586" i="20"/>
  <c r="O586" i="20"/>
  <c r="P585" i="20"/>
  <c r="O585" i="20"/>
  <c r="P584" i="20"/>
  <c r="O584" i="20"/>
  <c r="P583" i="20"/>
  <c r="O583" i="20"/>
  <c r="P582" i="20"/>
  <c r="O582" i="20"/>
  <c r="P581" i="20"/>
  <c r="O581" i="20"/>
  <c r="P580" i="20"/>
  <c r="O580" i="20"/>
  <c r="P579" i="20"/>
  <c r="O579" i="20"/>
  <c r="P578" i="20"/>
  <c r="O578" i="20"/>
  <c r="P577" i="20"/>
  <c r="O577" i="20"/>
  <c r="P576" i="20"/>
  <c r="O576" i="20"/>
  <c r="P575" i="20"/>
  <c r="O575" i="20"/>
  <c r="P574" i="20"/>
  <c r="O574" i="20"/>
  <c r="P573" i="20"/>
  <c r="O573" i="20"/>
  <c r="P572" i="20"/>
  <c r="O572" i="20"/>
  <c r="P571" i="20"/>
  <c r="O571" i="20"/>
  <c r="P570" i="20"/>
  <c r="O570" i="20"/>
  <c r="P569" i="20"/>
  <c r="O569" i="20"/>
  <c r="P568" i="20"/>
  <c r="O568" i="20"/>
  <c r="P567" i="20"/>
  <c r="O567" i="20"/>
  <c r="P566" i="20"/>
  <c r="O566" i="20"/>
  <c r="P565" i="20"/>
  <c r="O565" i="20"/>
  <c r="P564" i="20"/>
  <c r="O564" i="20"/>
  <c r="P563" i="20"/>
  <c r="O563" i="20"/>
  <c r="P562" i="20"/>
  <c r="O562" i="20"/>
  <c r="P561" i="20"/>
  <c r="O561" i="20"/>
  <c r="P560" i="20"/>
  <c r="O560" i="20"/>
  <c r="P559" i="20"/>
  <c r="O559" i="20"/>
  <c r="P558" i="20"/>
  <c r="O558" i="20"/>
  <c r="P557" i="20"/>
  <c r="O557" i="20"/>
  <c r="P556" i="20"/>
  <c r="O556" i="20"/>
  <c r="P555" i="20"/>
  <c r="O555" i="20"/>
  <c r="P554" i="20"/>
  <c r="O554" i="20"/>
  <c r="P553" i="20"/>
  <c r="O553" i="20"/>
  <c r="P552" i="20"/>
  <c r="O552" i="20"/>
  <c r="P551" i="20"/>
  <c r="O551" i="20"/>
  <c r="K546" i="20"/>
  <c r="I458" i="20"/>
  <c r="H458" i="20"/>
  <c r="I457" i="20"/>
  <c r="H457" i="20"/>
  <c r="I456" i="20"/>
  <c r="H456" i="20"/>
  <c r="I455" i="20"/>
  <c r="H455" i="20"/>
  <c r="I454" i="20"/>
  <c r="H454" i="20"/>
  <c r="I450" i="20"/>
  <c r="H450" i="20"/>
  <c r="I449" i="20"/>
  <c r="H449" i="20"/>
  <c r="I448" i="20"/>
  <c r="H448" i="20"/>
  <c r="I447" i="20"/>
  <c r="H447" i="20"/>
  <c r="I446" i="20"/>
  <c r="H446" i="20"/>
  <c r="I445" i="20"/>
  <c r="H445" i="20"/>
  <c r="I444" i="20"/>
  <c r="H444" i="20"/>
  <c r="I443" i="20"/>
  <c r="H443" i="20"/>
  <c r="I442" i="20"/>
  <c r="H442" i="20"/>
  <c r="I441" i="20"/>
  <c r="H441" i="20"/>
  <c r="I440" i="20"/>
  <c r="H440" i="20"/>
  <c r="I439" i="20"/>
  <c r="H439" i="20"/>
  <c r="I438" i="20"/>
  <c r="H438" i="20"/>
  <c r="I437" i="20"/>
  <c r="H437" i="20"/>
  <c r="I436" i="20"/>
  <c r="H436" i="20"/>
  <c r="I435" i="20"/>
  <c r="H435" i="20"/>
  <c r="I434" i="20"/>
  <c r="I433" i="20"/>
  <c r="I432" i="20"/>
  <c r="I431" i="20"/>
  <c r="A431" i="20"/>
  <c r="I430" i="20"/>
  <c r="H430" i="20"/>
  <c r="K431" i="20"/>
  <c r="R389" i="20"/>
  <c r="Q389" i="20"/>
  <c r="U27" i="18" a="1"/>
  <c r="V27" i="18" a="1"/>
  <c r="G1" i="20" a="1"/>
  <c r="F1" i="18" a="1"/>
  <c r="L372" i="20" a="1"/>
  <c r="E372" i="20" a="1"/>
  <c r="K367" i="20" a="1"/>
  <c r="D383" i="20" a="1"/>
  <c r="J378" i="20" a="1"/>
  <c r="L373" i="20" a="1"/>
  <c r="E369" i="20" a="1"/>
  <c r="C383" i="20" a="1"/>
  <c r="I378" i="20" a="1"/>
  <c r="K373" i="20" a="1"/>
  <c r="D369" i="20" a="1"/>
  <c r="K385" i="20" a="1"/>
  <c r="D381" i="20" a="1"/>
  <c r="J376" i="20" a="1"/>
  <c r="I372" i="20" a="1"/>
  <c r="E364" i="20" a="1"/>
  <c r="K356" i="20" a="1"/>
  <c r="D368" i="20" a="1"/>
  <c r="E379" i="20" a="1"/>
  <c r="L363" i="20" a="1"/>
  <c r="K366" i="20" a="1"/>
  <c r="J381" i="20" a="1"/>
  <c r="L361" i="20" a="1"/>
  <c r="D378" i="20" a="1"/>
  <c r="D357" i="20" a="1"/>
  <c r="J362" i="20" a="1"/>
  <c r="L357" i="20" a="1"/>
  <c r="K344" i="20" a="1"/>
  <c r="I335" i="20" a="1"/>
  <c r="L352" i="20" a="1"/>
  <c r="I343" i="20" a="1"/>
  <c r="J354" i="20" a="1"/>
  <c r="J344" i="20" a="1"/>
  <c r="C336" i="20" a="1"/>
  <c r="L331" i="20" a="1"/>
  <c r="D356" i="20" a="1"/>
  <c r="E347" i="20" a="1"/>
  <c r="I380" i="20" a="1"/>
  <c r="L346" i="20" a="1"/>
  <c r="L340" i="20" a="1"/>
  <c r="J334" i="20" a="1"/>
  <c r="C330" i="20" a="1"/>
  <c r="I352" i="20" a="1"/>
  <c r="D344" i="20" a="1"/>
  <c r="E352" i="20" a="1"/>
  <c r="K343" i="20" a="1"/>
  <c r="C338" i="20" a="1"/>
  <c r="E333" i="20" a="1"/>
  <c r="C325" i="20" a="1"/>
  <c r="D315" i="20" a="1"/>
  <c r="C307" i="20" a="1"/>
  <c r="E299" i="20" a="1"/>
  <c r="C288" i="20" a="1"/>
  <c r="E329" i="20" a="1"/>
  <c r="I320" i="20" a="1"/>
  <c r="I312" i="20" a="1"/>
  <c r="L303" i="20" a="1"/>
  <c r="D292" i="20" a="1"/>
  <c r="C331" i="20" a="1"/>
  <c r="J321" i="20" a="1"/>
  <c r="E313" i="20" a="1"/>
  <c r="C303" i="20" a="1"/>
  <c r="E296" i="20" a="1"/>
  <c r="L289" i="20" a="1"/>
  <c r="D327" i="20" a="1"/>
  <c r="L319" i="20" a="1"/>
  <c r="I308" i="20" a="1"/>
  <c r="K299" i="20" a="1"/>
  <c r="D352" i="20" a="1"/>
  <c r="L323" i="20" a="1"/>
  <c r="D313" i="20" a="1"/>
  <c r="D301" i="20" a="1"/>
  <c r="D291" i="20" a="1"/>
  <c r="D328" i="20" a="1"/>
  <c r="J319" i="20" a="1"/>
  <c r="D311" i="20" a="1"/>
  <c r="L356" i="20" a="1"/>
  <c r="D321" i="20" a="1"/>
  <c r="C312" i="20" a="1"/>
  <c r="I303" i="20" a="1"/>
  <c r="C291" i="20" a="1"/>
  <c r="J289" i="20" a="1"/>
  <c r="J331" i="20" a="1"/>
  <c r="C286" i="20" a="1"/>
  <c r="I277" i="20" a="1"/>
  <c r="D272" i="20" a="1"/>
  <c r="J267" i="20" a="1"/>
  <c r="I297" i="20" a="1"/>
  <c r="L280" i="20" a="1"/>
  <c r="D307" i="20" a="1"/>
  <c r="D280" i="20" a="1"/>
  <c r="K310" i="20" a="1"/>
  <c r="C285" i="20" a="1"/>
  <c r="J278" i="20" a="1"/>
  <c r="C314" i="20" a="1"/>
  <c r="E286" i="20" a="1"/>
  <c r="C275" i="20" a="1"/>
  <c r="K296" i="20" a="1"/>
  <c r="C277" i="20" a="1"/>
  <c r="L271" i="20" a="1"/>
  <c r="I262" i="20" a="1"/>
  <c r="I255" i="20" a="1"/>
  <c r="C261" i="20" a="1"/>
  <c r="C270" i="20" a="1"/>
  <c r="D262" i="20" a="1"/>
  <c r="L255" i="20" a="1"/>
  <c r="K371" i="20" a="1"/>
  <c r="D367" i="20" a="1"/>
  <c r="J382" i="20" a="1"/>
  <c r="C378" i="20" a="1"/>
  <c r="E373" i="20" a="1"/>
  <c r="K368" i="20" a="1"/>
  <c r="I382" i="20" a="1"/>
  <c r="L377" i="20" a="1"/>
  <c r="D373" i="20" a="1"/>
  <c r="J368" i="20" a="1"/>
  <c r="D385" i="20" a="1"/>
  <c r="J380" i="20" a="1"/>
  <c r="C376" i="20" a="1"/>
  <c r="L371" i="20" a="1"/>
  <c r="E363" i="20" a="1"/>
  <c r="K355" i="20" a="1"/>
  <c r="J367" i="20" a="1"/>
  <c r="I376" i="20" a="1"/>
  <c r="D363" i="20" a="1"/>
  <c r="K365" i="20" a="1"/>
  <c r="K378" i="20" a="1"/>
  <c r="C361" i="20" a="1"/>
  <c r="J369" i="20" a="1"/>
  <c r="K386" i="20" a="1"/>
  <c r="J361" i="20" a="1"/>
  <c r="E353" i="20" a="1"/>
  <c r="I342" i="20" a="1"/>
  <c r="L334" i="20" a="1"/>
  <c r="C352" i="20" a="1"/>
  <c r="I340" i="20" a="1"/>
  <c r="D353" i="20" a="1"/>
  <c r="E343" i="20" a="1"/>
  <c r="L335" i="20" a="1"/>
  <c r="E331" i="20" a="1"/>
  <c r="D355" i="20" a="1"/>
  <c r="C346" i="20" a="1"/>
  <c r="C356" i="20" a="1"/>
  <c r="J345" i="20" a="1"/>
  <c r="D340" i="20" a="1"/>
  <c r="C334" i="20" a="1"/>
  <c r="I329" i="20" a="1"/>
  <c r="D351" i="20" a="1"/>
  <c r="L343" i="20" a="1"/>
  <c r="C351" i="20" a="1"/>
  <c r="J342" i="20" a="1"/>
  <c r="L337" i="20" a="1"/>
  <c r="K332" i="20" a="1"/>
  <c r="I323" i="20" a="1"/>
  <c r="L314" i="20" a="1"/>
  <c r="L306" i="20" a="1"/>
  <c r="J298" i="20" a="1"/>
  <c r="L287" i="20" a="1"/>
  <c r="K328" i="20" a="1"/>
  <c r="D319" i="20" a="1"/>
  <c r="J310" i="20" a="1"/>
  <c r="D303" i="20" a="1"/>
  <c r="I291" i="20" a="1"/>
  <c r="E330" i="20" a="1"/>
  <c r="E320" i="20" a="1"/>
  <c r="I311" i="20" a="1"/>
  <c r="L302" i="20" a="1"/>
  <c r="J295" i="20" a="1"/>
  <c r="I288" i="20" a="1"/>
  <c r="L326" i="20" a="1"/>
  <c r="J318" i="20" a="1"/>
  <c r="J306" i="20" a="1"/>
  <c r="J297" i="20" a="1"/>
  <c r="K347" i="20" a="1"/>
  <c r="J322" i="20" a="1"/>
  <c r="D312" i="20" a="1"/>
  <c r="C299" i="20" a="1"/>
  <c r="I290" i="20" a="1"/>
  <c r="L327" i="20" a="1"/>
  <c r="D317" i="20" a="1"/>
  <c r="D310" i="20" a="1"/>
  <c r="I346" i="20" a="1"/>
  <c r="K320" i="20" a="1"/>
  <c r="C311" i="20" a="1"/>
  <c r="I302" i="20" a="1"/>
  <c r="E290" i="20" a="1"/>
  <c r="J284" i="20" a="1"/>
  <c r="C321" i="20" a="1"/>
  <c r="E285" i="20" a="1"/>
  <c r="K276" i="20" a="1"/>
  <c r="J271" i="20" a="1"/>
  <c r="C267" i="20" a="1"/>
  <c r="I292" i="20" a="1"/>
  <c r="I279" i="20" a="1"/>
  <c r="E303" i="20" a="1"/>
  <c r="C278" i="20" a="1"/>
  <c r="E300" i="20" a="1"/>
  <c r="E284" i="20" a="1"/>
  <c r="L277" i="20" a="1"/>
  <c r="C310" i="20" a="1"/>
  <c r="J285" i="20" a="1"/>
  <c r="L274" i="20" a="1"/>
  <c r="K291" i="20" a="1"/>
  <c r="E276" i="20" a="1"/>
  <c r="D270" i="20" a="1"/>
  <c r="D261" i="20" a="1"/>
  <c r="C284" i="20" a="1"/>
  <c r="K260" i="20" a="1"/>
  <c r="I269" i="20" a="1"/>
  <c r="L261" i="20" a="1"/>
  <c r="E255" i="20" a="1"/>
  <c r="K250" i="20" a="1"/>
  <c r="L270" i="20" a="1"/>
  <c r="I260" i="20" a="1"/>
  <c r="C269" i="20" a="1"/>
  <c r="J261" i="20" a="1"/>
  <c r="D255" i="20" a="1"/>
  <c r="L259" i="20" a="1"/>
  <c r="K267" i="20" a="1"/>
  <c r="L257" i="20" a="1"/>
  <c r="L266" i="20" a="1"/>
  <c r="I244" i="20" a="1"/>
  <c r="D236" i="20" a="1"/>
  <c r="J227" i="20" a="1"/>
  <c r="K214" i="20" a="1"/>
  <c r="K207" i="20" a="1"/>
  <c r="I248" i="20" a="1"/>
  <c r="D240" i="20" a="1"/>
  <c r="K375" i="20" a="1"/>
  <c r="D371" i="20" a="1"/>
  <c r="J386" i="20" a="1"/>
  <c r="C382" i="20" a="1"/>
  <c r="I377" i="20" a="1"/>
  <c r="K372" i="20" a="1"/>
  <c r="I386" i="20" a="1"/>
  <c r="L381" i="20" a="1"/>
  <c r="E377" i="20" a="1"/>
  <c r="J372" i="20" a="1"/>
  <c r="C368" i="20" a="1"/>
  <c r="J384" i="20" a="1"/>
  <c r="C380" i="20" a="1"/>
  <c r="L375" i="20" a="1"/>
  <c r="E371" i="20" a="1"/>
  <c r="I362" i="20" a="1"/>
  <c r="C355" i="20" a="1"/>
  <c r="D365" i="20" a="1"/>
  <c r="E367" i="20" a="1"/>
  <c r="D362" i="20" a="1"/>
  <c r="C364" i="20" a="1"/>
  <c r="J365" i="20" a="1"/>
  <c r="L360" i="20" a="1"/>
  <c r="C367" i="20" a="1"/>
  <c r="L383" i="20" a="1"/>
  <c r="K360" i="20" a="1"/>
  <c r="K351" i="20" a="1"/>
  <c r="I341" i="20" a="1"/>
  <c r="E334" i="20" a="1"/>
  <c r="J351" i="20" a="1"/>
  <c r="J337" i="20" a="1"/>
  <c r="K352" i="20" a="1"/>
  <c r="E342" i="20" a="1"/>
  <c r="E335" i="20" a="1"/>
  <c r="K330" i="20" a="1"/>
  <c r="I354" i="20" a="1"/>
  <c r="K345" i="20" a="1"/>
  <c r="J352" i="20" a="1"/>
  <c r="E344" i="20" a="1"/>
  <c r="D339" i="20" a="1"/>
  <c r="I333" i="20" a="1"/>
  <c r="L328" i="20" a="1"/>
  <c r="L350" i="20" a="1"/>
  <c r="K342" i="20" a="1"/>
  <c r="K350" i="20" a="1"/>
  <c r="K341" i="20" a="1"/>
  <c r="D337" i="20" a="1"/>
  <c r="D332" i="20" a="1"/>
  <c r="D322" i="20" a="1"/>
  <c r="J313" i="20" a="1"/>
  <c r="L305" i="20" a="1"/>
  <c r="L297" i="20" a="1"/>
  <c r="J286" i="20" a="1"/>
  <c r="I327" i="20" a="1"/>
  <c r="L318" i="20" a="1"/>
  <c r="J309" i="20" a="1"/>
  <c r="D302" i="20" a="1"/>
  <c r="C290" i="20" a="1"/>
  <c r="E327" i="20" a="1"/>
  <c r="C319" i="20" a="1"/>
  <c r="I310" i="20" a="1"/>
  <c r="E301" i="20" a="1"/>
  <c r="L294" i="20" a="1"/>
  <c r="K287" i="20" a="1"/>
  <c r="J325" i="20" a="1"/>
  <c r="E317" i="20" a="1"/>
  <c r="J305" i="20" a="1"/>
  <c r="L296" i="20" a="1"/>
  <c r="C329" i="20" a="1"/>
  <c r="E321" i="20" a="1"/>
  <c r="E310" i="20" a="1"/>
  <c r="E298" i="20" a="1"/>
  <c r="K289" i="20" a="1"/>
  <c r="J326" i="20" a="1"/>
  <c r="K316" i="20" a="1"/>
  <c r="E308" i="20" a="1"/>
  <c r="L329" i="20" a="1"/>
  <c r="E318" i="20" a="1"/>
  <c r="L310" i="20" a="1"/>
  <c r="J301" i="20" a="1"/>
  <c r="D288" i="20" a="1"/>
  <c r="L283" i="20" a="1"/>
  <c r="J316" i="20" a="1"/>
  <c r="D283" i="20" a="1"/>
  <c r="C276" i="20" a="1"/>
  <c r="C271" i="20" a="1"/>
  <c r="I266" i="20" a="1"/>
  <c r="L285" i="20" a="1"/>
  <c r="K278" i="20" a="1"/>
  <c r="E297" i="20" a="1"/>
  <c r="E277" i="20" a="1"/>
  <c r="L298" i="20" a="1"/>
  <c r="J283" i="20" a="1"/>
  <c r="D277" i="20" a="1"/>
  <c r="D306" i="20" a="1"/>
  <c r="L284" i="20" a="1"/>
  <c r="J273" i="20" a="1"/>
  <c r="I287" i="20" a="1"/>
  <c r="J275" i="20" a="1"/>
  <c r="J269" i="20" a="1"/>
  <c r="L260" i="20" a="1"/>
  <c r="J277" i="20" a="1"/>
  <c r="I259" i="20" a="1"/>
  <c r="L268" i="20" a="1"/>
  <c r="J260" i="20" a="1"/>
  <c r="K254" i="20" a="1"/>
  <c r="C298" i="20" a="1"/>
  <c r="D269" i="20" a="1"/>
  <c r="L258" i="20" a="1"/>
  <c r="I268" i="20" a="1"/>
  <c r="D259" i="20" a="1"/>
  <c r="J254" i="20" a="1"/>
  <c r="C259" i="20" a="1"/>
  <c r="C266" i="20" a="1"/>
  <c r="E257" i="20" a="1"/>
  <c r="E252" i="20" a="1"/>
  <c r="D243" i="20" a="1"/>
  <c r="L235" i="20" a="1"/>
  <c r="D225" i="20" a="1"/>
  <c r="C214" i="20" a="1"/>
  <c r="C207" i="20" a="1"/>
  <c r="D247" i="20" a="1"/>
  <c r="L239" i="20" a="1"/>
  <c r="D229" i="20" a="1"/>
  <c r="I219" i="20" a="1"/>
  <c r="L210" i="20" a="1"/>
  <c r="L254" i="20" a="1"/>
  <c r="D375" i="20" a="1"/>
  <c r="J370" i="20" a="1"/>
  <c r="C386" i="20" a="1"/>
  <c r="I381" i="20" a="1"/>
  <c r="L376" i="20" a="1"/>
  <c r="D372" i="20" a="1"/>
  <c r="L385" i="20" a="1"/>
  <c r="E381" i="20" a="1"/>
  <c r="K376" i="20" a="1"/>
  <c r="C372" i="20" a="1"/>
  <c r="I367" i="20" a="1"/>
  <c r="C384" i="20" a="1"/>
  <c r="I379" i="20" a="1"/>
  <c r="E375" i="20" a="1"/>
  <c r="K370" i="20" a="1"/>
  <c r="I361" i="20" a="1"/>
  <c r="L354" i="20" a="1"/>
  <c r="E362" i="20" a="1"/>
  <c r="C366" i="20" a="1"/>
  <c r="E361" i="20" a="1"/>
  <c r="L362" i="20" a="1"/>
  <c r="K364" i="20" a="1"/>
  <c r="D360" i="20" a="1"/>
  <c r="J366" i="20" a="1"/>
  <c r="I368" i="20" a="1"/>
  <c r="K359" i="20" a="1"/>
  <c r="I350" i="20" a="1"/>
  <c r="J340" i="20" a="1"/>
  <c r="J360" i="20" a="1"/>
  <c r="D349" i="20" a="1"/>
  <c r="K336" i="20" a="1"/>
  <c r="E350" i="20" a="1"/>
  <c r="E341" i="20" a="1"/>
  <c r="K334" i="20" a="1"/>
  <c r="D330" i="20" a="1"/>
  <c r="L353" i="20" a="1"/>
  <c r="I344" i="20" a="1"/>
  <c r="E351" i="20" a="1"/>
  <c r="C343" i="20" a="1"/>
  <c r="E338" i="20" a="1"/>
  <c r="L332" i="20" a="1"/>
  <c r="E328" i="20" a="1"/>
  <c r="J349" i="20" a="1"/>
  <c r="C341" i="20" a="1"/>
  <c r="I349" i="20" a="1"/>
  <c r="K340" i="20" a="1"/>
  <c r="E336" i="20" a="1"/>
  <c r="C337" i="20" a="1"/>
  <c r="J320" i="20" a="1"/>
  <c r="J312" i="20" a="1"/>
  <c r="D305" i="20" a="1"/>
  <c r="I296" i="20" a="1"/>
  <c r="E349" i="20" a="1"/>
  <c r="D326" i="20" a="1"/>
  <c r="J317" i="20" a="1"/>
  <c r="K307" i="20" a="1"/>
  <c r="C300" i="20" a="1"/>
  <c r="E289" i="20" a="1"/>
  <c r="C326" i="20" a="1"/>
  <c r="K318" i="20" a="1"/>
  <c r="J308" i="20" a="1"/>
  <c r="J300" i="20" a="1"/>
  <c r="D294" i="20" a="1"/>
  <c r="J343" i="20" a="1"/>
  <c r="E324" i="20" a="1"/>
  <c r="K315" i="20" a="1"/>
  <c r="K303" i="20" a="1"/>
  <c r="K294" i="20" a="1"/>
  <c r="I328" i="20" a="1"/>
  <c r="K319" i="20" a="1"/>
  <c r="E309" i="20" a="1"/>
  <c r="J374" i="20" a="1"/>
  <c r="C370" i="20" a="1"/>
  <c r="I385" i="20" a="1"/>
  <c r="L380" i="20" a="1"/>
  <c r="E376" i="20" a="1"/>
  <c r="J371" i="20" a="1"/>
  <c r="E385" i="20" a="1"/>
  <c r="K380" i="20" a="1"/>
  <c r="D376" i="20" a="1"/>
  <c r="I371" i="20" a="1"/>
  <c r="L366" i="20" a="1"/>
  <c r="I383" i="20" a="1"/>
  <c r="L378" i="20" a="1"/>
  <c r="K374" i="20" a="1"/>
  <c r="C377" i="20" a="1"/>
  <c r="I360" i="20" a="1"/>
  <c r="E354" i="20" a="1"/>
  <c r="I359" i="20" a="1"/>
  <c r="L365" i="20" a="1"/>
  <c r="E360" i="20" a="1"/>
  <c r="D361" i="20" a="1"/>
  <c r="K363" i="20" a="1"/>
  <c r="L359" i="20" a="1"/>
  <c r="J364" i="20" a="1"/>
  <c r="L367" i="20" a="1"/>
  <c r="C359" i="20" a="1"/>
  <c r="L348" i="20" a="1"/>
  <c r="J339" i="20" a="1"/>
  <c r="K357" i="20" a="1"/>
  <c r="K348" i="20" a="1"/>
  <c r="D386" i="20" a="1"/>
  <c r="L349" i="20" a="1"/>
  <c r="E340" i="20" a="1"/>
  <c r="D334" i="20" a="1"/>
  <c r="J329" i="20" a="1"/>
  <c r="C353" i="20" a="1"/>
  <c r="D343" i="20" a="1"/>
  <c r="C350" i="20" a="1"/>
  <c r="L342" i="20" a="1"/>
  <c r="E337" i="20" a="1"/>
  <c r="E332" i="20" a="1"/>
  <c r="J377" i="20" a="1"/>
  <c r="E348" i="20" a="1"/>
  <c r="L339" i="20" a="1"/>
  <c r="D348" i="20" a="1"/>
  <c r="C340" i="20" a="1"/>
  <c r="J335" i="20" a="1"/>
  <c r="I330" i="20" a="1"/>
  <c r="E319" i="20" a="1"/>
  <c r="J311" i="20" a="1"/>
  <c r="D304" i="20" a="1"/>
  <c r="K295" i="20" a="1"/>
  <c r="L344" i="20" a="1"/>
  <c r="J324" i="20" a="1"/>
  <c r="E316" i="20" a="1"/>
  <c r="K306" i="20" a="1"/>
  <c r="L299" i="20" a="1"/>
  <c r="J288" i="20" a="1"/>
  <c r="K325" i="20" a="1"/>
  <c r="I317" i="20" a="1"/>
  <c r="J307" i="20" a="1"/>
  <c r="D299" i="20" a="1"/>
  <c r="I293" i="20" a="1"/>
  <c r="K333" i="20" a="1"/>
  <c r="C323" i="20" a="1"/>
  <c r="I314" i="20" a="1"/>
  <c r="K302" i="20" a="1"/>
  <c r="C292" i="20" a="1"/>
  <c r="C327" i="20" a="1"/>
  <c r="I318" i="20" a="1"/>
  <c r="I307" i="20" a="1"/>
  <c r="I295" i="20" a="1"/>
  <c r="E288" i="20" a="1"/>
  <c r="K323" i="20" a="1"/>
  <c r="L313" i="20" a="1"/>
  <c r="I305" i="20" a="1"/>
  <c r="I326" i="20" a="1"/>
  <c r="C317" i="20" a="1"/>
  <c r="D309" i="20" a="1"/>
  <c r="K298" i="20" a="1"/>
  <c r="C374" i="20" a="1"/>
  <c r="I369" i="20" a="1"/>
  <c r="L384" i="20" a="1"/>
  <c r="E380" i="20" a="1"/>
  <c r="J375" i="20" a="1"/>
  <c r="C371" i="20" a="1"/>
  <c r="K384" i="20" a="1"/>
  <c r="D380" i="20" a="1"/>
  <c r="I375" i="20" a="1"/>
  <c r="L370" i="20" a="1"/>
  <c r="E366" i="20" a="1"/>
  <c r="L382" i="20" a="1"/>
  <c r="E378" i="20" a="1"/>
  <c r="D374" i="20" a="1"/>
  <c r="C369" i="20" a="1"/>
  <c r="J359" i="20" a="1"/>
  <c r="J385" i="20" a="1"/>
  <c r="J356" i="20" a="1"/>
  <c r="C365" i="20" a="1"/>
  <c r="E359" i="20" a="1"/>
  <c r="E358" i="20" a="1"/>
  <c r="C363" i="20" a="1"/>
  <c r="D359" i="20" a="1"/>
  <c r="K361" i="20" a="1"/>
  <c r="I365" i="20" a="1"/>
  <c r="K358" i="20" a="1"/>
  <c r="C348" i="20" a="1"/>
  <c r="J338" i="20" a="1"/>
  <c r="I356" i="20" a="1"/>
  <c r="E346" i="20" a="1"/>
  <c r="E357" i="20" a="1"/>
  <c r="C349" i="20" a="1"/>
  <c r="I339" i="20" a="1"/>
  <c r="J333" i="20" a="1"/>
  <c r="E383" i="20" a="1"/>
  <c r="I351" i="20" a="1"/>
  <c r="D342" i="20" a="1"/>
  <c r="K349" i="20" a="1"/>
  <c r="C342" i="20" a="1"/>
  <c r="I336" i="20" a="1"/>
  <c r="K331" i="20" a="1"/>
  <c r="I366" i="20" a="1"/>
  <c r="C347" i="20" a="1"/>
  <c r="D338" i="20" a="1"/>
  <c r="L347" i="20" a="1"/>
  <c r="K339" i="20" a="1"/>
  <c r="C335" i="20" a="1"/>
  <c r="K329" i="20" a="1"/>
  <c r="C318" i="20" a="1"/>
  <c r="K309" i="20" a="1"/>
  <c r="E302" i="20" a="1"/>
  <c r="J293" i="20" a="1"/>
  <c r="I373" i="20" a="1"/>
  <c r="L368" i="20" a="1"/>
  <c r="E384" i="20" a="1"/>
  <c r="K379" i="20" a="1"/>
  <c r="C375" i="20" a="1"/>
  <c r="I370" i="20" a="1"/>
  <c r="D384" i="20" a="1"/>
  <c r="J379" i="20" a="1"/>
  <c r="L374" i="20" a="1"/>
  <c r="E370" i="20" a="1"/>
  <c r="L386" i="20" a="1"/>
  <c r="E382" i="20" a="1"/>
  <c r="K377" i="20" a="1"/>
  <c r="J373" i="20" a="1"/>
  <c r="D366" i="20" a="1"/>
  <c r="J358" i="20" a="1"/>
  <c r="K382" i="20" a="1"/>
  <c r="C385" i="20" a="1"/>
  <c r="L364" i="20" a="1"/>
  <c r="I358" i="20" a="1"/>
  <c r="I355" i="20" a="1"/>
  <c r="K362" i="20" a="1"/>
  <c r="D358" i="20" a="1"/>
  <c r="C360" i="20" a="1"/>
  <c r="I364" i="20" a="1"/>
  <c r="C358" i="20" a="1"/>
  <c r="J347" i="20" a="1"/>
  <c r="K337" i="20" a="1"/>
  <c r="J355" i="20" a="1"/>
  <c r="L345" i="20" a="1"/>
  <c r="E356" i="20" a="1"/>
  <c r="I347" i="20" a="1"/>
  <c r="I338" i="20" a="1"/>
  <c r="C333" i="20" a="1"/>
  <c r="I363" i="20" a="1"/>
  <c r="D350" i="20" a="1"/>
  <c r="E339" i="20" a="1"/>
  <c r="I348" i="20" a="1"/>
  <c r="L341" i="20" a="1"/>
  <c r="K335" i="20" a="1"/>
  <c r="D331" i="20" a="1"/>
  <c r="D354" i="20" a="1"/>
  <c r="K346" i="20" a="1"/>
  <c r="C354" i="20" a="1"/>
  <c r="J346" i="20" a="1"/>
  <c r="C339" i="20" a="1"/>
  <c r="I334" i="20" a="1"/>
  <c r="E326" i="20" a="1"/>
  <c r="K317" i="20" a="1"/>
  <c r="K308" i="20" a="1"/>
  <c r="I301" i="20" a="1"/>
  <c r="L292" i="20" a="1"/>
  <c r="J332" i="20" a="1"/>
  <c r="C322" i="20" a="1"/>
  <c r="K314" i="20" a="1"/>
  <c r="C305" i="20" a="1"/>
  <c r="C295" i="20" a="1"/>
  <c r="I353" i="20" a="1"/>
  <c r="D323" i="20" a="1"/>
  <c r="L315" i="20" a="1"/>
  <c r="K304" i="20" a="1"/>
  <c r="K297" i="20" a="1"/>
  <c r="E291" i="20" a="1"/>
  <c r="D329" i="20" a="1"/>
  <c r="I321" i="20" a="1"/>
  <c r="E311" i="20" a="1"/>
  <c r="L301" i="20" a="1"/>
  <c r="D289" i="20" a="1"/>
  <c r="I325" i="20" a="1"/>
  <c r="C316" i="20" a="1"/>
  <c r="J304" i="20" a="1"/>
  <c r="E293" i="20" a="1"/>
  <c r="K338" i="20" a="1"/>
  <c r="L320" i="20" a="1"/>
  <c r="L312" i="20" a="1"/>
  <c r="J302" i="20" a="1"/>
  <c r="C324" i="20" a="1"/>
  <c r="D314" i="20" a="1"/>
  <c r="E306" i="20" a="1"/>
  <c r="L295" i="20" a="1"/>
  <c r="J299" i="20" a="1"/>
  <c r="D276" i="20" a="1"/>
  <c r="I289" i="20" a="1"/>
  <c r="J279" i="20" a="1"/>
  <c r="E273" i="20" a="1"/>
  <c r="K268" i="20" a="1"/>
  <c r="K311" i="20" a="1"/>
  <c r="E282" i="20" a="1"/>
  <c r="K324" i="20" a="1"/>
  <c r="C283" i="20" a="1"/>
  <c r="D273" i="20" a="1"/>
  <c r="J287" i="20" a="1"/>
  <c r="C280" i="20" a="1"/>
  <c r="J341" i="20" a="1"/>
  <c r="D290" i="20" a="1"/>
  <c r="L279" i="20" a="1"/>
  <c r="K313" i="20" a="1"/>
  <c r="D279" i="20" a="1"/>
  <c r="K274" i="20" a="1"/>
  <c r="C264" i="20" a="1"/>
  <c r="J256" i="20" a="1"/>
  <c r="J263" i="20" a="1"/>
  <c r="E272" i="20" a="1"/>
  <c r="K264" i="20" a="1"/>
  <c r="C257" i="20" a="1"/>
  <c r="E368" i="20" a="1"/>
  <c r="K369" i="20" a="1"/>
  <c r="D382" i="20" a="1"/>
  <c r="D370" i="20" a="1"/>
  <c r="I332" i="20" a="1"/>
  <c r="K353" i="20" a="1"/>
  <c r="C308" i="20" a="1"/>
  <c r="I313" i="20" a="1"/>
  <c r="L322" i="20" a="1"/>
  <c r="J290" i="20" a="1"/>
  <c r="I300" i="20" a="1"/>
  <c r="J303" i="20" a="1"/>
  <c r="I322" i="20" a="1"/>
  <c r="K327" i="20" a="1"/>
  <c r="E305" i="20" a="1"/>
  <c r="K281" i="20" a="1"/>
  <c r="I282" i="20" a="1"/>
  <c r="I270" i="20" a="1"/>
  <c r="D285" i="20" a="1"/>
  <c r="E292" i="20" a="1"/>
  <c r="E295" i="20" a="1"/>
  <c r="I276" i="20" a="1"/>
  <c r="I283" i="20" a="1"/>
  <c r="D284" i="20" a="1"/>
  <c r="E267" i="20" a="1"/>
  <c r="I272" i="20" a="1"/>
  <c r="D267" i="20" a="1"/>
  <c r="D254" i="20" a="1"/>
  <c r="L276" i="20" a="1"/>
  <c r="E263" i="20" a="1"/>
  <c r="L267" i="20" a="1"/>
  <c r="I257" i="20" a="1"/>
  <c r="K262" i="20" a="1"/>
  <c r="E264" i="20" a="1"/>
  <c r="J255" i="20" a="1"/>
  <c r="C246" i="20" a="1"/>
  <c r="J234" i="20" a="1"/>
  <c r="I220" i="20" a="1"/>
  <c r="D210" i="20" a="1"/>
  <c r="L246" i="20" a="1"/>
  <c r="K235" i="20" a="1"/>
  <c r="C225" i="20" a="1"/>
  <c r="K212" i="20" a="1"/>
  <c r="C309" i="20" a="1"/>
  <c r="L243" i="20" a="1"/>
  <c r="D233" i="20" a="1"/>
  <c r="E223" i="20" a="1"/>
  <c r="K211" i="20" a="1"/>
  <c r="I249" i="20" a="1"/>
  <c r="C240" i="20" a="1"/>
  <c r="D230" i="20" a="1"/>
  <c r="L221" i="20" a="1"/>
  <c r="J211" i="20" a="1"/>
  <c r="E204" i="20" a="1"/>
  <c r="K199" i="20" a="1"/>
  <c r="K259" i="20" a="1"/>
  <c r="I246" i="20" a="1"/>
  <c r="C237" i="20" a="1"/>
  <c r="D227" i="20" a="1"/>
  <c r="L220" i="20" a="1"/>
  <c r="J210" i="20" a="1"/>
  <c r="I250" i="20" a="1"/>
  <c r="C241" i="20" a="1"/>
  <c r="D231" i="20" a="1"/>
  <c r="L223" i="20" a="1"/>
  <c r="D216" i="20" a="1"/>
  <c r="L205" i="20" a="1"/>
  <c r="E201" i="20" a="1"/>
  <c r="D249" i="20" a="1"/>
  <c r="E239" i="20" a="1"/>
  <c r="C231" i="20" a="1"/>
  <c r="J222" i="20" a="1"/>
  <c r="D215" i="20" a="1"/>
  <c r="L238" i="20" a="1"/>
  <c r="E206" i="20" a="1"/>
  <c r="C193" i="20" a="1"/>
  <c r="I188" i="20" a="1"/>
  <c r="L183" i="20" a="1"/>
  <c r="I233" i="20" a="1"/>
  <c r="D201" i="20" a="1"/>
  <c r="C204" i="20" a="1"/>
  <c r="L192" i="20" a="1"/>
  <c r="E188" i="20" a="1"/>
  <c r="K183" i="20" a="1"/>
  <c r="K383" i="20" a="1"/>
  <c r="E386" i="20" a="1"/>
  <c r="D364" i="20" a="1"/>
  <c r="D345" i="20" a="1"/>
  <c r="C357" i="20" a="1"/>
  <c r="I345" i="20" a="1"/>
  <c r="K300" i="20" a="1"/>
  <c r="C306" i="20" a="1"/>
  <c r="D316" i="20" a="1"/>
  <c r="C332" i="20" a="1"/>
  <c r="L291" i="20" a="1"/>
  <c r="D296" i="20" a="1"/>
  <c r="C320" i="20" a="1"/>
  <c r="L324" i="20" a="1"/>
  <c r="L300" i="20" a="1"/>
  <c r="C279" i="20" a="1"/>
  <c r="C281" i="20" a="1"/>
  <c r="L269" i="20" a="1"/>
  <c r="I284" i="20" a="1"/>
  <c r="L290" i="20" a="1"/>
  <c r="L293" i="20" a="1"/>
  <c r="K275" i="20" a="1"/>
  <c r="K282" i="20" a="1"/>
  <c r="C282" i="20" a="1"/>
  <c r="K266" i="20" a="1"/>
  <c r="D265" i="20" a="1"/>
  <c r="J266" i="20" a="1"/>
  <c r="J253" i="20" a="1"/>
  <c r="I273" i="20" a="1"/>
  <c r="K261" i="20" a="1"/>
  <c r="D266" i="20" a="1"/>
  <c r="L256" i="20" a="1"/>
  <c r="E260" i="20" a="1"/>
  <c r="L263" i="20" a="1"/>
  <c r="C255" i="20" a="1"/>
  <c r="K245" i="20" a="1"/>
  <c r="E233" i="20" a="1"/>
  <c r="J218" i="20" a="1"/>
  <c r="I208" i="20" a="1"/>
  <c r="J245" i="20" a="1"/>
  <c r="I234" i="20" a="1"/>
  <c r="I223" i="20" a="1"/>
  <c r="C212" i="20" a="1"/>
  <c r="I265" i="20" a="1"/>
  <c r="J242" i="20" a="1"/>
  <c r="K232" i="20" a="1"/>
  <c r="D222" i="20" a="1"/>
  <c r="J291" i="20" a="1"/>
  <c r="D248" i="20" a="1"/>
  <c r="J239" i="20" a="1"/>
  <c r="J228" i="20" a="1"/>
  <c r="D221" i="20" a="1"/>
  <c r="K209" i="20" a="1"/>
  <c r="K203" i="20" a="1"/>
  <c r="D199" i="20" a="1"/>
  <c r="E254" i="20" a="1"/>
  <c r="L244" i="20" a="1"/>
  <c r="I235" i="20" a="1"/>
  <c r="L226" i="20" a="1"/>
  <c r="L219" i="20" a="1"/>
  <c r="J209" i="20" a="1"/>
  <c r="L248" i="20" a="1"/>
  <c r="I239" i="20" a="1"/>
  <c r="L230" i="20" a="1"/>
  <c r="K221" i="20" a="1"/>
  <c r="E214" i="20" a="1"/>
  <c r="E205" i="20" a="1"/>
  <c r="K200" i="20" a="1"/>
  <c r="K248" i="20" a="1"/>
  <c r="C238" i="20" a="1"/>
  <c r="K230" i="20" a="1"/>
  <c r="J221" i="20" a="1"/>
  <c r="D214" i="20" a="1"/>
  <c r="E229" i="20" a="1"/>
  <c r="D197" i="20" a="1"/>
  <c r="I192" i="20" a="1"/>
  <c r="L187" i="20" a="1"/>
  <c r="E183" i="20" a="1"/>
  <c r="C224" i="20" a="1"/>
  <c r="E199" i="20" a="1"/>
  <c r="C197" i="20" a="1"/>
  <c r="E192" i="20" a="1"/>
  <c r="K187" i="20" a="1"/>
  <c r="D183" i="20" a="1"/>
  <c r="J178" i="20" a="1"/>
  <c r="K227" i="20" a="1"/>
  <c r="L199" i="20" a="1"/>
  <c r="L214" i="20" a="1"/>
  <c r="I194" i="20" a="1"/>
  <c r="L189" i="20" a="1"/>
  <c r="E185" i="20" a="1"/>
  <c r="I240" i="20" a="1"/>
  <c r="C249" i="20" a="1"/>
  <c r="K198" i="20" a="1"/>
  <c r="D193" i="20" a="1"/>
  <c r="J188" i="20" a="1"/>
  <c r="C184" i="20" a="1"/>
  <c r="E202" i="20" a="1"/>
  <c r="E176" i="20" a="1"/>
  <c r="C168" i="20" a="1"/>
  <c r="I159" i="20" a="1"/>
  <c r="C150" i="20" a="1"/>
  <c r="E141" i="20" a="1"/>
  <c r="L175" i="20" a="1"/>
  <c r="J167" i="20" a="1"/>
  <c r="K157" i="20" a="1"/>
  <c r="D181" i="20" a="1"/>
  <c r="K168" i="20" a="1"/>
  <c r="D379" i="20" a="1"/>
  <c r="K381" i="20" a="1"/>
  <c r="I357" i="20" a="1"/>
  <c r="D336" i="20" a="1"/>
  <c r="J348" i="20" a="1"/>
  <c r="J353" i="20" a="1"/>
  <c r="K290" i="20" a="1"/>
  <c r="L304" i="20" a="1"/>
  <c r="J314" i="20" a="1"/>
  <c r="J328" i="20" a="1"/>
  <c r="C287" i="20" a="1"/>
  <c r="C294" i="20" a="1"/>
  <c r="E314" i="20" a="1"/>
  <c r="J323" i="20" a="1"/>
  <c r="C296" i="20" a="1"/>
  <c r="L278" i="20" a="1"/>
  <c r="E280" i="20" a="1"/>
  <c r="E269" i="20" a="1"/>
  <c r="K283" i="20" a="1"/>
  <c r="K285" i="20" a="1"/>
  <c r="L288" i="20" a="1"/>
  <c r="E274" i="20" a="1"/>
  <c r="J280" i="20" a="1"/>
  <c r="E281" i="20" a="1"/>
  <c r="E265" i="20" a="1"/>
  <c r="L264" i="20" a="1"/>
  <c r="C265" i="20" a="1"/>
  <c r="C253" i="20" a="1"/>
  <c r="C272" i="20" a="1"/>
  <c r="E322" i="20" a="1"/>
  <c r="K265" i="20" a="1"/>
  <c r="E256" i="20" a="1"/>
  <c r="C293" i="20" a="1"/>
  <c r="C263" i="20" a="1"/>
  <c r="I254" i="20" a="1"/>
  <c r="L242" i="20" a="1"/>
  <c r="K231" i="20" a="1"/>
  <c r="J217" i="20" a="1"/>
  <c r="E261" i="20" a="1"/>
  <c r="E244" i="20" a="1"/>
  <c r="L232" i="20" a="1"/>
  <c r="E222" i="20" a="1"/>
  <c r="C211" i="20" a="1"/>
  <c r="J249" i="20" a="1"/>
  <c r="E241" i="20" a="1"/>
  <c r="E230" i="20" a="1"/>
  <c r="E220" i="20" a="1"/>
  <c r="E270" i="20" a="1"/>
  <c r="L247" i="20" a="1"/>
  <c r="D237" i="20" a="1"/>
  <c r="E227" i="20" a="1"/>
  <c r="D220" i="20" a="1"/>
  <c r="L208" i="20" a="1"/>
  <c r="D203" i="20" a="1"/>
  <c r="J198" i="20" a="1"/>
  <c r="I253" i="20" a="1"/>
  <c r="C244" i="20" a="1"/>
  <c r="D234" i="20" a="1"/>
  <c r="J225" i="20" a="1"/>
  <c r="D219" i="20" a="1"/>
  <c r="K208" i="20" a="1"/>
  <c r="C248" i="20" a="1"/>
  <c r="D238" i="20" a="1"/>
  <c r="J229" i="20" a="1"/>
  <c r="K220" i="20" a="1"/>
  <c r="E213" i="20" a="1"/>
  <c r="K204" i="20" a="1"/>
  <c r="D200" i="20" a="1"/>
  <c r="E246" i="20" a="1"/>
  <c r="K237" i="20" a="1"/>
  <c r="I229" i="20" a="1"/>
  <c r="K219" i="20" a="1"/>
  <c r="E212" i="20" a="1"/>
  <c r="L224" i="20" a="1"/>
  <c r="I196" i="20" a="1"/>
  <c r="L191" i="20" a="1"/>
  <c r="E187" i="20" a="1"/>
  <c r="K182" i="20" a="1"/>
  <c r="C216" i="20" a="1"/>
  <c r="I198" i="20" a="1"/>
  <c r="E196" i="20" a="1"/>
  <c r="K191" i="20" a="1"/>
  <c r="D187" i="20" a="1"/>
  <c r="J182" i="20" a="1"/>
  <c r="C178" i="20" a="1"/>
  <c r="C215" i="20" a="1"/>
  <c r="E198" i="20" a="1"/>
  <c r="C209" i="20" a="1"/>
  <c r="L193" i="20" a="1"/>
  <c r="E189" i="20" a="1"/>
  <c r="K184" i="20" a="1"/>
  <c r="I226" i="20" a="1"/>
  <c r="J244" i="20" a="1"/>
  <c r="E197" i="20" a="1"/>
  <c r="J192" i="20" a="1"/>
  <c r="C188" i="20" a="1"/>
  <c r="D239" i="20" a="1"/>
  <c r="I200" i="20" a="1"/>
  <c r="C175" i="20" a="1"/>
  <c r="K167" i="20" a="1"/>
  <c r="L157" i="20" a="1"/>
  <c r="I148" i="20" a="1"/>
  <c r="K140" i="20" a="1"/>
  <c r="J174" i="20" a="1"/>
  <c r="E166" i="20" a="1"/>
  <c r="E155" i="20" a="1"/>
  <c r="C176" i="20" a="1"/>
  <c r="I167" i="20" a="1"/>
  <c r="C158" i="20" a="1"/>
  <c r="D148" i="20" a="1"/>
  <c r="K141" i="20" a="1"/>
  <c r="I171" i="20" a="1"/>
  <c r="L182" i="20" a="1"/>
  <c r="J172" i="20" a="1"/>
  <c r="J161" i="20" a="1"/>
  <c r="E153" i="20" a="1"/>
  <c r="L144" i="20" a="1"/>
  <c r="L139" i="20" a="1"/>
  <c r="D174" i="20" a="1"/>
  <c r="E164" i="20" a="1"/>
  <c r="C156" i="20" a="1"/>
  <c r="I147" i="20" a="1"/>
  <c r="I172" i="20" a="1"/>
  <c r="L163" i="20" a="1"/>
  <c r="J155" i="20" a="1"/>
  <c r="K145" i="20" a="1"/>
  <c r="E140" i="20" a="1"/>
  <c r="I374" i="20" a="1"/>
  <c r="D377" i="20" a="1"/>
  <c r="I384" i="20" a="1"/>
  <c r="K354" i="20" a="1"/>
  <c r="J336" i="20" a="1"/>
  <c r="E345" i="20" a="1"/>
  <c r="L336" i="20" a="1"/>
  <c r="D297" i="20" a="1"/>
  <c r="K305" i="20" a="1"/>
  <c r="K322" i="20" a="1"/>
  <c r="K326" i="20" a="1"/>
  <c r="J292" i="20" a="1"/>
  <c r="C313" i="20" a="1"/>
  <c r="L317" i="20" a="1"/>
  <c r="D293" i="20" a="1"/>
  <c r="C274" i="20" a="1"/>
  <c r="D278" i="20" a="1"/>
  <c r="D268" i="20" a="1"/>
  <c r="J281" i="20" a="1"/>
  <c r="L282" i="20" a="1"/>
  <c r="I286" i="20" a="1"/>
  <c r="C328" i="20" a="1"/>
  <c r="K277" i="20" a="1"/>
  <c r="I278" i="20" a="1"/>
  <c r="K263" i="20" a="1"/>
  <c r="E262" i="20" a="1"/>
  <c r="I263" i="20" a="1"/>
  <c r="I252" i="20" a="1"/>
  <c r="I271" i="20" a="1"/>
  <c r="J296" i="20" a="1"/>
  <c r="I264" i="20" a="1"/>
  <c r="K255" i="20" a="1"/>
  <c r="I285" i="20" a="1"/>
  <c r="I261" i="20" a="1"/>
  <c r="L272" i="20" a="1"/>
  <c r="J241" i="20" a="1"/>
  <c r="I230" i="20" a="1"/>
  <c r="K215" i="20" a="1"/>
  <c r="L253" i="20" a="1"/>
  <c r="C243" i="20" a="1"/>
  <c r="C232" i="20" a="1"/>
  <c r="E221" i="20" a="1"/>
  <c r="L209" i="20" a="1"/>
  <c r="E248" i="20" a="1"/>
  <c r="K239" i="20" a="1"/>
  <c r="L229" i="20" a="1"/>
  <c r="E219" i="20" a="1"/>
  <c r="C260" i="20" a="1"/>
  <c r="J246" i="20" a="1"/>
  <c r="K236" i="20" a="1"/>
  <c r="C226" i="20" a="1"/>
  <c r="E218" i="20" a="1"/>
  <c r="D208" i="20" a="1"/>
  <c r="J202" i="20" a="1"/>
  <c r="C198" i="20" a="1"/>
  <c r="L252" i="20" a="1"/>
  <c r="J243" i="20" a="1"/>
  <c r="J232" i="20" a="1"/>
  <c r="E224" i="20" a="1"/>
  <c r="D218" i="20" a="1"/>
  <c r="C206" i="20" a="1"/>
  <c r="J247" i="20" a="1"/>
  <c r="J236" i="20" a="1"/>
  <c r="E228" i="20" a="1"/>
  <c r="C220" i="20" a="1"/>
  <c r="J383" i="20" a="1"/>
  <c r="E365" i="20" a="1"/>
  <c r="C381" i="20" a="1"/>
  <c r="E355" i="20" a="1"/>
  <c r="D341" i="20" a="1"/>
  <c r="L333" i="20" a="1"/>
  <c r="E323" i="20" a="1"/>
  <c r="D287" i="20" a="1"/>
  <c r="I298" i="20" a="1"/>
  <c r="E312" i="20" a="1"/>
  <c r="L316" i="20" a="1"/>
  <c r="L351" i="20" a="1"/>
  <c r="E307" i="20" a="1"/>
  <c r="K312" i="20" a="1"/>
  <c r="L308" i="20" a="1"/>
  <c r="I299" i="20" a="1"/>
  <c r="J274" i="20" a="1"/>
  <c r="L330" i="20" a="1"/>
  <c r="L275" i="20" a="1"/>
  <c r="I274" i="20" a="1"/>
  <c r="I281" i="20" a="1"/>
  <c r="D295" i="20" a="1"/>
  <c r="J327" i="20" a="1"/>
  <c r="K284" i="20" a="1"/>
  <c r="K257" i="20" a="1"/>
  <c r="E287" i="20" a="1"/>
  <c r="D258" i="20" a="1"/>
  <c r="E251" i="20" a="1"/>
  <c r="E266" i="20" a="1"/>
  <c r="K279" i="20" a="1"/>
  <c r="C262" i="20" a="1"/>
  <c r="J282" i="20" a="1"/>
  <c r="D271" i="20" a="1"/>
  <c r="J258" i="20" a="1"/>
  <c r="D250" i="20" a="1"/>
  <c r="C239" i="20" a="1"/>
  <c r="C228" i="20" a="1"/>
  <c r="L212" i="20" a="1"/>
  <c r="J251" i="20" a="1"/>
  <c r="I241" i="20" a="1"/>
  <c r="K228" i="20" a="1"/>
  <c r="J216" i="20" a="1"/>
  <c r="J207" i="20" a="1"/>
  <c r="K246" i="20" a="1"/>
  <c r="L236" i="20" a="1"/>
  <c r="I227" i="20" a="1"/>
  <c r="I216" i="20" a="1"/>
  <c r="C252" i="20" a="1"/>
  <c r="K243" i="20" a="1"/>
  <c r="L233" i="20" a="1"/>
  <c r="I224" i="20" a="1"/>
  <c r="I215" i="20" a="1"/>
  <c r="K206" i="20" a="1"/>
  <c r="I201" i="20" a="1"/>
  <c r="L196" i="20" a="1"/>
  <c r="J250" i="20" a="1"/>
  <c r="K240" i="20" a="1"/>
  <c r="C230" i="20" a="1"/>
  <c r="K222" i="20" a="1"/>
  <c r="E215" i="20" a="1"/>
  <c r="E253" i="20" a="1"/>
  <c r="C379" i="20" a="1"/>
  <c r="J357" i="20" a="1"/>
  <c r="L358" i="20" a="1"/>
  <c r="D346" i="20" a="1"/>
  <c r="D335" i="20" a="1"/>
  <c r="L325" i="20" a="1"/>
  <c r="K321" i="20" a="1"/>
  <c r="C344" i="20" a="1"/>
  <c r="C297" i="20" a="1"/>
  <c r="I309" i="20" a="1"/>
  <c r="J315" i="20" a="1"/>
  <c r="D333" i="20" a="1"/>
  <c r="I304" i="20" a="1"/>
  <c r="L309" i="20" a="1"/>
  <c r="C301" i="20" a="1"/>
  <c r="I294" i="20" a="1"/>
  <c r="L273" i="20" a="1"/>
  <c r="D325" i="20" a="1"/>
  <c r="J350" i="20" a="1"/>
  <c r="K273" i="20" a="1"/>
  <c r="K280" i="20" a="1"/>
  <c r="K293" i="20" a="1"/>
  <c r="D318" i="20" a="1"/>
  <c r="D281" i="20" a="1"/>
  <c r="D257" i="20" a="1"/>
  <c r="I280" i="20" a="1"/>
  <c r="J257" i="20" a="1"/>
  <c r="L286" i="20" a="1"/>
  <c r="L265" i="20" a="1"/>
  <c r="E271" i="20" a="1"/>
  <c r="K258" i="20" a="1"/>
  <c r="J265" i="20" a="1"/>
  <c r="J270" i="20" a="1"/>
  <c r="K256" i="20" a="1"/>
  <c r="J248" i="20" a="1"/>
  <c r="K238" i="20" a="1"/>
  <c r="K224" i="20" a="1"/>
  <c r="L211" i="20" a="1"/>
  <c r="C250" i="20" a="1"/>
  <c r="J238" i="20" a="1"/>
  <c r="E226" i="20" a="1"/>
  <c r="J215" i="20" a="1"/>
  <c r="L206" i="20" a="1"/>
  <c r="I245" i="20" a="1"/>
  <c r="C236" i="20" a="1"/>
  <c r="D226" i="20" a="1"/>
  <c r="J214" i="20" a="1"/>
  <c r="I251" i="20" a="1"/>
  <c r="I242" i="20" a="1"/>
  <c r="C233" i="20" a="1"/>
  <c r="D223" i="20" a="1"/>
  <c r="I214" i="20" a="1"/>
  <c r="I205" i="20" a="1"/>
  <c r="L200" i="20" a="1"/>
  <c r="K269" i="20" a="1"/>
  <c r="E249" i="20" a="1"/>
  <c r="E238" i="20" a="1"/>
  <c r="K229" i="20" a="1"/>
  <c r="C222" i="20" a="1"/>
  <c r="I213" i="20" a="1"/>
  <c r="K252" i="20" a="1"/>
  <c r="E242" i="20" a="1"/>
  <c r="K233" i="20" a="1"/>
  <c r="I225" i="20" a="1"/>
  <c r="L217" i="20" a="1"/>
  <c r="E207" i="20" a="1"/>
  <c r="I202" i="20" a="1"/>
  <c r="C268" i="20" a="1"/>
  <c r="D242" i="20" a="1"/>
  <c r="J233" i="20" a="1"/>
  <c r="E225" i="20" a="1"/>
  <c r="L216" i="20" a="1"/>
  <c r="D253" i="20" a="1"/>
  <c r="E208" i="20" a="1"/>
  <c r="D194" i="20" a="1"/>
  <c r="J189" i="20" a="1"/>
  <c r="C185" i="20" a="1"/>
  <c r="J252" i="20" a="1"/>
  <c r="L202" i="20" a="1"/>
  <c r="J223" i="20" a="1"/>
  <c r="C194" i="20" a="1"/>
  <c r="I189" i="20" a="1"/>
  <c r="L184" i="20" a="1"/>
  <c r="E180" i="20" a="1"/>
  <c r="D246" i="20" a="1"/>
  <c r="K201" i="20" a="1"/>
  <c r="E236" i="20" a="1"/>
  <c r="D196" i="20" a="1"/>
  <c r="J191" i="20" a="1"/>
  <c r="C187" i="20" a="1"/>
  <c r="I182" i="20" a="1"/>
  <c r="J201" i="20" a="1"/>
  <c r="L213" i="20" a="1"/>
  <c r="L194" i="20" a="1"/>
  <c r="E190" i="20" a="1"/>
  <c r="K185" i="20" a="1"/>
  <c r="K205" i="20" a="1"/>
  <c r="C179" i="20" a="1"/>
  <c r="L171" i="20" a="1"/>
  <c r="J163" i="20" a="1"/>
  <c r="K153" i="20" a="1"/>
  <c r="C143" i="20" a="1"/>
  <c r="E178" i="20" a="1"/>
  <c r="I170" i="20" a="1"/>
  <c r="C161" i="20" a="1"/>
  <c r="D151" i="20" a="1"/>
  <c r="L172" i="20" a="1"/>
  <c r="D162" i="20" a="1"/>
  <c r="E152" i="20" a="1"/>
  <c r="E144" i="20" a="1"/>
  <c r="J177" i="20" a="1"/>
  <c r="D166" i="20" a="1"/>
  <c r="K176" i="20" a="1"/>
  <c r="L166" i="20" a="1"/>
  <c r="I157" i="20" a="1"/>
  <c r="D149" i="20" a="1"/>
  <c r="D142" i="20" a="1"/>
  <c r="I179" i="20" a="1"/>
  <c r="C170" i="20" a="1"/>
  <c r="D160" i="20" a="1"/>
  <c r="L152" i="20" a="1"/>
  <c r="L143" i="20" a="1"/>
  <c r="L369" i="20" a="1"/>
  <c r="D347" i="20" a="1"/>
  <c r="C304" i="20" a="1"/>
  <c r="L311" i="20" a="1"/>
  <c r="E275" i="20" a="1"/>
  <c r="D282" i="20" a="1"/>
  <c r="J259" i="20" a="1"/>
  <c r="J268" i="20" a="1"/>
  <c r="I275" i="20" a="1"/>
  <c r="L228" i="20" a="1"/>
  <c r="J231" i="20" a="1"/>
  <c r="I238" i="20" a="1"/>
  <c r="E245" i="20" a="1"/>
  <c r="I207" i="20" a="1"/>
  <c r="D241" i="20" a="1"/>
  <c r="L281" i="20" a="1"/>
  <c r="C227" i="20" a="1"/>
  <c r="C208" i="20" a="1"/>
  <c r="E278" i="20" a="1"/>
  <c r="L234" i="20" a="1"/>
  <c r="C217" i="20" a="1"/>
  <c r="C210" i="20" a="1"/>
  <c r="D190" i="20" a="1"/>
  <c r="C181" i="20" a="1"/>
  <c r="J237" i="20" a="1"/>
  <c r="C190" i="20" a="1"/>
  <c r="L180" i="20" a="1"/>
  <c r="E209" i="20" a="1"/>
  <c r="L231" i="20" a="1"/>
  <c r="K192" i="20" a="1"/>
  <c r="L185" i="20" a="1"/>
  <c r="I203" i="20" a="1"/>
  <c r="J196" i="20" a="1"/>
  <c r="K189" i="20" a="1"/>
  <c r="D213" i="20" a="1"/>
  <c r="L177" i="20" a="1"/>
  <c r="L164" i="20" a="1"/>
  <c r="D147" i="20" a="1"/>
  <c r="K177" i="20" a="1"/>
  <c r="I163" i="20" a="1"/>
  <c r="I183" i="20" a="1"/>
  <c r="J164" i="20" a="1"/>
  <c r="K150" i="20" a="1"/>
  <c r="I180" i="20" a="1"/>
  <c r="J168" i="20" a="1"/>
  <c r="L173" i="20" a="1"/>
  <c r="E160" i="20" a="1"/>
  <c r="I150" i="20" a="1"/>
  <c r="C141" i="20" a="1"/>
  <c r="K173" i="20" a="1"/>
  <c r="I161" i="20" a="1"/>
  <c r="E150" i="20" a="1"/>
  <c r="D171" i="20" a="1"/>
  <c r="E161" i="20" a="1"/>
  <c r="I151" i="20" a="1"/>
  <c r="J142" i="20" a="1"/>
  <c r="I176" i="20" a="1"/>
  <c r="L167" i="20" a="1"/>
  <c r="J159" i="20" a="1"/>
  <c r="K149" i="20" a="1"/>
  <c r="K139" i="20" a="1"/>
  <c r="L134" i="20" a="1"/>
  <c r="E129" i="20" a="1"/>
  <c r="I153" i="20" a="1"/>
  <c r="J130" i="20" a="1"/>
  <c r="J121" i="20" a="1"/>
  <c r="J137" i="20" a="1"/>
  <c r="E131" i="20" a="1"/>
  <c r="L123" i="20" a="1"/>
  <c r="D131" i="20" a="1"/>
  <c r="I145" i="20" a="1"/>
  <c r="K131" i="20" a="1"/>
  <c r="I122" i="20" a="1"/>
  <c r="E130" i="20" a="1"/>
  <c r="C147" i="20" a="1"/>
  <c r="E134" i="20" a="1"/>
  <c r="E124" i="20" a="1"/>
  <c r="D135" i="20" a="1"/>
  <c r="D124" i="20" a="1"/>
  <c r="E119" i="20" a="1"/>
  <c r="C115" i="20" a="1"/>
  <c r="E107" i="20" a="1"/>
  <c r="L101" i="20" a="1"/>
  <c r="K95" i="20" a="1"/>
  <c r="K91" i="20" a="1"/>
  <c r="K87" i="20" a="1"/>
  <c r="K83" i="20" a="1"/>
  <c r="K79" i="20" a="1"/>
  <c r="L117" i="20" a="1"/>
  <c r="L109" i="20" a="1"/>
  <c r="C102" i="20" a="1"/>
  <c r="K117" i="20" a="1"/>
  <c r="K109" i="20" a="1"/>
  <c r="K101" i="20" a="1"/>
  <c r="D96" i="20" a="1"/>
  <c r="D92" i="20" a="1"/>
  <c r="D88" i="20" a="1"/>
  <c r="J117" i="20" a="1"/>
  <c r="J109" i="20" a="1"/>
  <c r="C99" i="20" a="1"/>
  <c r="C60" i="20" a="1"/>
  <c r="C114" i="20" a="1"/>
  <c r="E374" i="20" a="1"/>
  <c r="J330" i="20" a="1"/>
  <c r="K292" i="20" a="1"/>
  <c r="K301" i="20" a="1"/>
  <c r="K272" i="20" a="1"/>
  <c r="E279" i="20" a="1"/>
  <c r="C256" i="20" a="1"/>
  <c r="J264" i="20" a="1"/>
  <c r="E268" i="20" a="1"/>
  <c r="I221" i="20" a="1"/>
  <c r="L225" i="20" a="1"/>
  <c r="J235" i="20" a="1"/>
  <c r="L240" i="20" a="1"/>
  <c r="L204" i="20" a="1"/>
  <c r="L237" i="20" a="1"/>
  <c r="C251" i="20" a="1"/>
  <c r="K226" i="20" a="1"/>
  <c r="J206" i="20" a="1"/>
  <c r="I258" i="20" a="1"/>
  <c r="E232" i="20" a="1"/>
  <c r="L215" i="20" a="1"/>
  <c r="D207" i="20" a="1"/>
  <c r="C189" i="20" a="1"/>
  <c r="I247" i="20" a="1"/>
  <c r="J219" i="20" a="1"/>
  <c r="L188" i="20" a="1"/>
  <c r="K179" i="20" a="1"/>
  <c r="D205" i="20" a="1"/>
  <c r="I222" i="20" a="1"/>
  <c r="D192" i="20" a="1"/>
  <c r="D184" i="20" a="1"/>
  <c r="J200" i="20" a="1"/>
  <c r="C196" i="20" a="1"/>
  <c r="D189" i="20" a="1"/>
  <c r="E210" i="20" a="1"/>
  <c r="K174" i="20" a="1"/>
  <c r="E162" i="20" a="1"/>
  <c r="J145" i="20" a="1"/>
  <c r="D176" i="20" a="1"/>
  <c r="L161" i="20" a="1"/>
  <c r="K175" i="20" a="1"/>
  <c r="K161" i="20" a="1"/>
  <c r="I149" i="20" a="1"/>
  <c r="L179" i="20" a="1"/>
  <c r="K165" i="20" a="1"/>
  <c r="C173" i="20" a="1"/>
  <c r="C159" i="20" a="1"/>
  <c r="L148" i="20" a="1"/>
  <c r="I140" i="20" a="1"/>
  <c r="E171" i="20" a="1"/>
  <c r="L159" i="20" a="1"/>
  <c r="K148" i="20" a="1"/>
  <c r="J169" i="20" a="1"/>
  <c r="C160" i="20" a="1"/>
  <c r="L149" i="20" a="1"/>
  <c r="C142" i="20" a="1"/>
  <c r="D175" i="20" a="1"/>
  <c r="J166" i="20" a="1"/>
  <c r="E158" i="20" a="1"/>
  <c r="E147" i="20" a="1"/>
  <c r="K138" i="20" a="1"/>
  <c r="D134" i="20" a="1"/>
  <c r="J128" i="20" a="1"/>
  <c r="I146" i="20" a="1"/>
  <c r="L129" i="20" a="1"/>
  <c r="D121" i="20" a="1"/>
  <c r="J136" i="20" a="1"/>
  <c r="D129" i="20" a="1"/>
  <c r="J122" i="20" a="1"/>
  <c r="I130" i="20" a="1"/>
  <c r="E138" i="20" a="1"/>
  <c r="C129" i="20" a="1"/>
  <c r="I160" i="20" a="1"/>
  <c r="J129" i="20" a="1"/>
  <c r="C139" i="20" a="1"/>
  <c r="E133" i="20" a="1"/>
  <c r="C123" i="20" a="1"/>
  <c r="E132" i="20" a="1"/>
  <c r="I123" i="20" a="1"/>
  <c r="K118" i="20" a="1"/>
  <c r="I114" i="20" a="1"/>
  <c r="L106" i="20" a="1"/>
  <c r="E101" i="20" a="1"/>
  <c r="E95" i="20" a="1"/>
  <c r="E91" i="20" a="1"/>
  <c r="E87" i="20" a="1"/>
  <c r="E83" i="20" a="1"/>
  <c r="E79" i="20" a="1"/>
  <c r="F116" i="20" a="1"/>
  <c r="F108" i="20" a="1"/>
  <c r="D99" i="20" a="1"/>
  <c r="E116" i="20" a="1"/>
  <c r="E108" i="20" a="1"/>
  <c r="D101" i="20" a="1"/>
  <c r="J95" i="20" a="1"/>
  <c r="J91" i="20" a="1"/>
  <c r="J87" i="20" a="1"/>
  <c r="D116" i="20" a="1"/>
  <c r="D108" i="20" a="1"/>
  <c r="L98" i="20" a="1"/>
  <c r="I59" i="20" a="1"/>
  <c r="I113" i="20" a="1"/>
  <c r="F105" i="20" a="1"/>
  <c r="J97" i="20" a="1"/>
  <c r="C93" i="20" a="1"/>
  <c r="C89" i="20" a="1"/>
  <c r="C85" i="20" a="1"/>
  <c r="J123" i="20" a="1"/>
  <c r="L112" i="20" a="1"/>
  <c r="L103" i="20" a="1"/>
  <c r="F61" i="20" a="1"/>
  <c r="L118" i="20" a="1"/>
  <c r="K110" i="20" a="1"/>
  <c r="L102" i="20" a="1"/>
  <c r="C373" i="20" a="1"/>
  <c r="L338" i="20" a="1"/>
  <c r="D320" i="20" a="1"/>
  <c r="I315" i="20" a="1"/>
  <c r="L355" i="20" a="1"/>
  <c r="D300" i="20" a="1"/>
  <c r="E258" i="20" a="1"/>
  <c r="D286" i="20" a="1"/>
  <c r="D260" i="20" a="1"/>
  <c r="C213" i="20" a="1"/>
  <c r="I218" i="20" a="1"/>
  <c r="C229" i="20" a="1"/>
  <c r="E234" i="20" a="1"/>
  <c r="C202" i="20" a="1"/>
  <c r="E231" i="20" a="1"/>
  <c r="D245" i="20" a="1"/>
  <c r="D224" i="20" a="1"/>
  <c r="D204" i="20" a="1"/>
  <c r="L245" i="20" a="1"/>
  <c r="D228" i="20" a="1"/>
  <c r="E211" i="20" a="1"/>
  <c r="L195" i="20" a="1"/>
  <c r="K186" i="20" a="1"/>
  <c r="D212" i="20" a="1"/>
  <c r="K195" i="20" a="1"/>
  <c r="J186" i="20" a="1"/>
  <c r="D179" i="20" a="1"/>
  <c r="K202" i="20" a="1"/>
  <c r="L207" i="20" a="1"/>
  <c r="C191" i="20" a="1"/>
  <c r="J183" i="20" a="1"/>
  <c r="D198" i="20" a="1"/>
  <c r="I195" i="20" a="1"/>
  <c r="I187" i="20" a="1"/>
  <c r="I204" i="20" a="1"/>
  <c r="I173" i="20" a="1"/>
  <c r="K160" i="20" a="1"/>
  <c r="J143" i="20" a="1"/>
  <c r="E173" i="20" a="1"/>
  <c r="J160" i="20" a="1"/>
  <c r="I174" i="20" a="1"/>
  <c r="E159" i="20" a="1"/>
  <c r="L147" i="20" a="1"/>
  <c r="D178" i="20" a="1"/>
  <c r="E163" i="20" a="1"/>
  <c r="D170" i="20" a="1"/>
  <c r="K158" i="20" a="1"/>
  <c r="J147" i="20" a="1"/>
  <c r="E139" i="20" a="1"/>
  <c r="L170" i="20" a="1"/>
  <c r="J158" i="20" a="1"/>
  <c r="L145" i="20" a="1"/>
  <c r="E168" i="20" a="1"/>
  <c r="K159" i="20" a="1"/>
  <c r="C149" i="20" a="1"/>
  <c r="I141" i="20" a="1"/>
  <c r="J173" i="20" a="1"/>
  <c r="E165" i="20" a="1"/>
  <c r="K156" i="20" a="1"/>
  <c r="L146" i="20" a="1"/>
  <c r="K137" i="20" a="1"/>
  <c r="L133" i="20" a="1"/>
  <c r="L127" i="20" a="1"/>
  <c r="D141" i="20" a="1"/>
  <c r="K127" i="20" a="1"/>
  <c r="J120" i="20" a="1"/>
  <c r="J135" i="20" a="1"/>
  <c r="I128" i="20" a="1"/>
  <c r="D152" i="20" a="1"/>
  <c r="K129" i="20" a="1"/>
  <c r="E137" i="20" a="1"/>
  <c r="L128" i="20" a="1"/>
  <c r="K147" i="20" a="1"/>
  <c r="D128" i="20" a="1"/>
  <c r="L138" i="20" a="1"/>
  <c r="I132" i="20" a="1"/>
  <c r="F122" i="20" a="1"/>
  <c r="D130" i="20" a="1"/>
  <c r="L122" i="20" a="1"/>
  <c r="I121" i="20" a="1"/>
  <c r="C113" i="20" a="1"/>
  <c r="D106" i="20" a="1"/>
  <c r="F100" i="20" a="1"/>
  <c r="K94" i="20" a="1"/>
  <c r="K90" i="20" a="1"/>
  <c r="K86" i="20" a="1"/>
  <c r="K82" i="20" a="1"/>
  <c r="K78" i="20" a="1"/>
  <c r="L115" i="20" a="1"/>
  <c r="L107" i="20" a="1"/>
  <c r="I98" i="20" a="1"/>
  <c r="K115" i="20" a="1"/>
  <c r="C107" i="20" a="1"/>
  <c r="L100" i="20" a="1"/>
  <c r="D95" i="20" a="1"/>
  <c r="D91" i="20" a="1"/>
  <c r="D87" i="20" a="1"/>
  <c r="J115" i="20" a="1"/>
  <c r="K107" i="20" a="1"/>
  <c r="D97" i="20" a="1"/>
  <c r="C59" i="20" a="1"/>
  <c r="C112" i="20" a="1"/>
  <c r="E103" i="20" a="1"/>
  <c r="I96" i="20" a="1"/>
  <c r="I92" i="20" a="1"/>
  <c r="I88" i="20" a="1"/>
  <c r="I84" i="20" a="1"/>
  <c r="L120" i="20" a="1"/>
  <c r="F111" i="20" a="1"/>
  <c r="I101" i="20" a="1"/>
  <c r="L60" i="20" a="1"/>
  <c r="E117" i="20" a="1"/>
  <c r="E109" i="20" a="1"/>
  <c r="E102" i="20" a="1"/>
  <c r="F96" i="20" a="1"/>
  <c r="J116" i="20" a="1"/>
  <c r="J108" i="20" a="1"/>
  <c r="E99" i="20" a="1"/>
  <c r="E60" i="20" a="1"/>
  <c r="I80" i="20" a="1"/>
  <c r="J72" i="20" a="1"/>
  <c r="J64" i="20" a="1"/>
  <c r="E52" i="20" a="1"/>
  <c r="L379" i="20" a="1"/>
  <c r="I316" i="20" a="1"/>
  <c r="C302" i="20" a="1"/>
  <c r="D308" i="20" a="1"/>
  <c r="L307" i="20" a="1"/>
  <c r="K288" i="20" a="1"/>
  <c r="K271" i="20" a="1"/>
  <c r="K270" i="20" a="1"/>
  <c r="D256" i="20" a="1"/>
  <c r="D211" i="20" a="1"/>
  <c r="K213" i="20" a="1"/>
  <c r="J224" i="20" a="1"/>
  <c r="I231" i="20" a="1"/>
  <c r="E200" i="20" a="1"/>
  <c r="I228" i="20" a="1"/>
  <c r="K244" i="20" a="1"/>
  <c r="C219" i="20" a="1"/>
  <c r="J203" i="20" a="1"/>
  <c r="C245" i="20" a="1"/>
  <c r="L227" i="20" a="1"/>
  <c r="I209" i="20" a="1"/>
  <c r="E195" i="20" a="1"/>
  <c r="D186" i="20" a="1"/>
  <c r="D206" i="20" a="1"/>
  <c r="D195" i="20" a="1"/>
  <c r="C186" i="20" a="1"/>
  <c r="I177" i="20" a="1"/>
  <c r="C201" i="20" a="1"/>
  <c r="L198" i="20" a="1"/>
  <c r="I190" i="20" a="1"/>
  <c r="C183" i="20" a="1"/>
  <c r="C235" i="20" a="1"/>
  <c r="E194" i="20" a="1"/>
  <c r="L186" i="20" a="1"/>
  <c r="E203" i="20" a="1"/>
  <c r="D172" i="20" a="1"/>
  <c r="C157" i="20" a="1"/>
  <c r="I142" i="20" a="1"/>
  <c r="C172" i="20" a="1"/>
  <c r="D158" i="20" a="1"/>
  <c r="D173" i="20" a="1"/>
  <c r="L158" i="20" a="1"/>
  <c r="J146" i="20" a="1"/>
  <c r="J175" i="20" a="1"/>
  <c r="L162" i="20" a="1"/>
  <c r="K169" i="20" a="1"/>
  <c r="D156" i="20" a="1"/>
  <c r="E146" i="20" a="1"/>
  <c r="E182" i="20" a="1"/>
  <c r="I168" i="20" a="1"/>
  <c r="E157" i="20" a="1"/>
  <c r="C145" i="20" a="1"/>
  <c r="C167" i="20" a="1"/>
  <c r="I158" i="20" a="1"/>
  <c r="J148" i="20" a="1"/>
  <c r="L140" i="20" a="1"/>
  <c r="E172" i="20" a="1"/>
  <c r="C164" i="20" a="1"/>
  <c r="I155" i="20" a="1"/>
  <c r="C146" i="20" a="1"/>
  <c r="C137" i="20" a="1"/>
  <c r="D133" i="20" a="1"/>
  <c r="D127" i="20" a="1"/>
  <c r="J139" i="20" a="1"/>
  <c r="E125" i="20" a="1"/>
  <c r="C162" i="20" a="1"/>
  <c r="K134" i="20" a="1"/>
  <c r="C127" i="20" a="1"/>
  <c r="C148" i="20" a="1"/>
  <c r="E128" i="20" a="1"/>
  <c r="I136" i="20" a="1"/>
  <c r="E126" i="20" a="1"/>
  <c r="D145" i="20" a="1"/>
  <c r="I127" i="20" a="1"/>
  <c r="D138" i="20" a="1"/>
  <c r="J131" i="20" a="1"/>
  <c r="D159" i="20" a="1"/>
  <c r="C128" i="20" a="1"/>
  <c r="K121" i="20" a="1"/>
  <c r="D120" i="20" a="1"/>
  <c r="I112" i="20" a="1"/>
  <c r="C105" i="20" a="1"/>
  <c r="K99" i="20" a="1"/>
  <c r="E94" i="20" a="1"/>
  <c r="E90" i="20" a="1"/>
  <c r="E86" i="20" a="1"/>
  <c r="E82" i="20" a="1"/>
  <c r="E78" i="20" a="1"/>
  <c r="F114" i="20" a="1"/>
  <c r="D107" i="20" a="1"/>
  <c r="E97" i="20" a="1"/>
  <c r="E114" i="20" a="1"/>
  <c r="K106" i="20" a="1"/>
  <c r="E100" i="20" a="1"/>
  <c r="J94" i="20" a="1"/>
  <c r="J90" i="20" a="1"/>
  <c r="J86" i="20" a="1"/>
  <c r="D114" i="20" a="1"/>
  <c r="J106" i="20" a="1"/>
  <c r="I62" i="20" a="1"/>
  <c r="C122" i="20" a="1"/>
  <c r="I111" i="20" a="1"/>
  <c r="F102" i="20" a="1"/>
  <c r="C96" i="20" a="1"/>
  <c r="C92" i="20" a="1"/>
  <c r="C88" i="20" a="1"/>
  <c r="C84" i="20" a="1"/>
  <c r="L119" i="20" a="1"/>
  <c r="L110" i="20" a="1"/>
  <c r="J363" i="20" a="1"/>
  <c r="C315" i="20" a="1"/>
  <c r="I306" i="20" a="1"/>
  <c r="J294" i="20" a="1"/>
  <c r="E315" i="20" a="1"/>
  <c r="D298" i="20" a="1"/>
  <c r="I256" i="20" a="1"/>
  <c r="C258" i="20" a="1"/>
  <c r="E247" i="20" a="1"/>
  <c r="K249" i="20" a="1"/>
  <c r="J205" i="20" a="1"/>
  <c r="J213" i="20" a="1"/>
  <c r="L222" i="20" a="1"/>
  <c r="D264" i="20" a="1"/>
  <c r="C221" i="20" a="1"/>
  <c r="E235" i="20" a="1"/>
  <c r="D217" i="20" a="1"/>
  <c r="L201" i="20" a="1"/>
  <c r="J240" i="20" a="1"/>
  <c r="K223" i="20" a="1"/>
  <c r="E243" i="20" a="1"/>
  <c r="J193" i="20" a="1"/>
  <c r="I184" i="20" a="1"/>
  <c r="D202" i="20" a="1"/>
  <c r="I193" i="20" a="1"/>
  <c r="E184" i="20" a="1"/>
  <c r="I267" i="20" a="1"/>
  <c r="J197" i="20" a="1"/>
  <c r="J195" i="20" a="1"/>
  <c r="D188" i="20" a="1"/>
  <c r="L249" i="20" a="1"/>
  <c r="K217" i="20" a="1"/>
  <c r="C192" i="20" a="1"/>
  <c r="D185" i="20" a="1"/>
  <c r="L197" i="20" a="1"/>
  <c r="E169" i="20" a="1"/>
  <c r="D154" i="20" a="1"/>
  <c r="D140" i="20" a="1"/>
  <c r="D169" i="20" a="1"/>
  <c r="C154" i="20" a="1"/>
  <c r="E170" i="20" a="1"/>
  <c r="D155" i="20" a="1"/>
  <c r="I143" i="20" a="1"/>
  <c r="K172" i="20" a="1"/>
  <c r="J179" i="20" a="1"/>
  <c r="C166" i="20" a="1"/>
  <c r="J154" i="20" a="1"/>
  <c r="E143" i="20" a="1"/>
  <c r="L178" i="20" a="1"/>
  <c r="J165" i="20" a="1"/>
  <c r="I154" i="20" a="1"/>
  <c r="E175" i="20" a="1"/>
  <c r="I165" i="20" a="1"/>
  <c r="L156" i="20" a="1"/>
  <c r="K144" i="20" a="1"/>
  <c r="E179" i="20" a="1"/>
  <c r="K170" i="20" a="1"/>
  <c r="I162" i="20" a="1"/>
  <c r="C153" i="20" a="1"/>
  <c r="E149" i="20" a="1"/>
  <c r="C136" i="20" a="1"/>
  <c r="I131" i="20" a="1"/>
  <c r="L125" i="20" a="1"/>
  <c r="K135" i="20" a="1"/>
  <c r="F123" i="20" a="1"/>
  <c r="E148" i="20" a="1"/>
  <c r="C133" i="20" a="1"/>
  <c r="K125" i="20" a="1"/>
  <c r="I137" i="20" a="1"/>
  <c r="L126" i="20" a="1"/>
  <c r="I134" i="20" a="1"/>
  <c r="F124" i="20" a="1"/>
  <c r="E136" i="20" a="1"/>
  <c r="D126" i="20" a="1"/>
  <c r="D137" i="20" a="1"/>
  <c r="I129" i="20" a="1"/>
  <c r="J140" i="20" a="1"/>
  <c r="C126" i="20" a="1"/>
  <c r="K120" i="20" a="1"/>
  <c r="I118" i="20" a="1"/>
  <c r="I110" i="20" a="1"/>
  <c r="J103" i="20" a="1"/>
  <c r="L97" i="20" a="1"/>
  <c r="E93" i="20" a="1"/>
  <c r="E89" i="20" a="1"/>
  <c r="E85" i="20" a="1"/>
  <c r="E81" i="20" a="1"/>
  <c r="C120" i="20" a="1"/>
  <c r="F112" i="20" a="1"/>
  <c r="K105" i="20" a="1"/>
  <c r="C121" i="20" a="1"/>
  <c r="E112" i="20" a="1"/>
  <c r="I104" i="20" a="1"/>
  <c r="F98" i="20" a="1"/>
  <c r="J93" i="20" a="1"/>
  <c r="J89" i="20" a="1"/>
  <c r="J85" i="20" a="1"/>
  <c r="D112" i="20" a="1"/>
  <c r="F104" i="20" a="1"/>
  <c r="I61" i="20" a="1"/>
  <c r="I117" i="20" a="1"/>
  <c r="I109" i="20" a="1"/>
  <c r="K100" i="20" a="1"/>
  <c r="C95" i="20" a="1"/>
  <c r="C91" i="20" a="1"/>
  <c r="C87" i="20" a="1"/>
  <c r="C83" i="20" a="1"/>
  <c r="L116" i="20" a="1"/>
  <c r="L108" i="20" a="1"/>
  <c r="C97" i="20" a="1"/>
  <c r="F59" i="20" a="1"/>
  <c r="K114" i="20" a="1"/>
  <c r="C345" i="20" a="1"/>
  <c r="E294" i="20" a="1"/>
  <c r="C289" i="20" a="1"/>
  <c r="E304" i="20" a="1"/>
  <c r="D275" i="20" a="1"/>
  <c r="D274" i="20" a="1"/>
  <c r="L251" i="20" a="1"/>
  <c r="C254" i="20" a="1"/>
  <c r="E240" i="20" a="1"/>
  <c r="K242" i="20" a="1"/>
  <c r="C247" i="20" a="1"/>
  <c r="K253" i="20" a="1"/>
  <c r="E217" i="20" a="1"/>
  <c r="D251" i="20" a="1"/>
  <c r="E216" i="20" a="1"/>
  <c r="C234" i="20" a="1"/>
  <c r="I211" i="20" a="1"/>
  <c r="J199" i="20" a="1"/>
  <c r="I236" i="20" a="1"/>
  <c r="K218" i="20" a="1"/>
  <c r="J220" i="20" a="1"/>
  <c r="E191" i="20" a="1"/>
  <c r="D182" i="20" a="1"/>
  <c r="K197" i="20" a="1"/>
  <c r="D191" i="20" a="1"/>
  <c r="C182" i="20" a="1"/>
  <c r="K241" i="20" a="1"/>
  <c r="J262" i="20" a="1"/>
  <c r="C195" i="20" a="1"/>
  <c r="J187" i="20" a="1"/>
  <c r="C205" i="20" a="1"/>
  <c r="K210" i="20" a="1"/>
  <c r="I191" i="20" a="1"/>
  <c r="J184" i="20" a="1"/>
  <c r="K180" i="20" a="1"/>
  <c r="I166" i="20" a="1"/>
  <c r="E151" i="20" a="1"/>
  <c r="E181" i="20" a="1"/>
  <c r="L168" i="20" a="1"/>
  <c r="I152" i="20" a="1"/>
  <c r="L165" i="20" a="1"/>
  <c r="J153" i="20" a="1"/>
  <c r="L142" i="20" a="1"/>
  <c r="L169" i="20" a="1"/>
  <c r="E177" i="20" a="1"/>
  <c r="I164" i="20" a="1"/>
  <c r="C152" i="20" a="1"/>
  <c r="K142" i="20" a="1"/>
  <c r="D177" i="20" a="1"/>
  <c r="C163" i="20" a="1"/>
  <c r="D153" i="20" a="1"/>
  <c r="L174" i="20" a="1"/>
  <c r="D164" i="20" a="1"/>
  <c r="E154" i="20" a="1"/>
  <c r="K143" i="20" a="1"/>
  <c r="K178" i="20" a="1"/>
  <c r="I169" i="20" a="1"/>
  <c r="D161" i="20" a="1"/>
  <c r="J152" i="20" a="1"/>
  <c r="K146" i="20" a="1"/>
  <c r="L135" i="20" a="1"/>
  <c r="K130" i="20" a="1"/>
  <c r="J124" i="20" a="1"/>
  <c r="C134" i="20" a="1"/>
  <c r="K122" i="20" a="1"/>
  <c r="C140" i="20" a="1"/>
  <c r="K132" i="20" a="1"/>
  <c r="D125" i="20" a="1"/>
  <c r="J134" i="20" a="1"/>
  <c r="E156" i="20" a="1"/>
  <c r="J133" i="20" a="1"/>
  <c r="K123" i="20" a="1"/>
  <c r="I133" i="20" a="1"/>
  <c r="C155" i="20" a="1"/>
  <c r="D136" i="20" a="1"/>
  <c r="K128" i="20" a="1"/>
  <c r="C138" i="20" a="1"/>
  <c r="F125" i="20" a="1"/>
  <c r="E120" i="20" a="1"/>
  <c r="C117" i="20" a="1"/>
  <c r="C109" i="20" a="1"/>
  <c r="K102" i="20" a="1"/>
  <c r="K96" i="20" a="1"/>
  <c r="K92" i="20" a="1"/>
  <c r="K88" i="20" a="1"/>
  <c r="K84" i="20" a="1"/>
  <c r="K80" i="20" a="1"/>
  <c r="D119" i="20" a="1"/>
  <c r="L111" i="20" a="1"/>
  <c r="J104" i="20" a="1"/>
  <c r="C119" i="20" a="1"/>
  <c r="K111" i="20" a="1"/>
  <c r="F103" i="20" a="1"/>
  <c r="K97" i="20" a="1"/>
  <c r="D93" i="20" a="1"/>
  <c r="D89" i="20" a="1"/>
  <c r="I125" i="20" a="1"/>
  <c r="J111" i="20" a="1"/>
  <c r="I102" i="20" a="1"/>
  <c r="C61" i="20" a="1"/>
  <c r="C116" i="20" a="1"/>
  <c r="C108" i="20" a="1"/>
  <c r="D100" i="20" a="1"/>
  <c r="I94" i="20" a="1"/>
  <c r="I90" i="20" a="1"/>
  <c r="I86" i="20" a="1"/>
  <c r="I82" i="20" a="1"/>
  <c r="F115" i="20" a="1"/>
  <c r="I107" i="20" a="1"/>
  <c r="L62" i="20" a="1"/>
  <c r="E123" i="20" a="1"/>
  <c r="E113" i="20" a="1"/>
  <c r="L104" i="20" a="1"/>
  <c r="L99" i="20" a="1"/>
  <c r="F120" i="20" a="1"/>
  <c r="J112" i="20" a="1"/>
  <c r="C104" i="20" a="1"/>
  <c r="E62" i="20" a="1"/>
  <c r="L90" i="20" a="1"/>
  <c r="J76" i="20" a="1"/>
  <c r="J68" i="20" a="1"/>
  <c r="I56" i="20" a="1"/>
  <c r="D85" i="20" a="1"/>
  <c r="C75" i="20" a="1"/>
  <c r="C67" i="20" a="1"/>
  <c r="E55" i="20" a="1"/>
  <c r="D47" i="20" a="1"/>
  <c r="C362" i="20" a="1"/>
  <c r="J276" i="20" a="1"/>
  <c r="K251" i="20" a="1"/>
  <c r="K225" i="20" a="1"/>
  <c r="L218" i="20" a="1"/>
  <c r="J208" i="20" a="1"/>
  <c r="J194" i="20" a="1"/>
  <c r="K196" i="20" a="1"/>
  <c r="K193" i="20" a="1"/>
  <c r="J156" i="20" a="1"/>
  <c r="J171" i="20" a="1"/>
  <c r="D180" i="20" a="1"/>
  <c r="C180" i="20" a="1"/>
  <c r="K166" i="20" a="1"/>
  <c r="C171" i="20" a="1"/>
  <c r="K136" i="20" a="1"/>
  <c r="C124" i="20" a="1"/>
  <c r="I139" i="20" a="1"/>
  <c r="D139" i="20" a="1"/>
  <c r="K154" i="20" a="1"/>
  <c r="C111" i="20" a="1"/>
  <c r="K89" i="20" a="1"/>
  <c r="L113" i="20" a="1"/>
  <c r="J105" i="20" a="1"/>
  <c r="D86" i="20" a="1"/>
  <c r="C118" i="20" a="1"/>
  <c r="I95" i="20" a="1"/>
  <c r="I85" i="20" a="1"/>
  <c r="F106" i="20" a="1"/>
  <c r="I120" i="20" a="1"/>
  <c r="E105" i="20" a="1"/>
  <c r="L96" i="20" a="1"/>
  <c r="J114" i="20" a="1"/>
  <c r="K103" i="20" a="1"/>
  <c r="K60" i="20" a="1"/>
  <c r="L78" i="20" a="1"/>
  <c r="D67" i="20" a="1"/>
  <c r="D53" i="20" a="1"/>
  <c r="J78" i="20" a="1"/>
  <c r="C69" i="20" a="1"/>
  <c r="F56" i="20" a="1"/>
  <c r="I46" i="20" a="1"/>
  <c r="E39" i="20" a="1"/>
  <c r="F82" i="20" a="1"/>
  <c r="F74" i="20" a="1"/>
  <c r="F66" i="20" a="1"/>
  <c r="E56" i="20" a="1"/>
  <c r="I49" i="20" a="1"/>
  <c r="D79" i="20" a="1"/>
  <c r="K71" i="20" a="1"/>
  <c r="J60" i="20" a="1"/>
  <c r="J52" i="20" a="1"/>
  <c r="D45" i="20" a="1"/>
  <c r="J77" i="20" a="1"/>
  <c r="J69" i="20" a="1"/>
  <c r="E58" i="20" a="1"/>
  <c r="F49" i="20" a="1"/>
  <c r="F41" i="20" a="1"/>
  <c r="I77" i="20" a="1"/>
  <c r="I69" i="20" a="1"/>
  <c r="J62" i="20" a="1"/>
  <c r="D51" i="20" a="1"/>
  <c r="D43" i="20" a="1"/>
  <c r="C38" i="20" a="1"/>
  <c r="F75" i="20" a="1"/>
  <c r="F67" i="20" a="1"/>
  <c r="J56" i="20" a="1"/>
  <c r="I45" i="20" a="1"/>
  <c r="L85" i="20" a="1"/>
  <c r="K74" i="20" a="1"/>
  <c r="K66" i="20" a="1"/>
  <c r="I55" i="20" a="1"/>
  <c r="L47" i="20" a="1"/>
  <c r="E42" i="20" a="1"/>
  <c r="K30" i="20" a="1"/>
  <c r="K22" i="20" a="1"/>
  <c r="K14" i="20" a="1"/>
  <c r="L23" i="20" a="1"/>
  <c r="F7" i="20" a="1"/>
  <c r="I41" i="20" a="1"/>
  <c r="C32" i="20" a="1"/>
  <c r="D22" i="20" a="1"/>
  <c r="C8" i="20" a="1"/>
  <c r="D39" i="20" a="1"/>
  <c r="J30" i="20" a="1"/>
  <c r="J22" i="20" a="1"/>
  <c r="J14" i="20" a="1"/>
  <c r="E3" i="20" a="1"/>
  <c r="J10" i="20" a="1"/>
  <c r="F38" i="20" a="1"/>
  <c r="C30" i="20" a="1"/>
  <c r="C22" i="20" a="1"/>
  <c r="C14" i="20" a="1"/>
  <c r="E7" i="20" a="1"/>
  <c r="I7" i="20" a="1"/>
  <c r="I35" i="20" a="1"/>
  <c r="F27" i="20" a="1"/>
  <c r="F19" i="20" a="1"/>
  <c r="F11" i="20" a="1"/>
  <c r="K16" i="20" a="1"/>
  <c r="J47" i="20" a="1"/>
  <c r="I33" i="20" a="1"/>
  <c r="I25" i="20" a="1"/>
  <c r="I17" i="20" a="1"/>
  <c r="I9" i="20" a="1"/>
  <c r="J4" i="20" a="1"/>
  <c r="D8" i="20" a="1"/>
  <c r="J34" i="20" a="1"/>
  <c r="C23" i="20" a="1"/>
  <c r="L38" i="20" a="1"/>
  <c r="D32" i="20" a="1"/>
  <c r="D24" i="20" a="1"/>
  <c r="D16" i="20" a="1"/>
  <c r="I337" i="20" a="1"/>
  <c r="I319" i="20" a="1"/>
  <c r="I237" i="20" a="1"/>
  <c r="J212" i="20" a="1"/>
  <c r="I210" i="20" a="1"/>
  <c r="K216" i="20" a="1"/>
  <c r="J190" i="20" a="1"/>
  <c r="E193" i="20" a="1"/>
  <c r="L190" i="20" a="1"/>
  <c r="L150" i="20" a="1"/>
  <c r="C165" i="20" a="1"/>
  <c r="I175" i="20" a="1"/>
  <c r="J176" i="20" a="1"/>
  <c r="J162" i="20" a="1"/>
  <c r="D168" i="20" a="1"/>
  <c r="C135" i="20" a="1"/>
  <c r="D122" i="20" a="1"/>
  <c r="L131" i="20" a="1"/>
  <c r="C131" i="20" a="1"/>
  <c r="L136" i="20" a="1"/>
  <c r="I108" i="20" a="1"/>
  <c r="E88" i="20" a="1"/>
  <c r="F110" i="20" a="1"/>
  <c r="J102" i="20" a="1"/>
  <c r="D118" i="20" a="1"/>
  <c r="I115" i="20" a="1"/>
  <c r="C94" i="20" a="1"/>
  <c r="I83" i="20" a="1"/>
  <c r="E104" i="20" a="1"/>
  <c r="J119" i="20" a="1"/>
  <c r="D104" i="20" a="1"/>
  <c r="L95" i="20" a="1"/>
  <c r="D113" i="20" a="1"/>
  <c r="C103" i="20" a="1"/>
  <c r="K59" i="20" a="1"/>
  <c r="D77" i="20" a="1"/>
  <c r="J66" i="20" a="1"/>
  <c r="I51" i="20" a="1"/>
  <c r="C77" i="20" a="1"/>
  <c r="I68" i="20" a="1"/>
  <c r="D54" i="20" a="1"/>
  <c r="L45" i="20" a="1"/>
  <c r="K38" i="20" a="1"/>
  <c r="C81" i="20" a="1"/>
  <c r="L73" i="20" a="1"/>
  <c r="L65" i="20" a="1"/>
  <c r="D55" i="20" a="1"/>
  <c r="L48" i="20" a="1"/>
  <c r="F78" i="20" a="1"/>
  <c r="E70" i="20" a="1"/>
  <c r="F58" i="20" a="1"/>
  <c r="C52" i="20" a="1"/>
  <c r="L94" i="20" a="1"/>
  <c r="D76" i="20" a="1"/>
  <c r="D68" i="20" a="1"/>
  <c r="D57" i="20" a="1"/>
  <c r="D48" i="20" a="1"/>
  <c r="D40" i="20" a="1"/>
  <c r="C76" i="20" a="1"/>
  <c r="C68" i="20" a="1"/>
  <c r="D58" i="20" a="1"/>
  <c r="I50" i="20" a="1"/>
  <c r="I42" i="20" a="1"/>
  <c r="F91" i="20" a="1"/>
  <c r="L74" i="20" a="1"/>
  <c r="L66" i="20" a="1"/>
  <c r="I54" i="20" a="1"/>
  <c r="L44" i="20" a="1"/>
  <c r="D84" i="20" a="1"/>
  <c r="E73" i="20" a="1"/>
  <c r="E65" i="20" a="1"/>
  <c r="F54" i="20" a="1"/>
  <c r="E47" i="20" a="1"/>
  <c r="J41" i="20" a="1"/>
  <c r="C29" i="20" a="1"/>
  <c r="C21" i="20" a="1"/>
  <c r="C13" i="20" a="1"/>
  <c r="E20" i="20" a="1"/>
  <c r="F6" i="20" a="1"/>
  <c r="L40" i="20" a="1"/>
  <c r="L31" i="20" a="1"/>
  <c r="I21" i="20" a="1"/>
  <c r="L6" i="20" a="1"/>
  <c r="J38" i="20" a="1"/>
  <c r="F29" i="20" a="1"/>
  <c r="F21" i="20" a="1"/>
  <c r="F13" i="20" a="1"/>
  <c r="K2" i="20" a="1"/>
  <c r="L9" i="20" a="1"/>
  <c r="E37" i="20" a="1"/>
  <c r="L29" i="20" a="1"/>
  <c r="L21" i="20" a="1"/>
  <c r="L13" i="20" a="1"/>
  <c r="K6" i="20" a="1"/>
  <c r="C6" i="20" a="1"/>
  <c r="K34" i="20" a="1"/>
  <c r="K26" i="20" a="1"/>
  <c r="K18" i="20" a="1"/>
  <c r="K10" i="20" a="1"/>
  <c r="L14" i="20" a="1"/>
  <c r="L43" i="20" a="1"/>
  <c r="E32" i="20" a="1"/>
  <c r="E24" i="20" a="1"/>
  <c r="E16" i="20" a="1"/>
  <c r="E8" i="20" a="1"/>
  <c r="D4" i="20" a="1"/>
  <c r="I2" i="20" a="1"/>
  <c r="F33" i="20" a="1"/>
  <c r="D21" i="20" a="1"/>
  <c r="J37" i="20" a="1"/>
  <c r="I31" i="20" a="1"/>
  <c r="I23" i="20" a="1"/>
  <c r="I15" i="20" a="1"/>
  <c r="E22" i="20" a="1"/>
  <c r="L86" i="20" a="1"/>
  <c r="C66" i="20" a="1"/>
  <c r="J80" i="20" a="1"/>
  <c r="E71" i="20" a="1"/>
  <c r="F52" i="20" a="1"/>
  <c r="D27" i="20" a="1"/>
  <c r="D19" i="20" a="1"/>
  <c r="C16" i="20" a="1"/>
  <c r="J36" i="20" a="1"/>
  <c r="F5" i="20" a="1"/>
  <c r="C27" i="20" a="1"/>
  <c r="K24" i="20" a="1"/>
  <c r="J35" i="20" a="1"/>
  <c r="I331" i="20" a="1"/>
  <c r="C273" i="20" a="1"/>
  <c r="D252" i="20" a="1"/>
  <c r="I197" i="20" a="1"/>
  <c r="C203" i="20" a="1"/>
  <c r="K194" i="20" a="1"/>
  <c r="I185" i="20" a="1"/>
  <c r="K188" i="20" a="1"/>
  <c r="E186" i="20" a="1"/>
  <c r="L141" i="20" a="1"/>
  <c r="I156" i="20" a="1"/>
  <c r="E167" i="20" a="1"/>
  <c r="D167" i="20" a="1"/>
  <c r="D157" i="20" a="1"/>
  <c r="K163" i="20" a="1"/>
  <c r="D132" i="20" a="1"/>
  <c r="J157" i="20" a="1"/>
  <c r="J127" i="20" a="1"/>
  <c r="K126" i="20" a="1"/>
  <c r="E127" i="20" a="1"/>
  <c r="K104" i="20" a="1"/>
  <c r="K85" i="20" a="1"/>
  <c r="C106" i="20" a="1"/>
  <c r="J99" i="20" a="1"/>
  <c r="J113" i="20" a="1"/>
  <c r="C110" i="20" a="1"/>
  <c r="I93" i="20" a="1"/>
  <c r="C82" i="20" a="1"/>
  <c r="F99" i="20" a="1"/>
  <c r="K116" i="20" a="1"/>
  <c r="D103" i="20" a="1"/>
  <c r="L124" i="20" a="1"/>
  <c r="D111" i="20" a="1"/>
  <c r="I100" i="20" a="1"/>
  <c r="E59" i="20" a="1"/>
  <c r="D75" i="20" a="1"/>
  <c r="D65" i="20" a="1"/>
  <c r="F90" i="20" a="1"/>
  <c r="I76" i="20" a="1"/>
  <c r="I66" i="20" a="1"/>
  <c r="L53" i="20" a="1"/>
  <c r="E45" i="20" a="1"/>
  <c r="E38" i="20" a="1"/>
  <c r="D80" i="20" a="1"/>
  <c r="F72" i="20" a="1"/>
  <c r="F64" i="20" a="1"/>
  <c r="L54" i="20" a="1"/>
  <c r="E48" i="20" a="1"/>
  <c r="K77" i="20" a="1"/>
  <c r="K69" i="20" a="1"/>
  <c r="E57" i="20" a="1"/>
  <c r="L51" i="20" a="1"/>
  <c r="F89" i="20" a="1"/>
  <c r="J75" i="20" a="1"/>
  <c r="J67" i="20" a="1"/>
  <c r="L56" i="20" a="1"/>
  <c r="I47" i="20" a="1"/>
  <c r="F94" i="20" a="1"/>
  <c r="I75" i="20" a="1"/>
  <c r="I67" i="20" a="1"/>
  <c r="L57" i="20" a="1"/>
  <c r="L49" i="20" a="1"/>
  <c r="L41" i="20" a="1"/>
  <c r="L88" i="20" a="1"/>
  <c r="F73" i="20" a="1"/>
  <c r="F65" i="20" a="1"/>
  <c r="F53" i="20" a="1"/>
  <c r="E44" i="20" a="1"/>
  <c r="J81" i="20" a="1"/>
  <c r="K72" i="20" a="1"/>
  <c r="K64" i="20" a="1"/>
  <c r="E53" i="20" a="1"/>
  <c r="J46" i="20" a="1"/>
  <c r="I37" i="20" a="1"/>
  <c r="L28" i="20" a="1"/>
  <c r="L20" i="20" a="1"/>
  <c r="L12" i="20" a="1"/>
  <c r="F18" i="20" a="1"/>
  <c r="F4" i="20" a="1"/>
  <c r="F37" i="20" a="1"/>
  <c r="D30" i="20" a="1"/>
  <c r="J19" i="20" a="1"/>
  <c r="L5" i="20" a="1"/>
  <c r="I36" i="20" a="1"/>
  <c r="K28" i="20" a="1"/>
  <c r="K20" i="20" a="1"/>
  <c r="K12" i="20" a="1"/>
  <c r="E2" i="20" a="1"/>
  <c r="C5" i="20" a="1"/>
  <c r="F36" i="20" a="1"/>
  <c r="D28" i="20" a="1"/>
  <c r="D20" i="20" a="1"/>
  <c r="D12" i="20" a="1"/>
  <c r="E6" i="20" a="1"/>
  <c r="I4" i="20" a="1"/>
  <c r="C33" i="20" a="1"/>
  <c r="C25" i="20" a="1"/>
  <c r="C17" i="20" a="1"/>
  <c r="C9" i="20" a="1"/>
  <c r="D13" i="20" a="1"/>
  <c r="E40" i="20" a="1"/>
  <c r="J31" i="20" a="1"/>
  <c r="J23" i="20" a="1"/>
  <c r="J15" i="20" a="1"/>
  <c r="J7" i="20" a="1"/>
  <c r="J3" i="20" a="1"/>
  <c r="J49" i="20" a="1"/>
  <c r="K32" i="20" a="1"/>
  <c r="C7" i="20" a="1"/>
  <c r="K36" i="20" a="1"/>
  <c r="E30" i="20" a="1"/>
  <c r="E14" i="20" a="1"/>
  <c r="D74" i="20" a="1"/>
  <c r="L91" i="20" a="1"/>
  <c r="E49" i="20" a="1"/>
  <c r="F84" i="20" a="1"/>
  <c r="L64" i="20" a="1"/>
  <c r="J43" i="20" a="1"/>
  <c r="J63" i="20" a="1"/>
  <c r="K44" i="20" a="1"/>
  <c r="C36" i="20" a="1"/>
  <c r="D11" i="20" a="1"/>
  <c r="F3" i="20" a="1"/>
  <c r="I29" i="20" a="1"/>
  <c r="K17" i="20" a="1"/>
  <c r="C35" i="20" a="1"/>
  <c r="C19" i="20" a="1"/>
  <c r="C11" i="20" a="1"/>
  <c r="C3" i="20" a="1"/>
  <c r="I27" i="20" a="1"/>
  <c r="I324" i="20" a="1"/>
  <c r="J272" i="20" a="1"/>
  <c r="E237" i="20" a="1"/>
  <c r="K247" i="20" a="1"/>
  <c r="C199" i="20" a="1"/>
  <c r="K190" i="20" a="1"/>
  <c r="I181" i="20" a="1"/>
  <c r="I186" i="20" a="1"/>
  <c r="K234" i="20" a="1"/>
  <c r="J180" i="20" a="1"/>
  <c r="C151" i="20" a="1"/>
  <c r="D163" i="20" a="1"/>
  <c r="K162" i="20" a="1"/>
  <c r="K152" i="20" a="1"/>
  <c r="L160" i="20" a="1"/>
  <c r="C130" i="20" a="1"/>
  <c r="I138" i="20" a="1"/>
  <c r="L151" i="20" a="1"/>
  <c r="J150" i="20" a="1"/>
  <c r="K124" i="20" a="1"/>
  <c r="D102" i="20" a="1"/>
  <c r="E84" i="20" a="1"/>
  <c r="I103" i="20" a="1"/>
  <c r="J96" i="20" a="1"/>
  <c r="D110" i="20" a="1"/>
  <c r="J107" i="20" a="1"/>
  <c r="I91" i="20" a="1"/>
  <c r="I81" i="20" a="1"/>
  <c r="K98" i="20" a="1"/>
  <c r="E115" i="20" a="1"/>
  <c r="F101" i="20" a="1"/>
  <c r="L121" i="20" a="1"/>
  <c r="J110" i="20" a="1"/>
  <c r="J98" i="20" a="1"/>
  <c r="F93" i="20" a="1"/>
  <c r="J74" i="20" a="1"/>
  <c r="I63" i="20" a="1"/>
  <c r="L87" i="20" a="1"/>
  <c r="I74" i="20" a="1"/>
  <c r="C65" i="20" a="1"/>
  <c r="L52" i="20" a="1"/>
  <c r="J44" i="20" a="1"/>
  <c r="K37" i="20" a="1"/>
  <c r="F79" i="20" a="1"/>
  <c r="L71" i="20" a="1"/>
  <c r="E63" i="20" a="1"/>
  <c r="K53" i="20" a="1"/>
  <c r="F92" i="20" a="1"/>
  <c r="E76" i="20" a="1"/>
  <c r="E68" i="20" a="1"/>
  <c r="D56" i="20" a="1"/>
  <c r="E51" i="20" a="1"/>
  <c r="D66" i="20" a="1"/>
  <c r="K55" i="20" a="1"/>
  <c r="L46" i="20" a="1"/>
  <c r="C74" i="20" a="1"/>
  <c r="K56" i="20" a="1"/>
  <c r="E41" i="20" a="1"/>
  <c r="L72" i="20" a="1"/>
  <c r="J51" i="20" a="1"/>
  <c r="D324" i="20" a="1"/>
  <c r="E259" i="20" a="1"/>
  <c r="D209" i="20" a="1"/>
  <c r="C223" i="20" a="1"/>
  <c r="I243" i="20" a="1"/>
  <c r="J185" i="20" a="1"/>
  <c r="L176" i="20" a="1"/>
  <c r="L181" i="20" a="1"/>
  <c r="I199" i="20" a="1"/>
  <c r="K171" i="20" a="1"/>
  <c r="E145" i="20" a="1"/>
  <c r="L155" i="20" a="1"/>
  <c r="K155" i="20" a="1"/>
  <c r="D146" i="20" a="1"/>
  <c r="L153" i="20" a="1"/>
  <c r="I126" i="20" a="1"/>
  <c r="K133" i="20" a="1"/>
  <c r="I135" i="20" a="1"/>
  <c r="L137" i="20" a="1"/>
  <c r="E121" i="20" a="1"/>
  <c r="C98" i="20" a="1"/>
  <c r="K81" i="20" a="1"/>
  <c r="J125" i="20" a="1"/>
  <c r="D94" i="20" a="1"/>
  <c r="I105" i="20" a="1"/>
  <c r="I106" i="20" a="1"/>
  <c r="C90" i="20" a="1"/>
  <c r="F117" i="20" a="1"/>
  <c r="F62" i="20" a="1"/>
  <c r="K112" i="20" a="1"/>
  <c r="J100" i="20" a="1"/>
  <c r="I119" i="20" a="1"/>
  <c r="D109" i="20" a="1"/>
  <c r="F97" i="20" a="1"/>
  <c r="F85" i="20" a="1"/>
  <c r="D73" i="20" a="1"/>
  <c r="D60" i="20" a="1"/>
  <c r="J82" i="20" a="1"/>
  <c r="C73" i="20" a="1"/>
  <c r="I64" i="20" a="1"/>
  <c r="D52" i="20" a="1"/>
  <c r="K42" i="20" a="1"/>
  <c r="F95" i="20" a="1"/>
  <c r="I78" i="20" a="1"/>
  <c r="F70" i="20" a="1"/>
  <c r="D62" i="20" a="1"/>
  <c r="C53" i="20" a="1"/>
  <c r="L89" i="20" a="1"/>
  <c r="K75" i="20" a="1"/>
  <c r="K67" i="20" a="1"/>
  <c r="L55" i="20" a="1"/>
  <c r="J50" i="20" a="1"/>
  <c r="L84" i="20" a="1"/>
  <c r="J73" i="20" a="1"/>
  <c r="J65" i="20" a="1"/>
  <c r="C55" i="20" a="1"/>
  <c r="E46" i="20" a="1"/>
  <c r="F86" i="20" a="1"/>
  <c r="I73" i="20" a="1"/>
  <c r="E325" i="20" a="1"/>
  <c r="E283" i="20" a="1"/>
  <c r="D244" i="20" a="1"/>
  <c r="I212" i="20" a="1"/>
  <c r="D235" i="20" a="1"/>
  <c r="J181" i="20" a="1"/>
  <c r="D232" i="20" a="1"/>
  <c r="J204" i="20" a="1"/>
  <c r="I178" i="20" a="1"/>
  <c r="K164" i="20" a="1"/>
  <c r="E142" i="20" a="1"/>
  <c r="L321" i="20" a="1"/>
  <c r="J226" i="20" a="1"/>
  <c r="J170" i="20" a="1"/>
  <c r="J141" i="20" a="1"/>
  <c r="J144" i="20" a="1"/>
  <c r="J132" i="20" a="1"/>
  <c r="I116" i="20" a="1"/>
  <c r="K113" i="20" a="1"/>
  <c r="J101" i="20" a="1"/>
  <c r="F109" i="20" a="1"/>
  <c r="D98" i="20" a="1"/>
  <c r="K62" i="20" a="1"/>
  <c r="D69" i="20" a="1"/>
  <c r="C71" i="20" a="1"/>
  <c r="C41" i="20" a="1"/>
  <c r="L75" i="20" a="1"/>
  <c r="F51" i="20" a="1"/>
  <c r="E66" i="20" a="1"/>
  <c r="F46" i="20" a="1"/>
  <c r="D63" i="20" a="1"/>
  <c r="J84" i="20" a="1"/>
  <c r="K63" i="20" a="1"/>
  <c r="C45" i="20" a="1"/>
  <c r="F77" i="20" a="1"/>
  <c r="K57" i="20" a="1"/>
  <c r="L93" i="20" a="1"/>
  <c r="K68" i="20" a="1"/>
  <c r="D49" i="20" a="1"/>
  <c r="J32" i="20" a="1"/>
  <c r="J16" i="20" a="1"/>
  <c r="K9" i="20" a="1"/>
  <c r="F34" i="20" a="1"/>
  <c r="J11" i="20" a="1"/>
  <c r="I32" i="20" a="1"/>
  <c r="I16" i="20" a="1"/>
  <c r="C15" i="20" a="1"/>
  <c r="F32" i="20" a="1"/>
  <c r="J17" i="20" a="1"/>
  <c r="K5" i="20" a="1"/>
  <c r="L42" i="20" a="1"/>
  <c r="D23" i="20" a="1"/>
  <c r="J12" i="20" a="1"/>
  <c r="I5" i="20" a="1"/>
  <c r="F30" i="20" a="1"/>
  <c r="L19" i="20" a="1"/>
  <c r="J6" i="20" a="1"/>
  <c r="E11" i="20" a="1"/>
  <c r="D29" i="20" a="1"/>
  <c r="D36" i="20" a="1"/>
  <c r="C26" i="20" a="1"/>
  <c r="F12" i="20" a="1"/>
  <c r="F44" i="20" a="1"/>
  <c r="L76" i="20" a="1"/>
  <c r="C57" i="20" a="1"/>
  <c r="F88" i="20" a="1"/>
  <c r="E67" i="20" a="1"/>
  <c r="I48" i="20" a="1"/>
  <c r="F31" i="20" a="1"/>
  <c r="F15" i="20" a="1"/>
  <c r="L7" i="20" a="1"/>
  <c r="K33" i="20" a="1"/>
  <c r="F10" i="20" a="1"/>
  <c r="E31" i="20" a="1"/>
  <c r="E15" i="20" a="1"/>
  <c r="I12" i="20" a="1"/>
  <c r="K31" i="20" a="1"/>
  <c r="F16" i="20" a="1"/>
  <c r="E5" i="20" a="1"/>
  <c r="L37" i="20" a="1"/>
  <c r="I22" i="20" a="1"/>
  <c r="L8" i="20" a="1"/>
  <c r="C4" i="20" a="1"/>
  <c r="K29" i="20" a="1"/>
  <c r="D18" i="20" a="1"/>
  <c r="D6" i="20" a="1"/>
  <c r="I43" i="20" a="1"/>
  <c r="E27" i="20" a="1"/>
  <c r="L35" i="20" a="1"/>
  <c r="L25" i="20" a="1"/>
  <c r="K11" i="20" a="1"/>
  <c r="K43" i="20" a="1"/>
  <c r="K70" i="20" a="1"/>
  <c r="I18" i="20" a="1"/>
  <c r="L15" i="20" a="1"/>
  <c r="L18" i="20" a="1"/>
  <c r="E34" i="20" a="1"/>
  <c r="K47" i="20" a="1"/>
  <c r="F35" i="20" a="1"/>
  <c r="D10" i="20" a="1"/>
  <c r="F28" i="20" a="1"/>
  <c r="I206" i="20" a="1"/>
  <c r="C100" i="20" a="1"/>
  <c r="J70" i="20" a="1"/>
  <c r="F76" i="20" a="1"/>
  <c r="C42" i="20" a="1"/>
  <c r="L80" i="20" a="1"/>
  <c r="E17" i="20" a="1"/>
  <c r="D33" i="20" a="1"/>
  <c r="D17" i="20" a="1"/>
  <c r="K7" i="20" a="1"/>
  <c r="L24" i="20" a="1"/>
  <c r="C20" i="20" a="1"/>
  <c r="K286" i="20" a="1"/>
  <c r="C218" i="20" a="1"/>
  <c r="D165" i="20" a="1"/>
  <c r="J151" i="20" a="1"/>
  <c r="I144" i="20" a="1"/>
  <c r="C125" i="20" a="1"/>
  <c r="E96" i="20" a="1"/>
  <c r="E110" i="20" a="1"/>
  <c r="I99" i="20" a="1"/>
  <c r="L61" i="20" a="1"/>
  <c r="I97" i="20" a="1"/>
  <c r="K61" i="20" a="1"/>
  <c r="J58" i="20" a="1"/>
  <c r="I70" i="20" a="1"/>
  <c r="F40" i="20" a="1"/>
  <c r="L69" i="20" a="1"/>
  <c r="D50" i="20" a="1"/>
  <c r="K65" i="20" a="1"/>
  <c r="F83" i="20" a="1"/>
  <c r="J61" i="20" a="1"/>
  <c r="D83" i="20" a="1"/>
  <c r="C63" i="20" a="1"/>
  <c r="I6" i="20" a="1"/>
  <c r="L30" i="20" a="1"/>
  <c r="L262" i="20" a="1"/>
  <c r="L203" i="20" a="1"/>
  <c r="L154" i="20" a="1"/>
  <c r="C144" i="20" a="1"/>
  <c r="E122" i="20" a="1"/>
  <c r="D123" i="20" a="1"/>
  <c r="K93" i="20" a="1"/>
  <c r="J92" i="20" a="1"/>
  <c r="E98" i="20" a="1"/>
  <c r="F60" i="20" a="1"/>
  <c r="J118" i="20" a="1"/>
  <c r="E61" i="20" a="1"/>
  <c r="F55" i="20" a="1"/>
  <c r="F63" i="20" a="1"/>
  <c r="K39" i="20" a="1"/>
  <c r="F68" i="20" a="1"/>
  <c r="J83" i="20" a="1"/>
  <c r="E64" i="20" a="1"/>
  <c r="C79" i="20" a="1"/>
  <c r="J54" i="20" a="1"/>
  <c r="C78" i="20" a="1"/>
  <c r="C56" i="20" a="1"/>
  <c r="J40" i="20" a="1"/>
  <c r="F71" i="20" a="1"/>
  <c r="K49" i="20" a="1"/>
  <c r="L79" i="20" a="1"/>
  <c r="D59" i="20" a="1"/>
  <c r="C43" i="20" a="1"/>
  <c r="I26" i="20" a="1"/>
  <c r="I10" i="20" a="1"/>
  <c r="F2" i="20" a="1"/>
  <c r="E28" i="20" a="1"/>
  <c r="L4" i="20" a="1"/>
  <c r="L26" i="20" a="1"/>
  <c r="L10" i="20" a="1"/>
  <c r="L50" i="20" a="1"/>
  <c r="E26" i="20" a="1"/>
  <c r="K15" i="20" a="1"/>
  <c r="E4" i="20" a="1"/>
  <c r="L32" i="20" a="1"/>
  <c r="E21" i="20" a="1"/>
  <c r="D3" i="20" a="1"/>
  <c r="C2" i="20" a="1"/>
  <c r="C28" i="20" a="1"/>
  <c r="F14" i="20" a="1"/>
  <c r="J5" i="20" a="1"/>
  <c r="J42" i="20" a="1"/>
  <c r="J26" i="20" a="1"/>
  <c r="E35" i="20" a="1"/>
  <c r="J21" i="20" a="1"/>
  <c r="C10" i="20" a="1"/>
  <c r="K19" i="20" a="1"/>
  <c r="J230" i="20" a="1"/>
  <c r="F126" i="20" a="1"/>
  <c r="F118" i="20" a="1"/>
  <c r="L114" i="20" a="1"/>
  <c r="L105" i="20" a="1"/>
  <c r="L77" i="20" a="1"/>
  <c r="K48" i="20" a="1"/>
  <c r="J48" i="20" a="1"/>
  <c r="C64" i="20" a="1"/>
  <c r="C51" i="20" a="1"/>
  <c r="D14" i="20" a="1"/>
  <c r="L34" i="20" a="1"/>
  <c r="I19" i="20" a="1"/>
  <c r="I14" i="20" a="1"/>
  <c r="C31" i="20" a="1"/>
  <c r="I232" i="20" a="1"/>
  <c r="I124" i="20" a="1"/>
  <c r="I60" i="20" a="1"/>
  <c r="I72" i="20" a="1"/>
  <c r="L63" i="20" a="1"/>
  <c r="E69" i="20" a="1"/>
  <c r="E12" i="20" a="1"/>
  <c r="D263" i="20" a="1"/>
  <c r="C242" i="20" a="1"/>
  <c r="J149" i="20" a="1"/>
  <c r="C174" i="20" a="1"/>
  <c r="J138" i="20" a="1"/>
  <c r="E135" i="20" a="1"/>
  <c r="E92" i="20" a="1"/>
  <c r="D90" i="20" a="1"/>
  <c r="I89" i="20" a="1"/>
  <c r="L59" i="20" a="1"/>
  <c r="D117" i="20" a="1"/>
  <c r="L82" i="20" a="1"/>
  <c r="E54" i="20" a="1"/>
  <c r="D61" i="20" a="1"/>
  <c r="L92" i="20" a="1"/>
  <c r="L67" i="20" a="1"/>
  <c r="D82" i="20" a="1"/>
  <c r="K54" i="20" a="1"/>
  <c r="D78" i="20" a="1"/>
  <c r="K51" i="20" a="1"/>
  <c r="C72" i="20" a="1"/>
  <c r="J55" i="20" a="1"/>
  <c r="I39" i="20" a="1"/>
  <c r="L70" i="20" a="1"/>
  <c r="C48" i="20" a="1"/>
  <c r="E77" i="20" a="1"/>
  <c r="K58" i="20" a="1"/>
  <c r="F45" i="20" a="1"/>
  <c r="E25" i="20" a="1"/>
  <c r="E9" i="20" a="1"/>
  <c r="J27" i="20" a="1"/>
  <c r="L3" i="20" a="1"/>
  <c r="D25" i="20" a="1"/>
  <c r="D9" i="20" a="1"/>
  <c r="D41" i="20" a="1"/>
  <c r="J25" i="20" a="1"/>
  <c r="I11" i="20" a="1"/>
  <c r="K3" i="20" a="1"/>
  <c r="D31" i="20" a="1"/>
  <c r="J20" i="20" a="1"/>
  <c r="D2" i="20" a="1"/>
  <c r="D37" i="20" a="1"/>
  <c r="L27" i="20" a="1"/>
  <c r="K13" i="20" a="1"/>
  <c r="D5" i="20" a="1"/>
  <c r="J39" i="20" a="1"/>
  <c r="K45" i="20" a="1"/>
  <c r="C34" i="20" a="1"/>
  <c r="F20" i="20" a="1"/>
  <c r="I3" i="20" a="1"/>
  <c r="I8" i="20" a="1"/>
  <c r="F24" i="20" a="1"/>
  <c r="K8" i="20" a="1"/>
  <c r="I30" i="20" a="1"/>
  <c r="L16" i="20" a="1"/>
  <c r="L36" i="20" a="1"/>
  <c r="D26" i="20" a="1"/>
  <c r="C12" i="20" a="1"/>
  <c r="D38" i="20" a="1"/>
  <c r="L33" i="20" a="1"/>
  <c r="E19" i="20" a="1"/>
  <c r="I28" i="20" a="1"/>
  <c r="F43" i="20" a="1"/>
  <c r="C18" i="20" a="1"/>
  <c r="K151" i="20" a="1"/>
  <c r="F107" i="20" a="1"/>
  <c r="C49" i="20" a="1"/>
  <c r="K73" i="20" a="1"/>
  <c r="I65" i="20" a="1"/>
  <c r="K41" i="20" a="1"/>
  <c r="I34" i="20" a="1"/>
  <c r="K35" i="20" a="1"/>
  <c r="I20" i="20" a="1"/>
  <c r="F8" i="20" a="1"/>
  <c r="K21" i="20" a="1"/>
  <c r="L22" i="20" a="1"/>
  <c r="L17" i="20" a="1"/>
  <c r="D144" i="20" a="1"/>
  <c r="F119" i="20" a="1"/>
  <c r="F48" i="20" a="1"/>
  <c r="E72" i="20" a="1"/>
  <c r="C40" i="20" a="1"/>
  <c r="E33" i="20" a="1"/>
  <c r="I13" i="20" a="1"/>
  <c r="J33" i="20" a="1"/>
  <c r="E13" i="20" a="1"/>
  <c r="D7" i="20" a="1"/>
  <c r="J13" i="20" a="1"/>
  <c r="I217" i="20" a="1"/>
  <c r="C200" i="20" a="1"/>
  <c r="E174" i="20" a="1"/>
  <c r="D143" i="20" a="1"/>
  <c r="L132" i="20" a="1"/>
  <c r="L130" i="20" a="1"/>
  <c r="E80" i="20" a="1"/>
  <c r="J88" i="20" a="1"/>
  <c r="I87" i="20" a="1"/>
  <c r="E111" i="20" a="1"/>
  <c r="D115" i="20" a="1"/>
  <c r="F81" i="20" a="1"/>
  <c r="D81" i="20" a="1"/>
  <c r="I57" i="20" a="1"/>
  <c r="F87" i="20" a="1"/>
  <c r="J59" i="20" a="1"/>
  <c r="C80" i="20" a="1"/>
  <c r="C54" i="20" a="1"/>
  <c r="D72" i="20" a="1"/>
  <c r="C50" i="20" a="1"/>
  <c r="I71" i="20" a="1"/>
  <c r="I53" i="20" a="1"/>
  <c r="C39" i="20" a="1"/>
  <c r="F69" i="20" a="1"/>
  <c r="F47" i="20" a="1"/>
  <c r="K76" i="20" a="1"/>
  <c r="C58" i="20" a="1"/>
  <c r="D44" i="20" a="1"/>
  <c r="J24" i="20" a="1"/>
  <c r="J8" i="20" a="1"/>
  <c r="C44" i="20" a="1"/>
  <c r="F26" i="20" a="1"/>
  <c r="L2" i="20" a="1"/>
  <c r="I24" i="20" a="1"/>
  <c r="I40" i="20" a="1"/>
  <c r="E10" i="20" a="1"/>
  <c r="F25" i="20" a="1"/>
  <c r="J2" i="20" a="1"/>
  <c r="I44" i="20" a="1"/>
  <c r="E29" i="20" a="1"/>
  <c r="E36" i="20" a="1"/>
  <c r="L11" i="20" a="1"/>
  <c r="C177" i="20" a="1"/>
  <c r="D71" i="20" a="1"/>
  <c r="F57" i="20" a="1"/>
  <c r="D70" i="20" a="1"/>
  <c r="L81" i="20" a="1"/>
  <c r="F9" i="20" a="1"/>
  <c r="E118" i="20" a="1"/>
  <c r="K52" i="20" a="1"/>
  <c r="K46" i="20" a="1"/>
  <c r="D35" i="20" a="1"/>
  <c r="F17" i="20" a="1"/>
  <c r="C46" i="20" a="1"/>
  <c r="D34" i="20" a="1"/>
  <c r="F39" i="20" a="1"/>
  <c r="L250" i="20" a="1"/>
  <c r="E250" i="20" a="1"/>
  <c r="C169" i="20" a="1"/>
  <c r="K181" i="20" a="1"/>
  <c r="C132" i="20" a="1"/>
  <c r="J126" i="20" a="1"/>
  <c r="F121" i="20" a="1"/>
  <c r="C101" i="20" a="1"/>
  <c r="C86" i="20" a="1"/>
  <c r="K108" i="20" a="1"/>
  <c r="E106" i="20" a="1"/>
  <c r="J79" i="20" a="1"/>
  <c r="F80" i="20" a="1"/>
  <c r="K50" i="20" a="1"/>
  <c r="L83" i="20" a="1"/>
  <c r="I58" i="20" a="1"/>
  <c r="E74" i="20" a="1"/>
  <c r="J53" i="20" a="1"/>
  <c r="J71" i="20" a="1"/>
  <c r="J45" i="20" a="1"/>
  <c r="C70" i="20" a="1"/>
  <c r="I52" i="20" a="1"/>
  <c r="I38" i="20" a="1"/>
  <c r="L68" i="20" a="1"/>
  <c r="D46" i="20" a="1"/>
  <c r="E75" i="20" a="1"/>
  <c r="J57" i="20" a="1"/>
  <c r="E43" i="20" a="1"/>
  <c r="F23" i="20" a="1"/>
  <c r="K25" i="20" a="1"/>
  <c r="D42" i="20" a="1"/>
  <c r="C24" i="20" a="1"/>
  <c r="K40" i="20" a="1"/>
  <c r="E23" i="20" a="1"/>
  <c r="K4" i="20" a="1"/>
  <c r="L39" i="20" a="1"/>
  <c r="K23" i="20" a="1"/>
  <c r="J9" i="20" a="1"/>
  <c r="E50" i="20" a="1"/>
  <c r="D15" i="20" a="1"/>
  <c r="F22" i="20" a="1"/>
  <c r="C37" i="20" a="1"/>
  <c r="J29" i="20" a="1"/>
  <c r="L241" i="20" a="1"/>
  <c r="K119" i="20" a="1"/>
  <c r="C62" i="20" a="1"/>
  <c r="I79" i="20" a="1"/>
  <c r="J28" i="20" a="1"/>
  <c r="F42" i="20" a="1"/>
  <c r="D150" i="20" a="1"/>
  <c r="F113" i="20" a="1"/>
  <c r="D105" i="20" a="1"/>
  <c r="C47" i="20" a="1"/>
  <c r="D64" i="20" a="1"/>
  <c r="L58" i="20" a="1"/>
  <c r="F50" i="20" a="1"/>
  <c r="E18" i="20" a="1"/>
  <c r="J18" i="20" a="1"/>
  <c r="K27" i="20" a="1"/>
  <c r="G1" i="14" a="1"/>
  <c r="G1" i="14" l="1"/>
  <c r="V27" i="18"/>
  <c r="W27" i="18" s="1"/>
  <c r="U27" i="18"/>
  <c r="G1" i="20"/>
  <c r="F1" i="18"/>
  <c r="I3" i="20"/>
  <c r="C10" i="20"/>
  <c r="K11" i="20"/>
  <c r="F12" i="20"/>
  <c r="J13" i="20"/>
  <c r="E14" i="20"/>
  <c r="I15" i="20"/>
  <c r="D16" i="20"/>
  <c r="L17" i="20"/>
  <c r="C18" i="20"/>
  <c r="K19" i="20"/>
  <c r="F20" i="20"/>
  <c r="J21" i="20"/>
  <c r="E22" i="20"/>
  <c r="I23" i="20"/>
  <c r="D24" i="20"/>
  <c r="L25" i="20"/>
  <c r="C26" i="20"/>
  <c r="K27" i="20"/>
  <c r="F28" i="20"/>
  <c r="J29" i="20"/>
  <c r="E30" i="20"/>
  <c r="I31" i="20"/>
  <c r="D32" i="20"/>
  <c r="L33" i="20"/>
  <c r="C34" i="20"/>
  <c r="E35" i="20"/>
  <c r="L35" i="20"/>
  <c r="D36" i="20"/>
  <c r="K36" i="20"/>
  <c r="J37" i="20"/>
  <c r="L38" i="20"/>
  <c r="F39" i="20"/>
  <c r="F42" i="20"/>
  <c r="F43" i="20"/>
  <c r="I44" i="20"/>
  <c r="K45" i="20"/>
  <c r="C7" i="20"/>
  <c r="D21" i="20"/>
  <c r="C23" i="20"/>
  <c r="J26" i="20"/>
  <c r="E27" i="20"/>
  <c r="D29" i="20"/>
  <c r="L30" i="20"/>
  <c r="C31" i="20"/>
  <c r="K32" i="20"/>
  <c r="F33" i="20"/>
  <c r="J34" i="20"/>
  <c r="C37" i="20"/>
  <c r="D38" i="20"/>
  <c r="J39" i="20"/>
  <c r="J42" i="20"/>
  <c r="I43" i="20"/>
  <c r="J49" i="20"/>
  <c r="I2" i="20"/>
  <c r="D8" i="20"/>
  <c r="E11" i="20"/>
  <c r="J18" i="20"/>
  <c r="L22" i="20"/>
  <c r="I28" i="20"/>
  <c r="J2" i="20"/>
  <c r="J3" i="20"/>
  <c r="D4" i="20"/>
  <c r="J4" i="20"/>
  <c r="D5" i="20"/>
  <c r="J5" i="20"/>
  <c r="D6" i="20"/>
  <c r="J6" i="20"/>
  <c r="D7" i="20"/>
  <c r="J7" i="20"/>
  <c r="E8" i="20"/>
  <c r="I9" i="20"/>
  <c r="D10" i="20"/>
  <c r="L11" i="20"/>
  <c r="C12" i="20"/>
  <c r="K13" i="20"/>
  <c r="F14" i="20"/>
  <c r="J15" i="20"/>
  <c r="E16" i="20"/>
  <c r="I17" i="20"/>
  <c r="D18" i="20"/>
  <c r="L19" i="20"/>
  <c r="C20" i="20"/>
  <c r="K21" i="20"/>
  <c r="F22" i="20"/>
  <c r="J23" i="20"/>
  <c r="E24" i="20"/>
  <c r="I25" i="20"/>
  <c r="D26" i="20"/>
  <c r="L27" i="20"/>
  <c r="C28" i="20"/>
  <c r="K29" i="20"/>
  <c r="F30" i="20"/>
  <c r="J31" i="20"/>
  <c r="E32" i="20"/>
  <c r="I33" i="20"/>
  <c r="D34" i="20"/>
  <c r="F35" i="20"/>
  <c r="E36" i="20"/>
  <c r="L36" i="20"/>
  <c r="D37" i="20"/>
  <c r="E40" i="20"/>
  <c r="L43" i="20"/>
  <c r="J47" i="20"/>
  <c r="C2" i="20"/>
  <c r="C4" i="20"/>
  <c r="I5" i="20"/>
  <c r="I6" i="20"/>
  <c r="F9" i="20"/>
  <c r="D13" i="20"/>
  <c r="L14" i="20"/>
  <c r="K16" i="20"/>
  <c r="E19" i="20"/>
  <c r="F25" i="20"/>
  <c r="D2" i="20"/>
  <c r="D3" i="20"/>
  <c r="L8" i="20"/>
  <c r="C9" i="20"/>
  <c r="K10" i="20"/>
  <c r="F11" i="20"/>
  <c r="J12" i="20"/>
  <c r="E13" i="20"/>
  <c r="I14" i="20"/>
  <c r="D15" i="20"/>
  <c r="L16" i="20"/>
  <c r="C17" i="20"/>
  <c r="K18" i="20"/>
  <c r="F19" i="20"/>
  <c r="J20" i="20"/>
  <c r="E21" i="20"/>
  <c r="I22" i="20"/>
  <c r="D23" i="20"/>
  <c r="L24" i="20"/>
  <c r="C25" i="20"/>
  <c r="K26" i="20"/>
  <c r="F27" i="20"/>
  <c r="J28" i="20"/>
  <c r="E29" i="20"/>
  <c r="I30" i="20"/>
  <c r="D31" i="20"/>
  <c r="L32" i="20"/>
  <c r="C33" i="20"/>
  <c r="K34" i="20"/>
  <c r="I35" i="20"/>
  <c r="L37" i="20"/>
  <c r="L42" i="20"/>
  <c r="C46" i="20"/>
  <c r="K47" i="20"/>
  <c r="E50" i="20"/>
  <c r="I4" i="20"/>
  <c r="C6" i="20"/>
  <c r="I7" i="20"/>
  <c r="K8" i="20"/>
  <c r="K3" i="20"/>
  <c r="E4" i="20"/>
  <c r="E5" i="20"/>
  <c r="K5" i="20"/>
  <c r="E6" i="20"/>
  <c r="K6" i="20"/>
  <c r="E7" i="20"/>
  <c r="K7" i="20"/>
  <c r="F8" i="20"/>
  <c r="J9" i="20"/>
  <c r="E10" i="20"/>
  <c r="I11" i="20"/>
  <c r="D12" i="20"/>
  <c r="L13" i="20"/>
  <c r="C14" i="20"/>
  <c r="K15" i="20"/>
  <c r="F16" i="20"/>
  <c r="J17" i="20"/>
  <c r="E18" i="20"/>
  <c r="I19" i="20"/>
  <c r="D20" i="20"/>
  <c r="L21" i="20"/>
  <c r="C22" i="20"/>
  <c r="K23" i="20"/>
  <c r="F24" i="20"/>
  <c r="J25" i="20"/>
  <c r="E26" i="20"/>
  <c r="I27" i="20"/>
  <c r="D28" i="20"/>
  <c r="L29" i="20"/>
  <c r="C30" i="20"/>
  <c r="K31" i="20"/>
  <c r="F32" i="20"/>
  <c r="J33" i="20"/>
  <c r="E34" i="20"/>
  <c r="J35" i="20"/>
  <c r="F36" i="20"/>
  <c r="E37" i="20"/>
  <c r="F38" i="20"/>
  <c r="L39" i="20"/>
  <c r="I40" i="20"/>
  <c r="D41" i="20"/>
  <c r="L50" i="20"/>
  <c r="C3" i="20"/>
  <c r="C5" i="20"/>
  <c r="L9" i="20"/>
  <c r="J10" i="20"/>
  <c r="I12" i="20"/>
  <c r="C15" i="20"/>
  <c r="F17" i="20"/>
  <c r="I20" i="20"/>
  <c r="K24" i="20"/>
  <c r="E2" i="20"/>
  <c r="K2" i="20"/>
  <c r="E3" i="20"/>
  <c r="K4" i="20"/>
  <c r="I8" i="20"/>
  <c r="D9" i="20"/>
  <c r="L10" i="20"/>
  <c r="C11" i="20"/>
  <c r="K12" i="20"/>
  <c r="F13" i="20"/>
  <c r="J14" i="20"/>
  <c r="E15" i="20"/>
  <c r="I16" i="20"/>
  <c r="D17" i="20"/>
  <c r="L18" i="20"/>
  <c r="C19" i="20"/>
  <c r="K20" i="20"/>
  <c r="F21" i="20"/>
  <c r="J22" i="20"/>
  <c r="E23" i="20"/>
  <c r="I24" i="20"/>
  <c r="D25" i="20"/>
  <c r="L26" i="20"/>
  <c r="C27" i="20"/>
  <c r="K28" i="20"/>
  <c r="F29" i="20"/>
  <c r="J30" i="20"/>
  <c r="E31" i="20"/>
  <c r="I32" i="20"/>
  <c r="D33" i="20"/>
  <c r="L34" i="20"/>
  <c r="C35" i="20"/>
  <c r="I36" i="20"/>
  <c r="J38" i="20"/>
  <c r="D39" i="20"/>
  <c r="K40" i="20"/>
  <c r="L2" i="20"/>
  <c r="L3" i="20"/>
  <c r="L4" i="20"/>
  <c r="F5" i="20"/>
  <c r="L5" i="20"/>
  <c r="L6" i="20"/>
  <c r="C8" i="20"/>
  <c r="F10" i="20"/>
  <c r="J11" i="20"/>
  <c r="I13" i="20"/>
  <c r="L15" i="20"/>
  <c r="K17" i="20"/>
  <c r="J19" i="20"/>
  <c r="I21" i="20"/>
  <c r="D22" i="20"/>
  <c r="C24" i="20"/>
  <c r="F26" i="20"/>
  <c r="J27" i="20"/>
  <c r="E28" i="20"/>
  <c r="I29" i="20"/>
  <c r="D30" i="20"/>
  <c r="L31" i="20"/>
  <c r="C32" i="20"/>
  <c r="K33" i="20"/>
  <c r="F34" i="20"/>
  <c r="D35" i="20"/>
  <c r="K35" i="20"/>
  <c r="J36" i="20"/>
  <c r="F37" i="20"/>
  <c r="L40" i="20"/>
  <c r="I41" i="20"/>
  <c r="D42" i="20"/>
  <c r="C44" i="20"/>
  <c r="F2" i="20"/>
  <c r="F3" i="20"/>
  <c r="F4" i="20"/>
  <c r="F6" i="20"/>
  <c r="F7" i="20"/>
  <c r="L7" i="20"/>
  <c r="K9" i="20"/>
  <c r="E12" i="20"/>
  <c r="D14" i="20"/>
  <c r="C16" i="20"/>
  <c r="F18" i="20"/>
  <c r="E20" i="20"/>
  <c r="L23" i="20"/>
  <c r="K25" i="20"/>
  <c r="J8" i="20"/>
  <c r="E9" i="20"/>
  <c r="I10" i="20"/>
  <c r="D11" i="20"/>
  <c r="L12" i="20"/>
  <c r="C13" i="20"/>
  <c r="K14" i="20"/>
  <c r="F15" i="20"/>
  <c r="J16" i="20"/>
  <c r="E17" i="20"/>
  <c r="I18" i="20"/>
  <c r="D19" i="20"/>
  <c r="L20" i="20"/>
  <c r="C21" i="20"/>
  <c r="K22" i="20"/>
  <c r="F23" i="20"/>
  <c r="J24" i="20"/>
  <c r="E25" i="20"/>
  <c r="I26" i="20"/>
  <c r="D27" i="20"/>
  <c r="L28" i="20"/>
  <c r="C29" i="20"/>
  <c r="K30" i="20"/>
  <c r="F31" i="20"/>
  <c r="J32" i="20"/>
  <c r="E33" i="20"/>
  <c r="I34" i="20"/>
  <c r="C36" i="20"/>
  <c r="I37" i="20"/>
  <c r="J41" i="20"/>
  <c r="E42" i="20"/>
  <c r="E43" i="20"/>
  <c r="D44" i="20"/>
  <c r="F45" i="20"/>
  <c r="C43" i="20"/>
  <c r="K44" i="20"/>
  <c r="J46" i="20"/>
  <c r="E47" i="20"/>
  <c r="L47" i="20"/>
  <c r="I48" i="20"/>
  <c r="D49" i="20"/>
  <c r="F50" i="20"/>
  <c r="C51" i="20"/>
  <c r="F52" i="20"/>
  <c r="E53" i="20"/>
  <c r="F54" i="20"/>
  <c r="I55" i="20"/>
  <c r="J57" i="20"/>
  <c r="C58" i="20"/>
  <c r="K58" i="20"/>
  <c r="D59" i="20"/>
  <c r="J63" i="20"/>
  <c r="K64" i="20"/>
  <c r="E65" i="20"/>
  <c r="K66" i="20"/>
  <c r="E67" i="20"/>
  <c r="K68" i="20"/>
  <c r="E69" i="20"/>
  <c r="K70" i="20"/>
  <c r="E71" i="20"/>
  <c r="K72" i="20"/>
  <c r="E73" i="20"/>
  <c r="K74" i="20"/>
  <c r="E75" i="20"/>
  <c r="K76" i="20"/>
  <c r="E77" i="20"/>
  <c r="L79" i="20"/>
  <c r="J80" i="20"/>
  <c r="J81" i="20"/>
  <c r="D84" i="20"/>
  <c r="L85" i="20"/>
  <c r="F88" i="20"/>
  <c r="L93" i="20"/>
  <c r="C40" i="20"/>
  <c r="K41" i="20"/>
  <c r="J43" i="20"/>
  <c r="E44" i="20"/>
  <c r="L44" i="20"/>
  <c r="I45" i="20"/>
  <c r="D46" i="20"/>
  <c r="F47" i="20"/>
  <c r="C48" i="20"/>
  <c r="K49" i="20"/>
  <c r="J51" i="20"/>
  <c r="F53" i="20"/>
  <c r="I54" i="20"/>
  <c r="J56" i="20"/>
  <c r="C57" i="20"/>
  <c r="K57" i="20"/>
  <c r="L58" i="20"/>
  <c r="C64" i="20"/>
  <c r="L64" i="20"/>
  <c r="F65" i="20"/>
  <c r="L66" i="20"/>
  <c r="F67" i="20"/>
  <c r="L68" i="20"/>
  <c r="F69" i="20"/>
  <c r="L70" i="20"/>
  <c r="F71" i="20"/>
  <c r="L72" i="20"/>
  <c r="F73" i="20"/>
  <c r="L74" i="20"/>
  <c r="F75" i="20"/>
  <c r="L76" i="20"/>
  <c r="F77" i="20"/>
  <c r="L80" i="20"/>
  <c r="L81" i="20"/>
  <c r="F84" i="20"/>
  <c r="L88" i="20"/>
  <c r="F91" i="20"/>
  <c r="C38" i="20"/>
  <c r="I38" i="20"/>
  <c r="C39" i="20"/>
  <c r="I39" i="20"/>
  <c r="J40" i="20"/>
  <c r="E41" i="20"/>
  <c r="L41" i="20"/>
  <c r="I42" i="20"/>
  <c r="D43" i="20"/>
  <c r="F44" i="20"/>
  <c r="C45" i="20"/>
  <c r="K46" i="20"/>
  <c r="J48" i="20"/>
  <c r="E49" i="20"/>
  <c r="L49" i="20"/>
  <c r="I50" i="20"/>
  <c r="D51" i="20"/>
  <c r="I52" i="20"/>
  <c r="I53" i="20"/>
  <c r="J55" i="20"/>
  <c r="C56" i="20"/>
  <c r="K56" i="20"/>
  <c r="L57" i="20"/>
  <c r="D58" i="20"/>
  <c r="J62" i="20"/>
  <c r="C63" i="20"/>
  <c r="K63" i="20"/>
  <c r="D64" i="20"/>
  <c r="I65" i="20"/>
  <c r="C66" i="20"/>
  <c r="I67" i="20"/>
  <c r="C68" i="20"/>
  <c r="I69" i="20"/>
  <c r="C70" i="20"/>
  <c r="I71" i="20"/>
  <c r="C72" i="20"/>
  <c r="I73" i="20"/>
  <c r="C74" i="20"/>
  <c r="I75" i="20"/>
  <c r="C76" i="20"/>
  <c r="I77" i="20"/>
  <c r="C78" i="20"/>
  <c r="D83" i="20"/>
  <c r="J84" i="20"/>
  <c r="F86" i="20"/>
  <c r="L91" i="20"/>
  <c r="F94" i="20"/>
  <c r="D40" i="20"/>
  <c r="F41" i="20"/>
  <c r="C42" i="20"/>
  <c r="K43" i="20"/>
  <c r="J45" i="20"/>
  <c r="E46" i="20"/>
  <c r="L46" i="20"/>
  <c r="I47" i="20"/>
  <c r="D48" i="20"/>
  <c r="F49" i="20"/>
  <c r="C50" i="20"/>
  <c r="K51" i="20"/>
  <c r="J54" i="20"/>
  <c r="C55" i="20"/>
  <c r="K55" i="20"/>
  <c r="L56" i="20"/>
  <c r="D57" i="20"/>
  <c r="E58" i="20"/>
  <c r="U58" i="20" s="1"/>
  <c r="J61" i="20"/>
  <c r="D63" i="20"/>
  <c r="L63" i="20"/>
  <c r="J65" i="20"/>
  <c r="D66" i="20"/>
  <c r="J67" i="20"/>
  <c r="D68" i="20"/>
  <c r="J69" i="20"/>
  <c r="D70" i="20"/>
  <c r="J71" i="20"/>
  <c r="D72" i="20"/>
  <c r="J73" i="20"/>
  <c r="D74" i="20"/>
  <c r="J75" i="20"/>
  <c r="D76" i="20"/>
  <c r="J77" i="20"/>
  <c r="D78" i="20"/>
  <c r="C79" i="20"/>
  <c r="F83" i="20"/>
  <c r="L84" i="20"/>
  <c r="L86" i="20"/>
  <c r="F89" i="20"/>
  <c r="L94" i="20"/>
  <c r="D45" i="20"/>
  <c r="F46" i="20"/>
  <c r="C47" i="20"/>
  <c r="K48" i="20"/>
  <c r="J50" i="20"/>
  <c r="E51" i="20"/>
  <c r="L51" i="20"/>
  <c r="C52" i="20"/>
  <c r="J52" i="20"/>
  <c r="J53" i="20"/>
  <c r="C54" i="20"/>
  <c r="K54" i="20"/>
  <c r="L55" i="20"/>
  <c r="D56" i="20"/>
  <c r="E57" i="20"/>
  <c r="F58" i="20"/>
  <c r="J60" i="20"/>
  <c r="E64" i="20"/>
  <c r="K65" i="20"/>
  <c r="E66" i="20"/>
  <c r="K67" i="20"/>
  <c r="E68" i="20"/>
  <c r="K69" i="20"/>
  <c r="E70" i="20"/>
  <c r="K71" i="20"/>
  <c r="E72" i="20"/>
  <c r="K73" i="20"/>
  <c r="E74" i="20"/>
  <c r="K75" i="20"/>
  <c r="E76" i="20"/>
  <c r="K77" i="20"/>
  <c r="F78" i="20"/>
  <c r="D79" i="20"/>
  <c r="C80" i="20"/>
  <c r="D82" i="20"/>
  <c r="J83" i="20"/>
  <c r="L89" i="20"/>
  <c r="F92" i="20"/>
  <c r="E48" i="20"/>
  <c r="L48" i="20"/>
  <c r="I49" i="20"/>
  <c r="D50" i="20"/>
  <c r="F51" i="20"/>
  <c r="K52" i="20"/>
  <c r="C53" i="20"/>
  <c r="K53" i="20"/>
  <c r="L54" i="20"/>
  <c r="D55" i="20"/>
  <c r="E56" i="20"/>
  <c r="F57" i="20"/>
  <c r="I58" i="20"/>
  <c r="J59" i="20"/>
  <c r="D62" i="20"/>
  <c r="E63" i="20"/>
  <c r="F64" i="20"/>
  <c r="L65" i="20"/>
  <c r="F66" i="20"/>
  <c r="L67" i="20"/>
  <c r="F68" i="20"/>
  <c r="L69" i="20"/>
  <c r="F70" i="20"/>
  <c r="L71" i="20"/>
  <c r="F72" i="20"/>
  <c r="L73" i="20"/>
  <c r="F74" i="20"/>
  <c r="L75" i="20"/>
  <c r="F76" i="20"/>
  <c r="L77" i="20"/>
  <c r="I78" i="20"/>
  <c r="F79" i="20"/>
  <c r="D80" i="20"/>
  <c r="C81" i="20"/>
  <c r="F82" i="20"/>
  <c r="L83" i="20"/>
  <c r="F87" i="20"/>
  <c r="L92" i="20"/>
  <c r="F95" i="20"/>
  <c r="K37" i="20"/>
  <c r="E38" i="20"/>
  <c r="K38" i="20"/>
  <c r="E39" i="20"/>
  <c r="K39" i="20"/>
  <c r="F40" i="20"/>
  <c r="C41" i="20"/>
  <c r="K42" i="20"/>
  <c r="J44" i="20"/>
  <c r="E45" i="20"/>
  <c r="L45" i="20"/>
  <c r="I46" i="20"/>
  <c r="D47" i="20"/>
  <c r="F48" i="20"/>
  <c r="C49" i="20"/>
  <c r="K50" i="20"/>
  <c r="D52" i="20"/>
  <c r="L52" i="20"/>
  <c r="L53" i="20"/>
  <c r="D54" i="20"/>
  <c r="E55" i="20"/>
  <c r="F56" i="20"/>
  <c r="I57" i="20"/>
  <c r="D61" i="20"/>
  <c r="F63" i="20"/>
  <c r="I64" i="20"/>
  <c r="C65" i="20"/>
  <c r="I66" i="20"/>
  <c r="C67" i="20"/>
  <c r="I68" i="20"/>
  <c r="C69" i="20"/>
  <c r="I70" i="20"/>
  <c r="C71" i="20"/>
  <c r="I72" i="20"/>
  <c r="C73" i="20"/>
  <c r="I74" i="20"/>
  <c r="C75" i="20"/>
  <c r="I76" i="20"/>
  <c r="C77" i="20"/>
  <c r="J78" i="20"/>
  <c r="I79" i="20"/>
  <c r="F80" i="20"/>
  <c r="D81" i="20"/>
  <c r="J82" i="20"/>
  <c r="D85" i="20"/>
  <c r="L87" i="20"/>
  <c r="F90" i="20"/>
  <c r="I51" i="20"/>
  <c r="E52" i="20"/>
  <c r="D53" i="20"/>
  <c r="E54" i="20"/>
  <c r="F55" i="20"/>
  <c r="I56" i="20"/>
  <c r="J58" i="20"/>
  <c r="D60" i="20"/>
  <c r="I63" i="20"/>
  <c r="J64" i="20"/>
  <c r="D65" i="20"/>
  <c r="J66" i="20"/>
  <c r="D67" i="20"/>
  <c r="J68" i="20"/>
  <c r="D69" i="20"/>
  <c r="J70" i="20"/>
  <c r="D71" i="20"/>
  <c r="J72" i="20"/>
  <c r="D73" i="20"/>
  <c r="J74" i="20"/>
  <c r="D75" i="20"/>
  <c r="J76" i="20"/>
  <c r="D77" i="20"/>
  <c r="L78" i="20"/>
  <c r="J79" i="20"/>
  <c r="I80" i="20"/>
  <c r="F81" i="20"/>
  <c r="L82" i="20"/>
  <c r="F85" i="20"/>
  <c r="L90" i="20"/>
  <c r="F93" i="20"/>
  <c r="E59" i="20"/>
  <c r="K59" i="20"/>
  <c r="E60" i="20"/>
  <c r="K60" i="20"/>
  <c r="E61" i="20"/>
  <c r="K61" i="20"/>
  <c r="E62" i="20"/>
  <c r="U62" i="20" s="1"/>
  <c r="K62" i="20"/>
  <c r="F97" i="20"/>
  <c r="J98" i="20"/>
  <c r="E99" i="20"/>
  <c r="I100" i="20"/>
  <c r="C103" i="20"/>
  <c r="K103" i="20"/>
  <c r="C104" i="20"/>
  <c r="D105" i="20"/>
  <c r="L105" i="20"/>
  <c r="E106" i="20"/>
  <c r="J108" i="20"/>
  <c r="D109" i="20"/>
  <c r="J110" i="20"/>
  <c r="D111" i="20"/>
  <c r="J112" i="20"/>
  <c r="D113" i="20"/>
  <c r="J114" i="20"/>
  <c r="D115" i="20"/>
  <c r="J116" i="20"/>
  <c r="D117" i="20"/>
  <c r="J118" i="20"/>
  <c r="I119" i="20"/>
  <c r="F120" i="20"/>
  <c r="L121" i="20"/>
  <c r="L124" i="20"/>
  <c r="L95" i="20"/>
  <c r="F96" i="20"/>
  <c r="L96" i="20"/>
  <c r="I97" i="20"/>
  <c r="D98" i="20"/>
  <c r="L99" i="20"/>
  <c r="C100" i="20"/>
  <c r="J100" i="20"/>
  <c r="F101" i="20"/>
  <c r="E102" i="20"/>
  <c r="L102" i="20"/>
  <c r="D103" i="20"/>
  <c r="D104" i="20"/>
  <c r="L104" i="20"/>
  <c r="E105" i="20"/>
  <c r="F107" i="20"/>
  <c r="K108" i="20"/>
  <c r="E109" i="20"/>
  <c r="K110" i="20"/>
  <c r="E111" i="20"/>
  <c r="K112" i="20"/>
  <c r="E113" i="20"/>
  <c r="K114" i="20"/>
  <c r="E115" i="20"/>
  <c r="K116" i="20"/>
  <c r="E117" i="20"/>
  <c r="L118" i="20"/>
  <c r="J119" i="20"/>
  <c r="I120" i="20"/>
  <c r="E123" i="20"/>
  <c r="F59" i="20"/>
  <c r="L59" i="20"/>
  <c r="F60" i="20"/>
  <c r="L60" i="20"/>
  <c r="F61" i="20"/>
  <c r="L61" i="20"/>
  <c r="F62" i="20"/>
  <c r="L62" i="20"/>
  <c r="C97" i="20"/>
  <c r="K98" i="20"/>
  <c r="F99" i="20"/>
  <c r="I101" i="20"/>
  <c r="L103" i="20"/>
  <c r="E104" i="20"/>
  <c r="F106" i="20"/>
  <c r="I107" i="20"/>
  <c r="L108" i="20"/>
  <c r="F109" i="20"/>
  <c r="L110" i="20"/>
  <c r="F111" i="20"/>
  <c r="L112" i="20"/>
  <c r="F113" i="20"/>
  <c r="L114" i="20"/>
  <c r="F115" i="20"/>
  <c r="L116" i="20"/>
  <c r="F117" i="20"/>
  <c r="L119" i="20"/>
  <c r="L120" i="20"/>
  <c r="J123" i="20"/>
  <c r="I81" i="20"/>
  <c r="C82" i="20"/>
  <c r="I82" i="20"/>
  <c r="C83" i="20"/>
  <c r="I83" i="20"/>
  <c r="C84" i="20"/>
  <c r="I84" i="20"/>
  <c r="C85" i="20"/>
  <c r="I85" i="20"/>
  <c r="C86" i="20"/>
  <c r="I86" i="20"/>
  <c r="C87" i="20"/>
  <c r="I87" i="20"/>
  <c r="C88" i="20"/>
  <c r="I88" i="20"/>
  <c r="C89" i="20"/>
  <c r="I89" i="20"/>
  <c r="C90" i="20"/>
  <c r="I90" i="20"/>
  <c r="C91" i="20"/>
  <c r="I91" i="20"/>
  <c r="C92" i="20"/>
  <c r="I92" i="20"/>
  <c r="C93" i="20"/>
  <c r="I93" i="20"/>
  <c r="C94" i="20"/>
  <c r="I94" i="20"/>
  <c r="C95" i="20"/>
  <c r="I95" i="20"/>
  <c r="C96" i="20"/>
  <c r="I96" i="20"/>
  <c r="J97" i="20"/>
  <c r="E98" i="20"/>
  <c r="I99" i="20"/>
  <c r="D100" i="20"/>
  <c r="K100" i="20"/>
  <c r="J101" i="20"/>
  <c r="F102" i="20"/>
  <c r="E103" i="20"/>
  <c r="F105" i="20"/>
  <c r="I106" i="20"/>
  <c r="J107" i="20"/>
  <c r="C108" i="20"/>
  <c r="I109" i="20"/>
  <c r="C110" i="20"/>
  <c r="I111" i="20"/>
  <c r="C112" i="20"/>
  <c r="I113" i="20"/>
  <c r="C114" i="20"/>
  <c r="I115" i="20"/>
  <c r="C116" i="20"/>
  <c r="I117" i="20"/>
  <c r="C118" i="20"/>
  <c r="C122" i="20"/>
  <c r="C59" i="20"/>
  <c r="I59" i="20"/>
  <c r="C60" i="20"/>
  <c r="I60" i="20"/>
  <c r="C61" i="20"/>
  <c r="I61" i="20"/>
  <c r="C62" i="20"/>
  <c r="I62" i="20"/>
  <c r="D97" i="20"/>
  <c r="L98" i="20"/>
  <c r="C99" i="20"/>
  <c r="C101" i="20"/>
  <c r="I102" i="20"/>
  <c r="F104" i="20"/>
  <c r="I105" i="20"/>
  <c r="J106" i="20"/>
  <c r="K107" i="20"/>
  <c r="D108" i="20"/>
  <c r="J109" i="20"/>
  <c r="D110" i="20"/>
  <c r="J111" i="20"/>
  <c r="D112" i="20"/>
  <c r="J113" i="20"/>
  <c r="D114" i="20"/>
  <c r="J115" i="20"/>
  <c r="D116" i="20"/>
  <c r="J117" i="20"/>
  <c r="D118" i="20"/>
  <c r="I125" i="20"/>
  <c r="J85" i="20"/>
  <c r="D86" i="20"/>
  <c r="J86" i="20"/>
  <c r="D87" i="20"/>
  <c r="J87" i="20"/>
  <c r="D88" i="20"/>
  <c r="J88" i="20"/>
  <c r="D89" i="20"/>
  <c r="J89" i="20"/>
  <c r="D90" i="20"/>
  <c r="J90" i="20"/>
  <c r="D91" i="20"/>
  <c r="J91" i="20"/>
  <c r="D92" i="20"/>
  <c r="J92" i="20"/>
  <c r="D93" i="20"/>
  <c r="J93" i="20"/>
  <c r="D94" i="20"/>
  <c r="J94" i="20"/>
  <c r="D95" i="20"/>
  <c r="J95" i="20"/>
  <c r="D96" i="20"/>
  <c r="J96" i="20"/>
  <c r="K97" i="20"/>
  <c r="F98" i="20"/>
  <c r="J99" i="20"/>
  <c r="E100" i="20"/>
  <c r="L100" i="20"/>
  <c r="D101" i="20"/>
  <c r="K101" i="20"/>
  <c r="J102" i="20"/>
  <c r="F103" i="20"/>
  <c r="I104" i="20"/>
  <c r="J105" i="20"/>
  <c r="K106" i="20"/>
  <c r="C107" i="20"/>
  <c r="E108" i="20"/>
  <c r="K109" i="20"/>
  <c r="E110" i="20"/>
  <c r="K111" i="20"/>
  <c r="E112" i="20"/>
  <c r="K113" i="20"/>
  <c r="E114" i="20"/>
  <c r="K115" i="20"/>
  <c r="E116" i="20"/>
  <c r="K117" i="20"/>
  <c r="E118" i="20"/>
  <c r="C119" i="20"/>
  <c r="C121" i="20"/>
  <c r="J125" i="20"/>
  <c r="E97" i="20"/>
  <c r="I98" i="20"/>
  <c r="D99" i="20"/>
  <c r="C102" i="20"/>
  <c r="I103" i="20"/>
  <c r="J104" i="20"/>
  <c r="K105" i="20"/>
  <c r="C106" i="20"/>
  <c r="D107" i="20"/>
  <c r="L107" i="20"/>
  <c r="F108" i="20"/>
  <c r="L109" i="20"/>
  <c r="F110" i="20"/>
  <c r="L111" i="20"/>
  <c r="F112" i="20"/>
  <c r="L113" i="20"/>
  <c r="F114" i="20"/>
  <c r="L115" i="20"/>
  <c r="F116" i="20"/>
  <c r="L117" i="20"/>
  <c r="F118" i="20"/>
  <c r="D119" i="20"/>
  <c r="C120" i="20"/>
  <c r="F121" i="20"/>
  <c r="E78" i="20"/>
  <c r="K78" i="20"/>
  <c r="E79" i="20"/>
  <c r="K79" i="20"/>
  <c r="E80" i="20"/>
  <c r="K80" i="20"/>
  <c r="E81" i="20"/>
  <c r="K81" i="20"/>
  <c r="E82" i="20"/>
  <c r="K82" i="20"/>
  <c r="E83" i="20"/>
  <c r="K83" i="20"/>
  <c r="E84" i="20"/>
  <c r="K84" i="20"/>
  <c r="E85" i="20"/>
  <c r="K85" i="20"/>
  <c r="E86" i="20"/>
  <c r="K86" i="20"/>
  <c r="E87" i="20"/>
  <c r="K87" i="20"/>
  <c r="E88" i="20"/>
  <c r="K88" i="20"/>
  <c r="E89" i="20"/>
  <c r="K89" i="20"/>
  <c r="E90" i="20"/>
  <c r="K90" i="20"/>
  <c r="E91" i="20"/>
  <c r="K91" i="20"/>
  <c r="E92" i="20"/>
  <c r="K92" i="20"/>
  <c r="E93" i="20"/>
  <c r="K93" i="20"/>
  <c r="E94" i="20"/>
  <c r="K94" i="20"/>
  <c r="E95" i="20"/>
  <c r="K95" i="20"/>
  <c r="E96" i="20"/>
  <c r="K96" i="20"/>
  <c r="L97" i="20"/>
  <c r="C98" i="20"/>
  <c r="K99" i="20"/>
  <c r="F100" i="20"/>
  <c r="E101" i="20"/>
  <c r="L101" i="20"/>
  <c r="D102" i="20"/>
  <c r="K102" i="20"/>
  <c r="J103" i="20"/>
  <c r="K104" i="20"/>
  <c r="C105" i="20"/>
  <c r="D106" i="20"/>
  <c r="L106" i="20"/>
  <c r="E107" i="20"/>
  <c r="I108" i="20"/>
  <c r="C109" i="20"/>
  <c r="I110" i="20"/>
  <c r="C111" i="20"/>
  <c r="I112" i="20"/>
  <c r="C113" i="20"/>
  <c r="I114" i="20"/>
  <c r="C115" i="20"/>
  <c r="I116" i="20"/>
  <c r="C117" i="20"/>
  <c r="I118" i="20"/>
  <c r="F119" i="20"/>
  <c r="D120" i="20"/>
  <c r="I121" i="20"/>
  <c r="K118" i="20"/>
  <c r="E119" i="20"/>
  <c r="K119" i="20"/>
  <c r="E120" i="20"/>
  <c r="K120" i="20"/>
  <c r="E121" i="20"/>
  <c r="K121" i="20"/>
  <c r="L122" i="20"/>
  <c r="I123" i="20"/>
  <c r="D124" i="20"/>
  <c r="K124" i="20"/>
  <c r="F125" i="20"/>
  <c r="C126" i="20"/>
  <c r="E127" i="20"/>
  <c r="C128" i="20"/>
  <c r="D130" i="20"/>
  <c r="E132" i="20"/>
  <c r="D135" i="20"/>
  <c r="L136" i="20"/>
  <c r="C138" i="20"/>
  <c r="J140" i="20"/>
  <c r="K154" i="20"/>
  <c r="D159" i="20"/>
  <c r="F122" i="20"/>
  <c r="C123" i="20"/>
  <c r="E124" i="20"/>
  <c r="J126" i="20"/>
  <c r="K128" i="20"/>
  <c r="I129" i="20"/>
  <c r="L130" i="20"/>
  <c r="J131" i="20"/>
  <c r="I132" i="20"/>
  <c r="E133" i="20"/>
  <c r="E134" i="20"/>
  <c r="E135" i="20"/>
  <c r="D136" i="20"/>
  <c r="D137" i="20"/>
  <c r="L137" i="20"/>
  <c r="D138" i="20"/>
  <c r="L138" i="20"/>
  <c r="C139" i="20"/>
  <c r="C147" i="20"/>
  <c r="J150" i="20"/>
  <c r="C155" i="20"/>
  <c r="D126" i="20"/>
  <c r="K126" i="20"/>
  <c r="I127" i="20"/>
  <c r="D128" i="20"/>
  <c r="J129" i="20"/>
  <c r="E130" i="20"/>
  <c r="C131" i="20"/>
  <c r="I133" i="20"/>
  <c r="E136" i="20"/>
  <c r="D139" i="20"/>
  <c r="D145" i="20"/>
  <c r="K147" i="20"/>
  <c r="I160" i="20"/>
  <c r="I122" i="20"/>
  <c r="D123" i="20"/>
  <c r="K123" i="20"/>
  <c r="F124" i="20"/>
  <c r="C125" i="20"/>
  <c r="E126" i="20"/>
  <c r="L128" i="20"/>
  <c r="C129" i="20"/>
  <c r="K131" i="20"/>
  <c r="J132" i="20"/>
  <c r="J133" i="20"/>
  <c r="I134" i="20"/>
  <c r="I135" i="20"/>
  <c r="I136" i="20"/>
  <c r="E137" i="20"/>
  <c r="E138" i="20"/>
  <c r="I145" i="20"/>
  <c r="L151" i="20"/>
  <c r="E156" i="20"/>
  <c r="L126" i="20"/>
  <c r="J127" i="20"/>
  <c r="E128" i="20"/>
  <c r="K129" i="20"/>
  <c r="I130" i="20"/>
  <c r="D131" i="20"/>
  <c r="L131" i="20"/>
  <c r="J134" i="20"/>
  <c r="I137" i="20"/>
  <c r="I139" i="20"/>
  <c r="C148" i="20"/>
  <c r="D152" i="20"/>
  <c r="J122" i="20"/>
  <c r="L123" i="20"/>
  <c r="I124" i="20"/>
  <c r="D125" i="20"/>
  <c r="K125" i="20"/>
  <c r="F126" i="20"/>
  <c r="C127" i="20"/>
  <c r="I128" i="20"/>
  <c r="D129" i="20"/>
  <c r="E131" i="20"/>
  <c r="C132" i="20"/>
  <c r="K132" i="20"/>
  <c r="C133" i="20"/>
  <c r="K133" i="20"/>
  <c r="K134" i="20"/>
  <c r="J135" i="20"/>
  <c r="J136" i="20"/>
  <c r="J137" i="20"/>
  <c r="I138" i="20"/>
  <c r="C140" i="20"/>
  <c r="E148" i="20"/>
  <c r="J157" i="20"/>
  <c r="C162" i="20"/>
  <c r="J120" i="20"/>
  <c r="D121" i="20"/>
  <c r="J121" i="20"/>
  <c r="D122" i="20"/>
  <c r="K122" i="20"/>
  <c r="F123" i="20"/>
  <c r="C124" i="20"/>
  <c r="E125" i="20"/>
  <c r="K127" i="20"/>
  <c r="L129" i="20"/>
  <c r="J130" i="20"/>
  <c r="L132" i="20"/>
  <c r="C134" i="20"/>
  <c r="K135" i="20"/>
  <c r="J138" i="20"/>
  <c r="J139" i="20"/>
  <c r="D141" i="20"/>
  <c r="I146" i="20"/>
  <c r="I153" i="20"/>
  <c r="E122" i="20"/>
  <c r="J124" i="20"/>
  <c r="L125" i="20"/>
  <c r="I126" i="20"/>
  <c r="D127" i="20"/>
  <c r="L127" i="20"/>
  <c r="J128" i="20"/>
  <c r="E129" i="20"/>
  <c r="C130" i="20"/>
  <c r="K130" i="20"/>
  <c r="I131" i="20"/>
  <c r="D132" i="20"/>
  <c r="D133" i="20"/>
  <c r="L133" i="20"/>
  <c r="D134" i="20"/>
  <c r="L134" i="20"/>
  <c r="C135" i="20"/>
  <c r="L135" i="20"/>
  <c r="C136" i="20"/>
  <c r="K136" i="20"/>
  <c r="C137" i="20"/>
  <c r="K137" i="20"/>
  <c r="K138" i="20"/>
  <c r="K139" i="20"/>
  <c r="I144" i="20"/>
  <c r="K146" i="20"/>
  <c r="E149" i="20"/>
  <c r="J144" i="20"/>
  <c r="C146" i="20"/>
  <c r="L146" i="20"/>
  <c r="E147" i="20"/>
  <c r="K149" i="20"/>
  <c r="D150" i="20"/>
  <c r="J152" i="20"/>
  <c r="C153" i="20"/>
  <c r="L153" i="20"/>
  <c r="I155" i="20"/>
  <c r="K156" i="20"/>
  <c r="E158" i="20"/>
  <c r="J159" i="20"/>
  <c r="L160" i="20"/>
  <c r="D161" i="20"/>
  <c r="I162" i="20"/>
  <c r="K163" i="20"/>
  <c r="C164" i="20"/>
  <c r="E165" i="20"/>
  <c r="J166" i="20"/>
  <c r="L167" i="20"/>
  <c r="D168" i="20"/>
  <c r="I169" i="20"/>
  <c r="K170" i="20"/>
  <c r="C171" i="20"/>
  <c r="E172" i="20"/>
  <c r="J173" i="20"/>
  <c r="D175" i="20"/>
  <c r="I176" i="20"/>
  <c r="C177" i="20"/>
  <c r="K178" i="20"/>
  <c r="E179" i="20"/>
  <c r="K181" i="20"/>
  <c r="E140" i="20"/>
  <c r="L140" i="20"/>
  <c r="I141" i="20"/>
  <c r="C142" i="20"/>
  <c r="J142" i="20"/>
  <c r="D143" i="20"/>
  <c r="K143" i="20"/>
  <c r="K144" i="20"/>
  <c r="K145" i="20"/>
  <c r="D146" i="20"/>
  <c r="J148" i="20"/>
  <c r="C149" i="20"/>
  <c r="L149" i="20"/>
  <c r="I151" i="20"/>
  <c r="K152" i="20"/>
  <c r="E154" i="20"/>
  <c r="J155" i="20"/>
  <c r="L156" i="20"/>
  <c r="D157" i="20"/>
  <c r="I158" i="20"/>
  <c r="K159" i="20"/>
  <c r="C160" i="20"/>
  <c r="E161" i="20"/>
  <c r="J162" i="20"/>
  <c r="L163" i="20"/>
  <c r="D164" i="20"/>
  <c r="I165" i="20"/>
  <c r="K166" i="20"/>
  <c r="C167" i="20"/>
  <c r="E168" i="20"/>
  <c r="J169" i="20"/>
  <c r="D171" i="20"/>
  <c r="I172" i="20"/>
  <c r="C174" i="20"/>
  <c r="L174" i="20"/>
  <c r="E175" i="20"/>
  <c r="L143" i="20"/>
  <c r="C144" i="20"/>
  <c r="C145" i="20"/>
  <c r="L145" i="20"/>
  <c r="I147" i="20"/>
  <c r="K148" i="20"/>
  <c r="E150" i="20"/>
  <c r="J151" i="20"/>
  <c r="L152" i="20"/>
  <c r="D153" i="20"/>
  <c r="I154" i="20"/>
  <c r="K155" i="20"/>
  <c r="C156" i="20"/>
  <c r="E157" i="20"/>
  <c r="J158" i="20"/>
  <c r="L159" i="20"/>
  <c r="D160" i="20"/>
  <c r="I161" i="20"/>
  <c r="K162" i="20"/>
  <c r="C163" i="20"/>
  <c r="E164" i="20"/>
  <c r="J165" i="20"/>
  <c r="D167" i="20"/>
  <c r="I168" i="20"/>
  <c r="C170" i="20"/>
  <c r="L170" i="20"/>
  <c r="E171" i="20"/>
  <c r="K173" i="20"/>
  <c r="D174" i="20"/>
  <c r="J176" i="20"/>
  <c r="D177" i="20"/>
  <c r="L178" i="20"/>
  <c r="I179" i="20"/>
  <c r="C180" i="20"/>
  <c r="E182" i="20"/>
  <c r="E139" i="20"/>
  <c r="L139" i="20"/>
  <c r="I140" i="20"/>
  <c r="C141" i="20"/>
  <c r="J141" i="20"/>
  <c r="D142" i="20"/>
  <c r="K142" i="20"/>
  <c r="E143" i="20"/>
  <c r="D144" i="20"/>
  <c r="L144" i="20"/>
  <c r="E146" i="20"/>
  <c r="J147" i="20"/>
  <c r="L148" i="20"/>
  <c r="D149" i="20"/>
  <c r="I150" i="20"/>
  <c r="K151" i="20"/>
  <c r="C152" i="20"/>
  <c r="E153" i="20"/>
  <c r="J154" i="20"/>
  <c r="L155" i="20"/>
  <c r="D156" i="20"/>
  <c r="I157" i="20"/>
  <c r="K158" i="20"/>
  <c r="C159" i="20"/>
  <c r="E160" i="20"/>
  <c r="J161" i="20"/>
  <c r="D163" i="20"/>
  <c r="I164" i="20"/>
  <c r="C166" i="20"/>
  <c r="L166" i="20"/>
  <c r="E167" i="20"/>
  <c r="K169" i="20"/>
  <c r="D170" i="20"/>
  <c r="J172" i="20"/>
  <c r="C173" i="20"/>
  <c r="L173" i="20"/>
  <c r="I175" i="20"/>
  <c r="K176" i="20"/>
  <c r="E177" i="20"/>
  <c r="J179" i="20"/>
  <c r="D180" i="20"/>
  <c r="L182" i="20"/>
  <c r="L162" i="20"/>
  <c r="E163" i="20"/>
  <c r="K165" i="20"/>
  <c r="D166" i="20"/>
  <c r="J168" i="20"/>
  <c r="C169" i="20"/>
  <c r="L169" i="20"/>
  <c r="I171" i="20"/>
  <c r="K172" i="20"/>
  <c r="E174" i="20"/>
  <c r="J175" i="20"/>
  <c r="J177" i="20"/>
  <c r="D178" i="20"/>
  <c r="L179" i="20"/>
  <c r="I180" i="20"/>
  <c r="K141" i="20"/>
  <c r="E142" i="20"/>
  <c r="L142" i="20"/>
  <c r="I143" i="20"/>
  <c r="E144" i="20"/>
  <c r="E145" i="20"/>
  <c r="J146" i="20"/>
  <c r="L147" i="20"/>
  <c r="D148" i="20"/>
  <c r="I149" i="20"/>
  <c r="K150" i="20"/>
  <c r="C151" i="20"/>
  <c r="E152" i="20"/>
  <c r="J153" i="20"/>
  <c r="D155" i="20"/>
  <c r="I156" i="20"/>
  <c r="C158" i="20"/>
  <c r="L158" i="20"/>
  <c r="E159" i="20"/>
  <c r="K161" i="20"/>
  <c r="D162" i="20"/>
  <c r="J164" i="20"/>
  <c r="C165" i="20"/>
  <c r="L165" i="20"/>
  <c r="I167" i="20"/>
  <c r="K168" i="20"/>
  <c r="E170" i="20"/>
  <c r="J171" i="20"/>
  <c r="L172" i="20"/>
  <c r="D173" i="20"/>
  <c r="I174" i="20"/>
  <c r="K175" i="20"/>
  <c r="C176" i="20"/>
  <c r="D181" i="20"/>
  <c r="I183" i="20"/>
  <c r="J149" i="20"/>
  <c r="D151" i="20"/>
  <c r="I152" i="20"/>
  <c r="C154" i="20"/>
  <c r="L154" i="20"/>
  <c r="E155" i="20"/>
  <c r="K157" i="20"/>
  <c r="D158" i="20"/>
  <c r="J160" i="20"/>
  <c r="C161" i="20"/>
  <c r="L161" i="20"/>
  <c r="I163" i="20"/>
  <c r="K164" i="20"/>
  <c r="E166" i="20"/>
  <c r="J167" i="20"/>
  <c r="L168" i="20"/>
  <c r="D169" i="20"/>
  <c r="I170" i="20"/>
  <c r="K171" i="20"/>
  <c r="C172" i="20"/>
  <c r="E173" i="20"/>
  <c r="J174" i="20"/>
  <c r="L175" i="20"/>
  <c r="D176" i="20"/>
  <c r="K177" i="20"/>
  <c r="E178" i="20"/>
  <c r="J180" i="20"/>
  <c r="E181" i="20"/>
  <c r="D140" i="20"/>
  <c r="K140" i="20"/>
  <c r="E141" i="20"/>
  <c r="L141" i="20"/>
  <c r="I142" i="20"/>
  <c r="C143" i="20"/>
  <c r="J143" i="20"/>
  <c r="J145" i="20"/>
  <c r="D147" i="20"/>
  <c r="I148" i="20"/>
  <c r="C150" i="20"/>
  <c r="L150" i="20"/>
  <c r="E151" i="20"/>
  <c r="K153" i="20"/>
  <c r="D154" i="20"/>
  <c r="J156" i="20"/>
  <c r="C157" i="20"/>
  <c r="L157" i="20"/>
  <c r="I159" i="20"/>
  <c r="K160" i="20"/>
  <c r="E162" i="20"/>
  <c r="J163" i="20"/>
  <c r="L164" i="20"/>
  <c r="D165" i="20"/>
  <c r="I166" i="20"/>
  <c r="K167" i="20"/>
  <c r="C168" i="20"/>
  <c r="E169" i="20"/>
  <c r="J170" i="20"/>
  <c r="L171" i="20"/>
  <c r="D172" i="20"/>
  <c r="I173" i="20"/>
  <c r="K174" i="20"/>
  <c r="C175" i="20"/>
  <c r="E176" i="20"/>
  <c r="L177" i="20"/>
  <c r="I178" i="20"/>
  <c r="C179" i="20"/>
  <c r="K180" i="20"/>
  <c r="L197" i="20"/>
  <c r="I199" i="20"/>
  <c r="I200" i="20"/>
  <c r="E202" i="20"/>
  <c r="E203" i="20"/>
  <c r="I204" i="20"/>
  <c r="K205" i="20"/>
  <c r="E210" i="20"/>
  <c r="D213" i="20"/>
  <c r="K234" i="20"/>
  <c r="D239" i="20"/>
  <c r="C184" i="20"/>
  <c r="J184" i="20"/>
  <c r="D185" i="20"/>
  <c r="K185" i="20"/>
  <c r="E186" i="20"/>
  <c r="L186" i="20"/>
  <c r="I187" i="20"/>
  <c r="C188" i="20"/>
  <c r="J188" i="20"/>
  <c r="D189" i="20"/>
  <c r="K189" i="20"/>
  <c r="E190" i="20"/>
  <c r="L190" i="20"/>
  <c r="I191" i="20"/>
  <c r="C192" i="20"/>
  <c r="J192" i="20"/>
  <c r="D193" i="20"/>
  <c r="K193" i="20"/>
  <c r="E194" i="20"/>
  <c r="L194" i="20"/>
  <c r="I195" i="20"/>
  <c r="C196" i="20"/>
  <c r="J196" i="20"/>
  <c r="E197" i="20"/>
  <c r="K198" i="20"/>
  <c r="I206" i="20"/>
  <c r="K210" i="20"/>
  <c r="L213" i="20"/>
  <c r="K217" i="20"/>
  <c r="J230" i="20"/>
  <c r="C235" i="20"/>
  <c r="J244" i="20"/>
  <c r="C249" i="20"/>
  <c r="D198" i="20"/>
  <c r="J200" i="20"/>
  <c r="J201" i="20"/>
  <c r="I203" i="20"/>
  <c r="J204" i="20"/>
  <c r="C205" i="20"/>
  <c r="I226" i="20"/>
  <c r="I240" i="20"/>
  <c r="L249" i="20"/>
  <c r="L181" i="20"/>
  <c r="I182" i="20"/>
  <c r="C183" i="20"/>
  <c r="J183" i="20"/>
  <c r="D184" i="20"/>
  <c r="K184" i="20"/>
  <c r="E185" i="20"/>
  <c r="L185" i="20"/>
  <c r="I186" i="20"/>
  <c r="C187" i="20"/>
  <c r="J187" i="20"/>
  <c r="D188" i="20"/>
  <c r="K188" i="20"/>
  <c r="E189" i="20"/>
  <c r="L189" i="20"/>
  <c r="I190" i="20"/>
  <c r="C191" i="20"/>
  <c r="J191" i="20"/>
  <c r="D192" i="20"/>
  <c r="K192" i="20"/>
  <c r="E193" i="20"/>
  <c r="L193" i="20"/>
  <c r="I194" i="20"/>
  <c r="C195" i="20"/>
  <c r="J195" i="20"/>
  <c r="D196" i="20"/>
  <c r="K196" i="20"/>
  <c r="L198" i="20"/>
  <c r="L207" i="20"/>
  <c r="C209" i="20"/>
  <c r="L214" i="20"/>
  <c r="I222" i="20"/>
  <c r="L231" i="20"/>
  <c r="E236" i="20"/>
  <c r="E250" i="20"/>
  <c r="J262" i="20"/>
  <c r="J197" i="20"/>
  <c r="E198" i="20"/>
  <c r="L199" i="20"/>
  <c r="C200" i="20"/>
  <c r="C201" i="20"/>
  <c r="K201" i="20"/>
  <c r="K202" i="20"/>
  <c r="D205" i="20"/>
  <c r="E209" i="20"/>
  <c r="C215" i="20"/>
  <c r="K227" i="20"/>
  <c r="D232" i="20"/>
  <c r="K241" i="20"/>
  <c r="D246" i="20"/>
  <c r="I267" i="20"/>
  <c r="L176" i="20"/>
  <c r="I177" i="20"/>
  <c r="C178" i="20"/>
  <c r="J178" i="20"/>
  <c r="D179" i="20"/>
  <c r="K179" i="20"/>
  <c r="E180" i="20"/>
  <c r="L180" i="20"/>
  <c r="I181" i="20"/>
  <c r="C182" i="20"/>
  <c r="J182" i="20"/>
  <c r="D183" i="20"/>
  <c r="K183" i="20"/>
  <c r="E184" i="20"/>
  <c r="L184" i="20"/>
  <c r="I185" i="20"/>
  <c r="C186" i="20"/>
  <c r="J186" i="20"/>
  <c r="D187" i="20"/>
  <c r="K187" i="20"/>
  <c r="E188" i="20"/>
  <c r="L188" i="20"/>
  <c r="I189" i="20"/>
  <c r="C190" i="20"/>
  <c r="J190" i="20"/>
  <c r="D191" i="20"/>
  <c r="K191" i="20"/>
  <c r="E192" i="20"/>
  <c r="L192" i="20"/>
  <c r="I193" i="20"/>
  <c r="C194" i="20"/>
  <c r="J194" i="20"/>
  <c r="D195" i="20"/>
  <c r="K195" i="20"/>
  <c r="E196" i="20"/>
  <c r="C197" i="20"/>
  <c r="C204" i="20"/>
  <c r="J219" i="20"/>
  <c r="J223" i="20"/>
  <c r="J237" i="20"/>
  <c r="C242" i="20"/>
  <c r="K197" i="20"/>
  <c r="I198" i="20"/>
  <c r="E199" i="20"/>
  <c r="D201" i="20"/>
  <c r="D202" i="20"/>
  <c r="L202" i="20"/>
  <c r="L203" i="20"/>
  <c r="D206" i="20"/>
  <c r="D212" i="20"/>
  <c r="C216" i="20"/>
  <c r="C224" i="20"/>
  <c r="I233" i="20"/>
  <c r="I247" i="20"/>
  <c r="J252" i="20"/>
  <c r="C181" i="20"/>
  <c r="J181" i="20"/>
  <c r="D182" i="20"/>
  <c r="K182" i="20"/>
  <c r="E183" i="20"/>
  <c r="L183" i="20"/>
  <c r="I184" i="20"/>
  <c r="C185" i="20"/>
  <c r="J185" i="20"/>
  <c r="D186" i="20"/>
  <c r="K186" i="20"/>
  <c r="E187" i="20"/>
  <c r="L187" i="20"/>
  <c r="I188" i="20"/>
  <c r="C189" i="20"/>
  <c r="J189" i="20"/>
  <c r="D190" i="20"/>
  <c r="K190" i="20"/>
  <c r="E191" i="20"/>
  <c r="L191" i="20"/>
  <c r="I192" i="20"/>
  <c r="C193" i="20"/>
  <c r="J193" i="20"/>
  <c r="D194" i="20"/>
  <c r="K194" i="20"/>
  <c r="E195" i="20"/>
  <c r="L195" i="20"/>
  <c r="I196" i="20"/>
  <c r="D197" i="20"/>
  <c r="E206" i="20"/>
  <c r="D207" i="20"/>
  <c r="E208" i="20"/>
  <c r="C210" i="20"/>
  <c r="K216" i="20"/>
  <c r="J220" i="20"/>
  <c r="L224" i="20"/>
  <c r="E229" i="20"/>
  <c r="L238" i="20"/>
  <c r="E243" i="20"/>
  <c r="D253" i="20"/>
  <c r="J208" i="20"/>
  <c r="I209" i="20"/>
  <c r="E211" i="20"/>
  <c r="E212" i="20"/>
  <c r="D214" i="20"/>
  <c r="D215" i="20"/>
  <c r="L215" i="20"/>
  <c r="L216" i="20"/>
  <c r="C217" i="20"/>
  <c r="C218" i="20"/>
  <c r="K218" i="20"/>
  <c r="K219" i="20"/>
  <c r="J221" i="20"/>
  <c r="J222" i="20"/>
  <c r="K223" i="20"/>
  <c r="E225" i="20"/>
  <c r="J226" i="20"/>
  <c r="L227" i="20"/>
  <c r="D228" i="20"/>
  <c r="I229" i="20"/>
  <c r="K230" i="20"/>
  <c r="C231" i="20"/>
  <c r="E232" i="20"/>
  <c r="J233" i="20"/>
  <c r="L234" i="20"/>
  <c r="D235" i="20"/>
  <c r="I236" i="20"/>
  <c r="K237" i="20"/>
  <c r="C238" i="20"/>
  <c r="E239" i="20"/>
  <c r="J240" i="20"/>
  <c r="D242" i="20"/>
  <c r="I243" i="20"/>
  <c r="C245" i="20"/>
  <c r="L245" i="20"/>
  <c r="E246" i="20"/>
  <c r="K248" i="20"/>
  <c r="D249" i="20"/>
  <c r="I258" i="20"/>
  <c r="C268" i="20"/>
  <c r="E278" i="20"/>
  <c r="C199" i="20"/>
  <c r="J199" i="20"/>
  <c r="D200" i="20"/>
  <c r="K200" i="20"/>
  <c r="E201" i="20"/>
  <c r="L201" i="20"/>
  <c r="I202" i="20"/>
  <c r="C203" i="20"/>
  <c r="J203" i="20"/>
  <c r="D204" i="20"/>
  <c r="K204" i="20"/>
  <c r="E205" i="20"/>
  <c r="L205" i="20"/>
  <c r="J206" i="20"/>
  <c r="E207" i="20"/>
  <c r="C208" i="20"/>
  <c r="I210" i="20"/>
  <c r="I211" i="20"/>
  <c r="E213" i="20"/>
  <c r="E214" i="20"/>
  <c r="D216" i="20"/>
  <c r="D217" i="20"/>
  <c r="L217" i="20"/>
  <c r="L218" i="20"/>
  <c r="C219" i="20"/>
  <c r="C220" i="20"/>
  <c r="K220" i="20"/>
  <c r="K221" i="20"/>
  <c r="L223" i="20"/>
  <c r="D224" i="20"/>
  <c r="I225" i="20"/>
  <c r="K226" i="20"/>
  <c r="C227" i="20"/>
  <c r="E228" i="20"/>
  <c r="J229" i="20"/>
  <c r="L230" i="20"/>
  <c r="D231" i="20"/>
  <c r="I232" i="20"/>
  <c r="K233" i="20"/>
  <c r="C234" i="20"/>
  <c r="E235" i="20"/>
  <c r="J236" i="20"/>
  <c r="D238" i="20"/>
  <c r="I239" i="20"/>
  <c r="C241" i="20"/>
  <c r="L241" i="20"/>
  <c r="E242" i="20"/>
  <c r="K244" i="20"/>
  <c r="D245" i="20"/>
  <c r="J247" i="20"/>
  <c r="C248" i="20"/>
  <c r="L248" i="20"/>
  <c r="I250" i="20"/>
  <c r="C251" i="20"/>
  <c r="K252" i="20"/>
  <c r="E253" i="20"/>
  <c r="L281" i="20"/>
  <c r="C206" i="20"/>
  <c r="K208" i="20"/>
  <c r="J209" i="20"/>
  <c r="J210" i="20"/>
  <c r="I212" i="20"/>
  <c r="I213" i="20"/>
  <c r="E215" i="20"/>
  <c r="E216" i="20"/>
  <c r="D218" i="20"/>
  <c r="D219" i="20"/>
  <c r="L219" i="20"/>
  <c r="L220" i="20"/>
  <c r="C221" i="20"/>
  <c r="C222" i="20"/>
  <c r="K222" i="20"/>
  <c r="C223" i="20"/>
  <c r="E224" i="20"/>
  <c r="J225" i="20"/>
  <c r="L226" i="20"/>
  <c r="D227" i="20"/>
  <c r="I228" i="20"/>
  <c r="K229" i="20"/>
  <c r="C230" i="20"/>
  <c r="E231" i="20"/>
  <c r="J232" i="20"/>
  <c r="D234" i="20"/>
  <c r="I235" i="20"/>
  <c r="C237" i="20"/>
  <c r="L237" i="20"/>
  <c r="E238" i="20"/>
  <c r="K240" i="20"/>
  <c r="D241" i="20"/>
  <c r="J243" i="20"/>
  <c r="C244" i="20"/>
  <c r="L244" i="20"/>
  <c r="I246" i="20"/>
  <c r="K247" i="20"/>
  <c r="E249" i="20"/>
  <c r="J250" i="20"/>
  <c r="D251" i="20"/>
  <c r="L252" i="20"/>
  <c r="I253" i="20"/>
  <c r="E254" i="20"/>
  <c r="K259" i="20"/>
  <c r="D264" i="20"/>
  <c r="K269" i="20"/>
  <c r="L196" i="20"/>
  <c r="I197" i="20"/>
  <c r="C198" i="20"/>
  <c r="J198" i="20"/>
  <c r="D199" i="20"/>
  <c r="K199" i="20"/>
  <c r="E200" i="20"/>
  <c r="L200" i="20"/>
  <c r="I201" i="20"/>
  <c r="C202" i="20"/>
  <c r="J202" i="20"/>
  <c r="D203" i="20"/>
  <c r="K203" i="20"/>
  <c r="E204" i="20"/>
  <c r="L204" i="20"/>
  <c r="I205" i="20"/>
  <c r="K206" i="20"/>
  <c r="I207" i="20"/>
  <c r="D208" i="20"/>
  <c r="L208" i="20"/>
  <c r="K209" i="20"/>
  <c r="J211" i="20"/>
  <c r="J212" i="20"/>
  <c r="I214" i="20"/>
  <c r="I215" i="20"/>
  <c r="E217" i="20"/>
  <c r="E218" i="20"/>
  <c r="D220" i="20"/>
  <c r="D221" i="20"/>
  <c r="L221" i="20"/>
  <c r="L222" i="20"/>
  <c r="D223" i="20"/>
  <c r="I224" i="20"/>
  <c r="K225" i="20"/>
  <c r="C226" i="20"/>
  <c r="E227" i="20"/>
  <c r="J228" i="20"/>
  <c r="D230" i="20"/>
  <c r="I231" i="20"/>
  <c r="C233" i="20"/>
  <c r="L233" i="20"/>
  <c r="E234" i="20"/>
  <c r="K236" i="20"/>
  <c r="D237" i="20"/>
  <c r="J239" i="20"/>
  <c r="C240" i="20"/>
  <c r="L240" i="20"/>
  <c r="I242" i="20"/>
  <c r="K243" i="20"/>
  <c r="E245" i="20"/>
  <c r="J246" i="20"/>
  <c r="L247" i="20"/>
  <c r="D248" i="20"/>
  <c r="I249" i="20"/>
  <c r="L250" i="20"/>
  <c r="I251" i="20"/>
  <c r="C252" i="20"/>
  <c r="K253" i="20"/>
  <c r="C260" i="20"/>
  <c r="E270" i="20"/>
  <c r="J291" i="20"/>
  <c r="K211" i="20"/>
  <c r="J213" i="20"/>
  <c r="J214" i="20"/>
  <c r="I216" i="20"/>
  <c r="I217" i="20"/>
  <c r="E219" i="20"/>
  <c r="E220" i="20"/>
  <c r="D222" i="20"/>
  <c r="E223" i="20"/>
  <c r="J224" i="20"/>
  <c r="D226" i="20"/>
  <c r="I227" i="20"/>
  <c r="C229" i="20"/>
  <c r="L229" i="20"/>
  <c r="E230" i="20"/>
  <c r="K232" i="20"/>
  <c r="D233" i="20"/>
  <c r="J235" i="20"/>
  <c r="C236" i="20"/>
  <c r="L236" i="20"/>
  <c r="I238" i="20"/>
  <c r="K239" i="20"/>
  <c r="E241" i="20"/>
  <c r="J242" i="20"/>
  <c r="L243" i="20"/>
  <c r="D244" i="20"/>
  <c r="I245" i="20"/>
  <c r="K246" i="20"/>
  <c r="C247" i="20"/>
  <c r="E248" i="20"/>
  <c r="J249" i="20"/>
  <c r="L254" i="20"/>
  <c r="I265" i="20"/>
  <c r="C309" i="20"/>
  <c r="J205" i="20"/>
  <c r="L206" i="20"/>
  <c r="J207" i="20"/>
  <c r="D209" i="20"/>
  <c r="L209" i="20"/>
  <c r="L210" i="20"/>
  <c r="C211" i="20"/>
  <c r="C212" i="20"/>
  <c r="K212" i="20"/>
  <c r="K213" i="20"/>
  <c r="J215" i="20"/>
  <c r="J216" i="20"/>
  <c r="I218" i="20"/>
  <c r="I219" i="20"/>
  <c r="E221" i="20"/>
  <c r="E222" i="20"/>
  <c r="I223" i="20"/>
  <c r="C225" i="20"/>
  <c r="L225" i="20"/>
  <c r="E226" i="20"/>
  <c r="K228" i="20"/>
  <c r="D229" i="20"/>
  <c r="J231" i="20"/>
  <c r="C232" i="20"/>
  <c r="L232" i="20"/>
  <c r="I234" i="20"/>
  <c r="K235" i="20"/>
  <c r="E237" i="20"/>
  <c r="J238" i="20"/>
  <c r="L239" i="20"/>
  <c r="D240" i="20"/>
  <c r="I241" i="20"/>
  <c r="K242" i="20"/>
  <c r="C243" i="20"/>
  <c r="E244" i="20"/>
  <c r="J245" i="20"/>
  <c r="L246" i="20"/>
  <c r="D247" i="20"/>
  <c r="I248" i="20"/>
  <c r="K249" i="20"/>
  <c r="C250" i="20"/>
  <c r="J251" i="20"/>
  <c r="D252" i="20"/>
  <c r="L253" i="20"/>
  <c r="E261" i="20"/>
  <c r="C207" i="20"/>
  <c r="K207" i="20"/>
  <c r="I208" i="20"/>
  <c r="D210" i="20"/>
  <c r="D211" i="20"/>
  <c r="L211" i="20"/>
  <c r="L212" i="20"/>
  <c r="C213" i="20"/>
  <c r="C214" i="20"/>
  <c r="K214" i="20"/>
  <c r="K215" i="20"/>
  <c r="J217" i="20"/>
  <c r="J218" i="20"/>
  <c r="I220" i="20"/>
  <c r="I221" i="20"/>
  <c r="K224" i="20"/>
  <c r="D225" i="20"/>
  <c r="J227" i="20"/>
  <c r="C228" i="20"/>
  <c r="L228" i="20"/>
  <c r="I230" i="20"/>
  <c r="K231" i="20"/>
  <c r="E233" i="20"/>
  <c r="J234" i="20"/>
  <c r="L235" i="20"/>
  <c r="D236" i="20"/>
  <c r="I237" i="20"/>
  <c r="K238" i="20"/>
  <c r="C239" i="20"/>
  <c r="E240" i="20"/>
  <c r="J241" i="20"/>
  <c r="L242" i="20"/>
  <c r="D243" i="20"/>
  <c r="I244" i="20"/>
  <c r="K245" i="20"/>
  <c r="C246" i="20"/>
  <c r="E247" i="20"/>
  <c r="J248" i="20"/>
  <c r="D250" i="20"/>
  <c r="K251" i="20"/>
  <c r="E252" i="20"/>
  <c r="L266" i="20"/>
  <c r="L272" i="20"/>
  <c r="I254" i="20"/>
  <c r="C255" i="20"/>
  <c r="J255" i="20"/>
  <c r="D256" i="20"/>
  <c r="K256" i="20"/>
  <c r="E257" i="20"/>
  <c r="L257" i="20"/>
  <c r="J258" i="20"/>
  <c r="D260" i="20"/>
  <c r="I261" i="20"/>
  <c r="C263" i="20"/>
  <c r="L263" i="20"/>
  <c r="E264" i="20"/>
  <c r="C266" i="20"/>
  <c r="K267" i="20"/>
  <c r="E268" i="20"/>
  <c r="J270" i="20"/>
  <c r="D271" i="20"/>
  <c r="I275" i="20"/>
  <c r="I285" i="20"/>
  <c r="C293" i="20"/>
  <c r="C259" i="20"/>
  <c r="L259" i="20"/>
  <c r="E260" i="20"/>
  <c r="K262" i="20"/>
  <c r="D263" i="20"/>
  <c r="J265" i="20"/>
  <c r="J282" i="20"/>
  <c r="C254" i="20"/>
  <c r="J254" i="20"/>
  <c r="D255" i="20"/>
  <c r="K255" i="20"/>
  <c r="E256" i="20"/>
  <c r="L256" i="20"/>
  <c r="I257" i="20"/>
  <c r="C258" i="20"/>
  <c r="K258" i="20"/>
  <c r="D259" i="20"/>
  <c r="J261" i="20"/>
  <c r="C262" i="20"/>
  <c r="L262" i="20"/>
  <c r="I264" i="20"/>
  <c r="K265" i="20"/>
  <c r="D266" i="20"/>
  <c r="L267" i="20"/>
  <c r="I268" i="20"/>
  <c r="C269" i="20"/>
  <c r="K270" i="20"/>
  <c r="E271" i="20"/>
  <c r="K279" i="20"/>
  <c r="D286" i="20"/>
  <c r="J296" i="20"/>
  <c r="E322" i="20"/>
  <c r="L258" i="20"/>
  <c r="I260" i="20"/>
  <c r="K261" i="20"/>
  <c r="E263" i="20"/>
  <c r="J264" i="20"/>
  <c r="L265" i="20"/>
  <c r="E266" i="20"/>
  <c r="J268" i="20"/>
  <c r="D269" i="20"/>
  <c r="L270" i="20"/>
  <c r="I271" i="20"/>
  <c r="C272" i="20"/>
  <c r="I273" i="20"/>
  <c r="L276" i="20"/>
  <c r="E283" i="20"/>
  <c r="L286" i="20"/>
  <c r="C298" i="20"/>
  <c r="K250" i="20"/>
  <c r="E251" i="20"/>
  <c r="L251" i="20"/>
  <c r="I252" i="20"/>
  <c r="C253" i="20"/>
  <c r="J253" i="20"/>
  <c r="D254" i="20"/>
  <c r="K254" i="20"/>
  <c r="E255" i="20"/>
  <c r="L255" i="20"/>
  <c r="I256" i="20"/>
  <c r="C257" i="20"/>
  <c r="J257" i="20"/>
  <c r="D258" i="20"/>
  <c r="E259" i="20"/>
  <c r="J260" i="20"/>
  <c r="L261" i="20"/>
  <c r="D262" i="20"/>
  <c r="I263" i="20"/>
  <c r="K264" i="20"/>
  <c r="C265" i="20"/>
  <c r="J266" i="20"/>
  <c r="D267" i="20"/>
  <c r="L268" i="20"/>
  <c r="I269" i="20"/>
  <c r="C270" i="20"/>
  <c r="K271" i="20"/>
  <c r="E272" i="20"/>
  <c r="I280" i="20"/>
  <c r="E287" i="20"/>
  <c r="E258" i="20"/>
  <c r="I259" i="20"/>
  <c r="K260" i="20"/>
  <c r="C261" i="20"/>
  <c r="E262" i="20"/>
  <c r="J263" i="20"/>
  <c r="L264" i="20"/>
  <c r="D265" i="20"/>
  <c r="I272" i="20"/>
  <c r="J277" i="20"/>
  <c r="C284" i="20"/>
  <c r="I255" i="20"/>
  <c r="C256" i="20"/>
  <c r="J256" i="20"/>
  <c r="D257" i="20"/>
  <c r="K257" i="20"/>
  <c r="J259" i="20"/>
  <c r="L260" i="20"/>
  <c r="D261" i="20"/>
  <c r="I262" i="20"/>
  <c r="K263" i="20"/>
  <c r="C264" i="20"/>
  <c r="E265" i="20"/>
  <c r="K266" i="20"/>
  <c r="E267" i="20"/>
  <c r="J269" i="20"/>
  <c r="D270" i="20"/>
  <c r="L271" i="20"/>
  <c r="J272" i="20"/>
  <c r="K274" i="20"/>
  <c r="D281" i="20"/>
  <c r="K284" i="20"/>
  <c r="D274" i="20"/>
  <c r="J275" i="20"/>
  <c r="E276" i="20"/>
  <c r="C277" i="20"/>
  <c r="I278" i="20"/>
  <c r="D279" i="20"/>
  <c r="E281" i="20"/>
  <c r="C282" i="20"/>
  <c r="D284" i="20"/>
  <c r="I287" i="20"/>
  <c r="K291" i="20"/>
  <c r="K296" i="20"/>
  <c r="D298" i="20"/>
  <c r="K313" i="20"/>
  <c r="D318" i="20"/>
  <c r="J327" i="20"/>
  <c r="C273" i="20"/>
  <c r="J273" i="20"/>
  <c r="L274" i="20"/>
  <c r="C275" i="20"/>
  <c r="K277" i="20"/>
  <c r="L279" i="20"/>
  <c r="J280" i="20"/>
  <c r="K282" i="20"/>
  <c r="I283" i="20"/>
  <c r="L284" i="20"/>
  <c r="J285" i="20"/>
  <c r="E286" i="20"/>
  <c r="K288" i="20"/>
  <c r="D290" i="20"/>
  <c r="K293" i="20"/>
  <c r="D295" i="20"/>
  <c r="D300" i="20"/>
  <c r="D306" i="20"/>
  <c r="C310" i="20"/>
  <c r="C314" i="20"/>
  <c r="C328" i="20"/>
  <c r="J341" i="20"/>
  <c r="E274" i="20"/>
  <c r="K275" i="20"/>
  <c r="I276" i="20"/>
  <c r="D277" i="20"/>
  <c r="L277" i="20"/>
  <c r="J278" i="20"/>
  <c r="E279" i="20"/>
  <c r="C280" i="20"/>
  <c r="K280" i="20"/>
  <c r="I281" i="20"/>
  <c r="D282" i="20"/>
  <c r="J283" i="20"/>
  <c r="E284" i="20"/>
  <c r="C285" i="20"/>
  <c r="I286" i="20"/>
  <c r="J287" i="20"/>
  <c r="L288" i="20"/>
  <c r="L293" i="20"/>
  <c r="E295" i="20"/>
  <c r="L298" i="20"/>
  <c r="E300" i="20"/>
  <c r="K310" i="20"/>
  <c r="I319" i="20"/>
  <c r="D273" i="20"/>
  <c r="K273" i="20"/>
  <c r="I274" i="20"/>
  <c r="D275" i="20"/>
  <c r="E277" i="20"/>
  <c r="C278" i="20"/>
  <c r="D280" i="20"/>
  <c r="L282" i="20"/>
  <c r="C283" i="20"/>
  <c r="K285" i="20"/>
  <c r="L290" i="20"/>
  <c r="E292" i="20"/>
  <c r="E297" i="20"/>
  <c r="E303" i="20"/>
  <c r="D307" i="20"/>
  <c r="E315" i="20"/>
  <c r="K324" i="20"/>
  <c r="J350" i="20"/>
  <c r="L275" i="20"/>
  <c r="J276" i="20"/>
  <c r="K278" i="20"/>
  <c r="I279" i="20"/>
  <c r="L280" i="20"/>
  <c r="J281" i="20"/>
  <c r="E282" i="20"/>
  <c r="K283" i="20"/>
  <c r="I284" i="20"/>
  <c r="D285" i="20"/>
  <c r="L285" i="20"/>
  <c r="I292" i="20"/>
  <c r="I297" i="20"/>
  <c r="L307" i="20"/>
  <c r="K311" i="20"/>
  <c r="D325" i="20"/>
  <c r="L330" i="20"/>
  <c r="L355" i="20"/>
  <c r="I266" i="20"/>
  <c r="C267" i="20"/>
  <c r="J267" i="20"/>
  <c r="D268" i="20"/>
  <c r="K268" i="20"/>
  <c r="E269" i="20"/>
  <c r="L269" i="20"/>
  <c r="I270" i="20"/>
  <c r="C271" i="20"/>
  <c r="J271" i="20"/>
  <c r="D272" i="20"/>
  <c r="K272" i="20"/>
  <c r="E273" i="20"/>
  <c r="L273" i="20"/>
  <c r="J274" i="20"/>
  <c r="E275" i="20"/>
  <c r="C276" i="20"/>
  <c r="K276" i="20"/>
  <c r="I277" i="20"/>
  <c r="D278" i="20"/>
  <c r="J279" i="20"/>
  <c r="E280" i="20"/>
  <c r="C281" i="20"/>
  <c r="I282" i="20"/>
  <c r="D283" i="20"/>
  <c r="E285" i="20"/>
  <c r="C286" i="20"/>
  <c r="K286" i="20"/>
  <c r="I289" i="20"/>
  <c r="I294" i="20"/>
  <c r="I299" i="20"/>
  <c r="E304" i="20"/>
  <c r="J316" i="20"/>
  <c r="C321" i="20"/>
  <c r="J331" i="20"/>
  <c r="C274" i="20"/>
  <c r="D276" i="20"/>
  <c r="L278" i="20"/>
  <c r="C279" i="20"/>
  <c r="K281" i="20"/>
  <c r="L283" i="20"/>
  <c r="J284" i="20"/>
  <c r="J289" i="20"/>
  <c r="J294" i="20"/>
  <c r="J299" i="20"/>
  <c r="C301" i="20"/>
  <c r="L308" i="20"/>
  <c r="L321" i="20"/>
  <c r="D288" i="20"/>
  <c r="E290" i="20"/>
  <c r="C291" i="20"/>
  <c r="D293" i="20"/>
  <c r="L295" i="20"/>
  <c r="C296" i="20"/>
  <c r="K298" i="20"/>
  <c r="L300" i="20"/>
  <c r="J301" i="20"/>
  <c r="I302" i="20"/>
  <c r="I303" i="20"/>
  <c r="E305" i="20"/>
  <c r="E306" i="20"/>
  <c r="D308" i="20"/>
  <c r="D309" i="20"/>
  <c r="L309" i="20"/>
  <c r="L310" i="20"/>
  <c r="C311" i="20"/>
  <c r="C312" i="20"/>
  <c r="K312" i="20"/>
  <c r="D314" i="20"/>
  <c r="I315" i="20"/>
  <c r="C317" i="20"/>
  <c r="L317" i="20"/>
  <c r="E318" i="20"/>
  <c r="K320" i="20"/>
  <c r="D321" i="20"/>
  <c r="J323" i="20"/>
  <c r="C324" i="20"/>
  <c r="L324" i="20"/>
  <c r="I326" i="20"/>
  <c r="K327" i="20"/>
  <c r="L329" i="20"/>
  <c r="I346" i="20"/>
  <c r="L356" i="20"/>
  <c r="K301" i="20"/>
  <c r="J302" i="20"/>
  <c r="I304" i="20"/>
  <c r="I305" i="20"/>
  <c r="E307" i="20"/>
  <c r="E308" i="20"/>
  <c r="D310" i="20"/>
  <c r="D311" i="20"/>
  <c r="L311" i="20"/>
  <c r="L312" i="20"/>
  <c r="C313" i="20"/>
  <c r="L313" i="20"/>
  <c r="E314" i="20"/>
  <c r="K316" i="20"/>
  <c r="D317" i="20"/>
  <c r="J319" i="20"/>
  <c r="C320" i="20"/>
  <c r="L320" i="20"/>
  <c r="I322" i="20"/>
  <c r="K323" i="20"/>
  <c r="E325" i="20"/>
  <c r="J326" i="20"/>
  <c r="L327" i="20"/>
  <c r="D328" i="20"/>
  <c r="D333" i="20"/>
  <c r="K338" i="20"/>
  <c r="L351" i="20"/>
  <c r="E288" i="20"/>
  <c r="C289" i="20"/>
  <c r="K289" i="20"/>
  <c r="I290" i="20"/>
  <c r="D291" i="20"/>
  <c r="J292" i="20"/>
  <c r="E293" i="20"/>
  <c r="C294" i="20"/>
  <c r="I295" i="20"/>
  <c r="D296" i="20"/>
  <c r="E298" i="20"/>
  <c r="C299" i="20"/>
  <c r="D301" i="20"/>
  <c r="J303" i="20"/>
  <c r="J304" i="20"/>
  <c r="I306" i="20"/>
  <c r="I307" i="20"/>
  <c r="E309" i="20"/>
  <c r="E310" i="20"/>
  <c r="D312" i="20"/>
  <c r="D313" i="20"/>
  <c r="J315" i="20"/>
  <c r="C316" i="20"/>
  <c r="L316" i="20"/>
  <c r="I318" i="20"/>
  <c r="K319" i="20"/>
  <c r="E321" i="20"/>
  <c r="J322" i="20"/>
  <c r="L323" i="20"/>
  <c r="D324" i="20"/>
  <c r="I325" i="20"/>
  <c r="K326" i="20"/>
  <c r="C327" i="20"/>
  <c r="I328" i="20"/>
  <c r="C329" i="20"/>
  <c r="K347" i="20"/>
  <c r="D352" i="20"/>
  <c r="C287" i="20"/>
  <c r="D289" i="20"/>
  <c r="L291" i="20"/>
  <c r="C292" i="20"/>
  <c r="K294" i="20"/>
  <c r="L296" i="20"/>
  <c r="J297" i="20"/>
  <c r="K299" i="20"/>
  <c r="I300" i="20"/>
  <c r="L301" i="20"/>
  <c r="C302" i="20"/>
  <c r="K302" i="20"/>
  <c r="K303" i="20"/>
  <c r="J305" i="20"/>
  <c r="J306" i="20"/>
  <c r="I308" i="20"/>
  <c r="I309" i="20"/>
  <c r="E311" i="20"/>
  <c r="E312" i="20"/>
  <c r="I314" i="20"/>
  <c r="K315" i="20"/>
  <c r="E317" i="20"/>
  <c r="J318" i="20"/>
  <c r="L319" i="20"/>
  <c r="D320" i="20"/>
  <c r="I321" i="20"/>
  <c r="K322" i="20"/>
  <c r="C323" i="20"/>
  <c r="E324" i="20"/>
  <c r="J325" i="20"/>
  <c r="L326" i="20"/>
  <c r="D327" i="20"/>
  <c r="J328" i="20"/>
  <c r="D329" i="20"/>
  <c r="C332" i="20"/>
  <c r="K333" i="20"/>
  <c r="J343" i="20"/>
  <c r="K287" i="20"/>
  <c r="I288" i="20"/>
  <c r="L289" i="20"/>
  <c r="J290" i="20"/>
  <c r="E291" i="20"/>
  <c r="K292" i="20"/>
  <c r="I293" i="20"/>
  <c r="D294" i="20"/>
  <c r="L294" i="20"/>
  <c r="J295" i="20"/>
  <c r="E296" i="20"/>
  <c r="C297" i="20"/>
  <c r="K297" i="20"/>
  <c r="I298" i="20"/>
  <c r="D299" i="20"/>
  <c r="J300" i="20"/>
  <c r="E301" i="20"/>
  <c r="L302" i="20"/>
  <c r="C303" i="20"/>
  <c r="C304" i="20"/>
  <c r="K304" i="20"/>
  <c r="K305" i="20"/>
  <c r="J307" i="20"/>
  <c r="J308" i="20"/>
  <c r="I310" i="20"/>
  <c r="I311" i="20"/>
  <c r="E313" i="20"/>
  <c r="J314" i="20"/>
  <c r="L315" i="20"/>
  <c r="D316" i="20"/>
  <c r="I317" i="20"/>
  <c r="K318" i="20"/>
  <c r="C319" i="20"/>
  <c r="E320" i="20"/>
  <c r="J321" i="20"/>
  <c r="L322" i="20"/>
  <c r="D323" i="20"/>
  <c r="I324" i="20"/>
  <c r="K325" i="20"/>
  <c r="C326" i="20"/>
  <c r="E327" i="20"/>
  <c r="E330" i="20"/>
  <c r="C331" i="20"/>
  <c r="C344" i="20"/>
  <c r="I353" i="20"/>
  <c r="D287" i="20"/>
  <c r="J288" i="20"/>
  <c r="E289" i="20"/>
  <c r="C290" i="20"/>
  <c r="I291" i="20"/>
  <c r="D292" i="20"/>
  <c r="E294" i="20"/>
  <c r="C295" i="20"/>
  <c r="D297" i="20"/>
  <c r="L299" i="20"/>
  <c r="C300" i="20"/>
  <c r="D302" i="20"/>
  <c r="D303" i="20"/>
  <c r="L303" i="20"/>
  <c r="L304" i="20"/>
  <c r="C305" i="20"/>
  <c r="C306" i="20"/>
  <c r="K306" i="20"/>
  <c r="K307" i="20"/>
  <c r="J309" i="20"/>
  <c r="J310" i="20"/>
  <c r="I312" i="20"/>
  <c r="I313" i="20"/>
  <c r="K314" i="20"/>
  <c r="C315" i="20"/>
  <c r="E316" i="20"/>
  <c r="J317" i="20"/>
  <c r="L318" i="20"/>
  <c r="D319" i="20"/>
  <c r="I320" i="20"/>
  <c r="K321" i="20"/>
  <c r="C322" i="20"/>
  <c r="E323" i="20"/>
  <c r="J324" i="20"/>
  <c r="D326" i="20"/>
  <c r="I327" i="20"/>
  <c r="K328" i="20"/>
  <c r="E329" i="20"/>
  <c r="I331" i="20"/>
  <c r="J332" i="20"/>
  <c r="L336" i="20"/>
  <c r="L344" i="20"/>
  <c r="E349" i="20"/>
  <c r="J286" i="20"/>
  <c r="L287" i="20"/>
  <c r="C288" i="20"/>
  <c r="K290" i="20"/>
  <c r="L292" i="20"/>
  <c r="J293" i="20"/>
  <c r="K295" i="20"/>
  <c r="I296" i="20"/>
  <c r="L297" i="20"/>
  <c r="J298" i="20"/>
  <c r="E299" i="20"/>
  <c r="K300" i="20"/>
  <c r="I301" i="20"/>
  <c r="E302" i="20"/>
  <c r="D304" i="20"/>
  <c r="D305" i="20"/>
  <c r="L305" i="20"/>
  <c r="L306" i="20"/>
  <c r="C307" i="20"/>
  <c r="C308" i="20"/>
  <c r="K308" i="20"/>
  <c r="K309" i="20"/>
  <c r="J311" i="20"/>
  <c r="J312" i="20"/>
  <c r="J313" i="20"/>
  <c r="L314" i="20"/>
  <c r="D315" i="20"/>
  <c r="I316" i="20"/>
  <c r="K317" i="20"/>
  <c r="C318" i="20"/>
  <c r="E319" i="20"/>
  <c r="J320" i="20"/>
  <c r="D322" i="20"/>
  <c r="I323" i="20"/>
  <c r="C325" i="20"/>
  <c r="L325" i="20"/>
  <c r="E326" i="20"/>
  <c r="K329" i="20"/>
  <c r="I330" i="20"/>
  <c r="C337" i="20"/>
  <c r="D332" i="20"/>
  <c r="K332" i="20"/>
  <c r="E333" i="20"/>
  <c r="L333" i="20"/>
  <c r="I334" i="20"/>
  <c r="C335" i="20"/>
  <c r="J335" i="20"/>
  <c r="E336" i="20"/>
  <c r="D337" i="20"/>
  <c r="L337" i="20"/>
  <c r="C338" i="20"/>
  <c r="L338" i="20"/>
  <c r="C339" i="20"/>
  <c r="K339" i="20"/>
  <c r="C340" i="20"/>
  <c r="K340" i="20"/>
  <c r="K341" i="20"/>
  <c r="J342" i="20"/>
  <c r="K343" i="20"/>
  <c r="E345" i="20"/>
  <c r="J346" i="20"/>
  <c r="L347" i="20"/>
  <c r="D348" i="20"/>
  <c r="I349" i="20"/>
  <c r="K350" i="20"/>
  <c r="C351" i="20"/>
  <c r="E352" i="20"/>
  <c r="J353" i="20"/>
  <c r="C354" i="20"/>
  <c r="D338" i="20"/>
  <c r="L339" i="20"/>
  <c r="C341" i="20"/>
  <c r="K342" i="20"/>
  <c r="L343" i="20"/>
  <c r="D344" i="20"/>
  <c r="I345" i="20"/>
  <c r="K346" i="20"/>
  <c r="C347" i="20"/>
  <c r="E348" i="20"/>
  <c r="J349" i="20"/>
  <c r="L350" i="20"/>
  <c r="D351" i="20"/>
  <c r="I352" i="20"/>
  <c r="K353" i="20"/>
  <c r="D354" i="20"/>
  <c r="I366" i="20"/>
  <c r="J377" i="20"/>
  <c r="E328" i="20"/>
  <c r="L328" i="20"/>
  <c r="I329" i="20"/>
  <c r="C330" i="20"/>
  <c r="J330" i="20"/>
  <c r="D331" i="20"/>
  <c r="K331" i="20"/>
  <c r="E332" i="20"/>
  <c r="L332" i="20"/>
  <c r="I333" i="20"/>
  <c r="C334" i="20"/>
  <c r="J334" i="20"/>
  <c r="D335" i="20"/>
  <c r="K335" i="20"/>
  <c r="I336" i="20"/>
  <c r="E337" i="20"/>
  <c r="E338" i="20"/>
  <c r="D339" i="20"/>
  <c r="D340" i="20"/>
  <c r="L340" i="20"/>
  <c r="D341" i="20"/>
  <c r="L341" i="20"/>
  <c r="C342" i="20"/>
  <c r="L342" i="20"/>
  <c r="C343" i="20"/>
  <c r="E344" i="20"/>
  <c r="J345" i="20"/>
  <c r="L346" i="20"/>
  <c r="D347" i="20"/>
  <c r="I348" i="20"/>
  <c r="K349" i="20"/>
  <c r="C350" i="20"/>
  <c r="E351" i="20"/>
  <c r="J352" i="20"/>
  <c r="C356" i="20"/>
  <c r="I380" i="20"/>
  <c r="J336" i="20"/>
  <c r="E339" i="20"/>
  <c r="D342" i="20"/>
  <c r="D343" i="20"/>
  <c r="I344" i="20"/>
  <c r="K345" i="20"/>
  <c r="C346" i="20"/>
  <c r="E347" i="20"/>
  <c r="J348" i="20"/>
  <c r="D350" i="20"/>
  <c r="I351" i="20"/>
  <c r="C353" i="20"/>
  <c r="L353" i="20"/>
  <c r="I354" i="20"/>
  <c r="D355" i="20"/>
  <c r="D356" i="20"/>
  <c r="C357" i="20"/>
  <c r="I363" i="20"/>
  <c r="E383" i="20"/>
  <c r="J329" i="20"/>
  <c r="D330" i="20"/>
  <c r="K330" i="20"/>
  <c r="E331" i="20"/>
  <c r="L331" i="20"/>
  <c r="I332" i="20"/>
  <c r="C333" i="20"/>
  <c r="J333" i="20"/>
  <c r="D334" i="20"/>
  <c r="K334" i="20"/>
  <c r="E335" i="20"/>
  <c r="L335" i="20"/>
  <c r="C336" i="20"/>
  <c r="I337" i="20"/>
  <c r="I338" i="20"/>
  <c r="I339" i="20"/>
  <c r="E340" i="20"/>
  <c r="E341" i="20"/>
  <c r="E342" i="20"/>
  <c r="E343" i="20"/>
  <c r="J344" i="20"/>
  <c r="D346" i="20"/>
  <c r="I347" i="20"/>
  <c r="C349" i="20"/>
  <c r="L349" i="20"/>
  <c r="E350" i="20"/>
  <c r="K352" i="20"/>
  <c r="D353" i="20"/>
  <c r="J354" i="20"/>
  <c r="E355" i="20"/>
  <c r="E356" i="20"/>
  <c r="E357" i="20"/>
  <c r="D386" i="20"/>
  <c r="K336" i="20"/>
  <c r="J337" i="20"/>
  <c r="I340" i="20"/>
  <c r="I343" i="20"/>
  <c r="C345" i="20"/>
  <c r="L345" i="20"/>
  <c r="E346" i="20"/>
  <c r="K348" i="20"/>
  <c r="D349" i="20"/>
  <c r="J351" i="20"/>
  <c r="C352" i="20"/>
  <c r="L352" i="20"/>
  <c r="K354" i="20"/>
  <c r="J355" i="20"/>
  <c r="I356" i="20"/>
  <c r="K357" i="20"/>
  <c r="J360" i="20"/>
  <c r="E334" i="20"/>
  <c r="L334" i="20"/>
  <c r="I335" i="20"/>
  <c r="D336" i="20"/>
  <c r="K337" i="20"/>
  <c r="J338" i="20"/>
  <c r="J339" i="20"/>
  <c r="J340" i="20"/>
  <c r="I341" i="20"/>
  <c r="I342" i="20"/>
  <c r="K344" i="20"/>
  <c r="D345" i="20"/>
  <c r="J347" i="20"/>
  <c r="C348" i="20"/>
  <c r="L348" i="20"/>
  <c r="I350" i="20"/>
  <c r="K351" i="20"/>
  <c r="E353" i="20"/>
  <c r="L357" i="20"/>
  <c r="D370" i="20"/>
  <c r="C358" i="20"/>
  <c r="K358" i="20"/>
  <c r="C359" i="20"/>
  <c r="K359" i="20"/>
  <c r="K360" i="20"/>
  <c r="J361" i="20"/>
  <c r="J362" i="20"/>
  <c r="J363" i="20"/>
  <c r="I364" i="20"/>
  <c r="I365" i="20"/>
  <c r="L367" i="20"/>
  <c r="I368" i="20"/>
  <c r="L383" i="20"/>
  <c r="K386" i="20"/>
  <c r="D357" i="20"/>
  <c r="L358" i="20"/>
  <c r="C360" i="20"/>
  <c r="K361" i="20"/>
  <c r="J364" i="20"/>
  <c r="J366" i="20"/>
  <c r="C367" i="20"/>
  <c r="J369" i="20"/>
  <c r="D378" i="20"/>
  <c r="C381" i="20"/>
  <c r="D358" i="20"/>
  <c r="D359" i="20"/>
  <c r="L359" i="20"/>
  <c r="D360" i="20"/>
  <c r="L360" i="20"/>
  <c r="C361" i="20"/>
  <c r="L361" i="20"/>
  <c r="C362" i="20"/>
  <c r="K362" i="20"/>
  <c r="C363" i="20"/>
  <c r="K363" i="20"/>
  <c r="K364" i="20"/>
  <c r="J365" i="20"/>
  <c r="K378" i="20"/>
  <c r="J381" i="20"/>
  <c r="I384" i="20"/>
  <c r="I355" i="20"/>
  <c r="E358" i="20"/>
  <c r="D361" i="20"/>
  <c r="L362" i="20"/>
  <c r="C364" i="20"/>
  <c r="K365" i="20"/>
  <c r="K366" i="20"/>
  <c r="I357" i="20"/>
  <c r="I358" i="20"/>
  <c r="E359" i="20"/>
  <c r="E360" i="20"/>
  <c r="E361" i="20"/>
  <c r="D362" i="20"/>
  <c r="D363" i="20"/>
  <c r="L363" i="20"/>
  <c r="D364" i="20"/>
  <c r="L364" i="20"/>
  <c r="C365" i="20"/>
  <c r="L365" i="20"/>
  <c r="C366" i="20"/>
  <c r="E367" i="20"/>
  <c r="I376" i="20"/>
  <c r="E379" i="20"/>
  <c r="D382" i="20"/>
  <c r="C385" i="20"/>
  <c r="J356" i="20"/>
  <c r="I359" i="20"/>
  <c r="E362" i="20"/>
  <c r="D365" i="20"/>
  <c r="J367" i="20"/>
  <c r="D368" i="20"/>
  <c r="L379" i="20"/>
  <c r="K382" i="20"/>
  <c r="J385" i="20"/>
  <c r="E354" i="20"/>
  <c r="L354" i="20"/>
  <c r="C355" i="20"/>
  <c r="K355" i="20"/>
  <c r="K356" i="20"/>
  <c r="J357" i="20"/>
  <c r="J358" i="20"/>
  <c r="J359" i="20"/>
  <c r="I360" i="20"/>
  <c r="I361" i="20"/>
  <c r="I362" i="20"/>
  <c r="E363" i="20"/>
  <c r="E364" i="20"/>
  <c r="E365" i="20"/>
  <c r="D366" i="20"/>
  <c r="C369" i="20"/>
  <c r="C377" i="20"/>
  <c r="K370" i="20"/>
  <c r="E371" i="20"/>
  <c r="L371" i="20"/>
  <c r="I372" i="20"/>
  <c r="C373" i="20"/>
  <c r="J373" i="20"/>
  <c r="D374" i="20"/>
  <c r="K374" i="20"/>
  <c r="E375" i="20"/>
  <c r="L375" i="20"/>
  <c r="W375" i="20" s="1"/>
  <c r="C376" i="20"/>
  <c r="J376" i="20"/>
  <c r="D377" i="20"/>
  <c r="K377" i="20"/>
  <c r="E378" i="20"/>
  <c r="L378" i="20"/>
  <c r="I379" i="20"/>
  <c r="C380" i="20"/>
  <c r="J380" i="20"/>
  <c r="D381" i="20"/>
  <c r="K381" i="20"/>
  <c r="E382" i="20"/>
  <c r="L382" i="20"/>
  <c r="I383" i="20"/>
  <c r="C384" i="20"/>
  <c r="J384" i="20"/>
  <c r="D385" i="20"/>
  <c r="K385" i="20"/>
  <c r="E386" i="20"/>
  <c r="L386" i="20"/>
  <c r="E366" i="20"/>
  <c r="L366" i="20"/>
  <c r="I367" i="20"/>
  <c r="C368" i="20"/>
  <c r="J368" i="20"/>
  <c r="D369" i="20"/>
  <c r="K369" i="20"/>
  <c r="E370" i="20"/>
  <c r="L370" i="20"/>
  <c r="I371" i="20"/>
  <c r="C372" i="20"/>
  <c r="J372" i="20"/>
  <c r="D373" i="20"/>
  <c r="K373" i="20"/>
  <c r="E374" i="20"/>
  <c r="L374" i="20"/>
  <c r="I375" i="20"/>
  <c r="D376" i="20"/>
  <c r="K376" i="20"/>
  <c r="E377" i="20"/>
  <c r="L377" i="20"/>
  <c r="I378" i="20"/>
  <c r="C379" i="20"/>
  <c r="J379" i="20"/>
  <c r="D380" i="20"/>
  <c r="K380" i="20"/>
  <c r="E381" i="20"/>
  <c r="L381" i="20"/>
  <c r="I382" i="20"/>
  <c r="C383" i="20"/>
  <c r="J383" i="20"/>
  <c r="D384" i="20"/>
  <c r="K384" i="20"/>
  <c r="E385" i="20"/>
  <c r="L385" i="20"/>
  <c r="I386" i="20"/>
  <c r="K368" i="20"/>
  <c r="E369" i="20"/>
  <c r="L369" i="20"/>
  <c r="I370" i="20"/>
  <c r="C371" i="20"/>
  <c r="J371" i="20"/>
  <c r="D372" i="20"/>
  <c r="K372" i="20"/>
  <c r="E373" i="20"/>
  <c r="L373" i="20"/>
  <c r="I374" i="20"/>
  <c r="C375" i="20"/>
  <c r="J375" i="20"/>
  <c r="E376" i="20"/>
  <c r="L376" i="20"/>
  <c r="I377" i="20"/>
  <c r="C378" i="20"/>
  <c r="J378" i="20"/>
  <c r="D379" i="20"/>
  <c r="K379" i="20"/>
  <c r="E380" i="20"/>
  <c r="L380" i="20"/>
  <c r="I381" i="20"/>
  <c r="C382" i="20"/>
  <c r="J382" i="20"/>
  <c r="D383" i="20"/>
  <c r="K383" i="20"/>
  <c r="E384" i="20"/>
  <c r="L384" i="20"/>
  <c r="I385" i="20"/>
  <c r="C386" i="20"/>
  <c r="J386" i="20"/>
  <c r="D367" i="20"/>
  <c r="K367" i="20"/>
  <c r="E368" i="20"/>
  <c r="L368" i="20"/>
  <c r="I369" i="20"/>
  <c r="C370" i="20"/>
  <c r="J370" i="20"/>
  <c r="D371" i="20"/>
  <c r="K371" i="20"/>
  <c r="E372" i="20"/>
  <c r="L372" i="20"/>
  <c r="I373" i="20"/>
  <c r="C374" i="20"/>
  <c r="J374" i="20"/>
  <c r="D375" i="20"/>
  <c r="K375" i="20"/>
  <c r="O377" i="20" l="1"/>
  <c r="N377" i="20"/>
  <c r="R381" i="20"/>
  <c r="Q381" i="20"/>
  <c r="U305" i="20"/>
  <c r="T305" i="20"/>
  <c r="X307" i="20"/>
  <c r="W307" i="20"/>
  <c r="U263" i="20"/>
  <c r="T263" i="20"/>
  <c r="X232" i="20"/>
  <c r="W232" i="20"/>
  <c r="Q236" i="20"/>
  <c r="R236" i="20"/>
  <c r="U242" i="20"/>
  <c r="T242" i="20"/>
  <c r="X217" i="20"/>
  <c r="W217" i="20"/>
  <c r="W216" i="20"/>
  <c r="X216" i="20"/>
  <c r="X202" i="20"/>
  <c r="W202" i="20"/>
  <c r="U180" i="20"/>
  <c r="T180" i="20"/>
  <c r="O196" i="20"/>
  <c r="N196" i="20"/>
  <c r="X194" i="20"/>
  <c r="W194" i="20"/>
  <c r="O151" i="20"/>
  <c r="N151" i="20"/>
  <c r="X172" i="20"/>
  <c r="W172" i="20"/>
  <c r="U152" i="20"/>
  <c r="T152" i="20"/>
  <c r="O149" i="20"/>
  <c r="N149" i="20"/>
  <c r="R170" i="20"/>
  <c r="Q170" i="20"/>
  <c r="X152" i="20"/>
  <c r="W152" i="20"/>
  <c r="R167" i="20"/>
  <c r="Q167" i="20"/>
  <c r="X149" i="20"/>
  <c r="W149" i="20"/>
  <c r="R177" i="20"/>
  <c r="Q177" i="20"/>
  <c r="N168" i="20"/>
  <c r="O168" i="20"/>
  <c r="O150" i="20"/>
  <c r="N150" i="20"/>
  <c r="R135" i="20"/>
  <c r="Q135" i="20"/>
  <c r="U122" i="20"/>
  <c r="T122" i="20"/>
  <c r="R131" i="20"/>
  <c r="Q131" i="20"/>
  <c r="U135" i="20"/>
  <c r="T135" i="20"/>
  <c r="X136" i="20"/>
  <c r="W136" i="20"/>
  <c r="T96" i="20"/>
  <c r="U96" i="20"/>
  <c r="T88" i="20"/>
  <c r="U88" i="20"/>
  <c r="T80" i="20"/>
  <c r="U80" i="20"/>
  <c r="U110" i="20"/>
  <c r="T110" i="20"/>
  <c r="R94" i="20"/>
  <c r="Q94" i="20"/>
  <c r="O51" i="20"/>
  <c r="N51" i="20"/>
  <c r="R38" i="20"/>
  <c r="Q38" i="20"/>
  <c r="X67" i="20"/>
  <c r="W67" i="20"/>
  <c r="X7" i="20"/>
  <c r="W7" i="20"/>
  <c r="R32" i="20"/>
  <c r="Q32" i="20"/>
  <c r="R8" i="20"/>
  <c r="Q8" i="20"/>
  <c r="U3" i="20"/>
  <c r="T3" i="20"/>
  <c r="X38" i="20"/>
  <c r="W38" i="20"/>
  <c r="R22" i="20"/>
  <c r="Q22" i="20"/>
  <c r="R14" i="20"/>
  <c r="Q14" i="20"/>
  <c r="X19" i="20"/>
  <c r="W19" i="20"/>
  <c r="R23" i="20"/>
  <c r="Q23" i="20"/>
  <c r="W368" i="20"/>
  <c r="X368" i="20"/>
  <c r="R386" i="20"/>
  <c r="Q386" i="20"/>
  <c r="X376" i="20"/>
  <c r="W376" i="20"/>
  <c r="O372" i="20"/>
  <c r="N372" i="20"/>
  <c r="X385" i="20"/>
  <c r="W385" i="20"/>
  <c r="U381" i="20"/>
  <c r="T381" i="20"/>
  <c r="R372" i="20"/>
  <c r="Q372" i="20"/>
  <c r="O381" i="20"/>
  <c r="N381" i="20"/>
  <c r="U364" i="20"/>
  <c r="T364" i="20"/>
  <c r="O368" i="20"/>
  <c r="N368" i="20"/>
  <c r="U379" i="20"/>
  <c r="T379" i="20"/>
  <c r="X363" i="20"/>
  <c r="W363" i="20"/>
  <c r="X361" i="20"/>
  <c r="W361" i="20"/>
  <c r="O378" i="20"/>
  <c r="N378" i="20"/>
  <c r="O357" i="20"/>
  <c r="N357" i="20"/>
  <c r="W357" i="20"/>
  <c r="X357" i="20"/>
  <c r="X352" i="20"/>
  <c r="W352" i="20"/>
  <c r="R336" i="20"/>
  <c r="Q336" i="20"/>
  <c r="X331" i="20"/>
  <c r="W331" i="20"/>
  <c r="O356" i="20"/>
  <c r="N356" i="20"/>
  <c r="U347" i="20"/>
  <c r="T347" i="20"/>
  <c r="X346" i="20"/>
  <c r="W346" i="20"/>
  <c r="X340" i="20"/>
  <c r="W340" i="20"/>
  <c r="R330" i="20"/>
  <c r="Q330" i="20"/>
  <c r="O344" i="20"/>
  <c r="N344" i="20"/>
  <c r="U352" i="20"/>
  <c r="T352" i="20"/>
  <c r="R338" i="20"/>
  <c r="Q338" i="20"/>
  <c r="U333" i="20"/>
  <c r="T333" i="20"/>
  <c r="R325" i="20"/>
  <c r="Q325" i="20"/>
  <c r="O315" i="20"/>
  <c r="N315" i="20"/>
  <c r="R307" i="20"/>
  <c r="Q307" i="20"/>
  <c r="U299" i="20"/>
  <c r="T299" i="20"/>
  <c r="R288" i="20"/>
  <c r="Q288" i="20"/>
  <c r="U329" i="20"/>
  <c r="T329" i="20"/>
  <c r="X303" i="20"/>
  <c r="W303" i="20"/>
  <c r="O292" i="20"/>
  <c r="N292" i="20"/>
  <c r="R331" i="20"/>
  <c r="Q331" i="20"/>
  <c r="U313" i="20"/>
  <c r="T313" i="20"/>
  <c r="R303" i="20"/>
  <c r="Q303" i="20"/>
  <c r="T296" i="20"/>
  <c r="U296" i="20"/>
  <c r="X289" i="20"/>
  <c r="W289" i="20"/>
  <c r="O327" i="20"/>
  <c r="N327" i="20"/>
  <c r="X319" i="20"/>
  <c r="W319" i="20"/>
  <c r="O352" i="20"/>
  <c r="N352" i="20"/>
  <c r="X323" i="20"/>
  <c r="W323" i="20"/>
  <c r="O313" i="20"/>
  <c r="N313" i="20"/>
  <c r="O301" i="20"/>
  <c r="N301" i="20"/>
  <c r="O291" i="20"/>
  <c r="N291" i="20"/>
  <c r="O328" i="20"/>
  <c r="N328" i="20"/>
  <c r="O311" i="20"/>
  <c r="N311" i="20"/>
  <c r="W356" i="20"/>
  <c r="X356" i="20"/>
  <c r="O321" i="20"/>
  <c r="N321" i="20"/>
  <c r="R312" i="20"/>
  <c r="Q312" i="20"/>
  <c r="Q291" i="20"/>
  <c r="R291" i="20"/>
  <c r="Q286" i="20"/>
  <c r="R286" i="20"/>
  <c r="O272" i="20"/>
  <c r="N272" i="20"/>
  <c r="X280" i="20"/>
  <c r="W280" i="20"/>
  <c r="O307" i="20"/>
  <c r="N307" i="20"/>
  <c r="N280" i="20"/>
  <c r="O280" i="20"/>
  <c r="R285" i="20"/>
  <c r="Q285" i="20"/>
  <c r="R314" i="20"/>
  <c r="Q314" i="20"/>
  <c r="U286" i="20"/>
  <c r="T286" i="20"/>
  <c r="R275" i="20"/>
  <c r="Q275" i="20"/>
  <c r="Q277" i="20"/>
  <c r="R277" i="20"/>
  <c r="X271" i="20"/>
  <c r="W271" i="20"/>
  <c r="R261" i="20"/>
  <c r="Q261" i="20"/>
  <c r="R270" i="20"/>
  <c r="Q270" i="20"/>
  <c r="O262" i="20"/>
  <c r="N262" i="20"/>
  <c r="X255" i="20"/>
  <c r="W255" i="20"/>
  <c r="U251" i="20"/>
  <c r="T251" i="20"/>
  <c r="R262" i="20"/>
  <c r="Q262" i="20"/>
  <c r="U260" i="20"/>
  <c r="T260" i="20"/>
  <c r="U268" i="20"/>
  <c r="T268" i="20"/>
  <c r="X272" i="20"/>
  <c r="W272" i="20"/>
  <c r="R228" i="20"/>
  <c r="Q228" i="20"/>
  <c r="R232" i="20"/>
  <c r="Q232" i="20"/>
  <c r="U222" i="20"/>
  <c r="T222" i="20"/>
  <c r="R212" i="20"/>
  <c r="Q212" i="20"/>
  <c r="R309" i="20"/>
  <c r="Q309" i="20"/>
  <c r="O244" i="20"/>
  <c r="N244" i="20"/>
  <c r="X250" i="20"/>
  <c r="W250" i="20"/>
  <c r="X240" i="20"/>
  <c r="W240" i="20"/>
  <c r="X222" i="20"/>
  <c r="W222" i="20"/>
  <c r="W204" i="20"/>
  <c r="X204" i="20"/>
  <c r="T200" i="20"/>
  <c r="U200" i="20"/>
  <c r="O264" i="20"/>
  <c r="N264" i="20"/>
  <c r="X237" i="20"/>
  <c r="W237" i="20"/>
  <c r="R221" i="20"/>
  <c r="Q221" i="20"/>
  <c r="R251" i="20"/>
  <c r="Q251" i="20"/>
  <c r="X241" i="20"/>
  <c r="W241" i="20"/>
  <c r="O224" i="20"/>
  <c r="N224" i="20"/>
  <c r="O217" i="20"/>
  <c r="N217" i="20"/>
  <c r="W201" i="20"/>
  <c r="X201" i="20"/>
  <c r="U232" i="20"/>
  <c r="T232" i="20"/>
  <c r="X215" i="20"/>
  <c r="W215" i="20"/>
  <c r="U243" i="20"/>
  <c r="T243" i="20"/>
  <c r="O207" i="20"/>
  <c r="N207" i="20"/>
  <c r="Q189" i="20"/>
  <c r="R189" i="20"/>
  <c r="N202" i="20"/>
  <c r="O202" i="20"/>
  <c r="X188" i="20"/>
  <c r="W188" i="20"/>
  <c r="U184" i="20"/>
  <c r="T184" i="20"/>
  <c r="R201" i="20"/>
  <c r="Q201" i="20"/>
  <c r="X231" i="20"/>
  <c r="W231" i="20"/>
  <c r="R191" i="20"/>
  <c r="Q191" i="20"/>
  <c r="X181" i="20"/>
  <c r="W181" i="20"/>
  <c r="T194" i="20"/>
  <c r="U194" i="20"/>
  <c r="O185" i="20"/>
  <c r="N185" i="20"/>
  <c r="T162" i="20"/>
  <c r="U162" i="20"/>
  <c r="U151" i="20"/>
  <c r="T151" i="20"/>
  <c r="O169" i="20"/>
  <c r="N169" i="20"/>
  <c r="R151" i="20"/>
  <c r="Q151" i="20"/>
  <c r="R166" i="20"/>
  <c r="Q166" i="20"/>
  <c r="O156" i="20"/>
  <c r="N156" i="20"/>
  <c r="X148" i="20"/>
  <c r="W148" i="20"/>
  <c r="X178" i="20"/>
  <c r="W178" i="20"/>
  <c r="W159" i="20"/>
  <c r="X159" i="20"/>
  <c r="U175" i="20"/>
  <c r="T175" i="20"/>
  <c r="Q149" i="20"/>
  <c r="R149" i="20"/>
  <c r="R142" i="20"/>
  <c r="Q142" i="20"/>
  <c r="X167" i="20"/>
  <c r="W167" i="20"/>
  <c r="X134" i="20"/>
  <c r="W134" i="20"/>
  <c r="U129" i="20"/>
  <c r="T129" i="20"/>
  <c r="U131" i="20"/>
  <c r="T131" i="20"/>
  <c r="O131" i="20"/>
  <c r="N131" i="20"/>
  <c r="U130" i="20"/>
  <c r="T130" i="20"/>
  <c r="R147" i="20"/>
  <c r="Q147" i="20"/>
  <c r="U134" i="20"/>
  <c r="T134" i="20"/>
  <c r="T124" i="20"/>
  <c r="U124" i="20"/>
  <c r="O135" i="20"/>
  <c r="N135" i="20"/>
  <c r="O124" i="20"/>
  <c r="N124" i="20"/>
  <c r="U119" i="20"/>
  <c r="T119" i="20"/>
  <c r="R115" i="20"/>
  <c r="Q115" i="20"/>
  <c r="U107" i="20"/>
  <c r="T107" i="20"/>
  <c r="R102" i="20"/>
  <c r="Q102" i="20"/>
  <c r="O96" i="20"/>
  <c r="N96" i="20"/>
  <c r="O92" i="20"/>
  <c r="N92" i="20"/>
  <c r="O88" i="20"/>
  <c r="N88" i="20"/>
  <c r="R99" i="20"/>
  <c r="Q99" i="20"/>
  <c r="R60" i="20"/>
  <c r="Q60" i="20"/>
  <c r="R114" i="20"/>
  <c r="Q114" i="20"/>
  <c r="U98" i="20"/>
  <c r="T98" i="20"/>
  <c r="X113" i="20"/>
  <c r="W113" i="20"/>
  <c r="U104" i="20"/>
  <c r="T104" i="20"/>
  <c r="U111" i="20"/>
  <c r="T111" i="20"/>
  <c r="O103" i="20"/>
  <c r="N103" i="20"/>
  <c r="R103" i="20"/>
  <c r="Q103" i="20"/>
  <c r="T61" i="20"/>
  <c r="U61" i="20"/>
  <c r="U54" i="20"/>
  <c r="T54" i="20"/>
  <c r="O81" i="20"/>
  <c r="N81" i="20"/>
  <c r="R73" i="20"/>
  <c r="Q73" i="20"/>
  <c r="R65" i="20"/>
  <c r="Q65" i="20"/>
  <c r="R81" i="20"/>
  <c r="Q81" i="20"/>
  <c r="O55" i="20"/>
  <c r="N55" i="20"/>
  <c r="X78" i="20"/>
  <c r="W78" i="20"/>
  <c r="U70" i="20"/>
  <c r="T70" i="20"/>
  <c r="W58" i="20"/>
  <c r="X58" i="20"/>
  <c r="R52" i="20"/>
  <c r="Q52" i="20"/>
  <c r="O76" i="20"/>
  <c r="N76" i="20"/>
  <c r="O68" i="20"/>
  <c r="N68" i="20"/>
  <c r="O57" i="20"/>
  <c r="N57" i="20"/>
  <c r="O48" i="20"/>
  <c r="N48" i="20"/>
  <c r="N40" i="20"/>
  <c r="O40" i="20"/>
  <c r="R76" i="20"/>
  <c r="Q76" i="20"/>
  <c r="R68" i="20"/>
  <c r="Q68" i="20"/>
  <c r="O58" i="20"/>
  <c r="N58" i="20"/>
  <c r="X91" i="20"/>
  <c r="W91" i="20"/>
  <c r="O84" i="20"/>
  <c r="N84" i="20"/>
  <c r="U73" i="20"/>
  <c r="T73" i="20"/>
  <c r="U65" i="20"/>
  <c r="T65" i="20"/>
  <c r="X54" i="20"/>
  <c r="W54" i="20"/>
  <c r="U47" i="20"/>
  <c r="T47" i="20"/>
  <c r="Q29" i="20"/>
  <c r="R29" i="20"/>
  <c r="Q21" i="20"/>
  <c r="R21" i="20"/>
  <c r="Q13" i="20"/>
  <c r="R13" i="20"/>
  <c r="U20" i="20"/>
  <c r="T20" i="20"/>
  <c r="X6" i="20"/>
  <c r="W6" i="20"/>
  <c r="X29" i="20"/>
  <c r="W29" i="20"/>
  <c r="X21" i="20"/>
  <c r="W21" i="20"/>
  <c r="X13" i="20"/>
  <c r="W13" i="20"/>
  <c r="T37" i="20"/>
  <c r="U37" i="20"/>
  <c r="R6" i="20"/>
  <c r="Q6" i="20"/>
  <c r="U32" i="20"/>
  <c r="T32" i="20"/>
  <c r="U24" i="20"/>
  <c r="T24" i="20"/>
  <c r="U16" i="20"/>
  <c r="T16" i="20"/>
  <c r="T8" i="20"/>
  <c r="U8" i="20"/>
  <c r="O4" i="20"/>
  <c r="N4" i="20"/>
  <c r="X33" i="20"/>
  <c r="W33" i="20"/>
  <c r="O21" i="20"/>
  <c r="N21" i="20"/>
  <c r="O364" i="20"/>
  <c r="N364" i="20"/>
  <c r="X358" i="20"/>
  <c r="W358" i="20"/>
  <c r="U345" i="20"/>
  <c r="T345" i="20"/>
  <c r="R308" i="20"/>
  <c r="Q308" i="20"/>
  <c r="R344" i="20"/>
  <c r="Q344" i="20"/>
  <c r="R297" i="20"/>
  <c r="Q297" i="20"/>
  <c r="O320" i="20"/>
  <c r="N320" i="20"/>
  <c r="O333" i="20"/>
  <c r="N333" i="20"/>
  <c r="O278" i="20"/>
  <c r="N278" i="20"/>
  <c r="O298" i="20"/>
  <c r="N298" i="20"/>
  <c r="R233" i="20"/>
  <c r="Q233" i="20"/>
  <c r="R222" i="20"/>
  <c r="Q222" i="20"/>
  <c r="O253" i="20"/>
  <c r="N253" i="20"/>
  <c r="O246" i="20"/>
  <c r="N246" i="20"/>
  <c r="O24" i="20"/>
  <c r="N24" i="20"/>
  <c r="W372" i="20"/>
  <c r="X372" i="20"/>
  <c r="T368" i="20"/>
  <c r="U368" i="20"/>
  <c r="X380" i="20"/>
  <c r="W380" i="20"/>
  <c r="U376" i="20"/>
  <c r="T376" i="20"/>
  <c r="U385" i="20"/>
  <c r="T385" i="20"/>
  <c r="O376" i="20"/>
  <c r="N376" i="20"/>
  <c r="X366" i="20"/>
  <c r="W366" i="20"/>
  <c r="O385" i="20"/>
  <c r="N385" i="20"/>
  <c r="R376" i="20"/>
  <c r="Q376" i="20"/>
  <c r="X371" i="20"/>
  <c r="W371" i="20"/>
  <c r="U363" i="20"/>
  <c r="T363" i="20"/>
  <c r="O363" i="20"/>
  <c r="N363" i="20"/>
  <c r="R361" i="20"/>
  <c r="Q361" i="20"/>
  <c r="T353" i="20"/>
  <c r="U353" i="20"/>
  <c r="W334" i="20"/>
  <c r="X334" i="20"/>
  <c r="R352" i="20"/>
  <c r="Q352" i="20"/>
  <c r="O353" i="20"/>
  <c r="N353" i="20"/>
  <c r="U343" i="20"/>
  <c r="T343" i="20"/>
  <c r="X335" i="20"/>
  <c r="W335" i="20"/>
  <c r="U331" i="20"/>
  <c r="T331" i="20"/>
  <c r="O355" i="20"/>
  <c r="N355" i="20"/>
  <c r="R346" i="20"/>
  <c r="Q346" i="20"/>
  <c r="R356" i="20"/>
  <c r="Q356" i="20"/>
  <c r="O340" i="20"/>
  <c r="N340" i="20"/>
  <c r="R334" i="20"/>
  <c r="Q334" i="20"/>
  <c r="O351" i="20"/>
  <c r="N351" i="20"/>
  <c r="X343" i="20"/>
  <c r="W343" i="20"/>
  <c r="R351" i="20"/>
  <c r="Q351" i="20"/>
  <c r="W337" i="20"/>
  <c r="X337" i="20"/>
  <c r="X314" i="20"/>
  <c r="W314" i="20"/>
  <c r="X306" i="20"/>
  <c r="W306" i="20"/>
  <c r="X287" i="20"/>
  <c r="W287" i="20"/>
  <c r="O319" i="20"/>
  <c r="N319" i="20"/>
  <c r="N303" i="20"/>
  <c r="O303" i="20"/>
  <c r="U330" i="20"/>
  <c r="T330" i="20"/>
  <c r="U320" i="20"/>
  <c r="T320" i="20"/>
  <c r="X302" i="20"/>
  <c r="W302" i="20"/>
  <c r="X326" i="20"/>
  <c r="W326" i="20"/>
  <c r="O312" i="20"/>
  <c r="N312" i="20"/>
  <c r="Q299" i="20"/>
  <c r="R299" i="20"/>
  <c r="X327" i="20"/>
  <c r="W327" i="20"/>
  <c r="O317" i="20"/>
  <c r="N317" i="20"/>
  <c r="O310" i="20"/>
  <c r="N310" i="20"/>
  <c r="R311" i="20"/>
  <c r="Q311" i="20"/>
  <c r="U290" i="20"/>
  <c r="T290" i="20"/>
  <c r="R321" i="20"/>
  <c r="Q321" i="20"/>
  <c r="U285" i="20"/>
  <c r="T285" i="20"/>
  <c r="R267" i="20"/>
  <c r="Q267" i="20"/>
  <c r="U303" i="20"/>
  <c r="T303" i="20"/>
  <c r="R278" i="20"/>
  <c r="Q278" i="20"/>
  <c r="U300" i="20"/>
  <c r="T300" i="20"/>
  <c r="T284" i="20"/>
  <c r="U284" i="20"/>
  <c r="X277" i="20"/>
  <c r="W277" i="20"/>
  <c r="R310" i="20"/>
  <c r="Q310" i="20"/>
  <c r="X274" i="20"/>
  <c r="W274" i="20"/>
  <c r="U276" i="20"/>
  <c r="T276" i="20"/>
  <c r="O270" i="20"/>
  <c r="N270" i="20"/>
  <c r="O261" i="20"/>
  <c r="N261" i="20"/>
  <c r="R284" i="20"/>
  <c r="Q284" i="20"/>
  <c r="X261" i="20"/>
  <c r="W261" i="20"/>
  <c r="U255" i="20"/>
  <c r="T255" i="20"/>
  <c r="X270" i="20"/>
  <c r="W270" i="20"/>
  <c r="R269" i="20"/>
  <c r="Q269" i="20"/>
  <c r="N255" i="20"/>
  <c r="O255" i="20"/>
  <c r="X259" i="20"/>
  <c r="W259" i="20"/>
  <c r="X257" i="20"/>
  <c r="W257" i="20"/>
  <c r="X266" i="20"/>
  <c r="W266" i="20"/>
  <c r="O236" i="20"/>
  <c r="N236" i="20"/>
  <c r="O240" i="20"/>
  <c r="N240" i="20"/>
  <c r="U221" i="20"/>
  <c r="T221" i="20"/>
  <c r="R211" i="20"/>
  <c r="Q211" i="20"/>
  <c r="X243" i="20"/>
  <c r="W243" i="20"/>
  <c r="O233" i="20"/>
  <c r="N233" i="20"/>
  <c r="U223" i="20"/>
  <c r="T223" i="20"/>
  <c r="R240" i="20"/>
  <c r="Q240" i="20"/>
  <c r="O230" i="20"/>
  <c r="N230" i="20"/>
  <c r="X221" i="20"/>
  <c r="W221" i="20"/>
  <c r="U204" i="20"/>
  <c r="T204" i="20"/>
  <c r="R237" i="20"/>
  <c r="Q237" i="20"/>
  <c r="O227" i="20"/>
  <c r="N227" i="20"/>
  <c r="X220" i="20"/>
  <c r="W220" i="20"/>
  <c r="R241" i="20"/>
  <c r="Q241" i="20"/>
  <c r="O231" i="20"/>
  <c r="N231" i="20"/>
  <c r="X223" i="20"/>
  <c r="W223" i="20"/>
  <c r="O216" i="20"/>
  <c r="N216" i="20"/>
  <c r="X205" i="20"/>
  <c r="W205" i="20"/>
  <c r="U201" i="20"/>
  <c r="T201" i="20"/>
  <c r="O249" i="20"/>
  <c r="N249" i="20"/>
  <c r="U239" i="20"/>
  <c r="T239" i="20"/>
  <c r="R231" i="20"/>
  <c r="Q231" i="20"/>
  <c r="O215" i="20"/>
  <c r="N215" i="20"/>
  <c r="X238" i="20"/>
  <c r="W238" i="20"/>
  <c r="U206" i="20"/>
  <c r="T206" i="20"/>
  <c r="Q193" i="20"/>
  <c r="R193" i="20"/>
  <c r="W183" i="20"/>
  <c r="X183" i="20"/>
  <c r="N201" i="20"/>
  <c r="O201" i="20"/>
  <c r="Q204" i="20"/>
  <c r="R204" i="20"/>
  <c r="X192" i="20"/>
  <c r="W192" i="20"/>
  <c r="U188" i="20"/>
  <c r="T188" i="20"/>
  <c r="O179" i="20"/>
  <c r="N179" i="20"/>
  <c r="O232" i="20"/>
  <c r="N232" i="20"/>
  <c r="R200" i="20"/>
  <c r="Q200" i="20"/>
  <c r="R195" i="20"/>
  <c r="Q195" i="20"/>
  <c r="X185" i="20"/>
  <c r="W185" i="20"/>
  <c r="X249" i="20"/>
  <c r="W249" i="20"/>
  <c r="O198" i="20"/>
  <c r="N198" i="20"/>
  <c r="O189" i="20"/>
  <c r="N189" i="20"/>
  <c r="T203" i="20"/>
  <c r="U203" i="20"/>
  <c r="X177" i="20"/>
  <c r="W177" i="20"/>
  <c r="U169" i="20"/>
  <c r="T169" i="20"/>
  <c r="X150" i="20"/>
  <c r="W150" i="20"/>
  <c r="W141" i="20"/>
  <c r="X141" i="20"/>
  <c r="O176" i="20"/>
  <c r="N176" i="20"/>
  <c r="X168" i="20"/>
  <c r="W168" i="20"/>
  <c r="O158" i="20"/>
  <c r="N158" i="20"/>
  <c r="U170" i="20"/>
  <c r="T170" i="20"/>
  <c r="U159" i="20"/>
  <c r="T159" i="20"/>
  <c r="W142" i="20"/>
  <c r="X142" i="20"/>
  <c r="U174" i="20"/>
  <c r="T174" i="20"/>
  <c r="U163" i="20"/>
  <c r="T163" i="20"/>
  <c r="X173" i="20"/>
  <c r="W173" i="20"/>
  <c r="X155" i="20"/>
  <c r="W155" i="20"/>
  <c r="Q141" i="20"/>
  <c r="R141" i="20"/>
  <c r="O177" i="20"/>
  <c r="N177" i="20"/>
  <c r="O167" i="20"/>
  <c r="N167" i="20"/>
  <c r="U150" i="20"/>
  <c r="T150" i="20"/>
  <c r="X174" i="20"/>
  <c r="W174" i="20"/>
  <c r="O157" i="20"/>
  <c r="N157" i="20"/>
  <c r="O175" i="20"/>
  <c r="N175" i="20"/>
  <c r="U158" i="20"/>
  <c r="T158" i="20"/>
  <c r="U147" i="20"/>
  <c r="T147" i="20"/>
  <c r="O134" i="20"/>
  <c r="N134" i="20"/>
  <c r="X129" i="20"/>
  <c r="W129" i="20"/>
  <c r="O121" i="20"/>
  <c r="N121" i="20"/>
  <c r="O129" i="20"/>
  <c r="N129" i="20"/>
  <c r="U138" i="20"/>
  <c r="T138" i="20"/>
  <c r="R129" i="20"/>
  <c r="Q129" i="20"/>
  <c r="R139" i="20"/>
  <c r="Q139" i="20"/>
  <c r="U133" i="20"/>
  <c r="T133" i="20"/>
  <c r="R123" i="20"/>
  <c r="Q123" i="20"/>
  <c r="U132" i="20"/>
  <c r="T132" i="20"/>
  <c r="U101" i="20"/>
  <c r="T101" i="20"/>
  <c r="T95" i="20"/>
  <c r="U95" i="20"/>
  <c r="T91" i="20"/>
  <c r="U91" i="20"/>
  <c r="T87" i="20"/>
  <c r="U87" i="20"/>
  <c r="T83" i="20"/>
  <c r="U83" i="20"/>
  <c r="T79" i="20"/>
  <c r="U79" i="20"/>
  <c r="X116" i="20"/>
  <c r="W116" i="20"/>
  <c r="X108" i="20"/>
  <c r="W108" i="20"/>
  <c r="O99" i="20"/>
  <c r="N99" i="20"/>
  <c r="U116" i="20"/>
  <c r="T116" i="20"/>
  <c r="U108" i="20"/>
  <c r="T108" i="20"/>
  <c r="O101" i="20"/>
  <c r="N101" i="20"/>
  <c r="O116" i="20"/>
  <c r="N116" i="20"/>
  <c r="O108" i="20"/>
  <c r="N108" i="20"/>
  <c r="X105" i="20"/>
  <c r="W105" i="20"/>
  <c r="R93" i="20"/>
  <c r="Q93" i="20"/>
  <c r="R89" i="20"/>
  <c r="Q89" i="20"/>
  <c r="R85" i="20"/>
  <c r="Q85" i="20"/>
  <c r="W61" i="20"/>
  <c r="X61" i="20"/>
  <c r="O117" i="20"/>
  <c r="N117" i="20"/>
  <c r="O109" i="20"/>
  <c r="N109" i="20"/>
  <c r="X81" i="20"/>
  <c r="W81" i="20"/>
  <c r="O73" i="20"/>
  <c r="N73" i="20"/>
  <c r="O65" i="20"/>
  <c r="N65" i="20"/>
  <c r="N53" i="20"/>
  <c r="O53" i="20"/>
  <c r="X80" i="20"/>
  <c r="W80" i="20"/>
  <c r="U45" i="20"/>
  <c r="T45" i="20"/>
  <c r="T38" i="20"/>
  <c r="U38" i="20"/>
  <c r="O80" i="20"/>
  <c r="N80" i="20"/>
  <c r="X72" i="20"/>
  <c r="W72" i="20"/>
  <c r="X64" i="20"/>
  <c r="W64" i="20"/>
  <c r="U48" i="20"/>
  <c r="T48" i="20"/>
  <c r="U57" i="20"/>
  <c r="T57" i="20"/>
  <c r="X89" i="20"/>
  <c r="W89" i="20"/>
  <c r="X94" i="20"/>
  <c r="W94" i="20"/>
  <c r="X73" i="20"/>
  <c r="W73" i="20"/>
  <c r="X65" i="20"/>
  <c r="W65" i="20"/>
  <c r="X53" i="20"/>
  <c r="W53" i="20"/>
  <c r="U44" i="20"/>
  <c r="T44" i="20"/>
  <c r="U53" i="20"/>
  <c r="T53" i="20"/>
  <c r="X18" i="20"/>
  <c r="W18" i="20"/>
  <c r="X4" i="20"/>
  <c r="W4" i="20"/>
  <c r="X37" i="20"/>
  <c r="W37" i="20"/>
  <c r="O30" i="20"/>
  <c r="N30" i="20"/>
  <c r="U2" i="20"/>
  <c r="T2" i="20"/>
  <c r="R5" i="20"/>
  <c r="Q5" i="20"/>
  <c r="X36" i="20"/>
  <c r="W36" i="20"/>
  <c r="O28" i="20"/>
  <c r="N28" i="20"/>
  <c r="O20" i="20"/>
  <c r="N20" i="20"/>
  <c r="O12" i="20"/>
  <c r="N12" i="20"/>
  <c r="U6" i="20"/>
  <c r="T6" i="20"/>
  <c r="R33" i="20"/>
  <c r="Q33" i="20"/>
  <c r="R25" i="20"/>
  <c r="Q25" i="20"/>
  <c r="R17" i="20"/>
  <c r="Q17" i="20"/>
  <c r="R9" i="20"/>
  <c r="Q9" i="20"/>
  <c r="O13" i="20"/>
  <c r="N13" i="20"/>
  <c r="U40" i="20"/>
  <c r="T40" i="20"/>
  <c r="R7" i="20"/>
  <c r="Q7" i="20"/>
  <c r="U30" i="20"/>
  <c r="T30" i="20"/>
  <c r="U22" i="20"/>
  <c r="T22" i="20"/>
  <c r="U14" i="20"/>
  <c r="T14" i="20"/>
  <c r="O8" i="20"/>
  <c r="N8" i="20"/>
  <c r="U372" i="20"/>
  <c r="T372" i="20"/>
  <c r="X384" i="20"/>
  <c r="W384" i="20"/>
  <c r="U380" i="20"/>
  <c r="T380" i="20"/>
  <c r="R371" i="20"/>
  <c r="Q371" i="20"/>
  <c r="O380" i="20"/>
  <c r="N380" i="20"/>
  <c r="X370" i="20"/>
  <c r="W370" i="20"/>
  <c r="U366" i="20"/>
  <c r="T366" i="20"/>
  <c r="R380" i="20"/>
  <c r="Q380" i="20"/>
  <c r="T371" i="20"/>
  <c r="U371" i="20"/>
  <c r="R355" i="20"/>
  <c r="Q355" i="20"/>
  <c r="N365" i="20"/>
  <c r="O365" i="20"/>
  <c r="T367" i="20"/>
  <c r="U367" i="20"/>
  <c r="O362" i="20"/>
  <c r="N362" i="20"/>
  <c r="R364" i="20"/>
  <c r="Q364" i="20"/>
  <c r="X360" i="20"/>
  <c r="W360" i="20"/>
  <c r="R367" i="20"/>
  <c r="Q367" i="20"/>
  <c r="X383" i="20"/>
  <c r="W383" i="20"/>
  <c r="U334" i="20"/>
  <c r="T334" i="20"/>
  <c r="U342" i="20"/>
  <c r="T342" i="20"/>
  <c r="U335" i="20"/>
  <c r="T335" i="20"/>
  <c r="U344" i="20"/>
  <c r="T344" i="20"/>
  <c r="O339" i="20"/>
  <c r="N339" i="20"/>
  <c r="X328" i="20"/>
  <c r="W328" i="20"/>
  <c r="W350" i="20"/>
  <c r="X350" i="20"/>
  <c r="O337" i="20"/>
  <c r="N337" i="20"/>
  <c r="O332" i="20"/>
  <c r="N332" i="20"/>
  <c r="O322" i="20"/>
  <c r="N322" i="20"/>
  <c r="X305" i="20"/>
  <c r="W305" i="20"/>
  <c r="X297" i="20"/>
  <c r="W297" i="20"/>
  <c r="X318" i="20"/>
  <c r="W318" i="20"/>
  <c r="O302" i="20"/>
  <c r="N302" i="20"/>
  <c r="R290" i="20"/>
  <c r="Q290" i="20"/>
  <c r="U327" i="20"/>
  <c r="T327" i="20"/>
  <c r="R319" i="20"/>
  <c r="Q319" i="20"/>
  <c r="U301" i="20"/>
  <c r="T301" i="20"/>
  <c r="X294" i="20"/>
  <c r="W294" i="20"/>
  <c r="U317" i="20"/>
  <c r="T317" i="20"/>
  <c r="X296" i="20"/>
  <c r="W296" i="20"/>
  <c r="R329" i="20"/>
  <c r="Q329" i="20"/>
  <c r="U321" i="20"/>
  <c r="T321" i="20"/>
  <c r="U310" i="20"/>
  <c r="T310" i="20"/>
  <c r="U298" i="20"/>
  <c r="T298" i="20"/>
  <c r="U308" i="20"/>
  <c r="T308" i="20"/>
  <c r="X329" i="20"/>
  <c r="W329" i="20"/>
  <c r="U318" i="20"/>
  <c r="T318" i="20"/>
  <c r="W310" i="20"/>
  <c r="X310" i="20"/>
  <c r="O288" i="20"/>
  <c r="N288" i="20"/>
  <c r="X283" i="20"/>
  <c r="W283" i="20"/>
  <c r="O283" i="20"/>
  <c r="N283" i="20"/>
  <c r="R276" i="20"/>
  <c r="Q276" i="20"/>
  <c r="R271" i="20"/>
  <c r="Q271" i="20"/>
  <c r="X285" i="20"/>
  <c r="W285" i="20"/>
  <c r="U297" i="20"/>
  <c r="T297" i="20"/>
  <c r="U277" i="20"/>
  <c r="T277" i="20"/>
  <c r="W298" i="20"/>
  <c r="X298" i="20"/>
  <c r="O277" i="20"/>
  <c r="N277" i="20"/>
  <c r="O306" i="20"/>
  <c r="N306" i="20"/>
  <c r="X284" i="20"/>
  <c r="W284" i="20"/>
  <c r="X260" i="20"/>
  <c r="W260" i="20"/>
  <c r="X268" i="20"/>
  <c r="W268" i="20"/>
  <c r="R298" i="20"/>
  <c r="Q298" i="20"/>
  <c r="O269" i="20"/>
  <c r="N269" i="20"/>
  <c r="X258" i="20"/>
  <c r="W258" i="20"/>
  <c r="O259" i="20"/>
  <c r="N259" i="20"/>
  <c r="R259" i="20"/>
  <c r="Q259" i="20"/>
  <c r="R266" i="20"/>
  <c r="Q266" i="20"/>
  <c r="T257" i="20"/>
  <c r="U257" i="20"/>
  <c r="U252" i="20"/>
  <c r="T252" i="20"/>
  <c r="O243" i="20"/>
  <c r="N243" i="20"/>
  <c r="X235" i="20"/>
  <c r="W235" i="20"/>
  <c r="O225" i="20"/>
  <c r="N225" i="20"/>
  <c r="R214" i="20"/>
  <c r="Q214" i="20"/>
  <c r="R207" i="20"/>
  <c r="Q207" i="20"/>
  <c r="O247" i="20"/>
  <c r="N247" i="20"/>
  <c r="X239" i="20"/>
  <c r="W239" i="20"/>
  <c r="O229" i="20"/>
  <c r="N229" i="20"/>
  <c r="W210" i="20"/>
  <c r="X210" i="20"/>
  <c r="W254" i="20"/>
  <c r="X254" i="20"/>
  <c r="O222" i="20"/>
  <c r="N222" i="20"/>
  <c r="O248" i="20"/>
  <c r="N248" i="20"/>
  <c r="O221" i="20"/>
  <c r="N221" i="20"/>
  <c r="O199" i="20"/>
  <c r="N199" i="20"/>
  <c r="U254" i="20"/>
  <c r="T254" i="20"/>
  <c r="X244" i="20"/>
  <c r="W244" i="20"/>
  <c r="X226" i="20"/>
  <c r="W226" i="20"/>
  <c r="X219" i="20"/>
  <c r="W219" i="20"/>
  <c r="X248" i="20"/>
  <c r="W248" i="20"/>
  <c r="W230" i="20"/>
  <c r="X230" i="20"/>
  <c r="U214" i="20"/>
  <c r="T214" i="20"/>
  <c r="U205" i="20"/>
  <c r="T205" i="20"/>
  <c r="R238" i="20"/>
  <c r="Q238" i="20"/>
  <c r="O214" i="20"/>
  <c r="N214" i="20"/>
  <c r="U229" i="20"/>
  <c r="T229" i="20"/>
  <c r="N197" i="20"/>
  <c r="O197" i="20"/>
  <c r="W187" i="20"/>
  <c r="X187" i="20"/>
  <c r="U183" i="20"/>
  <c r="T183" i="20"/>
  <c r="R224" i="20"/>
  <c r="Q224" i="20"/>
  <c r="T199" i="20"/>
  <c r="U199" i="20"/>
  <c r="R197" i="20"/>
  <c r="Q197" i="20"/>
  <c r="U192" i="20"/>
  <c r="T192" i="20"/>
  <c r="O183" i="20"/>
  <c r="N183" i="20"/>
  <c r="X199" i="20"/>
  <c r="W199" i="20"/>
  <c r="X214" i="20"/>
  <c r="W214" i="20"/>
  <c r="X189" i="20"/>
  <c r="W189" i="20"/>
  <c r="U185" i="20"/>
  <c r="T185" i="20"/>
  <c r="R249" i="20"/>
  <c r="Q249" i="20"/>
  <c r="O193" i="20"/>
  <c r="N193" i="20"/>
  <c r="R184" i="20"/>
  <c r="Q184" i="20"/>
  <c r="U202" i="20"/>
  <c r="T202" i="20"/>
  <c r="U176" i="20"/>
  <c r="T176" i="20"/>
  <c r="R168" i="20"/>
  <c r="Q168" i="20"/>
  <c r="R150" i="20"/>
  <c r="Q150" i="20"/>
  <c r="T141" i="20"/>
  <c r="U141" i="20"/>
  <c r="X175" i="20"/>
  <c r="W175" i="20"/>
  <c r="O181" i="20"/>
  <c r="N181" i="20"/>
  <c r="X158" i="20"/>
  <c r="W158" i="20"/>
  <c r="T142" i="20"/>
  <c r="U142" i="20"/>
  <c r="X162" i="20"/>
  <c r="W162" i="20"/>
  <c r="R173" i="20"/>
  <c r="Q173" i="20"/>
  <c r="O163" i="20"/>
  <c r="N163" i="20"/>
  <c r="T146" i="20"/>
  <c r="U146" i="20"/>
  <c r="U157" i="20"/>
  <c r="T157" i="20"/>
  <c r="R174" i="20"/>
  <c r="Q174" i="20"/>
  <c r="O164" i="20"/>
  <c r="N164" i="20"/>
  <c r="X156" i="20"/>
  <c r="W156" i="20"/>
  <c r="O146" i="20"/>
  <c r="N146" i="20"/>
  <c r="X140" i="20"/>
  <c r="W140" i="20"/>
  <c r="U165" i="20"/>
  <c r="T165" i="20"/>
  <c r="X146" i="20"/>
  <c r="W146" i="20"/>
  <c r="X133" i="20"/>
  <c r="W133" i="20"/>
  <c r="X127" i="20"/>
  <c r="W127" i="20"/>
  <c r="O141" i="20"/>
  <c r="N141" i="20"/>
  <c r="N152" i="20"/>
  <c r="O152" i="20"/>
  <c r="U137" i="20"/>
  <c r="T137" i="20"/>
  <c r="X128" i="20"/>
  <c r="W128" i="20"/>
  <c r="O128" i="20"/>
  <c r="N128" i="20"/>
  <c r="W138" i="20"/>
  <c r="X138" i="20"/>
  <c r="W122" i="20"/>
  <c r="X122" i="20"/>
  <c r="O130" i="20"/>
  <c r="N130" i="20"/>
  <c r="R113" i="20"/>
  <c r="Q113" i="20"/>
  <c r="O106" i="20"/>
  <c r="N106" i="20"/>
  <c r="X100" i="20"/>
  <c r="W100" i="20"/>
  <c r="R107" i="20"/>
  <c r="Q107" i="20"/>
  <c r="O95" i="20"/>
  <c r="N95" i="20"/>
  <c r="O91" i="20"/>
  <c r="N91" i="20"/>
  <c r="O87" i="20"/>
  <c r="N87" i="20"/>
  <c r="O97" i="20"/>
  <c r="N97" i="20"/>
  <c r="R59" i="20"/>
  <c r="Q59" i="20"/>
  <c r="R112" i="20"/>
  <c r="Q112" i="20"/>
  <c r="U103" i="20"/>
  <c r="T103" i="20"/>
  <c r="X111" i="20"/>
  <c r="W111" i="20"/>
  <c r="U117" i="20"/>
  <c r="T117" i="20"/>
  <c r="U109" i="20"/>
  <c r="T109" i="20"/>
  <c r="U102" i="20"/>
  <c r="T102" i="20"/>
  <c r="X96" i="20"/>
  <c r="W96" i="20"/>
  <c r="U99" i="20"/>
  <c r="T99" i="20"/>
  <c r="T60" i="20"/>
  <c r="U60" i="20"/>
  <c r="U52" i="20"/>
  <c r="T52" i="20"/>
  <c r="R71" i="20"/>
  <c r="Q71" i="20"/>
  <c r="X63" i="20"/>
  <c r="W63" i="20"/>
  <c r="O52" i="20"/>
  <c r="N52" i="20"/>
  <c r="X79" i="20"/>
  <c r="W79" i="20"/>
  <c r="U63" i="20"/>
  <c r="T63" i="20"/>
  <c r="X92" i="20"/>
  <c r="W92" i="20"/>
  <c r="U76" i="20"/>
  <c r="T76" i="20"/>
  <c r="U68" i="20"/>
  <c r="T68" i="20"/>
  <c r="O56" i="20"/>
  <c r="N56" i="20"/>
  <c r="U51" i="20"/>
  <c r="T51" i="20"/>
  <c r="O74" i="20"/>
  <c r="N74" i="20"/>
  <c r="O66" i="20"/>
  <c r="N66" i="20"/>
  <c r="R74" i="20"/>
  <c r="Q74" i="20"/>
  <c r="R66" i="20"/>
  <c r="Q66" i="20"/>
  <c r="U49" i="20"/>
  <c r="T49" i="20"/>
  <c r="U41" i="20"/>
  <c r="T41" i="20"/>
  <c r="X84" i="20"/>
  <c r="W84" i="20"/>
  <c r="U71" i="20"/>
  <c r="T71" i="20"/>
  <c r="X52" i="20"/>
  <c r="W52" i="20"/>
  <c r="R36" i="20"/>
  <c r="Q36" i="20"/>
  <c r="O27" i="20"/>
  <c r="N27" i="20"/>
  <c r="O19" i="20"/>
  <c r="N19" i="20"/>
  <c r="O11" i="20"/>
  <c r="N11" i="20"/>
  <c r="R16" i="20"/>
  <c r="Q16" i="20"/>
  <c r="X3" i="20"/>
  <c r="W3" i="20"/>
  <c r="X5" i="20"/>
  <c r="W5" i="20"/>
  <c r="R35" i="20"/>
  <c r="Q35" i="20"/>
  <c r="R27" i="20"/>
  <c r="Q27" i="20"/>
  <c r="R19" i="20"/>
  <c r="Q19" i="20"/>
  <c r="R11" i="20"/>
  <c r="Q11" i="20"/>
  <c r="R3" i="20"/>
  <c r="Q3" i="20"/>
  <c r="U50" i="20"/>
  <c r="T50" i="20"/>
  <c r="X9" i="20"/>
  <c r="W9" i="20"/>
  <c r="O37" i="20"/>
  <c r="N37" i="20"/>
  <c r="X30" i="20"/>
  <c r="W30" i="20"/>
  <c r="X22" i="20"/>
  <c r="W22" i="20"/>
  <c r="X14" i="20"/>
  <c r="W14" i="20"/>
  <c r="N7" i="20"/>
  <c r="O7" i="20"/>
  <c r="R31" i="20"/>
  <c r="Q31" i="20"/>
  <c r="O36" i="20"/>
  <c r="N36" i="20"/>
  <c r="U377" i="20"/>
  <c r="T377" i="20"/>
  <c r="N370" i="20"/>
  <c r="O370" i="20"/>
  <c r="O346" i="20"/>
  <c r="N346" i="20"/>
  <c r="O347" i="20"/>
  <c r="N347" i="20"/>
  <c r="R304" i="20"/>
  <c r="Q304" i="20"/>
  <c r="R320" i="20"/>
  <c r="Q320" i="20"/>
  <c r="X282" i="20"/>
  <c r="W282" i="20"/>
  <c r="Q256" i="20"/>
  <c r="R256" i="20"/>
  <c r="R272" i="20"/>
  <c r="Q272" i="20"/>
  <c r="O260" i="20"/>
  <c r="N260" i="20"/>
  <c r="R250" i="20"/>
  <c r="Q250" i="20"/>
  <c r="O226" i="20"/>
  <c r="N226" i="20"/>
  <c r="U249" i="20"/>
  <c r="T249" i="20"/>
  <c r="R268" i="20"/>
  <c r="Q268" i="20"/>
  <c r="Q143" i="20"/>
  <c r="R143" i="20"/>
  <c r="X131" i="20"/>
  <c r="W131" i="20"/>
  <c r="O110" i="20"/>
  <c r="N110" i="20"/>
  <c r="O16" i="20"/>
  <c r="N16" i="20"/>
  <c r="O367" i="20"/>
  <c r="N367" i="20"/>
  <c r="U384" i="20"/>
  <c r="T384" i="20"/>
  <c r="R375" i="20"/>
  <c r="Q375" i="20"/>
  <c r="O384" i="20"/>
  <c r="N384" i="20"/>
  <c r="X374" i="20"/>
  <c r="W374" i="20"/>
  <c r="U370" i="20"/>
  <c r="T370" i="20"/>
  <c r="R384" i="20"/>
  <c r="Q384" i="20"/>
  <c r="T375" i="20"/>
  <c r="U375" i="20"/>
  <c r="X354" i="20"/>
  <c r="W354" i="20"/>
  <c r="U362" i="20"/>
  <c r="T362" i="20"/>
  <c r="Q366" i="20"/>
  <c r="R366" i="20"/>
  <c r="U361" i="20"/>
  <c r="T361" i="20"/>
  <c r="X362" i="20"/>
  <c r="W362" i="20"/>
  <c r="O360" i="20"/>
  <c r="N360" i="20"/>
  <c r="O349" i="20"/>
  <c r="N349" i="20"/>
  <c r="U350" i="20"/>
  <c r="T350" i="20"/>
  <c r="T341" i="20"/>
  <c r="U341" i="20"/>
  <c r="O330" i="20"/>
  <c r="N330" i="20"/>
  <c r="X353" i="20"/>
  <c r="W353" i="20"/>
  <c r="U351" i="20"/>
  <c r="T351" i="20"/>
  <c r="R343" i="20"/>
  <c r="Q343" i="20"/>
  <c r="U338" i="20"/>
  <c r="T338" i="20"/>
  <c r="X332" i="20"/>
  <c r="W332" i="20"/>
  <c r="U328" i="20"/>
  <c r="T328" i="20"/>
  <c r="R341" i="20"/>
  <c r="Q341" i="20"/>
  <c r="U336" i="20"/>
  <c r="T336" i="20"/>
  <c r="R337" i="20"/>
  <c r="Q337" i="20"/>
  <c r="O305" i="20"/>
  <c r="N305" i="20"/>
  <c r="U349" i="20"/>
  <c r="T349" i="20"/>
  <c r="O326" i="20"/>
  <c r="N326" i="20"/>
  <c r="R300" i="20"/>
  <c r="Q300" i="20"/>
  <c r="U289" i="20"/>
  <c r="T289" i="20"/>
  <c r="R326" i="20"/>
  <c r="Q326" i="20"/>
  <c r="N294" i="20"/>
  <c r="O294" i="20"/>
  <c r="U324" i="20"/>
  <c r="T324" i="20"/>
  <c r="U309" i="20"/>
  <c r="T309" i="20"/>
  <c r="O296" i="20"/>
  <c r="N296" i="20"/>
  <c r="R289" i="20"/>
  <c r="Q289" i="20"/>
  <c r="U325" i="20"/>
  <c r="T325" i="20"/>
  <c r="U314" i="20"/>
  <c r="T314" i="20"/>
  <c r="U307" i="20"/>
  <c r="T307" i="20"/>
  <c r="X317" i="20"/>
  <c r="W317" i="20"/>
  <c r="X309" i="20"/>
  <c r="W309" i="20"/>
  <c r="X300" i="20"/>
  <c r="W300" i="20"/>
  <c r="X321" i="20"/>
  <c r="W321" i="20"/>
  <c r="U304" i="20"/>
  <c r="T304" i="20"/>
  <c r="U275" i="20"/>
  <c r="T275" i="20"/>
  <c r="X355" i="20"/>
  <c r="W355" i="20"/>
  <c r="N285" i="20"/>
  <c r="O285" i="20"/>
  <c r="U292" i="20"/>
  <c r="T292" i="20"/>
  <c r="O275" i="20"/>
  <c r="N275" i="20"/>
  <c r="U295" i="20"/>
  <c r="T295" i="20"/>
  <c r="O282" i="20"/>
  <c r="N282" i="20"/>
  <c r="O300" i="20"/>
  <c r="N300" i="20"/>
  <c r="R273" i="20"/>
  <c r="Q273" i="20"/>
  <c r="O284" i="20"/>
  <c r="N284" i="20"/>
  <c r="O274" i="20"/>
  <c r="N274" i="20"/>
  <c r="U267" i="20"/>
  <c r="T267" i="20"/>
  <c r="U258" i="20"/>
  <c r="T258" i="20"/>
  <c r="O267" i="20"/>
  <c r="N267" i="20"/>
  <c r="U259" i="20"/>
  <c r="T259" i="20"/>
  <c r="O254" i="20"/>
  <c r="N254" i="20"/>
  <c r="X286" i="20"/>
  <c r="W286" i="20"/>
  <c r="U322" i="20"/>
  <c r="T322" i="20"/>
  <c r="X267" i="20"/>
  <c r="W267" i="20"/>
  <c r="R254" i="20"/>
  <c r="Q254" i="20"/>
  <c r="R293" i="20"/>
  <c r="Q293" i="20"/>
  <c r="U264" i="20"/>
  <c r="T264" i="20"/>
  <c r="X242" i="20"/>
  <c r="W242" i="20"/>
  <c r="R213" i="20"/>
  <c r="Q213" i="20"/>
  <c r="U261" i="20"/>
  <c r="T261" i="20"/>
  <c r="X246" i="20"/>
  <c r="W246" i="20"/>
  <c r="X209" i="20"/>
  <c r="W209" i="20"/>
  <c r="U241" i="20"/>
  <c r="T241" i="20"/>
  <c r="U230" i="20"/>
  <c r="T230" i="20"/>
  <c r="U220" i="20"/>
  <c r="T220" i="20"/>
  <c r="U270" i="20"/>
  <c r="T270" i="20"/>
  <c r="X247" i="20"/>
  <c r="W247" i="20"/>
  <c r="O237" i="20"/>
  <c r="N237" i="20"/>
  <c r="U227" i="20"/>
  <c r="T227" i="20"/>
  <c r="O220" i="20"/>
  <c r="N220" i="20"/>
  <c r="X208" i="20"/>
  <c r="W208" i="20"/>
  <c r="O203" i="20"/>
  <c r="N203" i="20"/>
  <c r="R244" i="20"/>
  <c r="Q244" i="20"/>
  <c r="O234" i="20"/>
  <c r="N234" i="20"/>
  <c r="O219" i="20"/>
  <c r="N219" i="20"/>
  <c r="R248" i="20"/>
  <c r="Q248" i="20"/>
  <c r="O238" i="20"/>
  <c r="N238" i="20"/>
  <c r="U213" i="20"/>
  <c r="T213" i="20"/>
  <c r="O200" i="20"/>
  <c r="N200" i="20"/>
  <c r="U246" i="20"/>
  <c r="T246" i="20"/>
  <c r="U212" i="20"/>
  <c r="T212" i="20"/>
  <c r="X224" i="20"/>
  <c r="W224" i="20"/>
  <c r="W191" i="20"/>
  <c r="X191" i="20"/>
  <c r="U187" i="20"/>
  <c r="T187" i="20"/>
  <c r="R216" i="20"/>
  <c r="Q216" i="20"/>
  <c r="U196" i="20"/>
  <c r="T196" i="20"/>
  <c r="O187" i="20"/>
  <c r="N187" i="20"/>
  <c r="R178" i="20"/>
  <c r="Q178" i="20"/>
  <c r="R215" i="20"/>
  <c r="Q215" i="20"/>
  <c r="U198" i="20"/>
  <c r="T198" i="20"/>
  <c r="R209" i="20"/>
  <c r="Q209" i="20"/>
  <c r="X193" i="20"/>
  <c r="W193" i="20"/>
  <c r="U189" i="20"/>
  <c r="T189" i="20"/>
  <c r="U197" i="20"/>
  <c r="T197" i="20"/>
  <c r="R188" i="20"/>
  <c r="Q188" i="20"/>
  <c r="N239" i="20"/>
  <c r="O239" i="20"/>
  <c r="R175" i="20"/>
  <c r="Q175" i="20"/>
  <c r="X157" i="20"/>
  <c r="W157" i="20"/>
  <c r="U166" i="20"/>
  <c r="T166" i="20"/>
  <c r="U155" i="20"/>
  <c r="T155" i="20"/>
  <c r="R176" i="20"/>
  <c r="Q176" i="20"/>
  <c r="R158" i="20"/>
  <c r="Q158" i="20"/>
  <c r="O148" i="20"/>
  <c r="N148" i="20"/>
  <c r="X182" i="20"/>
  <c r="W182" i="20"/>
  <c r="U153" i="20"/>
  <c r="T153" i="20"/>
  <c r="X144" i="20"/>
  <c r="W144" i="20"/>
  <c r="W139" i="20"/>
  <c r="X139" i="20"/>
  <c r="O174" i="20"/>
  <c r="N174" i="20"/>
  <c r="U164" i="20"/>
  <c r="T164" i="20"/>
  <c r="R156" i="20"/>
  <c r="Q156" i="20"/>
  <c r="X163" i="20"/>
  <c r="W163" i="20"/>
  <c r="T140" i="20"/>
  <c r="U140" i="20"/>
  <c r="U172" i="20"/>
  <c r="T172" i="20"/>
  <c r="R164" i="20"/>
  <c r="Q164" i="20"/>
  <c r="R146" i="20"/>
  <c r="Q146" i="20"/>
  <c r="R137" i="20"/>
  <c r="Q137" i="20"/>
  <c r="O133" i="20"/>
  <c r="N133" i="20"/>
  <c r="O127" i="20"/>
  <c r="N127" i="20"/>
  <c r="U125" i="20"/>
  <c r="T125" i="20"/>
  <c r="R162" i="20"/>
  <c r="Q162" i="20"/>
  <c r="R127" i="20"/>
  <c r="Q127" i="20"/>
  <c r="R148" i="20"/>
  <c r="Q148" i="20"/>
  <c r="U128" i="20"/>
  <c r="T128" i="20"/>
  <c r="U126" i="20"/>
  <c r="T126" i="20"/>
  <c r="O145" i="20"/>
  <c r="N145" i="20"/>
  <c r="O138" i="20"/>
  <c r="N138" i="20"/>
  <c r="O159" i="20"/>
  <c r="N159" i="20"/>
  <c r="R128" i="20"/>
  <c r="Q128" i="20"/>
  <c r="O120" i="20"/>
  <c r="N120" i="20"/>
  <c r="R105" i="20"/>
  <c r="Q105" i="20"/>
  <c r="T94" i="20"/>
  <c r="U94" i="20"/>
  <c r="T90" i="20"/>
  <c r="U90" i="20"/>
  <c r="T86" i="20"/>
  <c r="U86" i="20"/>
  <c r="T82" i="20"/>
  <c r="U82" i="20"/>
  <c r="T78" i="20"/>
  <c r="U78" i="20"/>
  <c r="X114" i="20"/>
  <c r="W114" i="20"/>
  <c r="O107" i="20"/>
  <c r="N107" i="20"/>
  <c r="U97" i="20"/>
  <c r="T97" i="20"/>
  <c r="U114" i="20"/>
  <c r="T114" i="20"/>
  <c r="U100" i="20"/>
  <c r="T100" i="20"/>
  <c r="O114" i="20"/>
  <c r="N114" i="20"/>
  <c r="R122" i="20"/>
  <c r="Q122" i="20"/>
  <c r="X102" i="20"/>
  <c r="W102" i="20"/>
  <c r="R96" i="20"/>
  <c r="Q96" i="20"/>
  <c r="R92" i="20"/>
  <c r="Q92" i="20"/>
  <c r="R88" i="20"/>
  <c r="Q88" i="20"/>
  <c r="R84" i="20"/>
  <c r="Q84" i="20"/>
  <c r="X99" i="20"/>
  <c r="W99" i="20"/>
  <c r="W60" i="20"/>
  <c r="X60" i="20"/>
  <c r="X101" i="20"/>
  <c r="W101" i="20"/>
  <c r="O115" i="20"/>
  <c r="N115" i="20"/>
  <c r="U106" i="20"/>
  <c r="T106" i="20"/>
  <c r="O71" i="20"/>
  <c r="N71" i="20"/>
  <c r="N61" i="20"/>
  <c r="O61" i="20"/>
  <c r="X95" i="20"/>
  <c r="W95" i="20"/>
  <c r="X70" i="20"/>
  <c r="W70" i="20"/>
  <c r="N62" i="20"/>
  <c r="O62" i="20"/>
  <c r="R53" i="20"/>
  <c r="Q53" i="20"/>
  <c r="R55" i="20"/>
  <c r="Q55" i="20"/>
  <c r="U46" i="20"/>
  <c r="T46" i="20"/>
  <c r="X86" i="20"/>
  <c r="W86" i="20"/>
  <c r="R56" i="20"/>
  <c r="Q56" i="20"/>
  <c r="X71" i="20"/>
  <c r="W71" i="20"/>
  <c r="R64" i="20"/>
  <c r="Q64" i="20"/>
  <c r="N59" i="20"/>
  <c r="O59" i="20"/>
  <c r="R51" i="20"/>
  <c r="Q51" i="20"/>
  <c r="R43" i="20"/>
  <c r="Q43" i="20"/>
  <c r="O14" i="20"/>
  <c r="N14" i="20"/>
  <c r="X2" i="20"/>
  <c r="W2" i="20"/>
  <c r="U28" i="20"/>
  <c r="T28" i="20"/>
  <c r="U34" i="20"/>
  <c r="T34" i="20"/>
  <c r="U26" i="20"/>
  <c r="T26" i="20"/>
  <c r="U18" i="20"/>
  <c r="T18" i="20"/>
  <c r="U10" i="20"/>
  <c r="T10" i="20"/>
  <c r="U5" i="20"/>
  <c r="T5" i="20"/>
  <c r="N31" i="20"/>
  <c r="O31" i="20"/>
  <c r="N23" i="20"/>
  <c r="O23" i="20"/>
  <c r="N15" i="20"/>
  <c r="O15" i="20"/>
  <c r="O3" i="20"/>
  <c r="N3" i="20"/>
  <c r="X28" i="20"/>
  <c r="W28" i="20"/>
  <c r="X20" i="20"/>
  <c r="W20" i="20"/>
  <c r="X12" i="20"/>
  <c r="W12" i="20"/>
  <c r="Q374" i="20"/>
  <c r="R374" i="20"/>
  <c r="R382" i="20"/>
  <c r="Q382" i="20"/>
  <c r="X381" i="20"/>
  <c r="W381" i="20"/>
  <c r="R368" i="20"/>
  <c r="Q368" i="20"/>
  <c r="R373" i="20"/>
  <c r="Q373" i="20"/>
  <c r="O382" i="20"/>
  <c r="N382" i="20"/>
  <c r="Q362" i="20"/>
  <c r="R362" i="20"/>
  <c r="O345" i="20"/>
  <c r="N345" i="20"/>
  <c r="U355" i="20"/>
  <c r="T355" i="20"/>
  <c r="R357" i="20"/>
  <c r="Q357" i="20"/>
  <c r="O335" i="20"/>
  <c r="N335" i="20"/>
  <c r="W338" i="20"/>
  <c r="X338" i="20"/>
  <c r="X304" i="20"/>
  <c r="W304" i="20"/>
  <c r="R287" i="20"/>
  <c r="Q287" i="20"/>
  <c r="R274" i="20"/>
  <c r="Q274" i="20"/>
  <c r="U315" i="20"/>
  <c r="T315" i="20"/>
  <c r="U262" i="20"/>
  <c r="T262" i="20"/>
  <c r="U271" i="20"/>
  <c r="T271" i="20"/>
  <c r="U208" i="20"/>
  <c r="T208" i="20"/>
  <c r="U236" i="20"/>
  <c r="T236" i="20"/>
  <c r="N142" i="20"/>
  <c r="O142" i="20"/>
  <c r="X132" i="20"/>
  <c r="W132" i="20"/>
  <c r="O371" i="20"/>
  <c r="N371" i="20"/>
  <c r="O379" i="20"/>
  <c r="N379" i="20"/>
  <c r="W369" i="20"/>
  <c r="X369" i="20"/>
  <c r="R379" i="20"/>
  <c r="Q379" i="20"/>
  <c r="U374" i="20"/>
  <c r="T374" i="20"/>
  <c r="X378" i="20"/>
  <c r="W378" i="20"/>
  <c r="R377" i="20"/>
  <c r="Q377" i="20"/>
  <c r="T354" i="20"/>
  <c r="U354" i="20"/>
  <c r="X365" i="20"/>
  <c r="W365" i="20"/>
  <c r="T360" i="20"/>
  <c r="U360" i="20"/>
  <c r="O361" i="20"/>
  <c r="N361" i="20"/>
  <c r="X359" i="20"/>
  <c r="W359" i="20"/>
  <c r="X367" i="20"/>
  <c r="W367" i="20"/>
  <c r="R359" i="20"/>
  <c r="Q359" i="20"/>
  <c r="X348" i="20"/>
  <c r="W348" i="20"/>
  <c r="O386" i="20"/>
  <c r="N386" i="20"/>
  <c r="X349" i="20"/>
  <c r="W349" i="20"/>
  <c r="T340" i="20"/>
  <c r="U340" i="20"/>
  <c r="O334" i="20"/>
  <c r="N334" i="20"/>
  <c r="R353" i="20"/>
  <c r="Q353" i="20"/>
  <c r="O343" i="20"/>
  <c r="N343" i="20"/>
  <c r="R350" i="20"/>
  <c r="Q350" i="20"/>
  <c r="X342" i="20"/>
  <c r="W342" i="20"/>
  <c r="U337" i="20"/>
  <c r="T337" i="20"/>
  <c r="U332" i="20"/>
  <c r="T332" i="20"/>
  <c r="U348" i="20"/>
  <c r="T348" i="20"/>
  <c r="X339" i="20"/>
  <c r="W339" i="20"/>
  <c r="O348" i="20"/>
  <c r="N348" i="20"/>
  <c r="R340" i="20"/>
  <c r="Q340" i="20"/>
  <c r="U319" i="20"/>
  <c r="T319" i="20"/>
  <c r="O304" i="20"/>
  <c r="N304" i="20"/>
  <c r="X344" i="20"/>
  <c r="W344" i="20"/>
  <c r="U316" i="20"/>
  <c r="T316" i="20"/>
  <c r="X299" i="20"/>
  <c r="W299" i="20"/>
  <c r="N299" i="20"/>
  <c r="O299" i="20"/>
  <c r="R323" i="20"/>
  <c r="Q323" i="20"/>
  <c r="R292" i="20"/>
  <c r="Q292" i="20"/>
  <c r="R327" i="20"/>
  <c r="Q327" i="20"/>
  <c r="T288" i="20"/>
  <c r="U288" i="20"/>
  <c r="X313" i="20"/>
  <c r="W313" i="20"/>
  <c r="R317" i="20"/>
  <c r="Q317" i="20"/>
  <c r="O309" i="20"/>
  <c r="N309" i="20"/>
  <c r="X308" i="20"/>
  <c r="W308" i="20"/>
  <c r="R279" i="20"/>
  <c r="Q279" i="20"/>
  <c r="R281" i="20"/>
  <c r="Q281" i="20"/>
  <c r="X269" i="20"/>
  <c r="W269" i="20"/>
  <c r="X330" i="20"/>
  <c r="W330" i="20"/>
  <c r="X275" i="20"/>
  <c r="W275" i="20"/>
  <c r="W290" i="20"/>
  <c r="X290" i="20"/>
  <c r="W293" i="20"/>
  <c r="X293" i="20"/>
  <c r="O295" i="20"/>
  <c r="N295" i="20"/>
  <c r="Q282" i="20"/>
  <c r="R282" i="20"/>
  <c r="O265" i="20"/>
  <c r="N265" i="20"/>
  <c r="U287" i="20"/>
  <c r="T287" i="20"/>
  <c r="O258" i="20"/>
  <c r="N258" i="20"/>
  <c r="U283" i="20"/>
  <c r="T283" i="20"/>
  <c r="U266" i="20"/>
  <c r="T266" i="20"/>
  <c r="O266" i="20"/>
  <c r="N266" i="20"/>
  <c r="R258" i="20"/>
  <c r="Q258" i="20"/>
  <c r="X263" i="20"/>
  <c r="W263" i="20"/>
  <c r="O256" i="20"/>
  <c r="N256" i="20"/>
  <c r="O250" i="20"/>
  <c r="N250" i="20"/>
  <c r="T233" i="20"/>
  <c r="U233" i="20"/>
  <c r="X212" i="20"/>
  <c r="W212" i="20"/>
  <c r="X253" i="20"/>
  <c r="W253" i="20"/>
  <c r="U237" i="20"/>
  <c r="T237" i="20"/>
  <c r="U226" i="20"/>
  <c r="T226" i="20"/>
  <c r="N209" i="20"/>
  <c r="O209" i="20"/>
  <c r="U248" i="20"/>
  <c r="T248" i="20"/>
  <c r="X229" i="20"/>
  <c r="W229" i="20"/>
  <c r="T219" i="20"/>
  <c r="U219" i="20"/>
  <c r="R260" i="20"/>
  <c r="Q260" i="20"/>
  <c r="R226" i="20"/>
  <c r="Q226" i="20"/>
  <c r="U218" i="20"/>
  <c r="T218" i="20"/>
  <c r="O208" i="20"/>
  <c r="N208" i="20"/>
  <c r="Q198" i="20"/>
  <c r="R198" i="20"/>
  <c r="X252" i="20"/>
  <c r="W252" i="20"/>
  <c r="U224" i="20"/>
  <c r="T224" i="20"/>
  <c r="O218" i="20"/>
  <c r="N218" i="20"/>
  <c r="R206" i="20"/>
  <c r="Q206" i="20"/>
  <c r="U228" i="20"/>
  <c r="T228" i="20"/>
  <c r="R220" i="20"/>
  <c r="Q220" i="20"/>
  <c r="O204" i="20"/>
  <c r="N204" i="20"/>
  <c r="X245" i="20"/>
  <c r="W245" i="20"/>
  <c r="O228" i="20"/>
  <c r="N228" i="20"/>
  <c r="U211" i="20"/>
  <c r="T211" i="20"/>
  <c r="W195" i="20"/>
  <c r="X195" i="20"/>
  <c r="U191" i="20"/>
  <c r="T191" i="20"/>
  <c r="O182" i="20"/>
  <c r="N182" i="20"/>
  <c r="O212" i="20"/>
  <c r="N212" i="20"/>
  <c r="O191" i="20"/>
  <c r="N191" i="20"/>
  <c r="R182" i="20"/>
  <c r="Q182" i="20"/>
  <c r="U209" i="20"/>
  <c r="T209" i="20"/>
  <c r="X207" i="20"/>
  <c r="W207" i="20"/>
  <c r="U193" i="20"/>
  <c r="T193" i="20"/>
  <c r="N184" i="20"/>
  <c r="O184" i="20"/>
  <c r="Q205" i="20"/>
  <c r="R205" i="20"/>
  <c r="R235" i="20"/>
  <c r="Q235" i="20"/>
  <c r="R192" i="20"/>
  <c r="Q192" i="20"/>
  <c r="R157" i="20"/>
  <c r="Q157" i="20"/>
  <c r="O147" i="20"/>
  <c r="N147" i="20"/>
  <c r="N140" i="20"/>
  <c r="O140" i="20"/>
  <c r="U173" i="20"/>
  <c r="T173" i="20"/>
  <c r="X154" i="20"/>
  <c r="W154" i="20"/>
  <c r="X165" i="20"/>
  <c r="W165" i="20"/>
  <c r="X147" i="20"/>
  <c r="W147" i="20"/>
  <c r="X169" i="20"/>
  <c r="W169" i="20"/>
  <c r="O180" i="20"/>
  <c r="N180" i="20"/>
  <c r="O170" i="20"/>
  <c r="N170" i="20"/>
  <c r="U160" i="20"/>
  <c r="T160" i="20"/>
  <c r="R152" i="20"/>
  <c r="Q152" i="20"/>
  <c r="O144" i="20"/>
  <c r="N144" i="20"/>
  <c r="U139" i="20"/>
  <c r="T139" i="20"/>
  <c r="R163" i="20"/>
  <c r="Q163" i="20"/>
  <c r="X145" i="20"/>
  <c r="W145" i="20"/>
  <c r="O171" i="20"/>
  <c r="N171" i="20"/>
  <c r="U154" i="20"/>
  <c r="T154" i="20"/>
  <c r="R171" i="20"/>
  <c r="Q171" i="20"/>
  <c r="X153" i="20"/>
  <c r="W153" i="20"/>
  <c r="N132" i="20"/>
  <c r="O132" i="20"/>
  <c r="R124" i="20"/>
  <c r="Q124" i="20"/>
  <c r="X126" i="20"/>
  <c r="W126" i="20"/>
  <c r="R125" i="20"/>
  <c r="Q125" i="20"/>
  <c r="O139" i="20"/>
  <c r="N139" i="20"/>
  <c r="X137" i="20"/>
  <c r="W137" i="20"/>
  <c r="X130" i="20"/>
  <c r="W130" i="20"/>
  <c r="U127" i="20"/>
  <c r="T127" i="20"/>
  <c r="U121" i="20"/>
  <c r="T121" i="20"/>
  <c r="X119" i="20"/>
  <c r="W119" i="20"/>
  <c r="R111" i="20"/>
  <c r="Q111" i="20"/>
  <c r="Q98" i="20"/>
  <c r="R98" i="20"/>
  <c r="X121" i="20"/>
  <c r="W121" i="20"/>
  <c r="R106" i="20"/>
  <c r="Q106" i="20"/>
  <c r="O94" i="20"/>
  <c r="N94" i="20"/>
  <c r="O90" i="20"/>
  <c r="N90" i="20"/>
  <c r="O86" i="20"/>
  <c r="N86" i="20"/>
  <c r="Q62" i="20"/>
  <c r="R62" i="20"/>
  <c r="R118" i="20"/>
  <c r="Q118" i="20"/>
  <c r="R110" i="20"/>
  <c r="Q110" i="20"/>
  <c r="X117" i="20"/>
  <c r="W117" i="20"/>
  <c r="X109" i="20"/>
  <c r="W109" i="20"/>
  <c r="U115" i="20"/>
  <c r="T115" i="20"/>
  <c r="X107" i="20"/>
  <c r="W107" i="20"/>
  <c r="X97" i="20"/>
  <c r="W97" i="20"/>
  <c r="T59" i="20"/>
  <c r="U59" i="20"/>
  <c r="N60" i="20"/>
  <c r="O60" i="20"/>
  <c r="X90" i="20"/>
  <c r="W90" i="20"/>
  <c r="R77" i="20"/>
  <c r="Q77" i="20"/>
  <c r="R69" i="20"/>
  <c r="Q69" i="20"/>
  <c r="Q49" i="20"/>
  <c r="R49" i="20"/>
  <c r="Q41" i="20"/>
  <c r="R41" i="20"/>
  <c r="U74" i="20"/>
  <c r="T74" i="20"/>
  <c r="U66" i="20"/>
  <c r="T66" i="20"/>
  <c r="X83" i="20"/>
  <c r="W83" i="20"/>
  <c r="O72" i="20"/>
  <c r="N72" i="20"/>
  <c r="R72" i="20"/>
  <c r="Q72" i="20"/>
  <c r="O64" i="20"/>
  <c r="N64" i="20"/>
  <c r="R48" i="20"/>
  <c r="Q48" i="20"/>
  <c r="R40" i="20"/>
  <c r="Q40" i="20"/>
  <c r="U77" i="20"/>
  <c r="T77" i="20"/>
  <c r="U69" i="20"/>
  <c r="T69" i="20"/>
  <c r="W50" i="20"/>
  <c r="X50" i="20"/>
  <c r="X45" i="20"/>
  <c r="W45" i="20"/>
  <c r="U33" i="20"/>
  <c r="T33" i="20"/>
  <c r="U25" i="20"/>
  <c r="T25" i="20"/>
  <c r="U17" i="20"/>
  <c r="T17" i="20"/>
  <c r="U9" i="20"/>
  <c r="T9" i="20"/>
  <c r="U12" i="20"/>
  <c r="T12" i="20"/>
  <c r="O35" i="20"/>
  <c r="N35" i="20"/>
  <c r="O33" i="20"/>
  <c r="N33" i="20"/>
  <c r="N25" i="20"/>
  <c r="O25" i="20"/>
  <c r="N17" i="20"/>
  <c r="O17" i="20"/>
  <c r="N9" i="20"/>
  <c r="O9" i="20"/>
  <c r="X17" i="20"/>
  <c r="W17" i="20"/>
  <c r="O41" i="20"/>
  <c r="N41" i="20"/>
  <c r="U4" i="20"/>
  <c r="T4" i="20"/>
  <c r="R46" i="20"/>
  <c r="Q46" i="20"/>
  <c r="O2" i="20"/>
  <c r="N2" i="20"/>
  <c r="U36" i="20"/>
  <c r="T36" i="20"/>
  <c r="R28" i="20"/>
  <c r="Q28" i="20"/>
  <c r="R20" i="20"/>
  <c r="Q20" i="20"/>
  <c r="R12" i="20"/>
  <c r="Q12" i="20"/>
  <c r="N6" i="20"/>
  <c r="O6" i="20"/>
  <c r="O29" i="20"/>
  <c r="N29" i="20"/>
  <c r="W43" i="20"/>
  <c r="X43" i="20"/>
  <c r="U35" i="20"/>
  <c r="T35" i="20"/>
  <c r="X379" i="20"/>
  <c r="W379" i="20"/>
  <c r="O336" i="20"/>
  <c r="N336" i="20"/>
  <c r="O341" i="20"/>
  <c r="N341" i="20"/>
  <c r="X325" i="20"/>
  <c r="W325" i="20"/>
  <c r="U294" i="20"/>
  <c r="T294" i="20"/>
  <c r="O293" i="20"/>
  <c r="N293" i="20"/>
  <c r="R328" i="20"/>
  <c r="Q328" i="20"/>
  <c r="X262" i="20"/>
  <c r="W262" i="20"/>
  <c r="R246" i="20"/>
  <c r="Q246" i="20"/>
  <c r="O210" i="20"/>
  <c r="N210" i="20"/>
  <c r="W200" i="20"/>
  <c r="X200" i="20"/>
  <c r="U238" i="20"/>
  <c r="T238" i="20"/>
  <c r="U207" i="20"/>
  <c r="T207" i="20"/>
  <c r="O242" i="20"/>
  <c r="N242" i="20"/>
  <c r="U225" i="20"/>
  <c r="T225" i="20"/>
  <c r="O194" i="20"/>
  <c r="N194" i="20"/>
  <c r="R194" i="20"/>
  <c r="Q194" i="20"/>
  <c r="X184" i="20"/>
  <c r="W184" i="20"/>
  <c r="R187" i="20"/>
  <c r="Q187" i="20"/>
  <c r="X213" i="20"/>
  <c r="W213" i="20"/>
  <c r="T190" i="20"/>
  <c r="U190" i="20"/>
  <c r="X171" i="20"/>
  <c r="W171" i="20"/>
  <c r="U178" i="20"/>
  <c r="T178" i="20"/>
  <c r="R161" i="20"/>
  <c r="Q161" i="20"/>
  <c r="O162" i="20"/>
  <c r="N162" i="20"/>
  <c r="T144" i="20"/>
  <c r="U144" i="20"/>
  <c r="O166" i="20"/>
  <c r="N166" i="20"/>
  <c r="O160" i="20"/>
  <c r="N160" i="20"/>
  <c r="X143" i="20"/>
  <c r="W143" i="20"/>
  <c r="X160" i="20"/>
  <c r="W160" i="20"/>
  <c r="R130" i="20"/>
  <c r="Q130" i="20"/>
  <c r="O122" i="20"/>
  <c r="N122" i="20"/>
  <c r="X151" i="20"/>
  <c r="W151" i="20"/>
  <c r="N123" i="20"/>
  <c r="O123" i="20"/>
  <c r="O102" i="20"/>
  <c r="N102" i="20"/>
  <c r="T92" i="20"/>
  <c r="U92" i="20"/>
  <c r="T84" i="20"/>
  <c r="U84" i="20"/>
  <c r="X118" i="20"/>
  <c r="W118" i="20"/>
  <c r="X110" i="20"/>
  <c r="W110" i="20"/>
  <c r="U118" i="20"/>
  <c r="T118" i="20"/>
  <c r="R101" i="20"/>
  <c r="Q101" i="20"/>
  <c r="R90" i="20"/>
  <c r="Q90" i="20"/>
  <c r="R86" i="20"/>
  <c r="Q86" i="20"/>
  <c r="R82" i="20"/>
  <c r="Q82" i="20"/>
  <c r="X106" i="20"/>
  <c r="W106" i="20"/>
  <c r="X62" i="20"/>
  <c r="W62" i="20"/>
  <c r="O104" i="20"/>
  <c r="N104" i="20"/>
  <c r="O98" i="20"/>
  <c r="N98" i="20"/>
  <c r="O111" i="20"/>
  <c r="N111" i="20"/>
  <c r="X85" i="20"/>
  <c r="W85" i="20"/>
  <c r="O75" i="20"/>
  <c r="N75" i="20"/>
  <c r="O67" i="20"/>
  <c r="N67" i="20"/>
  <c r="X55" i="20"/>
  <c r="W55" i="20"/>
  <c r="O54" i="20"/>
  <c r="N54" i="20"/>
  <c r="U39" i="20"/>
  <c r="T39" i="20"/>
  <c r="X82" i="20"/>
  <c r="W82" i="20"/>
  <c r="X74" i="20"/>
  <c r="W74" i="20"/>
  <c r="X66" i="20"/>
  <c r="W66" i="20"/>
  <c r="U56" i="20"/>
  <c r="T56" i="20"/>
  <c r="O79" i="20"/>
  <c r="N79" i="20"/>
  <c r="O45" i="20"/>
  <c r="N45" i="20"/>
  <c r="X49" i="20"/>
  <c r="W49" i="20"/>
  <c r="X41" i="20"/>
  <c r="W41" i="20"/>
  <c r="N43" i="20"/>
  <c r="O43" i="20"/>
  <c r="X75" i="20"/>
  <c r="W75" i="20"/>
  <c r="U42" i="20"/>
  <c r="T42" i="20"/>
  <c r="O22" i="20"/>
  <c r="N22" i="20"/>
  <c r="O39" i="20"/>
  <c r="N39" i="20"/>
  <c r="R30" i="20"/>
  <c r="Q30" i="20"/>
  <c r="U7" i="20"/>
  <c r="T7" i="20"/>
  <c r="X27" i="20"/>
  <c r="W27" i="20"/>
  <c r="X11" i="20"/>
  <c r="W11" i="20"/>
  <c r="O375" i="20"/>
  <c r="N375" i="20"/>
  <c r="O383" i="20"/>
  <c r="N383" i="20"/>
  <c r="X373" i="20"/>
  <c r="W373" i="20"/>
  <c r="U369" i="20"/>
  <c r="T369" i="20"/>
  <c r="R383" i="20"/>
  <c r="Q383" i="20"/>
  <c r="N369" i="20"/>
  <c r="O369" i="20"/>
  <c r="X382" i="20"/>
  <c r="W382" i="20"/>
  <c r="U378" i="20"/>
  <c r="T378" i="20"/>
  <c r="O374" i="20"/>
  <c r="N374" i="20"/>
  <c r="R369" i="20"/>
  <c r="Q369" i="20"/>
  <c r="R365" i="20"/>
  <c r="Q365" i="20"/>
  <c r="T359" i="20"/>
  <c r="U359" i="20"/>
  <c r="U358" i="20"/>
  <c r="T358" i="20"/>
  <c r="Q363" i="20"/>
  <c r="R363" i="20"/>
  <c r="O359" i="20"/>
  <c r="N359" i="20"/>
  <c r="R348" i="20"/>
  <c r="Q348" i="20"/>
  <c r="U346" i="20"/>
  <c r="T346" i="20"/>
  <c r="U357" i="20"/>
  <c r="T357" i="20"/>
  <c r="R349" i="20"/>
  <c r="Q349" i="20"/>
  <c r="U383" i="20"/>
  <c r="T383" i="20"/>
  <c r="O342" i="20"/>
  <c r="N342" i="20"/>
  <c r="R342" i="20"/>
  <c r="Q342" i="20"/>
  <c r="R347" i="20"/>
  <c r="Q347" i="20"/>
  <c r="O338" i="20"/>
  <c r="N338" i="20"/>
  <c r="X347" i="20"/>
  <c r="W347" i="20"/>
  <c r="R335" i="20"/>
  <c r="Q335" i="20"/>
  <c r="R318" i="20"/>
  <c r="Q318" i="20"/>
  <c r="U302" i="20"/>
  <c r="T302" i="20"/>
  <c r="X336" i="20"/>
  <c r="W336" i="20"/>
  <c r="U323" i="20"/>
  <c r="T323" i="20"/>
  <c r="R315" i="20"/>
  <c r="Q315" i="20"/>
  <c r="R306" i="20"/>
  <c r="Q306" i="20"/>
  <c r="N297" i="20"/>
  <c r="O297" i="20"/>
  <c r="O287" i="20"/>
  <c r="N287" i="20"/>
  <c r="O316" i="20"/>
  <c r="N316" i="20"/>
  <c r="R332" i="20"/>
  <c r="Q332" i="20"/>
  <c r="U312" i="20"/>
  <c r="T312" i="20"/>
  <c r="R302" i="20"/>
  <c r="Q302" i="20"/>
  <c r="X291" i="20"/>
  <c r="W291" i="20"/>
  <c r="X316" i="20"/>
  <c r="W316" i="20"/>
  <c r="Q294" i="20"/>
  <c r="R294" i="20"/>
  <c r="X351" i="20"/>
  <c r="W351" i="20"/>
  <c r="R313" i="20"/>
  <c r="Q313" i="20"/>
  <c r="X324" i="20"/>
  <c r="W324" i="20"/>
  <c r="O308" i="20"/>
  <c r="N308" i="20"/>
  <c r="Q296" i="20"/>
  <c r="R296" i="20"/>
  <c r="R301" i="20"/>
  <c r="Q301" i="20"/>
  <c r="X278" i="20"/>
  <c r="W278" i="20"/>
  <c r="U280" i="20"/>
  <c r="T280" i="20"/>
  <c r="X273" i="20"/>
  <c r="W273" i="20"/>
  <c r="U269" i="20"/>
  <c r="T269" i="20"/>
  <c r="O325" i="20"/>
  <c r="N325" i="20"/>
  <c r="W288" i="20"/>
  <c r="X288" i="20"/>
  <c r="T274" i="20"/>
  <c r="U274" i="20"/>
  <c r="O318" i="20"/>
  <c r="N318" i="20"/>
  <c r="U281" i="20"/>
  <c r="T281" i="20"/>
  <c r="O281" i="20"/>
  <c r="N281" i="20"/>
  <c r="U265" i="20"/>
  <c r="T265" i="20"/>
  <c r="O257" i="20"/>
  <c r="N257" i="20"/>
  <c r="X264" i="20"/>
  <c r="W264" i="20"/>
  <c r="R265" i="20"/>
  <c r="Q265" i="20"/>
  <c r="R253" i="20"/>
  <c r="Q253" i="20"/>
  <c r="W276" i="20"/>
  <c r="X276" i="20"/>
  <c r="X265" i="20"/>
  <c r="W265" i="20"/>
  <c r="O286" i="20"/>
  <c r="N286" i="20"/>
  <c r="R263" i="20"/>
  <c r="Q263" i="20"/>
  <c r="U240" i="20"/>
  <c r="T240" i="20"/>
  <c r="X211" i="20"/>
  <c r="W211" i="20"/>
  <c r="O252" i="20"/>
  <c r="N252" i="20"/>
  <c r="U244" i="20"/>
  <c r="T244" i="20"/>
  <c r="X225" i="20"/>
  <c r="W225" i="20"/>
  <c r="R247" i="20"/>
  <c r="Q247" i="20"/>
  <c r="R229" i="20"/>
  <c r="Q229" i="20"/>
  <c r="U245" i="20"/>
  <c r="T245" i="20"/>
  <c r="U234" i="20"/>
  <c r="T234" i="20"/>
  <c r="U217" i="20"/>
  <c r="T217" i="20"/>
  <c r="Q202" i="20"/>
  <c r="R202" i="20"/>
  <c r="O251" i="20"/>
  <c r="N251" i="20"/>
  <c r="O241" i="20"/>
  <c r="N241" i="20"/>
  <c r="U231" i="20"/>
  <c r="T231" i="20"/>
  <c r="R223" i="20"/>
  <c r="Q223" i="20"/>
  <c r="U216" i="20"/>
  <c r="T216" i="20"/>
  <c r="W281" i="20"/>
  <c r="X281" i="20"/>
  <c r="O245" i="20"/>
  <c r="N245" i="20"/>
  <c r="U235" i="20"/>
  <c r="T235" i="20"/>
  <c r="R227" i="20"/>
  <c r="Q227" i="20"/>
  <c r="R219" i="20"/>
  <c r="Q219" i="20"/>
  <c r="Q199" i="20"/>
  <c r="R199" i="20"/>
  <c r="R245" i="20"/>
  <c r="Q245" i="20"/>
  <c r="O235" i="20"/>
  <c r="N235" i="20"/>
  <c r="X227" i="20"/>
  <c r="W227" i="20"/>
  <c r="R218" i="20"/>
  <c r="Q218" i="20"/>
  <c r="U195" i="20"/>
  <c r="T195" i="20"/>
  <c r="O186" i="20"/>
  <c r="N186" i="20"/>
  <c r="O206" i="20"/>
  <c r="N206" i="20"/>
  <c r="R242" i="20"/>
  <c r="Q242" i="20"/>
  <c r="O195" i="20"/>
  <c r="N195" i="20"/>
  <c r="R186" i="20"/>
  <c r="Q186" i="20"/>
  <c r="X176" i="20"/>
  <c r="W176" i="20"/>
  <c r="N205" i="20"/>
  <c r="O205" i="20"/>
  <c r="X198" i="20"/>
  <c r="W198" i="20"/>
  <c r="N188" i="20"/>
  <c r="O188" i="20"/>
  <c r="R196" i="20"/>
  <c r="Q196" i="20"/>
  <c r="X186" i="20"/>
  <c r="W186" i="20"/>
  <c r="O213" i="20"/>
  <c r="N213" i="20"/>
  <c r="W197" i="20"/>
  <c r="X197" i="20"/>
  <c r="O165" i="20"/>
  <c r="N165" i="20"/>
  <c r="U181" i="20"/>
  <c r="T181" i="20"/>
  <c r="R172" i="20"/>
  <c r="Q172" i="20"/>
  <c r="R154" i="20"/>
  <c r="Q154" i="20"/>
  <c r="Q165" i="20"/>
  <c r="R165" i="20"/>
  <c r="O155" i="20"/>
  <c r="N155" i="20"/>
  <c r="X179" i="20"/>
  <c r="W179" i="20"/>
  <c r="R169" i="20"/>
  <c r="Q169" i="20"/>
  <c r="R159" i="20"/>
  <c r="Q159" i="20"/>
  <c r="U143" i="20"/>
  <c r="T143" i="20"/>
  <c r="T182" i="20"/>
  <c r="U182" i="20"/>
  <c r="U171" i="20"/>
  <c r="T171" i="20"/>
  <c r="R145" i="20"/>
  <c r="Q145" i="20"/>
  <c r="U161" i="20"/>
  <c r="T161" i="20"/>
  <c r="U179" i="20"/>
  <c r="T179" i="20"/>
  <c r="R153" i="20"/>
  <c r="Q153" i="20"/>
  <c r="U149" i="20"/>
  <c r="T149" i="20"/>
  <c r="R136" i="20"/>
  <c r="Q136" i="20"/>
  <c r="X123" i="20"/>
  <c r="W123" i="20"/>
  <c r="U148" i="20"/>
  <c r="T148" i="20"/>
  <c r="R133" i="20"/>
  <c r="Q133" i="20"/>
  <c r="W124" i="20"/>
  <c r="X124" i="20"/>
  <c r="U136" i="20"/>
  <c r="T136" i="20"/>
  <c r="O126" i="20"/>
  <c r="N126" i="20"/>
  <c r="O137" i="20"/>
  <c r="N137" i="20"/>
  <c r="R126" i="20"/>
  <c r="Q126" i="20"/>
  <c r="T93" i="20"/>
  <c r="U93" i="20"/>
  <c r="T89" i="20"/>
  <c r="U89" i="20"/>
  <c r="T85" i="20"/>
  <c r="U85" i="20"/>
  <c r="T81" i="20"/>
  <c r="U81" i="20"/>
  <c r="R120" i="20"/>
  <c r="Q120" i="20"/>
  <c r="X112" i="20"/>
  <c r="W112" i="20"/>
  <c r="R121" i="20"/>
  <c r="Q121" i="20"/>
  <c r="U112" i="20"/>
  <c r="T112" i="20"/>
  <c r="X98" i="20"/>
  <c r="W98" i="20"/>
  <c r="O112" i="20"/>
  <c r="N112" i="20"/>
  <c r="X104" i="20"/>
  <c r="W104" i="20"/>
  <c r="R95" i="20"/>
  <c r="Q95" i="20"/>
  <c r="R91" i="20"/>
  <c r="Q91" i="20"/>
  <c r="R87" i="20"/>
  <c r="Q87" i="20"/>
  <c r="R83" i="20"/>
  <c r="Q83" i="20"/>
  <c r="R97" i="20"/>
  <c r="Q97" i="20"/>
  <c r="W59" i="20"/>
  <c r="X59" i="20"/>
  <c r="U105" i="20"/>
  <c r="T105" i="20"/>
  <c r="Q100" i="20"/>
  <c r="R100" i="20"/>
  <c r="O113" i="20"/>
  <c r="N113" i="20"/>
  <c r="O105" i="20"/>
  <c r="N105" i="20"/>
  <c r="X93" i="20"/>
  <c r="W93" i="20"/>
  <c r="O77" i="20"/>
  <c r="N77" i="20"/>
  <c r="O69" i="20"/>
  <c r="N69" i="20"/>
  <c r="X56" i="20"/>
  <c r="W56" i="20"/>
  <c r="X48" i="20"/>
  <c r="W48" i="20"/>
  <c r="X40" i="20"/>
  <c r="W40" i="20"/>
  <c r="X87" i="20"/>
  <c r="W87" i="20"/>
  <c r="X76" i="20"/>
  <c r="W76" i="20"/>
  <c r="X68" i="20"/>
  <c r="W68" i="20"/>
  <c r="X51" i="20"/>
  <c r="W51" i="20"/>
  <c r="O82" i="20"/>
  <c r="N82" i="20"/>
  <c r="R54" i="20"/>
  <c r="Q54" i="20"/>
  <c r="Q47" i="20"/>
  <c r="R47" i="20"/>
  <c r="R79" i="20"/>
  <c r="Q79" i="20"/>
  <c r="O63" i="20"/>
  <c r="N63" i="20"/>
  <c r="O83" i="20"/>
  <c r="N83" i="20"/>
  <c r="R45" i="20"/>
  <c r="Q45" i="20"/>
  <c r="R39" i="20"/>
  <c r="Q39" i="20"/>
  <c r="X77" i="20"/>
  <c r="W77" i="20"/>
  <c r="X69" i="20"/>
  <c r="W69" i="20"/>
  <c r="X47" i="20"/>
  <c r="W47" i="20"/>
  <c r="R58" i="20"/>
  <c r="Q58" i="20"/>
  <c r="O49" i="20"/>
  <c r="N49" i="20"/>
  <c r="N44" i="20"/>
  <c r="O44" i="20"/>
  <c r="R44" i="20"/>
  <c r="Q44" i="20"/>
  <c r="X34" i="20"/>
  <c r="W34" i="20"/>
  <c r="X26" i="20"/>
  <c r="W26" i="20"/>
  <c r="Q15" i="20"/>
  <c r="R15" i="20"/>
  <c r="X32" i="20"/>
  <c r="W32" i="20"/>
  <c r="X24" i="20"/>
  <c r="W24" i="20"/>
  <c r="X16" i="20"/>
  <c r="W16" i="20"/>
  <c r="X8" i="20"/>
  <c r="W8" i="20"/>
  <c r="U29" i="20"/>
  <c r="T29" i="20"/>
  <c r="T21" i="20"/>
  <c r="U21" i="20"/>
  <c r="T13" i="20"/>
  <c r="U13" i="20"/>
  <c r="X25" i="20"/>
  <c r="W25" i="20"/>
  <c r="R4" i="20"/>
  <c r="Q4" i="20"/>
  <c r="X35" i="20"/>
  <c r="W35" i="20"/>
  <c r="O38" i="20"/>
  <c r="N38" i="20"/>
  <c r="T27" i="20"/>
  <c r="U27" i="20"/>
  <c r="W42" i="20"/>
  <c r="X42" i="20"/>
  <c r="R34" i="20"/>
  <c r="Q34" i="20"/>
  <c r="R26" i="20"/>
  <c r="Q26" i="20"/>
  <c r="R18" i="20"/>
  <c r="Q18" i="20"/>
  <c r="R10" i="20"/>
  <c r="Q10" i="20"/>
  <c r="U386" i="20"/>
  <c r="T386" i="20"/>
  <c r="U365" i="20"/>
  <c r="T365" i="20"/>
  <c r="R345" i="20"/>
  <c r="Q345" i="20"/>
  <c r="X333" i="20"/>
  <c r="W333" i="20"/>
  <c r="X322" i="20"/>
  <c r="W322" i="20"/>
  <c r="O324" i="20"/>
  <c r="N324" i="20"/>
  <c r="X311" i="20"/>
  <c r="W311" i="20"/>
  <c r="O268" i="20"/>
  <c r="N268" i="20"/>
  <c r="T279" i="20"/>
  <c r="U279" i="20"/>
  <c r="X251" i="20"/>
  <c r="W251" i="20"/>
  <c r="U256" i="20"/>
  <c r="T256" i="20"/>
  <c r="X228" i="20"/>
  <c r="W228" i="20"/>
  <c r="O223" i="20"/>
  <c r="N223" i="20"/>
  <c r="Q185" i="20"/>
  <c r="R185" i="20"/>
  <c r="R179" i="20"/>
  <c r="Q179" i="20"/>
  <c r="X166" i="20"/>
  <c r="W166" i="20"/>
  <c r="R132" i="20"/>
  <c r="Q132" i="20"/>
  <c r="O118" i="20"/>
  <c r="N118" i="20"/>
  <c r="O32" i="20"/>
  <c r="N32" i="20"/>
  <c r="Q370" i="20"/>
  <c r="R370" i="20"/>
  <c r="R378" i="20"/>
  <c r="Q378" i="20"/>
  <c r="U373" i="20"/>
  <c r="T373" i="20"/>
  <c r="X377" i="20"/>
  <c r="W377" i="20"/>
  <c r="N373" i="20"/>
  <c r="O373" i="20"/>
  <c r="X386" i="20"/>
  <c r="W386" i="20"/>
  <c r="U382" i="20"/>
  <c r="T382" i="20"/>
  <c r="O366" i="20"/>
  <c r="N366" i="20"/>
  <c r="R385" i="20"/>
  <c r="Q385" i="20"/>
  <c r="X364" i="20"/>
  <c r="W364" i="20"/>
  <c r="O358" i="20"/>
  <c r="N358" i="20"/>
  <c r="R360" i="20"/>
  <c r="Q360" i="20"/>
  <c r="R358" i="20"/>
  <c r="Q358" i="20"/>
  <c r="X345" i="20"/>
  <c r="W345" i="20"/>
  <c r="U356" i="20"/>
  <c r="T356" i="20"/>
  <c r="R333" i="20"/>
  <c r="Q333" i="20"/>
  <c r="O350" i="20"/>
  <c r="N350" i="20"/>
  <c r="U339" i="20"/>
  <c r="T339" i="20"/>
  <c r="X341" i="20"/>
  <c r="W341" i="20"/>
  <c r="O331" i="20"/>
  <c r="N331" i="20"/>
  <c r="N354" i="20"/>
  <c r="O354" i="20"/>
  <c r="Q354" i="20"/>
  <c r="R354" i="20"/>
  <c r="R339" i="20"/>
  <c r="Q339" i="20"/>
  <c r="U326" i="20"/>
  <c r="T326" i="20"/>
  <c r="X292" i="20"/>
  <c r="W292" i="20"/>
  <c r="R322" i="20"/>
  <c r="Q322" i="20"/>
  <c r="R305" i="20"/>
  <c r="Q305" i="20"/>
  <c r="R295" i="20"/>
  <c r="Q295" i="20"/>
  <c r="O323" i="20"/>
  <c r="N323" i="20"/>
  <c r="X315" i="20"/>
  <c r="W315" i="20"/>
  <c r="T291" i="20"/>
  <c r="U291" i="20"/>
  <c r="O329" i="20"/>
  <c r="N329" i="20"/>
  <c r="U311" i="20"/>
  <c r="T311" i="20"/>
  <c r="X301" i="20"/>
  <c r="W301" i="20"/>
  <c r="N289" i="20"/>
  <c r="O289" i="20"/>
  <c r="R316" i="20"/>
  <c r="Q316" i="20"/>
  <c r="T293" i="20"/>
  <c r="U293" i="20"/>
  <c r="X320" i="20"/>
  <c r="W320" i="20"/>
  <c r="X312" i="20"/>
  <c r="W312" i="20"/>
  <c r="R324" i="20"/>
  <c r="Q324" i="20"/>
  <c r="O314" i="20"/>
  <c r="N314" i="20"/>
  <c r="U306" i="20"/>
  <c r="T306" i="20"/>
  <c r="X295" i="20"/>
  <c r="W295" i="20"/>
  <c r="O276" i="20"/>
  <c r="N276" i="20"/>
  <c r="U273" i="20"/>
  <c r="T273" i="20"/>
  <c r="U282" i="20"/>
  <c r="T282" i="20"/>
  <c r="R283" i="20"/>
  <c r="Q283" i="20"/>
  <c r="O273" i="20"/>
  <c r="N273" i="20"/>
  <c r="R280" i="20"/>
  <c r="Q280" i="20"/>
  <c r="O290" i="20"/>
  <c r="N290" i="20"/>
  <c r="X279" i="20"/>
  <c r="W279" i="20"/>
  <c r="O279" i="20"/>
  <c r="N279" i="20"/>
  <c r="R264" i="20"/>
  <c r="Q264" i="20"/>
  <c r="U272" i="20"/>
  <c r="T272" i="20"/>
  <c r="R257" i="20"/>
  <c r="Q257" i="20"/>
  <c r="X256" i="20"/>
  <c r="W256" i="20"/>
  <c r="O263" i="20"/>
  <c r="N263" i="20"/>
  <c r="O271" i="20"/>
  <c r="N271" i="20"/>
  <c r="R255" i="20"/>
  <c r="Q255" i="20"/>
  <c r="U247" i="20"/>
  <c r="T247" i="20"/>
  <c r="R239" i="20"/>
  <c r="Q239" i="20"/>
  <c r="O211" i="20"/>
  <c r="N211" i="20"/>
  <c r="R243" i="20"/>
  <c r="Q243" i="20"/>
  <c r="R225" i="20"/>
  <c r="Q225" i="20"/>
  <c r="X206" i="20"/>
  <c r="W206" i="20"/>
  <c r="X236" i="20"/>
  <c r="W236" i="20"/>
  <c r="R252" i="20"/>
  <c r="Q252" i="20"/>
  <c r="X233" i="20"/>
  <c r="W233" i="20"/>
  <c r="W196" i="20"/>
  <c r="X196" i="20"/>
  <c r="R230" i="20"/>
  <c r="Q230" i="20"/>
  <c r="U215" i="20"/>
  <c r="T215" i="20"/>
  <c r="U253" i="20"/>
  <c r="T253" i="20"/>
  <c r="R234" i="20"/>
  <c r="Q234" i="20"/>
  <c r="X218" i="20"/>
  <c r="W218" i="20"/>
  <c r="R208" i="20"/>
  <c r="Q208" i="20"/>
  <c r="R203" i="20"/>
  <c r="Q203" i="20"/>
  <c r="U278" i="20"/>
  <c r="T278" i="20"/>
  <c r="X234" i="20"/>
  <c r="W234" i="20"/>
  <c r="R217" i="20"/>
  <c r="Q217" i="20"/>
  <c r="R210" i="20"/>
  <c r="Q210" i="20"/>
  <c r="O190" i="20"/>
  <c r="N190" i="20"/>
  <c r="Q181" i="20"/>
  <c r="R181" i="20"/>
  <c r="X203" i="20"/>
  <c r="W203" i="20"/>
  <c r="R190" i="20"/>
  <c r="Q190" i="20"/>
  <c r="X180" i="20"/>
  <c r="W180" i="20"/>
  <c r="U250" i="20"/>
  <c r="T250" i="20"/>
  <c r="N192" i="20"/>
  <c r="O192" i="20"/>
  <c r="R183" i="20"/>
  <c r="Q183" i="20"/>
  <c r="X190" i="20"/>
  <c r="W190" i="20"/>
  <c r="T186" i="20"/>
  <c r="U186" i="20"/>
  <c r="U210" i="20"/>
  <c r="T210" i="20"/>
  <c r="O172" i="20"/>
  <c r="N172" i="20"/>
  <c r="X164" i="20"/>
  <c r="W164" i="20"/>
  <c r="O154" i="20"/>
  <c r="N154" i="20"/>
  <c r="X161" i="20"/>
  <c r="W161" i="20"/>
  <c r="O173" i="20"/>
  <c r="N173" i="20"/>
  <c r="U145" i="20"/>
  <c r="T145" i="20"/>
  <c r="O178" i="20"/>
  <c r="N178" i="20"/>
  <c r="U177" i="20"/>
  <c r="T177" i="20"/>
  <c r="U167" i="20"/>
  <c r="T167" i="20"/>
  <c r="R180" i="20"/>
  <c r="Q180" i="20"/>
  <c r="X170" i="20"/>
  <c r="W170" i="20"/>
  <c r="O153" i="20"/>
  <c r="N153" i="20"/>
  <c r="R144" i="20"/>
  <c r="Q144" i="20"/>
  <c r="U168" i="20"/>
  <c r="T168" i="20"/>
  <c r="R160" i="20"/>
  <c r="Q160" i="20"/>
  <c r="O143" i="20"/>
  <c r="N143" i="20"/>
  <c r="O161" i="20"/>
  <c r="N161" i="20"/>
  <c r="X135" i="20"/>
  <c r="W135" i="20"/>
  <c r="R134" i="20"/>
  <c r="Q134" i="20"/>
  <c r="R140" i="20"/>
  <c r="Q140" i="20"/>
  <c r="O125" i="20"/>
  <c r="N125" i="20"/>
  <c r="U156" i="20"/>
  <c r="T156" i="20"/>
  <c r="R155" i="20"/>
  <c r="Q155" i="20"/>
  <c r="O136" i="20"/>
  <c r="N136" i="20"/>
  <c r="R138" i="20"/>
  <c r="Q138" i="20"/>
  <c r="X125" i="20"/>
  <c r="W125" i="20"/>
  <c r="U120" i="20"/>
  <c r="T120" i="20"/>
  <c r="R117" i="20"/>
  <c r="Q117" i="20"/>
  <c r="R109" i="20"/>
  <c r="Q109" i="20"/>
  <c r="O119" i="20"/>
  <c r="N119" i="20"/>
  <c r="R119" i="20"/>
  <c r="Q119" i="20"/>
  <c r="X103" i="20"/>
  <c r="W103" i="20"/>
  <c r="O93" i="20"/>
  <c r="N93" i="20"/>
  <c r="O89" i="20"/>
  <c r="N89" i="20"/>
  <c r="R61" i="20"/>
  <c r="Q61" i="20"/>
  <c r="R116" i="20"/>
  <c r="Q116" i="20"/>
  <c r="R108" i="20"/>
  <c r="Q108" i="20"/>
  <c r="O100" i="20"/>
  <c r="N100" i="20"/>
  <c r="X115" i="20"/>
  <c r="W115" i="20"/>
  <c r="U123" i="20"/>
  <c r="T123" i="20"/>
  <c r="U113" i="20"/>
  <c r="T113" i="20"/>
  <c r="X120" i="20"/>
  <c r="W120" i="20"/>
  <c r="R104" i="20"/>
  <c r="Q104" i="20"/>
  <c r="O85" i="20"/>
  <c r="N85" i="20"/>
  <c r="R75" i="20"/>
  <c r="Q75" i="20"/>
  <c r="R67" i="20"/>
  <c r="Q67" i="20"/>
  <c r="U55" i="20"/>
  <c r="T55" i="20"/>
  <c r="O47" i="20"/>
  <c r="N47" i="20"/>
  <c r="X57" i="20"/>
  <c r="W57" i="20"/>
  <c r="O50" i="20"/>
  <c r="N50" i="20"/>
  <c r="R80" i="20"/>
  <c r="Q80" i="20"/>
  <c r="U72" i="20"/>
  <c r="T72" i="20"/>
  <c r="U64" i="20"/>
  <c r="T64" i="20"/>
  <c r="X46" i="20"/>
  <c r="W46" i="20"/>
  <c r="O78" i="20"/>
  <c r="N78" i="20"/>
  <c r="O70" i="20"/>
  <c r="N70" i="20"/>
  <c r="R50" i="20"/>
  <c r="Q50" i="20"/>
  <c r="Q42" i="20"/>
  <c r="R42" i="20"/>
  <c r="R78" i="20"/>
  <c r="Q78" i="20"/>
  <c r="R70" i="20"/>
  <c r="Q70" i="20"/>
  <c r="R63" i="20"/>
  <c r="Q63" i="20"/>
  <c r="X44" i="20"/>
  <c r="W44" i="20"/>
  <c r="R57" i="20"/>
  <c r="Q57" i="20"/>
  <c r="O46" i="20"/>
  <c r="N46" i="20"/>
  <c r="X88" i="20"/>
  <c r="W88" i="20"/>
  <c r="U75" i="20"/>
  <c r="T75" i="20"/>
  <c r="U67" i="20"/>
  <c r="T67" i="20"/>
  <c r="U43" i="20"/>
  <c r="T43" i="20"/>
  <c r="X31" i="20"/>
  <c r="W31" i="20"/>
  <c r="X23" i="20"/>
  <c r="W23" i="20"/>
  <c r="X15" i="20"/>
  <c r="W15" i="20"/>
  <c r="O42" i="20"/>
  <c r="N42" i="20"/>
  <c r="R24" i="20"/>
  <c r="Q24" i="20"/>
  <c r="X10" i="20"/>
  <c r="W10" i="20"/>
  <c r="U31" i="20"/>
  <c r="T31" i="20"/>
  <c r="U23" i="20"/>
  <c r="T23" i="20"/>
  <c r="U15" i="20"/>
  <c r="T15" i="20"/>
  <c r="T19" i="20"/>
  <c r="U19" i="20"/>
  <c r="R2" i="20"/>
  <c r="Q2" i="20"/>
  <c r="O34" i="20"/>
  <c r="N34" i="20"/>
  <c r="O26" i="20"/>
  <c r="N26" i="20"/>
  <c r="O18" i="20"/>
  <c r="N18" i="20"/>
  <c r="O10" i="20"/>
  <c r="N10" i="20"/>
  <c r="N5" i="20"/>
  <c r="O5" i="20"/>
  <c r="T11" i="20"/>
  <c r="U11" i="20"/>
  <c r="R37" i="20"/>
  <c r="Q37" i="20"/>
  <c r="W39" i="20"/>
  <c r="X39" i="20"/>
  <c r="V1" i="19" l="1"/>
  <c r="S1" i="19"/>
  <c r="P1" i="19"/>
  <c r="M1" i="19"/>
  <c r="J1" i="19"/>
  <c r="G1" i="19"/>
  <c r="S1" i="18"/>
  <c r="P1" i="18"/>
  <c r="M1" i="18"/>
  <c r="J1" i="18"/>
  <c r="G1" i="18"/>
  <c r="V1" i="17"/>
  <c r="S1" i="17"/>
  <c r="P1" i="17"/>
  <c r="M1" i="17"/>
  <c r="J1" i="17"/>
  <c r="G1" i="17"/>
  <c r="V1" i="16"/>
  <c r="S1" i="16"/>
  <c r="P1" i="16"/>
  <c r="M1" i="16"/>
  <c r="J1" i="16"/>
  <c r="G1" i="16"/>
  <c r="B434" i="7"/>
  <c r="B432" i="13"/>
  <c r="L470" i="15"/>
  <c r="V23" i="18" a="1"/>
  <c r="X3" i="18" a="1"/>
  <c r="R3" i="17" a="1"/>
  <c r="E3" i="16" a="1"/>
  <c r="V25" i="18" a="1"/>
  <c r="L3" i="18" a="1"/>
  <c r="E3" i="17" a="1"/>
  <c r="R3" i="16" a="1"/>
  <c r="F1" i="17" a="1"/>
  <c r="F1" i="19" a="1"/>
  <c r="U24" i="18" a="1"/>
  <c r="U26" i="18" a="1"/>
  <c r="O3" i="16" a="1"/>
  <c r="L3" i="16" a="1"/>
  <c r="V26" i="18" a="1"/>
  <c r="U3" i="18" a="1"/>
  <c r="O3" i="18" a="1"/>
  <c r="X3" i="17" a="1"/>
  <c r="O3" i="17" a="1"/>
  <c r="F1" i="16" a="1"/>
  <c r="L3" i="17" a="1"/>
  <c r="B3" i="16" a="1"/>
  <c r="B3" i="17" a="1"/>
  <c r="U25" i="18" a="1"/>
  <c r="B3" i="18" a="1"/>
  <c r="I3" i="17" a="1"/>
  <c r="V24" i="18" a="1"/>
  <c r="U23" i="18" a="1"/>
  <c r="U3" i="17" a="1"/>
  <c r="X3" i="16" a="1"/>
  <c r="G1" i="15" a="1"/>
  <c r="I3" i="16" a="1"/>
  <c r="R3" i="18" a="1"/>
  <c r="E3" i="18" a="1"/>
  <c r="I3" i="18" a="1"/>
  <c r="U3" i="16" a="1"/>
  <c r="N472" i="15" a="1"/>
  <c r="F1" i="19" l="1"/>
  <c r="U26" i="18"/>
  <c r="L3" i="18"/>
  <c r="X3" i="18"/>
  <c r="I3" i="18"/>
  <c r="V26" i="18"/>
  <c r="W26" i="18" s="1"/>
  <c r="U23" i="18"/>
  <c r="B3" i="18"/>
  <c r="O3" i="18"/>
  <c r="U24" i="18"/>
  <c r="V25" i="18"/>
  <c r="V23" i="18"/>
  <c r="E3" i="18"/>
  <c r="R3" i="18"/>
  <c r="V24" i="18"/>
  <c r="U25" i="18"/>
  <c r="U3" i="18"/>
  <c r="O3" i="17"/>
  <c r="F1" i="17"/>
  <c r="E3" i="17"/>
  <c r="R3" i="17"/>
  <c r="B3" i="17"/>
  <c r="I3" i="17"/>
  <c r="U3" i="17"/>
  <c r="L3" i="17"/>
  <c r="X3" i="17"/>
  <c r="B3" i="16"/>
  <c r="F1" i="16"/>
  <c r="O3" i="16"/>
  <c r="R3" i="16"/>
  <c r="E3" i="16"/>
  <c r="U3" i="16"/>
  <c r="I3" i="16"/>
  <c r="X3" i="16"/>
  <c r="L3" i="16"/>
  <c r="G1" i="15"/>
  <c r="N472" i="15"/>
  <c r="B470" i="15"/>
  <c r="L430" i="15"/>
  <c r="B430" i="15"/>
  <c r="P10" i="15"/>
  <c r="P11" i="15"/>
  <c r="P12" i="15"/>
  <c r="P13" i="15"/>
  <c r="P14" i="15"/>
  <c r="P15" i="15"/>
  <c r="P16" i="15"/>
  <c r="P17" i="15"/>
  <c r="P18" i="15"/>
  <c r="P19" i="15"/>
  <c r="P20" i="15"/>
  <c r="P21" i="15"/>
  <c r="P22" i="15"/>
  <c r="P23" i="15"/>
  <c r="P24" i="15"/>
  <c r="P25" i="15"/>
  <c r="P26" i="15"/>
  <c r="P27" i="15"/>
  <c r="P28" i="15"/>
  <c r="P29" i="15"/>
  <c r="P30" i="15"/>
  <c r="P31" i="15"/>
  <c r="P32" i="15"/>
  <c r="P33" i="15"/>
  <c r="P34" i="15"/>
  <c r="P35" i="15"/>
  <c r="P36" i="15"/>
  <c r="P37" i="15"/>
  <c r="P38" i="15"/>
  <c r="P39" i="15"/>
  <c r="P40" i="15"/>
  <c r="P41" i="15"/>
  <c r="P42" i="15"/>
  <c r="P43" i="15"/>
  <c r="P44" i="15"/>
  <c r="P45" i="15"/>
  <c r="P46" i="15"/>
  <c r="P47" i="15"/>
  <c r="P48" i="15"/>
  <c r="P49" i="15"/>
  <c r="P50" i="15"/>
  <c r="P51" i="15"/>
  <c r="P52" i="15"/>
  <c r="P53" i="15"/>
  <c r="P54" i="15"/>
  <c r="P55" i="15"/>
  <c r="P56" i="15"/>
  <c r="P57" i="15"/>
  <c r="P58" i="15"/>
  <c r="P59" i="15"/>
  <c r="P60" i="15"/>
  <c r="P61" i="15"/>
  <c r="P62" i="15"/>
  <c r="P63" i="15"/>
  <c r="P64" i="15"/>
  <c r="P65" i="15"/>
  <c r="P66" i="15"/>
  <c r="P67" i="15"/>
  <c r="P68" i="15"/>
  <c r="P69" i="15"/>
  <c r="P70" i="15"/>
  <c r="P71" i="15"/>
  <c r="P72" i="15"/>
  <c r="P73" i="15"/>
  <c r="P74" i="15"/>
  <c r="P75" i="15"/>
  <c r="P76" i="15"/>
  <c r="P77" i="15"/>
  <c r="P78" i="15"/>
  <c r="P79" i="15"/>
  <c r="P80" i="15"/>
  <c r="P81" i="15"/>
  <c r="P82" i="15"/>
  <c r="P83" i="15"/>
  <c r="P84" i="15"/>
  <c r="P85" i="15"/>
  <c r="P86" i="15"/>
  <c r="P87" i="15"/>
  <c r="P88" i="15"/>
  <c r="P89" i="15"/>
  <c r="P90" i="15"/>
  <c r="P91" i="15"/>
  <c r="P92" i="15"/>
  <c r="P93" i="15"/>
  <c r="P94" i="15"/>
  <c r="P95" i="15"/>
  <c r="P96" i="15"/>
  <c r="P97" i="15"/>
  <c r="P98" i="15"/>
  <c r="P99" i="15"/>
  <c r="P100" i="15"/>
  <c r="P101" i="15"/>
  <c r="P102" i="15"/>
  <c r="P103" i="15"/>
  <c r="P104" i="15"/>
  <c r="P105" i="15"/>
  <c r="P106" i="15"/>
  <c r="P107" i="15"/>
  <c r="P108" i="15"/>
  <c r="P109" i="15"/>
  <c r="P110" i="15"/>
  <c r="P111" i="15"/>
  <c r="P112" i="15"/>
  <c r="P113" i="15"/>
  <c r="P114" i="15"/>
  <c r="P115" i="15"/>
  <c r="P116" i="15"/>
  <c r="P117" i="15"/>
  <c r="P118" i="15"/>
  <c r="P119" i="15"/>
  <c r="P120" i="15"/>
  <c r="P121" i="15"/>
  <c r="P122" i="15"/>
  <c r="P123" i="15"/>
  <c r="P124" i="15"/>
  <c r="P125" i="15"/>
  <c r="P126" i="15"/>
  <c r="P127" i="15"/>
  <c r="P128" i="15"/>
  <c r="P129" i="15"/>
  <c r="P130" i="15"/>
  <c r="P131" i="15"/>
  <c r="P132" i="15"/>
  <c r="P133" i="15"/>
  <c r="P134" i="15"/>
  <c r="P135" i="15"/>
  <c r="P136" i="15"/>
  <c r="P137" i="15"/>
  <c r="P138" i="15"/>
  <c r="P139" i="15"/>
  <c r="P140" i="15"/>
  <c r="P141" i="15"/>
  <c r="P142" i="15"/>
  <c r="P143" i="15"/>
  <c r="P144" i="15"/>
  <c r="P145" i="15"/>
  <c r="P146" i="15"/>
  <c r="P147" i="15"/>
  <c r="P148" i="15"/>
  <c r="P149" i="15"/>
  <c r="P150" i="15"/>
  <c r="P151" i="15"/>
  <c r="P152" i="15"/>
  <c r="P153" i="15"/>
  <c r="P154" i="15"/>
  <c r="P155" i="15"/>
  <c r="P156" i="15"/>
  <c r="P157" i="15"/>
  <c r="P158" i="15"/>
  <c r="P159" i="15"/>
  <c r="P160" i="15"/>
  <c r="P161" i="15"/>
  <c r="P162" i="15"/>
  <c r="P163" i="15"/>
  <c r="P164" i="15"/>
  <c r="P165" i="15"/>
  <c r="P166" i="15"/>
  <c r="P167" i="15"/>
  <c r="P168" i="15"/>
  <c r="P169" i="15"/>
  <c r="P170" i="15"/>
  <c r="P171" i="15"/>
  <c r="P172" i="15"/>
  <c r="P173" i="15"/>
  <c r="P174" i="15"/>
  <c r="P175" i="15"/>
  <c r="P176" i="15"/>
  <c r="P177" i="15"/>
  <c r="P178" i="15"/>
  <c r="P179" i="15"/>
  <c r="P180" i="15"/>
  <c r="P181" i="15"/>
  <c r="P182" i="15"/>
  <c r="P183" i="15"/>
  <c r="P184" i="15"/>
  <c r="P185" i="15"/>
  <c r="P186" i="15"/>
  <c r="P187" i="15"/>
  <c r="P188" i="15"/>
  <c r="P189" i="15"/>
  <c r="P190" i="15"/>
  <c r="P191" i="15"/>
  <c r="P192" i="15"/>
  <c r="P193" i="15"/>
  <c r="P194" i="15"/>
  <c r="P195" i="15"/>
  <c r="P196" i="15"/>
  <c r="P197" i="15"/>
  <c r="P198" i="15"/>
  <c r="P199" i="15"/>
  <c r="P200" i="15"/>
  <c r="P201" i="15"/>
  <c r="P202" i="15"/>
  <c r="P203" i="15"/>
  <c r="P204" i="15"/>
  <c r="P205" i="15"/>
  <c r="P206" i="15"/>
  <c r="P207" i="15"/>
  <c r="P208" i="15"/>
  <c r="P209" i="15"/>
  <c r="P210" i="15"/>
  <c r="P211" i="15"/>
  <c r="P212" i="15"/>
  <c r="P213" i="15"/>
  <c r="P214" i="15"/>
  <c r="P215" i="15"/>
  <c r="P216" i="15"/>
  <c r="P217" i="15"/>
  <c r="P218" i="15"/>
  <c r="P219" i="15"/>
  <c r="P220" i="15"/>
  <c r="P221" i="15"/>
  <c r="P222" i="15"/>
  <c r="P223" i="15"/>
  <c r="P224" i="15"/>
  <c r="P225" i="15"/>
  <c r="P226" i="15"/>
  <c r="P227" i="15"/>
  <c r="P228" i="15"/>
  <c r="P229" i="15"/>
  <c r="P230" i="15"/>
  <c r="P231" i="15"/>
  <c r="P232" i="15"/>
  <c r="P233" i="15"/>
  <c r="P234" i="15"/>
  <c r="P235" i="15"/>
  <c r="P236" i="15"/>
  <c r="P237" i="15"/>
  <c r="P238" i="15"/>
  <c r="P239" i="15"/>
  <c r="P240" i="15"/>
  <c r="P241" i="15"/>
  <c r="P242" i="15"/>
  <c r="P243" i="15"/>
  <c r="P244" i="15"/>
  <c r="P245" i="15"/>
  <c r="P246" i="15"/>
  <c r="P247" i="15"/>
  <c r="P248" i="15"/>
  <c r="P249" i="15"/>
  <c r="P250" i="15"/>
  <c r="P251" i="15"/>
  <c r="P252" i="15"/>
  <c r="P253" i="15"/>
  <c r="P254" i="15"/>
  <c r="P255" i="15"/>
  <c r="P256" i="15"/>
  <c r="P257" i="15"/>
  <c r="P258" i="15"/>
  <c r="P259" i="15"/>
  <c r="P260" i="15"/>
  <c r="P261" i="15"/>
  <c r="P262" i="15"/>
  <c r="P263" i="15"/>
  <c r="P264" i="15"/>
  <c r="P265" i="15"/>
  <c r="P266" i="15"/>
  <c r="P267" i="15"/>
  <c r="P268" i="15"/>
  <c r="P269" i="15"/>
  <c r="P270" i="15"/>
  <c r="P271" i="15"/>
  <c r="P272" i="15"/>
  <c r="P273" i="15"/>
  <c r="P274" i="15"/>
  <c r="P275" i="15"/>
  <c r="P276" i="15"/>
  <c r="P277" i="15"/>
  <c r="P278" i="15"/>
  <c r="P279" i="15"/>
  <c r="P280" i="15"/>
  <c r="P281" i="15"/>
  <c r="P282" i="15"/>
  <c r="P283" i="15"/>
  <c r="P284" i="15"/>
  <c r="P285" i="15"/>
  <c r="P286" i="15"/>
  <c r="P287" i="15"/>
  <c r="P288" i="15"/>
  <c r="P289" i="15"/>
  <c r="P290" i="15"/>
  <c r="P291" i="15"/>
  <c r="P292" i="15"/>
  <c r="P293" i="15"/>
  <c r="P294" i="15"/>
  <c r="P295" i="15"/>
  <c r="P296" i="15"/>
  <c r="P297" i="15"/>
  <c r="P298" i="15"/>
  <c r="P299" i="15"/>
  <c r="P300" i="15"/>
  <c r="P301" i="15"/>
  <c r="P302" i="15"/>
  <c r="P303" i="15"/>
  <c r="P304" i="15"/>
  <c r="P305" i="15"/>
  <c r="P306" i="15"/>
  <c r="P307" i="15"/>
  <c r="P308" i="15"/>
  <c r="P309" i="15"/>
  <c r="P310" i="15"/>
  <c r="P311" i="15"/>
  <c r="P312" i="15"/>
  <c r="P313" i="15"/>
  <c r="P314" i="15"/>
  <c r="P315" i="15"/>
  <c r="P316" i="15"/>
  <c r="P317" i="15"/>
  <c r="P318" i="15"/>
  <c r="P319" i="15"/>
  <c r="P320" i="15"/>
  <c r="P321" i="15"/>
  <c r="P322" i="15"/>
  <c r="P323" i="15"/>
  <c r="P324" i="15"/>
  <c r="P325" i="15"/>
  <c r="P326" i="15"/>
  <c r="P327" i="15"/>
  <c r="P328" i="15"/>
  <c r="P329" i="15"/>
  <c r="P330" i="15"/>
  <c r="P331" i="15"/>
  <c r="P332" i="15"/>
  <c r="P333" i="15"/>
  <c r="P334" i="15"/>
  <c r="P335" i="15"/>
  <c r="P336" i="15"/>
  <c r="P337" i="15"/>
  <c r="P338" i="15"/>
  <c r="P339" i="15"/>
  <c r="P340" i="15"/>
  <c r="P341" i="15"/>
  <c r="P342" i="15"/>
  <c r="P343" i="15"/>
  <c r="P344" i="15"/>
  <c r="P345" i="15"/>
  <c r="P346" i="15"/>
  <c r="P347" i="15"/>
  <c r="P348" i="15"/>
  <c r="P349" i="15"/>
  <c r="P350" i="15"/>
  <c r="P351" i="15"/>
  <c r="P352" i="15"/>
  <c r="P353" i="15"/>
  <c r="P354" i="15"/>
  <c r="P355" i="15"/>
  <c r="P356" i="15"/>
  <c r="P357" i="15"/>
  <c r="P358" i="15"/>
  <c r="P359" i="15"/>
  <c r="P360" i="15"/>
  <c r="P361" i="15"/>
  <c r="P362" i="15"/>
  <c r="P363" i="15"/>
  <c r="P364" i="15"/>
  <c r="P365" i="15"/>
  <c r="P366" i="15"/>
  <c r="P367" i="15"/>
  <c r="P368" i="15"/>
  <c r="P369" i="15"/>
  <c r="P370" i="15"/>
  <c r="P371" i="15"/>
  <c r="P372" i="15"/>
  <c r="P373" i="15"/>
  <c r="P374" i="15"/>
  <c r="P375" i="15"/>
  <c r="P376" i="15"/>
  <c r="P377" i="15"/>
  <c r="P378" i="15"/>
  <c r="P379" i="15"/>
  <c r="P380" i="15"/>
  <c r="P381" i="15"/>
  <c r="P382" i="15"/>
  <c r="P3" i="15"/>
  <c r="P4" i="15"/>
  <c r="P5" i="15"/>
  <c r="P6" i="15"/>
  <c r="P7" i="15"/>
  <c r="P8" i="15"/>
  <c r="P2" i="15"/>
  <c r="N442" i="14"/>
  <c r="E442" i="14"/>
  <c r="K434" i="3"/>
  <c r="K460" i="13"/>
  <c r="D460" i="13"/>
  <c r="L432" i="13"/>
  <c r="P385" i="13"/>
  <c r="P384" i="13"/>
  <c r="P383" i="13"/>
  <c r="P382" i="13"/>
  <c r="P381" i="13"/>
  <c r="P380" i="13"/>
  <c r="P379" i="13"/>
  <c r="P378" i="13"/>
  <c r="P377" i="13"/>
  <c r="P376" i="13"/>
  <c r="P375" i="13"/>
  <c r="P374" i="13"/>
  <c r="P373" i="13"/>
  <c r="P372" i="13"/>
  <c r="P371" i="13"/>
  <c r="P370" i="13"/>
  <c r="P369" i="13"/>
  <c r="P368" i="13"/>
  <c r="P367" i="13"/>
  <c r="P366" i="13"/>
  <c r="P365" i="13"/>
  <c r="P364" i="13"/>
  <c r="P363" i="13"/>
  <c r="P362" i="13"/>
  <c r="P361" i="13"/>
  <c r="P360" i="13"/>
  <c r="P359" i="13"/>
  <c r="P358" i="13"/>
  <c r="P357" i="13"/>
  <c r="P356" i="13"/>
  <c r="P355" i="13"/>
  <c r="P354" i="13"/>
  <c r="P353" i="13"/>
  <c r="P352" i="13"/>
  <c r="P351" i="13"/>
  <c r="P350" i="13"/>
  <c r="P349" i="13"/>
  <c r="P348" i="13"/>
  <c r="P347" i="13"/>
  <c r="P346" i="13"/>
  <c r="P345" i="13"/>
  <c r="P344" i="13"/>
  <c r="P343" i="13"/>
  <c r="P342" i="13"/>
  <c r="P341" i="13"/>
  <c r="P340" i="13"/>
  <c r="P339" i="13"/>
  <c r="P338" i="13"/>
  <c r="P337" i="13"/>
  <c r="P336" i="13"/>
  <c r="P335" i="13"/>
  <c r="P334" i="13"/>
  <c r="P333" i="13"/>
  <c r="P332" i="13"/>
  <c r="P331" i="13"/>
  <c r="P330" i="13"/>
  <c r="P329" i="13"/>
  <c r="P328" i="13"/>
  <c r="P327" i="13"/>
  <c r="P326" i="13"/>
  <c r="P325" i="13"/>
  <c r="P324" i="13"/>
  <c r="P323" i="13"/>
  <c r="P322" i="13"/>
  <c r="P321" i="13"/>
  <c r="P320" i="13"/>
  <c r="P319" i="13"/>
  <c r="P318" i="13"/>
  <c r="P317" i="13"/>
  <c r="P316" i="13"/>
  <c r="P315" i="13"/>
  <c r="P314" i="13"/>
  <c r="P313" i="13"/>
  <c r="P312" i="13"/>
  <c r="P311" i="13"/>
  <c r="P310" i="13"/>
  <c r="P309" i="13"/>
  <c r="P308" i="13"/>
  <c r="P307" i="13"/>
  <c r="P306" i="13"/>
  <c r="P305" i="13"/>
  <c r="P304" i="13"/>
  <c r="P303" i="13"/>
  <c r="P302" i="13"/>
  <c r="P301" i="13"/>
  <c r="P300" i="13"/>
  <c r="P299" i="13"/>
  <c r="P298" i="13"/>
  <c r="P297" i="13"/>
  <c r="P296" i="13"/>
  <c r="P295" i="13"/>
  <c r="P294" i="13"/>
  <c r="P293" i="13"/>
  <c r="P292" i="13"/>
  <c r="P291" i="13"/>
  <c r="P290" i="13"/>
  <c r="P289" i="13"/>
  <c r="P288" i="13"/>
  <c r="P287" i="13"/>
  <c r="P286" i="13"/>
  <c r="P285" i="13"/>
  <c r="P284" i="13"/>
  <c r="P283" i="13"/>
  <c r="P282" i="13"/>
  <c r="P281" i="13"/>
  <c r="P280" i="13"/>
  <c r="P279" i="13"/>
  <c r="P278" i="13"/>
  <c r="P277" i="13"/>
  <c r="P276" i="13"/>
  <c r="P275" i="13"/>
  <c r="P274" i="13"/>
  <c r="P273" i="13"/>
  <c r="P272" i="13"/>
  <c r="P271" i="13"/>
  <c r="P270" i="13"/>
  <c r="P269" i="13"/>
  <c r="P268" i="13"/>
  <c r="P267" i="13"/>
  <c r="P266" i="13"/>
  <c r="P265" i="13"/>
  <c r="P264" i="13"/>
  <c r="P263" i="13"/>
  <c r="P262" i="13"/>
  <c r="P261" i="13"/>
  <c r="P260" i="13"/>
  <c r="P259" i="13"/>
  <c r="P258" i="13"/>
  <c r="P257" i="13"/>
  <c r="P256" i="13"/>
  <c r="P255" i="13"/>
  <c r="P254" i="13"/>
  <c r="P253" i="13"/>
  <c r="P252" i="13"/>
  <c r="P251" i="13"/>
  <c r="P250" i="13"/>
  <c r="P249" i="13"/>
  <c r="P248" i="13"/>
  <c r="P247" i="13"/>
  <c r="P246" i="13"/>
  <c r="P245" i="13"/>
  <c r="P244" i="13"/>
  <c r="P243" i="13"/>
  <c r="P242" i="13"/>
  <c r="P241" i="13"/>
  <c r="P240" i="13"/>
  <c r="P239" i="13"/>
  <c r="P238" i="13"/>
  <c r="P237" i="13"/>
  <c r="P236" i="13"/>
  <c r="P235" i="13"/>
  <c r="P234" i="13"/>
  <c r="P233" i="13"/>
  <c r="P232" i="13"/>
  <c r="P231" i="13"/>
  <c r="P230" i="13"/>
  <c r="P229" i="13"/>
  <c r="P228" i="13"/>
  <c r="P227" i="13"/>
  <c r="P226" i="13"/>
  <c r="P225" i="13"/>
  <c r="P224" i="13"/>
  <c r="P223" i="13"/>
  <c r="P222" i="13"/>
  <c r="P221" i="13"/>
  <c r="P220" i="13"/>
  <c r="P219" i="13"/>
  <c r="P218" i="13"/>
  <c r="P217" i="13"/>
  <c r="P216" i="13"/>
  <c r="P215" i="13"/>
  <c r="P214" i="13"/>
  <c r="P213" i="13"/>
  <c r="P212" i="13"/>
  <c r="P211" i="13"/>
  <c r="P210" i="13"/>
  <c r="P209" i="13"/>
  <c r="P208" i="13"/>
  <c r="P207" i="13"/>
  <c r="P206" i="13"/>
  <c r="P205" i="13"/>
  <c r="P204" i="13"/>
  <c r="P203" i="13"/>
  <c r="P202" i="13"/>
  <c r="P201" i="13"/>
  <c r="P200" i="13"/>
  <c r="P199" i="13"/>
  <c r="P198" i="13"/>
  <c r="P197" i="13"/>
  <c r="P196" i="13"/>
  <c r="P195" i="13"/>
  <c r="P194" i="13"/>
  <c r="P193" i="13"/>
  <c r="P192" i="13"/>
  <c r="P191" i="13"/>
  <c r="P190" i="13"/>
  <c r="P189" i="13"/>
  <c r="P188" i="13"/>
  <c r="P187" i="13"/>
  <c r="P186" i="13"/>
  <c r="P185" i="13"/>
  <c r="P184" i="13"/>
  <c r="P183" i="13"/>
  <c r="P182" i="13"/>
  <c r="P181" i="13"/>
  <c r="P180" i="13"/>
  <c r="P179" i="13"/>
  <c r="P178" i="13"/>
  <c r="P177" i="13"/>
  <c r="P176" i="13"/>
  <c r="P175" i="13"/>
  <c r="P174" i="13"/>
  <c r="P173" i="13"/>
  <c r="P172" i="13"/>
  <c r="P171" i="13"/>
  <c r="P170" i="13"/>
  <c r="P169" i="13"/>
  <c r="P168" i="13"/>
  <c r="P167" i="13"/>
  <c r="P166" i="13"/>
  <c r="P165" i="13"/>
  <c r="P164" i="13"/>
  <c r="P163" i="13"/>
  <c r="P162" i="13"/>
  <c r="P161" i="13"/>
  <c r="P160" i="13"/>
  <c r="P159" i="13"/>
  <c r="P158" i="13"/>
  <c r="P157" i="13"/>
  <c r="P156" i="13"/>
  <c r="P155" i="13"/>
  <c r="P154" i="13"/>
  <c r="P153" i="13"/>
  <c r="P152" i="13"/>
  <c r="P151" i="13"/>
  <c r="P150" i="13"/>
  <c r="P149" i="13"/>
  <c r="P148" i="13"/>
  <c r="P147" i="13"/>
  <c r="P146" i="13"/>
  <c r="P145" i="13"/>
  <c r="P144" i="13"/>
  <c r="P143" i="13"/>
  <c r="P142" i="13"/>
  <c r="P141" i="13"/>
  <c r="P140" i="13"/>
  <c r="P139" i="13"/>
  <c r="P138" i="13"/>
  <c r="P137" i="13"/>
  <c r="P136" i="13"/>
  <c r="P135" i="13"/>
  <c r="P134" i="13"/>
  <c r="P133" i="13"/>
  <c r="P132" i="13"/>
  <c r="P131" i="13"/>
  <c r="P130" i="13"/>
  <c r="P129" i="13"/>
  <c r="P128" i="13"/>
  <c r="P127" i="13"/>
  <c r="P126" i="13"/>
  <c r="P125" i="13"/>
  <c r="P124" i="13"/>
  <c r="P123" i="13"/>
  <c r="P122" i="13"/>
  <c r="P121" i="13"/>
  <c r="P120" i="13"/>
  <c r="P119" i="13"/>
  <c r="P118" i="13"/>
  <c r="P117" i="13"/>
  <c r="P116" i="13"/>
  <c r="P115" i="13"/>
  <c r="P114" i="13"/>
  <c r="P113" i="13"/>
  <c r="P112" i="13"/>
  <c r="P111" i="13"/>
  <c r="P110" i="13"/>
  <c r="P109" i="13"/>
  <c r="P108" i="13"/>
  <c r="P107" i="13"/>
  <c r="P106" i="13"/>
  <c r="P105" i="13"/>
  <c r="P104" i="13"/>
  <c r="P103" i="13"/>
  <c r="P102" i="13"/>
  <c r="P101" i="13"/>
  <c r="P100" i="13"/>
  <c r="P99" i="13"/>
  <c r="P98" i="13"/>
  <c r="P97" i="13"/>
  <c r="P96" i="13"/>
  <c r="P95" i="13"/>
  <c r="P94" i="13"/>
  <c r="P93" i="13"/>
  <c r="P92" i="13"/>
  <c r="P91" i="13"/>
  <c r="P90" i="13"/>
  <c r="P89" i="13"/>
  <c r="P88" i="13"/>
  <c r="P87" i="13"/>
  <c r="P86" i="13"/>
  <c r="P85" i="13"/>
  <c r="P84" i="13"/>
  <c r="P83" i="13"/>
  <c r="P82" i="13"/>
  <c r="P81" i="13"/>
  <c r="P80" i="13"/>
  <c r="P79" i="13"/>
  <c r="P78" i="13"/>
  <c r="P77" i="13"/>
  <c r="P76" i="13"/>
  <c r="P75" i="13"/>
  <c r="P74" i="13"/>
  <c r="P73" i="13"/>
  <c r="P72" i="13"/>
  <c r="P71" i="13"/>
  <c r="P70" i="13"/>
  <c r="P69" i="13"/>
  <c r="P68" i="13"/>
  <c r="P67" i="13"/>
  <c r="P66" i="13"/>
  <c r="P65" i="13"/>
  <c r="P64" i="13"/>
  <c r="P63" i="13"/>
  <c r="P62" i="13"/>
  <c r="P61" i="13"/>
  <c r="P60" i="13"/>
  <c r="P59" i="13"/>
  <c r="P58" i="13"/>
  <c r="P57" i="13"/>
  <c r="P56" i="13"/>
  <c r="P55" i="13"/>
  <c r="P54" i="13"/>
  <c r="P53" i="13"/>
  <c r="P52" i="13"/>
  <c r="P51" i="13"/>
  <c r="P50" i="13"/>
  <c r="P49" i="13"/>
  <c r="P48" i="13"/>
  <c r="P47" i="13"/>
  <c r="P46" i="13"/>
  <c r="P45" i="13"/>
  <c r="P44" i="13"/>
  <c r="P43" i="13"/>
  <c r="P42" i="13"/>
  <c r="P41" i="13"/>
  <c r="P40" i="13"/>
  <c r="P39" i="13"/>
  <c r="P38" i="13"/>
  <c r="P37" i="13"/>
  <c r="P36" i="13"/>
  <c r="P35" i="13"/>
  <c r="P34" i="13"/>
  <c r="P33" i="13"/>
  <c r="P32" i="13"/>
  <c r="P31" i="13"/>
  <c r="P30" i="13"/>
  <c r="P29" i="13"/>
  <c r="P28" i="13"/>
  <c r="P27" i="13"/>
  <c r="P26" i="13"/>
  <c r="P25" i="13"/>
  <c r="P24" i="13"/>
  <c r="P23" i="13"/>
  <c r="P22" i="13"/>
  <c r="P21" i="13"/>
  <c r="P20" i="13"/>
  <c r="P19" i="13"/>
  <c r="P18" i="13"/>
  <c r="P17" i="13"/>
  <c r="P16" i="13"/>
  <c r="P15" i="13"/>
  <c r="P14" i="13"/>
  <c r="P13" i="13"/>
  <c r="P12" i="13"/>
  <c r="P11" i="13"/>
  <c r="P10" i="13"/>
  <c r="P9" i="13"/>
  <c r="P8" i="13"/>
  <c r="P7" i="13"/>
  <c r="P6" i="13"/>
  <c r="P5" i="13"/>
  <c r="P4" i="13"/>
  <c r="P3" i="13"/>
  <c r="P2" i="13"/>
  <c r="L546" i="7"/>
  <c r="B546" i="7"/>
  <c r="K586" i="3"/>
  <c r="B587" i="3"/>
  <c r="B434" i="3"/>
  <c r="L382" i="15" a="1"/>
  <c r="F362" i="15" a="1"/>
  <c r="D355" i="15" a="1"/>
  <c r="L340" i="15" a="1"/>
  <c r="K340" i="15" a="1"/>
  <c r="L343" i="15" a="1"/>
  <c r="C363" i="15" a="1"/>
  <c r="I368" i="15" a="1"/>
  <c r="K355" i="15" a="1"/>
  <c r="F348" i="15" a="1"/>
  <c r="E348" i="15" a="1"/>
  <c r="F351" i="15" a="1"/>
  <c r="I320" i="15" a="1"/>
  <c r="L366" i="15" a="1"/>
  <c r="L371" i="15" a="1"/>
  <c r="E356" i="15" a="1"/>
  <c r="C347" i="15" a="1"/>
  <c r="D343" i="15" a="1"/>
  <c r="I335" i="15" a="1"/>
  <c r="J319" i="15" a="1"/>
  <c r="D309" i="15" a="1"/>
  <c r="J322" i="15" a="1"/>
  <c r="E312" i="15" a="1"/>
  <c r="E305" i="15" a="1"/>
  <c r="K295" i="15" a="1"/>
  <c r="D369" i="15" a="1"/>
  <c r="K374" i="15" a="1"/>
  <c r="L361" i="15" a="1"/>
  <c r="J353" i="15" a="1"/>
  <c r="I353" i="15" a="1"/>
  <c r="J332" i="15" a="1"/>
  <c r="J326" i="15" a="1"/>
  <c r="E314" i="15" a="1"/>
  <c r="D321" i="15" a="1"/>
  <c r="K283" i="15" a="1"/>
  <c r="L279" i="15" a="1"/>
  <c r="D295" i="15" a="1"/>
  <c r="D288" i="15" a="1"/>
  <c r="C276" i="15" a="1"/>
  <c r="I274" i="15" a="1"/>
  <c r="L234" i="15" a="1"/>
  <c r="L358" i="15" a="1"/>
  <c r="D366" i="15" a="1"/>
  <c r="I358" i="15" a="1"/>
  <c r="J344" i="15" a="1"/>
  <c r="I344" i="15" a="1"/>
  <c r="J347" i="15" a="1"/>
  <c r="D318" i="15" a="1"/>
  <c r="K329" i="15" a="1"/>
  <c r="K311" i="15" a="1"/>
  <c r="D310" i="15" a="1"/>
  <c r="F302" i="15" a="1"/>
  <c r="K285" i="15" a="1"/>
  <c r="C364" i="15" a="1"/>
  <c r="C369" i="15" a="1"/>
  <c r="J382" i="15" a="1"/>
  <c r="K343" i="15" a="1"/>
  <c r="L339" i="15" a="1"/>
  <c r="E355" i="15" a="1"/>
  <c r="E317" i="15" a="1"/>
  <c r="F338" i="15" a="1"/>
  <c r="E320" i="15" a="1"/>
  <c r="I356" i="15" a="1"/>
  <c r="E364" i="15" a="1"/>
  <c r="D356" i="15" a="1"/>
  <c r="K342" i="15" a="1"/>
  <c r="J342" i="15" a="1"/>
  <c r="K345" i="15" a="1"/>
  <c r="E316" i="15" a="1"/>
  <c r="L327" i="15" a="1"/>
  <c r="L309" i="15" a="1"/>
  <c r="I306" i="15" a="1"/>
  <c r="C300" i="15" a="1"/>
  <c r="L283" i="15" a="1"/>
  <c r="L272" i="15" a="1"/>
  <c r="K264" i="15" a="1"/>
  <c r="D264" i="15" a="1"/>
  <c r="I247" i="15" a="1"/>
  <c r="E376" i="15" a="1"/>
  <c r="J375" i="15" a="1"/>
  <c r="C348" i="15" a="1"/>
  <c r="E334" i="15" a="1"/>
  <c r="J354" i="15" a="1"/>
  <c r="E337" i="15" a="1"/>
  <c r="I327" i="15" a="1"/>
  <c r="F319" i="15" a="1"/>
  <c r="D328" i="15" a="1"/>
  <c r="L296" i="15" a="1"/>
  <c r="J290" i="15" a="1"/>
  <c r="C311" i="15" a="1"/>
  <c r="K297" i="15" a="1"/>
  <c r="D261" i="15" a="1"/>
  <c r="E264" i="15" a="1"/>
  <c r="F267" i="15" a="1"/>
  <c r="D252" i="15" a="1"/>
  <c r="D249" i="15" a="1"/>
  <c r="E220" i="15" a="1"/>
  <c r="F217" i="15" a="1"/>
  <c r="J212" i="15" a="1"/>
  <c r="D211" i="15" a="1"/>
  <c r="J230" i="15" a="1"/>
  <c r="C224" i="15" a="1"/>
  <c r="L297" i="15" a="1"/>
  <c r="J306" i="15" a="1"/>
  <c r="L263" i="15" a="1"/>
  <c r="J272" i="15" a="1"/>
  <c r="J237" i="15" a="1"/>
  <c r="L247" i="15" a="1"/>
  <c r="K238" i="15" a="1"/>
  <c r="L178" i="15" a="1"/>
  <c r="K248" i="15" a="1"/>
  <c r="I236" i="15" a="1"/>
  <c r="E240" i="15" a="1"/>
  <c r="F189" i="15" a="1"/>
  <c r="C164" i="15" a="1"/>
  <c r="E174" i="15" a="1"/>
  <c r="D174" i="15" a="1"/>
  <c r="K134" i="15" a="1"/>
  <c r="I308" i="15" a="1"/>
  <c r="C283" i="15" a="1"/>
  <c r="D282" i="15" a="1"/>
  <c r="L260" i="15" a="1"/>
  <c r="D229" i="15" a="1"/>
  <c r="L274" i="15" a="1"/>
  <c r="E230" i="15" a="1"/>
  <c r="C244" i="15" a="1"/>
  <c r="J227" i="15" a="1"/>
  <c r="G1" i="3" a="1"/>
  <c r="L374" i="15" a="1"/>
  <c r="D375" i="15" a="1"/>
  <c r="J346" i="15" a="1"/>
  <c r="J381" i="15" a="1"/>
  <c r="C354" i="15" a="1"/>
  <c r="L335" i="15" a="1"/>
  <c r="F382" i="15" a="1"/>
  <c r="K381" i="15" a="1"/>
  <c r="K353" i="15" a="1"/>
  <c r="F340" i="15" a="1"/>
  <c r="E340" i="15" a="1"/>
  <c r="F343" i="15" a="1"/>
  <c r="E336" i="15" a="1"/>
  <c r="L359" i="15" a="1"/>
  <c r="L363" i="15" a="1"/>
  <c r="F378" i="15" a="1"/>
  <c r="C339" i="15" a="1"/>
  <c r="D335" i="15" a="1"/>
  <c r="C350" i="15" a="1"/>
  <c r="J311" i="15" a="1"/>
  <c r="K330" i="15" a="1"/>
  <c r="J314" i="15" a="1"/>
  <c r="D301" i="15" a="1"/>
  <c r="E297" i="15" a="1"/>
  <c r="E302" i="15" a="1"/>
  <c r="E360" i="15" a="1"/>
  <c r="J366" i="15" a="1"/>
  <c r="D359" i="15" a="1"/>
  <c r="C346" i="15" a="1"/>
  <c r="F346" i="15" a="1"/>
  <c r="C349" i="15" a="1"/>
  <c r="J318" i="15" a="1"/>
  <c r="D331" i="15" a="1"/>
  <c r="D313" i="15" a="1"/>
  <c r="C312" i="15" a="1"/>
  <c r="I303" i="15" a="1"/>
  <c r="D287" i="15" a="1"/>
  <c r="D276" i="15" a="1"/>
  <c r="C268" i="15" a="1"/>
  <c r="I266" i="15" a="1"/>
  <c r="E251" i="15" a="1"/>
  <c r="J378" i="15" a="1"/>
  <c r="F379" i="15" a="1"/>
  <c r="L350" i="15" a="1"/>
  <c r="J336" i="15" a="1"/>
  <c r="F360" i="15" a="1"/>
  <c r="J339" i="15" a="1"/>
  <c r="E331" i="15" a="1"/>
  <c r="K321" i="15" a="1"/>
  <c r="I330" i="15" a="1"/>
  <c r="D300" i="15" a="1"/>
  <c r="F294" i="15" a="1"/>
  <c r="K308" i="15" a="1"/>
  <c r="C357" i="15" a="1"/>
  <c r="D360" i="15" a="1"/>
  <c r="J374" i="15" a="1"/>
  <c r="K335" i="15" a="1"/>
  <c r="L331" i="15" a="1"/>
  <c r="K346" i="15" a="1"/>
  <c r="E309" i="15" a="1"/>
  <c r="F328" i="15" a="1"/>
  <c r="I340" i="15" a="1"/>
  <c r="K376" i="15" a="1"/>
  <c r="C377" i="15" a="1"/>
  <c r="I348" i="15" a="1"/>
  <c r="K334" i="15" a="1"/>
  <c r="F355" i="15" a="1"/>
  <c r="K337" i="15" a="1"/>
  <c r="F329" i="15" a="1"/>
  <c r="L319" i="15" a="1"/>
  <c r="J328" i="15" a="1"/>
  <c r="E298" i="15" a="1"/>
  <c r="C292" i="15" a="1"/>
  <c r="L304" i="15" a="1"/>
  <c r="L264" i="15" a="1"/>
  <c r="C298" i="15" a="1"/>
  <c r="J282" i="15" a="1"/>
  <c r="E378" i="15" a="1"/>
  <c r="D368" i="15" a="1"/>
  <c r="I367" i="15" a="1"/>
  <c r="D363" i="15" a="1"/>
  <c r="D354" i="15" a="1"/>
  <c r="E347" i="15" a="1"/>
  <c r="F331" i="15" a="1"/>
  <c r="I319" i="15" a="1"/>
  <c r="F311" i="15" a="1"/>
  <c r="D320" i="15" a="1"/>
  <c r="L288" i="15" a="1"/>
  <c r="J307" i="15" a="1"/>
  <c r="I325" i="15" a="1"/>
  <c r="K305" i="15" a="1"/>
  <c r="K286" i="15" a="1"/>
  <c r="I290" i="15" a="1"/>
  <c r="J254" i="15" a="1"/>
  <c r="D244" i="15" a="1"/>
  <c r="D241" i="15" a="1"/>
  <c r="E212" i="15" a="1"/>
  <c r="F209" i="15" a="1"/>
  <c r="J204" i="15" a="1"/>
  <c r="D203" i="15" a="1"/>
  <c r="L221" i="15" a="1"/>
  <c r="D216" i="15" a="1"/>
  <c r="J277" i="15" a="1"/>
  <c r="K287" i="15" a="1"/>
  <c r="F298" i="15" a="1"/>
  <c r="E262" i="15" a="1"/>
  <c r="J229" i="15" a="1"/>
  <c r="K276" i="15" a="1"/>
  <c r="K230" i="15" a="1"/>
  <c r="E245" i="15" a="1"/>
  <c r="D230" i="15" a="1"/>
  <c r="L226" i="15" a="1"/>
  <c r="E225" i="15" a="1"/>
  <c r="F181" i="15" a="1"/>
  <c r="L254" i="15" a="1"/>
  <c r="E166" i="15" a="1"/>
  <c r="D166" i="15" a="1"/>
  <c r="I305" i="15" a="1"/>
  <c r="I286" i="15" a="1"/>
  <c r="J269" i="15" a="1"/>
  <c r="E272" i="15" a="1"/>
  <c r="F275" i="15" a="1"/>
  <c r="K256" i="15" a="1"/>
  <c r="L376" i="15" a="1"/>
  <c r="L381" i="15" a="1"/>
  <c r="C367" i="15" a="1"/>
  <c r="C362" i="15" a="1"/>
  <c r="C353" i="15" a="1"/>
  <c r="L345" i="15" a="1"/>
  <c r="I329" i="15" a="1"/>
  <c r="F374" i="15" a="1"/>
  <c r="K373" i="15" a="1"/>
  <c r="D346" i="15" a="1"/>
  <c r="K379" i="15" a="1"/>
  <c r="F353" i="15" a="1"/>
  <c r="F335" i="15" a="1"/>
  <c r="J325" i="15" a="1"/>
  <c r="K377" i="15" a="1"/>
  <c r="I354" i="15" a="1"/>
  <c r="E370" i="15" a="1"/>
  <c r="E369" i="15" a="1"/>
  <c r="D373" i="15" a="1"/>
  <c r="C342" i="15" a="1"/>
  <c r="J303" i="15" a="1"/>
  <c r="K322" i="15" a="1"/>
  <c r="J329" i="15" a="1"/>
  <c r="D293" i="15" a="1"/>
  <c r="E289" i="15" a="1"/>
  <c r="L303" i="15" a="1"/>
  <c r="C380" i="15" a="1"/>
  <c r="L379" i="15" a="1"/>
  <c r="E352" i="15" a="1"/>
  <c r="C338" i="15" a="1"/>
  <c r="C361" i="15" a="1"/>
  <c r="C341" i="15" a="1"/>
  <c r="C332" i="15" a="1"/>
  <c r="D323" i="15" a="1"/>
  <c r="E332" i="15" a="1"/>
  <c r="J300" i="15" a="1"/>
  <c r="L294" i="15" a="1"/>
  <c r="C309" i="15" a="1"/>
  <c r="D268" i="15" a="1"/>
  <c r="C260" i="15" a="1"/>
  <c r="K292" i="15" a="1"/>
  <c r="J380" i="15" a="1"/>
  <c r="I370" i="15" a="1"/>
  <c r="E371" i="15" a="1"/>
  <c r="L342" i="15" a="1"/>
  <c r="C358" i="15" a="1"/>
  <c r="J349" i="15" a="1"/>
  <c r="J331" i="15" a="1"/>
  <c r="E323" i="15" a="1"/>
  <c r="K313" i="15" a="1"/>
  <c r="I322" i="15" a="1"/>
  <c r="D292" i="15" a="1"/>
  <c r="F286" i="15" a="1"/>
  <c r="J296" i="15" a="1"/>
  <c r="F375" i="15" a="1"/>
  <c r="L380" i="15" a="1"/>
  <c r="I366" i="15" a="1"/>
  <c r="I365" i="15" a="1"/>
  <c r="C365" i="15" a="1"/>
  <c r="K338" i="15" a="1"/>
  <c r="I336" i="15" a="1"/>
  <c r="F320" i="15" a="1"/>
  <c r="K378" i="15" a="1"/>
  <c r="J368" i="15" a="1"/>
  <c r="F369" i="15" a="1"/>
  <c r="K369" i="15" a="1"/>
  <c r="K354" i="15" a="1"/>
  <c r="K347" i="15" a="1"/>
  <c r="D334" i="15" a="1"/>
  <c r="F321" i="15" a="1"/>
  <c r="L311" i="15" a="1"/>
  <c r="J320" i="15" a="1"/>
  <c r="E290" i="15" a="1"/>
  <c r="C284" i="15" a="1"/>
  <c r="C290" i="15" a="1"/>
  <c r="J286" i="15" a="1"/>
  <c r="I275" i="15" a="1"/>
  <c r="C273" i="15" a="1"/>
  <c r="D370" i="15" a="1"/>
  <c r="E375" i="15" a="1"/>
  <c r="J358" i="15" a="1"/>
  <c r="L349" i="15" a="1"/>
  <c r="I345" i="15" a="1"/>
  <c r="E339" i="15" a="1"/>
  <c r="F323" i="15" a="1"/>
  <c r="I311" i="15" a="1"/>
  <c r="F326" i="15" a="1"/>
  <c r="D312" i="15" a="1"/>
  <c r="F308" i="15" a="1"/>
  <c r="C299" i="15" a="1"/>
  <c r="I316" i="15" a="1"/>
  <c r="I284" i="15" a="1"/>
  <c r="F272" i="15" a="1"/>
  <c r="L269" i="15" a="1"/>
  <c r="K244" i="15" a="1"/>
  <c r="D236" i="15" a="1"/>
  <c r="F274" i="15" a="1"/>
  <c r="E204" i="15" a="1"/>
  <c r="F201" i="15" a="1"/>
  <c r="J196" i="15" a="1"/>
  <c r="D195" i="15" a="1"/>
  <c r="L213" i="15" a="1"/>
  <c r="I313" i="15" a="1"/>
  <c r="K368" i="15" a="1"/>
  <c r="L373" i="15" a="1"/>
  <c r="D358" i="15" a="1"/>
  <c r="F349" i="15" a="1"/>
  <c r="C345" i="15" a="1"/>
  <c r="L337" i="15" a="1"/>
  <c r="F376" i="15" a="1"/>
  <c r="F381" i="15" a="1"/>
  <c r="J365" i="15" a="1"/>
  <c r="J361" i="15" a="1"/>
  <c r="J351" i="15" a="1"/>
  <c r="F345" i="15" a="1"/>
  <c r="C329" i="15" a="1"/>
  <c r="J317" i="15" a="1"/>
  <c r="J369" i="15" a="1"/>
  <c r="D376" i="15" a="1"/>
  <c r="E362" i="15" a="1"/>
  <c r="C355" i="15" a="1"/>
  <c r="I355" i="15" a="1"/>
  <c r="C334" i="15" a="1"/>
  <c r="C328" i="15" a="1"/>
  <c r="K314" i="15" a="1"/>
  <c r="J321" i="15" a="1"/>
  <c r="D285" i="15" a="1"/>
  <c r="E281" i="15" a="1"/>
  <c r="C382" i="15" a="1"/>
  <c r="C372" i="15" a="1"/>
  <c r="K371" i="15" a="1"/>
  <c r="E344" i="15" a="1"/>
  <c r="J373" i="15" a="1"/>
  <c r="C351" i="15" a="1"/>
  <c r="C333" i="15" a="1"/>
  <c r="K323" i="15" a="1"/>
  <c r="D315" i="15" a="1"/>
  <c r="F324" i="15" a="1"/>
  <c r="J292" i="15" a="1"/>
  <c r="L286" i="15" a="1"/>
  <c r="E300" i="15" a="1"/>
  <c r="L290" i="15" a="1"/>
  <c r="E286" i="15" a="1"/>
  <c r="L275" i="15" a="1"/>
  <c r="J372" i="15" a="1"/>
  <c r="J377" i="15" a="1"/>
  <c r="E363" i="15" a="1"/>
  <c r="D353" i="15" a="1"/>
  <c r="E349" i="15" a="1"/>
  <c r="J341" i="15" a="1"/>
  <c r="K325" i="15" a="1"/>
  <c r="E315" i="15" a="1"/>
  <c r="K328" i="15" a="1"/>
  <c r="I314" i="15" a="1"/>
  <c r="D284" i="15" a="1"/>
  <c r="L301" i="15" a="1"/>
  <c r="F292" i="15" a="1"/>
  <c r="E367" i="15" a="1"/>
  <c r="L372" i="15" a="1"/>
  <c r="I359" i="15" a="1"/>
  <c r="D352" i="15" a="1"/>
  <c r="C352" i="15" a="1"/>
  <c r="I362" i="15" a="1"/>
  <c r="K324" i="15" a="1"/>
  <c r="F312" i="15" a="1"/>
  <c r="J370" i="15" a="1"/>
  <c r="K375" i="15" a="1"/>
  <c r="C360" i="15" a="1"/>
  <c r="E351" i="15" a="1"/>
  <c r="F347" i="15" a="1"/>
  <c r="K339" i="15" a="1"/>
  <c r="L323" i="15" a="1"/>
  <c r="F313" i="15" a="1"/>
  <c r="L326" i="15" a="1"/>
  <c r="J312" i="15" a="1"/>
  <c r="F314" i="15" a="1"/>
  <c r="I299" i="15" a="1"/>
  <c r="I282" i="15" a="1"/>
  <c r="K273" i="15" a="1"/>
  <c r="I267" i="15" a="1"/>
  <c r="C265" i="15" a="1"/>
  <c r="D362" i="15" a="1"/>
  <c r="D367" i="15" a="1"/>
  <c r="K380" i="15" a="1"/>
  <c r="L341" i="15" a="1"/>
  <c r="I337" i="15" a="1"/>
  <c r="L352" i="15" a="1"/>
  <c r="F315" i="15" a="1"/>
  <c r="D333" i="15" a="1"/>
  <c r="F318" i="15" a="1"/>
  <c r="E304" i="15" a="1"/>
  <c r="K361" i="15" a="1"/>
  <c r="K365" i="15" a="1"/>
  <c r="E380" i="15" a="1"/>
  <c r="F341" i="15" a="1"/>
  <c r="C337" i="15" a="1"/>
  <c r="F352" i="15" a="1"/>
  <c r="E368" i="15" a="1"/>
  <c r="F373" i="15" a="1"/>
  <c r="K356" i="15" a="1"/>
  <c r="I347" i="15" a="1"/>
  <c r="J343" i="15" a="1"/>
  <c r="F337" i="15" a="1"/>
  <c r="C321" i="15" a="1"/>
  <c r="J309" i="15" a="1"/>
  <c r="K360" i="15" a="1"/>
  <c r="C368" i="15" a="1"/>
  <c r="L364" i="15" a="1"/>
  <c r="I346" i="15" a="1"/>
  <c r="L346" i="15" a="1"/>
  <c r="I349" i="15" a="1"/>
  <c r="C320" i="15" a="1"/>
  <c r="D338" i="15" a="1"/>
  <c r="J313" i="15" a="1"/>
  <c r="D277" i="15" a="1"/>
  <c r="C304" i="15" a="1"/>
  <c r="C374" i="15" a="1"/>
  <c r="C379" i="15" a="1"/>
  <c r="K363" i="15" a="1"/>
  <c r="E354" i="15" a="1"/>
  <c r="K349" i="15" a="1"/>
  <c r="C343" i="15" a="1"/>
  <c r="D327" i="15" a="1"/>
  <c r="K315" i="15" a="1"/>
  <c r="D330" i="15" a="1"/>
  <c r="F316" i="15" a="1"/>
  <c r="J284" i="15" a="1"/>
  <c r="L302" i="15" a="1"/>
  <c r="I296" i="15" a="1"/>
  <c r="C277" i="15" a="1"/>
  <c r="E271" i="15" a="1"/>
  <c r="L267" i="15" a="1"/>
  <c r="I364" i="15" a="1"/>
  <c r="I369" i="15" a="1"/>
  <c r="F354" i="15" a="1"/>
  <c r="D345" i="15" a="1"/>
  <c r="E341" i="15" a="1"/>
  <c r="J333" i="15" a="1"/>
  <c r="K317" i="15" a="1"/>
  <c r="E307" i="15" a="1"/>
  <c r="K320" i="15" a="1"/>
  <c r="D307" i="15" a="1"/>
  <c r="C303" i="15" a="1"/>
  <c r="L293" i="15" a="1"/>
  <c r="L273" i="15" a="1"/>
  <c r="F358" i="15" a="1"/>
  <c r="K364" i="15" a="1"/>
  <c r="L357" i="15" a="1"/>
  <c r="D344" i="15" a="1"/>
  <c r="C344" i="15" a="1"/>
  <c r="D347" i="15" a="1"/>
  <c r="K316" i="15" a="1"/>
  <c r="E329" i="15" a="1"/>
  <c r="J362" i="15" a="1"/>
  <c r="J367" i="15" a="1"/>
  <c r="D382" i="15" a="1"/>
  <c r="E343" i="15" a="1"/>
  <c r="F339" i="15" a="1"/>
  <c r="L353" i="15" a="1"/>
  <c r="L315" i="15" a="1"/>
  <c r="C336" i="15" a="1"/>
  <c r="L318" i="15" a="1"/>
  <c r="F305" i="15" a="1"/>
  <c r="C301" i="15" a="1"/>
  <c r="C308" i="15" a="1"/>
  <c r="I271" i="15" a="1"/>
  <c r="K265" i="15" a="1"/>
  <c r="I259" i="15" a="1"/>
  <c r="D255" i="15" a="1"/>
  <c r="C381" i="15" a="1"/>
  <c r="E358" i="15" a="1"/>
  <c r="K372" i="15" a="1"/>
  <c r="L333" i="15" a="1"/>
  <c r="E379" i="15" a="1"/>
  <c r="L344" i="15" a="1"/>
  <c r="F307" i="15" a="1"/>
  <c r="C326" i="15" a="1"/>
  <c r="F332" i="15" a="1"/>
  <c r="I295" i="15" a="1"/>
  <c r="J291" i="15" a="1"/>
  <c r="L308" i="15" a="1"/>
  <c r="C322" i="15" a="1"/>
  <c r="E293" i="15" a="1"/>
  <c r="J275" i="15" a="1"/>
  <c r="F285" i="15" a="1"/>
  <c r="C247" i="15" a="1"/>
  <c r="C258" i="15" a="1"/>
  <c r="D248" i="15" a="1"/>
  <c r="E188" i="15" a="1"/>
  <c r="F185" i="15" a="1"/>
  <c r="J180" i="15" a="1"/>
  <c r="D179" i="15" a="1"/>
  <c r="L197" i="15" a="1"/>
  <c r="C325" i="15" a="1"/>
  <c r="J304" i="15" a="1"/>
  <c r="E284" i="15" a="1"/>
  <c r="J289" i="15" a="1"/>
  <c r="D254" i="15" a="1"/>
  <c r="K242" i="15" a="1"/>
  <c r="K239" i="15" a="1"/>
  <c r="L210" i="15" a="1"/>
  <c r="I207" i="15" a="1"/>
  <c r="D204" i="15" a="1"/>
  <c r="K201" i="15" a="1"/>
  <c r="F221" i="15" a="1"/>
  <c r="J379" i="15" a="1"/>
  <c r="L356" i="15" a="1"/>
  <c r="E372" i="15" a="1"/>
  <c r="F333" i="15" a="1"/>
  <c r="F377" i="15" a="1"/>
  <c r="F344" i="15" a="1"/>
  <c r="E361" i="15" a="1"/>
  <c r="E365" i="15" a="1"/>
  <c r="L378" i="15" a="1"/>
  <c r="I339" i="15" a="1"/>
  <c r="J335" i="15" a="1"/>
  <c r="I350" i="15" a="1"/>
  <c r="C313" i="15" a="1"/>
  <c r="K331" i="15" a="1"/>
  <c r="I380" i="15" a="1"/>
  <c r="E381" i="15" a="1"/>
  <c r="K352" i="15" a="1"/>
  <c r="I338" i="15" a="1"/>
  <c r="I371" i="15" a="1"/>
  <c r="C378" i="15" a="1"/>
  <c r="D364" i="15" a="1"/>
  <c r="L360" i="15" a="1"/>
  <c r="E357" i="15" a="1"/>
  <c r="F336" i="15" a="1"/>
  <c r="D379" i="15" a="1"/>
  <c r="F356" i="15" a="1"/>
  <c r="K370" i="15" a="1"/>
  <c r="D371" i="15" a="1"/>
  <c r="I375" i="15" a="1"/>
  <c r="I342" i="15" a="1"/>
  <c r="C305" i="15" a="1"/>
  <c r="I382" i="15" a="1"/>
  <c r="I372" i="15" a="1"/>
  <c r="E373" i="15" a="1"/>
  <c r="K344" i="15" a="1"/>
  <c r="L377" i="15" a="1"/>
  <c r="I351" i="15" a="1"/>
  <c r="I333" i="15" a="1"/>
  <c r="D325" i="15" a="1"/>
  <c r="J315" i="15" a="1"/>
  <c r="L324" i="15" a="1"/>
  <c r="C294" i="15" a="1"/>
  <c r="E288" i="15" a="1"/>
  <c r="F359" i="15" a="1"/>
  <c r="F363" i="15" a="1"/>
  <c r="I376" i="15" a="1"/>
  <c r="J337" i="15" a="1"/>
  <c r="K333" i="15" a="1"/>
  <c r="J348" i="15" a="1"/>
  <c r="D311" i="15" a="1"/>
  <c r="E330" i="15" a="1"/>
  <c r="D314" i="15" a="1"/>
  <c r="K299" i="15" a="1"/>
  <c r="L295" i="15" a="1"/>
  <c r="L300" i="15" a="1"/>
  <c r="E267" i="15" a="1"/>
  <c r="C261" i="15" a="1"/>
  <c r="E255" i="15" a="1"/>
  <c r="L250" i="15" a="1"/>
  <c r="L375" i="15" a="1"/>
  <c r="E382" i="15" a="1"/>
  <c r="F368" i="15" a="1"/>
  <c r="K366" i="15" a="1"/>
  <c r="E366" i="15" a="1"/>
  <c r="D340" i="15" a="1"/>
  <c r="L338" i="15" a="1"/>
  <c r="L320" i="15" a="1"/>
  <c r="K327" i="15" a="1"/>
  <c r="E291" i="15" a="1"/>
  <c r="F287" i="15" a="1"/>
  <c r="K301" i="15" a="1"/>
  <c r="D380" i="15" a="1"/>
  <c r="C370" i="15" a="1"/>
  <c r="L369" i="15" a="1"/>
  <c r="J371" i="15" a="1"/>
  <c r="F357" i="15" a="1"/>
  <c r="D349" i="15" a="1"/>
  <c r="K336" i="15" a="1"/>
  <c r="L321" i="15" a="1"/>
  <c r="E313" i="15" a="1"/>
  <c r="I373" i="15" a="1"/>
  <c r="F380" i="15" a="1"/>
  <c r="C366" i="15" a="1"/>
  <c r="F364" i="15" a="1"/>
  <c r="D361" i="15" a="1"/>
  <c r="E338" i="15" a="1"/>
  <c r="D332" i="15" a="1"/>
  <c r="I318" i="15" a="1"/>
  <c r="L325" i="15" a="1"/>
  <c r="F289" i="15" a="1"/>
  <c r="C285" i="15" a="1"/>
  <c r="L299" i="15" a="1"/>
  <c r="I255" i="15" a="1"/>
  <c r="E280" i="15" a="1"/>
  <c r="D280" i="15" a="1"/>
  <c r="C240" i="15" a="1"/>
  <c r="F365" i="15" a="1"/>
  <c r="L370" i="15" a="1"/>
  <c r="J357" i="15" a="1"/>
  <c r="E350" i="15" a="1"/>
  <c r="D350" i="15" a="1"/>
  <c r="E353" i="15" a="1"/>
  <c r="L322" i="15" a="1"/>
  <c r="C310" i="15" a="1"/>
  <c r="F317" i="15" a="1"/>
  <c r="I279" i="15" a="1"/>
  <c r="L306" i="15" a="1"/>
  <c r="F291" i="15" a="1"/>
  <c r="C279" i="15" a="1"/>
  <c r="I288" i="15" a="1"/>
  <c r="F255" i="15" a="1"/>
  <c r="K262" i="15" a="1"/>
  <c r="C231" i="15" a="1"/>
  <c r="E241" i="15" a="1"/>
  <c r="D232" i="15" a="1"/>
  <c r="F246" i="15" a="1"/>
  <c r="L230" i="15" a="1"/>
  <c r="F228" i="15" a="1"/>
  <c r="I227" i="15" a="1"/>
  <c r="L181" i="15" a="1"/>
  <c r="C315" i="15" a="1"/>
  <c r="K312" i="15" a="1"/>
  <c r="C296" i="15" a="1"/>
  <c r="J257" i="15" a="1"/>
  <c r="C280" i="15" a="1"/>
  <c r="K226" i="15" a="1"/>
  <c r="K254" i="15" a="1"/>
  <c r="L194" i="15" a="1"/>
  <c r="I191" i="15" a="1"/>
  <c r="D188" i="15" a="1"/>
  <c r="K185" i="15" a="1"/>
  <c r="F205" i="15" a="1"/>
  <c r="C188" i="15" a="1"/>
  <c r="I363" i="15" a="1"/>
  <c r="F370" i="15" a="1"/>
  <c r="D357" i="15" a="1"/>
  <c r="L348" i="15" a="1"/>
  <c r="K348" i="15" a="1"/>
  <c r="L351" i="15" a="1"/>
  <c r="C371" i="15" a="1"/>
  <c r="J376" i="15" a="1"/>
  <c r="K362" i="15" a="1"/>
  <c r="J355" i="15" a="1"/>
  <c r="J356" i="15" a="1"/>
  <c r="I334" i="15" a="1"/>
  <c r="I328" i="15" a="1"/>
  <c r="I374" i="15" a="1"/>
  <c r="I379" i="15" a="1"/>
  <c r="D365" i="15" a="1"/>
  <c r="K357" i="15" a="1"/>
  <c r="D351" i="15" a="1"/>
  <c r="I343" i="15" a="1"/>
  <c r="J327" i="15" a="1"/>
  <c r="D317" i="15" a="1"/>
  <c r="J330" i="15" a="1"/>
  <c r="L316" i="15" a="1"/>
  <c r="C286" i="15" a="1"/>
  <c r="I304" i="15" a="1"/>
  <c r="E377" i="15" a="1"/>
  <c r="K382" i="15" a="1"/>
  <c r="L368" i="15" a="1"/>
  <c r="L367" i="15" a="1"/>
  <c r="F367" i="15" a="1"/>
  <c r="J340" i="15" a="1"/>
  <c r="D303" i="15" a="1"/>
  <c r="E322" i="15" a="1"/>
  <c r="D329" i="15" a="1"/>
  <c r="K291" i="15" a="1"/>
  <c r="L287" i="15" a="1"/>
  <c r="K302" i="15" a="1"/>
  <c r="E259" i="15" a="1"/>
  <c r="I283" i="15" a="1"/>
  <c r="L282" i="15" a="1"/>
  <c r="L242" i="15" a="1"/>
  <c r="K367" i="15" a="1"/>
  <c r="E374" i="15" a="1"/>
  <c r="F361" i="15" a="1"/>
  <c r="J352" i="15" a="1"/>
  <c r="I352" i="15" a="1"/>
  <c r="J363" i="15" a="1"/>
  <c r="D326" i="15" a="1"/>
  <c r="L312" i="15" a="1"/>
  <c r="K319" i="15" a="1"/>
  <c r="E283" i="15" a="1"/>
  <c r="F279" i="15" a="1"/>
  <c r="K293" i="15" a="1"/>
  <c r="D372" i="15" a="1"/>
  <c r="D377" i="15" a="1"/>
  <c r="I360" i="15" a="1"/>
  <c r="K351" i="15" a="1"/>
  <c r="L347" i="15" a="1"/>
  <c r="D341" i="15" a="1"/>
  <c r="E325" i="15" a="1"/>
  <c r="L313" i="15" a="1"/>
  <c r="E328" i="15" a="1"/>
  <c r="L365" i="15" a="1"/>
  <c r="F372" i="15" a="1"/>
  <c r="C359" i="15" a="1"/>
  <c r="K350" i="15" a="1"/>
  <c r="J350" i="15" a="1"/>
  <c r="E359" i="15" a="1"/>
  <c r="E324" i="15" a="1"/>
  <c r="I310" i="15" a="1"/>
  <c r="L317" i="15" a="1"/>
  <c r="F281" i="15" a="1"/>
  <c r="E308" i="15" a="1"/>
  <c r="L291" i="15" a="1"/>
  <c r="F282" i="15" a="1"/>
  <c r="K272" i="15" a="1"/>
  <c r="D272" i="15" a="1"/>
  <c r="F258" i="15" a="1"/>
  <c r="C356" i="15" a="1"/>
  <c r="L362" i="15" a="1"/>
  <c r="L355" i="15" a="1"/>
  <c r="E342" i="15" a="1"/>
  <c r="D342" i="15" a="1"/>
  <c r="E345" i="15" a="1"/>
  <c r="L314" i="15" a="1"/>
  <c r="F327" i="15" a="1"/>
  <c r="F309" i="15" a="1"/>
  <c r="L305" i="15" a="1"/>
  <c r="J298" i="15" a="1"/>
  <c r="I321" i="15" a="1"/>
  <c r="K290" i="15" a="1"/>
  <c r="F273" i="15" a="1"/>
  <c r="J274" i="15" a="1"/>
  <c r="I278" i="15" a="1"/>
  <c r="E258" i="15" a="1"/>
  <c r="L258" i="15" a="1"/>
  <c r="F229" i="15" a="1"/>
  <c r="F226" i="15" a="1"/>
  <c r="J220" i="15" a="1"/>
  <c r="C375" i="15" a="1"/>
  <c r="F371" i="15" a="1"/>
  <c r="F310" i="15" a="1"/>
  <c r="J360" i="15" a="1"/>
  <c r="E299" i="15" a="1"/>
  <c r="J359" i="15" a="1"/>
  <c r="D381" i="15" a="1"/>
  <c r="I263" i="15" a="1"/>
  <c r="K359" i="15" a="1"/>
  <c r="K306" i="15" a="1"/>
  <c r="C259" i="15" a="1"/>
  <c r="E196" i="15" a="1"/>
  <c r="I241" i="15" a="1"/>
  <c r="F288" i="15" a="1"/>
  <c r="D274" i="15" a="1"/>
  <c r="C257" i="15" a="1"/>
  <c r="L227" i="15" a="1"/>
  <c r="D220" i="15" a="1"/>
  <c r="E260" i="15" a="1"/>
  <c r="C172" i="15" a="1"/>
  <c r="L204" i="15" a="1"/>
  <c r="F160" i="15" a="1"/>
  <c r="C295" i="15" a="1"/>
  <c r="I280" i="15" a="1"/>
  <c r="D257" i="15" a="1"/>
  <c r="D237" i="15" a="1"/>
  <c r="E247" i="15" a="1"/>
  <c r="F210" i="15" a="1"/>
  <c r="C199" i="15" a="1"/>
  <c r="K186" i="15" a="1"/>
  <c r="E185" i="15" a="1"/>
  <c r="I203" i="15" a="1"/>
  <c r="J186" i="15" a="1"/>
  <c r="F214" i="15" a="1"/>
  <c r="D215" i="15" a="1"/>
  <c r="C317" i="15" a="1"/>
  <c r="D298" i="15" a="1"/>
  <c r="L278" i="15" a="1"/>
  <c r="C278" i="15" a="1"/>
  <c r="E252" i="15" a="1"/>
  <c r="L240" i="15" a="1"/>
  <c r="J316" i="15" a="1"/>
  <c r="J338" i="15" a="1"/>
  <c r="F306" i="15" a="1"/>
  <c r="F265" i="15" a="1"/>
  <c r="I268" i="15" a="1"/>
  <c r="D271" i="15" a="1"/>
  <c r="I254" i="15" a="1"/>
  <c r="I251" i="15" a="1"/>
  <c r="E223" i="15" a="1"/>
  <c r="K219" i="15" a="1"/>
  <c r="I324" i="15" a="1"/>
  <c r="D290" i="15" a="1"/>
  <c r="K274" i="15" a="1"/>
  <c r="D273" i="15" a="1"/>
  <c r="J246" i="15" a="1"/>
  <c r="C238" i="15" a="1"/>
  <c r="F278" i="15" a="1"/>
  <c r="D206" i="15" a="1"/>
  <c r="E203" i="15" a="1"/>
  <c r="I198" i="15" a="1"/>
  <c r="C197" i="15" a="1"/>
  <c r="K215" i="15" a="1"/>
  <c r="D299" i="15" a="1"/>
  <c r="J252" i="15" a="1"/>
  <c r="L217" i="15" a="1"/>
  <c r="L199" i="15" a="1"/>
  <c r="J216" i="15" a="1"/>
  <c r="K205" i="15" a="1"/>
  <c r="I252" i="15" a="1"/>
  <c r="K190" i="15" a="1"/>
  <c r="E156" i="15" a="1"/>
  <c r="E147" i="15" a="1"/>
  <c r="I285" i="15" a="1"/>
  <c r="F248" i="15" a="1"/>
  <c r="J213" i="15" a="1"/>
  <c r="F199" i="15" a="1"/>
  <c r="L212" i="15" a="1"/>
  <c r="E198" i="15" a="1"/>
  <c r="F243" i="15" a="1"/>
  <c r="F180" i="15" a="1"/>
  <c r="L154" i="15" a="1"/>
  <c r="L145" i="15" a="1"/>
  <c r="K146" i="15" a="1"/>
  <c r="D147" i="15" a="1"/>
  <c r="J105" i="15" a="1"/>
  <c r="J72" i="15" a="1"/>
  <c r="J159" i="15" a="1"/>
  <c r="E107" i="15" a="1"/>
  <c r="C281" i="15" a="1"/>
  <c r="K249" i="15" a="1"/>
  <c r="J189" i="15" a="1"/>
  <c r="I181" i="15" a="1"/>
  <c r="J202" i="15" a="1"/>
  <c r="I170" i="15" a="1"/>
  <c r="E181" i="15" a="1"/>
  <c r="K161" i="15" a="1"/>
  <c r="F146" i="15" a="1"/>
  <c r="F137" i="15" a="1"/>
  <c r="E138" i="15" a="1"/>
  <c r="K137" i="15" a="1"/>
  <c r="D97" i="15" a="1"/>
  <c r="E319" i="15" a="1"/>
  <c r="E235" i="15" a="1"/>
  <c r="L239" i="15" a="1"/>
  <c r="J211" i="15" a="1"/>
  <c r="D225" i="15" a="1"/>
  <c r="K221" i="15" a="1"/>
  <c r="F170" i="15" a="1"/>
  <c r="D120" i="15" a="1"/>
  <c r="I161" i="15" a="1"/>
  <c r="I151" i="15" a="1"/>
  <c r="L152" i="15" a="1"/>
  <c r="E153" i="15" a="1"/>
  <c r="K112" i="15" a="1"/>
  <c r="K78" i="15" a="1"/>
  <c r="E326" i="15" a="1"/>
  <c r="I231" i="15" a="1"/>
  <c r="E232" i="15" a="1"/>
  <c r="L207" i="15" a="1"/>
  <c r="L220" i="15" a="1"/>
  <c r="L219" i="15" a="1"/>
  <c r="I168" i="15" a="1"/>
  <c r="I224" i="15" a="1"/>
  <c r="L160" i="15" a="1"/>
  <c r="C151" i="15" a="1"/>
  <c r="F152" i="15" a="1"/>
  <c r="L151" i="15" a="1"/>
  <c r="I341" i="15" a="1"/>
  <c r="L354" i="15" a="1"/>
  <c r="D304" i="15" a="1"/>
  <c r="C376" i="15" a="1"/>
  <c r="F295" i="15" a="1"/>
  <c r="D339" i="15" a="1"/>
  <c r="E346" i="15" a="1"/>
  <c r="K257" i="15" a="1"/>
  <c r="L336" i="15" a="1"/>
  <c r="F299" i="15" a="1"/>
  <c r="C274" i="15" a="1"/>
  <c r="E180" i="15" a="1"/>
  <c r="D218" i="15" a="1"/>
  <c r="I293" i="15" a="1"/>
  <c r="L262" i="15" a="1"/>
  <c r="K250" i="15" a="1"/>
  <c r="L218" i="15" a="1"/>
  <c r="D212" i="15" a="1"/>
  <c r="L228" i="15" a="1"/>
  <c r="D199" i="15" a="1"/>
  <c r="K184" i="15" a="1"/>
  <c r="K150" i="15" a="1"/>
  <c r="D291" i="15" a="1"/>
  <c r="C270" i="15" a="1"/>
  <c r="C282" i="15" a="1"/>
  <c r="E250" i="15" a="1"/>
  <c r="E239" i="15" a="1"/>
  <c r="F202" i="15" a="1"/>
  <c r="C191" i="15" a="1"/>
  <c r="K178" i="15" a="1"/>
  <c r="C264" i="15" a="1"/>
  <c r="I195" i="15" a="1"/>
  <c r="J170" i="15" a="1"/>
  <c r="K189" i="15" a="1"/>
  <c r="C186" i="15" a="1"/>
  <c r="C331" i="15" a="1"/>
  <c r="F301" i="15" a="1"/>
  <c r="J268" i="15" a="1"/>
  <c r="L332" i="15" a="1"/>
  <c r="J345" i="15" a="1"/>
  <c r="E295" i="15" a="1"/>
  <c r="D337" i="15" a="1"/>
  <c r="F300" i="15" a="1"/>
  <c r="L329" i="15" a="1"/>
  <c r="L307" i="15" a="1"/>
  <c r="L292" i="15" a="1"/>
  <c r="L330" i="15" a="1"/>
  <c r="I315" i="15" a="1"/>
  <c r="F234" i="15" a="1"/>
  <c r="F193" i="15" a="1"/>
  <c r="L205" i="15" a="1"/>
  <c r="E306" i="15" a="1"/>
  <c r="F269" i="15" a="1"/>
  <c r="K234" i="15" a="1"/>
  <c r="L202" i="15" a="1"/>
  <c r="D196" i="15" a="1"/>
  <c r="F213" i="15" a="1"/>
  <c r="D183" i="15" a="1"/>
  <c r="I169" i="15" a="1"/>
  <c r="K142" i="15" a="1"/>
  <c r="I300" i="15" a="1"/>
  <c r="C288" i="15" a="1"/>
  <c r="K270" i="15" a="1"/>
  <c r="E242" i="15" a="1"/>
  <c r="D270" i="15" a="1"/>
  <c r="F194" i="15" a="1"/>
  <c r="C183" i="15" a="1"/>
  <c r="J235" i="15" a="1"/>
  <c r="F239" i="15" a="1"/>
  <c r="I187" i="15" a="1"/>
  <c r="J162" i="15" a="1"/>
  <c r="L172" i="15" a="1"/>
  <c r="K172" i="15" a="1"/>
  <c r="I307" i="15" a="1"/>
  <c r="F304" i="15" a="1"/>
  <c r="E287" i="15" a="1"/>
  <c r="K255" i="15" a="1"/>
  <c r="J253" i="15" a="1"/>
  <c r="L224" i="15" a="1"/>
  <c r="E327" i="15" a="1"/>
  <c r="I332" i="15" a="1"/>
  <c r="I292" i="15" a="1"/>
  <c r="J276" i="15" a="1"/>
  <c r="J273" i="15" a="1"/>
  <c r="I248" i="15" a="1"/>
  <c r="I238" i="15" a="1"/>
  <c r="I235" i="15" a="1"/>
  <c r="J206" i="15" a="1"/>
  <c r="K203" i="15" a="1"/>
  <c r="K326" i="15" a="1"/>
  <c r="C297" i="15" a="1"/>
  <c r="F280" i="15" a="1"/>
  <c r="F290" i="15" a="1"/>
  <c r="L249" i="15" a="1"/>
  <c r="K260" i="15" a="1"/>
  <c r="J323" i="15" a="1"/>
  <c r="K341" i="15" a="1"/>
  <c r="E275" i="15" a="1"/>
  <c r="E333" i="15" a="1"/>
  <c r="L265" i="15" a="1"/>
  <c r="E321" i="15" a="1"/>
  <c r="I326" i="15" a="1"/>
  <c r="C248" i="15" a="1"/>
  <c r="C318" i="15" a="1"/>
  <c r="J301" i="15" a="1"/>
  <c r="C239" i="15" a="1"/>
  <c r="F177" i="15" a="1"/>
  <c r="L189" i="15" a="1"/>
  <c r="I289" i="15" a="1"/>
  <c r="L284" i="15" a="1"/>
  <c r="J256" i="15" a="1"/>
  <c r="L186" i="15" a="1"/>
  <c r="D180" i="15" a="1"/>
  <c r="F197" i="15" a="1"/>
  <c r="F173" i="15" a="1"/>
  <c r="F230" i="15" a="1"/>
  <c r="J324" i="15" a="1"/>
  <c r="D305" i="15" a="1"/>
  <c r="E273" i="15" a="1"/>
  <c r="J263" i="15" a="1"/>
  <c r="E234" i="15" a="1"/>
  <c r="E254" i="15" a="1"/>
  <c r="F186" i="15" a="1"/>
  <c r="K240" i="15" a="1"/>
  <c r="D226" i="15" a="1"/>
  <c r="D224" i="15" a="1"/>
  <c r="I179" i="15" a="1"/>
  <c r="K245" i="15" a="1"/>
  <c r="L164" i="15" a="1"/>
  <c r="K164" i="15" a="1"/>
  <c r="C314" i="15" a="1"/>
  <c r="J287" i="15" a="1"/>
  <c r="L271" i="15" a="1"/>
  <c r="K280" i="15" a="1"/>
  <c r="K243" i="15" a="1"/>
  <c r="I253" i="15" a="1"/>
  <c r="C340" i="15" a="1"/>
  <c r="I323" i="15" a="1"/>
  <c r="D297" i="15" a="1"/>
  <c r="E266" i="15" a="1"/>
  <c r="K263" i="15" a="1"/>
  <c r="D238" i="15" a="1"/>
  <c r="I230" i="15" a="1"/>
  <c r="I264" i="15" a="1"/>
  <c r="J198" i="15" a="1"/>
  <c r="K195" i="15" a="1"/>
  <c r="C306" i="15" a="1"/>
  <c r="I281" i="15" a="1"/>
  <c r="J267" i="15" a="1"/>
  <c r="L276" i="15" a="1"/>
  <c r="F241" i="15" a="1"/>
  <c r="D251" i="15" a="1"/>
  <c r="C242" i="15" a="1"/>
  <c r="D182" i="15" a="1"/>
  <c r="E179" i="15" a="1"/>
  <c r="D247" i="15" a="1"/>
  <c r="E248" i="15" a="1"/>
  <c r="K191" i="15" a="1"/>
  <c r="J279" i="15" a="1"/>
  <c r="F266" i="15" a="1"/>
  <c r="E218" i="15" a="1"/>
  <c r="L251" i="15" a="1"/>
  <c r="I164" i="15" a="1"/>
  <c r="F219" i="15" a="1"/>
  <c r="D158" i="15" a="1"/>
  <c r="I145" i="15" a="1"/>
  <c r="E132" i="15" a="1"/>
  <c r="E123" i="15" a="1"/>
  <c r="F271" i="15" a="1"/>
  <c r="K258" i="15" a="1"/>
  <c r="L216" i="15" a="1"/>
  <c r="L243" i="15" a="1"/>
  <c r="D162" i="15" a="1"/>
  <c r="K216" i="15" a="1"/>
  <c r="C157" i="15" a="1"/>
  <c r="C145" i="15" a="1"/>
  <c r="L130" i="15" a="1"/>
  <c r="L121" i="15" a="1"/>
  <c r="K122" i="15" a="1"/>
  <c r="D123" i="15" a="1"/>
  <c r="J130" i="15" a="1"/>
  <c r="F334" i="15" a="1"/>
  <c r="C335" i="15" a="1"/>
  <c r="C269" i="15" a="1"/>
  <c r="D348" i="15" a="1"/>
  <c r="D378" i="15" a="1"/>
  <c r="I381" i="15" a="1"/>
  <c r="J334" i="15" a="1"/>
  <c r="C373" i="15" a="1"/>
  <c r="F325" i="15" a="1"/>
  <c r="F303" i="15" a="1"/>
  <c r="D228" i="15" a="1"/>
  <c r="J188" i="15" a="1"/>
  <c r="D239" i="15" a="1"/>
  <c r="C271" i="15" a="1"/>
  <c r="L277" i="15" a="1"/>
  <c r="I257" i="15" a="1"/>
  <c r="K223" i="15" a="1"/>
  <c r="K217" i="15" a="1"/>
  <c r="C236" i="15" a="1"/>
  <c r="F165" i="15" a="1"/>
  <c r="J192" i="15" a="1"/>
  <c r="I317" i="15" a="1"/>
  <c r="D306" i="15" a="1"/>
  <c r="F263" i="15" a="1"/>
  <c r="K252" i="15" a="1"/>
  <c r="E226" i="15" a="1"/>
  <c r="E246" i="15" a="1"/>
  <c r="F178" i="15" a="1"/>
  <c r="K218" i="15" a="1"/>
  <c r="E217" i="15" a="1"/>
  <c r="I258" i="15" a="1"/>
  <c r="D235" i="15" a="1"/>
  <c r="F198" i="15" a="1"/>
  <c r="K253" i="15" a="1"/>
  <c r="E205" i="15" a="1"/>
  <c r="J293" i="15" a="1"/>
  <c r="J302" i="15" a="1"/>
  <c r="I261" i="15" a="1"/>
  <c r="E270" i="15" a="1"/>
  <c r="K235" i="15" a="1"/>
  <c r="I245" i="15" a="1"/>
  <c r="K310" i="15" a="1"/>
  <c r="C330" i="15" a="1"/>
  <c r="I297" i="15" a="1"/>
  <c r="E282" i="15" a="1"/>
  <c r="F293" i="15" a="1"/>
  <c r="K251" i="15" a="1"/>
  <c r="I222" i="15" a="1"/>
  <c r="I250" i="15" a="1"/>
  <c r="J190" i="15" a="1"/>
  <c r="K187" i="15" a="1"/>
  <c r="J285" i="15" a="1"/>
  <c r="D294" i="15" a="1"/>
  <c r="E257" i="15" a="1"/>
  <c r="C266" i="15" a="1"/>
  <c r="F233" i="15" a="1"/>
  <c r="D243" i="15" a="1"/>
  <c r="C234" i="15" a="1"/>
  <c r="C252" i="15" a="1"/>
  <c r="L231" i="15" a="1"/>
  <c r="L229" i="15" a="1"/>
  <c r="K231" i="15" a="1"/>
  <c r="K183" i="15" a="1"/>
  <c r="D266" i="15" a="1"/>
  <c r="L236" i="15" a="1"/>
  <c r="E202" i="15" a="1"/>
  <c r="C219" i="15" a="1"/>
  <c r="F231" i="15" a="1"/>
  <c r="D186" i="15" a="1"/>
  <c r="L148" i="15" a="1"/>
  <c r="I137" i="15" a="1"/>
  <c r="E124" i="15" a="1"/>
  <c r="E115" i="15" a="1"/>
  <c r="J258" i="15" a="1"/>
  <c r="F236" i="15" a="1"/>
  <c r="L200" i="15" a="1"/>
  <c r="J217" i="15" a="1"/>
  <c r="D207" i="15" a="1"/>
  <c r="C179" i="15" a="1"/>
  <c r="F148" i="15" a="1"/>
  <c r="C137" i="15" a="1"/>
  <c r="L122" i="15" a="1"/>
  <c r="L113" i="15" a="1"/>
  <c r="K114" i="15" a="1"/>
  <c r="D115" i="15" a="1"/>
  <c r="J104" i="15" a="1"/>
  <c r="I105" i="15" a="1"/>
  <c r="C88" i="15" a="1"/>
  <c r="E110" i="15" a="1"/>
  <c r="F276" i="15" a="1"/>
  <c r="C216" i="15" a="1"/>
  <c r="F184" i="15" a="1"/>
  <c r="D201" i="15" a="1"/>
  <c r="I186" i="15" a="1"/>
  <c r="E165" i="15" a="1"/>
  <c r="C138" i="15" a="1"/>
  <c r="J127" i="15" a="1"/>
  <c r="F114" i="15" a="1"/>
  <c r="K222" i="15" a="1"/>
  <c r="J191" i="15" a="1"/>
  <c r="E151" i="15" a="1"/>
  <c r="D96" i="15" a="1"/>
  <c r="J259" i="15" a="1"/>
  <c r="F252" i="15" a="1"/>
  <c r="C214" i="15" a="1"/>
  <c r="J231" i="15" a="1"/>
  <c r="E160" i="15" a="1"/>
  <c r="K200" i="15" a="1"/>
  <c r="I154" i="15" a="1"/>
  <c r="D143" i="15" a="1"/>
  <c r="I128" i="15" a="1"/>
  <c r="I119" i="15" a="1"/>
  <c r="L120" i="15" a="1"/>
  <c r="E121" i="15" a="1"/>
  <c r="D114" i="15" a="1"/>
  <c r="J113" i="15" a="1"/>
  <c r="L255" i="15" a="1"/>
  <c r="J248" i="15" a="1"/>
  <c r="E210" i="15" a="1"/>
  <c r="J226" i="15" a="1"/>
  <c r="L158" i="15" a="1"/>
  <c r="L196" i="15" a="1"/>
  <c r="C154" i="15" a="1"/>
  <c r="K141" i="15" a="1"/>
  <c r="C128" i="15" a="1"/>
  <c r="C119" i="15" a="1"/>
  <c r="F120" i="15" a="1"/>
  <c r="C302" i="15" a="1"/>
  <c r="D319" i="15" a="1"/>
  <c r="E263" i="15" a="1"/>
  <c r="K309" i="15" a="1"/>
  <c r="I377" i="15" a="1"/>
  <c r="K358" i="15" a="1"/>
  <c r="F297" i="15" a="1"/>
  <c r="I378" i="15" a="1"/>
  <c r="I287" i="15" a="1"/>
  <c r="I312" i="15" a="1"/>
  <c r="E249" i="15" a="1"/>
  <c r="C237" i="15" a="1"/>
  <c r="K332" i="15" a="1"/>
  <c r="K259" i="15" a="1"/>
  <c r="I265" i="15" a="1"/>
  <c r="K247" i="15" a="1"/>
  <c r="I215" i="15" a="1"/>
  <c r="K209" i="15" a="1"/>
  <c r="F223" i="15" a="1"/>
  <c r="J215" i="15" a="1"/>
  <c r="I209" i="15" a="1"/>
  <c r="I331" i="15" a="1"/>
  <c r="C289" i="15" a="1"/>
  <c r="F262" i="15" a="1"/>
  <c r="F242" i="15" a="1"/>
  <c r="J255" i="15" a="1"/>
  <c r="E238" i="15" a="1"/>
  <c r="J222" i="15" a="1"/>
  <c r="K210" i="15" a="1"/>
  <c r="E209" i="15" a="1"/>
  <c r="E228" i="15" a="1"/>
  <c r="E222" i="15" a="1"/>
  <c r="F182" i="15" a="1"/>
  <c r="D202" i="15" a="1"/>
  <c r="E176" i="15" a="1"/>
  <c r="K304" i="15" a="1"/>
  <c r="F284" i="15" a="1"/>
  <c r="D281" i="15" a="1"/>
  <c r="E294" i="15" a="1"/>
  <c r="K227" i="15" a="1"/>
  <c r="J270" i="15" a="1"/>
  <c r="L289" i="15" a="1"/>
  <c r="E310" i="15" a="1"/>
  <c r="F283" i="15" a="1"/>
  <c r="I269" i="15" a="1"/>
  <c r="F277" i="15" a="1"/>
  <c r="L241" i="15" a="1"/>
  <c r="J251" i="15" a="1"/>
  <c r="I242" i="15" a="1"/>
  <c r="J182" i="15" a="1"/>
  <c r="K179" i="15" a="1"/>
  <c r="F296" i="15" a="1"/>
  <c r="K277" i="15" a="1"/>
  <c r="I277" i="15" a="1"/>
  <c r="J281" i="15" a="1"/>
  <c r="F225" i="15" a="1"/>
  <c r="J262" i="15" a="1"/>
  <c r="C235" i="15" a="1"/>
  <c r="E229" i="15" a="1"/>
  <c r="D223" i="15" a="1"/>
  <c r="C221" i="15" a="1"/>
  <c r="C220" i="15" a="1"/>
  <c r="D242" i="15" a="1"/>
  <c r="D286" i="15" a="1"/>
  <c r="K220" i="15" a="1"/>
  <c r="E186" i="15" a="1"/>
  <c r="C203" i="15" a="1"/>
  <c r="F190" i="15" a="1"/>
  <c r="D167" i="15" a="1"/>
  <c r="F140" i="15" a="1"/>
  <c r="I129" i="15" a="1"/>
  <c r="E116" i="15" a="1"/>
  <c r="E296" i="15" a="1"/>
  <c r="K307" i="15" a="1"/>
  <c r="J280" i="15" a="1"/>
  <c r="L328" i="15" a="1"/>
  <c r="F350" i="15" a="1"/>
  <c r="D374" i="15" a="1"/>
  <c r="C293" i="15" a="1"/>
  <c r="J364" i="15" a="1"/>
  <c r="J299" i="15" a="1"/>
  <c r="I298" i="15" a="1"/>
  <c r="F256" i="15" a="1"/>
  <c r="D219" i="15" a="1"/>
  <c r="C316" i="15" a="1"/>
  <c r="I270" i="15" a="1"/>
  <c r="E244" i="15" a="1"/>
  <c r="I272" i="15" a="1"/>
  <c r="I199" i="15" a="1"/>
  <c r="K193" i="15" a="1"/>
  <c r="K214" i="15" a="1"/>
  <c r="E190" i="15" a="1"/>
  <c r="I180" i="15" a="1"/>
  <c r="E311" i="15" a="1"/>
  <c r="E303" i="15" a="1"/>
  <c r="L280" i="15" a="1"/>
  <c r="L256" i="15" a="1"/>
  <c r="F247" i="15" a="1"/>
  <c r="D227" i="15" a="1"/>
  <c r="C215" i="15" a="1"/>
  <c r="K202" i="15" a="1"/>
  <c r="E201" i="15" a="1"/>
  <c r="I219" i="15" a="1"/>
  <c r="E214" i="15" a="1"/>
  <c r="I171" i="15" a="1"/>
  <c r="L180" i="15" a="1"/>
  <c r="F330" i="15" a="1"/>
  <c r="K282" i="15" a="1"/>
  <c r="D269" i="15" a="1"/>
  <c r="L270" i="15" a="1"/>
  <c r="I273" i="15" a="1"/>
  <c r="C256" i="15" a="1"/>
  <c r="L253" i="15" a="1"/>
  <c r="I302" i="15" a="1"/>
  <c r="C287" i="15" a="1"/>
  <c r="K300" i="15" a="1"/>
  <c r="D259" i="15" a="1"/>
  <c r="F268" i="15" a="1"/>
  <c r="L233" i="15" a="1"/>
  <c r="J243" i="15" a="1"/>
  <c r="I234" i="15" a="1"/>
  <c r="E253" i="15" a="1"/>
  <c r="C327" i="15" a="1"/>
  <c r="I301" i="15" a="1"/>
  <c r="C263" i="15" a="1"/>
  <c r="J266" i="15" a="1"/>
  <c r="K269" i="15" a="1"/>
  <c r="C254" i="15" a="1"/>
  <c r="C251" i="15" a="1"/>
  <c r="D222" i="15" a="1"/>
  <c r="E219" i="15" a="1"/>
  <c r="I214" i="15" a="1"/>
  <c r="C213" i="15" a="1"/>
  <c r="J233" i="15" a="1"/>
  <c r="K225" i="15" a="1"/>
  <c r="E269" i="15" a="1"/>
  <c r="C200" i="15" a="1"/>
  <c r="D234" i="15" a="1"/>
  <c r="C187" i="15" a="1"/>
  <c r="L173" i="15" a="1"/>
  <c r="J200" i="15" a="1"/>
  <c r="I130" i="15" a="1"/>
  <c r="I121" i="15" a="1"/>
  <c r="D176" i="15" a="1"/>
  <c r="D172" i="15" a="1"/>
  <c r="K261" i="15" a="1"/>
  <c r="K196" i="15" a="1"/>
  <c r="K233" i="15" a="1"/>
  <c r="J185" i="15" a="1"/>
  <c r="C171" i="15" a="1"/>
  <c r="C194" i="15" a="1"/>
  <c r="C130" i="15" a="1"/>
  <c r="C121" i="15" a="1"/>
  <c r="D171" i="15" a="1"/>
  <c r="I165" i="15" a="1"/>
  <c r="D165" i="15" a="1"/>
  <c r="J129" i="15" a="1"/>
  <c r="J88" i="15" a="1"/>
  <c r="I89" i="15" a="1"/>
  <c r="L133" i="15" a="1"/>
  <c r="C324" i="15" a="1"/>
  <c r="I239" i="15" a="1"/>
  <c r="J247" i="15" a="1"/>
  <c r="I213" i="15" a="1"/>
  <c r="F227" i="15" a="1"/>
  <c r="L223" i="15" a="1"/>
  <c r="F366" i="15" a="1"/>
  <c r="D322" i="15" a="1"/>
  <c r="I357" i="15" a="1"/>
  <c r="F342" i="15" a="1"/>
  <c r="D336" i="15" a="1"/>
  <c r="E335" i="15" a="1"/>
  <c r="J310" i="15" a="1"/>
  <c r="I361" i="15" a="1"/>
  <c r="J283" i="15" a="1"/>
  <c r="E265" i="15" a="1"/>
  <c r="D240" i="15" a="1"/>
  <c r="D187" i="15" a="1"/>
  <c r="K318" i="15" a="1"/>
  <c r="D275" i="15" a="1"/>
  <c r="J245" i="15" a="1"/>
  <c r="K246" i="15" a="1"/>
  <c r="I183" i="15" a="1"/>
  <c r="K177" i="15" a="1"/>
  <c r="L214" i="15" a="1"/>
  <c r="E158" i="15" a="1"/>
  <c r="F169" i="15" a="1"/>
  <c r="E318" i="15" a="1"/>
  <c r="L257" i="15" a="1"/>
  <c r="C267" i="15" a="1"/>
  <c r="D245" i="15" a="1"/>
  <c r="I256" i="15" a="1"/>
  <c r="F218" i="15" a="1"/>
  <c r="C207" i="15" a="1"/>
  <c r="K194" i="15" a="1"/>
  <c r="E193" i="15" a="1"/>
  <c r="I211" i="15" a="1"/>
  <c r="K213" i="15" a="1"/>
  <c r="I163" i="15" a="1"/>
  <c r="C169" i="15" a="1"/>
  <c r="D324" i="15" a="1"/>
  <c r="K289" i="15" a="1"/>
  <c r="F257" i="15" a="1"/>
  <c r="I260" i="15" a="1"/>
  <c r="D263" i="15" a="1"/>
  <c r="L248" i="15" a="1"/>
  <c r="F322" i="15" a="1"/>
  <c r="C307" i="15" a="1"/>
  <c r="K298" i="15" a="1"/>
  <c r="D279" i="15" a="1"/>
  <c r="D278" i="15" a="1"/>
  <c r="K284" i="15" a="1"/>
  <c r="L225" i="15" a="1"/>
  <c r="L266" i="15" a="1"/>
  <c r="I237" i="15" a="1"/>
  <c r="E231" i="15" a="1"/>
  <c r="J308" i="15" a="1"/>
  <c r="K281" i="15" a="1"/>
  <c r="E292" i="15" a="1"/>
  <c r="K294" i="15" a="1"/>
  <c r="D260" i="15" a="1"/>
  <c r="C246" i="15" a="1"/>
  <c r="C243" i="15" a="1"/>
  <c r="D214" i="15" a="1"/>
  <c r="E211" i="15" a="1"/>
  <c r="I206" i="15" a="1"/>
  <c r="C205" i="15" a="1"/>
  <c r="I223" i="15" a="1"/>
  <c r="C319" i="15" a="1"/>
  <c r="F249" i="15" a="1"/>
  <c r="I176" i="15" a="1"/>
  <c r="L215" i="15" a="1"/>
  <c r="I233" i="15" a="1"/>
  <c r="J161" i="15" a="1"/>
  <c r="J174" i="15" a="1"/>
  <c r="I122" i="15" a="1"/>
  <c r="C167" i="15" a="1"/>
  <c r="E155" i="15" a="1"/>
  <c r="D308" i="15" a="1"/>
  <c r="E243" i="15" a="1"/>
  <c r="F254" i="15" a="1"/>
  <c r="F215" i="15" a="1"/>
  <c r="I229" i="15" a="1"/>
  <c r="K228" i="15" a="1"/>
  <c r="E172" i="15" a="1"/>
  <c r="C122" i="15" a="1"/>
  <c r="I166" i="15" a="1"/>
  <c r="L153" i="15" a="1"/>
  <c r="K154" i="15" a="1"/>
  <c r="D155" i="15" a="1"/>
  <c r="L115" i="15" a="1"/>
  <c r="J80" i="15" a="1"/>
  <c r="I81" i="15" a="1"/>
  <c r="E118" i="15" a="1"/>
  <c r="I309" i="15" a="1"/>
  <c r="J244" i="15" a="1"/>
  <c r="D213" i="15" a="1"/>
  <c r="I197" i="15" a="1"/>
  <c r="F212" i="15" a="1"/>
  <c r="K197" i="15" a="1"/>
  <c r="I217" i="15" a="1"/>
  <c r="K176" i="15" a="1"/>
  <c r="F154" i="15" a="1"/>
  <c r="F145" i="15" a="1"/>
  <c r="E146" i="15" a="1"/>
  <c r="K145" i="15" a="1"/>
  <c r="D105" i="15" a="1"/>
  <c r="D72" i="15" a="1"/>
  <c r="F250" i="15" a="1"/>
  <c r="C192" i="15" a="1"/>
  <c r="C229" i="15" a="1"/>
  <c r="E183" i="15" a="1"/>
  <c r="D169" i="15" a="1"/>
  <c r="I185" i="15" a="1"/>
  <c r="D128" i="15" a="1"/>
  <c r="E192" i="15" a="1"/>
  <c r="K162" i="15" a="1"/>
  <c r="F161" i="15" a="1"/>
  <c r="F162" i="15" a="1"/>
  <c r="E127" i="15" a="1"/>
  <c r="K86" i="15" a="1"/>
  <c r="J87" i="15" a="1"/>
  <c r="D246" i="15" a="1"/>
  <c r="K188" i="15" a="1"/>
  <c r="K224" i="15" a="1"/>
  <c r="E256" i="15" a="1"/>
  <c r="K167" i="15" a="1"/>
  <c r="J265" i="15" a="1"/>
  <c r="E261" i="15" a="1"/>
  <c r="L261" i="15" a="1"/>
  <c r="E187" i="15" a="1"/>
  <c r="J261" i="15" a="1"/>
  <c r="L174" i="15" a="1"/>
  <c r="E140" i="15" a="1"/>
  <c r="L245" i="15" a="1"/>
  <c r="C204" i="15" a="1"/>
  <c r="I138" i="15" a="1"/>
  <c r="L129" i="15" a="1"/>
  <c r="J97" i="15" a="1"/>
  <c r="C104" i="15" a="1"/>
  <c r="D267" i="15" a="1"/>
  <c r="F216" i="15" a="1"/>
  <c r="K160" i="15" a="1"/>
  <c r="E200" i="15" a="1"/>
  <c r="L246" i="15" a="1"/>
  <c r="F121" i="15" a="1"/>
  <c r="K153" i="15" a="1"/>
  <c r="D104" i="15" a="1"/>
  <c r="F240" i="15" a="1"/>
  <c r="C198" i="15" a="1"/>
  <c r="C196" i="15" a="1"/>
  <c r="L163" i="15" a="1"/>
  <c r="D151" i="15" a="1"/>
  <c r="I143" i="15" a="1"/>
  <c r="I112" i="15" a="1"/>
  <c r="K95" i="15" a="1"/>
  <c r="J95" i="15" a="1"/>
  <c r="L237" i="15" a="1"/>
  <c r="L191" i="15" a="1"/>
  <c r="I202" i="15" a="1"/>
  <c r="J210" i="15" a="1"/>
  <c r="K149" i="15" a="1"/>
  <c r="F204" i="15" a="1"/>
  <c r="F144" i="15" a="1"/>
  <c r="L127" i="15" a="1"/>
  <c r="J183" i="15" a="1"/>
  <c r="D121" i="15" a="1"/>
  <c r="K100" i="15" a="1"/>
  <c r="I87" i="15" a="1"/>
  <c r="K278" i="15" a="1"/>
  <c r="L244" i="15" a="1"/>
  <c r="L208" i="15" a="1"/>
  <c r="C226" i="15" a="1"/>
  <c r="F158" i="15" a="1"/>
  <c r="D194" i="15" a="1"/>
  <c r="J152" i="15" a="1"/>
  <c r="E141" i="15" a="1"/>
  <c r="J126" i="15" a="1"/>
  <c r="J117" i="15" a="1"/>
  <c r="I118" i="15" a="1"/>
  <c r="F119" i="15" a="1"/>
  <c r="E111" i="15" a="1"/>
  <c r="C109" i="15" a="1"/>
  <c r="F244" i="15" a="1"/>
  <c r="K192" i="15" a="1"/>
  <c r="D117" i="15" a="1"/>
  <c r="I91" i="15" a="1"/>
  <c r="J102" i="15" a="1"/>
  <c r="I102" i="15" a="1"/>
  <c r="K117" i="15" a="1"/>
  <c r="I294" i="15" a="1"/>
  <c r="I240" i="15" a="1"/>
  <c r="I246" i="15" a="1"/>
  <c r="K236" i="15" a="1"/>
  <c r="I190" i="15" a="1"/>
  <c r="F259" i="15" a="1"/>
  <c r="K174" i="15" a="1"/>
  <c r="E139" i="15" a="1"/>
  <c r="I216" i="15" a="1"/>
  <c r="F174" i="15" a="1"/>
  <c r="L162" i="15" a="1"/>
  <c r="I232" i="15" a="1"/>
  <c r="J89" i="15" a="1"/>
  <c r="C96" i="15" a="1"/>
  <c r="C291" i="15" a="1"/>
  <c r="F200" i="15" a="1"/>
  <c r="F206" i="15" a="1"/>
  <c r="F156" i="15" a="1"/>
  <c r="J165" i="15" a="1"/>
  <c r="F113" i="15" a="1"/>
  <c r="K129" i="15" a="1"/>
  <c r="D88" i="15" a="1"/>
  <c r="C245" i="15" a="1"/>
  <c r="C182" i="15" a="1"/>
  <c r="D170" i="15" a="1"/>
  <c r="E216" i="15" a="1"/>
  <c r="D135" i="15" a="1"/>
  <c r="I135" i="15" a="1"/>
  <c r="D184" i="15" a="1"/>
  <c r="F188" i="15" a="1"/>
  <c r="K288" i="15" a="1"/>
  <c r="L259" i="15" a="1"/>
  <c r="J260" i="15" a="1"/>
  <c r="I177" i="15" a="1"/>
  <c r="J173" i="15" a="1"/>
  <c r="K133" i="15" a="1"/>
  <c r="F159" i="15" a="1"/>
  <c r="F136" i="15" a="1"/>
  <c r="L119" i="15" a="1"/>
  <c r="L111" i="15" a="1"/>
  <c r="J109" i="15" a="1"/>
  <c r="K92" i="15" a="1"/>
  <c r="C159" i="15" a="1"/>
  <c r="D265" i="15" a="1"/>
  <c r="E233" i="15" a="1"/>
  <c r="L192" i="15" a="1"/>
  <c r="J209" i="15" a="1"/>
  <c r="F195" i="15" a="1"/>
  <c r="L171" i="15" a="1"/>
  <c r="D144" i="15" a="1"/>
  <c r="E133" i="15" a="1"/>
  <c r="J118" i="15" a="1"/>
  <c r="K109" i="15" a="1"/>
  <c r="J110" i="15" a="1"/>
  <c r="J163" i="15" a="1"/>
  <c r="L100" i="15" a="1"/>
  <c r="K101" i="15" a="1"/>
  <c r="J221" i="15" a="1"/>
  <c r="J166" i="15" a="1"/>
  <c r="D156" i="15" a="1"/>
  <c r="F100" i="15" a="1"/>
  <c r="E92" i="15" a="1"/>
  <c r="J92" i="15" a="1"/>
  <c r="L232" i="15" a="1"/>
  <c r="I243" i="15" a="1"/>
  <c r="C230" i="15" a="1"/>
  <c r="I182" i="15" a="1"/>
  <c r="J249" i="15" a="1"/>
  <c r="I162" i="15" a="1"/>
  <c r="E131" i="15" a="1"/>
  <c r="L193" i="15" a="1"/>
  <c r="F187" i="15" a="1"/>
  <c r="C153" i="15" a="1"/>
  <c r="K138" i="15" a="1"/>
  <c r="J96" i="15" a="1"/>
  <c r="L149" i="15" a="1"/>
  <c r="D256" i="15" a="1"/>
  <c r="C233" i="15" a="1"/>
  <c r="J169" i="15" a="1"/>
  <c r="I146" i="15" a="1"/>
  <c r="F138" i="15" a="1"/>
  <c r="J164" i="15" a="1"/>
  <c r="K121" i="15" a="1"/>
  <c r="D80" i="15" a="1"/>
  <c r="J241" i="15" a="1"/>
  <c r="J195" i="15" a="1"/>
  <c r="F203" i="15" a="1"/>
  <c r="D175" i="15" a="1"/>
  <c r="D127" i="15" a="1"/>
  <c r="I127" i="15" a="1"/>
  <c r="E145" i="15" a="1"/>
  <c r="K102" i="15" a="1"/>
  <c r="D289" i="15" a="1"/>
  <c r="I208" i="15" a="1"/>
  <c r="C223" i="15" a="1"/>
  <c r="K181" i="15" a="1"/>
  <c r="C193" i="15" a="1"/>
  <c r="K125" i="15" a="1"/>
  <c r="C143" i="15" a="1"/>
  <c r="F128" i="15" a="1"/>
  <c r="F168" i="15" a="1"/>
  <c r="E102" i="15" a="1"/>
  <c r="D103" i="15" a="1"/>
  <c r="K84" i="15" a="1"/>
  <c r="E106" i="15" a="1"/>
  <c r="J288" i="15" a="1"/>
  <c r="C208" i="15" a="1"/>
  <c r="L176" i="15" a="1"/>
  <c r="J193" i="15" a="1"/>
  <c r="J176" i="15" a="1"/>
  <c r="J208" i="15" a="1"/>
  <c r="E134" i="15" a="1"/>
  <c r="E125" i="15" a="1"/>
  <c r="J199" i="15" a="1"/>
  <c r="E184" i="15" a="1"/>
  <c r="I174" i="15" a="1"/>
  <c r="E143" i="15" a="1"/>
  <c r="L92" i="15" a="1"/>
  <c r="K93" i="15" a="1"/>
  <c r="F208" i="15" a="1"/>
  <c r="D152" i="15" a="1"/>
  <c r="J132" i="15" a="1"/>
  <c r="C82" i="15" a="1"/>
  <c r="I155" i="15" a="1"/>
  <c r="J84" i="15" a="1"/>
  <c r="D99" i="15" a="1"/>
  <c r="C255" i="15" a="1"/>
  <c r="E206" i="15" a="1"/>
  <c r="K147" i="15" a="1"/>
  <c r="I108" i="15" a="1"/>
  <c r="F112" i="15" a="1"/>
  <c r="E112" i="15" a="1"/>
  <c r="K127" i="15" a="1"/>
  <c r="F50" i="15" a="1"/>
  <c r="C39" i="15" a="1"/>
  <c r="J28" i="15" a="1"/>
  <c r="E25" i="15" a="1"/>
  <c r="J65" i="15" a="1"/>
  <c r="L44" i="15" a="1"/>
  <c r="I22" i="15" a="1"/>
  <c r="F7" i="15" a="1"/>
  <c r="J98" i="15" a="1"/>
  <c r="F12" i="15" a="1"/>
  <c r="J6" i="15" a="1"/>
  <c r="L201" i="15" a="1"/>
  <c r="E197" i="15" a="1"/>
  <c r="J148" i="15" a="1"/>
  <c r="C98" i="15" a="1"/>
  <c r="F90" i="15" a="1"/>
  <c r="K90" i="15" a="1"/>
  <c r="E105" i="15" a="1"/>
  <c r="C108" i="15" a="1"/>
  <c r="F81" i="15" a="1"/>
  <c r="C73" i="15" a="1"/>
  <c r="E64" i="15" a="1"/>
  <c r="D49" i="15" a="1"/>
  <c r="I43" i="15" a="1"/>
  <c r="C6" i="15" a="1"/>
  <c r="F59" i="15" a="1"/>
  <c r="L334" i="15" a="1"/>
  <c r="J214" i="15" a="1"/>
  <c r="D262" i="15" a="1"/>
  <c r="C189" i="15" a="1"/>
  <c r="D197" i="15" a="1"/>
  <c r="E189" i="15" a="1"/>
  <c r="F238" i="15" a="1"/>
  <c r="L235" i="15" a="1"/>
  <c r="F172" i="15" a="1"/>
  <c r="C129" i="15" a="1"/>
  <c r="K130" i="15" a="1"/>
  <c r="L198" i="15" a="1"/>
  <c r="E99" i="15" a="1"/>
  <c r="F245" i="15" a="1"/>
  <c r="C232" i="15" a="1"/>
  <c r="J160" i="15" a="1"/>
  <c r="J128" i="15" a="1"/>
  <c r="F130" i="15" a="1"/>
  <c r="E154" i="15" a="1"/>
  <c r="K113" i="15" a="1"/>
  <c r="K296" i="15" a="1"/>
  <c r="C272" i="15" a="1"/>
  <c r="J179" i="15" a="1"/>
  <c r="F179" i="15" a="1"/>
  <c r="L195" i="15" a="1"/>
  <c r="I152" i="15" a="1"/>
  <c r="J111" i="15" a="1"/>
  <c r="E137" i="15" a="1"/>
  <c r="K94" i="15" a="1"/>
  <c r="E274" i="15" a="1"/>
  <c r="J205" i="15" a="1"/>
  <c r="C211" i="15" a="1"/>
  <c r="J168" i="15" a="1"/>
  <c r="J144" i="15" a="1"/>
  <c r="L187" i="15" a="1"/>
  <c r="C135" i="15" a="1"/>
  <c r="C112" i="15" a="1"/>
  <c r="E144" i="15" a="1"/>
  <c r="E94" i="15" a="1"/>
  <c r="D95" i="15" a="1"/>
  <c r="L142" i="15" a="1"/>
  <c r="E98" i="15" a="1"/>
  <c r="J238" i="15" a="1"/>
  <c r="I184" i="15" a="1"/>
  <c r="J223" i="15" a="1"/>
  <c r="D250" i="15" a="1"/>
  <c r="E167" i="15" a="1"/>
  <c r="I178" i="15" a="1"/>
  <c r="E126" i="15" a="1"/>
  <c r="C185" i="15" a="1"/>
  <c r="L157" i="15" a="1"/>
  <c r="E159" i="15" a="1"/>
  <c r="D159" i="15" a="1"/>
  <c r="D119" i="15" a="1"/>
  <c r="L84" i="15" a="1"/>
  <c r="K85" i="15" a="1"/>
  <c r="I205" i="15" a="1"/>
  <c r="J207" i="15" a="1"/>
  <c r="D110" i="15" a="1"/>
  <c r="D161" i="15" a="1"/>
  <c r="I132" i="15" a="1"/>
  <c r="J76" i="15" a="1"/>
  <c r="D98" i="15" a="1"/>
  <c r="J240" i="15" a="1"/>
  <c r="L188" i="15" a="1"/>
  <c r="K115" i="15" a="1"/>
  <c r="C91" i="15" a="1"/>
  <c r="D102" i="15" a="1"/>
  <c r="C102" i="15" a="1"/>
  <c r="F116" i="15" a="1"/>
  <c r="F42" i="15" a="1"/>
  <c r="C31" i="15" a="1"/>
  <c r="L87" i="15" a="1"/>
  <c r="F74" i="15" a="1"/>
  <c r="J57" i="15" a="1"/>
  <c r="L36" i="15" a="1"/>
  <c r="I14" i="15" a="1"/>
  <c r="E20" i="15" a="1"/>
  <c r="C33" i="15" a="1"/>
  <c r="F4" i="15" a="1"/>
  <c r="I27" i="15" a="1"/>
  <c r="F192" i="15" a="1"/>
  <c r="E142" i="15" a="1"/>
  <c r="C126" i="15" a="1"/>
  <c r="I74" i="15" a="1"/>
  <c r="I148" i="15" a="1"/>
  <c r="K82" i="15" a="1"/>
  <c r="E97" i="15" a="1"/>
  <c r="F86" i="15" a="1"/>
  <c r="K68" i="15" a="1"/>
  <c r="L63" i="15" a="1"/>
  <c r="E56" i="15" a="1"/>
  <c r="L86" i="15" a="1"/>
  <c r="I26" i="15" a="1"/>
  <c r="C16" i="15" a="1"/>
  <c r="J39" i="15" a="1"/>
  <c r="I3" i="15" a="1"/>
  <c r="J187" i="15" a="1"/>
  <c r="F167" i="15" a="1"/>
  <c r="I173" i="15" a="1"/>
  <c r="D137" i="15" a="1"/>
  <c r="I124" i="15" a="1"/>
  <c r="E74" i="15" a="1"/>
  <c r="J82" i="15" a="1"/>
  <c r="K71" i="15" a="1"/>
  <c r="K58" i="15" a="1"/>
  <c r="F55" i="15" a="1"/>
  <c r="L46" i="15" a="1"/>
  <c r="J75" i="15" a="1"/>
  <c r="F260" i="15" a="1"/>
  <c r="K166" i="15" a="1"/>
  <c r="D133" i="15" a="1"/>
  <c r="F101" i="15" a="1"/>
  <c r="E108" i="15" a="1"/>
  <c r="D108" i="15" a="1"/>
  <c r="C124" i="15" a="1"/>
  <c r="J46" i="15" a="1"/>
  <c r="K35" i="15" a="1"/>
  <c r="E26" i="15" a="1"/>
  <c r="F85" i="15" a="1"/>
  <c r="E63" i="15" a="1"/>
  <c r="C42" i="15" a="1"/>
  <c r="D20" i="15" a="1"/>
  <c r="J3" i="15" a="1"/>
  <c r="D316" i="15" a="1"/>
  <c r="K211" i="15" a="1"/>
  <c r="C250" i="15" a="1"/>
  <c r="C181" i="15" a="1"/>
  <c r="E237" i="15" a="1"/>
  <c r="L169" i="15" a="1"/>
  <c r="E285" i="15" a="1"/>
  <c r="L184" i="15" a="1"/>
  <c r="C162" i="15" a="1"/>
  <c r="L146" i="15" a="1"/>
  <c r="F196" i="15" a="1"/>
  <c r="D145" i="15" a="1"/>
  <c r="E91" i="15" a="1"/>
  <c r="L252" i="15" a="1"/>
  <c r="F235" i="15" a="1"/>
  <c r="K208" i="15" a="1"/>
  <c r="J120" i="15" a="1"/>
  <c r="F122" i="15" a="1"/>
  <c r="E130" i="15" a="1"/>
  <c r="E128" i="15" a="1"/>
  <c r="D302" i="15" a="1"/>
  <c r="K212" i="15" a="1"/>
  <c r="K229" i="15" a="1"/>
  <c r="E182" i="15" a="1"/>
  <c r="C146" i="15" a="1"/>
  <c r="I144" i="15" a="1"/>
  <c r="C209" i="15" a="1"/>
  <c r="E129" i="15" a="1"/>
  <c r="K70" i="15" a="1"/>
  <c r="K271" i="15" a="1"/>
  <c r="L185" i="15" a="1"/>
  <c r="C195" i="15" a="1"/>
  <c r="K158" i="15" a="1"/>
  <c r="D136" i="15" a="1"/>
  <c r="C152" i="15" a="1"/>
  <c r="C127" i="15" a="1"/>
  <c r="C177" i="15" a="1"/>
  <c r="J121" i="15" a="1"/>
  <c r="E86" i="15" a="1"/>
  <c r="D87" i="15" a="1"/>
  <c r="L126" i="15" a="1"/>
  <c r="K303" i="15" a="1"/>
  <c r="E227" i="15" a="1"/>
  <c r="I228" i="15" a="1"/>
  <c r="F207" i="15" a="1"/>
  <c r="F220" i="15" a="1"/>
  <c r="E213" i="15" a="1"/>
  <c r="C168" i="15" a="1"/>
  <c r="D210" i="15" a="1"/>
  <c r="J158" i="15" a="1"/>
  <c r="J149" i="15" a="1"/>
  <c r="I150" i="15" a="1"/>
  <c r="F151" i="15" a="1"/>
  <c r="D109" i="15" a="1"/>
  <c r="L76" i="15" a="1"/>
  <c r="K77" i="15" a="1"/>
  <c r="J224" i="15" a="1"/>
  <c r="L139" i="15" a="1"/>
  <c r="J155" i="15" a="1"/>
  <c r="F108" i="15" a="1"/>
  <c r="I113" i="15" a="1"/>
  <c r="J68" i="15" a="1"/>
  <c r="E76" i="15" a="1"/>
  <c r="D221" i="15" a="1"/>
  <c r="E164" i="15" a="1"/>
  <c r="D283" i="15" a="1"/>
  <c r="C323" i="15" a="1"/>
  <c r="D198" i="15" a="1"/>
  <c r="K207" i="15" a="1"/>
  <c r="L183" i="15" a="1"/>
  <c r="E163" i="15" a="1"/>
  <c r="L298" i="15" a="1"/>
  <c r="F183" i="15" a="1"/>
  <c r="K165" i="15" a="1"/>
  <c r="L138" i="15" a="1"/>
  <c r="D139" i="15" a="1"/>
  <c r="L116" i="15" a="1"/>
  <c r="D164" i="15" a="1"/>
  <c r="J232" i="15" a="1"/>
  <c r="D217" i="15" a="1"/>
  <c r="E175" i="15" a="1"/>
  <c r="J151" i="15" a="1"/>
  <c r="D163" i="15" a="1"/>
  <c r="E122" i="15" a="1"/>
  <c r="C113" i="15" a="1"/>
  <c r="E278" i="15" a="1"/>
  <c r="L209" i="15" a="1"/>
  <c r="E215" i="15" a="1"/>
  <c r="C170" i="15" a="1"/>
  <c r="J136" i="15" a="1"/>
  <c r="I136" i="15" a="1"/>
  <c r="L144" i="15" a="1"/>
  <c r="E113" i="15" a="1"/>
  <c r="K170" i="15" a="1"/>
  <c r="J264" i="15" a="1"/>
  <c r="C227" i="15" a="1"/>
  <c r="C210" i="15" a="1"/>
  <c r="E173" i="15" a="1"/>
  <c r="K126" i="15" a="1"/>
  <c r="C144" i="15" a="1"/>
  <c r="D111" i="15" a="1"/>
  <c r="L159" i="15" a="1"/>
  <c r="L109" i="15" a="1"/>
  <c r="E78" i="15" a="1"/>
  <c r="D79" i="15" a="1"/>
  <c r="F115" i="15" a="1"/>
  <c r="J297" i="15" a="1"/>
  <c r="F232" i="15" a="1"/>
  <c r="D205" i="15" a="1"/>
  <c r="F191" i="15" a="1"/>
  <c r="J234" i="15" a="1"/>
  <c r="J178" i="15" a="1"/>
  <c r="I204" i="15" a="1"/>
  <c r="E170" i="15" a="1"/>
  <c r="J150" i="15" a="1"/>
  <c r="J141" i="15" a="1"/>
  <c r="I142" i="15" a="1"/>
  <c r="F143" i="15" a="1"/>
  <c r="L101" i="15" a="1"/>
  <c r="L68" i="15" a="1"/>
  <c r="L281" i="15" a="1"/>
  <c r="I218" i="15" a="1"/>
  <c r="C158" i="15" a="1"/>
  <c r="C133" i="15" a="1"/>
  <c r="E93" i="15" a="1"/>
  <c r="D101" i="15" a="1"/>
  <c r="F150" i="15" a="1"/>
  <c r="L66" i="15" a="1"/>
  <c r="C206" i="15" a="1"/>
  <c r="E150" i="15" a="1"/>
  <c r="D132" i="15" a="1"/>
  <c r="F76" i="15" a="1"/>
  <c r="L150" i="15" a="1"/>
  <c r="D84" i="15" a="1"/>
  <c r="K97" i="15" a="1"/>
  <c r="K89" i="15" a="1"/>
  <c r="L70" i="15" a="1"/>
  <c r="E65" i="15" a="1"/>
  <c r="K56" i="15" a="1"/>
  <c r="F87" i="15" a="1"/>
  <c r="E28" i="15" a="1"/>
  <c r="K20" i="15" a="1"/>
  <c r="E45" i="15" a="1"/>
  <c r="F13" i="15" a="1"/>
  <c r="J26" i="15" a="1"/>
  <c r="I2" i="15" a="1"/>
  <c r="D209" i="15" a="1"/>
  <c r="L131" i="15" a="1"/>
  <c r="C149" i="15" a="1"/>
  <c r="F107" i="15" a="1"/>
  <c r="K108" i="15" a="1"/>
  <c r="C201" i="15" a="1"/>
  <c r="E73" i="15" a="1"/>
  <c r="J61" i="15" a="1"/>
  <c r="D52" i="15" a="1"/>
  <c r="L47" i="15" a="1"/>
  <c r="E40" i="15" a="1"/>
  <c r="C67" i="15" a="1"/>
  <c r="F9" i="15" a="1"/>
  <c r="F35" i="15" a="1"/>
  <c r="D18" i="15" a="1"/>
  <c r="E301" i="15" a="1"/>
  <c r="I212" i="15" a="1"/>
  <c r="K148" i="15" a="1"/>
  <c r="C125" i="15" a="1"/>
  <c r="C89" i="15" a="1"/>
  <c r="F97" i="15" a="1"/>
  <c r="C147" i="15" a="1"/>
  <c r="C64" i="15" a="1"/>
  <c r="D53" i="15" a="1"/>
  <c r="K42" i="15" a="1"/>
  <c r="F39" i="15" a="1"/>
  <c r="I83" i="15" a="1"/>
  <c r="I58" i="15" a="1"/>
  <c r="D181" i="15" a="1"/>
  <c r="K171" i="15" a="1"/>
  <c r="C142" i="15" a="1"/>
  <c r="I90" i="15" a="1"/>
  <c r="J86" i="15" a="1"/>
  <c r="L88" i="15" a="1"/>
  <c r="F103" i="15" a="1"/>
  <c r="K96" i="15" a="1"/>
  <c r="K76" i="15" a="1"/>
  <c r="F69" i="15" a="1"/>
  <c r="F62" i="15" a="1"/>
  <c r="E47" i="15" a="1"/>
  <c r="L37" i="15" a="1"/>
  <c r="D4" i="15" a="1"/>
  <c r="D55" i="15" a="1"/>
  <c r="J17" i="15" a="1"/>
  <c r="D34" i="15" a="1"/>
  <c r="K18" i="15" a="1"/>
  <c r="D296" i="15" a="1"/>
  <c r="L310" i="15" a="1"/>
  <c r="D190" i="15" a="1"/>
  <c r="K199" i="15" a="1"/>
  <c r="L238" i="15" a="1"/>
  <c r="I153" i="15" a="1"/>
  <c r="J278" i="15" a="1"/>
  <c r="K232" i="15" a="1"/>
  <c r="I188" i="15" a="1"/>
  <c r="L114" i="15" a="1"/>
  <c r="D131" i="15" a="1"/>
  <c r="I97" i="15" a="1"/>
  <c r="J100" i="15" a="1"/>
  <c r="I192" i="15" a="1"/>
  <c r="D185" i="15" a="1"/>
  <c r="I193" i="15" a="1"/>
  <c r="J143" i="15" a="1"/>
  <c r="F153" i="15" a="1"/>
  <c r="E114" i="15" a="1"/>
  <c r="D89" i="15" a="1"/>
  <c r="C275" i="15" a="1"/>
  <c r="D189" i="15" a="1"/>
  <c r="E199" i="15" a="1"/>
  <c r="D160" i="15" a="1"/>
  <c r="C175" i="15" a="1"/>
  <c r="I120" i="15" a="1"/>
  <c r="L136" i="15" a="1"/>
  <c r="J145" i="15" a="1"/>
  <c r="D129" i="15" a="1"/>
  <c r="J236" i="15" a="1"/>
  <c r="E194" i="15" a="1"/>
  <c r="J194" i="15" a="1"/>
  <c r="F163" i="15" a="1"/>
  <c r="J171" i="15" a="1"/>
  <c r="C136" i="15" a="1"/>
  <c r="L206" i="15" a="1"/>
  <c r="L143" i="15" a="1"/>
  <c r="E103" i="15" a="1"/>
  <c r="E70" i="15" a="1"/>
  <c r="D138" i="15" a="1"/>
  <c r="I103" i="15" a="1"/>
  <c r="K279" i="15" a="1"/>
  <c r="K268" i="15" a="1"/>
  <c r="J181" i="15" a="1"/>
  <c r="J250" i="15" a="1"/>
  <c r="C180" i="15" a="1"/>
  <c r="D168" i="15" a="1"/>
  <c r="D173" i="15" a="1"/>
  <c r="L156" i="15" a="1"/>
  <c r="J142" i="15" a="1"/>
  <c r="J133" i="15" a="1"/>
  <c r="I134" i="15" a="1"/>
  <c r="F135" i="15" a="1"/>
  <c r="L93" i="15" a="1"/>
  <c r="C165" i="15" a="1"/>
  <c r="I276" i="15" a="1"/>
  <c r="I156" i="15" a="1"/>
  <c r="D126" i="15" a="1"/>
  <c r="L161" i="15" a="1"/>
  <c r="J79" i="15" a="1"/>
  <c r="L89" i="15" a="1"/>
  <c r="C140" i="15" a="1"/>
  <c r="L58" i="15" a="1"/>
  <c r="J203" i="15" a="1"/>
  <c r="D200" i="15" a="1"/>
  <c r="L211" i="15" a="1"/>
  <c r="K159" i="15" a="1"/>
  <c r="I131" i="15" a="1"/>
  <c r="D76" i="15" a="1"/>
  <c r="E87" i="15" a="1"/>
  <c r="L73" i="15" a="1"/>
  <c r="J60" i="15" a="1"/>
  <c r="E57" i="15" a="1"/>
  <c r="K48" i="15" a="1"/>
  <c r="L77" i="15" a="1"/>
  <c r="L17" i="15" a="1"/>
  <c r="L59" i="15" a="1"/>
  <c r="C27" i="15" a="1"/>
  <c r="F5" i="15" a="1"/>
  <c r="I17" i="15" a="1"/>
  <c r="J305" i="15" a="1"/>
  <c r="I226" i="15" a="1"/>
  <c r="D150" i="15" a="1"/>
  <c r="I125" i="15" a="1"/>
  <c r="F91" i="15" a="1"/>
  <c r="L97" i="15" a="1"/>
  <c r="C148" i="15" a="1"/>
  <c r="I64" i="15" a="1"/>
  <c r="J53" i="15" a="1"/>
  <c r="D44" i="15" a="1"/>
  <c r="L39" i="15" a="1"/>
  <c r="D85" i="15" a="1"/>
  <c r="F60" i="15" a="1"/>
  <c r="D83" i="15" a="1"/>
  <c r="I21" i="15" a="1"/>
  <c r="D10" i="15" a="1"/>
  <c r="J294" i="15" a="1"/>
  <c r="D191" i="15" a="1"/>
  <c r="K116" i="15" a="1"/>
  <c r="J137" i="15" a="1"/>
  <c r="I167" i="15" a="1"/>
  <c r="J85" i="15" a="1"/>
  <c r="D258" i="15" a="1"/>
  <c r="F264" i="15" a="1"/>
  <c r="E195" i="15" a="1"/>
  <c r="J295" i="15" a="1"/>
  <c r="F211" i="15" a="1"/>
  <c r="E148" i="15" a="1"/>
  <c r="C253" i="15" a="1"/>
  <c r="J201" i="15" a="1"/>
  <c r="C217" i="15" a="1"/>
  <c r="L137" i="15" a="1"/>
  <c r="E152" i="15" a="1"/>
  <c r="K111" i="15" a="1"/>
  <c r="I291" i="15" a="1"/>
  <c r="D233" i="15" a="1"/>
  <c r="I172" i="15" a="1"/>
  <c r="L170" i="15" a="1"/>
  <c r="J135" i="15" a="1"/>
  <c r="F129" i="15" a="1"/>
  <c r="K163" i="15" a="1"/>
  <c r="J122" i="15" a="1"/>
  <c r="L268" i="15" a="1"/>
  <c r="D231" i="15" a="1"/>
  <c r="I210" i="15" a="1"/>
  <c r="K173" i="15" a="1"/>
  <c r="I159" i="15" a="1"/>
  <c r="J112" i="15" a="1"/>
  <c r="L128" i="15" a="1"/>
  <c r="K103" i="15" a="1"/>
  <c r="J103" i="15" a="1"/>
  <c r="K241" i="15" a="1"/>
  <c r="E178" i="15" a="1"/>
  <c r="K168" i="15" a="1"/>
  <c r="J184" i="15" a="1"/>
  <c r="I157" i="15" a="1"/>
  <c r="C120" i="15" a="1"/>
  <c r="C160" i="15" a="1"/>
  <c r="L135" i="15" a="1"/>
  <c r="E95" i="15" a="1"/>
  <c r="L167" i="15" a="1"/>
  <c r="L108" i="15" a="1"/>
  <c r="I95" i="15" a="1"/>
  <c r="K266" i="15" a="1"/>
  <c r="F237" i="15" a="1"/>
  <c r="I225" i="15" a="1"/>
  <c r="F222" i="15" a="1"/>
  <c r="E168" i="15" a="1"/>
  <c r="I244" i="15" a="1"/>
  <c r="L190" i="15" a="1"/>
  <c r="E149" i="15" a="1"/>
  <c r="J134" i="15" a="1"/>
  <c r="J125" i="15" a="1"/>
  <c r="I126" i="15" a="1"/>
  <c r="F127" i="15" a="1"/>
  <c r="E161" i="15" a="1"/>
  <c r="E120" i="15" a="1"/>
  <c r="E277" i="15" a="1"/>
  <c r="C212" i="15" a="1"/>
  <c r="D149" i="15" a="1"/>
  <c r="C116" i="15" a="1"/>
  <c r="C114" i="15" a="1"/>
  <c r="J114" i="15" a="1"/>
  <c r="K128" i="15" a="1"/>
  <c r="L50" i="15" a="1"/>
  <c r="L222" i="15" a="1"/>
  <c r="F139" i="15" a="1"/>
  <c r="I149" i="15" a="1"/>
  <c r="L107" i="15" a="1"/>
  <c r="I109" i="15" a="1"/>
  <c r="D68" i="15" a="1"/>
  <c r="I75" i="15" a="1"/>
  <c r="C63" i="15" a="1"/>
  <c r="J52" i="15" a="1"/>
  <c r="E49" i="15" a="1"/>
  <c r="K40" i="15" a="1"/>
  <c r="J67" i="15" a="1"/>
  <c r="L9" i="15" a="1"/>
  <c r="D107" i="15" a="1"/>
  <c r="D157" i="15" a="1"/>
  <c r="F149" i="15" a="1"/>
  <c r="F82" i="15" a="1"/>
  <c r="I76" i="15" a="1"/>
  <c r="F37" i="15" a="1"/>
  <c r="F10" i="15" a="1"/>
  <c r="F261" i="15" a="1"/>
  <c r="D118" i="15" a="1"/>
  <c r="K198" i="15" a="1"/>
  <c r="K136" i="15" a="1"/>
  <c r="J45" i="15" a="1"/>
  <c r="L31" i="15" a="1"/>
  <c r="F52" i="15" a="1"/>
  <c r="I13" i="15" a="1"/>
  <c r="I10" i="15" a="1"/>
  <c r="I196" i="15" a="1"/>
  <c r="C107" i="15" a="1"/>
  <c r="I147" i="15" a="1"/>
  <c r="F125" i="15" a="1"/>
  <c r="C100" i="15" a="1"/>
  <c r="K50" i="15" a="1"/>
  <c r="J91" i="15" a="1"/>
  <c r="K47" i="15" a="1"/>
  <c r="K204" i="15" a="1"/>
  <c r="L155" i="15" a="1"/>
  <c r="J123" i="15" a="1"/>
  <c r="F98" i="15" a="1"/>
  <c r="L72" i="15" a="1"/>
  <c r="J62" i="15" a="1"/>
  <c r="K27" i="15" a="1"/>
  <c r="I53" i="15" a="1"/>
  <c r="D82" i="15" a="1"/>
  <c r="C34" i="15" a="1"/>
  <c r="L51" i="15" a="1"/>
  <c r="E8" i="15" a="1"/>
  <c r="J16" i="15" a="1"/>
  <c r="J5" i="15" a="1"/>
  <c r="L22" i="15" a="1"/>
  <c r="F253" i="15" a="1"/>
  <c r="F164" i="15" a="1"/>
  <c r="K131" i="15" a="1"/>
  <c r="I99" i="15" a="1"/>
  <c r="L106" i="15" a="1"/>
  <c r="K106" i="15" a="1"/>
  <c r="C123" i="15" a="1"/>
  <c r="D46" i="15" a="1"/>
  <c r="E35" i="15" a="1"/>
  <c r="C110" i="15" a="1"/>
  <c r="C84" i="15" a="1"/>
  <c r="L61" i="15" a="1"/>
  <c r="J40" i="15" a="1"/>
  <c r="E53" i="15" a="1"/>
  <c r="D24" i="15" a="1"/>
  <c r="C36" i="15" a="1"/>
  <c r="I220" i="15" a="1"/>
  <c r="L147" i="15" a="1"/>
  <c r="K157" i="15" a="1"/>
  <c r="E117" i="15" a="1"/>
  <c r="L117" i="15" a="1"/>
  <c r="I70" i="15" a="1"/>
  <c r="J78" i="15" a="1"/>
  <c r="L65" i="15" a="1"/>
  <c r="F56" i="15" a="1"/>
  <c r="J51" i="15" a="1"/>
  <c r="F166" i="15" a="1"/>
  <c r="F41" i="15" a="1"/>
  <c r="K69" i="15" a="1"/>
  <c r="L23" i="15" a="1"/>
  <c r="F34" i="15" a="1"/>
  <c r="K155" i="15" a="1"/>
  <c r="C62" i="15" a="1"/>
  <c r="K46" i="15" a="1"/>
  <c r="C5" i="15" a="1"/>
  <c r="L71" i="15" a="1"/>
  <c r="E18" i="15" a="1"/>
  <c r="C49" i="15" a="1"/>
  <c r="L18" i="15" a="1"/>
  <c r="L118" i="15" a="1"/>
  <c r="J42" i="15" a="1"/>
  <c r="C94" i="15" a="1"/>
  <c r="D75" i="15" a="1"/>
  <c r="L34" i="15" a="1"/>
  <c r="C134" i="15" a="1"/>
  <c r="I46" i="15" a="1"/>
  <c r="K38" i="15" a="1"/>
  <c r="C24" i="15" a="1"/>
  <c r="L4" i="15" a="1"/>
  <c r="I65" i="15" a="1"/>
  <c r="C174" i="15" a="1"/>
  <c r="L75" i="15" a="1"/>
  <c r="I23" i="15" a="1"/>
  <c r="E37" i="15" a="1"/>
  <c r="F28" i="15" a="1"/>
  <c r="C38" i="15" a="1"/>
  <c r="D14" i="15" a="1"/>
  <c r="F147" i="15" a="1"/>
  <c r="J71" i="15" a="1"/>
  <c r="K54" i="15" a="1"/>
  <c r="K9" i="15" a="1"/>
  <c r="F270" i="15" a="1"/>
  <c r="I98" i="15" a="1"/>
  <c r="C139" i="15" a="1"/>
  <c r="J44" i="15" a="1"/>
  <c r="J49" i="15" a="1"/>
  <c r="F23" i="15" a="1"/>
  <c r="F29" i="15" a="1"/>
  <c r="J228" i="15" a="1"/>
  <c r="D141" i="15" a="1"/>
  <c r="C111" i="15" a="1"/>
  <c r="F126" i="15" a="1"/>
  <c r="J37" i="15" a="1"/>
  <c r="D112" i="15" a="1"/>
  <c r="F44" i="15" a="1"/>
  <c r="I5" i="15" a="1"/>
  <c r="F224" i="15" a="1"/>
  <c r="L140" i="15" a="1"/>
  <c r="J146" i="15" a="1"/>
  <c r="K107" i="15" a="1"/>
  <c r="D113" i="15" a="1"/>
  <c r="L85" i="15" a="1"/>
  <c r="K34" i="15" a="1"/>
  <c r="E72" i="15" a="1"/>
  <c r="C85" i="15" a="1"/>
  <c r="F176" i="15" a="1"/>
  <c r="L123" i="15" a="1"/>
  <c r="E136" i="15" a="1"/>
  <c r="L141" i="15" a="1"/>
  <c r="C156" i="15" a="1"/>
  <c r="J54" i="15" a="1"/>
  <c r="E66" i="15" a="1"/>
  <c r="I45" i="15" a="1"/>
  <c r="F71" i="15" a="1"/>
  <c r="C23" i="15" a="1"/>
  <c r="C32" i="15" a="1"/>
  <c r="E29" i="15" a="1"/>
  <c r="J8" i="15" a="1"/>
  <c r="J25" i="15" a="1"/>
  <c r="J22" i="15" a="1"/>
  <c r="I200" i="15" a="1"/>
  <c r="I201" i="15" a="1"/>
  <c r="J177" i="15" a="1"/>
  <c r="I110" i="15" a="1"/>
  <c r="I96" i="15" a="1"/>
  <c r="F96" i="15" a="1"/>
  <c r="F109" i="15" a="1"/>
  <c r="D38" i="15" a="1"/>
  <c r="K110" i="15" a="1"/>
  <c r="F78" i="15" a="1"/>
  <c r="E69" i="15" a="1"/>
  <c r="L53" i="15" a="1"/>
  <c r="J32" i="15" a="1"/>
  <c r="K32" i="15" a="1"/>
  <c r="D16" i="15" a="1"/>
  <c r="D81" i="15" a="1"/>
  <c r="C249" i="15" a="1"/>
  <c r="L182" i="15" a="1"/>
  <c r="J139" i="15" a="1"/>
  <c r="F99" i="15" a="1"/>
  <c r="C103" i="15" a="1"/>
  <c r="K152" i="15" a="1"/>
  <c r="E68" i="15" a="1"/>
  <c r="L57" i="15" a="1"/>
  <c r="F48" i="15" a="1"/>
  <c r="J43" i="15" a="1"/>
  <c r="K132" i="15" a="1"/>
  <c r="I62" i="15" a="1"/>
  <c r="D48" i="15" a="1"/>
  <c r="L7" i="15" a="1"/>
  <c r="L12" i="15" a="1"/>
  <c r="F117" i="15" a="1"/>
  <c r="C30" i="15" a="1"/>
  <c r="C41" i="15" a="1"/>
  <c r="I57" i="15" a="1"/>
  <c r="L19" i="15" a="1"/>
  <c r="E2" i="15" a="1"/>
  <c r="K15" i="15" a="1"/>
  <c r="C17" i="15" a="1"/>
  <c r="E44" i="15" a="1"/>
  <c r="K67" i="15" a="1"/>
  <c r="J107" i="15" a="1"/>
  <c r="D42" i="15" a="1"/>
  <c r="L16" i="15" a="1"/>
  <c r="C218" i="15" a="1"/>
  <c r="L91" i="15" a="1"/>
  <c r="K105" i="15" a="1"/>
  <c r="J36" i="15" a="1"/>
  <c r="L60" i="15" a="1"/>
  <c r="F15" i="15" a="1"/>
  <c r="F20" i="15" a="1"/>
  <c r="J225" i="15" a="1"/>
  <c r="E109" i="15" a="1"/>
  <c r="E100" i="15" a="1"/>
  <c r="C115" i="15" a="1"/>
  <c r="J29" i="15" a="1"/>
  <c r="J73" i="15" a="1"/>
  <c r="F36" i="15" a="1"/>
  <c r="L10" i="15" a="1"/>
  <c r="C225" i="15" a="1"/>
  <c r="F131" i="15" a="1"/>
  <c r="F92" i="15" a="1"/>
  <c r="L110" i="15" a="1"/>
  <c r="L103" i="15" a="1"/>
  <c r="D61" i="15" a="1"/>
  <c r="K26" i="15" a="1"/>
  <c r="L62" i="15" a="1"/>
  <c r="I66" i="15" a="1"/>
  <c r="I249" i="15" a="1"/>
  <c r="D142" i="15" a="1"/>
  <c r="J138" i="15" a="1"/>
  <c r="I123" i="15" a="1"/>
  <c r="K144" i="15" a="1"/>
  <c r="J38" i="15" a="1"/>
  <c r="E58" i="15" a="1"/>
  <c r="I37" i="15" a="1"/>
  <c r="E55" i="15" a="1"/>
  <c r="C15" i="15" a="1"/>
  <c r="J19" i="15" a="1"/>
  <c r="C65" i="15" a="1"/>
  <c r="J33" i="15" a="1"/>
  <c r="F111" i="15" a="1"/>
  <c r="C57" i="15" a="1"/>
  <c r="L177" i="15" a="1"/>
  <c r="E171" i="15" a="1"/>
  <c r="J140" i="15" a="1"/>
  <c r="C90" i="15" a="1"/>
  <c r="D86" i="15" a="1"/>
  <c r="F88" i="15" a="1"/>
  <c r="I101" i="15" a="1"/>
  <c r="F95" i="15" a="1"/>
  <c r="K73" i="15" a="1"/>
  <c r="C68" i="15" a="1"/>
  <c r="I60" i="15" a="1"/>
  <c r="L45" i="15" a="1"/>
  <c r="I33" i="15" a="1"/>
  <c r="L14" i="15" a="1"/>
  <c r="D8" i="15" a="1"/>
  <c r="I262" i="15" a="1"/>
  <c r="L166" i="15" a="1"/>
  <c r="D134" i="15" a="1"/>
  <c r="C117" i="15" a="1"/>
  <c r="F83" i="15" a="1"/>
  <c r="D93" i="15" a="1"/>
  <c r="F142" i="15" a="1"/>
  <c r="K60" i="15" a="1"/>
  <c r="L49" i="15" a="1"/>
  <c r="F40" i="15" a="1"/>
  <c r="J35" i="15" a="1"/>
  <c r="J115" i="15" a="1"/>
  <c r="I30" i="15" a="1"/>
  <c r="L95" i="15" a="1"/>
  <c r="D63" i="15" a="1"/>
  <c r="L102" i="15" a="1"/>
  <c r="D122" i="15" a="1"/>
  <c r="K57" i="15" a="1"/>
  <c r="I15" i="15" a="1"/>
  <c r="K24" i="15" a="1"/>
  <c r="J7" i="15" a="1"/>
  <c r="K45" i="15" a="1"/>
  <c r="I24" i="15" a="1"/>
  <c r="E268" i="15" a="1"/>
  <c r="F65" i="15" a="1"/>
  <c r="C262" i="15" a="1"/>
  <c r="L42" i="15" a="1"/>
  <c r="F61" i="15" a="1"/>
  <c r="D41" i="15" a="1"/>
  <c r="L82" i="15" a="1"/>
  <c r="D43" i="15" a="1"/>
  <c r="E11" i="15" a="1"/>
  <c r="C20" i="15" a="1"/>
  <c r="J15" i="15" a="1"/>
  <c r="J23" i="15" a="1"/>
  <c r="C78" i="15" a="1"/>
  <c r="D66" i="15" a="1"/>
  <c r="C28" i="15" a="1"/>
  <c r="L43" i="15" a="1"/>
  <c r="F27" i="15" a="1"/>
  <c r="D58" i="15" a="1"/>
  <c r="F19" i="15" a="1"/>
  <c r="I115" i="15" a="1"/>
  <c r="E67" i="15" a="1"/>
  <c r="D21" i="15" a="1"/>
  <c r="J31" i="15" a="1"/>
  <c r="C26" i="15" a="1"/>
  <c r="K33" i="15" a="1"/>
  <c r="L2" i="15" a="1"/>
  <c r="K237" i="15" a="1"/>
  <c r="D208" i="15" a="1"/>
  <c r="F66" i="15" a="1"/>
  <c r="E75" i="15" a="1"/>
  <c r="L52" i="15" a="1"/>
  <c r="E61" i="15" a="1"/>
  <c r="I92" i="15" a="1"/>
  <c r="I189" i="15" a="1"/>
  <c r="K206" i="15" a="1"/>
  <c r="L125" i="15" a="1"/>
  <c r="I84" i="15" a="1"/>
  <c r="D60" i="15" a="1"/>
  <c r="E48" i="15" a="1"/>
  <c r="F17" i="15" a="1"/>
  <c r="I25" i="15" a="1"/>
  <c r="J197" i="15" a="1"/>
  <c r="K139" i="15" a="1"/>
  <c r="C74" i="15" a="1"/>
  <c r="K98" i="15" a="1"/>
  <c r="I114" i="15" a="1"/>
  <c r="D45" i="15" a="1"/>
  <c r="E81" i="15" a="1"/>
  <c r="L54" i="15" a="1"/>
  <c r="I50" i="15" a="1"/>
  <c r="D193" i="15" a="1"/>
  <c r="D192" i="15" a="1"/>
  <c r="F68" i="15" a="1"/>
  <c r="L105" i="15" a="1"/>
  <c r="F134" i="15" a="1"/>
  <c r="C83" i="15" a="1"/>
  <c r="E50" i="15" a="1"/>
  <c r="I29" i="15" a="1"/>
  <c r="E83" i="15" a="1"/>
  <c r="C7" i="15" a="1"/>
  <c r="J11" i="15" a="1"/>
  <c r="L26" i="15" a="1"/>
  <c r="D23" i="15" a="1"/>
  <c r="J47" i="15" a="1"/>
  <c r="D26" i="15" a="1"/>
  <c r="J239" i="15" a="1"/>
  <c r="F132" i="15" a="1"/>
  <c r="C118" i="15" a="1"/>
  <c r="E208" i="15" a="1"/>
  <c r="I140" i="15" a="1"/>
  <c r="F80" i="15" a="1"/>
  <c r="E104" i="15" a="1"/>
  <c r="I80" i="15" a="1"/>
  <c r="L64" i="15" a="1"/>
  <c r="C61" i="15" a="1"/>
  <c r="I52" i="15" a="1"/>
  <c r="K81" i="15" a="1"/>
  <c r="J13" i="15" a="1"/>
  <c r="L6" i="15" a="1"/>
  <c r="D22" i="15" a="1"/>
  <c r="E236" i="15" a="1"/>
  <c r="L165" i="15" a="1"/>
  <c r="K156" i="15" a="1"/>
  <c r="K118" i="15" a="1"/>
  <c r="D130" i="15" a="1"/>
  <c r="E162" i="15" a="1"/>
  <c r="C132" i="15" a="1"/>
  <c r="K52" i="15" a="1"/>
  <c r="L41" i="15" a="1"/>
  <c r="F32" i="15" a="1"/>
  <c r="J27" i="15" a="1"/>
  <c r="C81" i="15" a="1"/>
  <c r="D59" i="15" a="1"/>
  <c r="E19" i="15" a="1"/>
  <c r="K28" i="15" a="1"/>
  <c r="E21" i="15" a="1"/>
  <c r="I160" i="15" a="1"/>
  <c r="K25" i="15" a="1"/>
  <c r="K80" i="15" a="1"/>
  <c r="K8" i="15" a="1"/>
  <c r="D64" i="15" a="1"/>
  <c r="K17" i="15" a="1"/>
  <c r="K22" i="15" a="1"/>
  <c r="E221" i="15" a="1"/>
  <c r="F33" i="15" a="1"/>
  <c r="K180" i="15" a="1"/>
  <c r="I63" i="15" a="1"/>
  <c r="D91" i="15" a="1"/>
  <c r="C43" i="15" a="1"/>
  <c r="C86" i="15" a="1"/>
  <c r="J66" i="15" a="1"/>
  <c r="K31" i="15" a="1"/>
  <c r="C4" i="15" a="1"/>
  <c r="F3" i="15" a="1"/>
  <c r="E5" i="15" a="1"/>
  <c r="I100" i="15" a="1"/>
  <c r="E88" i="15" a="1"/>
  <c r="J12" i="15" a="1"/>
  <c r="I28" i="15" a="1"/>
  <c r="I16" i="15" a="1"/>
  <c r="K72" i="15" a="1"/>
  <c r="E17" i="15" a="1"/>
  <c r="I116" i="15" a="1"/>
  <c r="D35" i="15" a="1"/>
  <c r="D5" i="15" a="1"/>
  <c r="F14" i="15" a="1"/>
  <c r="L11" i="15" a="1"/>
  <c r="D78" i="15" a="1"/>
  <c r="F11" i="15" a="1"/>
  <c r="F157" i="15" a="1"/>
  <c r="L90" i="15" a="1"/>
  <c r="F58" i="15" a="1"/>
  <c r="E41" i="15" a="1"/>
  <c r="F73" i="15" a="1"/>
  <c r="J18" i="15" a="1"/>
  <c r="I9" i="15" a="1"/>
  <c r="I194" i="15" a="1"/>
  <c r="J153" i="15" a="1"/>
  <c r="C87" i="15" a="1"/>
  <c r="I56" i="15" a="1"/>
  <c r="D36" i="15" a="1"/>
  <c r="K75" i="15" a="1"/>
  <c r="L28" i="15" a="1"/>
  <c r="D2" i="15" a="1"/>
  <c r="C190" i="15" a="1"/>
  <c r="F251" i="15" a="1"/>
  <c r="C105" i="15" a="1"/>
  <c r="E90" i="15" a="1"/>
  <c r="D71" i="15" a="1"/>
  <c r="D37" i="15" a="1"/>
  <c r="D70" i="15" a="1"/>
  <c r="L38" i="15" a="1"/>
  <c r="I42" i="15" a="1"/>
  <c r="C178" i="15" a="1"/>
  <c r="L179" i="15" a="1"/>
  <c r="K119" i="15" a="1"/>
  <c r="C95" i="15" a="1"/>
  <c r="L112" i="15" a="1"/>
  <c r="I69" i="15" a="1"/>
  <c r="E42" i="15" a="1"/>
  <c r="I71" i="15" a="1"/>
  <c r="C75" i="15" a="1"/>
  <c r="F43" i="15" a="1"/>
  <c r="F2" i="15" a="1"/>
  <c r="J9" i="15" a="1"/>
  <c r="D15" i="15" a="1"/>
  <c r="K29" i="15" a="1"/>
  <c r="K5" i="15" a="1"/>
  <c r="J242" i="15" a="1"/>
  <c r="F155" i="15" a="1"/>
  <c r="C166" i="15" a="1"/>
  <c r="F118" i="15" a="1"/>
  <c r="J119" i="15" a="1"/>
  <c r="F72" i="15" a="1"/>
  <c r="K79" i="15" a="1"/>
  <c r="F67" i="15" a="1"/>
  <c r="L56" i="15" a="1"/>
  <c r="C53" i="15" a="1"/>
  <c r="I44" i="15" a="1"/>
  <c r="L74" i="15" a="1"/>
  <c r="K37" i="15" a="1"/>
  <c r="D17" i="15" a="1"/>
  <c r="I32" i="15" a="1"/>
  <c r="E276" i="15" a="1"/>
  <c r="C228" i="15" a="1"/>
  <c r="D125" i="15" a="1"/>
  <c r="C99" i="15" a="1"/>
  <c r="F106" i="15" a="1"/>
  <c r="L104" i="15" a="1"/>
  <c r="E119" i="15" a="1"/>
  <c r="K44" i="15" a="1"/>
  <c r="L33" i="15" a="1"/>
  <c r="E96" i="15" a="1"/>
  <c r="E80" i="15" a="1"/>
  <c r="K91" i="15" a="1"/>
  <c r="D27" i="15" a="1"/>
  <c r="E3" i="15" a="1"/>
  <c r="C12" i="15" a="1"/>
  <c r="C9" i="15" a="1"/>
  <c r="C131" i="15" a="1"/>
  <c r="D50" i="15" a="1"/>
  <c r="J20" i="15" a="1"/>
  <c r="C72" i="15" a="1"/>
  <c r="E46" i="15" a="1"/>
  <c r="E71" i="15" a="1"/>
  <c r="K6" i="15" a="1"/>
  <c r="K123" i="15" a="1"/>
  <c r="I54" i="15" a="1"/>
  <c r="K175" i="15" a="1"/>
  <c r="I31" i="15" a="1"/>
  <c r="K62" i="15" a="1"/>
  <c r="I49" i="15" a="1"/>
  <c r="J99" i="15" a="1"/>
  <c r="D90" i="15" a="1"/>
  <c r="F16" i="15" a="1"/>
  <c r="C35" i="15" a="1"/>
  <c r="I51" i="15" a="1"/>
  <c r="E6" i="15" a="1"/>
  <c r="J157" i="15" a="1"/>
  <c r="C59" i="15" a="1"/>
  <c r="E12" i="15" a="1"/>
  <c r="C11" i="15" a="1"/>
  <c r="C241" i="15" a="1"/>
  <c r="J106" i="15" a="1"/>
  <c r="I20" i="15" a="1"/>
  <c r="C70" i="15" a="1"/>
  <c r="J58" i="15" a="1"/>
  <c r="C25" i="15" a="1"/>
  <c r="F18" i="15" a="1"/>
  <c r="J172" i="15" a="1"/>
  <c r="E54" i="15" a="1"/>
  <c r="E39" i="15" a="1"/>
  <c r="K124" i="15" a="1"/>
  <c r="K99" i="15" a="1"/>
  <c r="K120" i="15" a="1"/>
  <c r="E33" i="15" a="1"/>
  <c r="C8" i="15" a="1"/>
  <c r="J10" i="15" a="1"/>
  <c r="L30" i="15" a="1"/>
  <c r="E177" i="15" a="1"/>
  <c r="I107" i="15" a="1"/>
  <c r="I111" i="15" a="1"/>
  <c r="I48" i="15" a="1"/>
  <c r="D28" i="15" a="1"/>
  <c r="D65" i="15" a="1"/>
  <c r="C22" i="15" a="1"/>
  <c r="I93" i="15" a="1"/>
  <c r="E207" i="15" a="1"/>
  <c r="D148" i="15" a="1"/>
  <c r="F110" i="15" a="1"/>
  <c r="E82" i="15" a="1"/>
  <c r="C56" i="15" a="1"/>
  <c r="D29" i="15" a="1"/>
  <c r="F63" i="15" a="1"/>
  <c r="I73" i="15" a="1"/>
  <c r="I34" i="15" a="1"/>
  <c r="C176" i="15" a="1"/>
  <c r="D124" i="15" a="1"/>
  <c r="E101" i="15" a="1"/>
  <c r="C173" i="15" a="1"/>
  <c r="D106" i="15" a="1"/>
  <c r="K59" i="15" a="1"/>
  <c r="E34" i="15" a="1"/>
  <c r="F54" i="15" a="1"/>
  <c r="C66" i="15" a="1"/>
  <c r="E27" i="15" a="1"/>
  <c r="D33" i="15" a="1"/>
  <c r="L35" i="15" a="1"/>
  <c r="D7" i="15" a="1"/>
  <c r="D19" i="15" a="1"/>
  <c r="C44" i="15" a="1"/>
  <c r="E191" i="15" a="1"/>
  <c r="F123" i="15" a="1"/>
  <c r="C141" i="15" a="1"/>
  <c r="L99" i="15" a="1"/>
  <c r="F105" i="15" a="1"/>
  <c r="C155" i="15" a="1"/>
  <c r="J69" i="15" a="1"/>
  <c r="E59" i="15" a="1"/>
  <c r="L48" i="15" a="1"/>
  <c r="C45" i="15" a="1"/>
  <c r="I36" i="15" a="1"/>
  <c r="J64" i="15" a="1"/>
  <c r="K10" i="15" a="1"/>
  <c r="D9" i="15" a="1"/>
  <c r="K21" i="15" a="1"/>
  <c r="C184" i="15" a="1"/>
  <c r="D177" i="15" a="1"/>
  <c r="I158" i="15" a="1"/>
  <c r="I106" i="15" a="1"/>
  <c r="J94" i="15" a="1"/>
  <c r="I94" i="15" a="1"/>
  <c r="J108" i="15" a="1"/>
  <c r="K36" i="15" a="1"/>
  <c r="K88" i="15" a="1"/>
  <c r="F77" i="15" a="1"/>
  <c r="D67" i="15" a="1"/>
  <c r="F141" i="15" a="1"/>
  <c r="J50" i="15" a="1"/>
  <c r="F24" i="15" a="1"/>
  <c r="K4" i="15" a="1"/>
  <c r="C19" i="15" a="1"/>
  <c r="E52" i="15" a="1"/>
  <c r="I68" i="15" a="1"/>
  <c r="J4" i="15" a="1"/>
  <c r="C3" i="15" a="1"/>
  <c r="D31" i="15" a="1"/>
  <c r="F51" i="15" a="1"/>
  <c r="I41" i="15" a="1"/>
  <c r="F93" i="15" a="1"/>
  <c r="J90" i="15" a="1"/>
  <c r="E157" i="15" a="1"/>
  <c r="C54" i="15" a="1"/>
  <c r="D40" i="15" a="1"/>
  <c r="E22" i="15" a="1"/>
  <c r="E36" i="15" a="1"/>
  <c r="I59" i="15" a="1"/>
  <c r="D25" i="15" a="1"/>
  <c r="L13" i="15" a="1"/>
  <c r="K19" i="15" a="1"/>
  <c r="J219" i="15" a="1"/>
  <c r="I55" i="15" a="1"/>
  <c r="L79" i="15" a="1"/>
  <c r="J34" i="15" a="1"/>
  <c r="C79" i="15" a="1"/>
  <c r="I133" i="15" a="1"/>
  <c r="L24" i="15" a="1"/>
  <c r="E15" i="15" a="1"/>
  <c r="J77" i="15" a="1"/>
  <c r="E79" i="15" a="1"/>
  <c r="E10" i="15" a="1"/>
  <c r="K23" i="15" a="1"/>
  <c r="C150" i="15" a="1"/>
  <c r="F89" i="15" a="1"/>
  <c r="C55" i="15" a="1"/>
  <c r="K64" i="15" a="1"/>
  <c r="K30" i="15" a="1"/>
  <c r="J2" i="15" a="1"/>
  <c r="I11" i="15" a="1"/>
  <c r="F171" i="15" a="1"/>
  <c r="J154" i="15" a="1"/>
  <c r="D100" i="15" a="1"/>
  <c r="I40" i="15" a="1"/>
  <c r="J83" i="15" a="1"/>
  <c r="D57" i="15" a="1"/>
  <c r="C14" i="15" a="1"/>
  <c r="F30" i="15" a="1"/>
  <c r="L175" i="15" a="1"/>
  <c r="J124" i="15" a="1"/>
  <c r="L98" i="15" a="1"/>
  <c r="J175" i="15" a="1"/>
  <c r="C48" i="15" a="1"/>
  <c r="I79" i="15" a="1"/>
  <c r="F47" i="15" a="1"/>
  <c r="K63" i="15" a="1"/>
  <c r="K275" i="15" a="1"/>
  <c r="C202" i="15" a="1"/>
  <c r="L168" i="15" a="1"/>
  <c r="E85" i="15" a="1"/>
  <c r="L96" i="15" a="1"/>
  <c r="J81" i="15" a="1"/>
  <c r="K51" i="15" a="1"/>
  <c r="F79" i="15" a="1"/>
  <c r="F46" i="15" a="1"/>
  <c r="C58" i="15" a="1"/>
  <c r="D12" i="15" a="1"/>
  <c r="E24" i="15" a="1"/>
  <c r="D74" i="15" a="1"/>
  <c r="K12" i="15" a="1"/>
  <c r="D3" i="15" a="1"/>
  <c r="K267" i="15" a="1"/>
  <c r="I175" i="15" a="1"/>
  <c r="K140" i="15" a="1"/>
  <c r="I117" i="15" a="1"/>
  <c r="L83" i="15" a="1"/>
  <c r="J93" i="15" a="1"/>
  <c r="K143" i="15" a="1"/>
  <c r="D62" i="15" a="1"/>
  <c r="E51" i="15" a="1"/>
  <c r="L40" i="15" a="1"/>
  <c r="C37" i="15" a="1"/>
  <c r="L81" i="15" a="1"/>
  <c r="J56" i="15" a="1"/>
  <c r="K2" i="15" a="1"/>
  <c r="L25" i="15" a="1"/>
  <c r="K13" i="15" a="1"/>
  <c r="E224" i="15" a="1"/>
  <c r="D178" i="15" a="1"/>
  <c r="D140" i="15" a="1"/>
  <c r="F84" i="15" a="1"/>
  <c r="E84" i="15" a="1"/>
  <c r="I86" i="15" a="1"/>
  <c r="C101" i="15" a="1"/>
  <c r="F94" i="15" a="1"/>
  <c r="D73" i="15" a="1"/>
  <c r="L67" i="15" a="1"/>
  <c r="C52" i="15" a="1"/>
  <c r="E60" i="15" a="1"/>
  <c r="L69" i="15" a="1"/>
  <c r="F8" i="15" a="1"/>
  <c r="L21" i="15" a="1"/>
  <c r="D253" i="15" a="1"/>
  <c r="J74" i="15" a="1"/>
  <c r="F45" i="15" a="1"/>
  <c r="K53" i="15" a="1"/>
  <c r="F25" i="15" a="1"/>
  <c r="D13" i="15" a="1"/>
  <c r="F22" i="15" a="1"/>
  <c r="E32" i="15" a="1"/>
  <c r="I104" i="15" a="1"/>
  <c r="D51" i="15" a="1"/>
  <c r="C106" i="15" a="1"/>
  <c r="E89" i="15" a="1"/>
  <c r="D30" i="15" a="1"/>
  <c r="C222" i="15" a="1"/>
  <c r="F57" i="15" a="1"/>
  <c r="C80" i="15" a="1"/>
  <c r="K39" i="15" a="1"/>
  <c r="J14" i="15" a="1"/>
  <c r="L8" i="15" a="1"/>
  <c r="F124" i="15" a="1"/>
  <c r="K83" i="15" a="1"/>
  <c r="D56" i="15" a="1"/>
  <c r="C13" i="15" a="1"/>
  <c r="C18" i="15" a="1"/>
  <c r="C97" i="15" a="1"/>
  <c r="E9" i="15" a="1"/>
  <c r="L3" i="15" a="1"/>
  <c r="C93" i="15" a="1"/>
  <c r="F53" i="15" a="1"/>
  <c r="L94" i="15" a="1"/>
  <c r="K7" i="15" a="1"/>
  <c r="K151" i="15" a="1"/>
  <c r="J63" i="15" a="1"/>
  <c r="J131" i="15" a="1"/>
  <c r="D92" i="15" a="1"/>
  <c r="C47" i="15" a="1"/>
  <c r="K87" i="15" a="1"/>
  <c r="I6" i="15" a="1"/>
  <c r="F21" i="15" a="1"/>
  <c r="I18" i="15" a="1"/>
  <c r="E169" i="15" a="1"/>
  <c r="D153" i="15" a="1"/>
  <c r="K74" i="15" a="1"/>
  <c r="I72" i="15" a="1"/>
  <c r="L55" i="15" a="1"/>
  <c r="D77" i="15" a="1"/>
  <c r="J55" i="15" a="1"/>
  <c r="I19" i="15" a="1"/>
  <c r="J167" i="15" a="1"/>
  <c r="J147" i="15" a="1"/>
  <c r="I88" i="15" a="1"/>
  <c r="K135" i="15" a="1"/>
  <c r="C40" i="15" a="1"/>
  <c r="K66" i="15" a="1"/>
  <c r="F31" i="15" a="1"/>
  <c r="K55" i="15" a="1"/>
  <c r="E279" i="15" a="1"/>
  <c r="L132" i="15" a="1"/>
  <c r="I141" i="15" a="1"/>
  <c r="D154" i="15" a="1"/>
  <c r="L80" i="15" a="1"/>
  <c r="F70" i="15" a="1"/>
  <c r="K43" i="15" a="1"/>
  <c r="I61" i="15" a="1"/>
  <c r="F38" i="15" a="1"/>
  <c r="C50" i="15" a="1"/>
  <c r="E4" i="15" a="1"/>
  <c r="E16" i="15" a="1"/>
  <c r="J24" i="15" a="1"/>
  <c r="J21" i="15" a="1"/>
  <c r="K104" i="15" a="1"/>
  <c r="J271" i="15" a="1"/>
  <c r="F175" i="15" a="1"/>
  <c r="K182" i="15" a="1"/>
  <c r="E135" i="15" a="1"/>
  <c r="D146" i="15" a="1"/>
  <c r="K169" i="15" a="1"/>
  <c r="F133" i="15" a="1"/>
  <c r="D54" i="15" a="1"/>
  <c r="E43" i="15" a="1"/>
  <c r="L32" i="15" a="1"/>
  <c r="C29" i="15" a="1"/>
  <c r="J70" i="15" a="1"/>
  <c r="J48" i="15" a="1"/>
  <c r="D11" i="15" a="1"/>
  <c r="C69" i="15" a="1"/>
  <c r="C60" i="15" a="1"/>
  <c r="I221" i="15" a="1"/>
  <c r="L124" i="15" a="1"/>
  <c r="J116" i="15" a="1"/>
  <c r="L203" i="15" a="1"/>
  <c r="I139" i="15" a="1"/>
  <c r="I78" i="15" a="1"/>
  <c r="F102" i="15" a="1"/>
  <c r="I77" i="15" a="1"/>
  <c r="F64" i="15" a="1"/>
  <c r="J59" i="15" a="1"/>
  <c r="L285" i="15" a="1"/>
  <c r="F75" i="15" a="1"/>
  <c r="C51" i="15" a="1"/>
  <c r="K61" i="15" a="1"/>
  <c r="L5" i="15" a="1"/>
  <c r="C163" i="15" a="1"/>
  <c r="I39" i="15" a="1"/>
  <c r="D69" i="15" a="1"/>
  <c r="C21" i="15" a="1"/>
  <c r="C10" i="15" a="1"/>
  <c r="I35" i="15" a="1"/>
  <c r="F6" i="15" a="1"/>
  <c r="I4" i="15" a="1"/>
  <c r="F104" i="15" a="1"/>
  <c r="E77" i="15" a="1"/>
  <c r="D94" i="15" a="1"/>
  <c r="K49" i="15" a="1"/>
  <c r="K11" i="15" a="1"/>
  <c r="C161" i="15" a="1"/>
  <c r="I85" i="15" a="1"/>
  <c r="E62" i="15" a="1"/>
  <c r="L15" i="15" a="1"/>
  <c r="L20" i="15" a="1"/>
  <c r="F26" i="15" a="1"/>
  <c r="D116" i="15" a="1"/>
  <c r="C46" i="15" a="1"/>
  <c r="E38" i="15" a="1"/>
  <c r="D6" i="15" a="1"/>
  <c r="C2" i="15" a="1"/>
  <c r="I67" i="15" a="1"/>
  <c r="I12" i="15" a="1"/>
  <c r="I82" i="15" a="1"/>
  <c r="I7" i="15" a="1"/>
  <c r="I38" i="15" a="1"/>
  <c r="J101" i="15" a="1"/>
  <c r="E31" i="15" a="1"/>
  <c r="C76" i="15" a="1"/>
  <c r="K16" i="15" a="1"/>
  <c r="L78" i="15" a="1"/>
  <c r="C92" i="15" a="1"/>
  <c r="L29" i="15" a="1"/>
  <c r="E13" i="15" a="1"/>
  <c r="D32" i="15" a="1"/>
  <c r="I47" i="15" a="1"/>
  <c r="D47" i="15" a="1"/>
  <c r="K65" i="15" a="1"/>
  <c r="L27" i="15" a="1"/>
  <c r="C71" i="15" a="1"/>
  <c r="E30" i="15" a="1"/>
  <c r="E14" i="15" a="1"/>
  <c r="C77" i="15" a="1"/>
  <c r="K3" i="15" a="1"/>
  <c r="E7" i="15" a="1"/>
  <c r="J218" i="15" a="1"/>
  <c r="J41" i="15" a="1"/>
  <c r="J30" i="15" a="1"/>
  <c r="L134" i="15" a="1"/>
  <c r="J156" i="15" a="1"/>
  <c r="K14" i="15" a="1"/>
  <c r="E23" i="15" a="1"/>
  <c r="K41" i="15" a="1"/>
  <c r="F49" i="15" a="1"/>
  <c r="I8" i="15" a="1"/>
  <c r="D39" i="15" a="1"/>
  <c r="D339" i="13" a="1"/>
  <c r="D347" i="13" a="1"/>
  <c r="F214" i="13" a="1"/>
  <c r="E287" i="13" a="1"/>
  <c r="C312" i="13" a="1"/>
  <c r="L355" i="13" a="1"/>
  <c r="J302" i="13" a="1"/>
  <c r="J263" i="13" a="1"/>
  <c r="J305" i="13" a="1"/>
  <c r="L223" i="13" a="1"/>
  <c r="E301" i="13" a="1"/>
  <c r="J284" i="13" a="1"/>
  <c r="J292" i="13" a="1"/>
  <c r="E219" i="13" a="1"/>
  <c r="F365" i="13" a="1"/>
  <c r="F327" i="13" a="1"/>
  <c r="K322" i="13" a="1"/>
  <c r="K308" i="13" a="1"/>
  <c r="E145" i="13" a="1"/>
  <c r="J220" i="13" a="1"/>
  <c r="C274" i="13" a="1"/>
  <c r="E258" i="13" a="1"/>
  <c r="F366" i="13" a="1"/>
  <c r="I282" i="13" a="1"/>
  <c r="J217" i="13" a="1"/>
  <c r="E223" i="13" a="1"/>
  <c r="I307" i="13" a="1"/>
  <c r="D364" i="13" a="1"/>
  <c r="J240" i="13" a="1"/>
  <c r="E119" i="13" a="1"/>
  <c r="F333" i="13" a="1"/>
  <c r="I304" i="13" a="1"/>
  <c r="D344" i="13" a="1"/>
  <c r="D308" i="13" a="1"/>
  <c r="J171" i="13" a="1"/>
  <c r="J311" i="13" a="1"/>
  <c r="K329" i="13" a="1"/>
  <c r="D163" i="13" a="1"/>
  <c r="K331" i="13" a="1"/>
  <c r="K307" i="13" a="1"/>
  <c r="F354" i="13" a="1"/>
  <c r="D226" i="13" a="1"/>
  <c r="D354" i="13" a="1"/>
  <c r="K318" i="13" a="1"/>
  <c r="I382" i="13" a="1"/>
  <c r="F328" i="13" a="1"/>
  <c r="C280" i="13" a="1"/>
  <c r="J249" i="13" a="1"/>
  <c r="J304" i="13" a="1"/>
  <c r="L221" i="13" a="1"/>
  <c r="E218" i="13" a="1"/>
  <c r="E359" i="13" a="1"/>
  <c r="C290" i="13" a="1"/>
  <c r="F318" i="13" a="1"/>
  <c r="K249" i="13" a="1"/>
  <c r="F326" i="13" a="1"/>
  <c r="J128" i="13" a="1"/>
  <c r="F285" i="13" a="1"/>
  <c r="F256" i="13" a="1"/>
  <c r="E172" i="13" a="1"/>
  <c r="F338" i="13" a="1"/>
  <c r="F291" i="13" a="1"/>
  <c r="I210" i="13" a="1"/>
  <c r="F289" i="13" a="1"/>
  <c r="L364" i="13" a="1"/>
  <c r="D239" i="13" a="1"/>
  <c r="L368" i="13" a="1"/>
  <c r="K262" i="13" a="1"/>
  <c r="J356" i="13" a="1"/>
  <c r="K370" i="13" a="1"/>
  <c r="E329" i="13" a="1"/>
  <c r="C271" i="13" a="1"/>
  <c r="E284" i="13" a="1"/>
  <c r="C272" i="13" a="1"/>
  <c r="L314" i="13" a="1"/>
  <c r="L209" i="13" a="1"/>
  <c r="C241" i="13" a="1"/>
  <c r="G1" i="13" a="1"/>
  <c r="F315" i="13" a="1"/>
  <c r="C233" i="13" a="1"/>
  <c r="L342" i="13" a="1"/>
  <c r="F320" i="13" a="1"/>
  <c r="K295" i="13" a="1"/>
  <c r="I244" i="13" a="1"/>
  <c r="E294" i="13" a="1"/>
  <c r="E307" i="13" a="1"/>
  <c r="I324" i="13" a="1"/>
  <c r="L319" i="13" a="1"/>
  <c r="K378" i="13" a="1"/>
  <c r="D338" i="13" a="1"/>
  <c r="J334" i="13" a="1"/>
  <c r="I385" i="13" a="1"/>
  <c r="C358" i="13" a="1"/>
  <c r="F252" i="13" a="1"/>
  <c r="E353" i="13" a="1"/>
  <c r="K363" i="13" a="1"/>
  <c r="E373" i="13" a="1"/>
  <c r="F275" i="13" a="1"/>
  <c r="K244" i="13" a="1"/>
  <c r="J2" i="13" a="1"/>
  <c r="L2" i="13" a="1"/>
  <c r="J308" i="13" a="1"/>
  <c r="I226" i="13" a="1"/>
  <c r="J248" i="13" a="1"/>
  <c r="I303" i="13" a="1"/>
  <c r="K289" i="13" a="1"/>
  <c r="C146" i="13" a="1"/>
  <c r="F274" i="13" a="1"/>
  <c r="J255" i="13" a="1"/>
  <c r="J241" i="13" a="1"/>
  <c r="L366" i="13" a="1"/>
  <c r="L310" i="13" a="1"/>
  <c r="F306" i="13" a="1"/>
  <c r="L274" i="13" a="1"/>
  <c r="I218" i="13" a="1"/>
  <c r="I327" i="13" a="1"/>
  <c r="L275" i="13" a="1"/>
  <c r="I331" i="13" a="1"/>
  <c r="D340" i="13" a="1"/>
  <c r="F296" i="13" a="1"/>
  <c r="D343" i="13" a="1"/>
  <c r="E368" i="13" a="1"/>
  <c r="I381" i="13" a="1"/>
  <c r="L361" i="13" a="1"/>
  <c r="I335" i="13" a="1"/>
  <c r="E280" i="13" a="1"/>
  <c r="F384" i="13" a="1"/>
  <c r="I298" i="13" a="1"/>
  <c r="D148" i="13" a="1"/>
  <c r="E292" i="13" a="1"/>
  <c r="K241" i="13" a="1"/>
  <c r="E252" i="13" a="1"/>
  <c r="E163" i="13" a="1"/>
  <c r="F311" i="13" a="1"/>
  <c r="C2" i="13" a="1"/>
  <c r="I241" i="13" a="1"/>
  <c r="I249" i="13" a="1"/>
  <c r="I2" i="13" a="1"/>
  <c r="L346" i="13" a="1"/>
  <c r="J156" i="13" a="1"/>
  <c r="J274" i="13" a="1"/>
  <c r="D237" i="13" a="1"/>
  <c r="C374" i="13" a="1"/>
  <c r="D321" i="13" a="1"/>
  <c r="J343" i="13" a="1"/>
  <c r="I345" i="13" a="1"/>
  <c r="D300" i="13" a="1"/>
  <c r="K339" i="13" a="1"/>
  <c r="C283" i="13" a="1"/>
  <c r="C273" i="13" a="1"/>
  <c r="C287" i="13" a="1"/>
  <c r="F290" i="13" a="1"/>
  <c r="I375" i="13" a="1"/>
  <c r="L350" i="13" a="1"/>
  <c r="C309" i="13" a="1"/>
  <c r="I377" i="13" a="1"/>
  <c r="J329" i="13" a="1"/>
  <c r="C337" i="13" a="1"/>
  <c r="D205" i="13" a="1"/>
  <c r="I296" i="13" a="1"/>
  <c r="I323" i="13" a="1"/>
  <c r="E383" i="13" a="1"/>
  <c r="K204" i="13" a="1"/>
  <c r="E304" i="13" a="1"/>
  <c r="K221" i="13" a="1"/>
  <c r="K232" i="13" a="1"/>
  <c r="C288" i="13" a="1"/>
  <c r="F210" i="13" a="1"/>
  <c r="K352" i="13" a="1"/>
  <c r="J273" i="13" a="1"/>
  <c r="E364" i="13" a="1"/>
  <c r="I205" i="13" a="1"/>
  <c r="D360" i="13" a="1"/>
  <c r="K196" i="13" a="1"/>
  <c r="J207" i="13" a="1"/>
  <c r="K366" i="13" a="1"/>
  <c r="C378" i="13" a="1"/>
  <c r="I384" i="13" a="1"/>
  <c r="D307" i="13" a="1"/>
  <c r="F361" i="13" a="1"/>
  <c r="E360" i="13" a="1"/>
  <c r="J316" i="13" a="1"/>
  <c r="F364" i="13" a="1"/>
  <c r="K231" i="13" a="1"/>
  <c r="D274" i="13" a="1"/>
  <c r="C321" i="13" a="1"/>
  <c r="J247" i="13" a="1"/>
  <c r="F317" i="13" a="1"/>
  <c r="J290" i="13" a="1"/>
  <c r="D346" i="13" a="1"/>
  <c r="C305" i="13" a="1"/>
  <c r="L283" i="13" a="1"/>
  <c r="C326" i="13" a="1"/>
  <c r="K253" i="13" a="1"/>
  <c r="J300" i="13" a="1"/>
  <c r="C299" i="13" a="1"/>
  <c r="D253" i="13" a="1"/>
  <c r="C315" i="13" a="1"/>
  <c r="J289" i="13" a="1"/>
  <c r="J306" i="13" a="1"/>
  <c r="F348" i="13" a="1"/>
  <c r="K207" i="13" a="1"/>
  <c r="F2" i="13" a="1"/>
  <c r="L370" i="13" a="1"/>
  <c r="F301" i="13" a="1"/>
  <c r="J253" i="13" a="1"/>
  <c r="J228" i="13" a="1"/>
  <c r="C371" i="13" a="1"/>
  <c r="L289" i="13" a="1"/>
  <c r="K343" i="13" a="1"/>
  <c r="F300" i="13" a="1"/>
  <c r="E351" i="13" a="1"/>
  <c r="E188" i="13" a="1"/>
  <c r="I284" i="13" a="1"/>
  <c r="I193" i="13" a="1"/>
  <c r="K290" i="13" a="1"/>
  <c r="J301" i="13" a="1"/>
  <c r="F314" i="13" a="1"/>
  <c r="L340" i="13" a="1"/>
  <c r="C362" i="13" a="1"/>
  <c r="C375" i="13" a="1"/>
  <c r="I374" i="13" a="1"/>
  <c r="E186" i="13" a="1"/>
  <c r="E317" i="13" a="1"/>
  <c r="C261" i="13" a="1"/>
  <c r="F304" i="13" a="1"/>
  <c r="E210" i="13" a="1"/>
  <c r="C325" i="13" a="1"/>
  <c r="D380" i="13" a="1"/>
  <c r="F359" i="13" a="1"/>
  <c r="J361" i="13" a="1"/>
  <c r="C108" i="13" a="1"/>
  <c r="L382" i="13" a="1"/>
  <c r="C127" i="13" a="1"/>
  <c r="J352" i="13" a="1"/>
  <c r="F231" i="13" a="1"/>
  <c r="J230" i="13" a="1"/>
  <c r="D326" i="13" a="1"/>
  <c r="F356" i="13" a="1"/>
  <c r="I329" i="13" a="1"/>
  <c r="J342" i="13" a="1"/>
  <c r="D301" i="13" a="1"/>
  <c r="J261" i="13" a="1"/>
  <c r="K183" i="13" a="1"/>
  <c r="K315" i="13" a="1"/>
  <c r="J294" i="13" a="1"/>
  <c r="J363" i="13" a="1"/>
  <c r="E339" i="13" a="1"/>
  <c r="F278" i="13" a="1"/>
  <c r="J134" i="13" a="1"/>
  <c r="I257" i="13" a="1"/>
  <c r="J214" i="13" a="1"/>
  <c r="K357" i="13" a="1"/>
  <c r="I344" i="13" a="1"/>
  <c r="C334" i="13" a="1"/>
  <c r="F281" i="13" a="1"/>
  <c r="C382" i="13" a="1"/>
  <c r="L341" i="13" a="1"/>
  <c r="D361" i="13" a="1"/>
  <c r="I341" i="13" a="1"/>
  <c r="K297" i="13" a="1"/>
  <c r="L308" i="13" a="1"/>
  <c r="D356" i="13" a="1"/>
  <c r="I308" i="13" a="1"/>
  <c r="D331" i="13" a="1"/>
  <c r="C207" i="13" a="1"/>
  <c r="K347" i="13" a="1"/>
  <c r="I326" i="13" a="1"/>
  <c r="F204" i="13" a="1"/>
  <c r="C303" i="13" a="1"/>
  <c r="J280" i="13" a="1"/>
  <c r="I339" i="13" a="1"/>
  <c r="J353" i="13" a="1"/>
  <c r="D348" i="13" a="1"/>
  <c r="I362" i="13" a="1"/>
  <c r="E344" i="13" a="1"/>
  <c r="K358" i="13" a="1"/>
  <c r="L321" i="13" a="1"/>
  <c r="L267" i="13" a="1"/>
  <c r="E340" i="13" a="1"/>
  <c r="L306" i="13" a="1"/>
  <c r="F342" i="13" a="1"/>
  <c r="K286" i="13" a="1"/>
  <c r="F367" i="13" a="1"/>
  <c r="E290" i="13" a="1"/>
  <c r="E310" i="13" a="1"/>
  <c r="C345" i="13" a="1"/>
  <c r="E333" i="13" a="1"/>
  <c r="J380" i="13" a="1"/>
  <c r="I228" i="13" a="1"/>
  <c r="J303" i="13" a="1"/>
  <c r="D297" i="13" a="1"/>
  <c r="C336" i="13" a="1"/>
  <c r="C170" i="13" a="1"/>
  <c r="D200" i="13" a="1"/>
  <c r="L152" i="13" a="1"/>
  <c r="D276" i="13" a="1"/>
  <c r="I215" i="13" a="1"/>
  <c r="I314" i="13" a="1"/>
  <c r="J245" i="13" a="1"/>
  <c r="K285" i="13" a="1"/>
  <c r="J345" i="13" a="1"/>
  <c r="D369" i="13" a="1"/>
  <c r="D299" i="13" a="1"/>
  <c r="I330" i="13" a="1"/>
  <c r="L383" i="13" a="1"/>
  <c r="L193" i="13" a="1"/>
  <c r="L351" i="13" a="1"/>
  <c r="L332" i="13" a="1"/>
  <c r="L323" i="13" a="1"/>
  <c r="J351" i="13" a="1"/>
  <c r="K299" i="13" a="1"/>
  <c r="J123" i="13" a="1"/>
  <c r="E211" i="13" a="1"/>
  <c r="I35" i="13" a="1"/>
  <c r="C304" i="13" a="1"/>
  <c r="F380" i="13" a="1"/>
  <c r="E201" i="13" a="1"/>
  <c r="F322" i="13" a="1"/>
  <c r="D165" i="13" a="1"/>
  <c r="E295" i="13" a="1"/>
  <c r="K258" i="13" a="1"/>
  <c r="J322" i="13" a="1"/>
  <c r="D302" i="13" a="1"/>
  <c r="D2" i="13" a="1"/>
  <c r="F353" i="13" a="1"/>
  <c r="E375" i="13" a="1"/>
  <c r="F345" i="13" a="1"/>
  <c r="F360" i="13" a="1"/>
  <c r="J281" i="13" a="1"/>
  <c r="E245" i="13" a="1"/>
  <c r="F282" i="13" a="1"/>
  <c r="K317" i="13" a="1"/>
  <c r="C329" i="13" a="1"/>
  <c r="L362" i="13" a="1"/>
  <c r="I371" i="13" a="1"/>
  <c r="D281" i="13" a="1"/>
  <c r="F368" i="13" a="1"/>
  <c r="I337" i="13" a="1"/>
  <c r="J180" i="13" a="1"/>
  <c r="J331" i="13" a="1"/>
  <c r="C330" i="13" a="1"/>
  <c r="J366" i="13" a="1"/>
  <c r="E336" i="13" a="1"/>
  <c r="F259" i="13" a="1"/>
  <c r="D265" i="13" a="1"/>
  <c r="I100" i="13" a="1"/>
  <c r="D212" i="13" a="1"/>
  <c r="K351" i="13" a="1"/>
  <c r="C301" i="13" a="1"/>
  <c r="D318" i="13" a="1"/>
  <c r="C323" i="13" a="1"/>
  <c r="C331" i="13" a="1"/>
  <c r="I378" i="13" a="1"/>
  <c r="J321" i="13" a="1"/>
  <c r="C338" i="13" a="1"/>
  <c r="I319" i="13" a="1"/>
  <c r="J172" i="13" a="1"/>
  <c r="E262" i="13" a="1"/>
  <c r="I294" i="13" a="1"/>
  <c r="E315" i="13" a="1"/>
  <c r="D312" i="13" a="1"/>
  <c r="F294" i="13" a="1"/>
  <c r="C29" i="13" a="1"/>
  <c r="D383" i="13" a="1"/>
  <c r="F240" i="13" a="1"/>
  <c r="I234" i="13" a="1"/>
  <c r="D342" i="13" a="1"/>
  <c r="E193" i="13" a="1"/>
  <c r="F272" i="13" a="1"/>
  <c r="F339" i="13" a="1"/>
  <c r="C333" i="13" a="1"/>
  <c r="J379" i="13" a="1"/>
  <c r="K375" i="13" a="1"/>
  <c r="K188" i="13" a="1"/>
  <c r="D295" i="13" a="1"/>
  <c r="E385" i="13" a="1"/>
  <c r="D315" i="13" a="1"/>
  <c r="C268" i="13" a="1"/>
  <c r="D362" i="13" a="1"/>
  <c r="E257" i="13" a="1"/>
  <c r="D245" i="13" a="1"/>
  <c r="D227" i="13" a="1"/>
  <c r="L272" i="13" a="1"/>
  <c r="J378" i="13" a="1"/>
  <c r="E352" i="13" a="1"/>
  <c r="L333" i="13" a="1"/>
  <c r="L194" i="13" a="1"/>
  <c r="D351" i="13" a="1"/>
  <c r="E381" i="13" a="1"/>
  <c r="K335" i="13" a="1"/>
  <c r="F283" i="13" a="1"/>
  <c r="D375" i="13" a="1"/>
  <c r="D228" i="13" a="1"/>
  <c r="I328" i="13" a="1"/>
  <c r="D358" i="13" a="1"/>
  <c r="J355" i="13" a="1"/>
  <c r="F288" i="13" a="1"/>
  <c r="C355" i="13" a="1"/>
  <c r="E342" i="13" a="1"/>
  <c r="L281" i="13" a="1"/>
  <c r="K319" i="13" a="1"/>
  <c r="I343" i="13" a="1"/>
  <c r="L254" i="13" a="1"/>
  <c r="L273" i="13" a="1"/>
  <c r="L303" i="13" a="1"/>
  <c r="K365" i="13" a="1"/>
  <c r="J243" i="13" a="1"/>
  <c r="C224" i="13" a="1"/>
  <c r="C351" i="13" a="1"/>
  <c r="F341" i="13" a="1"/>
  <c r="C221" i="13" a="1"/>
  <c r="F371" i="13" a="1"/>
  <c r="D233" i="13" a="1"/>
  <c r="K371" i="13" a="1"/>
  <c r="C302" i="13" a="1"/>
  <c r="C295" i="13" a="1"/>
  <c r="I383" i="13" a="1"/>
  <c r="K293" i="13" a="1"/>
  <c r="L120" i="13" a="1"/>
  <c r="F370" i="13" a="1"/>
  <c r="F273" i="13" a="1"/>
  <c r="J372" i="13" a="1"/>
  <c r="C279" i="13" a="1"/>
  <c r="L215" i="13" a="1"/>
  <c r="L282" i="13" a="1"/>
  <c r="D310" i="13" a="1"/>
  <c r="F307" i="13" a="1"/>
  <c r="E267" i="13" a="1"/>
  <c r="D190" i="13" a="1"/>
  <c r="K376" i="13" a="1"/>
  <c r="J324" i="13" a="1"/>
  <c r="K324" i="13" a="1"/>
  <c r="I357" i="13" a="1"/>
  <c r="J256" i="13" a="1"/>
  <c r="L344" i="13" a="1"/>
  <c r="I342" i="13" a="1"/>
  <c r="J197" i="13" a="1"/>
  <c r="E246" i="13" a="1"/>
  <c r="E256" i="13" a="1"/>
  <c r="D378" i="13" a="1"/>
  <c r="C373" i="13" a="1"/>
  <c r="D381" i="13" a="1"/>
  <c r="J299" i="13" a="1"/>
  <c r="E298" i="13" a="1"/>
  <c r="K327" i="13" a="1"/>
  <c r="F168" i="13" a="1"/>
  <c r="J257" i="13" a="1"/>
  <c r="K342" i="13" a="1"/>
  <c r="L296" i="13" a="1"/>
  <c r="L262" i="13" a="1"/>
  <c r="C352" i="13" a="1"/>
  <c r="F334" i="13" a="1"/>
  <c r="J202" i="13" a="1"/>
  <c r="I368" i="13" a="1"/>
  <c r="D317" i="13" a="1"/>
  <c r="K269" i="13" a="1"/>
  <c r="D294" i="13" a="1"/>
  <c r="F332" i="13" a="1"/>
  <c r="L375" i="13" a="1"/>
  <c r="D333" i="13" a="1"/>
  <c r="E382" i="13" a="1"/>
  <c r="I92" i="13" a="1"/>
  <c r="K259" i="13" a="1"/>
  <c r="K312" i="13" a="1"/>
  <c r="J251" i="13" a="1"/>
  <c r="J190" i="13" a="1"/>
  <c r="F346" i="13" a="1"/>
  <c r="D220" i="13" a="1"/>
  <c r="K345" i="13" a="1"/>
  <c r="J325" i="13" a="1"/>
  <c r="E208" i="13" a="1"/>
  <c r="L225" i="13" a="1"/>
  <c r="K344" i="13" a="1"/>
  <c r="F157" i="13" a="1"/>
  <c r="E377" i="13" a="1"/>
  <c r="J337" i="13" a="1"/>
  <c r="F258" i="13" a="1"/>
  <c r="I366" i="13" a="1"/>
  <c r="K211" i="13" a="1"/>
  <c r="D324" i="13" a="1"/>
  <c r="D336" i="13" a="1"/>
  <c r="D311" i="13" a="1"/>
  <c r="J182" i="13" a="1"/>
  <c r="I289" i="13" a="1"/>
  <c r="D330" i="13" a="1"/>
  <c r="J287" i="13" a="1"/>
  <c r="F381" i="13" a="1"/>
  <c r="D235" i="13" a="1"/>
  <c r="C313" i="13" a="1"/>
  <c r="F316" i="13" a="1"/>
  <c r="J282" i="13" a="1"/>
  <c r="F276" i="13" a="1"/>
  <c r="K243" i="13" a="1"/>
  <c r="K154" i="13" a="1"/>
  <c r="J212" i="13" a="1"/>
  <c r="I87" i="13" a="1"/>
  <c r="K311" i="13" a="1"/>
  <c r="K270" i="13" a="1"/>
  <c r="I240" i="13" a="1"/>
  <c r="K304" i="13" a="1"/>
  <c r="L132" i="13" a="1"/>
  <c r="K178" i="13" a="1"/>
  <c r="C292" i="13" a="1"/>
  <c r="F337" i="13" a="1"/>
  <c r="J286" i="13" a="1"/>
  <c r="F211" i="13" a="1"/>
  <c r="K150" i="13" a="1"/>
  <c r="L60" i="13" a="1"/>
  <c r="K341" i="13" a="1"/>
  <c r="J29" i="13" a="1"/>
  <c r="J233" i="13" a="1"/>
  <c r="D127" i="13" a="1"/>
  <c r="E323" i="13" a="1"/>
  <c r="J368" i="13" a="1"/>
  <c r="K39" i="13" a="1"/>
  <c r="K247" i="13" a="1"/>
  <c r="E214" i="13" a="1"/>
  <c r="D279" i="13" a="1"/>
  <c r="E355" i="13" a="1"/>
  <c r="D234" i="13" a="1"/>
  <c r="F44" i="13" a="1"/>
  <c r="K163" i="13" a="1"/>
  <c r="L347" i="13" a="1"/>
  <c r="I347" i="13" a="1"/>
  <c r="F160" i="13" a="1"/>
  <c r="F221" i="13" a="1"/>
  <c r="I243" i="13" a="1"/>
  <c r="K298" i="13" a="1"/>
  <c r="C256" i="13" a="1"/>
  <c r="I293" i="13" a="1"/>
  <c r="E162" i="13" a="1"/>
  <c r="C235" i="13" a="1"/>
  <c r="K310" i="13" a="1"/>
  <c r="I379" i="13" a="1"/>
  <c r="F242" i="13" a="1"/>
  <c r="E243" i="13" a="1"/>
  <c r="L165" i="13" a="1"/>
  <c r="K274" i="13" a="1"/>
  <c r="D267" i="13" a="1"/>
  <c r="F223" i="13" a="1"/>
  <c r="C245" i="13" a="1"/>
  <c r="D176" i="13" a="1"/>
  <c r="D215" i="13" a="1"/>
  <c r="L285" i="13" a="1"/>
  <c r="K174" i="13" a="1"/>
  <c r="I364" i="13" a="1"/>
  <c r="L348" i="13" a="1"/>
  <c r="J141" i="13" a="1"/>
  <c r="J181" i="13" a="1"/>
  <c r="C376" i="13" a="1"/>
  <c r="I211" i="13" a="1"/>
  <c r="C293" i="13" a="1"/>
  <c r="E174" i="13" a="1"/>
  <c r="C208" i="13" a="1"/>
  <c r="I204" i="13" a="1"/>
  <c r="L335" i="13" a="1"/>
  <c r="K166" i="13" a="1"/>
  <c r="L133" i="13" a="1"/>
  <c r="E384" i="13" a="1"/>
  <c r="I148" i="13" a="1"/>
  <c r="F134" i="13" a="1"/>
  <c r="J346" i="13" a="1"/>
  <c r="D113" i="13" a="1"/>
  <c r="C340" i="13" a="1"/>
  <c r="D132" i="13" a="1"/>
  <c r="J340" i="13" a="1"/>
  <c r="C216" i="13" a="1"/>
  <c r="L175" i="13" a="1"/>
  <c r="D223" i="13" a="1"/>
  <c r="J184" i="13" a="1"/>
  <c r="E276" i="13" a="1"/>
  <c r="E139" i="13" a="1"/>
  <c r="C310" i="13" a="1"/>
  <c r="D293" i="13" a="1"/>
  <c r="F377" i="13" a="1"/>
  <c r="E322" i="13" a="1"/>
  <c r="D229" i="13" a="1"/>
  <c r="J236" i="13" a="1"/>
  <c r="L268" i="13" a="1"/>
  <c r="D382" i="13" a="1"/>
  <c r="E234" i="13" a="1"/>
  <c r="F293" i="13" a="1"/>
  <c r="L305" i="13" a="1"/>
  <c r="I233" i="13" a="1"/>
  <c r="C227" i="13" a="1"/>
  <c r="F172" i="13" a="1"/>
  <c r="L159" i="13" a="1"/>
  <c r="J339" i="13" a="1"/>
  <c r="K129" i="13" a="1"/>
  <c r="E156" i="13" a="1"/>
  <c r="F232" i="13" a="1"/>
  <c r="C218" i="13" a="1"/>
  <c r="F153" i="13" a="1"/>
  <c r="I232" i="13" a="1"/>
  <c r="C231" i="13" a="1"/>
  <c r="E133" i="13" a="1"/>
  <c r="C69" i="13" a="1"/>
  <c r="I302" i="13" a="1"/>
  <c r="D151" i="13" a="1"/>
  <c r="K43" i="13" a="1"/>
  <c r="I237" i="13" a="1"/>
  <c r="I98" i="13" a="1"/>
  <c r="E94" i="13" a="1"/>
  <c r="I142" i="13" a="1"/>
  <c r="E32" i="13" a="1"/>
  <c r="F186" i="13" a="1"/>
  <c r="J288" i="13" a="1"/>
  <c r="I354" i="13" a="1"/>
  <c r="D159" i="13" a="1"/>
  <c r="L349" i="13" a="1"/>
  <c r="L153" i="13" a="1"/>
  <c r="F335" i="13" a="1"/>
  <c r="C142" i="13" a="1"/>
  <c r="K80" i="13" a="1"/>
  <c r="C126" i="13" a="1"/>
  <c r="I359" i="13" a="1"/>
  <c r="L114" i="13" a="1"/>
  <c r="K125" i="13" a="1"/>
  <c r="J51" i="13" a="1"/>
  <c r="K199" i="13" a="1"/>
  <c r="F70" i="13" a="1"/>
  <c r="L354" i="13" a="1"/>
  <c r="E77" i="13" a="1"/>
  <c r="J242" i="13" a="1"/>
  <c r="K197" i="13" a="1"/>
  <c r="K30" i="13" a="1"/>
  <c r="L64" i="13" a="1"/>
  <c r="E122" i="13" a="1"/>
  <c r="F185" i="13" a="1"/>
  <c r="I158" i="13" a="1"/>
  <c r="C33" i="13" a="1"/>
  <c r="F47" i="13" a="1"/>
  <c r="D357" i="13" a="1"/>
  <c r="L66" i="13" a="1"/>
  <c r="D169" i="13" a="1"/>
  <c r="K361" i="13" a="1"/>
  <c r="L161" i="13" a="1"/>
  <c r="D72" i="13" a="1"/>
  <c r="L169" i="13" a="1"/>
  <c r="F187" i="13" a="1"/>
  <c r="C237" i="13" a="1"/>
  <c r="L21" i="13" a="1"/>
  <c r="F373" i="13" a="1"/>
  <c r="F350" i="13" a="1"/>
  <c r="K88" i="13" a="1"/>
  <c r="L338" i="13" a="1"/>
  <c r="K122" i="13" a="1"/>
  <c r="L20" i="13" a="1"/>
  <c r="J151" i="13" a="1"/>
  <c r="I123" i="13" a="1"/>
  <c r="L126" i="13" a="1"/>
  <c r="L179" i="13" a="1"/>
  <c r="I109" i="13" a="1"/>
  <c r="K135" i="13" a="1"/>
  <c r="K90" i="13" a="1"/>
  <c r="D55" i="13" a="1"/>
  <c r="C214" i="13" a="1"/>
  <c r="L131" i="13" a="1"/>
  <c r="E68" i="13" a="1"/>
  <c r="E244" i="13" a="1"/>
  <c r="I104" i="13" a="1"/>
  <c r="L45" i="13" a="1"/>
  <c r="K267" i="13" a="1"/>
  <c r="D177" i="13" a="1"/>
  <c r="J266" i="13" a="1"/>
  <c r="L68" i="13" a="1"/>
  <c r="J88" i="13" a="1"/>
  <c r="K309" i="13" a="1"/>
  <c r="I17" i="13" a="1"/>
  <c r="E59" i="13" a="1"/>
  <c r="L11" i="13" a="1"/>
  <c r="K254" i="13" a="1"/>
  <c r="C73" i="13" a="1"/>
  <c r="K98" i="13" a="1"/>
  <c r="F175" i="13" a="1"/>
  <c r="L216" i="13" a="1"/>
  <c r="L104" i="13" a="1"/>
  <c r="D63" i="13" a="1"/>
  <c r="K55" i="13" a="1"/>
  <c r="C98" i="13" a="1"/>
  <c r="K364" i="13" a="1"/>
  <c r="C71" i="13" a="1"/>
  <c r="F164" i="13" a="1"/>
  <c r="C57" i="13" a="1"/>
  <c r="D121" i="13" a="1"/>
  <c r="C27" i="13" a="1"/>
  <c r="L330" i="13" a="1"/>
  <c r="C194" i="13" a="1"/>
  <c r="L137" i="13" a="1"/>
  <c r="K26" i="13" a="1"/>
  <c r="E73" i="13" a="1"/>
  <c r="C173" i="13" a="1"/>
  <c r="J162" i="13" a="1"/>
  <c r="J6" i="13" a="1"/>
  <c r="C55" i="13" a="1"/>
  <c r="D101" i="13" a="1"/>
  <c r="L128" i="13" a="1"/>
  <c r="J56" i="13" a="1"/>
  <c r="F179" i="13" a="1"/>
  <c r="I32" i="13" a="1"/>
  <c r="K77" i="13" a="1"/>
  <c r="D108" i="13" a="1"/>
  <c r="D112" i="13" a="1"/>
  <c r="K156" i="13" a="1"/>
  <c r="I44" i="13" a="1"/>
  <c r="F115" i="13" a="1"/>
  <c r="E99" i="13" a="1"/>
  <c r="C59" i="13" a="1"/>
  <c r="D128" i="13" a="1"/>
  <c r="K52" i="13" a="1"/>
  <c r="E97" i="13" a="1"/>
  <c r="C24" i="13" a="1"/>
  <c r="J30" i="13" a="1"/>
  <c r="J148" i="13" a="1"/>
  <c r="L324" i="13" a="1"/>
  <c r="I83" i="13" a="1"/>
  <c r="D18" i="13" a="1"/>
  <c r="E320" i="13" a="1"/>
  <c r="F111" i="13" a="1"/>
  <c r="I120" i="13" a="1"/>
  <c r="E167" i="13" a="1"/>
  <c r="K130" i="13" a="1"/>
  <c r="K272" i="13" a="1"/>
  <c r="C253" i="13" a="1"/>
  <c r="E303" i="13" a="1"/>
  <c r="E222" i="13" a="1"/>
  <c r="K195" i="13" a="1"/>
  <c r="F357" i="13" a="1"/>
  <c r="D327" i="13" a="1"/>
  <c r="C285" i="13" a="1"/>
  <c r="J309" i="13" a="1"/>
  <c r="E285" i="13" a="1"/>
  <c r="L352" i="13" a="1"/>
  <c r="J310" i="13" a="1"/>
  <c r="E367" i="13" a="1"/>
  <c r="I363" i="13" a="1"/>
  <c r="J381" i="13" a="1"/>
  <c r="J360" i="13" a="1"/>
  <c r="L297" i="13" a="1"/>
  <c r="D264" i="13" a="1"/>
  <c r="J259" i="13" a="1"/>
  <c r="J277" i="13" a="1"/>
  <c r="C335" i="13" a="1"/>
  <c r="L309" i="13" a="1"/>
  <c r="K314" i="13" a="1"/>
  <c r="L331" i="13" a="1"/>
  <c r="C135" i="13" a="1"/>
  <c r="L381" i="13" a="1"/>
  <c r="F253" i="13" a="1"/>
  <c r="C124" i="13" a="1"/>
  <c r="I225" i="13" a="1"/>
  <c r="D355" i="13" a="1"/>
  <c r="I264" i="13" a="1"/>
  <c r="I230" i="13" a="1"/>
  <c r="K120" i="13" a="1"/>
  <c r="C275" i="13" a="1"/>
  <c r="J126" i="13" a="1"/>
  <c r="J370" i="13" a="1"/>
  <c r="I346" i="13" a="1"/>
  <c r="D367" i="13" a="1"/>
  <c r="I197" i="13" a="1"/>
  <c r="K143" i="13" a="1"/>
  <c r="L201" i="13" a="1"/>
  <c r="E185" i="13" a="1"/>
  <c r="L369" i="13" a="1"/>
  <c r="I246" i="13" a="1"/>
  <c r="F343" i="13" a="1"/>
  <c r="E209" i="13" a="1"/>
  <c r="I168" i="13" a="1"/>
  <c r="I196" i="13" a="1"/>
  <c r="F292" i="13" a="1"/>
  <c r="L280" i="13" a="1"/>
  <c r="K382" i="13" a="1"/>
  <c r="J229" i="13" a="1"/>
  <c r="F122" i="13" a="1"/>
  <c r="E379" i="13" a="1"/>
  <c r="I187" i="13" a="1"/>
  <c r="L150" i="13" a="1"/>
  <c r="D156" i="13" a="1"/>
  <c r="I287" i="13" a="1"/>
  <c r="E165" i="13" a="1"/>
  <c r="C356" i="13" a="1"/>
  <c r="K224" i="13" a="1"/>
  <c r="E309" i="13" a="1"/>
  <c r="L245" i="13" a="1"/>
  <c r="L256" i="13" a="1"/>
  <c r="E263" i="13" a="1"/>
  <c r="D197" i="13" a="1"/>
  <c r="K355" i="13" a="1"/>
  <c r="K333" i="13" a="1"/>
  <c r="D283" i="13" a="1"/>
  <c r="I219" i="13" a="1"/>
  <c r="D117" i="13" a="1"/>
  <c r="L217" i="13" a="1"/>
  <c r="C81" i="13" a="1"/>
  <c r="K242" i="13" a="1"/>
  <c r="J312" i="13" a="1"/>
  <c r="K146" i="13" a="1"/>
  <c r="F144" i="13" a="1"/>
  <c r="J359" i="13" a="1"/>
  <c r="C350" i="13" a="1"/>
  <c r="E101" i="13" a="1"/>
  <c r="L374" i="13" a="1"/>
  <c r="L377" i="13" a="1"/>
  <c r="I295" i="13" a="1"/>
  <c r="D309" i="13" a="1"/>
  <c r="K153" i="13" a="1"/>
  <c r="C360" i="13" a="1"/>
  <c r="F112" i="13" a="1"/>
  <c r="L315" i="13" a="1"/>
  <c r="D44" i="13" a="1"/>
  <c r="C282" i="13" a="1"/>
  <c r="F229" i="13" a="1"/>
  <c r="C46" i="13" a="1"/>
  <c r="E96" i="13" a="1"/>
  <c r="K228" i="13" a="1"/>
  <c r="J385" i="13" a="1"/>
  <c r="D224" i="13" a="1"/>
  <c r="J194" i="13" a="1"/>
  <c r="D143" i="13" a="1"/>
  <c r="L378" i="13" a="1"/>
  <c r="E153" i="13" a="1"/>
  <c r="J209" i="13" a="1"/>
  <c r="E131" i="13" a="1"/>
  <c r="I143" i="13" a="1"/>
  <c r="E265" i="13" a="1"/>
  <c r="E338" i="13" a="1"/>
  <c r="I351" i="13" a="1"/>
  <c r="L222" i="13" a="1"/>
  <c r="K266" i="13" a="1"/>
  <c r="E89" i="13" a="1"/>
  <c r="D254" i="13" a="1"/>
  <c r="L162" i="13" a="1"/>
  <c r="C291" i="13" a="1"/>
  <c r="K255" i="13" a="1"/>
  <c r="E281" i="13" a="1"/>
  <c r="E127" i="13" a="1"/>
  <c r="F244" i="13" a="1"/>
  <c r="E137" i="13" a="1"/>
  <c r="J41" i="13" a="1"/>
  <c r="E157" i="13" a="1"/>
  <c r="J43" i="13" a="1"/>
  <c r="D59" i="13" a="1"/>
  <c r="K222" i="13" a="1"/>
  <c r="D172" i="13" a="1"/>
  <c r="E30" i="13" a="1"/>
  <c r="K63" i="13" a="1"/>
  <c r="F219" i="13" a="1"/>
  <c r="D137" i="13" a="1"/>
  <c r="F27" i="13" a="1"/>
  <c r="C160" i="13" a="1"/>
  <c r="D249" i="13" a="1"/>
  <c r="K350" i="13" a="1"/>
  <c r="E179" i="13" a="1"/>
  <c r="E121" i="13" a="1"/>
  <c r="C132" i="13" a="1"/>
  <c r="F169" i="13" a="1"/>
  <c r="E115" i="13" a="1"/>
  <c r="L99" i="13" a="1"/>
  <c r="F83" i="13" a="1"/>
  <c r="I266" i="13" a="1"/>
  <c r="L294" i="13" a="1"/>
  <c r="E296" i="13" a="1"/>
  <c r="I313" i="13" a="1"/>
  <c r="I306" i="13" a="1"/>
  <c r="J191" i="13" a="1"/>
  <c r="K162" i="13" a="1"/>
  <c r="D385" i="13" a="1"/>
  <c r="I340" i="13" a="1"/>
  <c r="J384" i="13" a="1"/>
  <c r="F303" i="13" a="1"/>
  <c r="L288" i="13" a="1"/>
  <c r="E228" i="13" a="1"/>
  <c r="K284" i="13" a="1"/>
  <c r="L385" i="13" a="1"/>
  <c r="D350" i="13" a="1"/>
  <c r="J149" i="13" a="1"/>
  <c r="L367" i="13" a="1"/>
  <c r="C343" i="13" a="1"/>
  <c r="I373" i="13" a="1"/>
  <c r="D262" i="13" a="1"/>
  <c r="D370" i="13" a="1"/>
  <c r="L336" i="13" a="1"/>
  <c r="C365" i="13" a="1"/>
  <c r="L318" i="13" a="1"/>
  <c r="D322" i="13" a="1"/>
  <c r="I334" i="13" a="1"/>
  <c r="E306" i="13" a="1"/>
  <c r="K203" i="13" a="1"/>
  <c r="C353" i="13" a="1"/>
  <c r="I353" i="13" a="1"/>
  <c r="F126" i="13" a="1"/>
  <c r="D244" i="13" a="1"/>
  <c r="L278" i="13" a="1"/>
  <c r="L371" i="13" a="1"/>
  <c r="J210" i="13" a="1"/>
  <c r="C80" i="13" a="1"/>
  <c r="J375" i="13" a="1"/>
  <c r="C320" i="13" a="1"/>
  <c r="C257" i="13" a="1"/>
  <c r="F340" i="13" a="1"/>
  <c r="E274" i="13" a="1"/>
  <c r="L210" i="13" a="1"/>
  <c r="J320" i="13" a="1"/>
  <c r="D352" i="13" a="1"/>
  <c r="I370" i="13" a="1"/>
  <c r="L317" i="13" a="1"/>
  <c r="F382" i="13" a="1"/>
  <c r="E345" i="13" a="1"/>
  <c r="J211" i="13" a="1"/>
  <c r="J59" i="13" a="1"/>
  <c r="I146" i="13" a="1"/>
  <c r="K367" i="13" a="1"/>
  <c r="E283" i="13" a="1"/>
  <c r="F154" i="13" a="1"/>
  <c r="J196" i="13" a="1"/>
  <c r="C119" i="13" a="1"/>
  <c r="E288" i="13" a="1"/>
  <c r="L74" i="13" a="1"/>
  <c r="F378" i="13" a="1"/>
  <c r="J319" i="13" a="1"/>
  <c r="C209" i="13" a="1"/>
  <c r="K326" i="13" a="1"/>
  <c r="D134" i="13" a="1"/>
  <c r="C172" i="13" a="1"/>
  <c r="C266" i="13" a="1"/>
  <c r="L171" i="13" a="1"/>
  <c r="C262" i="13" a="1"/>
  <c r="L248" i="13" a="1"/>
  <c r="J205" i="13" a="1"/>
  <c r="D157" i="13" a="1"/>
  <c r="L176" i="13" a="1"/>
  <c r="D341" i="13" a="1"/>
  <c r="L251" i="13" a="1"/>
  <c r="C254" i="13" a="1"/>
  <c r="J173" i="13" a="1"/>
  <c r="E348" i="13" a="1"/>
  <c r="C210" i="13" a="1"/>
  <c r="J268" i="13" a="1"/>
  <c r="J114" i="13" a="1"/>
  <c r="J222" i="13" a="1"/>
  <c r="J179" i="13" a="1"/>
  <c r="L226" i="13" a="1"/>
  <c r="K152" i="13" a="1"/>
  <c r="D277" i="13" a="1"/>
  <c r="F298" i="13" a="1"/>
  <c r="F230" i="13" a="1"/>
  <c r="D349" i="13" a="1"/>
  <c r="F385" i="13" a="1"/>
  <c r="J254" i="13" a="1"/>
  <c r="J252" i="13" a="1"/>
  <c r="E278" i="13" a="1"/>
  <c r="K303" i="13" a="1"/>
  <c r="C234" i="13" a="1"/>
  <c r="F225" i="13" a="1"/>
  <c r="I271" i="13" a="1"/>
  <c r="F191" i="13" a="1"/>
  <c r="E311" i="13" a="1"/>
  <c r="D285" i="13" a="1"/>
  <c r="K248" i="13" a="1"/>
  <c r="C381" i="13" a="1"/>
  <c r="I96" i="13" a="1"/>
  <c r="L345" i="13" a="1"/>
  <c r="J83" i="13" a="1"/>
  <c r="F279" i="13" a="1"/>
  <c r="J183" i="13" a="1"/>
  <c r="I380" i="13" a="1"/>
  <c r="E286" i="13" a="1"/>
  <c r="I145" i="13" a="1"/>
  <c r="K353" i="13" a="1"/>
  <c r="L291" i="13" a="1"/>
  <c r="E318" i="13" a="1"/>
  <c r="D368" i="13" a="1"/>
  <c r="E113" i="13" a="1"/>
  <c r="J164" i="13" a="1"/>
  <c r="I254" i="13" a="1"/>
  <c r="I199" i="13" a="1"/>
  <c r="E324" i="13" a="1"/>
  <c r="K338" i="13" a="1"/>
  <c r="D246" i="13" a="1"/>
  <c r="K137" i="13" a="1"/>
  <c r="L145" i="13" a="1"/>
  <c r="K142" i="13" a="1"/>
  <c r="J127" i="13" a="1"/>
  <c r="K49" i="13" a="1"/>
  <c r="J90" i="13" a="1"/>
  <c r="C298" i="13" a="1"/>
  <c r="I114" i="13" a="1"/>
  <c r="I184" i="13" a="1"/>
  <c r="F118" i="13" a="1"/>
  <c r="J176" i="13" a="1"/>
  <c r="F249" i="13" a="1"/>
  <c r="I75" i="13" a="1"/>
  <c r="L157" i="13" a="1"/>
  <c r="D199" i="13" a="1"/>
  <c r="C370" i="13" a="1"/>
  <c r="D115" i="13" a="1"/>
  <c r="J145" i="13" a="1"/>
  <c r="E328" i="13" a="1"/>
  <c r="K173" i="13" a="1"/>
  <c r="E5" i="13" a="1"/>
  <c r="I59" i="13" a="1"/>
  <c r="I245" i="13" a="1"/>
  <c r="L276" i="13" a="1"/>
  <c r="E64" i="13" a="1"/>
  <c r="K110" i="13" a="1"/>
  <c r="L196" i="13" a="1"/>
  <c r="J219" i="13" a="1"/>
  <c r="K200" i="13" a="1"/>
  <c r="K149" i="13" a="1"/>
  <c r="J63" i="13" a="1"/>
  <c r="I300" i="13" a="1"/>
  <c r="J204" i="13" a="1"/>
  <c r="K65" i="13" a="1"/>
  <c r="E192" i="13" a="1"/>
  <c r="J275" i="13" a="1"/>
  <c r="D52" i="13" a="1"/>
  <c r="J66" i="13" a="1"/>
  <c r="E87" i="13" a="1"/>
  <c r="L211" i="13" a="1"/>
  <c r="E124" i="13" a="1"/>
  <c r="F379" i="13" a="1"/>
  <c r="E100" i="13" a="1"/>
  <c r="D211" i="13" a="1"/>
  <c r="D273" i="13" a="1"/>
  <c r="I134" i="13" a="1"/>
  <c r="I13" i="13" a="1"/>
  <c r="K380" i="13" a="1"/>
  <c r="I312" i="13" a="1"/>
  <c r="K346" i="13" a="1"/>
  <c r="J106" i="13" a="1"/>
  <c r="J157" i="13" a="1"/>
  <c r="J327" i="13" a="1"/>
  <c r="L230" i="13" a="1"/>
  <c r="F255" i="13" a="1"/>
  <c r="J376" i="13" a="1"/>
  <c r="J166" i="13" a="1"/>
  <c r="D287" i="13" a="1"/>
  <c r="K186" i="13" a="1"/>
  <c r="J163" i="13" a="1"/>
  <c r="J344" i="13" a="1"/>
  <c r="K250" i="13" a="1"/>
  <c r="C344" i="13" a="1"/>
  <c r="F138" i="13" a="1"/>
  <c r="E361" i="13" a="1"/>
  <c r="L339" i="13" a="1"/>
  <c r="K202" i="13" a="1"/>
  <c r="C317" i="13" a="1"/>
  <c r="I251" i="13" a="1"/>
  <c r="D271" i="13" a="1"/>
  <c r="F374" i="13" a="1"/>
  <c r="D323" i="13" a="1"/>
  <c r="F369" i="13" a="1"/>
  <c r="E313" i="13" a="1"/>
  <c r="J137" i="13" a="1"/>
  <c r="L220" i="13" a="1"/>
  <c r="D377" i="13" a="1"/>
  <c r="K330" i="13" a="1"/>
  <c r="K212" i="13" a="1"/>
  <c r="J235" i="13" a="1"/>
  <c r="F355" i="13" a="1"/>
  <c r="L313" i="13" a="1"/>
  <c r="K306" i="13" a="1"/>
  <c r="I355" i="13" a="1"/>
  <c r="J49" i="13" a="1"/>
  <c r="E207" i="13" a="1"/>
  <c r="J279" i="13" a="1"/>
  <c r="J206" i="13" a="1"/>
  <c r="C217" i="13" a="1"/>
  <c r="L173" i="13" a="1"/>
  <c r="D374" i="13" a="1"/>
  <c r="D158" i="13" a="1"/>
  <c r="F155" i="13" a="1"/>
  <c r="D130" i="13" a="1"/>
  <c r="D68" i="13" a="1"/>
  <c r="L287" i="13" a="1"/>
  <c r="E305" i="13" a="1"/>
  <c r="C244" i="13" a="1"/>
  <c r="L316" i="13" a="1"/>
  <c r="D251" i="13" a="1"/>
  <c r="K167" i="13" a="1"/>
  <c r="C182" i="13" a="1"/>
  <c r="L301" i="13" a="1"/>
  <c r="E357" i="13" a="1"/>
  <c r="F280" i="13" a="1"/>
  <c r="K81" i="13" a="1"/>
  <c r="F227" i="13" a="1"/>
  <c r="K158" i="13" a="1"/>
  <c r="I185" i="13" a="1"/>
  <c r="L144" i="13" a="1"/>
  <c r="J154" i="13" a="1"/>
  <c r="C364" i="13" a="1"/>
  <c r="L360" i="13" a="1"/>
  <c r="E248" i="13" a="1"/>
  <c r="C154" i="13" a="1"/>
  <c r="D258" i="13" a="1"/>
  <c r="F271" i="13" a="1"/>
  <c r="J297" i="13" a="1"/>
  <c r="L311" i="13" a="1"/>
  <c r="I352" i="13" a="1"/>
  <c r="L253" i="13" a="1"/>
  <c r="J347" i="13" a="1"/>
  <c r="I25" i="13" a="1"/>
  <c r="C109" i="13" a="1"/>
  <c r="D242" i="13" a="1"/>
  <c r="L300" i="13" a="1"/>
  <c r="J314" i="13" a="1"/>
  <c r="J285" i="13" a="1"/>
  <c r="C327" i="13" a="1"/>
  <c r="L142" i="13" a="1"/>
  <c r="K136" i="13" a="1"/>
  <c r="J383" i="13" a="1"/>
  <c r="K261" i="13" a="1"/>
  <c r="D371" i="13" a="1"/>
  <c r="D198" i="13" a="1"/>
  <c r="J260" i="13" a="1"/>
  <c r="D149" i="13" a="1"/>
  <c r="D89" i="13" a="1"/>
  <c r="J291" i="13" a="1"/>
  <c r="E74" i="13" a="1"/>
  <c r="I372" i="13" a="1"/>
  <c r="L205" i="13" a="1"/>
  <c r="C270" i="13" a="1"/>
  <c r="E235" i="13" a="1"/>
  <c r="F149" i="13" a="1"/>
  <c r="C258" i="13" a="1"/>
  <c r="F163" i="13" a="1"/>
  <c r="K190" i="13" a="1"/>
  <c r="I222" i="13" a="1"/>
  <c r="I322" i="13" a="1"/>
  <c r="J244" i="13" a="1"/>
  <c r="D43" i="13" a="1"/>
  <c r="L154" i="13" a="1"/>
  <c r="F267" i="13" a="1"/>
  <c r="C67" i="13" a="1"/>
  <c r="J165" i="13" a="1"/>
  <c r="I223" i="13" a="1"/>
  <c r="I297" i="13" a="1"/>
  <c r="J323" i="13" a="1"/>
  <c r="K73" i="13" a="1"/>
  <c r="J188" i="13" a="1"/>
  <c r="D252" i="13" a="1"/>
  <c r="F239" i="13" a="1"/>
  <c r="E216" i="13" a="1"/>
  <c r="D91" i="13" a="1"/>
  <c r="E242" i="13" a="1"/>
  <c r="J178" i="13" a="1"/>
  <c r="I77" i="13" a="1"/>
  <c r="E4" i="13" a="1"/>
  <c r="D236" i="13" a="1"/>
  <c r="L231" i="13" a="1"/>
  <c r="K336" i="13" a="1"/>
  <c r="K260" i="13" a="1"/>
  <c r="E149" i="13" a="1"/>
  <c r="D79" i="13" a="1"/>
  <c r="L295" i="13" a="1"/>
  <c r="K113" i="13" a="1"/>
  <c r="D188" i="13" a="1"/>
  <c r="C246" i="13" a="1"/>
  <c r="I273" i="13" a="1"/>
  <c r="D255" i="13" a="1"/>
  <c r="F103" i="13" a="1"/>
  <c r="F269" i="13" a="1"/>
  <c r="K72" i="13" a="1"/>
  <c r="L31" i="13" a="1"/>
  <c r="F325" i="13" a="1"/>
  <c r="C300" i="13" a="1"/>
  <c r="I111" i="13" a="1"/>
  <c r="E343" i="13" a="1"/>
  <c r="L184" i="13" a="1"/>
  <c r="E241" i="13" a="1"/>
  <c r="E297" i="13" a="1"/>
  <c r="D84" i="13" a="1"/>
  <c r="K360" i="13" a="1"/>
  <c r="E203" i="13" a="1"/>
  <c r="J107" i="13" a="1"/>
  <c r="E63" i="13" a="1"/>
  <c r="I188" i="13" a="1"/>
  <c r="K369" i="13" a="1"/>
  <c r="D257" i="13" a="1"/>
  <c r="I291" i="13" a="1"/>
  <c r="D170" i="13" a="1"/>
  <c r="F234" i="13" a="1"/>
  <c r="I172" i="13" a="1"/>
  <c r="D332" i="13" a="1"/>
  <c r="I260" i="13" a="1"/>
  <c r="K233" i="13" a="1"/>
  <c r="D359" i="13" a="1"/>
  <c r="K171" i="13" a="1"/>
  <c r="C379" i="13" a="1"/>
  <c r="J271" i="13" a="1"/>
  <c r="D384" i="13" a="1"/>
  <c r="K381" i="13" a="1"/>
  <c r="J276" i="13" a="1"/>
  <c r="D125" i="13" a="1"/>
  <c r="J317" i="13" a="1"/>
  <c r="E358" i="13" a="1"/>
  <c r="L307" i="13" a="1"/>
  <c r="L343" i="13" a="1"/>
  <c r="F136" i="13" a="1"/>
  <c r="K187" i="13" a="1"/>
  <c r="F347" i="13" a="1"/>
  <c r="J296" i="13" a="1"/>
  <c r="J269" i="13" a="1"/>
  <c r="F207" i="13" a="1"/>
  <c r="J365" i="13" a="1"/>
  <c r="D241" i="13" a="1"/>
  <c r="K276" i="13" a="1"/>
  <c r="E269" i="13" a="1"/>
  <c r="C281" i="13" a="1"/>
  <c r="J350" i="13" a="1"/>
  <c r="C180" i="13" a="1"/>
  <c r="C297" i="13" a="1"/>
  <c r="C284" i="13" a="1"/>
  <c r="I286" i="13" a="1"/>
  <c r="C248" i="13" a="1"/>
  <c r="J265" i="13" a="1"/>
  <c r="K148" i="13" a="1"/>
  <c r="L177" i="13" a="1"/>
  <c r="C251" i="13" a="1"/>
  <c r="F220" i="13" a="1"/>
  <c r="J367" i="13" a="1"/>
  <c r="I173" i="13" a="1"/>
  <c r="F254" i="13" a="1"/>
  <c r="E335" i="13" a="1"/>
  <c r="I242" i="13" a="1"/>
  <c r="C92" i="13" a="1"/>
  <c r="C70" i="13" a="1"/>
  <c r="E350" i="13" a="1"/>
  <c r="I239" i="13" a="1"/>
  <c r="E171" i="13" a="1"/>
  <c r="K215" i="13" a="1"/>
  <c r="L146" i="13" a="1"/>
  <c r="L334" i="13" a="1"/>
  <c r="C377" i="13" a="1"/>
  <c r="I259" i="13" a="1"/>
  <c r="L238" i="13" a="1"/>
  <c r="K385" i="13" a="1"/>
  <c r="I229" i="13" a="1"/>
  <c r="D345" i="13" a="1"/>
  <c r="D316" i="13" a="1"/>
  <c r="C322" i="13" a="1"/>
  <c r="L264" i="13" a="1"/>
  <c r="C306" i="13" a="1"/>
  <c r="I90" i="13" a="1"/>
  <c r="E72" i="13" a="1"/>
  <c r="F18" i="13" a="1"/>
  <c r="J25" i="13" a="1"/>
  <c r="K168" i="13" a="1"/>
  <c r="I332" i="13" a="1"/>
  <c r="C296" i="13" a="1"/>
  <c r="C34" i="13" a="1"/>
  <c r="K147" i="13" a="1"/>
  <c r="I220" i="13" a="1"/>
  <c r="F197" i="13" a="1"/>
  <c r="K349" i="13" a="1"/>
  <c r="I288" i="13" a="1"/>
  <c r="I269" i="13" a="1"/>
  <c r="F287" i="13" a="1"/>
  <c r="C385" i="13" a="1"/>
  <c r="L356" i="13" a="1"/>
  <c r="E232" i="13" a="1"/>
  <c r="I301" i="13" a="1"/>
  <c r="L266" i="13" a="1"/>
  <c r="C332" i="13" a="1"/>
  <c r="I318" i="13" a="1"/>
  <c r="E347" i="13" a="1"/>
  <c r="E197" i="13" a="1"/>
  <c r="E161" i="13" a="1"/>
  <c r="F319" i="13" a="1"/>
  <c r="F351" i="13" a="1"/>
  <c r="E272" i="13" a="1"/>
  <c r="I262" i="13" a="1"/>
  <c r="I367" i="13" a="1"/>
  <c r="D275" i="13" a="1"/>
  <c r="E264" i="13" a="1"/>
  <c r="E237" i="13" a="1"/>
  <c r="J338" i="13" a="1"/>
  <c r="J373" i="13" a="1"/>
  <c r="J239" i="13" a="1"/>
  <c r="D263" i="13" a="1"/>
  <c r="L363" i="13" a="1"/>
  <c r="I231" i="13" a="1"/>
  <c r="F228" i="13" a="1"/>
  <c r="L83" i="13" a="1"/>
  <c r="J203" i="13" a="1"/>
  <c r="K372" i="13" a="1"/>
  <c r="F299" i="13" a="1"/>
  <c r="K282" i="13" a="1"/>
  <c r="F72" i="13" a="1"/>
  <c r="C342" i="13" a="1"/>
  <c r="J159" i="13" a="1"/>
  <c r="L164" i="13" a="1"/>
  <c r="C187" i="13" a="1"/>
  <c r="F321" i="13" a="1"/>
  <c r="C383" i="13" a="1"/>
  <c r="E173" i="13" a="1"/>
  <c r="C138" i="13" a="1"/>
  <c r="K161" i="13" a="1"/>
  <c r="C318" i="13" a="1"/>
  <c r="D182" i="13" a="1"/>
  <c r="C238" i="13" a="1"/>
  <c r="D240" i="13" a="1"/>
  <c r="F236" i="13" a="1"/>
  <c r="L106" i="13" a="1"/>
  <c r="E117" i="13" a="1"/>
  <c r="K172" i="13" a="1"/>
  <c r="I358" i="13" a="1"/>
  <c r="J153" i="13" a="1"/>
  <c r="E178" i="13" a="1"/>
  <c r="K368" i="13" a="1"/>
  <c r="L265" i="13" a="1"/>
  <c r="I272" i="13" a="1"/>
  <c r="I221" i="13" a="1"/>
  <c r="J111" i="13" a="1"/>
  <c r="K69" i="13" a="1"/>
  <c r="F206" i="13" a="1"/>
  <c r="J89" i="13" a="1"/>
  <c r="I177" i="13" a="1"/>
  <c r="L277" i="13" a="1"/>
  <c r="K33" i="13" a="1"/>
  <c r="K14" i="13" a="1"/>
  <c r="D54" i="13" a="1"/>
  <c r="K263" i="13" a="1"/>
  <c r="F202" i="13" a="1"/>
  <c r="L95" i="13" a="1"/>
  <c r="L185" i="13" a="1"/>
  <c r="J332" i="13" a="1"/>
  <c r="J326" i="13" a="1"/>
  <c r="C89" i="13" a="1"/>
  <c r="C121" i="13" a="1"/>
  <c r="D76" i="13" a="1"/>
  <c r="F217" i="13" a="1"/>
  <c r="F195" i="13" a="1"/>
  <c r="K288" i="13" a="1"/>
  <c r="I144" i="13" a="1"/>
  <c r="I299" i="13" a="1"/>
  <c r="K105" i="13" a="1"/>
  <c r="L252" i="13" a="1"/>
  <c r="F146" i="13" a="1"/>
  <c r="I167" i="13" a="1"/>
  <c r="K245" i="13" a="1"/>
  <c r="K176" i="13" a="1"/>
  <c r="C84" i="13" a="1"/>
  <c r="K160" i="13" a="1"/>
  <c r="K165" i="13" a="1"/>
  <c r="F199" i="13" a="1"/>
  <c r="F54" i="13" a="1"/>
  <c r="F63" i="13" a="1"/>
  <c r="I103" i="13" a="1"/>
  <c r="E36" i="13" a="1"/>
  <c r="K377" i="13" a="1"/>
  <c r="L247" i="13" a="1"/>
  <c r="E282" i="13" a="1"/>
  <c r="L134" i="13" a="1"/>
  <c r="L174" i="13" a="1"/>
  <c r="L156" i="13" a="1"/>
  <c r="I217" i="13" a="1"/>
  <c r="E147" i="13" a="1"/>
  <c r="F141" i="13" a="1"/>
  <c r="F216" i="13" a="1"/>
  <c r="D67" i="13" a="1"/>
  <c r="I176" i="13" a="1"/>
  <c r="J81" i="13" a="1"/>
  <c r="C152" i="13" a="1"/>
  <c r="K28" i="13" a="1"/>
  <c r="L199" i="13" a="1"/>
  <c r="J124" i="13" a="1"/>
  <c r="K40" i="13" a="1"/>
  <c r="L147" i="13" a="1"/>
  <c r="J67" i="13" a="1"/>
  <c r="I9" i="13" a="1"/>
  <c r="D222" i="13" a="1"/>
  <c r="J101" i="13" a="1"/>
  <c r="L178" i="13" a="1"/>
  <c r="D154" i="13" a="1"/>
  <c r="C128" i="13" a="1"/>
  <c r="J3" i="13" a="1"/>
  <c r="L113" i="13" a="1"/>
  <c r="F102" i="13" a="1"/>
  <c r="C229" i="13" a="1"/>
  <c r="F295" i="13" a="1"/>
  <c r="F143" i="13" a="1"/>
  <c r="E81" i="13" a="1"/>
  <c r="L249" i="13" a="1"/>
  <c r="F313" i="13" a="1"/>
  <c r="K229" i="13" a="1"/>
  <c r="E226" i="13" a="1"/>
  <c r="K256" i="13" a="1"/>
  <c r="D141" i="13" a="1"/>
  <c r="L149" i="13" a="1"/>
  <c r="F105" i="13" a="1"/>
  <c r="F3" i="13" a="1"/>
  <c r="E24" i="13" a="1"/>
  <c r="C72" i="13" a="1"/>
  <c r="I85" i="13" a="1"/>
  <c r="E299" i="13" a="1"/>
  <c r="E279" i="13" a="1"/>
  <c r="L379" i="13" a="1"/>
  <c r="E20" i="13" a="1"/>
  <c r="E254" i="13" a="1"/>
  <c r="L312" i="13" a="1"/>
  <c r="C346" i="13" a="1"/>
  <c r="I236" i="13" a="1"/>
  <c r="E380" i="13" a="1"/>
  <c r="E270" i="13" a="1"/>
  <c r="D303" i="13" a="1"/>
  <c r="L229" i="13" a="1"/>
  <c r="F247" i="13" a="1"/>
  <c r="E327" i="13" a="1"/>
  <c r="F375" i="13" a="1"/>
  <c r="I253" i="13" a="1"/>
  <c r="J349" i="13" a="1"/>
  <c r="L286" i="13" a="1"/>
  <c r="E224" i="13" a="1"/>
  <c r="L358" i="13" a="1"/>
  <c r="E138" i="13" a="1"/>
  <c r="E354" i="13" a="1"/>
  <c r="E143" i="13" a="1"/>
  <c r="E268" i="13" a="1"/>
  <c r="D365" i="13" a="1"/>
  <c r="I333" i="13" a="1"/>
  <c r="D353" i="13" a="1"/>
  <c r="I200" i="13" a="1"/>
  <c r="J138" i="13" a="1"/>
  <c r="I108" i="13" a="1"/>
  <c r="K97" i="13" a="1"/>
  <c r="J71" i="13" a="1"/>
  <c r="E346" i="13" a="1"/>
  <c r="C202" i="13" a="1"/>
  <c r="L329" i="13" a="1"/>
  <c r="K179" i="13" a="1"/>
  <c r="C372" i="13" a="1"/>
  <c r="L322" i="13" a="1"/>
  <c r="F130" i="13" a="1"/>
  <c r="L261" i="13" a="1"/>
  <c r="L190" i="13" a="1"/>
  <c r="D288" i="13" a="1"/>
  <c r="D189" i="13" a="1"/>
  <c r="D118" i="13" a="1"/>
  <c r="D304" i="13" a="1"/>
  <c r="C328" i="13" a="1"/>
  <c r="K226" i="13" a="1"/>
  <c r="E334" i="13" a="1"/>
  <c r="I116" i="13" a="1"/>
  <c r="L359" i="13" a="1"/>
  <c r="C363" i="13" a="1"/>
  <c r="I107" i="13" a="1"/>
  <c r="I279" i="13" a="1"/>
  <c r="E332" i="13" a="1"/>
  <c r="E111" i="13" a="1"/>
  <c r="L255" i="13" a="1"/>
  <c r="C159" i="13" a="1"/>
  <c r="K292" i="13" a="1"/>
  <c r="C196" i="13" a="1"/>
  <c r="I360" i="13" a="1"/>
  <c r="F212" i="13" a="1"/>
  <c r="F55" i="13" a="1"/>
  <c r="I49" i="13" a="1"/>
  <c r="J40" i="13" a="1"/>
  <c r="J189" i="13" a="1"/>
  <c r="C215" i="13" a="1"/>
  <c r="D329" i="13" a="1"/>
  <c r="I179" i="13" a="1"/>
  <c r="F213" i="13" a="1"/>
  <c r="K239" i="13" a="1"/>
  <c r="L258" i="13" a="1"/>
  <c r="K334" i="13" a="1"/>
  <c r="F17" i="13" a="1"/>
  <c r="K281" i="13" a="1"/>
  <c r="F198" i="13" a="1"/>
  <c r="F235" i="13" a="1"/>
  <c r="K223" i="13" a="1"/>
  <c r="J270" i="13" a="1"/>
  <c r="L213" i="13" a="1"/>
  <c r="D284" i="13" a="1"/>
  <c r="J198" i="13" a="1"/>
  <c r="F208" i="13" a="1"/>
  <c r="F324" i="13" a="1"/>
  <c r="K217" i="13" a="1"/>
  <c r="F376" i="13" a="1"/>
  <c r="D213" i="13" a="1"/>
  <c r="L376" i="13" a="1"/>
  <c r="K235" i="13" a="1"/>
  <c r="E67" i="13" a="1"/>
  <c r="D219" i="13" a="1"/>
  <c r="E50" i="13" a="1"/>
  <c r="D319" i="13" a="1"/>
  <c r="F189" i="13" a="1"/>
  <c r="I119" i="13" a="1"/>
  <c r="L353" i="13" a="1"/>
  <c r="J293" i="13" a="1"/>
  <c r="D272" i="13" a="1"/>
  <c r="K225" i="13" a="1"/>
  <c r="C380" i="13" a="1"/>
  <c r="L337" i="13" a="1"/>
  <c r="E231" i="13" a="1"/>
  <c r="E370" i="13" a="1"/>
  <c r="I309" i="13" a="1"/>
  <c r="I336" i="13" a="1"/>
  <c r="L284" i="13" a="1"/>
  <c r="J382" i="13" a="1"/>
  <c r="F358" i="13" a="1"/>
  <c r="D97" i="13" a="1"/>
  <c r="C289" i="13" a="1"/>
  <c r="C117" i="13" a="1"/>
  <c r="F308" i="13" a="1"/>
  <c r="L183" i="13" a="1"/>
  <c r="E169" i="13" a="1"/>
  <c r="D35" i="13" a="1"/>
  <c r="L240" i="13" a="1"/>
  <c r="K316" i="13" a="1"/>
  <c r="C131" i="13" a="1"/>
  <c r="J76" i="13" a="1"/>
  <c r="D204" i="13" a="1"/>
  <c r="K337" i="13" a="1"/>
  <c r="F238" i="13" a="1"/>
  <c r="I30" i="13" a="1"/>
  <c r="L187" i="13" a="1"/>
  <c r="L180" i="13" a="1"/>
  <c r="E106" i="13" a="1"/>
  <c r="C369" i="13" a="1"/>
  <c r="C133" i="13" a="1"/>
  <c r="L200" i="13" a="1"/>
  <c r="F222" i="13" a="1"/>
  <c r="K321" i="13" a="1"/>
  <c r="L59" i="13" a="1"/>
  <c r="F40" i="13" a="1"/>
  <c r="I163" i="13" a="1"/>
  <c r="L188" i="13" a="1"/>
  <c r="D164" i="13" a="1"/>
  <c r="D270" i="13" a="1"/>
  <c r="C15" i="13" a="1"/>
  <c r="E39" i="13" a="1"/>
  <c r="L17" i="13" a="1"/>
  <c r="E182" i="13" a="1"/>
  <c r="C171" i="13" a="1"/>
  <c r="E205" i="13" a="1"/>
  <c r="C75" i="13" a="1"/>
  <c r="C267" i="13" a="1"/>
  <c r="F261" i="13" a="1"/>
  <c r="I320" i="13" a="1"/>
  <c r="C316" i="13" a="1"/>
  <c r="L103" i="13" a="1"/>
  <c r="K246" i="13" a="1"/>
  <c r="D105" i="13" a="1"/>
  <c r="K128" i="13" a="1"/>
  <c r="C357" i="13" a="1"/>
  <c r="E300" i="13" a="1"/>
  <c r="J201" i="13" a="1"/>
  <c r="J133" i="13" a="1"/>
  <c r="F330" i="13" a="1"/>
  <c r="E302" i="13" a="1"/>
  <c r="K238" i="13" a="1"/>
  <c r="E199" i="13" a="1"/>
  <c r="F270" i="13" a="1"/>
  <c r="I122" i="13" a="1"/>
  <c r="I170" i="13" a="1"/>
  <c r="E151" i="13" a="1"/>
  <c r="F68" i="13" a="1"/>
  <c r="J18" i="13" a="1"/>
  <c r="D58" i="13" a="1"/>
  <c r="J64" i="13" a="1"/>
  <c r="F268" i="13" a="1"/>
  <c r="I141" i="13" a="1"/>
  <c r="E104" i="13" a="1"/>
  <c r="F108" i="13" a="1"/>
  <c r="K100" i="13" a="1"/>
  <c r="E9" i="13" a="1"/>
  <c r="C140" i="13" a="1"/>
  <c r="I310" i="13" a="1"/>
  <c r="L228" i="13" a="1"/>
  <c r="L116" i="13" a="1"/>
  <c r="J142" i="13" a="1"/>
  <c r="K95" i="13" a="1"/>
  <c r="L22" i="13" a="1"/>
  <c r="L127" i="13" a="1"/>
  <c r="D29" i="13" a="1"/>
  <c r="F218" i="13" a="1"/>
  <c r="C130" i="13" a="1"/>
  <c r="K313" i="13" a="1"/>
  <c r="J61" i="13" a="1"/>
  <c r="J216" i="13" a="1"/>
  <c r="I311" i="13" a="1"/>
  <c r="J341" i="13" a="1"/>
  <c r="L219" i="13" a="1"/>
  <c r="C314" i="13" a="1"/>
  <c r="I78" i="13" a="1"/>
  <c r="F92" i="13" a="1"/>
  <c r="F35" i="13" a="1"/>
  <c r="D99" i="13" a="1"/>
  <c r="J224" i="13" a="1"/>
  <c r="K210" i="13" a="1"/>
  <c r="K214" i="13" a="1"/>
  <c r="I79" i="13" a="1"/>
  <c r="D139" i="13" a="1"/>
  <c r="J150" i="13" a="1"/>
  <c r="L94" i="13" a="1"/>
  <c r="J146" i="13" a="1"/>
  <c r="I208" i="13" a="1"/>
  <c r="K91" i="13" a="1"/>
  <c r="D124" i="13" a="1"/>
  <c r="D175" i="13" a="1"/>
  <c r="J135" i="13" a="1"/>
  <c r="E91" i="13" a="1"/>
  <c r="L67" i="13" a="1"/>
  <c r="D50" i="13" a="1"/>
  <c r="I46" i="13" a="1"/>
  <c r="E47" i="13" a="1"/>
  <c r="I81" i="13" a="1"/>
  <c r="D77" i="13" a="1"/>
  <c r="C44" i="13" a="1"/>
  <c r="L50" i="13" a="1"/>
  <c r="F124" i="13" a="1"/>
  <c r="I285" i="13" a="1"/>
  <c r="F25" i="13" a="1"/>
  <c r="F81" i="13" a="1"/>
  <c r="D133" i="13" a="1"/>
  <c r="E37" i="13" a="1"/>
  <c r="K35" i="13" a="1"/>
  <c r="D11" i="13" a="1"/>
  <c r="I28" i="13" a="1"/>
  <c r="I72" i="13" a="1"/>
  <c r="C192" i="13" a="1"/>
  <c r="I338" i="13" a="1"/>
  <c r="J14" i="13" a="1"/>
  <c r="D259" i="13" a="1"/>
  <c r="F22" i="13" a="1"/>
  <c r="K45" i="13" a="1"/>
  <c r="K192" i="13" a="1"/>
  <c r="K47" i="13" a="1"/>
  <c r="C43" i="13" a="1"/>
  <c r="K16" i="13" a="1"/>
  <c r="L51" i="13" a="1"/>
  <c r="L70" i="13" a="1"/>
  <c r="C110" i="13" a="1"/>
  <c r="I55" i="13" a="1"/>
  <c r="K13" i="13" a="1"/>
  <c r="I34" i="13" a="1"/>
  <c r="F9" i="13" a="1"/>
  <c r="K182" i="13" a="1"/>
  <c r="C94" i="13" a="1"/>
  <c r="C97" i="13" a="1"/>
  <c r="C203" i="13" a="1"/>
  <c r="I63" i="13" a="1"/>
  <c r="E337" i="13" a="1"/>
  <c r="I276" i="13" a="1"/>
  <c r="E363" i="13" a="1"/>
  <c r="D268" i="13" a="1"/>
  <c r="F344" i="13" a="1"/>
  <c r="I356" i="13" a="1"/>
  <c r="L218" i="13" a="1"/>
  <c r="E239" i="13" a="1"/>
  <c r="J364" i="13" a="1"/>
  <c r="J335" i="13" a="1"/>
  <c r="K379" i="13" a="1"/>
  <c r="F323" i="13" a="1"/>
  <c r="C354" i="13" a="1"/>
  <c r="D325" i="13" a="1"/>
  <c r="D305" i="13" a="1"/>
  <c r="K2" i="13" a="1"/>
  <c r="K234" i="13" a="1"/>
  <c r="C339" i="13" a="1"/>
  <c r="I213" i="13" a="1"/>
  <c r="I376" i="13" a="1"/>
  <c r="J174" i="13" a="1"/>
  <c r="I369" i="13" a="1"/>
  <c r="K271" i="13" a="1"/>
  <c r="D296" i="13" a="1"/>
  <c r="K301" i="13" a="1"/>
  <c r="J328" i="13" a="1"/>
  <c r="C311" i="13" a="1"/>
  <c r="E249" i="13" a="1"/>
  <c r="D217" i="13" a="1"/>
  <c r="I171" i="13" a="1"/>
  <c r="D207" i="13" a="1"/>
  <c r="I64" i="13" a="1"/>
  <c r="C348" i="13" a="1"/>
  <c r="I175" i="13" a="1"/>
  <c r="F383" i="13" a="1"/>
  <c r="E312" i="13" a="1"/>
  <c r="I361" i="13" a="1"/>
  <c r="J218" i="13" a="1"/>
  <c r="D363" i="13" a="1"/>
  <c r="F104" i="13" a="1"/>
  <c r="L304" i="13" a="1"/>
  <c r="J264" i="13" a="1"/>
  <c r="D376" i="13" a="1"/>
  <c r="C134" i="13" a="1"/>
  <c r="I283" i="13" a="1"/>
  <c r="I209" i="13" a="1"/>
  <c r="J307" i="13" a="1"/>
  <c r="C361" i="13" a="1"/>
  <c r="K169" i="13" a="1"/>
  <c r="J187" i="13" a="1"/>
  <c r="E247" i="13" a="1"/>
  <c r="C212" i="13" a="1"/>
  <c r="J357" i="13" a="1"/>
  <c r="I317" i="13" a="1"/>
  <c r="F372" i="13" a="1"/>
  <c r="L85" i="13" a="1"/>
  <c r="F131" i="13" a="1"/>
  <c r="L290" i="13" a="1"/>
  <c r="K78" i="13" a="1"/>
  <c r="I258" i="13" a="1"/>
  <c r="J262" i="13" a="1"/>
  <c r="C181" i="13" a="1"/>
  <c r="L86" i="13" a="1"/>
  <c r="D178" i="13" a="1"/>
  <c r="D373" i="13" a="1"/>
  <c r="D261" i="13" a="1"/>
  <c r="C242" i="13" a="1"/>
  <c r="I191" i="13" a="1"/>
  <c r="D238" i="13" a="1"/>
  <c r="L189" i="13" a="1"/>
  <c r="C286" i="13" a="1"/>
  <c r="E187" i="13" a="1"/>
  <c r="E316" i="13" a="1"/>
  <c r="C341" i="13" a="1"/>
  <c r="J313" i="13" a="1"/>
  <c r="F226" i="13" a="1"/>
  <c r="K208" i="13" a="1"/>
  <c r="J278" i="13" a="1"/>
  <c r="D320" i="13" a="1"/>
  <c r="L271" i="13" a="1"/>
  <c r="K275" i="13" a="1"/>
  <c r="L326" i="13" a="1"/>
  <c r="J232" i="13" a="1"/>
  <c r="J98" i="13" a="1"/>
  <c r="I174" i="13" a="1"/>
  <c r="D250" i="13" a="1"/>
  <c r="E259" i="13" a="1"/>
  <c r="C162" i="13" a="1"/>
  <c r="L357" i="13" a="1"/>
  <c r="I321" i="13" a="1"/>
  <c r="D379" i="13" a="1"/>
  <c r="J333" i="13" a="1"/>
  <c r="E132" i="13" a="1"/>
  <c r="K89" i="13" a="1"/>
  <c r="E369" i="13" a="1"/>
  <c r="I348" i="13" a="1"/>
  <c r="L263" i="13" a="1"/>
  <c r="C190" i="13" a="1"/>
  <c r="K268" i="13" a="1"/>
  <c r="I207" i="13" a="1"/>
  <c r="K264" i="13" a="1"/>
  <c r="D314" i="13" a="1"/>
  <c r="K300" i="13" a="1"/>
  <c r="C240" i="13" a="1"/>
  <c r="F248" i="13" a="1"/>
  <c r="L365" i="13" a="1"/>
  <c r="E275" i="13" a="1"/>
  <c r="K159" i="13" a="1"/>
  <c r="J267" i="13" a="1"/>
  <c r="I183" i="13" a="1"/>
  <c r="K230" i="13" a="1"/>
  <c r="I84" i="13" a="1"/>
  <c r="F265" i="13" a="1"/>
  <c r="D142" i="13" a="1"/>
  <c r="K305" i="13" a="1"/>
  <c r="I60" i="13" a="1"/>
  <c r="K362" i="13" a="1"/>
  <c r="L71" i="13" a="1"/>
  <c r="E356" i="13" a="1"/>
  <c r="D291" i="13" a="1"/>
  <c r="F82" i="13" a="1"/>
  <c r="D335" i="13" a="1"/>
  <c r="E277" i="13" a="1"/>
  <c r="L235" i="13" a="1"/>
  <c r="E152" i="13" a="1"/>
  <c r="F297" i="13" a="1"/>
  <c r="I278" i="13" a="1"/>
  <c r="I247" i="13" a="1"/>
  <c r="J97" i="13" a="1"/>
  <c r="E255" i="13" a="1"/>
  <c r="I267" i="13" a="1"/>
  <c r="F43" i="13" a="1"/>
  <c r="J109" i="13" a="1"/>
  <c r="I349" i="13" a="1"/>
  <c r="I150" i="13" a="1"/>
  <c r="F133" i="13" a="1"/>
  <c r="I93" i="13" a="1"/>
  <c r="J69" i="13" a="1"/>
  <c r="L206" i="13" a="1"/>
  <c r="K170" i="13" a="1"/>
  <c r="E253" i="13" a="1"/>
  <c r="I154" i="13" a="1"/>
  <c r="F251" i="13" a="1"/>
  <c r="F260" i="13" a="1"/>
  <c r="J231" i="13" a="1"/>
  <c r="L239" i="13" a="1"/>
  <c r="E240" i="13" a="1"/>
  <c r="J47" i="13" a="1"/>
  <c r="C222" i="13" a="1"/>
  <c r="C93" i="13" a="1"/>
  <c r="F194" i="13" a="1"/>
  <c r="I203" i="13" a="1"/>
  <c r="K92" i="13" a="1"/>
  <c r="L130" i="13" a="1"/>
  <c r="F336" i="13" a="1"/>
  <c r="E266" i="13" a="1"/>
  <c r="F98" i="13" a="1"/>
  <c r="I89" i="13" a="1"/>
  <c r="C111" i="13" a="1"/>
  <c r="D221" i="13" a="1"/>
  <c r="J132" i="13" a="1"/>
  <c r="D123" i="13" a="1"/>
  <c r="K21" i="13" a="1"/>
  <c r="E46" i="13" a="1"/>
  <c r="D27" i="13" a="1"/>
  <c r="J82" i="13" a="1"/>
  <c r="D28" i="13" a="1"/>
  <c r="L298" i="13" a="1"/>
  <c r="J152" i="13" a="1"/>
  <c r="E194" i="13" a="1"/>
  <c r="C236" i="13" a="1"/>
  <c r="C219" i="13" a="1"/>
  <c r="I159" i="13" a="1"/>
  <c r="C151" i="13" a="1"/>
  <c r="I125" i="13" a="1"/>
  <c r="I106" i="13" a="1"/>
  <c r="E236" i="13" a="1"/>
  <c r="E291" i="13" a="1"/>
  <c r="L54" i="13" a="1"/>
  <c r="I39" i="13" a="1"/>
  <c r="J225" i="13" a="1"/>
  <c r="F176" i="13" a="1"/>
  <c r="C153" i="13" a="1"/>
  <c r="C277" i="13" a="1"/>
  <c r="C141" i="13" a="1"/>
  <c r="D248" i="13" a="1"/>
  <c r="E116" i="13" a="1"/>
  <c r="C230" i="13" a="1"/>
  <c r="F101" i="13" a="1"/>
  <c r="K114" i="13" a="1"/>
  <c r="D216" i="13" a="1"/>
  <c r="E225" i="13" a="1"/>
  <c r="E376" i="13" a="1"/>
  <c r="E85" i="13" a="1"/>
  <c r="I113" i="13" a="1"/>
  <c r="D180" i="13" a="1"/>
  <c r="E183" i="13" a="1"/>
  <c r="C255" i="13" a="1"/>
  <c r="K291" i="13" a="1"/>
  <c r="K108" i="13" a="1"/>
  <c r="I130" i="13" a="1"/>
  <c r="J50" i="13" a="1"/>
  <c r="E103" i="13" a="1"/>
  <c r="F151" i="13" a="1"/>
  <c r="I277" i="13" a="1"/>
  <c r="E129" i="13" a="1"/>
  <c r="C139" i="13" a="1"/>
  <c r="L143" i="13" a="1"/>
  <c r="E40" i="13" a="1"/>
  <c r="J15" i="13" a="1"/>
  <c r="E43" i="13" a="1"/>
  <c r="K177" i="13" a="1"/>
  <c r="F109" i="13" a="1"/>
  <c r="J144" i="13" a="1"/>
  <c r="C179" i="13" a="1"/>
  <c r="C37" i="13" a="1"/>
  <c r="C156" i="13" a="1"/>
  <c r="F156" i="13" a="1"/>
  <c r="K220" i="13" a="1"/>
  <c r="C188" i="13" a="1"/>
  <c r="K53" i="13" a="1"/>
  <c r="F48" i="13" a="1"/>
  <c r="K99" i="13" a="1"/>
  <c r="L204" i="13" a="1"/>
  <c r="I227" i="13" a="1"/>
  <c r="C25" i="13" a="1"/>
  <c r="F309" i="13" a="1"/>
  <c r="K348" i="13" a="1"/>
  <c r="E365" i="13" a="1"/>
  <c r="F215" i="13" a="1"/>
  <c r="K323" i="13" a="1"/>
  <c r="J362" i="13" a="1"/>
  <c r="D231" i="13" a="1"/>
  <c r="K354" i="13" a="1"/>
  <c r="I252" i="13" a="1"/>
  <c r="K373" i="13" a="1"/>
  <c r="D328" i="13" a="1"/>
  <c r="J358" i="13" a="1"/>
  <c r="K340" i="13" a="1"/>
  <c r="D298" i="13" a="1"/>
  <c r="I350" i="13" a="1"/>
  <c r="L320" i="13" a="1"/>
  <c r="C347" i="13" a="1"/>
  <c r="J330" i="13" a="1"/>
  <c r="F312" i="13" a="1"/>
  <c r="E2" i="13" a="1"/>
  <c r="K325" i="13" a="1"/>
  <c r="C307" i="13" a="1"/>
  <c r="L299" i="13" a="1"/>
  <c r="L293" i="13" a="1"/>
  <c r="J227" i="13" a="1"/>
  <c r="K251" i="13" a="1"/>
  <c r="L212" i="13" a="1"/>
  <c r="J371" i="13" a="1"/>
  <c r="C308" i="13" a="1"/>
  <c r="J250" i="13" a="1"/>
  <c r="L260" i="13" a="1"/>
  <c r="I265" i="13" a="1"/>
  <c r="E372" i="13" a="1"/>
  <c r="C349" i="13" a="1"/>
  <c r="K374" i="13" a="1"/>
  <c r="E321" i="13" a="1"/>
  <c r="C366" i="13" a="1"/>
  <c r="F362" i="13" a="1"/>
  <c r="J315" i="13" a="1"/>
  <c r="I316" i="13" a="1"/>
  <c r="D225" i="13" a="1"/>
  <c r="C213" i="13" a="1"/>
  <c r="L77" i="13" a="1"/>
  <c r="C211" i="13" a="1"/>
  <c r="L384" i="13" a="1"/>
  <c r="J115" i="13" a="1"/>
  <c r="L237" i="13" a="1"/>
  <c r="C174" i="13" a="1"/>
  <c r="E11" i="13" a="1"/>
  <c r="C58" i="13" a="1"/>
  <c r="E330" i="13" a="1"/>
  <c r="J237" i="13" a="1"/>
  <c r="C125" i="13" a="1"/>
  <c r="K237" i="13" a="1"/>
  <c r="F277" i="13" a="1"/>
  <c r="C225" i="13" a="1"/>
  <c r="K328" i="13" a="1"/>
  <c r="D22" i="13" a="1"/>
  <c r="E177" i="13" a="1"/>
  <c r="E378" i="13" a="1"/>
  <c r="F302" i="13" a="1"/>
  <c r="K198" i="13" a="1"/>
  <c r="D289" i="13" a="1"/>
  <c r="D278" i="13" a="1"/>
  <c r="D232" i="13" a="1"/>
  <c r="F331" i="13" a="1"/>
  <c r="D210" i="13" a="1"/>
  <c r="I365" i="13" a="1"/>
  <c r="E349" i="13" a="1"/>
  <c r="C106" i="13" a="1"/>
  <c r="C384" i="13" a="1"/>
  <c r="E227" i="13" a="1"/>
  <c r="F310" i="13" a="1"/>
  <c r="J348" i="13" a="1"/>
  <c r="L302" i="13" a="1"/>
  <c r="D196" i="13" a="1"/>
  <c r="L166" i="13" a="1"/>
  <c r="L270" i="13" a="1"/>
  <c r="D184" i="13" a="1"/>
  <c r="I248" i="13" a="1"/>
  <c r="L208" i="13" a="1"/>
  <c r="E325" i="13" a="1"/>
  <c r="C324" i="13" a="1"/>
  <c r="K278" i="13" a="1"/>
  <c r="C319" i="13" a="1"/>
  <c r="E128" i="13" a="1"/>
  <c r="J336" i="13" a="1"/>
  <c r="E319" i="13" a="1"/>
  <c r="K155" i="13" a="1"/>
  <c r="K84" i="13" a="1"/>
  <c r="E250" i="13" a="1"/>
  <c r="L372" i="13" a="1"/>
  <c r="F162" i="13" a="1"/>
  <c r="F264" i="13" a="1"/>
  <c r="J158" i="13" a="1"/>
  <c r="F363" i="13" a="1"/>
  <c r="L244" i="13" a="1"/>
  <c r="K218" i="13" a="1"/>
  <c r="L257" i="13" a="1"/>
  <c r="D131" i="13" a="1"/>
  <c r="D269" i="13" a="1"/>
  <c r="I202" i="13" a="1"/>
  <c r="D167" i="13" a="1"/>
  <c r="L186" i="13" a="1"/>
  <c r="J140" i="13" a="1"/>
  <c r="E341" i="13" a="1"/>
  <c r="L325" i="13" a="1"/>
  <c r="F329" i="13" a="1"/>
  <c r="E170" i="13" a="1"/>
  <c r="F263" i="13" a="1"/>
  <c r="D366" i="13" a="1"/>
  <c r="I274" i="13" a="1"/>
  <c r="L122" i="13" a="1"/>
  <c r="K277" i="13" a="1"/>
  <c r="F147" i="13" a="1"/>
  <c r="J272" i="13" a="1"/>
  <c r="K296" i="13" a="1"/>
  <c r="I156" i="13" a="1"/>
  <c r="D187" i="13" a="1"/>
  <c r="I68" i="13" a="1"/>
  <c r="L236" i="13" a="1"/>
  <c r="C265" i="13" a="1"/>
  <c r="L373" i="13" a="1"/>
  <c r="L203" i="13" a="1"/>
  <c r="K383" i="13" a="1"/>
  <c r="I147" i="13" a="1"/>
  <c r="J374" i="13" a="1"/>
  <c r="E260" i="13" a="1"/>
  <c r="C82" i="13" a="1"/>
  <c r="D129" i="13" a="1"/>
  <c r="K356" i="13" a="1"/>
  <c r="F90" i="13" a="1"/>
  <c r="L115" i="13" a="1"/>
  <c r="D313" i="13" a="1"/>
  <c r="D173" i="13" a="1"/>
  <c r="C118" i="13" a="1"/>
  <c r="J55" i="13" a="1"/>
  <c r="J77" i="13" a="1"/>
  <c r="D49" i="13" a="1"/>
  <c r="F65" i="13" a="1"/>
  <c r="L242" i="13" a="1"/>
  <c r="K151" i="13" a="1"/>
  <c r="K94" i="13" a="1"/>
  <c r="K133" i="13" a="1"/>
  <c r="E314" i="13" a="1"/>
  <c r="F352" i="13" a="1"/>
  <c r="F87" i="13" a="1"/>
  <c r="K134" i="13" a="1"/>
  <c r="E159" i="13" a="1"/>
  <c r="J186" i="13" a="1"/>
  <c r="C195" i="13" a="1"/>
  <c r="L328" i="13" a="1"/>
  <c r="E366" i="13" a="1"/>
  <c r="J215" i="13" a="1"/>
  <c r="F170" i="13" a="1"/>
  <c r="D186" i="13" a="1"/>
  <c r="F349" i="13" a="1"/>
  <c r="K141" i="13" a="1"/>
  <c r="L48" i="13" a="1"/>
  <c r="K294" i="13" a="1"/>
  <c r="L80" i="13" a="1"/>
  <c r="C150" i="13" a="1"/>
  <c r="I214" i="13" a="1"/>
  <c r="L69" i="13" a="1"/>
  <c r="C28" i="13" a="1"/>
  <c r="D337" i="13" a="1"/>
  <c r="F74" i="13" a="1"/>
  <c r="E70" i="13" a="1"/>
  <c r="J258" i="13" a="1"/>
  <c r="C99" i="13" a="1"/>
  <c r="C105" i="13" a="1"/>
  <c r="L124" i="13" a="1"/>
  <c r="F233" i="13" a="1"/>
  <c r="J35" i="13" a="1"/>
  <c r="E16" i="13" a="1"/>
  <c r="C120" i="13" a="1"/>
  <c r="C249" i="13" a="1"/>
  <c r="F119" i="13" a="1"/>
  <c r="E79" i="13" a="1"/>
  <c r="L26" i="13" a="1"/>
  <c r="E13" i="13" a="1"/>
  <c r="C163" i="13" a="1"/>
  <c r="C205" i="13" a="1"/>
  <c r="D282" i="13" a="1"/>
  <c r="I152" i="13" a="1"/>
  <c r="K287" i="13" a="1"/>
  <c r="K236" i="13" a="1"/>
  <c r="J221" i="13" a="1"/>
  <c r="F120" i="13" a="1"/>
  <c r="L214" i="13" a="1"/>
  <c r="C206" i="13" a="1"/>
  <c r="I33" i="13" a="1"/>
  <c r="C147" i="13" a="1"/>
  <c r="J79" i="13" a="1"/>
  <c r="I94" i="13" a="1"/>
  <c r="L78" i="13" a="1"/>
  <c r="J223" i="13" a="1"/>
  <c r="F145" i="13" a="1"/>
  <c r="J143" i="13" a="1"/>
  <c r="L79" i="13" a="1"/>
  <c r="L151" i="13" a="1"/>
  <c r="L117" i="13" a="1"/>
  <c r="K9" i="13" a="1"/>
  <c r="E108" i="13" a="1"/>
  <c r="J92" i="13" a="1"/>
  <c r="K175" i="13" a="1"/>
  <c r="E204" i="13" a="1"/>
  <c r="J31" i="13" a="1"/>
  <c r="J377" i="13" a="1"/>
  <c r="E93" i="13" a="1"/>
  <c r="L234" i="13" a="1"/>
  <c r="E7" i="13" a="1"/>
  <c r="F66" i="13" a="1"/>
  <c r="L29" i="13" a="1"/>
  <c r="D75" i="13" a="1"/>
  <c r="I182" i="13" a="1"/>
  <c r="I201" i="13" a="1"/>
  <c r="K193" i="13" a="1"/>
  <c r="D57" i="13" a="1"/>
  <c r="E105" i="13" a="1"/>
  <c r="J354" i="13" a="1"/>
  <c r="K17" i="13" a="1"/>
  <c r="D87" i="13" a="1"/>
  <c r="L33" i="13" a="1"/>
  <c r="J112" i="13" a="1"/>
  <c r="D136" i="13" a="1"/>
  <c r="D260" i="13" a="1"/>
  <c r="F284" i="13" a="1"/>
  <c r="I235" i="13" a="1"/>
  <c r="F183" i="13" a="1"/>
  <c r="K121" i="13" a="1"/>
  <c r="L155" i="13" a="1"/>
  <c r="J295" i="13" a="1"/>
  <c r="C56" i="13" a="1"/>
  <c r="F114" i="13" a="1"/>
  <c r="E200" i="13" a="1"/>
  <c r="F224" i="13" a="1"/>
  <c r="I155" i="13" a="1"/>
  <c r="F67" i="13" a="1"/>
  <c r="J175" i="13" a="1"/>
  <c r="D104" i="13" a="1"/>
  <c r="J121" i="13" a="1"/>
  <c r="F243" i="13" a="1"/>
  <c r="K144" i="13" a="1"/>
  <c r="K116" i="13" a="1"/>
  <c r="C6" i="13" a="1"/>
  <c r="C189" i="13" a="1"/>
  <c r="F190" i="13" a="1"/>
  <c r="K86" i="13" a="1"/>
  <c r="E371" i="13" a="1"/>
  <c r="L12" i="13" a="1"/>
  <c r="C123" i="13" a="1"/>
  <c r="F135" i="13" a="1"/>
  <c r="F203" i="13" a="1"/>
  <c r="L27" i="13" a="1"/>
  <c r="L105" i="13" a="1"/>
  <c r="K216" i="13" a="1"/>
  <c r="K46" i="13" a="1"/>
  <c r="F42" i="13" a="1"/>
  <c r="I65" i="13" a="1"/>
  <c r="F113" i="13" a="1"/>
  <c r="F13" i="13" a="1"/>
  <c r="L42" i="13" a="1"/>
  <c r="F167" i="13" a="1"/>
  <c r="F173" i="13" a="1"/>
  <c r="J213" i="13" a="1"/>
  <c r="L158" i="13" a="1"/>
  <c r="E191" i="13" a="1"/>
  <c r="E155" i="13" a="1"/>
  <c r="F45" i="13" a="1"/>
  <c r="I14" i="13" a="1"/>
  <c r="C201" i="13" a="1"/>
  <c r="E19" i="13" a="1"/>
  <c r="D153" i="13" a="1"/>
  <c r="I50" i="13" a="1"/>
  <c r="F94" i="13" a="1"/>
  <c r="L52" i="13" a="1"/>
  <c r="F61" i="13" a="1"/>
  <c r="J298" i="13" a="1"/>
  <c r="K59" i="13" a="1"/>
  <c r="F250" i="13" a="1"/>
  <c r="J160" i="13" a="1"/>
  <c r="C68" i="13" a="1"/>
  <c r="F178" i="13" a="1"/>
  <c r="F241" i="13" a="1"/>
  <c r="J21" i="13" a="1"/>
  <c r="C7" i="13" a="1"/>
  <c r="C114" i="13" a="1"/>
  <c r="D48" i="13" a="1"/>
  <c r="C35" i="13" a="1"/>
  <c r="K58" i="13" a="1"/>
  <c r="K76" i="13" a="1"/>
  <c r="C54" i="13" a="1"/>
  <c r="L97" i="13" a="1"/>
  <c r="D13" i="13" a="1"/>
  <c r="D202" i="13" a="1"/>
  <c r="C166" i="13" a="1"/>
  <c r="C66" i="13" a="1"/>
  <c r="E230" i="13" a="1"/>
  <c r="J16" i="13" a="1"/>
  <c r="C129" i="13" a="1"/>
  <c r="J246" i="13" a="1"/>
  <c r="F76" i="13" a="1"/>
  <c r="F184" i="13" a="1"/>
  <c r="L168" i="13" a="1"/>
  <c r="K139" i="13" a="1"/>
  <c r="C243" i="13" a="1"/>
  <c r="L140" i="13" a="1"/>
  <c r="C200" i="13" a="1"/>
  <c r="J104" i="13" a="1"/>
  <c r="J62" i="13" a="1"/>
  <c r="L182" i="13" a="1"/>
  <c r="I261" i="13" a="1"/>
  <c r="D174" i="13" a="1"/>
  <c r="K302" i="13" a="1"/>
  <c r="L5" i="13" a="1"/>
  <c r="L181" i="13" a="1"/>
  <c r="K22" i="13" a="1"/>
  <c r="J103" i="13" a="1"/>
  <c r="F28" i="13" a="1"/>
  <c r="D60" i="13" a="1"/>
  <c r="F100" i="13" a="1"/>
  <c r="E35" i="13" a="1"/>
  <c r="E176" i="13" a="1"/>
  <c r="K194" i="13" a="1"/>
  <c r="K283" i="13" a="1"/>
  <c r="D150" i="13" a="1"/>
  <c r="J110" i="13" a="1"/>
  <c r="L125" i="13" a="1"/>
  <c r="J122" i="13" a="1"/>
  <c r="C9" i="13" a="1"/>
  <c r="I132" i="13" a="1"/>
  <c r="D24" i="13" a="1"/>
  <c r="F16" i="13" a="1"/>
  <c r="J238" i="13" a="1"/>
  <c r="D146" i="13" a="1"/>
  <c r="D69" i="13" a="1"/>
  <c r="E52" i="13" a="1"/>
  <c r="D103" i="13" a="1"/>
  <c r="F52" i="13" a="1"/>
  <c r="K57" i="13" a="1"/>
  <c r="C41" i="13" a="1"/>
  <c r="J155" i="13" a="1"/>
  <c r="L49" i="13" a="1"/>
  <c r="I15" i="13" a="1"/>
  <c r="E180" i="13" a="1"/>
  <c r="F148" i="13" a="1"/>
  <c r="K206" i="13" a="1"/>
  <c r="E15" i="13" a="1"/>
  <c r="D106" i="13" a="1"/>
  <c r="F182" i="13" a="1"/>
  <c r="K27" i="13" a="1"/>
  <c r="E86" i="13" a="1"/>
  <c r="I180" i="13" a="1"/>
  <c r="F116" i="13" a="1"/>
  <c r="C186" i="13" a="1"/>
  <c r="D82" i="13" a="1"/>
  <c r="D192" i="13" a="1"/>
  <c r="L241" i="13" a="1"/>
  <c r="E62" i="13" a="1"/>
  <c r="I275" i="13" a="1"/>
  <c r="C49" i="13" a="1"/>
  <c r="L121" i="13" a="1"/>
  <c r="F75" i="13" a="1"/>
  <c r="I26" i="13" a="1"/>
  <c r="C184" i="13" a="1"/>
  <c r="D98" i="13" a="1"/>
  <c r="F36" i="13" a="1"/>
  <c r="F123" i="13" a="1"/>
  <c r="F196" i="13" a="1"/>
  <c r="L57" i="13" a="1"/>
  <c r="K279" i="13" a="1"/>
  <c r="I11" i="13" a="1"/>
  <c r="J167" i="13" a="1"/>
  <c r="K185" i="13" a="1"/>
  <c r="C103" i="13" a="1"/>
  <c r="E220" i="13" a="1"/>
  <c r="J80" i="13" a="1"/>
  <c r="E158" i="13" a="1"/>
  <c r="C145" i="13" a="1"/>
  <c r="L47" i="13" a="1"/>
  <c r="F180" i="13" a="1"/>
  <c r="J105" i="13" a="1"/>
  <c r="K257" i="13" a="1"/>
  <c r="L123" i="13" a="1"/>
  <c r="D96" i="13" a="1"/>
  <c r="K19" i="13" a="1"/>
  <c r="K126" i="13" a="1"/>
  <c r="D372" i="13" a="1"/>
  <c r="I80" i="13" a="1"/>
  <c r="I198" i="13" a="1"/>
  <c r="F7" i="13" a="1"/>
  <c r="F246" i="13" a="1"/>
  <c r="I3" i="13" a="1"/>
  <c r="D171" i="13" a="1"/>
  <c r="C22" i="13" a="1"/>
  <c r="L3" i="13" a="1"/>
  <c r="C38" i="13" a="1"/>
  <c r="F12" i="13" a="1"/>
  <c r="E181" i="13" a="1"/>
  <c r="D10" i="13" a="1"/>
  <c r="K25" i="13" a="1"/>
  <c r="I135" i="13" a="1"/>
  <c r="E175" i="13" a="1"/>
  <c r="L44" i="13" a="1"/>
  <c r="L90" i="13" a="1"/>
  <c r="J283" i="13" a="1"/>
  <c r="C167" i="13" a="1"/>
  <c r="I58" i="13" a="1"/>
  <c r="E114" i="13" a="1"/>
  <c r="F181" i="13" a="1"/>
  <c r="C5" i="13" a="1"/>
  <c r="I42" i="13" a="1"/>
  <c r="I91" i="13" a="1"/>
  <c r="I110" i="13" a="1"/>
  <c r="F88" i="13" a="1"/>
  <c r="L135" i="13" a="1"/>
  <c r="E49" i="13" a="1"/>
  <c r="I18" i="13" a="1"/>
  <c r="E17" i="13" a="1"/>
  <c r="E206" i="13" a="1"/>
  <c r="K117" i="13" a="1"/>
  <c r="E146" i="13" a="1"/>
  <c r="D155" i="13" a="1"/>
  <c r="J36" i="13" a="1"/>
  <c r="I105" i="13" a="1"/>
  <c r="D9" i="13" a="1"/>
  <c r="F29" i="13" a="1"/>
  <c r="C3" i="13" a="1"/>
  <c r="D181" i="13" a="1"/>
  <c r="D266" i="13" a="1"/>
  <c r="L39" i="13" a="1"/>
  <c r="I115" i="13" a="1"/>
  <c r="C177" i="13" a="1"/>
  <c r="L191" i="13" a="1"/>
  <c r="I19" i="13" a="1"/>
  <c r="I57" i="13" a="1"/>
  <c r="F50" i="13" a="1"/>
  <c r="L36" i="13" a="1"/>
  <c r="F24" i="13" a="1"/>
  <c r="J11" i="13" a="1"/>
  <c r="F96" i="13" a="1"/>
  <c r="D126" i="13" a="1"/>
  <c r="F21" i="13" a="1"/>
  <c r="L148" i="13" a="1"/>
  <c r="K219" i="13" a="1"/>
  <c r="C32" i="13" a="1"/>
  <c r="I128" i="13" a="1"/>
  <c r="F23" i="13" a="1"/>
  <c r="F165" i="13" a="1"/>
  <c r="J99" i="13" a="1"/>
  <c r="L167" i="13" a="1"/>
  <c r="L81" i="13" a="1"/>
  <c r="I53" i="13" a="1"/>
  <c r="E23" i="13" a="1"/>
  <c r="K96" i="13" a="1"/>
  <c r="L172" i="13" a="1"/>
  <c r="L380" i="13" a="1"/>
  <c r="E331" i="13" a="1"/>
  <c r="K62" i="13" a="1"/>
  <c r="J168" i="13" a="1"/>
  <c r="E215" i="13" a="1"/>
  <c r="D209" i="13" a="1"/>
  <c r="J369" i="13" a="1"/>
  <c r="F128" i="13" a="1"/>
  <c r="E66" i="13" a="1"/>
  <c r="C143" i="13" a="1"/>
  <c r="C263" i="13" a="1"/>
  <c r="L109" i="13" a="1"/>
  <c r="K359" i="13" a="1"/>
  <c r="L139" i="13" a="1"/>
  <c r="J52" i="13" a="1"/>
  <c r="F161" i="13" a="1"/>
  <c r="J170" i="13" a="1"/>
  <c r="I164" i="13" a="1"/>
  <c r="F80" i="13" a="1"/>
  <c r="I40" i="13" a="1"/>
  <c r="K12" i="13" a="1"/>
  <c r="K83" i="13" a="1"/>
  <c r="K119" i="13" a="1"/>
  <c r="C78" i="13" a="1"/>
  <c r="L224" i="13" a="1"/>
  <c r="D247" i="13" a="1"/>
  <c r="F91" i="13" a="1"/>
  <c r="D70" i="13" a="1"/>
  <c r="F200" i="13" a="1"/>
  <c r="D201" i="13" a="1"/>
  <c r="E27" i="13" a="1"/>
  <c r="E233" i="13" a="1"/>
  <c r="K54" i="13" a="1"/>
  <c r="L100" i="13" a="1"/>
  <c r="C83" i="13" a="1"/>
  <c r="D290" i="13" a="1"/>
  <c r="K36" i="13" a="1"/>
  <c r="J12" i="13" a="1"/>
  <c r="F305" i="13" a="1"/>
  <c r="K10" i="13" a="1"/>
  <c r="F89" i="13" a="1"/>
  <c r="J120" i="13" a="1"/>
  <c r="D92" i="13" a="1"/>
  <c r="J113" i="13" a="1"/>
  <c r="I47" i="13" a="1"/>
  <c r="D166" i="13" a="1"/>
  <c r="I238" i="13" a="1"/>
  <c r="E141" i="13" a="1"/>
  <c r="L112" i="13" a="1"/>
  <c r="C183" i="13" a="1"/>
  <c r="C149" i="13" a="1"/>
  <c r="I224" i="13" a="1"/>
  <c r="C11" i="13" a="1"/>
  <c r="E22" i="13" a="1"/>
  <c r="K131" i="13" a="1"/>
  <c r="K112" i="13" a="1"/>
  <c r="F4" i="13" a="1"/>
  <c r="E75" i="13" a="1"/>
  <c r="I194" i="13" a="1"/>
  <c r="L58" i="13" a="1"/>
  <c r="C239" i="13" a="1"/>
  <c r="D230" i="13" a="1"/>
  <c r="K240" i="13" a="1"/>
  <c r="J38" i="13" a="1"/>
  <c r="C252" i="13" a="1"/>
  <c r="I5" i="13" a="1"/>
  <c r="E76" i="13" a="1"/>
  <c r="K118" i="13" a="1"/>
  <c r="I281" i="13" a="1"/>
  <c r="E273" i="13" a="1"/>
  <c r="E41" i="13" a="1"/>
  <c r="K189" i="13" a="1"/>
  <c r="K61" i="13" a="1"/>
  <c r="E293" i="13" a="1"/>
  <c r="E102" i="13" a="1"/>
  <c r="D168" i="13" a="1"/>
  <c r="C185" i="13" a="1"/>
  <c r="D161" i="13" a="1"/>
  <c r="K103" i="13" a="1"/>
  <c r="L9" i="13" a="1"/>
  <c r="J60" i="13" a="1"/>
  <c r="F158" i="13" a="1"/>
  <c r="J20" i="13" a="1"/>
  <c r="E57" i="13" a="1"/>
  <c r="F177" i="13" a="1"/>
  <c r="L327" i="13" a="1"/>
  <c r="D25" i="13" a="1"/>
  <c r="K320" i="13" a="1"/>
  <c r="L41" i="13" a="1"/>
  <c r="C14" i="13" a="1"/>
  <c r="F6" i="13" a="1"/>
  <c r="L75" i="13" a="1"/>
  <c r="F266" i="13" a="1"/>
  <c r="F69" i="13" a="1"/>
  <c r="J32" i="13" a="1"/>
  <c r="D56" i="13" a="1"/>
  <c r="D111" i="13" a="1"/>
  <c r="C198" i="13" a="1"/>
  <c r="I12" i="13" a="1"/>
  <c r="E148" i="13" a="1"/>
  <c r="E112" i="13" a="1"/>
  <c r="F34" i="13" a="1"/>
  <c r="C112" i="13" a="1"/>
  <c r="F209" i="13" a="1"/>
  <c r="D86" i="13" a="1"/>
  <c r="F152" i="13" a="1"/>
  <c r="I88" i="13" a="1"/>
  <c r="D38" i="13" a="1"/>
  <c r="D185" i="13" a="1"/>
  <c r="C4" i="13" a="1"/>
  <c r="L24" i="13" a="1"/>
  <c r="J130" i="13" a="1"/>
  <c r="E95" i="13" a="1"/>
  <c r="E21" i="13" a="1"/>
  <c r="L16" i="13" a="1"/>
  <c r="F39" i="13" a="1"/>
  <c r="L246" i="13" a="1"/>
  <c r="L96" i="13" a="1"/>
  <c r="K66" i="13" a="1"/>
  <c r="E271" i="13" a="1"/>
  <c r="F53" i="13" a="1"/>
  <c r="F20" i="13" a="1"/>
  <c r="C52" i="13" a="1"/>
  <c r="C42" i="13" a="1"/>
  <c r="C193" i="13" a="1"/>
  <c r="D81" i="13" a="1"/>
  <c r="L61" i="13" a="1"/>
  <c r="I70" i="13" a="1"/>
  <c r="D62" i="13" a="1"/>
  <c r="F106" i="13" a="1"/>
  <c r="L163" i="13" a="1"/>
  <c r="J10" i="13" a="1"/>
  <c r="K191" i="13" a="1"/>
  <c r="C191" i="13" a="1"/>
  <c r="D31" i="13" a="1"/>
  <c r="D218" i="13" a="1"/>
  <c r="F150" i="13" a="1"/>
  <c r="J169" i="13" a="1"/>
  <c r="I139" i="13" a="1"/>
  <c r="D6" i="13" a="1"/>
  <c r="F95" i="13" a="1"/>
  <c r="K209" i="13" a="1"/>
  <c r="L38" i="13" a="1"/>
  <c r="F51" i="13" a="1"/>
  <c r="I263" i="13" a="1"/>
  <c r="I95" i="13" a="1"/>
  <c r="E45" i="13" a="1"/>
  <c r="L10" i="13" a="1"/>
  <c r="E69" i="13" a="1"/>
  <c r="D203" i="13" a="1"/>
  <c r="L6" i="13" a="1"/>
  <c r="K180" i="13" a="1"/>
  <c r="L18" i="13" a="1"/>
  <c r="D36" i="13" a="1"/>
  <c r="K68" i="13" a="1"/>
  <c r="D286" i="13" a="1"/>
  <c r="E33" i="13" a="1"/>
  <c r="J192" i="13" a="1"/>
  <c r="I74" i="13" a="1"/>
  <c r="F245" i="13" a="1"/>
  <c r="C164" i="13" a="1"/>
  <c r="I43" i="13" a="1"/>
  <c r="C226" i="13" a="1"/>
  <c r="I45" i="13" a="1"/>
  <c r="I270" i="13" a="1"/>
  <c r="E326" i="13" a="1"/>
  <c r="L98" i="13" a="1"/>
  <c r="I268" i="13" a="1"/>
  <c r="F193" i="13" a="1"/>
  <c r="I16" i="13" a="1"/>
  <c r="K127" i="13" a="1"/>
  <c r="J23" i="13" a="1"/>
  <c r="E164" i="13" a="1"/>
  <c r="I160" i="13" a="1"/>
  <c r="C90" i="13" a="1"/>
  <c r="K48" i="13" a="1"/>
  <c r="F121" i="13" a="1"/>
  <c r="D16" i="13" a="1"/>
  <c r="K60" i="13" a="1"/>
  <c r="C368" i="13" a="1"/>
  <c r="D107" i="13" a="1"/>
  <c r="D12" i="13" a="1"/>
  <c r="J37" i="13" a="1"/>
  <c r="I6" i="13" a="1"/>
  <c r="C74" i="13" a="1"/>
  <c r="L56" i="13" a="1"/>
  <c r="I212" i="13" a="1"/>
  <c r="K7" i="13" a="1"/>
  <c r="J91" i="13" a="1"/>
  <c r="E90" i="13" a="1"/>
  <c r="C113" i="13" a="1"/>
  <c r="L19" i="13" a="1"/>
  <c r="L72" i="13" a="1"/>
  <c r="C144" i="13" a="1"/>
  <c r="D85" i="13" a="1"/>
  <c r="D53" i="13" a="1"/>
  <c r="K124" i="13" a="1"/>
  <c r="L43" i="13" a="1"/>
  <c r="L119" i="13" a="1"/>
  <c r="I126" i="13" a="1"/>
  <c r="E374" i="13" a="1"/>
  <c r="F57" i="13" a="1"/>
  <c r="K4" i="13" a="1"/>
  <c r="F171" i="13" a="1"/>
  <c r="I189" i="13" a="1"/>
  <c r="L15" i="13" a="1"/>
  <c r="L141" i="13" a="1"/>
  <c r="D8" i="13" a="1"/>
  <c r="D71" i="13" a="1"/>
  <c r="L111" i="13" a="1"/>
  <c r="I41" i="13" a="1"/>
  <c r="I250" i="13" a="1"/>
  <c r="D140" i="13" a="1"/>
  <c r="D193" i="13" a="1"/>
  <c r="C259" i="13" a="1"/>
  <c r="E198" i="13" a="1"/>
  <c r="K201" i="13" a="1"/>
  <c r="L108" i="13" a="1"/>
  <c r="L8" i="13" a="1"/>
  <c r="D208" i="13" a="1"/>
  <c r="F79" i="13" a="1"/>
  <c r="F60" i="13" a="1"/>
  <c r="E80" i="13" a="1"/>
  <c r="D256" i="13" a="1"/>
  <c r="C62" i="13" a="1"/>
  <c r="C294" i="13" a="1"/>
  <c r="E88" i="13" a="1"/>
  <c r="C96" i="13" a="1"/>
  <c r="J136" i="13" a="1"/>
  <c r="F38" i="13" a="1"/>
  <c r="I24" i="13" a="1"/>
  <c r="E38" i="13" a="1"/>
  <c r="D162" i="13" a="1"/>
  <c r="E135" i="13" a="1"/>
  <c r="L233" i="13" a="1"/>
  <c r="C359" i="13" a="1"/>
  <c r="D17" i="13" a="1"/>
  <c r="J34" i="13" a="1"/>
  <c r="I20" i="13" a="1"/>
  <c r="J8" i="13" a="1"/>
  <c r="C232" i="13" a="1"/>
  <c r="J161" i="13" a="1"/>
  <c r="L102" i="13" a="1"/>
  <c r="J4" i="13" a="1"/>
  <c r="E83" i="13" a="1"/>
  <c r="E166" i="13" a="1"/>
  <c r="E109" i="13" a="1"/>
  <c r="F58" i="13" a="1"/>
  <c r="J70" i="13" a="1"/>
  <c r="K38" i="13" a="1"/>
  <c r="K11" i="13" a="1"/>
  <c r="F205" i="13" a="1"/>
  <c r="E56" i="13" a="1"/>
  <c r="J44" i="13" a="1"/>
  <c r="J54" i="13" a="1"/>
  <c r="C260" i="13" a="1"/>
  <c r="J17" i="13" a="1"/>
  <c r="K140" i="13" a="1"/>
  <c r="J117" i="13" a="1"/>
  <c r="D138" i="13" a="1"/>
  <c r="I31" i="13" a="1"/>
  <c r="D334" i="13" a="1"/>
  <c r="E308" i="13" a="1"/>
  <c r="D147" i="13" a="1"/>
  <c r="C136" i="13" a="1"/>
  <c r="I129" i="13" a="1"/>
  <c r="K79" i="13" a="1"/>
  <c r="D145" i="13" a="1"/>
  <c r="E150" i="13" a="1"/>
  <c r="L62" i="13" a="1"/>
  <c r="I131" i="13" a="1"/>
  <c r="I66" i="13" a="1"/>
  <c r="C61" i="13" a="1"/>
  <c r="E58" i="13" a="1"/>
  <c r="D26" i="13" a="1"/>
  <c r="F237" i="13" a="1"/>
  <c r="K104" i="13" a="1"/>
  <c r="F117" i="13" a="1"/>
  <c r="K20" i="13" a="1"/>
  <c r="L198" i="13" a="1"/>
  <c r="J74" i="13" a="1"/>
  <c r="J7" i="13" a="1"/>
  <c r="F10" i="13" a="1"/>
  <c r="C21" i="13" a="1"/>
  <c r="E6" i="13" a="1"/>
  <c r="I38" i="13" a="1"/>
  <c r="C12" i="13" a="1"/>
  <c r="F56" i="13" a="1"/>
  <c r="E134" i="13" a="1"/>
  <c r="K213" i="13" a="1"/>
  <c r="K44" i="13" a="1"/>
  <c r="I76" i="13" a="1"/>
  <c r="F46" i="13" a="1"/>
  <c r="E125" i="13" a="1"/>
  <c r="K67" i="13" a="1"/>
  <c r="I112" i="13" a="1"/>
  <c r="E26" i="13" a="1"/>
  <c r="K41" i="13" a="1"/>
  <c r="F85" i="13" a="1"/>
  <c r="D61" i="13" a="1"/>
  <c r="C47" i="13" a="1"/>
  <c r="L32" i="13" a="1"/>
  <c r="D3" i="13" a="1"/>
  <c r="F26" i="13" a="1"/>
  <c r="K15" i="13" a="1"/>
  <c r="E195" i="13" a="1"/>
  <c r="C104" i="13" a="1"/>
  <c r="I216" i="13" a="1"/>
  <c r="C17" i="13" a="1"/>
  <c r="I133" i="13" a="1"/>
  <c r="L118" i="13" a="1"/>
  <c r="L269" i="13" a="1"/>
  <c r="F93" i="13" a="1"/>
  <c r="F37" i="13" a="1"/>
  <c r="C26" i="13" a="1"/>
  <c r="K93" i="13" a="1"/>
  <c r="C48" i="13" a="1"/>
  <c r="F15" i="13" a="1"/>
  <c r="C250" i="13" a="1"/>
  <c r="I52" i="13" a="1"/>
  <c r="J13" i="13" a="1"/>
  <c r="E168" i="13" a="1"/>
  <c r="F188" i="13" a="1"/>
  <c r="J208" i="13" a="1"/>
  <c r="C39" i="13" a="1"/>
  <c r="K18" i="13" a="1"/>
  <c r="E10" i="13" a="1"/>
  <c r="D32" i="13" a="1"/>
  <c r="D116" i="13" a="1"/>
  <c r="D40" i="13" a="1"/>
  <c r="J33" i="13" a="1"/>
  <c r="I10" i="13" a="1"/>
  <c r="C223" i="13" a="1"/>
  <c r="K51" i="13" a="1"/>
  <c r="F84" i="13" a="1"/>
  <c r="J22" i="13" a="1"/>
  <c r="C8" i="13" a="1"/>
  <c r="F86" i="13" a="1"/>
  <c r="J26" i="13" a="1"/>
  <c r="J9" i="13" a="1"/>
  <c r="E14" i="13" a="1"/>
  <c r="K184" i="13" a="1"/>
  <c r="D19" i="13" a="1"/>
  <c r="E84" i="13" a="1"/>
  <c r="I325" i="13" a="1"/>
  <c r="F127" i="13" a="1"/>
  <c r="L160" i="13" a="1"/>
  <c r="C88" i="13" a="1"/>
  <c r="D41" i="13" a="1"/>
  <c r="J48" i="13" a="1"/>
  <c r="K101" i="13" a="1"/>
  <c r="F71" i="13" a="1"/>
  <c r="C169" i="13" a="1"/>
  <c r="D88" i="13" a="1"/>
  <c r="L40" i="13" a="1"/>
  <c r="F262" i="13" a="1"/>
  <c r="F110" i="13" a="1"/>
  <c r="F62" i="13" a="1"/>
  <c r="J86" i="13" a="1"/>
  <c r="L76" i="13" a="1"/>
  <c r="C76" i="13" a="1"/>
  <c r="J100" i="13" a="1"/>
  <c r="D214" i="13" a="1"/>
  <c r="C220" i="13" a="1"/>
  <c r="K109" i="13" a="1"/>
  <c r="I138" i="13" a="1"/>
  <c r="J199" i="13" a="1"/>
  <c r="E61" i="13" a="1"/>
  <c r="I315" i="13" a="1"/>
  <c r="E42" i="13" a="1"/>
  <c r="L279" i="13" a="1"/>
  <c r="L227" i="13" a="1"/>
  <c r="J200" i="13" a="1"/>
  <c r="C178" i="13" a="1"/>
  <c r="K265" i="13" a="1"/>
  <c r="E110" i="13" a="1"/>
  <c r="C269" i="13" a="1"/>
  <c r="E202" i="13" a="1"/>
  <c r="J46" i="13" a="1"/>
  <c r="L34" i="13" a="1"/>
  <c r="I117" i="13" a="1"/>
  <c r="D39" i="13" a="1"/>
  <c r="C16" i="13" a="1"/>
  <c r="L63" i="13" a="1"/>
  <c r="L30" i="13" a="1"/>
  <c r="F192" i="13" a="1"/>
  <c r="C157" i="13" a="1"/>
  <c r="D206" i="13" a="1"/>
  <c r="F132" i="13" a="1"/>
  <c r="L92" i="13" a="1"/>
  <c r="D292" i="13" a="1"/>
  <c r="F73" i="13" a="1"/>
  <c r="C276" i="13" a="1"/>
  <c r="I61" i="13" a="1"/>
  <c r="K82" i="13" a="1"/>
  <c r="E184" i="13" a="1"/>
  <c r="L7" i="13" a="1"/>
  <c r="I151" i="13" a="1"/>
  <c r="I8" i="13" a="1"/>
  <c r="C197" i="13" a="1"/>
  <c r="L14" i="13" a="1"/>
  <c r="F139" i="13" a="1"/>
  <c r="F159" i="13" a="1"/>
  <c r="K34" i="13" a="1"/>
  <c r="L25" i="13" a="1"/>
  <c r="L46" i="13" a="1"/>
  <c r="C50" i="13" a="1"/>
  <c r="I29" i="13" a="1"/>
  <c r="L88" i="13" a="1"/>
  <c r="C137" i="13" a="1"/>
  <c r="K252" i="13" a="1"/>
  <c r="E212" i="13" a="1"/>
  <c r="E189" i="13" a="1"/>
  <c r="K8" i="13" a="1"/>
  <c r="L292" i="13" a="1"/>
  <c r="K132" i="13" a="1"/>
  <c r="E118" i="13" a="1"/>
  <c r="E65" i="13" a="1"/>
  <c r="I181" i="13" a="1"/>
  <c r="D30" i="13" a="1"/>
  <c r="K227" i="13" a="1"/>
  <c r="F59" i="13" a="1"/>
  <c r="C107" i="13" a="1"/>
  <c r="K37" i="13" a="1"/>
  <c r="K85" i="13" a="1"/>
  <c r="I102" i="13" a="1"/>
  <c r="L82" i="13" a="1"/>
  <c r="C264" i="13" a="1"/>
  <c r="K50" i="13" a="1"/>
  <c r="F5" i="13" a="1"/>
  <c r="F107" i="13" a="1"/>
  <c r="D95" i="13" a="1"/>
  <c r="E289" i="13" a="1"/>
  <c r="I62" i="13" a="1"/>
  <c r="J84" i="13" a="1"/>
  <c r="D34" i="13" a="1"/>
  <c r="L202" i="13" a="1"/>
  <c r="I137" i="13" a="1"/>
  <c r="I101" i="13" a="1"/>
  <c r="J53" i="13" a="1"/>
  <c r="F142" i="13" a="1"/>
  <c r="I27" i="13" a="1"/>
  <c r="E123" i="13" a="1"/>
  <c r="C64" i="13" a="1"/>
  <c r="L84" i="13" a="1"/>
  <c r="E8" i="13" a="1"/>
  <c r="J24" i="13" a="1"/>
  <c r="D93" i="13" a="1"/>
  <c r="L207" i="13" a="1"/>
  <c r="F33" i="13" a="1"/>
  <c r="C101" i="13" a="1"/>
  <c r="E51" i="13" a="1"/>
  <c r="I21" i="13" a="1"/>
  <c r="J318" i="13" a="1"/>
  <c r="K332" i="13" a="1"/>
  <c r="L259" i="13" a="1"/>
  <c r="J87" i="13" a="1"/>
  <c r="K145" i="13" a="1"/>
  <c r="E190" i="13" a="1"/>
  <c r="E82" i="13" a="1"/>
  <c r="D65" i="13" a="1"/>
  <c r="K6" i="13" a="1"/>
  <c r="D4" i="13" a="1"/>
  <c r="J116" i="13" a="1"/>
  <c r="J28" i="13" a="1"/>
  <c r="J139" i="13" a="1"/>
  <c r="E3" i="13" a="1"/>
  <c r="E34" i="13" a="1"/>
  <c r="K24" i="13" a="1"/>
  <c r="K71" i="13" a="1"/>
  <c r="F30" i="13" a="1"/>
  <c r="J68" i="13" a="1"/>
  <c r="L4" i="13" a="1"/>
  <c r="L195" i="13" a="1"/>
  <c r="L250" i="13" a="1"/>
  <c r="D83" i="13" a="1"/>
  <c r="C30" i="13" a="1"/>
  <c r="F14" i="13" a="1"/>
  <c r="E142" i="13" a="1"/>
  <c r="C367" i="13" a="1"/>
  <c r="I190" i="13" a="1"/>
  <c r="I127" i="13" a="1"/>
  <c r="L243" i="13" a="1"/>
  <c r="D135" i="13" a="1"/>
  <c r="C175" i="13" a="1"/>
  <c r="J95" i="13" a="1"/>
  <c r="J93" i="13" a="1"/>
  <c r="C155" i="13" a="1"/>
  <c r="I161" i="13" a="1"/>
  <c r="L192" i="13" a="1"/>
  <c r="I169" i="13" a="1"/>
  <c r="C51" i="13" a="1"/>
  <c r="J185" i="13" a="1"/>
  <c r="J102" i="13" a="1"/>
  <c r="K384" i="13" a="1"/>
  <c r="E120" i="13" a="1"/>
  <c r="I292" i="13" a="1"/>
  <c r="C158" i="13" a="1"/>
  <c r="E362" i="13" a="1"/>
  <c r="J131" i="13" a="1"/>
  <c r="C91" i="13" a="1"/>
  <c r="C77" i="13" a="1"/>
  <c r="F137" i="13" a="1"/>
  <c r="I118" i="13" a="1"/>
  <c r="I36" i="13" a="1"/>
  <c r="I166" i="13" a="1"/>
  <c r="C19" i="13" a="1"/>
  <c r="E54" i="13" a="1"/>
  <c r="C23" i="13" a="1"/>
  <c r="D183" i="13" a="1"/>
  <c r="E221" i="13" a="1"/>
  <c r="L23" i="13" a="1"/>
  <c r="D73" i="13" a="1"/>
  <c r="J78" i="13" a="1"/>
  <c r="E229" i="13" a="1"/>
  <c r="E31" i="13" a="1"/>
  <c r="D47" i="13" a="1"/>
  <c r="D74" i="13" a="1"/>
  <c r="J42" i="13" a="1"/>
  <c r="J27" i="13" a="1"/>
  <c r="C45" i="13" a="1"/>
  <c r="I157" i="13" a="1"/>
  <c r="F19" i="13" a="1"/>
  <c r="F99" i="13" a="1"/>
  <c r="C204" i="13" a="1"/>
  <c r="C278" i="13" a="1"/>
  <c r="C176" i="13" a="1"/>
  <c r="K32" i="13" a="1"/>
  <c r="K115" i="13" a="1"/>
  <c r="C20" i="13" a="1"/>
  <c r="L129" i="13" a="1"/>
  <c r="C40" i="13" a="1"/>
  <c r="J119" i="13" a="1"/>
  <c r="E18" i="13" a="1"/>
  <c r="K87" i="13" a="1"/>
  <c r="C148" i="13" a="1"/>
  <c r="I121" i="13" a="1"/>
  <c r="C122" i="13" a="1"/>
  <c r="E238" i="13" a="1"/>
  <c r="F97" i="13" a="1"/>
  <c r="J65" i="13" a="1"/>
  <c r="I73" i="13" a="1"/>
  <c r="C87" i="13" a="1"/>
  <c r="D114" i="13" a="1"/>
  <c r="I290" i="13" a="1"/>
  <c r="L37" i="13" a="1"/>
  <c r="J193" i="13" a="1"/>
  <c r="I82" i="13" a="1"/>
  <c r="E160" i="13" a="1"/>
  <c r="I149" i="13" a="1"/>
  <c r="C36" i="13" a="1"/>
  <c r="D80" i="13" a="1"/>
  <c r="K106" i="13" a="1"/>
  <c r="I86" i="13" a="1"/>
  <c r="F11" i="13" a="1"/>
  <c r="E261" i="13" a="1"/>
  <c r="J226" i="13" a="1"/>
  <c r="K280" i="13" a="1"/>
  <c r="J19" i="13" a="1"/>
  <c r="E48" i="13" a="1"/>
  <c r="I54" i="13" a="1"/>
  <c r="K31" i="13" a="1"/>
  <c r="E251" i="13" a="1"/>
  <c r="K29" i="13" a="1"/>
  <c r="L138" i="13" a="1"/>
  <c r="D7" i="13" a="1"/>
  <c r="D42" i="13" a="1"/>
  <c r="J94" i="13" a="1"/>
  <c r="D66" i="13" a="1"/>
  <c r="D23" i="13" a="1"/>
  <c r="I69" i="13" a="1"/>
  <c r="D160" i="13" a="1"/>
  <c r="C13" i="13" a="1"/>
  <c r="E213" i="13" a="1"/>
  <c r="D243" i="13" a="1"/>
  <c r="J129" i="13" a="1"/>
  <c r="K56" i="13" a="1"/>
  <c r="E140" i="13" a="1"/>
  <c r="C63" i="13" a="1"/>
  <c r="L73" i="13" a="1"/>
  <c r="D195" i="13" a="1"/>
  <c r="D5" i="13" a="1"/>
  <c r="K123" i="13" a="1"/>
  <c r="F78" i="13" a="1"/>
  <c r="E28" i="13" a="1"/>
  <c r="L93" i="13" a="1"/>
  <c r="F8" i="13" a="1"/>
  <c r="C85" i="13" a="1"/>
  <c r="I206" i="13" a="1"/>
  <c r="I67" i="13" a="1"/>
  <c r="I178" i="13" a="1"/>
  <c r="E78" i="13" a="1"/>
  <c r="I186" i="13" a="1"/>
  <c r="D100" i="13" a="1"/>
  <c r="J72" i="13" a="1"/>
  <c r="I22" i="13" a="1"/>
  <c r="I162" i="13" a="1"/>
  <c r="C116" i="13" a="1"/>
  <c r="I71" i="13" a="1"/>
  <c r="L53" i="13" a="1"/>
  <c r="L110" i="13" a="1"/>
  <c r="D110" i="13" a="1"/>
  <c r="F166" i="13" a="1"/>
  <c r="K74" i="13" a="1"/>
  <c r="F286" i="13" a="1"/>
  <c r="J108" i="13" a="1"/>
  <c r="F77" i="13" a="1"/>
  <c r="I48" i="13" a="1"/>
  <c r="C86" i="13" a="1"/>
  <c r="K107" i="13" a="1"/>
  <c r="D102" i="13" a="1"/>
  <c r="J75" i="13" a="1"/>
  <c r="C60" i="13" a="1"/>
  <c r="J5" i="13" a="1"/>
  <c r="L55" i="13" a="1"/>
  <c r="J96" i="13" a="1"/>
  <c r="F140" i="13" a="1"/>
  <c r="D46" i="13" a="1"/>
  <c r="D37" i="13" a="1"/>
  <c r="D21" i="13" a="1"/>
  <c r="J39" i="13" a="1"/>
  <c r="K157" i="13" a="1"/>
  <c r="I51" i="13" a="1"/>
  <c r="J125" i="13" a="1"/>
  <c r="F125" i="13" a="1"/>
  <c r="J195" i="13" a="1"/>
  <c r="C168" i="13" a="1"/>
  <c r="C100" i="13" a="1"/>
  <c r="J147" i="13" a="1"/>
  <c r="D306" i="13" a="1"/>
  <c r="I255" i="13" a="1"/>
  <c r="I280" i="13" a="1"/>
  <c r="I97" i="13" a="1"/>
  <c r="D152" i="13" a="1"/>
  <c r="E60" i="13" a="1"/>
  <c r="D191" i="13" a="1"/>
  <c r="E196" i="13" a="1"/>
  <c r="D280" i="13" a="1"/>
  <c r="K273" i="13" a="1"/>
  <c r="D144" i="13" a="1"/>
  <c r="D122" i="13" a="1"/>
  <c r="D119" i="13" a="1"/>
  <c r="L101" i="13" a="1"/>
  <c r="K205" i="13" a="1"/>
  <c r="E217" i="13" a="1"/>
  <c r="J58" i="13" a="1"/>
  <c r="L107" i="13" a="1"/>
  <c r="I56" i="13" a="1"/>
  <c r="J85" i="13" a="1"/>
  <c r="K138" i="13" a="1"/>
  <c r="D33" i="13" a="1"/>
  <c r="L232" i="13" a="1"/>
  <c r="D109" i="13" a="1"/>
  <c r="I140" i="13" a="1"/>
  <c r="F201" i="13" a="1"/>
  <c r="E130" i="13" a="1"/>
  <c r="K23" i="13" a="1"/>
  <c r="E29" i="13" a="1"/>
  <c r="C115" i="13" a="1"/>
  <c r="D94" i="13" a="1"/>
  <c r="F32" i="13" a="1"/>
  <c r="J118" i="13" a="1"/>
  <c r="K64" i="13" a="1"/>
  <c r="D90" i="13" a="1"/>
  <c r="J57" i="13" a="1"/>
  <c r="I37" i="13" a="1"/>
  <c r="I192" i="13" a="1"/>
  <c r="I153" i="13" a="1"/>
  <c r="E136" i="13" a="1"/>
  <c r="K3" i="13" a="1"/>
  <c r="I305" i="13" a="1"/>
  <c r="D64" i="13" a="1"/>
  <c r="K5" i="13" a="1"/>
  <c r="F257" i="13" a="1"/>
  <c r="L35" i="13" a="1"/>
  <c r="C95" i="13" a="1"/>
  <c r="E25" i="13" a="1"/>
  <c r="E126" i="13" a="1"/>
  <c r="L87" i="13" a="1"/>
  <c r="K111" i="13" a="1"/>
  <c r="K75" i="13" a="1"/>
  <c r="E71" i="13" a="1"/>
  <c r="F49" i="13" a="1"/>
  <c r="C247" i="13" a="1"/>
  <c r="D179" i="13" a="1"/>
  <c r="E144" i="13" a="1"/>
  <c r="C165" i="13" a="1"/>
  <c r="K42" i="13" a="1"/>
  <c r="D20" i="13" a="1"/>
  <c r="I124" i="13" a="1"/>
  <c r="D51" i="13" a="1"/>
  <c r="I256" i="13" a="1"/>
  <c r="C18" i="13" a="1"/>
  <c r="L197" i="13" a="1"/>
  <c r="C31" i="13" a="1"/>
  <c r="K102" i="13" a="1"/>
  <c r="E92" i="13" a="1"/>
  <c r="J73" i="13" a="1"/>
  <c r="I165" i="13" a="1"/>
  <c r="D15" i="13" a="1"/>
  <c r="C65" i="13" a="1"/>
  <c r="L89" i="13" a="1"/>
  <c r="E44" i="13" a="1"/>
  <c r="E154" i="13" a="1"/>
  <c r="L65" i="13" a="1"/>
  <c r="D194" i="13" a="1"/>
  <c r="F31" i="13" a="1"/>
  <c r="J234" i="13" a="1"/>
  <c r="L13" i="13" a="1"/>
  <c r="C79" i="13" a="1"/>
  <c r="E107" i="13" a="1"/>
  <c r="D14" i="13" a="1"/>
  <c r="C228" i="13" a="1"/>
  <c r="E98" i="13" a="1"/>
  <c r="L170" i="13" a="1"/>
  <c r="L136" i="13" a="1"/>
  <c r="C102" i="13" a="1"/>
  <c r="E55" i="13" a="1"/>
  <c r="I7" i="13" a="1"/>
  <c r="C199" i="13" a="1"/>
  <c r="F174" i="13" a="1"/>
  <c r="F129" i="13" a="1"/>
  <c r="C161" i="13" a="1"/>
  <c r="D120" i="13" a="1"/>
  <c r="J177" i="13" a="1"/>
  <c r="K164" i="13" a="1"/>
  <c r="I4" i="13" a="1"/>
  <c r="F64" i="13" a="1"/>
  <c r="F41" i="13" a="1"/>
  <c r="D45" i="13" a="1"/>
  <c r="I195" i="13" a="1"/>
  <c r="E53" i="13" a="1"/>
  <c r="K70" i="13" a="1"/>
  <c r="L91" i="13" a="1"/>
  <c r="K181" i="13" a="1"/>
  <c r="E12" i="13" a="1"/>
  <c r="C10" i="13" a="1"/>
  <c r="L28" i="13" a="1"/>
  <c r="I23" i="13" a="1"/>
  <c r="I99" i="13" a="1"/>
  <c r="I136" i="13" a="1"/>
  <c r="C53" i="13" a="1"/>
  <c r="J45" i="13" a="1"/>
  <c r="D78" i="13" a="1"/>
  <c r="C318" i="14" a="1"/>
  <c r="C266" i="14" a="1"/>
  <c r="I333" i="14" a="1"/>
  <c r="C380" i="14" a="1"/>
  <c r="F372" i="14" a="1"/>
  <c r="J328" i="14" a="1"/>
  <c r="E373" i="14" a="1"/>
  <c r="J312" i="14" a="1"/>
  <c r="I360" i="14" a="1"/>
  <c r="D275" i="14" a="1"/>
  <c r="J332" i="14" a="1"/>
  <c r="F378" i="14" a="1"/>
  <c r="I361" i="14" a="1"/>
  <c r="I305" i="14" a="1"/>
  <c r="D381" i="14" a="1"/>
  <c r="J270" i="14" a="1"/>
  <c r="K369" i="14" a="1"/>
  <c r="E375" i="14" a="1"/>
  <c r="I314" i="14" a="1"/>
  <c r="F346" i="14" a="1"/>
  <c r="D245" i="14" a="1"/>
  <c r="E280" i="14" a="1"/>
  <c r="D190" i="14" a="1"/>
  <c r="I315" i="14" a="1"/>
  <c r="F345" i="14" a="1"/>
  <c r="I381" i="14" a="1"/>
  <c r="L333" i="14" a="1"/>
  <c r="K330" i="14" a="1"/>
  <c r="I358" i="14" a="1"/>
  <c r="C285" i="14" a="1"/>
  <c r="I373" i="14" a="1"/>
  <c r="F376" i="14" a="1"/>
  <c r="I334" i="14" a="1"/>
  <c r="L340" i="14" a="1"/>
  <c r="K271" i="14" a="1"/>
  <c r="D261" i="14" a="1"/>
  <c r="F196" i="14" a="1"/>
  <c r="C268" i="14" a="1"/>
  <c r="I359" i="14" a="1"/>
  <c r="D290" i="14" a="1"/>
  <c r="J316" i="14" a="1"/>
  <c r="E362" i="14" a="1"/>
  <c r="E374" i="14" a="1"/>
  <c r="I289" i="14" a="1"/>
  <c r="J349" i="14" a="1"/>
  <c r="I279" i="14" a="1"/>
  <c r="J369" i="14" a="1"/>
  <c r="D359" i="14" a="1"/>
  <c r="D303" i="14" a="1"/>
  <c r="I375" i="14" a="1"/>
  <c r="L256" i="14" a="1"/>
  <c r="I258" i="14" a="1"/>
  <c r="I204" i="14" a="1"/>
  <c r="I242" i="14" a="1"/>
  <c r="J132" i="14" a="1"/>
  <c r="K319" i="14" a="1"/>
  <c r="C337" i="14" a="1"/>
  <c r="F274" i="14" a="1"/>
  <c r="C333" i="14" a="1"/>
  <c r="E324" i="14" a="1"/>
  <c r="C384" i="14" a="1"/>
  <c r="J285" i="14" a="1"/>
  <c r="F364" i="14" a="1"/>
  <c r="C274" i="14" a="1"/>
  <c r="F359" i="14" a="1"/>
  <c r="C370" i="14" a="1"/>
  <c r="K326" i="14" a="1"/>
  <c r="J331" i="14" a="1"/>
  <c r="I339" i="14" a="1"/>
  <c r="C326" i="14" a="1"/>
  <c r="L378" i="14" a="1"/>
  <c r="J298" i="14" a="1"/>
  <c r="E333" i="14" a="1"/>
  <c r="I383" i="14" a="1"/>
  <c r="J379" i="14" a="1"/>
  <c r="I331" i="14" a="1"/>
  <c r="K383" i="14" a="1"/>
  <c r="F324" i="14" a="1"/>
  <c r="L375" i="14" a="1"/>
  <c r="K327" i="14" a="1"/>
  <c r="J378" i="14" a="1"/>
  <c r="J383" i="14" a="1"/>
  <c r="E300" i="14" a="1"/>
  <c r="I367" i="14" a="1"/>
  <c r="L297" i="14" a="1"/>
  <c r="K343" i="14" a="1"/>
  <c r="I256" i="14" a="1"/>
  <c r="F335" i="14" a="1"/>
  <c r="L341" i="14" a="1"/>
  <c r="I384" i="14" a="1"/>
  <c r="C287" i="14" a="1"/>
  <c r="K337" i="14" a="1"/>
  <c r="L294" i="14" a="1"/>
  <c r="I313" i="14" a="1"/>
  <c r="L369" i="14" a="1"/>
  <c r="K299" i="14" a="1"/>
  <c r="F351" i="14" a="1"/>
  <c r="C237" i="14" a="1"/>
  <c r="K243" i="14" a="1"/>
  <c r="C182" i="14" a="1"/>
  <c r="C374" i="14" a="1"/>
  <c r="K282" i="14" a="1"/>
  <c r="K309" i="14" a="1"/>
  <c r="K374" i="14" a="1"/>
  <c r="J362" i="14" a="1"/>
  <c r="K320" i="14" a="1"/>
  <c r="L360" i="14" a="1"/>
  <c r="F288" i="14" a="1"/>
  <c r="L352" i="14" a="1"/>
  <c r="D367" i="14" a="1"/>
  <c r="D313" i="14" a="1"/>
  <c r="F338" i="14" a="1"/>
  <c r="D237" i="14" a="1"/>
  <c r="C276" i="14" a="1"/>
  <c r="D182" i="14" a="1"/>
  <c r="I250" i="14" a="1"/>
  <c r="F348" i="14" a="1"/>
  <c r="I240" i="14" a="1"/>
  <c r="E338" i="14" a="1"/>
  <c r="J353" i="14" a="1"/>
  <c r="L368" i="14" a="1"/>
  <c r="F304" i="14" a="1"/>
  <c r="F323" i="14" a="1"/>
  <c r="F271" i="14" a="1"/>
  <c r="F330" i="14" a="1"/>
  <c r="D382" i="14" a="1"/>
  <c r="K283" i="14" a="1"/>
  <c r="E336" i="14" a="1"/>
  <c r="I252" i="14" a="1"/>
  <c r="F256" i="14" a="1"/>
  <c r="J195" i="14" a="1"/>
  <c r="F217" i="14" a="1"/>
  <c r="J271" i="14" a="1"/>
  <c r="E292" i="14" a="1"/>
  <c r="J348" i="14" a="1"/>
  <c r="D378" i="14" a="1"/>
  <c r="F337" i="14" a="1"/>
  <c r="K314" i="14" a="1"/>
  <c r="I347" i="14" a="1"/>
  <c r="E303" i="14" a="1"/>
  <c r="K350" i="14" a="1"/>
  <c r="F381" i="14" a="1"/>
  <c r="K259" i="14" a="1"/>
  <c r="D333" i="14" a="1"/>
  <c r="K381" i="14" a="1"/>
  <c r="K376" i="14" a="1"/>
  <c r="F334" i="14" a="1"/>
  <c r="L377" i="14" a="1"/>
  <c r="F309" i="14" a="1"/>
  <c r="E335" i="14" a="1"/>
  <c r="E281" i="14" a="1"/>
  <c r="K323" i="14" a="1"/>
  <c r="D339" i="14" a="1"/>
  <c r="K372" i="14" a="1"/>
  <c r="C289" i="14" a="1"/>
  <c r="F379" i="14" a="1"/>
  <c r="J294" i="14" a="1"/>
  <c r="L351" i="14" a="1"/>
  <c r="K357" i="14" a="1"/>
  <c r="I307" i="14" a="1"/>
  <c r="K208" i="14" a="1"/>
  <c r="K238" i="14" a="1"/>
  <c r="J282" i="14" a="1"/>
  <c r="D191" i="14" a="1"/>
  <c r="K241" i="14" a="1"/>
  <c r="L342" i="14" a="1"/>
  <c r="I257" i="14" a="1"/>
  <c r="J330" i="14" a="1"/>
  <c r="F360" i="14" a="1"/>
  <c r="D373" i="14" a="1"/>
  <c r="C303" i="14" a="1"/>
  <c r="C355" i="14" a="1"/>
  <c r="J276" i="14" a="1"/>
  <c r="I329" i="14" a="1"/>
  <c r="L354" i="14" a="1"/>
  <c r="D302" i="14" a="1"/>
  <c r="I350" i="14" a="1"/>
  <c r="C253" i="14" a="1"/>
  <c r="E261" i="14" a="1"/>
  <c r="J307" i="14" a="1"/>
  <c r="L367" i="14" a="1"/>
  <c r="C372" i="14" a="1"/>
  <c r="D330" i="14" a="1"/>
  <c r="E315" i="14" a="1"/>
  <c r="K377" i="14" a="1"/>
  <c r="I287" i="14" a="1"/>
  <c r="J187" i="14" a="1"/>
  <c r="J196" i="14" a="1"/>
  <c r="F230" i="14" a="1"/>
  <c r="D278" i="14" a="1"/>
  <c r="E256" i="14" a="1"/>
  <c r="F205" i="14" a="1"/>
  <c r="L270" i="14" a="1"/>
  <c r="E319" i="14" a="1"/>
  <c r="C219" i="14" a="1"/>
  <c r="I241" i="14" a="1"/>
  <c r="I368" i="14" a="1"/>
  <c r="E285" i="14" a="1"/>
  <c r="C360" i="14" a="1"/>
  <c r="L350" i="14" a="1"/>
  <c r="F303" i="14" a="1"/>
  <c r="E367" i="14" a="1"/>
  <c r="C300" i="14" a="1"/>
  <c r="F373" i="14" a="1"/>
  <c r="F383" i="14" a="1"/>
  <c r="L291" i="14" a="1"/>
  <c r="J381" i="14" a="1"/>
  <c r="F349" i="14" a="1"/>
  <c r="K303" i="14" a="1"/>
  <c r="L329" i="14" a="1"/>
  <c r="F261" i="14" a="1"/>
  <c r="I342" i="14" a="1"/>
  <c r="J371" i="14" a="1"/>
  <c r="F302" i="14" a="1"/>
  <c r="C320" i="14" a="1"/>
  <c r="L252" i="14" a="1"/>
  <c r="J235" i="14" a="1"/>
  <c r="C180" i="14" a="1"/>
  <c r="J375" i="14" a="1"/>
  <c r="D267" i="14" a="1"/>
  <c r="J324" i="14" a="1"/>
  <c r="E370" i="14" a="1"/>
  <c r="E382" i="14" a="1"/>
  <c r="I297" i="14" a="1"/>
  <c r="F331" i="14" a="1"/>
  <c r="F279" i="14" a="1"/>
  <c r="D340" i="14" a="1"/>
  <c r="L361" i="14" a="1"/>
  <c r="K291" i="14" a="1"/>
  <c r="F343" i="14" a="1"/>
  <c r="D262" i="14" a="1"/>
  <c r="D364" i="14" a="1"/>
  <c r="K298" i="14" a="1"/>
  <c r="C358" i="14" a="1"/>
  <c r="F340" i="14" a="1"/>
  <c r="E286" i="14" a="1"/>
  <c r="D354" i="14" a="1"/>
  <c r="F282" i="14" a="1"/>
  <c r="C335" i="14" a="1"/>
  <c r="C368" i="14" a="1"/>
  <c r="E306" i="14" a="1"/>
  <c r="J355" i="14" a="1"/>
  <c r="D343" i="14" a="1"/>
  <c r="K270" i="14" a="1"/>
  <c r="D323" i="14" a="1"/>
  <c r="K368" i="14" a="1"/>
  <c r="L326" i="14" a="1"/>
  <c r="L355" i="14" a="1"/>
  <c r="C284" i="14" a="1"/>
  <c r="L337" i="14" a="1"/>
  <c r="E227" i="14" a="1"/>
  <c r="F252" i="14" a="1"/>
  <c r="C312" i="14" a="1"/>
  <c r="K335" i="14" a="1"/>
  <c r="I248" i="14" a="1"/>
  <c r="E327" i="14" a="1"/>
  <c r="I371" i="14" a="1"/>
  <c r="I376" i="14" a="1"/>
  <c r="L309" i="14" a="1"/>
  <c r="L321" i="14" a="1"/>
  <c r="K253" i="14" a="1"/>
  <c r="L328" i="14" a="1"/>
  <c r="E354" i="14" a="1"/>
  <c r="I309" i="14" a="1"/>
  <c r="L334" i="14" a="1"/>
  <c r="L244" i="14" a="1"/>
  <c r="C261" i="14" a="1"/>
  <c r="L208" i="14" a="1"/>
  <c r="J325" i="14" a="1"/>
  <c r="D375" i="14" a="1"/>
  <c r="J314" i="14" a="1"/>
  <c r="E358" i="14" a="1"/>
  <c r="I357" i="14" a="1"/>
  <c r="E378" i="14" a="1"/>
  <c r="K339" i="14" a="1"/>
  <c r="D379" i="14" a="1"/>
  <c r="C331" i="14" a="1"/>
  <c r="L339" i="14" a="1"/>
  <c r="J290" i="14" a="1"/>
  <c r="L319" i="14" a="1"/>
  <c r="K234" i="14" a="1"/>
  <c r="C232" i="14" a="1"/>
  <c r="D297" i="14" a="1"/>
  <c r="J250" i="14" a="1"/>
  <c r="F250" i="14" a="1"/>
  <c r="E380" i="14" a="1"/>
  <c r="F295" i="14" a="1"/>
  <c r="I325" i="14" a="1"/>
  <c r="E357" i="14" a="1"/>
  <c r="D366" i="14" a="1"/>
  <c r="C316" i="14" a="1"/>
  <c r="C373" i="14" a="1"/>
  <c r="I271" i="14" a="1"/>
  <c r="E353" i="14" a="1"/>
  <c r="I345" i="14" a="1"/>
  <c r="I247" i="14" a="1"/>
  <c r="D320" i="14" a="1"/>
  <c r="C338" i="14" a="1"/>
  <c r="J356" i="14" a="1"/>
  <c r="J310" i="14" a="1"/>
  <c r="F307" i="14" a="1"/>
  <c r="K287" i="14" a="1"/>
  <c r="C341" i="14" a="1"/>
  <c r="C379" i="14" a="1"/>
  <c r="K318" i="14" a="1"/>
  <c r="J323" i="14" a="1"/>
  <c r="D363" i="14" a="1"/>
  <c r="C306" i="14" a="1"/>
  <c r="K334" i="14" a="1"/>
  <c r="J280" i="14" a="1"/>
  <c r="F312" i="14" a="1"/>
  <c r="D345" i="14" a="1"/>
  <c r="K273" i="14" a="1"/>
  <c r="I288" i="14" a="1"/>
  <c r="D231" i="14" a="1"/>
  <c r="I238" i="14" a="1"/>
  <c r="D179" i="14" a="1"/>
  <c r="I231" i="14" a="1"/>
  <c r="D319" i="14" a="1"/>
  <c r="D384" i="14" a="1"/>
  <c r="F289" i="14" a="1"/>
  <c r="I351" i="14" a="1"/>
  <c r="L359" i="14" a="1"/>
  <c r="L285" i="14" a="1"/>
  <c r="E314" i="14" a="1"/>
  <c r="L384" i="14" a="1"/>
  <c r="K313" i="14" a="1"/>
  <c r="E342" i="14" a="1"/>
  <c r="D288" i="14" a="1"/>
  <c r="I326" i="14" a="1"/>
  <c r="I200" i="14" a="1"/>
  <c r="F278" i="14" a="1"/>
  <c r="J376" i="14" a="1"/>
  <c r="E284" i="14" a="1"/>
  <c r="D309" i="14" a="1"/>
  <c r="J357" i="14" a="1"/>
  <c r="I369" i="14" a="1"/>
  <c r="D344" i="14" a="1"/>
  <c r="J341" i="14" a="1"/>
  <c r="I224" i="14" a="1"/>
  <c r="F294" i="14" a="1"/>
  <c r="C310" i="14" a="1"/>
  <c r="F206" i="14" a="1"/>
  <c r="D238" i="14" a="1"/>
  <c r="J213" i="14" a="1"/>
  <c r="D123" i="14" a="1"/>
  <c r="J228" i="14" a="1"/>
  <c r="L286" i="14" a="1"/>
  <c r="C192" i="14" a="1"/>
  <c r="J139" i="14" a="1"/>
  <c r="J126" i="14" a="1"/>
  <c r="K329" i="14" a="1"/>
  <c r="I353" i="14" a="1"/>
  <c r="E224" i="14" a="1"/>
  <c r="D232" i="14" a="1"/>
  <c r="D230" i="14" a="1"/>
  <c r="C173" i="14" a="1"/>
  <c r="F355" i="14" a="1"/>
  <c r="E302" i="14" a="1"/>
  <c r="I346" i="14" a="1"/>
  <c r="I336" i="14" a="1"/>
  <c r="L274" i="14" a="1"/>
  <c r="C354" i="14" a="1"/>
  <c r="C332" i="14" a="1"/>
  <c r="F350" i="14" a="1"/>
  <c r="F310" i="14" a="1"/>
  <c r="E309" i="14" a="1"/>
  <c r="C375" i="14" a="1"/>
  <c r="D368" i="14" a="1"/>
  <c r="L324" i="14" a="1"/>
  <c r="J359" i="14" a="1"/>
  <c r="J303" i="14" a="1"/>
  <c r="L356" i="14" a="1"/>
  <c r="I380" i="14" a="1"/>
  <c r="J340" i="14" a="1"/>
  <c r="F215" i="14" a="1"/>
  <c r="L225" i="14" a="1"/>
  <c r="I280" i="14" a="1"/>
  <c r="L345" i="14" a="1"/>
  <c r="F375" i="14" a="1"/>
  <c r="L283" i="14" a="1"/>
  <c r="K359" i="14" a="1"/>
  <c r="F341" i="14" a="1"/>
  <c r="K295" i="14" a="1"/>
  <c r="D315" i="14" a="1"/>
  <c r="K360" i="14" a="1"/>
  <c r="L318" i="14" a="1"/>
  <c r="L347" i="14" a="1"/>
  <c r="F276" i="14" a="1"/>
  <c r="L327" i="14" a="1"/>
  <c r="E219" i="14" a="1"/>
  <c r="F244" i="14" a="1"/>
  <c r="C301" i="14" a="1"/>
  <c r="F336" i="14" a="1"/>
  <c r="K366" i="14" a="1"/>
  <c r="L292" i="14" a="1"/>
  <c r="K324" i="14" a="1"/>
  <c r="K346" i="14" a="1"/>
  <c r="C369" i="14" a="1"/>
  <c r="L308" i="14" a="1"/>
  <c r="E372" i="14" a="1"/>
  <c r="J287" i="14" a="1"/>
  <c r="K367" i="14" a="1"/>
  <c r="L381" i="14" a="1"/>
  <c r="C322" i="14" a="1"/>
  <c r="K232" i="14" a="1"/>
  <c r="E234" i="14" a="1"/>
  <c r="E259" i="14" a="1"/>
  <c r="I194" i="14" a="1"/>
  <c r="C238" i="14" a="1"/>
  <c r="C363" i="14" a="1"/>
  <c r="I255" i="14" a="1"/>
  <c r="D328" i="14" a="1"/>
  <c r="C346" i="14" a="1"/>
  <c r="E369" i="14" a="1"/>
  <c r="F296" i="14" a="1"/>
  <c r="F315" i="14" a="1"/>
  <c r="F263" i="14" a="1"/>
  <c r="F322" i="14" a="1"/>
  <c r="I349" i="14" a="1"/>
  <c r="L371" i="14" a="1"/>
  <c r="F305" i="14" a="1"/>
  <c r="J334" i="14" a="1"/>
  <c r="J344" i="14" a="1"/>
  <c r="I290" i="14" a="1"/>
  <c r="E330" i="14" a="1"/>
  <c r="E365" i="14" a="1"/>
  <c r="L272" i="14" a="1"/>
  <c r="D325" i="14" a="1"/>
  <c r="J373" i="14" a="1"/>
  <c r="J368" i="14" a="1"/>
  <c r="E326" i="14" a="1"/>
  <c r="F356" i="14" a="1"/>
  <c r="I273" i="14" a="1"/>
  <c r="E379" i="14" a="1"/>
  <c r="F382" i="14" a="1"/>
  <c r="J321" i="14" a="1"/>
  <c r="F339" i="14" a="1"/>
  <c r="L242" i="14" a="1"/>
  <c r="E273" i="14" a="1"/>
  <c r="J183" i="14" a="1"/>
  <c r="E255" i="14" a="1"/>
  <c r="J172" i="14" a="1"/>
  <c r="I335" i="14" a="1"/>
  <c r="I352" i="14" a="1"/>
  <c r="K269" i="14" a="1"/>
  <c r="C344" i="14" a="1"/>
  <c r="I341" i="14" a="1"/>
  <c r="D327" i="14" a="1"/>
  <c r="D308" i="14" a="1"/>
  <c r="I362" i="14" a="1"/>
  <c r="E277" i="14" a="1"/>
  <c r="D332" i="14" a="1"/>
  <c r="L315" i="14" a="1"/>
  <c r="L379" i="14" a="1"/>
  <c r="C296" i="14" a="1"/>
  <c r="J382" i="14" a="1"/>
  <c r="D285" i="14" a="1"/>
  <c r="C329" i="14" a="1"/>
  <c r="F362" i="14" a="1"/>
  <c r="E311" i="14" a="1"/>
  <c r="J217" i="14" a="1"/>
  <c r="I213" i="14" a="1"/>
  <c r="J318" i="14" a="1"/>
  <c r="D383" i="14" a="1"/>
  <c r="E298" i="14" a="1"/>
  <c r="D348" i="14" a="1"/>
  <c r="K379" i="14" a="1"/>
  <c r="D377" i="14" a="1"/>
  <c r="L316" i="14" a="1"/>
  <c r="F380" i="14" a="1"/>
  <c r="J295" i="14" a="1"/>
  <c r="K347" i="14" a="1"/>
  <c r="L372" i="14" a="1"/>
  <c r="C330" i="14" a="1"/>
  <c r="F207" i="14" a="1"/>
  <c r="L217" i="14" a="1"/>
  <c r="J269" i="14" a="1"/>
  <c r="L289" i="14" a="1"/>
  <c r="C345" i="14" a="1"/>
  <c r="E282" i="14" a="1"/>
  <c r="D316" i="14" a="1"/>
  <c r="E332" i="14" a="1"/>
  <c r="K363" i="14" a="1"/>
  <c r="J293" i="14" a="1"/>
  <c r="I366" i="14" a="1"/>
  <c r="C302" i="14" a="1"/>
  <c r="C313" i="14" a="1"/>
  <c r="C377" i="14" a="1"/>
  <c r="F292" i="14" a="1"/>
  <c r="C234" i="14" a="1"/>
  <c r="E232" i="14" a="1"/>
  <c r="E270" i="14" a="1"/>
  <c r="K180" i="14" a="1"/>
  <c r="L253" i="14" a="1"/>
  <c r="C350" i="14" a="1"/>
  <c r="I379" i="14" a="1"/>
  <c r="L298" i="14" a="1"/>
  <c r="J342" i="14" a="1"/>
  <c r="J352" i="14" a="1"/>
  <c r="I298" i="14" a="1"/>
  <c r="I343" i="14" a="1"/>
  <c r="K252" i="14" a="1"/>
  <c r="C334" i="14" a="1"/>
  <c r="C359" i="14" a="1"/>
  <c r="J306" i="14" a="1"/>
  <c r="J339" i="14" a="1"/>
  <c r="D342" i="14" a="1"/>
  <c r="D362" i="14" a="1"/>
  <c r="E320" i="14" a="1"/>
  <c r="E359" i="14" a="1"/>
  <c r="D266" i="14" a="1"/>
  <c r="F344" i="14" a="1"/>
  <c r="I340" i="14" a="1"/>
  <c r="E381" i="14" a="1"/>
  <c r="I296" i="14" a="1"/>
  <c r="E346" i="14" a="1"/>
  <c r="E290" i="14" a="1"/>
  <c r="E337" i="14" a="1"/>
  <c r="L362" i="14" a="1"/>
  <c r="K311" i="14" a="1"/>
  <c r="C362" i="14" a="1"/>
  <c r="I260" i="14" a="1"/>
  <c r="F242" i="14" a="1"/>
  <c r="K206" i="14" a="1"/>
  <c r="J214" i="14" a="1"/>
  <c r="E307" i="14" a="1"/>
  <c r="E301" i="14" a="1"/>
  <c r="K354" i="14" a="1"/>
  <c r="J272" i="14" a="1"/>
  <c r="K315" i="14" a="1"/>
  <c r="L331" i="14" a="1"/>
  <c r="K364" i="14" a="1"/>
  <c r="C315" i="14" a="1"/>
  <c r="E371" i="14" a="1"/>
  <c r="D301" i="14" a="1"/>
  <c r="L343" i="14" a="1"/>
  <c r="C378" i="14" a="1"/>
  <c r="F306" i="14" a="1"/>
  <c r="J233" i="14" a="1"/>
  <c r="I229" i="14" a="1"/>
  <c r="I344" i="14" a="1"/>
  <c r="I364" i="14" a="1"/>
  <c r="L299" i="14" a="1"/>
  <c r="J343" i="14" a="1"/>
  <c r="L357" i="14" a="1"/>
  <c r="K244" i="14" a="1"/>
  <c r="F293" i="14" a="1"/>
  <c r="F285" i="14" a="1"/>
  <c r="J230" i="14" a="1"/>
  <c r="K260" i="14" a="1"/>
  <c r="K193" i="14" a="1"/>
  <c r="K302" i="14" a="1"/>
  <c r="C241" i="14" a="1"/>
  <c r="K280" i="14" a="1"/>
  <c r="F228" i="14" a="1"/>
  <c r="I237" i="14" a="1"/>
  <c r="F182" i="14" a="1"/>
  <c r="D144" i="14" a="1"/>
  <c r="K114" i="14" a="1"/>
  <c r="E383" i="14" a="1"/>
  <c r="D272" i="14" a="1"/>
  <c r="J179" i="14" a="1"/>
  <c r="J188" i="14" a="1"/>
  <c r="F222" i="14" a="1"/>
  <c r="C292" i="14" a="1"/>
  <c r="K272" i="14" a="1"/>
  <c r="C187" i="14" a="1"/>
  <c r="J258" i="14" a="1"/>
  <c r="I308" i="14" a="1"/>
  <c r="C211" i="14" a="1"/>
  <c r="D318" i="14" a="1"/>
  <c r="F327" i="14" a="1"/>
  <c r="D322" i="14" a="1"/>
  <c r="C347" i="14" a="1"/>
  <c r="F273" i="14" a="1"/>
  <c r="K332" i="14" a="1"/>
  <c r="J374" i="14" a="1"/>
  <c r="D305" i="14" a="1"/>
  <c r="K279" i="14" a="1"/>
  <c r="E361" i="14" a="1"/>
  <c r="J366" i="14" a="1"/>
  <c r="D357" i="14" a="1"/>
  <c r="L320" i="14" a="1"/>
  <c r="D371" i="14" a="1"/>
  <c r="J232" i="14" a="1"/>
  <c r="F280" i="14" a="1"/>
  <c r="K267" i="14" a="1"/>
  <c r="K316" i="14" a="1"/>
  <c r="E328" i="14" a="1"/>
  <c r="I317" i="14" a="1"/>
  <c r="E316" i="14" a="1"/>
  <c r="C352" i="14" a="1"/>
  <c r="J336" i="14" a="1"/>
  <c r="K289" i="14" a="1"/>
  <c r="L346" i="14" a="1"/>
  <c r="I324" i="14" a="1"/>
  <c r="C208" i="14" a="1"/>
  <c r="E238" i="14" a="1"/>
  <c r="K370" i="14" a="1"/>
  <c r="J365" i="14" a="1"/>
  <c r="E323" i="14" a="1"/>
  <c r="L322" i="14" a="1"/>
  <c r="C357" i="14" a="1"/>
  <c r="L338" i="14" a="1"/>
  <c r="E366" i="14" a="1"/>
  <c r="K300" i="14" a="1"/>
  <c r="D376" i="14" a="1"/>
  <c r="F363" i="14" a="1"/>
  <c r="C351" i="14" a="1"/>
  <c r="J329" i="14" a="1"/>
  <c r="J199" i="14" a="1"/>
  <c r="K249" i="14" a="1"/>
  <c r="C269" i="14" a="1"/>
  <c r="C210" i="14" a="1"/>
  <c r="J226" i="14" a="1"/>
  <c r="L215" i="14" a="1"/>
  <c r="C145" i="14" a="1"/>
  <c r="C290" i="14" a="1"/>
  <c r="F369" i="14" a="1"/>
  <c r="J289" i="14" a="1"/>
  <c r="D276" i="14" a="1"/>
  <c r="E179" i="14" a="1"/>
  <c r="D252" i="14" a="1"/>
  <c r="E122" i="14" a="1"/>
  <c r="J220" i="14" a="1"/>
  <c r="J237" i="14" a="1"/>
  <c r="L211" i="14" a="1"/>
  <c r="D136" i="14" a="1"/>
  <c r="K106" i="14" a="1"/>
  <c r="C131" i="14" a="1"/>
  <c r="I220" i="14" a="1"/>
  <c r="L374" i="14" a="1"/>
  <c r="D280" i="14" a="1"/>
  <c r="J265" i="14" a="1"/>
  <c r="J206" i="14" a="1"/>
  <c r="I259" i="14" a="1"/>
  <c r="L220" i="14" a="1"/>
  <c r="K281" i="14" a="1"/>
  <c r="L246" i="14" a="1"/>
  <c r="F267" i="14" a="1"/>
  <c r="I233" i="14" a="1"/>
  <c r="F254" i="14" a="1"/>
  <c r="I202" i="14" a="1"/>
  <c r="D128" i="14" a="1"/>
  <c r="K98" i="14" a="1"/>
  <c r="K174" i="14" a="1"/>
  <c r="L370" i="14" a="1"/>
  <c r="I283" i="14" a="1"/>
  <c r="C188" i="14" a="1"/>
  <c r="D195" i="14" a="1"/>
  <c r="F238" i="14" a="1"/>
  <c r="E267" i="14" a="1"/>
  <c r="I251" i="14" a="1"/>
  <c r="E170" i="14" a="1"/>
  <c r="C243" i="14" a="1"/>
  <c r="J296" i="14" a="1"/>
  <c r="I332" i="14" a="1"/>
  <c r="K195" i="14" a="1"/>
  <c r="K188" i="14" a="1"/>
  <c r="J227" i="14" a="1"/>
  <c r="C307" i="14" a="1"/>
  <c r="L255" i="14" a="1"/>
  <c r="E200" i="14" a="1"/>
  <c r="F247" i="14" a="1"/>
  <c r="L190" i="14" a="1"/>
  <c r="D218" i="14" a="1"/>
  <c r="F149" i="14" a="1"/>
  <c r="J370" i="14" a="1"/>
  <c r="E341" i="14" a="1"/>
  <c r="L281" i="14" a="1"/>
  <c r="D324" i="14" a="1"/>
  <c r="C339" i="14" a="1"/>
  <c r="J261" i="14" a="1"/>
  <c r="E243" i="14" a="1"/>
  <c r="E294" i="14" a="1"/>
  <c r="J350" i="14" a="1"/>
  <c r="K349" i="14" a="1"/>
  <c r="J304" i="14" a="1"/>
  <c r="C327" i="14" a="1"/>
  <c r="C209" i="14" a="1"/>
  <c r="C367" i="14" a="1"/>
  <c r="K384" i="14" a="1"/>
  <c r="C305" i="14" a="1"/>
  <c r="C291" i="14" a="1"/>
  <c r="I304" i="14" a="1"/>
  <c r="D312" i="14" a="1"/>
  <c r="E331" i="14" a="1"/>
  <c r="K236" i="14" a="1"/>
  <c r="I320" i="14" a="1"/>
  <c r="J291" i="14" a="1"/>
  <c r="L243" i="14" a="1"/>
  <c r="E187" i="14" a="1"/>
  <c r="C336" i="14" a="1"/>
  <c r="J351" i="14" a="1"/>
  <c r="J315" i="14" a="1"/>
  <c r="I323" i="14" a="1"/>
  <c r="F358" i="14" a="1"/>
  <c r="D341" i="14" a="1"/>
  <c r="L335" i="14" a="1"/>
  <c r="D270" i="14" a="1"/>
  <c r="K362" i="14" a="1"/>
  <c r="L349" i="14" a="1"/>
  <c r="L323" i="14" a="1"/>
  <c r="F370" i="14" a="1"/>
  <c r="F284" i="14" a="1"/>
  <c r="C242" i="14" a="1"/>
  <c r="E257" i="14" a="1"/>
  <c r="L199" i="14" a="1"/>
  <c r="I203" i="14" a="1"/>
  <c r="J208" i="14" a="1"/>
  <c r="D173" i="14" a="1"/>
  <c r="C299" i="14" a="1"/>
  <c r="L344" i="14" a="1"/>
  <c r="L301" i="14" a="1"/>
  <c r="L303" i="14" a="1"/>
  <c r="C324" i="14" a="1"/>
  <c r="I354" i="14" a="1"/>
  <c r="K308" i="14" a="1"/>
  <c r="J209" i="14" a="1"/>
  <c r="F225" i="14" a="1"/>
  <c r="K275" i="14" a="1"/>
  <c r="L325" i="14" a="1"/>
  <c r="L313" i="14" a="1"/>
  <c r="E368" i="14" a="1"/>
  <c r="I281" i="14" a="1"/>
  <c r="K200" i="14" a="1"/>
  <c r="E351" i="14" a="1"/>
  <c r="D350" i="14" a="1"/>
  <c r="E296" i="14" a="1"/>
  <c r="D372" i="14" a="1"/>
  <c r="F266" i="14" a="1"/>
  <c r="L380" i="14" a="1"/>
  <c r="F297" i="14" a="1"/>
  <c r="J299" i="14" a="1"/>
  <c r="D346" i="14" a="1"/>
  <c r="D321" i="14" a="1"/>
  <c r="D249" i="14" a="1"/>
  <c r="L204" i="14" a="1"/>
  <c r="C279" i="14" a="1"/>
  <c r="J384" i="14" a="1"/>
  <c r="K333" i="14" a="1"/>
  <c r="E325" i="14" a="1"/>
  <c r="E318" i="14" a="1"/>
  <c r="I294" i="14" a="1"/>
  <c r="F321" i="14" a="1"/>
  <c r="E329" i="14" a="1"/>
  <c r="I316" i="14" a="1"/>
  <c r="C293" i="14" a="1"/>
  <c r="K351" i="14" a="1"/>
  <c r="I338" i="14" a="1"/>
  <c r="C383" i="14" a="1"/>
  <c r="C342" i="14" a="1"/>
  <c r="F347" i="14" a="1"/>
  <c r="K258" i="14" a="1"/>
  <c r="F232" i="14" a="1"/>
  <c r="E289" i="14" a="1"/>
  <c r="E130" i="14" a="1"/>
  <c r="C199" i="14" a="1"/>
  <c r="F184" i="14" a="1"/>
  <c r="D90" i="14" a="1"/>
  <c r="E349" i="14" a="1"/>
  <c r="J253" i="14" a="1"/>
  <c r="D251" i="14" a="1"/>
  <c r="I267" i="14" a="1"/>
  <c r="D289" i="14" a="1"/>
  <c r="C230" i="14" a="1"/>
  <c r="E159" i="14" a="1"/>
  <c r="K245" i="14" a="1"/>
  <c r="E246" i="14" a="1"/>
  <c r="E129" i="14" a="1"/>
  <c r="D165" i="14" a="1"/>
  <c r="C31" i="14" a="1"/>
  <c r="I176" i="14" a="1"/>
  <c r="L135" i="14" a="1"/>
  <c r="K338" i="14" a="1"/>
  <c r="D355" i="14" a="1"/>
  <c r="E216" i="14" a="1"/>
  <c r="D224" i="14" a="1"/>
  <c r="D222" i="14" a="1"/>
  <c r="C165" i="14" a="1"/>
  <c r="C259" i="14" a="1"/>
  <c r="I191" i="14" a="1"/>
  <c r="D246" i="14" a="1"/>
  <c r="J212" i="14" a="1"/>
  <c r="F235" i="14" a="1"/>
  <c r="J181" i="14" a="1"/>
  <c r="D157" i="14" a="1"/>
  <c r="D23" i="14" a="1"/>
  <c r="L314" i="14" a="1"/>
  <c r="I327" i="14" a="1"/>
  <c r="K226" i="14" a="1"/>
  <c r="C240" i="14" a="1"/>
  <c r="D294" i="14" a="1"/>
  <c r="K181" i="14" a="1"/>
  <c r="F241" i="14" a="1"/>
  <c r="C214" i="14" a="1"/>
  <c r="L158" i="14" a="1"/>
  <c r="K278" i="14" a="1"/>
  <c r="J354" i="14" a="1"/>
  <c r="C245" i="14" a="1"/>
  <c r="C278" i="14" a="1"/>
  <c r="J156" i="14" a="1"/>
  <c r="E221" i="14" a="1"/>
  <c r="J264" i="14" a="1"/>
  <c r="E204" i="14" a="1"/>
  <c r="D155" i="14" a="1"/>
  <c r="L238" i="14" a="1"/>
  <c r="J292" i="14" a="1"/>
  <c r="I193" i="14" a="1"/>
  <c r="I134" i="14" a="1"/>
  <c r="D361" i="14" a="1"/>
  <c r="C382" i="14" a="1"/>
  <c r="L266" i="14" a="1"/>
  <c r="K328" i="14" a="1"/>
  <c r="F384" i="14" a="1"/>
  <c r="C271" i="14" a="1"/>
  <c r="L305" i="14" a="1"/>
  <c r="L307" i="14" a="1"/>
  <c r="L293" i="14" a="1"/>
  <c r="I299" i="14" a="1"/>
  <c r="I370" i="14" a="1"/>
  <c r="C381" i="14" a="1"/>
  <c r="D314" i="14" a="1"/>
  <c r="J345" i="14" a="1"/>
  <c r="J259" i="14" a="1"/>
  <c r="E263" i="14" a="1"/>
  <c r="D326" i="14" a="1"/>
  <c r="D356" i="14" a="1"/>
  <c r="L382" i="14" a="1"/>
  <c r="J320" i="14" a="1"/>
  <c r="I348" i="14" a="1"/>
  <c r="C376" i="14" a="1"/>
  <c r="I337" i="14" a="1"/>
  <c r="J281" i="14" a="1"/>
  <c r="I282" i="14" a="1"/>
  <c r="F329" i="14" a="1"/>
  <c r="D296" i="14" a="1"/>
  <c r="I208" i="14" a="1"/>
  <c r="C166" i="14" a="1"/>
  <c r="I292" i="14" a="1"/>
  <c r="I365" i="14" a="1"/>
  <c r="D317" i="14" a="1"/>
  <c r="C343" i="14" a="1"/>
  <c r="K304" i="14" a="1"/>
  <c r="C298" i="14" a="1"/>
  <c r="F316" i="14" a="1"/>
  <c r="I330" i="14" a="1"/>
  <c r="C272" i="14" a="1"/>
  <c r="J251" i="14" a="1"/>
  <c r="D311" i="14" a="1"/>
  <c r="K325" i="14" a="1"/>
  <c r="E317" i="14" a="1"/>
  <c r="E295" i="14" a="1"/>
  <c r="C319" i="14" a="1"/>
  <c r="C229" i="14" a="1"/>
  <c r="K230" i="14" a="1"/>
  <c r="J263" i="14" a="1"/>
  <c r="E167" i="14" a="1"/>
  <c r="F191" i="14" a="1"/>
  <c r="F144" i="14" a="1"/>
  <c r="C91" i="14" a="1"/>
  <c r="C294" i="14" a="1"/>
  <c r="I216" i="14" a="1"/>
  <c r="J222" i="14" a="1"/>
  <c r="F224" i="14" a="1"/>
  <c r="F258" i="14" a="1"/>
  <c r="C228" i="14" a="1"/>
  <c r="J279" i="14" a="1"/>
  <c r="F195" i="14" a="1"/>
  <c r="K219" i="14" a="1"/>
  <c r="F173" i="14" a="1"/>
  <c r="D82" i="14" a="1"/>
  <c r="F32" i="14" a="1"/>
  <c r="E139" i="14" a="1"/>
  <c r="I155" i="14" a="1"/>
  <c r="K305" i="14" a="1"/>
  <c r="I318" i="14" a="1"/>
  <c r="L206" i="14" a="1"/>
  <c r="K205" i="14" a="1"/>
  <c r="F216" i="14" a="1"/>
  <c r="L304" i="14" a="1"/>
  <c r="D244" i="14" a="1"/>
  <c r="L183" i="14" a="1"/>
  <c r="F268" i="14" a="1"/>
  <c r="K210" i="14" a="1"/>
  <c r="D234" i="14" a="1"/>
  <c r="F165" i="14" a="1"/>
  <c r="D74" i="14" a="1"/>
  <c r="E74" i="14" a="1"/>
  <c r="J278" i="14" a="1"/>
  <c r="D287" i="14" a="1"/>
  <c r="E283" i="14" a="1"/>
  <c r="L280" i="14" a="1"/>
  <c r="I269" i="14" a="1"/>
  <c r="L203" i="14" a="1"/>
  <c r="J266" i="14" a="1"/>
  <c r="C212" i="14" a="1"/>
  <c r="F283" i="14" a="1"/>
  <c r="D331" i="14" a="1"/>
  <c r="F328" i="14" a="1"/>
  <c r="K218" i="14" a="1"/>
  <c r="J260" i="14" a="1"/>
  <c r="J284" i="14" a="1"/>
  <c r="D205" i="14" a="1"/>
  <c r="K261" i="14" a="1"/>
  <c r="K233" i="14" a="1"/>
  <c r="L150" i="14" a="1"/>
  <c r="E225" i="14" a="1"/>
  <c r="J254" i="14" a="1"/>
  <c r="J189" i="14" a="1"/>
  <c r="D154" i="14" a="1"/>
  <c r="K92" i="14" a="1"/>
  <c r="J163" i="14" a="1"/>
  <c r="E85" i="14" a="1"/>
  <c r="F134" i="14" a="1"/>
  <c r="E13" i="14" a="1"/>
  <c r="E376" i="14" a="1"/>
  <c r="F377" i="14" a="1"/>
  <c r="K264" i="14" a="1"/>
  <c r="K266" i="14" a="1"/>
  <c r="L276" i="14" a="1"/>
  <c r="C314" i="14" a="1"/>
  <c r="C198" i="14" a="1"/>
  <c r="E195" i="14" a="1"/>
  <c r="J211" i="14" a="1"/>
  <c r="J283" i="14" a="1"/>
  <c r="L239" i="14" a="1"/>
  <c r="E184" i="14" a="1"/>
  <c r="D264" i="14" a="1"/>
  <c r="D310" i="14" a="1"/>
  <c r="D235" i="14" a="1"/>
  <c r="J240" i="14" a="1"/>
  <c r="C107" i="14" a="1"/>
  <c r="E41" i="14" a="1"/>
  <c r="K88" i="14" a="1"/>
  <c r="E166" i="14" a="1"/>
  <c r="K344" i="14" a="1"/>
  <c r="J326" i="14" a="1"/>
  <c r="J317" i="14" a="1"/>
  <c r="F353" i="14" a="1"/>
  <c r="J346" i="14" a="1"/>
  <c r="I319" i="14" a="1"/>
  <c r="D217" i="14" a="1"/>
  <c r="F342" i="14" a="1"/>
  <c r="K371" i="14" a="1"/>
  <c r="C321" i="14" a="1"/>
  <c r="E264" i="14" a="1"/>
  <c r="F357" i="14" a="1"/>
  <c r="L365" i="14" a="1"/>
  <c r="E278" i="14" a="1"/>
  <c r="K336" i="14" a="1"/>
  <c r="I232" i="14" a="1"/>
  <c r="L259" i="14" a="1"/>
  <c r="I301" i="14" a="1"/>
  <c r="F325" i="14" a="1"/>
  <c r="E364" i="14" a="1"/>
  <c r="K306" i="14" a="1"/>
  <c r="K331" i="14" a="1"/>
  <c r="L353" i="14" a="1"/>
  <c r="D335" i="14" a="1"/>
  <c r="J361" i="14" a="1"/>
  <c r="F368" i="14" a="1"/>
  <c r="K321" i="14" a="1"/>
  <c r="L366" i="14" a="1"/>
  <c r="D239" i="14" a="1"/>
  <c r="C273" i="14" a="1"/>
  <c r="E251" i="14" a="1"/>
  <c r="D307" i="14" a="1"/>
  <c r="E308" i="14" a="1"/>
  <c r="K310" i="14" a="1"/>
  <c r="E384" i="14" a="1"/>
  <c r="I265" i="14" a="1"/>
  <c r="L302" i="14" a="1"/>
  <c r="E305" i="14" a="1"/>
  <c r="L263" i="14" a="1"/>
  <c r="J247" i="14" a="1"/>
  <c r="F319" i="14" a="1"/>
  <c r="J322" i="14" a="1"/>
  <c r="K307" i="14" a="1"/>
  <c r="K342" i="14" a="1"/>
  <c r="D254" i="14" a="1"/>
  <c r="K215" i="14" a="1"/>
  <c r="K202" i="14" a="1"/>
  <c r="C260" i="14" a="1"/>
  <c r="F272" i="14" a="1"/>
  <c r="L273" i="14" a="1"/>
  <c r="E137" i="14" a="1"/>
  <c r="F76" i="14" a="1"/>
  <c r="K358" i="14" a="1"/>
  <c r="C226" i="14" a="1"/>
  <c r="C221" i="14" a="1"/>
  <c r="K222" i="14" a="1"/>
  <c r="E249" i="14" a="1"/>
  <c r="L228" i="14" a="1"/>
  <c r="L295" i="14" a="1"/>
  <c r="C191" i="14" a="1"/>
  <c r="L207" i="14" a="1"/>
  <c r="D242" i="14" a="1"/>
  <c r="E147" i="14" a="1"/>
  <c r="F17" i="14" a="1"/>
  <c r="D134" i="14" a="1"/>
  <c r="E142" i="14" a="1"/>
  <c r="I378" i="14" a="1"/>
  <c r="L275" i="14" a="1"/>
  <c r="C196" i="14" a="1"/>
  <c r="J180" i="14" a="1"/>
  <c r="F214" i="14" a="1"/>
  <c r="J277" i="14" a="1"/>
  <c r="F260" i="14" a="1"/>
  <c r="E178" i="14" a="1"/>
  <c r="C251" i="14" a="1"/>
  <c r="K294" i="14" a="1"/>
  <c r="I234" i="14" a="1"/>
  <c r="J215" i="14" a="1"/>
  <c r="L123" i="14" a="1"/>
  <c r="J69" i="14" a="1"/>
  <c r="J367" i="14" a="1"/>
  <c r="I382" i="14" a="1"/>
  <c r="E252" i="14" a="1"/>
  <c r="F246" i="14" a="1"/>
  <c r="L241" i="14" a="1"/>
  <c r="C202" i="14" a="1"/>
  <c r="L267" i="14" a="1"/>
  <c r="C235" i="14" a="1"/>
  <c r="E276" i="14" a="1"/>
  <c r="I263" i="14" a="1"/>
  <c r="L310" i="14" a="1"/>
  <c r="D292" i="14" a="1"/>
  <c r="K262" i="14" a="1"/>
  <c r="L290" i="14" a="1"/>
  <c r="D196" i="14" a="1"/>
  <c r="K285" i="14" a="1"/>
  <c r="L236" i="14" a="1"/>
  <c r="I295" i="14" a="1"/>
  <c r="I227" i="14" a="1"/>
  <c r="E242" i="14" a="1"/>
  <c r="I181" i="14" a="1"/>
  <c r="D176" i="14" a="1"/>
  <c r="F81" i="14" a="1"/>
  <c r="C179" i="14" a="1"/>
  <c r="E76" i="14" a="1"/>
  <c r="F130" i="14" a="1"/>
  <c r="F63" i="14" a="1"/>
  <c r="L332" i="14" a="1"/>
  <c r="F320" i="14" a="1"/>
  <c r="F223" i="14" a="1"/>
  <c r="K251" i="14" a="1"/>
  <c r="C366" i="14" a="1"/>
  <c r="D283" i="14" a="1"/>
  <c r="F299" i="14" a="1"/>
  <c r="J194" i="14" a="1"/>
  <c r="E215" i="14" a="1"/>
  <c r="F264" i="14" a="1"/>
  <c r="D256" i="14" a="1"/>
  <c r="E146" i="14" a="1"/>
  <c r="K246" i="14" a="1"/>
  <c r="I272" i="14" a="1"/>
  <c r="C225" i="14" a="1"/>
  <c r="I190" i="14" a="1"/>
  <c r="F92" i="14" a="1"/>
  <c r="I228" i="14" a="1"/>
  <c r="J89" i="14" a="1"/>
  <c r="I355" i="14" a="1"/>
  <c r="C365" i="14" a="1"/>
  <c r="D282" i="14" a="1"/>
  <c r="F311" i="14" a="1"/>
  <c r="K317" i="14" a="1"/>
  <c r="D336" i="14" a="1"/>
  <c r="E313" i="14" a="1"/>
  <c r="L205" i="14" a="1"/>
  <c r="C353" i="14" a="1"/>
  <c r="J338" i="14" a="1"/>
  <c r="I311" i="14" a="1"/>
  <c r="I249" i="14" a="1"/>
  <c r="D334" i="14" a="1"/>
  <c r="K322" i="14" a="1"/>
  <c r="L261" i="14" a="1"/>
  <c r="F326" i="14" a="1"/>
  <c r="K286" i="14" a="1"/>
  <c r="E248" i="14" a="1"/>
  <c r="L383" i="14" a="1"/>
  <c r="L284" i="14" a="1"/>
  <c r="D370" i="14" a="1"/>
  <c r="E348" i="14" a="1"/>
  <c r="C275" i="14" a="1"/>
  <c r="C325" i="14" a="1"/>
  <c r="C297" i="14" a="1"/>
  <c r="F317" i="14" a="1"/>
  <c r="F365" i="14" a="1"/>
  <c r="L330" i="14" a="1"/>
  <c r="K297" i="14" a="1"/>
  <c r="K380" i="14" a="1"/>
  <c r="K301" i="14" a="1"/>
  <c r="L250" i="14" a="1"/>
  <c r="C258" i="14" a="1"/>
  <c r="K277" i="14" a="1"/>
  <c r="J305" i="14" a="1"/>
  <c r="J377" i="14" a="1"/>
  <c r="F367" i="14" a="1"/>
  <c r="E279" i="14" a="1"/>
  <c r="K284" i="14" a="1"/>
  <c r="L358" i="14" a="1"/>
  <c r="I264" i="14" a="1"/>
  <c r="D233" i="14" a="1"/>
  <c r="E293" i="14" a="1"/>
  <c r="L317" i="14" a="1"/>
  <c r="K378" i="14" a="1"/>
  <c r="L312" i="14" a="1"/>
  <c r="J225" i="14" a="1"/>
  <c r="D199" i="14" a="1"/>
  <c r="F189" i="14" a="1"/>
  <c r="D240" i="14" a="1"/>
  <c r="L251" i="14" a="1"/>
  <c r="J245" i="14" a="1"/>
  <c r="F181" i="14" a="1"/>
  <c r="F113" i="14" a="1"/>
  <c r="L336" i="14" a="1"/>
  <c r="F281" i="14" a="1"/>
  <c r="D183" i="14" a="1"/>
  <c r="K197" i="14" a="1"/>
  <c r="C283" i="14" a="1"/>
  <c r="J204" i="14" a="1"/>
  <c r="C256" i="14" a="1"/>
  <c r="F183" i="14" a="1"/>
  <c r="E198" i="14" a="1"/>
  <c r="L201" i="14" a="1"/>
  <c r="K127" i="14" a="1"/>
  <c r="E197" i="14" a="1"/>
  <c r="I114" i="14" a="1"/>
  <c r="C295" i="14" a="1"/>
  <c r="E334" i="14" a="1"/>
  <c r="L248" i="14" a="1"/>
  <c r="D281" i="14" a="1"/>
  <c r="D180" i="14" a="1"/>
  <c r="L237" i="14" a="1"/>
  <c r="K290" i="14" a="1"/>
  <c r="E220" i="14" a="1"/>
  <c r="D171" i="14" a="1"/>
  <c r="L210" i="14" a="1"/>
  <c r="F286" i="14" a="1"/>
  <c r="E190" i="14" a="1"/>
  <c r="L168" i="14" a="1"/>
  <c r="K117" i="14" a="1"/>
  <c r="L194" i="14" a="1"/>
  <c r="D349" i="14" a="1"/>
  <c r="J364" i="14" a="1"/>
  <c r="C224" i="14" a="1"/>
  <c r="L230" i="14" a="1"/>
  <c r="L278" i="14" a="1"/>
  <c r="D164" i="14" a="1"/>
  <c r="I277" i="14" a="1"/>
  <c r="L187" i="14" a="1"/>
  <c r="K265" i="14" a="1"/>
  <c r="E356" i="14" a="1"/>
  <c r="I374" i="14" a="1"/>
  <c r="J360" i="14" a="1"/>
  <c r="J301" i="14" a="1"/>
  <c r="K355" i="14" a="1"/>
  <c r="K341" i="14" a="1"/>
  <c r="D347" i="14" a="1"/>
  <c r="C317" i="14" a="1"/>
  <c r="F259" i="14" a="1"/>
  <c r="L264" i="14" a="1"/>
  <c r="K375" i="14" a="1"/>
  <c r="D365" i="14" a="1"/>
  <c r="D124" i="14" a="1"/>
  <c r="I188" i="14" a="1"/>
  <c r="K255" i="14" a="1"/>
  <c r="I303" i="14" a="1"/>
  <c r="L218" i="14" a="1"/>
  <c r="F127" i="14" a="1"/>
  <c r="L197" i="14" a="1"/>
  <c r="D295" i="14" a="1"/>
  <c r="I291" i="14" a="1"/>
  <c r="I262" i="14" a="1"/>
  <c r="J210" i="14" a="1"/>
  <c r="E176" i="14" a="1"/>
  <c r="K296" i="14" a="1"/>
  <c r="D198" i="14" a="1"/>
  <c r="C157" i="14" a="1"/>
  <c r="D163" i="14" a="1"/>
  <c r="J363" i="14" a="1"/>
  <c r="K221" i="14" a="1"/>
  <c r="C149" i="14" a="1"/>
  <c r="D202" i="14" a="1"/>
  <c r="L192" i="14" a="1"/>
  <c r="I164" i="14" a="1"/>
  <c r="K82" i="14" a="1"/>
  <c r="I152" i="14" a="1"/>
  <c r="J193" i="14" a="1"/>
  <c r="L186" i="14" a="1"/>
  <c r="I321" i="14" a="1"/>
  <c r="D329" i="14" a="1"/>
  <c r="K356" i="14" a="1"/>
  <c r="J300" i="14" a="1"/>
  <c r="E226" i="14" a="1"/>
  <c r="J140" i="14" a="1"/>
  <c r="F212" i="14" a="1"/>
  <c r="C288" i="14" a="1"/>
  <c r="D139" i="14" a="1"/>
  <c r="I211" i="14" a="1"/>
  <c r="F202" i="14" a="1"/>
  <c r="I165" i="14" a="1"/>
  <c r="C136" i="14" a="1"/>
  <c r="J143" i="14" a="1"/>
  <c r="J308" i="14" a="1"/>
  <c r="K365" i="14" a="1"/>
  <c r="J243" i="14" a="1"/>
  <c r="F237" i="14" a="1"/>
  <c r="K257" i="14" a="1"/>
  <c r="D207" i="14" a="1"/>
  <c r="L265" i="14" a="1"/>
  <c r="D200" i="14" a="1"/>
  <c r="F287" i="14" a="1"/>
  <c r="K190" i="14" a="1"/>
  <c r="C265" i="14" a="1"/>
  <c r="F152" i="14" a="1"/>
  <c r="D188" i="14" a="1"/>
  <c r="E211" i="14" a="1"/>
  <c r="C218" i="14" a="1"/>
  <c r="E152" i="14" a="1"/>
  <c r="L104" i="14" a="1"/>
  <c r="J174" i="14" a="1"/>
  <c r="K67" i="14" a="1"/>
  <c r="I175" i="14" a="1"/>
  <c r="J205" i="14" a="1"/>
  <c r="F132" i="14" a="1"/>
  <c r="C65" i="14" a="1"/>
  <c r="L154" i="14" a="1"/>
  <c r="J39" i="14" a="1"/>
  <c r="F153" i="14" a="1"/>
  <c r="I135" i="14" a="1"/>
  <c r="K10" i="14" a="1"/>
  <c r="I62" i="14" a="1"/>
  <c r="D186" i="14" a="1"/>
  <c r="I189" i="14" a="1"/>
  <c r="F193" i="14" a="1"/>
  <c r="J177" i="14" a="1"/>
  <c r="L96" i="14" a="1"/>
  <c r="J158" i="14" a="1"/>
  <c r="K59" i="14" a="1"/>
  <c r="I167" i="14" a="1"/>
  <c r="I198" i="14" a="1"/>
  <c r="E165" i="14" a="1"/>
  <c r="C57" i="14" a="1"/>
  <c r="J157" i="14" a="1"/>
  <c r="J31" i="14" a="1"/>
  <c r="F102" i="14" a="1"/>
  <c r="L348" i="14" a="1"/>
  <c r="E304" i="14" a="1"/>
  <c r="F301" i="14" a="1"/>
  <c r="C309" i="14" a="1"/>
  <c r="C348" i="14" a="1"/>
  <c r="K247" i="14" a="1"/>
  <c r="I372" i="14" a="1"/>
  <c r="D338" i="14" a="1"/>
  <c r="D351" i="14" a="1"/>
  <c r="F291" i="14" a="1"/>
  <c r="K159" i="14" a="1"/>
  <c r="J191" i="14" a="1"/>
  <c r="E274" i="14" a="1"/>
  <c r="J218" i="14" a="1"/>
  <c r="I147" i="14" a="1"/>
  <c r="E109" i="14" a="1"/>
  <c r="F361" i="14" a="1"/>
  <c r="E266" i="14" a="1"/>
  <c r="C222" i="14" a="1"/>
  <c r="F187" i="14" a="1"/>
  <c r="I139" i="14" a="1"/>
  <c r="C323" i="14" a="1"/>
  <c r="K268" i="14" a="1"/>
  <c r="D306" i="14" a="1"/>
  <c r="L234" i="14" a="1"/>
  <c r="C270" i="14" a="1"/>
  <c r="D187" i="14" a="1"/>
  <c r="K292" i="14" a="1"/>
  <c r="E162" i="14" a="1"/>
  <c r="D279" i="14" a="1"/>
  <c r="J198" i="14" a="1"/>
  <c r="D72" i="14" a="1"/>
  <c r="K104" i="14" a="1"/>
  <c r="C176" i="14" a="1"/>
  <c r="L128" i="14" a="1"/>
  <c r="F308" i="14" a="1"/>
  <c r="E288" i="14" a="1"/>
  <c r="C304" i="14" a="1"/>
  <c r="K373" i="14" a="1"/>
  <c r="D223" i="14" a="1"/>
  <c r="E268" i="14" a="1"/>
  <c r="F220" i="14" a="1"/>
  <c r="F249" i="14" a="1"/>
  <c r="J185" i="14" a="1"/>
  <c r="K198" i="14" a="1"/>
  <c r="L231" i="14" a="1"/>
  <c r="L180" i="14" a="1"/>
  <c r="C117" i="14" a="1"/>
  <c r="K171" i="14" a="1"/>
  <c r="E271" i="14" a="1"/>
  <c r="E355" i="14" a="1"/>
  <c r="E218" i="14" a="1"/>
  <c r="K223" i="14" a="1"/>
  <c r="C250" i="14" a="1"/>
  <c r="D132" i="14" a="1"/>
  <c r="I275" i="14" a="1"/>
  <c r="F186" i="14" a="1"/>
  <c r="J262" i="14" a="1"/>
  <c r="F208" i="14" a="1"/>
  <c r="K237" i="14" a="1"/>
  <c r="E145" i="14" a="1"/>
  <c r="E299" i="14" a="1"/>
  <c r="I156" i="14" a="1"/>
  <c r="F174" i="14" a="1"/>
  <c r="E134" i="14" a="1"/>
  <c r="F354" i="14" a="1"/>
  <c r="F366" i="14" a="1"/>
  <c r="E344" i="14" a="1"/>
  <c r="E322" i="14" a="1"/>
  <c r="L216" i="14" a="1"/>
  <c r="D380" i="14" a="1"/>
  <c r="F374" i="14" a="1"/>
  <c r="D293" i="14" a="1"/>
  <c r="L235" i="14" a="1"/>
  <c r="E310" i="14" a="1"/>
  <c r="C257" i="14" a="1"/>
  <c r="E253" i="14" a="1"/>
  <c r="C263" i="14" a="1"/>
  <c r="C137" i="14" a="1"/>
  <c r="E100" i="14" a="1"/>
  <c r="F236" i="14" a="1"/>
  <c r="D258" i="14" a="1"/>
  <c r="C220" i="14" a="1"/>
  <c r="E260" i="14" a="1"/>
  <c r="E191" i="14" a="1"/>
  <c r="K312" i="14" a="1"/>
  <c r="K229" i="14" a="1"/>
  <c r="F277" i="14" a="1"/>
  <c r="F255" i="14" a="1"/>
  <c r="D253" i="14" a="1"/>
  <c r="E262" i="14" a="1"/>
  <c r="K276" i="14" a="1"/>
  <c r="I285" i="14" a="1"/>
  <c r="J257" i="14" a="1"/>
  <c r="C177" i="14" a="1"/>
  <c r="J72" i="14" a="1"/>
  <c r="J105" i="14" a="1"/>
  <c r="C114" i="14" a="1"/>
  <c r="F150" i="14" a="1"/>
  <c r="J288" i="14" a="1"/>
  <c r="F275" i="14" a="1"/>
  <c r="D286" i="14" a="1"/>
  <c r="I356" i="14" a="1"/>
  <c r="L271" i="14" a="1"/>
  <c r="C267" i="14" a="1"/>
  <c r="D140" i="14" a="1"/>
  <c r="J229" i="14" a="1"/>
  <c r="D298" i="14" a="1"/>
  <c r="I184" i="14" a="1"/>
  <c r="L209" i="14" a="1"/>
  <c r="D160" i="14" a="1"/>
  <c r="C55" i="14" a="1"/>
  <c r="I74" i="14" a="1"/>
  <c r="C356" i="14" a="1"/>
  <c r="C328" i="14" a="1"/>
  <c r="D215" i="14" a="1"/>
  <c r="J207" i="14" a="1"/>
  <c r="I215" i="14" a="1"/>
  <c r="C125" i="14" a="1"/>
  <c r="I239" i="14" a="1"/>
  <c r="D208" i="14" a="1"/>
  <c r="L258" i="14" a="1"/>
  <c r="F199" i="14" a="1"/>
  <c r="L223" i="14" a="1"/>
  <c r="I140" i="14" a="1"/>
  <c r="F229" i="14" a="1"/>
  <c r="E144" i="14" a="1"/>
  <c r="K126" i="14" a="1"/>
  <c r="L188" i="14" a="1"/>
  <c r="K69" i="14" a="1"/>
  <c r="F120" i="14" a="1"/>
  <c r="D227" i="14" a="1"/>
  <c r="L93" i="14" a="1"/>
  <c r="D146" i="14" a="1"/>
  <c r="J86" i="14" a="1"/>
  <c r="J4" i="14" a="1"/>
  <c r="E83" i="14" a="1"/>
  <c r="D3" i="14" a="1"/>
  <c r="J75" i="14" a="1"/>
  <c r="E26" i="14" a="1"/>
  <c r="D19" i="14" a="1"/>
  <c r="C73" i="14" a="1"/>
  <c r="F219" i="14" a="1"/>
  <c r="J169" i="14" a="1"/>
  <c r="J175" i="14" a="1"/>
  <c r="C168" i="14" a="1"/>
  <c r="C62" i="14" a="1"/>
  <c r="K111" i="14" a="1"/>
  <c r="L229" i="14" a="1"/>
  <c r="L85" i="14" a="1"/>
  <c r="E136" i="14" a="1"/>
  <c r="D117" i="14" a="1"/>
  <c r="C22" i="14" a="1"/>
  <c r="F138" i="14" a="1"/>
  <c r="J12" i="14" a="1"/>
  <c r="I39" i="14" a="1"/>
  <c r="E202" i="14" a="1"/>
  <c r="I131" i="14" a="1"/>
  <c r="J167" i="14" a="1"/>
  <c r="C160" i="14" a="1"/>
  <c r="C54" i="14" a="1"/>
  <c r="K103" i="14" a="1"/>
  <c r="L227" i="14" a="1"/>
  <c r="C129" i="14" a="1"/>
  <c r="I171" i="14" a="1"/>
  <c r="D101" i="14" a="1"/>
  <c r="F11" i="14" a="1"/>
  <c r="J116" i="14" a="1"/>
  <c r="C4" i="14" a="1"/>
  <c r="E66" i="14" a="1"/>
  <c r="I53" i="14" a="1"/>
  <c r="K8" i="14" a="1"/>
  <c r="D57" i="14" a="1"/>
  <c r="J83" i="14" a="1"/>
  <c r="K17" i="14" a="1"/>
  <c r="F15" i="14" a="1"/>
  <c r="J136" i="14" a="1"/>
  <c r="K144" i="14" a="1"/>
  <c r="E194" i="14" a="1"/>
  <c r="D168" i="14" a="1"/>
  <c r="J151" i="14" a="1"/>
  <c r="C152" i="14" a="1"/>
  <c r="C46" i="14" a="1"/>
  <c r="K95" i="14" a="1"/>
  <c r="J192" i="14" a="1"/>
  <c r="K118" i="14" a="1"/>
  <c r="J161" i="14" a="1"/>
  <c r="D85" i="14" a="1"/>
  <c r="J3" i="14" a="1"/>
  <c r="J100" i="14" a="1"/>
  <c r="C16" i="14" a="1"/>
  <c r="L40" i="14" a="1"/>
  <c r="E352" i="14" a="1"/>
  <c r="L306" i="14" a="1"/>
  <c r="I278" i="14" a="1"/>
  <c r="J309" i="14" a="1"/>
  <c r="I302" i="14" a="1"/>
  <c r="L214" i="14" a="1"/>
  <c r="F371" i="14" a="1"/>
  <c r="K352" i="14" a="1"/>
  <c r="J337" i="14" a="1"/>
  <c r="D192" i="14" a="1"/>
  <c r="K340" i="14" a="1"/>
  <c r="K199" i="14" a="1"/>
  <c r="E228" i="14" a="1"/>
  <c r="D273" i="14" a="1"/>
  <c r="K116" i="14" a="1"/>
  <c r="I180" i="14" a="1"/>
  <c r="F243" i="14" a="1"/>
  <c r="K189" i="14" a="1"/>
  <c r="L195" i="14" a="1"/>
  <c r="E258" i="14" a="1"/>
  <c r="K108" i="14" a="1"/>
  <c r="C371" i="14" a="1"/>
  <c r="K196" i="14" a="1"/>
  <c r="J246" i="14" a="1"/>
  <c r="L202" i="14" a="1"/>
  <c r="C216" i="14" a="1"/>
  <c r="C262" i="14" a="1"/>
  <c r="J267" i="14" a="1"/>
  <c r="E287" i="14" a="1"/>
  <c r="F218" i="14" a="1"/>
  <c r="F170" i="14" a="1"/>
  <c r="E57" i="14" a="1"/>
  <c r="I90" i="14" a="1"/>
  <c r="L107" i="14" a="1"/>
  <c r="L172" i="14" a="1"/>
  <c r="D374" i="14" a="1"/>
  <c r="F248" i="14" a="1"/>
  <c r="K353" i="14" a="1"/>
  <c r="J319" i="14" a="1"/>
  <c r="I254" i="14" a="1"/>
  <c r="C246" i="14" a="1"/>
  <c r="C133" i="14" a="1"/>
  <c r="K217" i="14" a="1"/>
  <c r="F265" i="14" a="1"/>
  <c r="E207" i="14" a="1"/>
  <c r="F200" i="14" a="1"/>
  <c r="C161" i="14" a="1"/>
  <c r="F56" i="14" a="1"/>
  <c r="J125" i="14" a="1"/>
  <c r="F313" i="14" a="1"/>
  <c r="I312" i="14" a="1"/>
  <c r="C190" i="14" a="1"/>
  <c r="C205" i="14" a="1"/>
  <c r="J242" i="14" a="1"/>
  <c r="D271" i="14" a="1"/>
  <c r="D265" i="14" a="1"/>
  <c r="D216" i="14" a="1"/>
  <c r="L254" i="14" a="1"/>
  <c r="E291" i="14" a="1"/>
  <c r="C227" i="14" a="1"/>
  <c r="C215" i="14" a="1"/>
  <c r="L296" i="14" a="1"/>
  <c r="F178" i="14" a="1"/>
  <c r="D184" i="14" a="1"/>
  <c r="L119" i="14" a="1"/>
  <c r="K212" i="14" a="1"/>
  <c r="J104" i="14" a="1"/>
  <c r="F201" i="14" a="1"/>
  <c r="K78" i="14" a="1"/>
  <c r="C170" i="14" a="1"/>
  <c r="C121" i="14" a="1"/>
  <c r="L20" i="14" a="1"/>
  <c r="I77" i="14" a="1"/>
  <c r="D11" i="14" a="1"/>
  <c r="L75" i="14" a="1"/>
  <c r="I60" i="14" a="1"/>
  <c r="C206" i="14" a="1"/>
  <c r="E54" i="14" a="1"/>
  <c r="E275" i="14" a="1"/>
  <c r="F162" i="14" a="1"/>
  <c r="K163" i="14" a="1"/>
  <c r="E112" i="14" a="1"/>
  <c r="I214" i="14" a="1"/>
  <c r="J96" i="14" a="1"/>
  <c r="I210" i="14" a="1"/>
  <c r="L129" i="14" a="1"/>
  <c r="C162" i="14" a="1"/>
  <c r="E105" i="14" a="1"/>
  <c r="J8" i="14" a="1"/>
  <c r="L65" i="14" a="1"/>
  <c r="F3" i="14" a="1"/>
  <c r="C43" i="14" a="1"/>
  <c r="L287" i="14" a="1"/>
  <c r="C195" i="14" a="1"/>
  <c r="K155" i="14" a="1"/>
  <c r="E104" i="14" a="1"/>
  <c r="I212" i="14" a="1"/>
  <c r="J88" i="14" a="1"/>
  <c r="L176" i="14" a="1"/>
  <c r="E120" i="14" a="1"/>
  <c r="C154" i="14" a="1"/>
  <c r="J91" i="14" a="1"/>
  <c r="L26" i="14" a="1"/>
  <c r="J53" i="14" a="1"/>
  <c r="I13" i="14" a="1"/>
  <c r="D64" i="14" a="1"/>
  <c r="I44" i="14" a="1"/>
  <c r="K145" i="14" a="1"/>
  <c r="E38" i="14" a="1"/>
  <c r="L48" i="14" a="1"/>
  <c r="I133" i="14" a="1"/>
  <c r="L105" i="14" a="1"/>
  <c r="I17" i="14" a="1"/>
  <c r="F57" i="14" a="1"/>
  <c r="C247" i="14" a="1"/>
  <c r="E140" i="14" a="1"/>
  <c r="I121" i="14" a="1"/>
  <c r="E96" i="14" a="1"/>
  <c r="I236" i="14" a="1"/>
  <c r="C364" i="14" a="1"/>
  <c r="D209" i="14" a="1"/>
  <c r="L373" i="14" a="1"/>
  <c r="C252" i="14" a="1"/>
  <c r="E339" i="14" a="1"/>
  <c r="I363" i="14" a="1"/>
  <c r="C340" i="14" a="1"/>
  <c r="J372" i="14" a="1"/>
  <c r="I286" i="14" a="1"/>
  <c r="K263" i="14" a="1"/>
  <c r="K250" i="14" a="1"/>
  <c r="L376" i="14" a="1"/>
  <c r="I310" i="14" a="1"/>
  <c r="I199" i="14" a="1"/>
  <c r="D263" i="14" a="1"/>
  <c r="F105" i="14" a="1"/>
  <c r="K345" i="14" a="1"/>
  <c r="L260" i="14" a="1"/>
  <c r="L185" i="14" a="1"/>
  <c r="L166" i="14" a="1"/>
  <c r="F234" i="14" a="1"/>
  <c r="F97" i="14" a="1"/>
  <c r="E347" i="14" a="1"/>
  <c r="J164" i="14" a="1"/>
  <c r="D236" i="14" a="1"/>
  <c r="E345" i="14" a="1"/>
  <c r="J224" i="14" a="1"/>
  <c r="D206" i="14" a="1"/>
  <c r="E236" i="14" a="1"/>
  <c r="F257" i="14" a="1"/>
  <c r="D220" i="14" a="1"/>
  <c r="E124" i="14" a="1"/>
  <c r="K228" i="14" a="1"/>
  <c r="C193" i="14" a="1"/>
  <c r="L98" i="14" a="1"/>
  <c r="K173" i="14" a="1"/>
  <c r="C308" i="14" a="1"/>
  <c r="L233" i="14" a="1"/>
  <c r="F314" i="14" a="1"/>
  <c r="D257" i="14" a="1"/>
  <c r="I276" i="14" a="1"/>
  <c r="D274" i="14" a="1"/>
  <c r="D260" i="14" a="1"/>
  <c r="F221" i="14" a="1"/>
  <c r="J273" i="14" a="1"/>
  <c r="E265" i="14" a="1"/>
  <c r="F198" i="14" a="1"/>
  <c r="F154" i="14" a="1"/>
  <c r="K184" i="14" a="1"/>
  <c r="I261" i="14" a="1"/>
  <c r="J302" i="14" a="1"/>
  <c r="L268" i="14" a="1"/>
  <c r="F298" i="14" a="1"/>
  <c r="J186" i="14" a="1"/>
  <c r="C249" i="14" a="1"/>
  <c r="L279" i="14" a="1"/>
  <c r="D248" i="14" a="1"/>
  <c r="E138" i="14" a="1"/>
  <c r="I235" i="14" a="1"/>
  <c r="I284" i="14" a="1"/>
  <c r="C217" i="14" a="1"/>
  <c r="C189" i="14" a="1"/>
  <c r="E217" i="14" a="1"/>
  <c r="C99" i="14" a="1"/>
  <c r="E123" i="14" a="1"/>
  <c r="D113" i="14" a="1"/>
  <c r="J216" i="14" a="1"/>
  <c r="F99" i="14" a="1"/>
  <c r="L143" i="14" a="1"/>
  <c r="K132" i="14" a="1"/>
  <c r="F171" i="14" a="1"/>
  <c r="C17" i="14" a="1"/>
  <c r="D52" i="14" a="1"/>
  <c r="E42" i="14" a="1"/>
  <c r="I117" i="14" a="1"/>
  <c r="F66" i="14" a="1"/>
  <c r="J49" i="14" a="1"/>
  <c r="E149" i="14" a="1"/>
  <c r="E53" i="14" a="1"/>
  <c r="K235" i="14" a="1"/>
  <c r="F116" i="14" a="1"/>
  <c r="J113" i="14" a="1"/>
  <c r="D105" i="14" a="1"/>
  <c r="I218" i="14" a="1"/>
  <c r="F91" i="14" a="1"/>
  <c r="J131" i="14" a="1"/>
  <c r="K120" i="14" a="1"/>
  <c r="F163" i="14" a="1"/>
  <c r="D68" i="14" a="1"/>
  <c r="K26" i="14" a="1"/>
  <c r="D28" i="14" a="1"/>
  <c r="I101" i="14" a="1"/>
  <c r="F50" i="14" a="1"/>
  <c r="I219" i="14" a="1"/>
  <c r="F100" i="14" a="1"/>
  <c r="J97" i="14" a="1"/>
  <c r="D97" i="14" a="1"/>
  <c r="K182" i="14" a="1"/>
  <c r="F83" i="14" a="1"/>
  <c r="J178" i="14" a="1"/>
  <c r="C112" i="14" a="1"/>
  <c r="C286" i="14" a="1"/>
  <c r="J333" i="14" a="1"/>
  <c r="K382" i="14" a="1"/>
  <c r="K203" i="14" a="1"/>
  <c r="F333" i="14" a="1"/>
  <c r="J202" i="14" a="1"/>
  <c r="J358" i="14" a="1"/>
  <c r="E343" i="14" a="1"/>
  <c r="E350" i="14" a="1"/>
  <c r="L364" i="14" a="1"/>
  <c r="D337" i="14" a="1"/>
  <c r="F269" i="14" a="1"/>
  <c r="I221" i="14" a="1"/>
  <c r="L226" i="14" a="1"/>
  <c r="I322" i="14" a="1"/>
  <c r="J238" i="14" a="1"/>
  <c r="L191" i="14" a="1"/>
  <c r="C184" i="14" a="1"/>
  <c r="C93" i="14" a="1"/>
  <c r="L282" i="14" a="1"/>
  <c r="F262" i="14" a="1"/>
  <c r="D172" i="14" a="1"/>
  <c r="E151" i="14" a="1"/>
  <c r="E206" i="14" a="1"/>
  <c r="C85" i="14" a="1"/>
  <c r="L311" i="14" a="1"/>
  <c r="D214" i="14" a="1"/>
  <c r="E212" i="14" a="1"/>
  <c r="F332" i="14" a="1"/>
  <c r="L181" i="14" a="1"/>
  <c r="E231" i="14" a="1"/>
  <c r="I243" i="14" a="1"/>
  <c r="I266" i="14" a="1"/>
  <c r="I244" i="14" a="1"/>
  <c r="D125" i="14" a="1"/>
  <c r="K186" i="14" a="1"/>
  <c r="K146" i="14" a="1"/>
  <c r="C87" i="14" a="1"/>
  <c r="J166" i="14" a="1"/>
  <c r="E377" i="14" a="1"/>
  <c r="J239" i="14" a="1"/>
  <c r="E312" i="14" a="1"/>
  <c r="K224" i="14" a="1"/>
  <c r="L224" i="14" a="1"/>
  <c r="I223" i="14" a="1"/>
  <c r="J244" i="14" a="1"/>
  <c r="D212" i="14" a="1"/>
  <c r="C239" i="14" a="1"/>
  <c r="I268" i="14" a="1"/>
  <c r="F160" i="14" a="1"/>
  <c r="D106" i="14" a="1"/>
  <c r="K137" i="14" a="1"/>
  <c r="D189" i="14" a="1"/>
  <c r="E360" i="14" a="1"/>
  <c r="C264" i="14" a="1"/>
  <c r="D291" i="14" a="1"/>
  <c r="K293" i="14" a="1"/>
  <c r="C194" i="14" a="1"/>
  <c r="C248" i="14" a="1"/>
  <c r="J221" i="14" a="1"/>
  <c r="D131" i="14" a="1"/>
  <c r="K248" i="14" a="1"/>
  <c r="D284" i="14" a="1"/>
  <c r="C200" i="14" a="1"/>
  <c r="L151" i="14" a="1"/>
  <c r="L184" i="14" a="1"/>
  <c r="K84" i="14" a="1"/>
  <c r="C127" i="14" a="1"/>
  <c r="C90" i="14" a="1"/>
  <c r="F135" i="14" a="1"/>
  <c r="F90" i="14" a="1"/>
  <c r="C163" i="14" a="1"/>
  <c r="K115" i="14" a="1"/>
  <c r="E164" i="14" a="1"/>
  <c r="F39" i="14" a="1"/>
  <c r="C51" i="14" a="1"/>
  <c r="F71" i="14" a="1"/>
  <c r="K70" i="14" a="1"/>
  <c r="F166" i="14" a="1"/>
  <c r="K30" i="14" a="1"/>
  <c r="D112" i="14" a="1"/>
  <c r="E28" i="14" a="1"/>
  <c r="L198" i="14" a="1"/>
  <c r="K121" i="14" a="1"/>
  <c r="E117" i="14" a="1"/>
  <c r="C82" i="14" a="1"/>
  <c r="C183" i="14" a="1"/>
  <c r="F82" i="14" a="1"/>
  <c r="D153" i="14" a="1"/>
  <c r="K107" i="14" a="1"/>
  <c r="E156" i="14" a="1"/>
  <c r="I29" i="14" a="1"/>
  <c r="C35" i="14" a="1"/>
  <c r="L62" i="14" a="1"/>
  <c r="C59" i="14" a="1"/>
  <c r="C171" i="14" a="1"/>
  <c r="L182" i="14" a="1"/>
  <c r="F89" i="14" a="1"/>
  <c r="E101" i="14" a="1"/>
  <c r="C74" i="14" a="1"/>
  <c r="J170" i="14" a="1"/>
  <c r="F74" i="14" a="1"/>
  <c r="E143" i="14" a="1"/>
  <c r="K99" i="14" a="1"/>
  <c r="E148" i="14" a="1"/>
  <c r="D21" i="14" a="1"/>
  <c r="K71" i="14" a="1"/>
  <c r="L54" i="14" a="1"/>
  <c r="D56" i="14" a="1"/>
  <c r="F133" i="14" a="1"/>
  <c r="L14" i="14" a="1"/>
  <c r="K128" i="14" a="1"/>
  <c r="L7" i="14" a="1"/>
  <c r="K63" i="14" a="1"/>
  <c r="E63" i="14" a="1"/>
  <c r="L121" i="14" a="1"/>
  <c r="J7" i="14" a="1"/>
  <c r="I2" i="14" a="1"/>
  <c r="I274" i="14" a="1"/>
  <c r="F146" i="14" a="1"/>
  <c r="E93" i="14" a="1"/>
  <c r="K124" i="14" a="1"/>
  <c r="K160" i="14" a="1"/>
  <c r="J117" i="14" a="1"/>
  <c r="E135" i="14" a="1"/>
  <c r="K91" i="14" a="1"/>
  <c r="I306" i="14" a="1"/>
  <c r="C361" i="14" a="1"/>
  <c r="K227" i="14" a="1"/>
  <c r="F136" i="14" a="1"/>
  <c r="E241" i="14" a="1"/>
  <c r="D225" i="14" a="1"/>
  <c r="L222" i="14" a="1"/>
  <c r="E169" i="14" a="1"/>
  <c r="D75" i="14" a="1"/>
  <c r="E321" i="14" a="1"/>
  <c r="D277" i="14" a="1"/>
  <c r="I148" i="14" a="1"/>
  <c r="J313" i="14" a="1"/>
  <c r="I201" i="14" a="1"/>
  <c r="E240" i="14" a="1"/>
  <c r="K240" i="14" a="1"/>
  <c r="D145" i="14" a="1"/>
  <c r="I92" i="14" a="1"/>
  <c r="C66" i="14" a="1"/>
  <c r="E12" i="14" a="1"/>
  <c r="J25" i="14" a="1"/>
  <c r="D226" i="14" a="1"/>
  <c r="K123" i="14" a="1"/>
  <c r="J60" i="14" a="1"/>
  <c r="E208" i="14" a="1"/>
  <c r="I51" i="14" a="1"/>
  <c r="D148" i="14" a="1"/>
  <c r="E185" i="14" a="1"/>
  <c r="L80" i="14" a="1"/>
  <c r="K51" i="14" a="1"/>
  <c r="C197" i="14" a="1"/>
  <c r="C69" i="14" a="1"/>
  <c r="D95" i="14" a="1"/>
  <c r="K135" i="14" a="1"/>
  <c r="J33" i="14" a="1"/>
  <c r="D36" i="14" a="1"/>
  <c r="L44" i="14" a="1"/>
  <c r="K40" i="14" a="1"/>
  <c r="K131" i="14" a="1"/>
  <c r="I225" i="14" a="1"/>
  <c r="F188" i="14" a="1"/>
  <c r="L106" i="14" a="1"/>
  <c r="L94" i="14" a="1"/>
  <c r="K168" i="14" a="1"/>
  <c r="D219" i="14" a="1"/>
  <c r="D158" i="14" a="1"/>
  <c r="E36" i="14" a="1"/>
  <c r="F41" i="14" a="1"/>
  <c r="F65" i="14" a="1"/>
  <c r="J152" i="14" a="1"/>
  <c r="C70" i="14" a="1"/>
  <c r="I293" i="14" a="1"/>
  <c r="F125" i="14" a="1"/>
  <c r="L138" i="14" a="1"/>
  <c r="L115" i="14" a="1"/>
  <c r="J138" i="14" a="1"/>
  <c r="J109" i="14" a="1"/>
  <c r="I178" i="14" a="1"/>
  <c r="K83" i="14" a="1"/>
  <c r="C167" i="14" a="1"/>
  <c r="E64" i="14" a="1"/>
  <c r="D71" i="14" a="1"/>
  <c r="L38" i="14" a="1"/>
  <c r="E16" i="14" a="1"/>
  <c r="E154" i="14" a="1"/>
  <c r="D120" i="14" a="1"/>
  <c r="L189" i="14" a="1"/>
  <c r="E171" i="14" a="1"/>
  <c r="C30" i="14" a="1"/>
  <c r="C132" i="14" a="1"/>
  <c r="F211" i="14" a="1"/>
  <c r="K102" i="14" a="1"/>
  <c r="L141" i="14" a="1"/>
  <c r="I118" i="14" a="1"/>
  <c r="I4" i="14" a="1"/>
  <c r="F119" i="14" a="1"/>
  <c r="K15" i="14" a="1"/>
  <c r="E19" i="14" a="1"/>
  <c r="D27" i="14" a="1"/>
  <c r="C18" i="14" a="1"/>
  <c r="D33" i="14" a="1"/>
  <c r="I47" i="14" a="1"/>
  <c r="C8" i="14" a="1"/>
  <c r="C15" i="14" a="1"/>
  <c r="J119" i="14" a="1"/>
  <c r="K125" i="14" a="1"/>
  <c r="D229" i="14" a="1"/>
  <c r="C135" i="14" a="1"/>
  <c r="K80" i="14" a="1"/>
  <c r="E72" i="14" a="1"/>
  <c r="F185" i="14" a="1"/>
  <c r="F115" i="14" a="1"/>
  <c r="K169" i="14" a="1"/>
  <c r="C89" i="14" a="1"/>
  <c r="C122" i="14" a="1"/>
  <c r="L41" i="14" a="1"/>
  <c r="K4" i="14" a="1"/>
  <c r="K66" i="14" a="1"/>
  <c r="K361" i="14" a="1"/>
  <c r="D304" i="14" a="1"/>
  <c r="C150" i="14" a="1"/>
  <c r="C277" i="14" a="1"/>
  <c r="C236" i="14" a="1"/>
  <c r="D194" i="14" a="1"/>
  <c r="F108" i="14" a="1"/>
  <c r="J268" i="14" a="1"/>
  <c r="C281" i="14" a="1"/>
  <c r="F194" i="14" a="1"/>
  <c r="K85" i="14" a="1"/>
  <c r="K216" i="14" a="1"/>
  <c r="J236" i="14" a="1"/>
  <c r="C255" i="14" a="1"/>
  <c r="C101" i="14" a="1"/>
  <c r="L124" i="14" a="1"/>
  <c r="C118" i="14" a="1"/>
  <c r="E60" i="14" a="1"/>
  <c r="D170" i="14" a="1"/>
  <c r="D109" i="14" a="1"/>
  <c r="F157" i="14" a="1"/>
  <c r="C103" i="14" a="1"/>
  <c r="I138" i="14" a="1"/>
  <c r="C124" i="14" a="1"/>
  <c r="J32" i="14" a="1"/>
  <c r="L288" i="14" a="1"/>
  <c r="D169" i="14" a="1"/>
  <c r="D61" i="14" a="1"/>
  <c r="J52" i="14" a="1"/>
  <c r="J155" i="14" a="1"/>
  <c r="C50" i="14" a="1"/>
  <c r="D67" i="14" a="1"/>
  <c r="F70" i="14" a="1"/>
  <c r="K74" i="14" a="1"/>
  <c r="C68" i="14" a="1"/>
  <c r="L43" i="14" a="1"/>
  <c r="I103" i="14" a="1"/>
  <c r="L31" i="14" a="1"/>
  <c r="L269" i="14" a="1"/>
  <c r="C147" i="14" a="1"/>
  <c r="C79" i="14" a="1"/>
  <c r="J80" i="14" a="1"/>
  <c r="I122" i="14" a="1"/>
  <c r="I196" i="14" a="1"/>
  <c r="D80" i="14" a="1"/>
  <c r="C13" i="14" a="1"/>
  <c r="L55" i="14" a="1"/>
  <c r="D32" i="14" a="1"/>
  <c r="F109" i="14" a="1"/>
  <c r="F203" i="14" a="1"/>
  <c r="J249" i="14" a="1"/>
  <c r="C39" i="14" a="1"/>
  <c r="D250" i="14" a="1"/>
  <c r="L90" i="14" a="1"/>
  <c r="L156" i="14" a="1"/>
  <c r="F112" i="14" a="1"/>
  <c r="K183" i="14" a="1"/>
  <c r="C86" i="14" a="1"/>
  <c r="C84" i="14" a="1"/>
  <c r="F53" i="14" a="1"/>
  <c r="J248" i="14" a="1"/>
  <c r="F72" i="14" a="1"/>
  <c r="L196" i="14" a="1"/>
  <c r="K254" i="14" a="1"/>
  <c r="D98" i="14" a="1"/>
  <c r="K96" i="14" a="1"/>
  <c r="E80" i="14" a="1"/>
  <c r="E189" i="14" a="1"/>
  <c r="C123" i="14" a="1"/>
  <c r="C126" i="14" a="1"/>
  <c r="C97" i="14" a="1"/>
  <c r="C130" i="14" a="1"/>
  <c r="I55" i="14" a="1"/>
  <c r="K14" i="14" a="1"/>
  <c r="J15" i="14" a="1"/>
  <c r="D116" i="14" a="1"/>
  <c r="D63" i="14" a="1"/>
  <c r="J73" i="14" a="1"/>
  <c r="I179" i="14" a="1"/>
  <c r="F14" i="14" a="1"/>
  <c r="C61" i="14" a="1"/>
  <c r="F172" i="14" a="1"/>
  <c r="C20" i="14" a="1"/>
  <c r="K64" i="14" a="1"/>
  <c r="F31" i="14" a="1"/>
  <c r="I192" i="14" a="1"/>
  <c r="I143" i="14" a="1"/>
  <c r="I98" i="14" a="1"/>
  <c r="C106" i="14" a="1"/>
  <c r="L159" i="14" a="1"/>
  <c r="F106" i="14" a="1"/>
  <c r="K136" i="14" a="1"/>
  <c r="C80" i="14" a="1"/>
  <c r="F179" i="14" a="1"/>
  <c r="K57" i="14" a="1"/>
  <c r="F30" i="14" a="1"/>
  <c r="C280" i="14" a="1"/>
  <c r="D228" i="14" a="1"/>
  <c r="F48" i="14" a="1"/>
  <c r="I182" i="14" a="1"/>
  <c r="C119" i="14" a="1"/>
  <c r="L132" i="14" a="1"/>
  <c r="F88" i="14" a="1"/>
  <c r="L155" i="14" a="1"/>
  <c r="L111" i="14" a="1"/>
  <c r="F245" i="14" a="1"/>
  <c r="F29" i="14" a="1"/>
  <c r="K170" i="14" a="1"/>
  <c r="J48" i="14" a="1"/>
  <c r="F159" i="14" a="1"/>
  <c r="D130" i="14" a="1"/>
  <c r="I32" i="14" a="1"/>
  <c r="F55" i="14" a="1"/>
  <c r="E132" i="14" a="1"/>
  <c r="D118" i="14" a="1"/>
  <c r="C148" i="14" a="1"/>
  <c r="E34" i="14" a="1"/>
  <c r="F60" i="14" a="1"/>
  <c r="J41" i="14" a="1"/>
  <c r="E46" i="14" a="1"/>
  <c r="L52" i="14" a="1"/>
  <c r="D44" i="14" a="1"/>
  <c r="L39" i="14" a="1"/>
  <c r="J87" i="14" a="1"/>
  <c r="E50" i="14" a="1"/>
  <c r="J51" i="14" a="1"/>
  <c r="J2" i="14" a="1"/>
  <c r="L300" i="14" a="1"/>
  <c r="K207" i="14" a="1"/>
  <c r="C311" i="14" a="1"/>
  <c r="J162" i="14" a="1"/>
  <c r="D247" i="14" a="1"/>
  <c r="E229" i="14" a="1"/>
  <c r="D156" i="14" a="1"/>
  <c r="K101" i="14" a="1"/>
  <c r="E363" i="14" a="1"/>
  <c r="F240" i="14" a="1"/>
  <c r="E186" i="14" a="1"/>
  <c r="K76" i="14" a="1"/>
  <c r="D268" i="14" a="1"/>
  <c r="I300" i="14" a="1"/>
  <c r="I245" i="14" a="1"/>
  <c r="F40" i="14" a="1"/>
  <c r="L118" i="14" a="1"/>
  <c r="L103" i="14" a="1"/>
  <c r="F34" i="14" a="1"/>
  <c r="J111" i="14" a="1"/>
  <c r="E97" i="14" a="1"/>
  <c r="C77" i="14" a="1"/>
  <c r="E69" i="14" a="1"/>
  <c r="L139" i="14" a="1"/>
  <c r="D79" i="14" a="1"/>
  <c r="L24" i="14" a="1"/>
  <c r="L262" i="14" a="1"/>
  <c r="K220" i="14" a="1"/>
  <c r="J184" i="14" a="1"/>
  <c r="I130" i="14" a="1"/>
  <c r="F155" i="14" a="1"/>
  <c r="C49" i="14" a="1"/>
  <c r="I43" i="14" a="1"/>
  <c r="J127" i="14" a="1"/>
  <c r="K3" i="14" a="1"/>
  <c r="E37" i="14" a="1"/>
  <c r="J38" i="14" a="1"/>
  <c r="D66" i="14" a="1"/>
  <c r="J153" i="14" a="1"/>
  <c r="I226" i="14" a="1"/>
  <c r="D141" i="14" a="1"/>
  <c r="F122" i="14" a="1"/>
  <c r="I136" i="14" a="1"/>
  <c r="F180" i="14" a="1"/>
  <c r="F143" i="14" a="1"/>
  <c r="F79" i="14" a="1"/>
  <c r="J27" i="14" a="1"/>
  <c r="L46" i="14" a="1"/>
  <c r="K204" i="14" a="1"/>
  <c r="D102" i="14" a="1"/>
  <c r="J219" i="14" a="1"/>
  <c r="C233" i="14" a="1"/>
  <c r="E25" i="14" a="1"/>
  <c r="K161" i="14" a="1"/>
  <c r="C144" i="14" a="1"/>
  <c r="K149" i="14" a="1"/>
  <c r="K97" i="14" a="1"/>
  <c r="K172" i="14" a="1"/>
  <c r="L221" i="14" a="1"/>
  <c r="K179" i="14" a="1"/>
  <c r="C34" i="14" a="1"/>
  <c r="J160" i="14" a="1"/>
  <c r="L72" i="14" a="1"/>
  <c r="F124" i="14" a="1"/>
  <c r="E210" i="14" a="1"/>
  <c r="K93" i="14" a="1"/>
  <c r="I106" i="14" a="1"/>
  <c r="F121" i="14" a="1"/>
  <c r="I173" i="14" a="1"/>
  <c r="F114" i="14" a="1"/>
  <c r="J146" i="14" a="1"/>
  <c r="C88" i="14" a="1"/>
  <c r="I195" i="14" a="1"/>
  <c r="J67" i="14" a="1"/>
  <c r="F46" i="14" a="1"/>
  <c r="I37" i="14" a="1"/>
  <c r="K13" i="14" a="1"/>
  <c r="E193" i="14" a="1"/>
  <c r="K54" i="14" a="1"/>
  <c r="D127" i="14" a="1"/>
  <c r="C64" i="14" a="1"/>
  <c r="J50" i="14" a="1"/>
  <c r="F33" i="14" a="1"/>
  <c r="I7" i="14" a="1"/>
  <c r="I27" i="14" a="1"/>
  <c r="K52" i="14" a="1"/>
  <c r="J275" i="14" a="1"/>
  <c r="E125" i="14" a="1"/>
  <c r="E108" i="14" a="1"/>
  <c r="L91" i="14" a="1"/>
  <c r="L165" i="14" a="1"/>
  <c r="J93" i="14" a="1"/>
  <c r="I162" i="14" a="1"/>
  <c r="K139" i="14" a="1"/>
  <c r="C151" i="14" a="1"/>
  <c r="E48" i="14" a="1"/>
  <c r="E23" i="14" a="1"/>
  <c r="E196" i="14" a="1"/>
  <c r="J197" i="14" a="1"/>
  <c r="E230" i="14" a="1"/>
  <c r="C172" i="14" a="1"/>
  <c r="L112" i="14" a="1"/>
  <c r="I187" i="14" a="1"/>
  <c r="K73" i="14" a="1"/>
  <c r="E269" i="14" a="1"/>
  <c r="J380" i="14" a="1"/>
  <c r="D352" i="14" a="1"/>
  <c r="J297" i="14" a="1"/>
  <c r="L193" i="14" a="1"/>
  <c r="E340" i="14" a="1"/>
  <c r="I197" i="14" a="1"/>
  <c r="D213" i="14" a="1"/>
  <c r="F227" i="14" a="1"/>
  <c r="K158" i="14" a="1"/>
  <c r="D353" i="14" a="1"/>
  <c r="K231" i="14" a="1"/>
  <c r="D221" i="14" a="1"/>
  <c r="L157" i="14" a="1"/>
  <c r="I246" i="14" a="1"/>
  <c r="K209" i="14" a="1"/>
  <c r="F192" i="14" a="1"/>
  <c r="E84" i="14" a="1"/>
  <c r="J77" i="14" a="1"/>
  <c r="J124" i="14" a="1"/>
  <c r="F167" i="14" a="1"/>
  <c r="J141" i="14" a="1"/>
  <c r="K25" i="14" a="1"/>
  <c r="E65" i="14" a="1"/>
  <c r="D137" i="14" a="1"/>
  <c r="I84" i="14" a="1"/>
  <c r="C58" i="14" a="1"/>
  <c r="I11" i="14" a="1"/>
  <c r="D210" i="14" a="1"/>
  <c r="K162" i="14" a="1"/>
  <c r="K165" i="14" a="1"/>
  <c r="F197" i="14" a="1"/>
  <c r="C100" i="14" a="1"/>
  <c r="E44" i="14" a="1"/>
  <c r="J24" i="14" a="1"/>
  <c r="E22" i="14" a="1"/>
  <c r="D13" i="14" a="1"/>
  <c r="L136" i="14" a="1"/>
  <c r="F7" i="14" a="1"/>
  <c r="K28" i="14" a="1"/>
  <c r="I26" i="14" a="1"/>
  <c r="E183" i="14" a="1"/>
  <c r="I222" i="14" a="1"/>
  <c r="D53" i="14" a="1"/>
  <c r="C120" i="14" a="1"/>
  <c r="I151" i="14" a="1"/>
  <c r="C146" i="14" a="1"/>
  <c r="K42" i="14" a="1"/>
  <c r="D48" i="14" a="1"/>
  <c r="I35" i="14" a="1"/>
  <c r="F156" i="14" a="1"/>
  <c r="E82" i="14" a="1"/>
  <c r="K288" i="14" a="1"/>
  <c r="F168" i="14" a="1"/>
  <c r="I166" i="14" a="1"/>
  <c r="J137" i="14" a="1"/>
  <c r="D115" i="14" a="1"/>
  <c r="L169" i="14" a="1"/>
  <c r="K35" i="14" a="1"/>
  <c r="L131" i="14" a="1"/>
  <c r="I206" i="14" a="1"/>
  <c r="F161" i="14" a="1"/>
  <c r="C33" i="14" a="1"/>
  <c r="I115" i="14" a="1"/>
  <c r="L66" i="14" a="1"/>
  <c r="I91" i="14" a="1"/>
  <c r="I270" i="14" a="1"/>
  <c r="K90" i="14" a="1"/>
  <c r="E116" i="14" a="1"/>
  <c r="L99" i="14" a="1"/>
  <c r="D177" i="14" a="1"/>
  <c r="J101" i="14" a="1"/>
  <c r="I170" i="14" a="1"/>
  <c r="K75" i="14" a="1"/>
  <c r="C159" i="14" a="1"/>
  <c r="E56" i="14" a="1"/>
  <c r="D47" i="14" a="1"/>
  <c r="L30" i="14" a="1"/>
  <c r="D55" i="14" a="1"/>
  <c r="I153" i="14" a="1"/>
  <c r="K53" i="14" a="1"/>
  <c r="J118" i="14" a="1"/>
  <c r="F5" i="14" a="1"/>
  <c r="K39" i="14" a="1"/>
  <c r="D76" i="14" a="1"/>
  <c r="F129" i="14" a="1"/>
  <c r="F59" i="14" a="1"/>
  <c r="L108" i="14" a="1"/>
  <c r="J148" i="14" a="1"/>
  <c r="F210" i="14" a="1"/>
  <c r="F64" i="14" a="1"/>
  <c r="J190" i="14" a="1"/>
  <c r="L74" i="14" a="1"/>
  <c r="L140" i="14" a="1"/>
  <c r="F96" i="14" a="1"/>
  <c r="L163" i="14" a="1"/>
  <c r="I120" i="14" a="1"/>
  <c r="K147" i="14" a="1"/>
  <c r="F37" i="14" a="1"/>
  <c r="K194" i="14" a="1"/>
  <c r="J252" i="14" a="1"/>
  <c r="I172" i="14" a="1"/>
  <c r="I125" i="14" a="1"/>
  <c r="E150" i="14" a="1"/>
  <c r="D91" i="14" a="1"/>
  <c r="J133" i="14" a="1"/>
  <c r="I10" i="14" a="1"/>
  <c r="I100" i="14" a="1"/>
  <c r="K138" i="14" a="1"/>
  <c r="F117" i="14" a="1"/>
  <c r="E68" i="14" a="1"/>
  <c r="L100" i="14" a="1"/>
  <c r="L42" i="14" a="1"/>
  <c r="L76" i="14" a="1"/>
  <c r="E73" i="14" a="1"/>
  <c r="C9" i="14" a="1"/>
  <c r="E87" i="14" a="1"/>
  <c r="J23" i="14" a="1"/>
  <c r="K34" i="14" a="1"/>
  <c r="D38" i="14" a="1"/>
  <c r="J59" i="14" a="1"/>
  <c r="I71" i="14" a="1"/>
  <c r="E14" i="14" a="1"/>
  <c r="K192" i="14" a="1"/>
  <c r="F8" i="14" a="1"/>
  <c r="E71" i="14" a="1"/>
  <c r="E106" i="14" a="1"/>
  <c r="K62" i="14" a="1"/>
  <c r="E30" i="14" a="1"/>
  <c r="L36" i="14" a="1"/>
  <c r="K49" i="14" a="1"/>
  <c r="K32" i="14" a="1"/>
  <c r="D299" i="14" a="1"/>
  <c r="L363" i="14" a="1"/>
  <c r="K348" i="14" a="1"/>
  <c r="J286" i="14" a="1"/>
  <c r="K185" i="14" a="1"/>
  <c r="I328" i="14" a="1"/>
  <c r="F128" i="14" a="1"/>
  <c r="K214" i="14" a="1"/>
  <c r="L179" i="14" a="1"/>
  <c r="J159" i="14" a="1"/>
  <c r="J327" i="14" a="1"/>
  <c r="D204" i="14" a="1"/>
  <c r="E209" i="14" a="1"/>
  <c r="K142" i="14" a="1"/>
  <c r="D259" i="14" a="1"/>
  <c r="F213" i="14" a="1"/>
  <c r="F190" i="14" a="1"/>
  <c r="C181" i="14" a="1"/>
  <c r="F80" i="14" a="1"/>
  <c r="C116" i="14" a="1"/>
  <c r="E78" i="14" a="1"/>
  <c r="D111" i="14" a="1"/>
  <c r="L232" i="14" a="1"/>
  <c r="F142" i="14" a="1"/>
  <c r="K191" i="14" a="1"/>
  <c r="C110" i="14" a="1"/>
  <c r="E52" i="14" a="1"/>
  <c r="K175" i="14" a="1"/>
  <c r="F209" i="14" a="1"/>
  <c r="K167" i="14" a="1"/>
  <c r="J150" i="14" a="1"/>
  <c r="I159" i="14" a="1"/>
  <c r="K178" i="14" a="1"/>
  <c r="I45" i="14" a="1"/>
  <c r="K23" i="14" a="1"/>
  <c r="J142" i="14" a="1"/>
  <c r="F2" i="14" a="1"/>
  <c r="L170" i="14" a="1"/>
  <c r="L89" i="14" a="1"/>
  <c r="J6" i="14" a="1"/>
  <c r="K48" i="14" a="1"/>
  <c r="K213" i="14" a="1"/>
  <c r="J200" i="14" a="1"/>
  <c r="K130" i="14" a="1"/>
  <c r="L160" i="14" a="1"/>
  <c r="K105" i="14" a="1"/>
  <c r="J149" i="14" a="1"/>
  <c r="F147" i="14" a="1"/>
  <c r="I72" i="14" a="1"/>
  <c r="K9" i="14" a="1"/>
  <c r="K16" i="14" a="1"/>
  <c r="E111" i="14" a="1"/>
  <c r="F25" i="14" a="1"/>
  <c r="L247" i="14" a="1"/>
  <c r="D197" i="14" a="1"/>
  <c r="C139" i="14" a="1"/>
  <c r="D159" i="14" a="1"/>
  <c r="D45" i="14" a="1"/>
  <c r="L86" i="14" a="1"/>
  <c r="J36" i="14" a="1"/>
  <c r="L126" i="14" a="1"/>
  <c r="K129" i="14" a="1"/>
  <c r="D119" i="14" a="1"/>
  <c r="F26" i="14" a="1"/>
  <c r="I104" i="14" a="1"/>
  <c r="K12" i="14" a="1"/>
  <c r="D203" i="14" a="1"/>
  <c r="F226" i="14" a="1"/>
  <c r="D15" i="14" a="1"/>
  <c r="C207" i="14" a="1"/>
  <c r="L82" i="14" a="1"/>
  <c r="L148" i="14" a="1"/>
  <c r="F104" i="14" a="1"/>
  <c r="L171" i="14" a="1"/>
  <c r="C78" i="14" a="1"/>
  <c r="C76" i="14" a="1"/>
  <c r="F45" i="14" a="1"/>
  <c r="L219" i="14" a="1"/>
  <c r="J64" i="14" a="1"/>
  <c r="F204" i="14" a="1"/>
  <c r="L116" i="14" a="1"/>
  <c r="I48" i="14" a="1"/>
  <c r="I94" i="14" a="1"/>
  <c r="D161" i="14" a="1"/>
  <c r="I20" i="14" a="1"/>
  <c r="J16" i="14" a="1"/>
  <c r="F68" i="14" a="1"/>
  <c r="F6" i="14" a="1"/>
  <c r="E213" i="14" a="1"/>
  <c r="I185" i="14" a="1"/>
  <c r="I230" i="14" a="1"/>
  <c r="J123" i="14" a="1"/>
  <c r="D121" i="14" a="1"/>
  <c r="K133" i="14" a="1"/>
  <c r="K81" i="14" a="1"/>
  <c r="K156" i="14" a="1"/>
  <c r="L212" i="14" a="1"/>
  <c r="K143" i="14" a="1"/>
  <c r="D18" i="14" a="1"/>
  <c r="I161" i="14" a="1"/>
  <c r="K225" i="14" a="1"/>
  <c r="C164" i="14" a="1"/>
  <c r="K134" i="14" a="1"/>
  <c r="D135" i="14" a="1"/>
  <c r="E21" i="14" a="1"/>
  <c r="D129" i="14" a="1"/>
  <c r="C244" i="14" a="1"/>
  <c r="L101" i="14" a="1"/>
  <c r="C156" i="14" a="1"/>
  <c r="D110" i="14" a="1"/>
  <c r="C282" i="14" a="1"/>
  <c r="D360" i="14" a="1"/>
  <c r="J311" i="14" a="1"/>
  <c r="D241" i="14" a="1"/>
  <c r="E222" i="14" a="1"/>
  <c r="L174" i="14" a="1"/>
  <c r="D243" i="14" a="1"/>
  <c r="C134" i="14" a="1"/>
  <c r="I377" i="14" a="1"/>
  <c r="I217" i="14" a="1"/>
  <c r="D162" i="14" a="1"/>
  <c r="K187" i="14" a="1"/>
  <c r="C203" i="14" a="1"/>
  <c r="I253" i="14" a="1"/>
  <c r="F175" i="14" a="1"/>
  <c r="D269" i="14" a="1"/>
  <c r="E175" i="14" a="1"/>
  <c r="E247" i="14" a="1"/>
  <c r="L137" i="14" a="1"/>
  <c r="J68" i="14" a="1"/>
  <c r="J231" i="14" a="1"/>
  <c r="I59" i="14" a="1"/>
  <c r="I63" i="14" a="1"/>
  <c r="C254" i="14" a="1"/>
  <c r="I119" i="14" a="1"/>
  <c r="L110" i="14" a="1"/>
  <c r="J256" i="14" a="1"/>
  <c r="D5" i="14" a="1"/>
  <c r="I89" i="14" a="1"/>
  <c r="K256" i="14" a="1"/>
  <c r="D175" i="14" a="1"/>
  <c r="K242" i="14" a="1"/>
  <c r="D201" i="14" a="1"/>
  <c r="J241" i="14" a="1"/>
  <c r="L277" i="14" a="1"/>
  <c r="J40" i="14" a="1"/>
  <c r="C143" i="14" a="1"/>
  <c r="C63" i="14" a="1"/>
  <c r="C102" i="14" a="1"/>
  <c r="L12" i="14" a="1"/>
  <c r="C83" i="14" a="1"/>
  <c r="I65" i="14" a="1"/>
  <c r="D167" i="14" a="1"/>
  <c r="C113" i="14" a="1"/>
  <c r="C41" i="14" a="1"/>
  <c r="D40" i="14" a="1"/>
  <c r="D152" i="14" a="1"/>
  <c r="E133" i="14" a="1"/>
  <c r="C142" i="14" a="1"/>
  <c r="K140" i="14" a="1"/>
  <c r="F47" i="14" a="1"/>
  <c r="E177" i="14" a="1"/>
  <c r="J134" i="14" a="1"/>
  <c r="J28" i="14" a="1"/>
  <c r="F110" i="14" a="1"/>
  <c r="J63" i="14" a="1"/>
  <c r="L64" i="14" a="1"/>
  <c r="I81" i="14" a="1"/>
  <c r="J19" i="14" a="1"/>
  <c r="E161" i="14" a="1"/>
  <c r="E163" i="14" a="1"/>
  <c r="E272" i="14" a="1"/>
  <c r="F78" i="14" a="1"/>
  <c r="F103" i="14" a="1"/>
  <c r="C109" i="14" a="1"/>
  <c r="L83" i="14" a="1"/>
  <c r="J85" i="14" a="1"/>
  <c r="L130" i="14" a="1"/>
  <c r="I86" i="14" a="1"/>
  <c r="C67" i="14" a="1"/>
  <c r="J47" i="14" a="1"/>
  <c r="F38" i="14" a="1"/>
  <c r="K38" i="14" a="1"/>
  <c r="F54" i="14" a="1"/>
  <c r="E62" i="14" a="1"/>
  <c r="D22" i="14" a="1"/>
  <c r="I6" i="14" a="1"/>
  <c r="D30" i="14" a="1"/>
  <c r="D31" i="14" a="1"/>
  <c r="K79" i="14" a="1"/>
  <c r="L27" i="14" a="1"/>
  <c r="K41" i="14" a="1"/>
  <c r="I158" i="14" a="1"/>
  <c r="C36" i="14" a="1"/>
  <c r="C27" i="14" a="1"/>
  <c r="D34" i="14" a="1"/>
  <c r="I169" i="14" a="1"/>
  <c r="I186" i="14" a="1"/>
  <c r="L92" i="14" a="1"/>
  <c r="E107" i="14" a="1"/>
  <c r="L125" i="14" a="1"/>
  <c r="E55" i="14" a="1"/>
  <c r="D10" i="14" a="1"/>
  <c r="L152" i="14" a="1"/>
  <c r="E113" i="14" a="1"/>
  <c r="L33" i="14" a="1"/>
  <c r="E31" i="14" a="1"/>
  <c r="F12" i="14" a="1"/>
  <c r="I97" i="14" a="1"/>
  <c r="L17" i="14" a="1"/>
  <c r="D49" i="14" a="1"/>
  <c r="K47" i="14" a="1"/>
  <c r="L84" i="14" a="1"/>
  <c r="F145" i="14" a="1"/>
  <c r="D6" i="14" a="1"/>
  <c r="I52" i="14" a="1"/>
  <c r="D41" i="14" a="1"/>
  <c r="K31" i="14" a="1"/>
  <c r="I87" i="14" a="1"/>
  <c r="F123" i="14" a="1"/>
  <c r="J45" i="14" a="1"/>
  <c r="I28" i="14" a="1"/>
  <c r="I69" i="14" a="1"/>
  <c r="L68" i="14" a="1"/>
  <c r="E90" i="14" a="1"/>
  <c r="C71" i="14" a="1"/>
  <c r="F9" i="14" a="1"/>
  <c r="E61" i="14" a="1"/>
  <c r="C349" i="14" a="1"/>
  <c r="F231" i="14" a="1"/>
  <c r="I205" i="14" a="1"/>
  <c r="F176" i="14" a="1"/>
  <c r="E153" i="14" a="1"/>
  <c r="E244" i="14" a="1"/>
  <c r="L34" i="14" a="1"/>
  <c r="J121" i="14" a="1"/>
  <c r="E49" i="14" a="1"/>
  <c r="C231" i="14" a="1"/>
  <c r="L87" i="14" a="1"/>
  <c r="D88" i="14" a="1"/>
  <c r="D59" i="14" a="1"/>
  <c r="E245" i="14" a="1"/>
  <c r="D89" i="14" a="1"/>
  <c r="C104" i="14" a="1"/>
  <c r="F141" i="14" a="1"/>
  <c r="C223" i="14" a="1"/>
  <c r="D114" i="14" a="1"/>
  <c r="C38" i="14" a="1"/>
  <c r="F158" i="14" a="1"/>
  <c r="E67" i="14" a="1"/>
  <c r="K7" i="14" a="1"/>
  <c r="I150" i="14" a="1"/>
  <c r="D107" i="14" a="1"/>
  <c r="K164" i="14" a="1"/>
  <c r="J95" i="14" a="1"/>
  <c r="L58" i="14" a="1"/>
  <c r="E17" i="14" a="1"/>
  <c r="J108" i="14" a="1"/>
  <c r="F95" i="14" a="1"/>
  <c r="K177" i="14" a="1"/>
  <c r="D99" i="14" a="1"/>
  <c r="E203" i="14" a="1"/>
  <c r="D133" i="14" a="1"/>
  <c r="L142" i="14" a="1"/>
  <c r="I160" i="14" a="1"/>
  <c r="F253" i="14" a="1"/>
  <c r="L200" i="14" a="1"/>
  <c r="I128" i="14" a="1"/>
  <c r="J29" i="14" a="1"/>
  <c r="F58" i="14" a="1"/>
  <c r="E10" i="14" a="1"/>
  <c r="F75" i="14" a="1"/>
  <c r="K37" i="14" a="1"/>
  <c r="L49" i="14" a="1"/>
  <c r="J71" i="14" a="1"/>
  <c r="I12" i="14" a="1"/>
  <c r="L23" i="14" a="1"/>
  <c r="D24" i="14" a="1"/>
  <c r="C52" i="14" a="1"/>
  <c r="F4" i="14" a="1"/>
  <c r="F24" i="14" a="1"/>
  <c r="D39" i="14" a="1"/>
  <c r="E3" i="14" a="1"/>
  <c r="D7" i="14" a="1"/>
  <c r="K11" i="14" a="1"/>
  <c r="K56" i="14" a="1"/>
  <c r="E205" i="14" a="1"/>
  <c r="I78" i="14" a="1"/>
  <c r="E59" i="14" a="1"/>
  <c r="D42" i="14" a="1"/>
  <c r="I9" i="14" a="1"/>
  <c r="J114" i="14" a="1"/>
  <c r="I95" i="14" a="1"/>
  <c r="I61" i="14" a="1"/>
  <c r="K33" i="14" a="1"/>
  <c r="L18" i="14" a="1"/>
  <c r="I144" i="14" a="1"/>
  <c r="L45" i="14" a="1"/>
  <c r="K61" i="14" a="1"/>
  <c r="L67" i="14" a="1"/>
  <c r="L29" i="14" a="1"/>
  <c r="I34" i="14" a="1"/>
  <c r="K45" i="14" a="1"/>
  <c r="E45" i="14" a="1"/>
  <c r="L59" i="14" a="1"/>
  <c r="I75" i="14" a="1"/>
  <c r="I33" i="14" a="1"/>
  <c r="L21" i="14" a="1"/>
  <c r="E29" i="14" a="1"/>
  <c r="L51" i="14" a="1"/>
  <c r="I41" i="14" a="1"/>
  <c r="K60" i="14" a="1"/>
  <c r="L57" i="14" a="1"/>
  <c r="J347" i="14" a="1"/>
  <c r="C213" i="14" a="1"/>
  <c r="J129" i="14" a="1"/>
  <c r="C140" i="14" a="1"/>
  <c r="C111" i="14" a="1"/>
  <c r="K29" i="14" a="1"/>
  <c r="L167" i="14" a="1"/>
  <c r="L114" i="14" a="1"/>
  <c r="E199" i="14" a="1"/>
  <c r="I18" i="14" a="1"/>
  <c r="E91" i="14" a="1"/>
  <c r="C141" i="14" a="1"/>
  <c r="L164" i="14" a="1"/>
  <c r="C94" i="14" a="1"/>
  <c r="J74" i="14" a="1"/>
  <c r="C45" i="14" a="1"/>
  <c r="K109" i="14" a="1"/>
  <c r="E201" i="14" a="1"/>
  <c r="K110" i="14" a="1"/>
  <c r="I30" i="14" a="1"/>
  <c r="L81" i="14" a="1"/>
  <c r="J274" i="14" a="1"/>
  <c r="D37" i="14" a="1"/>
  <c r="I116" i="14" a="1"/>
  <c r="C26" i="14" a="1"/>
  <c r="D4" i="14" a="1"/>
  <c r="E6" i="14" a="1"/>
  <c r="I19" i="14" a="1"/>
  <c r="E58" i="14" a="1"/>
  <c r="C169" i="14" a="1"/>
  <c r="D29" i="14" a="1"/>
  <c r="I108" i="14" a="1"/>
  <c r="I102" i="14" a="1"/>
  <c r="E233" i="14" a="1"/>
  <c r="K72" i="14" a="1"/>
  <c r="I209" i="14" a="1"/>
  <c r="I157" i="14" a="1"/>
  <c r="I207" i="14" a="1"/>
  <c r="L47" i="14" a="1"/>
  <c r="D193" i="14" a="1"/>
  <c r="C24" i="14" a="1"/>
  <c r="K153" i="14" a="1"/>
  <c r="F23" i="14" a="1"/>
  <c r="J65" i="14" a="1"/>
  <c r="C204" i="14" a="1"/>
  <c r="I46" i="14" a="1"/>
  <c r="L32" i="14" a="1"/>
  <c r="E94" i="14" a="1"/>
  <c r="F10" i="14" a="1"/>
  <c r="L213" i="14" a="1"/>
  <c r="D50" i="14" a="1"/>
  <c r="K50" i="14" a="1"/>
  <c r="I141" i="14" a="1"/>
  <c r="D166" i="14" a="1"/>
  <c r="E39" i="14" a="1"/>
  <c r="L11" i="14" a="1"/>
  <c r="J78" i="14" a="1"/>
  <c r="J79" i="14" a="1"/>
  <c r="D43" i="14" a="1"/>
  <c r="J22" i="14" a="1"/>
  <c r="E7" i="14" a="1"/>
  <c r="K24" i="14" a="1"/>
  <c r="J35" i="14" a="1"/>
  <c r="D65" i="14" a="1"/>
  <c r="K55" i="14" a="1"/>
  <c r="E119" i="14" a="1"/>
  <c r="I88" i="14" a="1"/>
  <c r="E5" i="14" a="1"/>
  <c r="E2" i="14" a="1"/>
  <c r="E24" i="14" a="1"/>
  <c r="J46" i="14" a="1"/>
  <c r="I16" i="14" a="1"/>
  <c r="F28" i="14" a="1"/>
  <c r="E9" i="14" a="1"/>
  <c r="L4" i="14" a="1"/>
  <c r="J30" i="14" a="1"/>
  <c r="K5" i="14" a="1"/>
  <c r="F27" i="14" a="1"/>
  <c r="D2" i="14" a="1"/>
  <c r="D211" i="14" a="1"/>
  <c r="K18" i="14" a="1"/>
  <c r="E141" i="14" a="1"/>
  <c r="F16" i="14" a="1"/>
  <c r="E297" i="14" a="1"/>
  <c r="K113" i="14" a="1"/>
  <c r="E33" i="14" a="1"/>
  <c r="F239" i="14" a="1"/>
  <c r="C138" i="14" a="1"/>
  <c r="K89" i="14" a="1"/>
  <c r="C44" i="14" a="1"/>
  <c r="L120" i="14" a="1"/>
  <c r="D122" i="14" a="1"/>
  <c r="D9" i="14" a="1"/>
  <c r="I68" i="14" a="1"/>
  <c r="C23" i="14" a="1"/>
  <c r="K36" i="14" a="1"/>
  <c r="I107" i="14" a="1"/>
  <c r="C19" i="14" a="1"/>
  <c r="J11" i="14" a="1"/>
  <c r="J17" i="14" a="1"/>
  <c r="D149" i="14" a="1"/>
  <c r="F44" i="14" a="1"/>
  <c r="L178" i="14" a="1"/>
  <c r="F43" i="14" a="1"/>
  <c r="F49" i="14" a="1"/>
  <c r="J107" i="14" a="1"/>
  <c r="E254" i="14" a="1"/>
  <c r="L245" i="14" a="1"/>
  <c r="I137" i="14" a="1"/>
  <c r="C42" i="14" a="1"/>
  <c r="F139" i="14" a="1"/>
  <c r="D151" i="14" a="1"/>
  <c r="J99" i="14" a="1"/>
  <c r="D143" i="14" a="1"/>
  <c r="E115" i="14" a="1"/>
  <c r="F98" i="14" a="1"/>
  <c r="F137" i="14" a="1"/>
  <c r="L35" i="14" a="1"/>
  <c r="J34" i="14" a="1"/>
  <c r="D25" i="14" a="1"/>
  <c r="D96" i="14" a="1"/>
  <c r="F36" i="14" a="1"/>
  <c r="C2" i="14" a="1"/>
  <c r="J115" i="14" a="1"/>
  <c r="I57" i="14" a="1"/>
  <c r="I25" i="14" a="1"/>
  <c r="L249" i="14" a="1"/>
  <c r="L88" i="14" a="1"/>
  <c r="F318" i="14" a="1"/>
  <c r="D83" i="14" a="1"/>
  <c r="C21" i="14" a="1"/>
  <c r="C108" i="14" a="1"/>
  <c r="C95" i="14" a="1"/>
  <c r="E102" i="14" a="1"/>
  <c r="E121" i="14" a="1"/>
  <c r="E79" i="14" a="1"/>
  <c r="L257" i="14" a="1"/>
  <c r="K157" i="14" a="1"/>
  <c r="C175" i="14" a="1"/>
  <c r="F131" i="14" a="1"/>
  <c r="I36" i="14" a="1"/>
  <c r="J135" i="14" a="1"/>
  <c r="L144" i="14" a="1"/>
  <c r="C105" i="14" a="1"/>
  <c r="D16" i="14" a="1"/>
  <c r="E51" i="14" a="1"/>
  <c r="L175" i="14" a="1"/>
  <c r="K141" i="14" a="1"/>
  <c r="L117" i="14" a="1"/>
  <c r="C25" i="14" a="1"/>
  <c r="E157" i="14" a="1"/>
  <c r="C48" i="14" a="1"/>
  <c r="L9" i="14" a="1"/>
  <c r="F126" i="14" a="1"/>
  <c r="F151" i="14" a="1"/>
  <c r="C72" i="14" a="1"/>
  <c r="L109" i="14" a="1"/>
  <c r="I83" i="14" a="1"/>
  <c r="C201" i="14" a="1"/>
  <c r="I82" i="14" a="1"/>
  <c r="J147" i="14" a="1"/>
  <c r="L173" i="14" a="1"/>
  <c r="C178" i="14" a="1"/>
  <c r="E40" i="14" a="1"/>
  <c r="E99" i="14" a="1"/>
  <c r="D84" i="14" a="1"/>
  <c r="L146" i="14" a="1"/>
  <c r="C32" i="14" a="1"/>
  <c r="I64" i="14" a="1"/>
  <c r="J173" i="14" a="1"/>
  <c r="K44" i="14" a="1"/>
  <c r="C6" i="14" a="1"/>
  <c r="C10" i="14" a="1"/>
  <c r="E127" i="14" a="1"/>
  <c r="D51" i="14" a="1"/>
  <c r="K122" i="14" a="1"/>
  <c r="I40" i="14" a="1"/>
  <c r="D126" i="14" a="1"/>
  <c r="F77" i="14" a="1"/>
  <c r="J165" i="14" a="1"/>
  <c r="L63" i="14" a="1"/>
  <c r="C28" i="14" a="1"/>
  <c r="L71" i="14" a="1"/>
  <c r="L162" i="14" a="1"/>
  <c r="I99" i="14" a="1"/>
  <c r="J9" i="14" a="1"/>
  <c r="L22" i="14" a="1"/>
  <c r="F69" i="14" a="1"/>
  <c r="J81" i="14" a="1"/>
  <c r="L61" i="14" a="1"/>
  <c r="I66" i="14" a="1"/>
  <c r="C56" i="14" a="1"/>
  <c r="J144" i="14" a="1"/>
  <c r="E8" i="14" a="1"/>
  <c r="L149" i="14" a="1"/>
  <c r="L127" i="14" a="1"/>
  <c r="C40" i="14" a="1"/>
  <c r="I177" i="14" a="1"/>
  <c r="E11" i="14" a="1"/>
  <c r="J21" i="14" a="1"/>
  <c r="E173" i="14" a="1"/>
  <c r="L8" i="14" a="1"/>
  <c r="I145" i="14" a="1"/>
  <c r="I3" i="14" a="1"/>
  <c r="I49" i="14" a="1"/>
  <c r="F118" i="14" a="1"/>
  <c r="I24" i="14" a="1"/>
  <c r="D369" i="14" a="1"/>
  <c r="C186" i="14" a="1"/>
  <c r="J110" i="14" a="1"/>
  <c r="E4" i="14" a="1"/>
  <c r="J84" i="14" a="1"/>
  <c r="D178" i="14" a="1"/>
  <c r="L79" i="14" a="1"/>
  <c r="E168" i="14" a="1"/>
  <c r="F107" i="14" a="1"/>
  <c r="K19" i="14" a="1"/>
  <c r="D93" i="14" a="1"/>
  <c r="D54" i="14" a="1"/>
  <c r="I109" i="14" a="1"/>
  <c r="E237" i="14" a="1"/>
  <c r="D94" i="14" a="1"/>
  <c r="K21" i="14" a="1"/>
  <c r="J61" i="14" a="1"/>
  <c r="I123" i="14" a="1"/>
  <c r="J98" i="14" a="1"/>
  <c r="D358" i="14" a="1"/>
  <c r="J234" i="14" a="1"/>
  <c r="I76" i="14" a="1"/>
  <c r="J102" i="14" a="1"/>
  <c r="E181" i="14" a="1"/>
  <c r="K27" i="14" a="1"/>
  <c r="J90" i="14" a="1"/>
  <c r="L19" i="14" a="1"/>
  <c r="C98" i="14" a="1"/>
  <c r="F164" i="14" a="1"/>
  <c r="I67" i="14" a="1"/>
  <c r="C60" i="14" a="1"/>
  <c r="E77" i="14" a="1"/>
  <c r="F140" i="14" a="1"/>
  <c r="I70" i="14" a="1"/>
  <c r="J55" i="14" a="1"/>
  <c r="J20" i="14" a="1"/>
  <c r="E86" i="14" a="1"/>
  <c r="E114" i="14" a="1"/>
  <c r="I93" i="14" a="1"/>
  <c r="D35" i="14" a="1"/>
  <c r="F87" i="14" a="1"/>
  <c r="J82" i="14" a="1"/>
  <c r="D104" i="14" a="1"/>
  <c r="J335" i="14" a="1"/>
  <c r="K152" i="14" a="1"/>
  <c r="C174" i="14" a="1"/>
  <c r="J255" i="14" a="1"/>
  <c r="I146" i="14" a="1"/>
  <c r="F290" i="14" a="1"/>
  <c r="K176" i="14" a="1"/>
  <c r="L102" i="14" a="1"/>
  <c r="L56" i="14" a="1"/>
  <c r="E98" i="14" a="1"/>
  <c r="I5" i="14" a="1"/>
  <c r="F84" i="14" a="1"/>
  <c r="L177" i="14" a="1"/>
  <c r="C92" i="14" a="1"/>
  <c r="D81" i="14" a="1"/>
  <c r="J70" i="14" a="1"/>
  <c r="K112" i="14" a="1"/>
  <c r="K87" i="14" a="1"/>
  <c r="C96" i="14" a="1"/>
  <c r="L3" i="14" a="1"/>
  <c r="E223" i="14" a="1"/>
  <c r="K166" i="14" a="1"/>
  <c r="L161" i="14" a="1"/>
  <c r="J223" i="14" a="1"/>
  <c r="C14" i="14" a="1"/>
  <c r="E118" i="14" a="1"/>
  <c r="E35" i="14" a="1"/>
  <c r="K22" i="14" a="1"/>
  <c r="E47" i="14" a="1"/>
  <c r="K150" i="14" a="1"/>
  <c r="L153" i="14" a="1"/>
  <c r="K94" i="14" a="1"/>
  <c r="C7" i="14" a="1"/>
  <c r="F251" i="14" a="1"/>
  <c r="E92" i="14" a="1"/>
  <c r="C155" i="14" a="1"/>
  <c r="I154" i="14" a="1"/>
  <c r="D181" i="14" a="1"/>
  <c r="I73" i="14" a="1"/>
  <c r="E89" i="14" a="1"/>
  <c r="C37" i="14" a="1"/>
  <c r="I79" i="14" a="1"/>
  <c r="C185" i="14" a="1"/>
  <c r="L5" i="14" a="1"/>
  <c r="F111" i="14" a="1"/>
  <c r="I31" i="14" a="1"/>
  <c r="L16" i="14" a="1"/>
  <c r="I56" i="14" a="1"/>
  <c r="J94" i="14" a="1"/>
  <c r="F20" i="14" a="1"/>
  <c r="D17" i="14" a="1"/>
  <c r="K20" i="14" a="1"/>
  <c r="L134" i="14" a="1"/>
  <c r="J168" i="14" a="1"/>
  <c r="L15" i="14" a="1"/>
  <c r="K46" i="14" a="1"/>
  <c r="F22" i="14" a="1"/>
  <c r="L28" i="14" a="1"/>
  <c r="J76" i="14" a="1"/>
  <c r="L53" i="14" a="1"/>
  <c r="L10" i="14" a="1"/>
  <c r="D20" i="14" a="1"/>
  <c r="J54" i="14" a="1"/>
  <c r="D14" i="14" a="1"/>
  <c r="I8" i="14" a="1"/>
  <c r="E20" i="14" a="1"/>
  <c r="I163" i="14" a="1"/>
  <c r="E110" i="14" a="1"/>
  <c r="J182" i="14" a="1"/>
  <c r="L73" i="14" a="1"/>
  <c r="E70" i="14" a="1"/>
  <c r="D8" i="14" a="1"/>
  <c r="F148" i="14" a="1"/>
  <c r="C128" i="14" a="1"/>
  <c r="E214" i="14" a="1"/>
  <c r="F73" i="14" a="1"/>
  <c r="D58" i="14" a="1"/>
  <c r="D100" i="14" a="1"/>
  <c r="D174" i="14" a="1"/>
  <c r="J103" i="14" a="1"/>
  <c r="I126" i="14" a="1"/>
  <c r="F19" i="14" a="1"/>
  <c r="D26" i="14" a="1"/>
  <c r="D69" i="14" a="1"/>
  <c r="F300" i="14" a="1"/>
  <c r="K239" i="14" a="1"/>
  <c r="F177" i="14" a="1"/>
  <c r="F61" i="14" a="1"/>
  <c r="J122" i="14" a="1"/>
  <c r="F270" i="14" a="1"/>
  <c r="F93" i="14" a="1"/>
  <c r="E158" i="14" a="1"/>
  <c r="K119" i="14" a="1"/>
  <c r="K86" i="14" a="1"/>
  <c r="F85" i="14" a="1"/>
  <c r="E43" i="14" a="1"/>
  <c r="F94" i="14" a="1"/>
  <c r="I14" i="14" a="1"/>
  <c r="L50" i="14" a="1"/>
  <c r="I85" i="14" a="1"/>
  <c r="K6" i="14" a="1"/>
  <c r="F86" i="14" a="1"/>
  <c r="L69" i="14" a="1"/>
  <c r="D300" i="14" a="1"/>
  <c r="E32" i="14" a="1"/>
  <c r="J106" i="14" a="1"/>
  <c r="C158" i="14" a="1"/>
  <c r="K211" i="14" a="1"/>
  <c r="K201" i="14" a="1"/>
  <c r="D86" i="14" a="1"/>
  <c r="I42" i="14" a="1"/>
  <c r="L133" i="14" a="1"/>
  <c r="C29" i="14" a="1"/>
  <c r="J14" i="14" a="1"/>
  <c r="E131" i="14" a="1"/>
  <c r="I110" i="14" a="1"/>
  <c r="I142" i="14" a="1"/>
  <c r="F101" i="14" a="1"/>
  <c r="E75" i="14" a="1"/>
  <c r="I23" i="14" a="1"/>
  <c r="I58" i="14" a="1"/>
  <c r="L2" i="14" a="1"/>
  <c r="I15" i="14" a="1"/>
  <c r="L240" i="14" a="1"/>
  <c r="F352" i="14" a="1"/>
  <c r="E180" i="14" a="1"/>
  <c r="L147" i="14" a="1"/>
  <c r="E250" i="14" a="1"/>
  <c r="I113" i="14" a="1"/>
  <c r="I132" i="14" a="1"/>
  <c r="K2" i="14" a="1"/>
  <c r="J37" i="14" a="1"/>
  <c r="D70" i="14" a="1"/>
  <c r="C47" i="14" a="1"/>
  <c r="K43" i="14" a="1"/>
  <c r="J171" i="14" a="1"/>
  <c r="J5" i="14" a="1"/>
  <c r="E192" i="14" a="1"/>
  <c r="L122" i="14" a="1"/>
  <c r="D142" i="14" a="1"/>
  <c r="K151" i="14" a="1"/>
  <c r="F62" i="14" a="1"/>
  <c r="K274" i="14" a="1"/>
  <c r="I149" i="14" a="1"/>
  <c r="L78" i="14" a="1"/>
  <c r="I174" i="14" a="1"/>
  <c r="J128" i="14" a="1"/>
  <c r="L113" i="14" a="1"/>
  <c r="C53" i="14" a="1"/>
  <c r="J201" i="14" a="1"/>
  <c r="F52" i="14" a="1"/>
  <c r="D255" i="14" a="1"/>
  <c r="I168" i="14" a="1"/>
  <c r="L70" i="14" a="1"/>
  <c r="K154" i="14" a="1"/>
  <c r="E18" i="14" a="1"/>
  <c r="C153" i="14" a="1"/>
  <c r="E155" i="14" a="1"/>
  <c r="J112" i="14" a="1"/>
  <c r="K148" i="14" a="1"/>
  <c r="E172" i="14" a="1"/>
  <c r="F13" i="14" a="1"/>
  <c r="I54" i="14" a="1"/>
  <c r="F42" i="14" a="1"/>
  <c r="I38" i="14" a="1"/>
  <c r="D185" i="14" a="1"/>
  <c r="C12" i="14" a="1"/>
  <c r="J42" i="14" a="1"/>
  <c r="K68" i="14" a="1"/>
  <c r="D103" i="14" a="1"/>
  <c r="J13" i="14" a="1"/>
  <c r="L95" i="14" a="1"/>
  <c r="I22" i="14" a="1"/>
  <c r="I129" i="14" a="1"/>
  <c r="E235" i="14" a="1"/>
  <c r="L77" i="14" a="1"/>
  <c r="C5" i="14" a="1"/>
  <c r="L37" i="14" a="1"/>
  <c r="C11" i="14" a="1"/>
  <c r="E15" i="14" a="1"/>
  <c r="J62" i="14" a="1"/>
  <c r="I21" i="14" a="1"/>
  <c r="J10" i="14" a="1"/>
  <c r="F21" i="14" a="1"/>
  <c r="J176" i="14" a="1"/>
  <c r="F18" i="14" a="1"/>
  <c r="L6" i="14" a="1"/>
  <c r="C3" i="14" a="1"/>
  <c r="I80" i="14" a="1"/>
  <c r="D87" i="14" a="1"/>
  <c r="I127" i="14" a="1"/>
  <c r="I112" i="14" a="1"/>
  <c r="F67" i="14" a="1"/>
  <c r="K58" i="14" a="1"/>
  <c r="L97" i="14" a="1"/>
  <c r="I96" i="14" a="1"/>
  <c r="J92" i="14" a="1"/>
  <c r="D92" i="14" a="1"/>
  <c r="F35" i="14" a="1"/>
  <c r="F51" i="14" a="1"/>
  <c r="K65" i="14" a="1"/>
  <c r="D78" i="14" a="1"/>
  <c r="J130" i="14" a="1"/>
  <c r="E81" i="14" a="1"/>
  <c r="D62" i="14" a="1"/>
  <c r="D46" i="14" a="1"/>
  <c r="J18" i="14" a="1"/>
  <c r="E188" i="14" a="1"/>
  <c r="E95" i="14" a="1"/>
  <c r="E182" i="14" a="1"/>
  <c r="J44" i="14" a="1"/>
  <c r="I183" i="14" a="1"/>
  <c r="E174" i="14" a="1"/>
  <c r="I111" i="14" a="1"/>
  <c r="E239" i="14" a="1"/>
  <c r="C115" i="14" a="1"/>
  <c r="E128" i="14" a="1"/>
  <c r="D150" i="14" a="1"/>
  <c r="L60" i="14" a="1"/>
  <c r="D73" i="14" a="1"/>
  <c r="J26" i="14" a="1"/>
  <c r="J154" i="14" a="1"/>
  <c r="L13" i="14" a="1"/>
  <c r="E160" i="14" a="1"/>
  <c r="C75" i="14" a="1"/>
  <c r="J120" i="14" a="1"/>
  <c r="I124" i="14" a="1"/>
  <c r="K77" i="14" a="1"/>
  <c r="D60" i="14" a="1"/>
  <c r="L145" i="14" a="1"/>
  <c r="F233" i="14" a="1"/>
  <c r="E126" i="14" a="1"/>
  <c r="D77" i="14" a="1"/>
  <c r="J145" i="14" a="1"/>
  <c r="E88" i="14" a="1"/>
  <c r="E27" i="14" a="1"/>
  <c r="D138" i="14" a="1"/>
  <c r="D147" i="14" a="1"/>
  <c r="K100" i="14" a="1"/>
  <c r="C81" i="14" a="1"/>
  <c r="L25" i="14" a="1"/>
  <c r="J57" i="14" a="1"/>
  <c r="J203" i="14" a="1"/>
  <c r="J56" i="14" a="1"/>
  <c r="F169" i="14" a="1"/>
  <c r="E103" i="14" a="1"/>
  <c r="I105" i="14" a="1"/>
  <c r="D108" i="14" a="1"/>
  <c r="J43" i="14" a="1"/>
  <c r="J66" i="14" a="1"/>
  <c r="I50" i="14" a="1"/>
  <c r="J58" i="14" a="1"/>
  <c r="D12" i="14" a="1"/>
  <c r="D472" i="15" a="1"/>
  <c r="W24" i="18" l="1"/>
  <c r="V1" i="18"/>
  <c r="W23" i="18"/>
  <c r="W25" i="18"/>
  <c r="D472" i="15"/>
  <c r="I471" i="15" s="1"/>
  <c r="K12" i="15"/>
  <c r="I16" i="15"/>
  <c r="F27" i="15"/>
  <c r="L30" i="15"/>
  <c r="F3" i="15"/>
  <c r="L3" i="15"/>
  <c r="E5" i="15"/>
  <c r="K5" i="15"/>
  <c r="D7" i="15"/>
  <c r="J7" i="15"/>
  <c r="C9" i="15"/>
  <c r="I9" i="15"/>
  <c r="F11" i="15"/>
  <c r="L11" i="15"/>
  <c r="E13" i="15"/>
  <c r="K13" i="15"/>
  <c r="D15" i="15"/>
  <c r="J15" i="15"/>
  <c r="C17" i="15"/>
  <c r="I17" i="15"/>
  <c r="F19" i="15"/>
  <c r="L19" i="15"/>
  <c r="E21" i="15"/>
  <c r="K21" i="15"/>
  <c r="D23" i="15"/>
  <c r="J23" i="15"/>
  <c r="C26" i="15"/>
  <c r="J26" i="15"/>
  <c r="F28" i="15"/>
  <c r="E30" i="15"/>
  <c r="E31" i="15"/>
  <c r="I32" i="15"/>
  <c r="D34" i="15"/>
  <c r="I41" i="15"/>
  <c r="L71" i="15"/>
  <c r="I92" i="15"/>
  <c r="L102" i="15"/>
  <c r="L2" i="15"/>
  <c r="I8" i="15"/>
  <c r="D22" i="15"/>
  <c r="J33" i="15"/>
  <c r="C2" i="15"/>
  <c r="I2" i="15"/>
  <c r="F4" i="15"/>
  <c r="L4" i="15"/>
  <c r="E6" i="15"/>
  <c r="K6" i="15"/>
  <c r="D8" i="15"/>
  <c r="J8" i="15"/>
  <c r="C10" i="15"/>
  <c r="I10" i="15"/>
  <c r="F12" i="15"/>
  <c r="L12" i="15"/>
  <c r="E14" i="15"/>
  <c r="K14" i="15"/>
  <c r="D16" i="15"/>
  <c r="J16" i="15"/>
  <c r="C18" i="15"/>
  <c r="I18" i="15"/>
  <c r="F20" i="15"/>
  <c r="L20" i="15"/>
  <c r="E22" i="15"/>
  <c r="K22" i="15"/>
  <c r="D24" i="15"/>
  <c r="J24" i="15"/>
  <c r="F25" i="15"/>
  <c r="I27" i="15"/>
  <c r="F29" i="15"/>
  <c r="F34" i="15"/>
  <c r="D39" i="15"/>
  <c r="J41" i="15"/>
  <c r="C69" i="15"/>
  <c r="D74" i="15"/>
  <c r="C79" i="15"/>
  <c r="J6" i="15"/>
  <c r="F10" i="15"/>
  <c r="J14" i="15"/>
  <c r="L18" i="15"/>
  <c r="I24" i="15"/>
  <c r="L25" i="15"/>
  <c r="L35" i="15"/>
  <c r="C3" i="15"/>
  <c r="I3" i="15"/>
  <c r="F5" i="15"/>
  <c r="L5" i="15"/>
  <c r="E7" i="15"/>
  <c r="K7" i="15"/>
  <c r="D9" i="15"/>
  <c r="J9" i="15"/>
  <c r="C11" i="15"/>
  <c r="I11" i="15"/>
  <c r="F13" i="15"/>
  <c r="L13" i="15"/>
  <c r="E15" i="15"/>
  <c r="K15" i="15"/>
  <c r="D17" i="15"/>
  <c r="J17" i="15"/>
  <c r="C19" i="15"/>
  <c r="I19" i="15"/>
  <c r="F21" i="15"/>
  <c r="L21" i="15"/>
  <c r="E23" i="15"/>
  <c r="K23" i="15"/>
  <c r="D26" i="15"/>
  <c r="L26" i="15"/>
  <c r="I28" i="15"/>
  <c r="F30" i="15"/>
  <c r="C33" i="15"/>
  <c r="C35" i="15"/>
  <c r="E39" i="15"/>
  <c r="C49" i="15"/>
  <c r="C57" i="15"/>
  <c r="C65" i="15"/>
  <c r="C72" i="15"/>
  <c r="I93" i="15"/>
  <c r="J98" i="15"/>
  <c r="K4" i="15"/>
  <c r="D14" i="15"/>
  <c r="F18" i="15"/>
  <c r="J22" i="15"/>
  <c r="E29" i="15"/>
  <c r="L43" i="15"/>
  <c r="D2" i="15"/>
  <c r="J2" i="15"/>
  <c r="C4" i="15"/>
  <c r="I4" i="15"/>
  <c r="F6" i="15"/>
  <c r="L6" i="15"/>
  <c r="E8" i="15"/>
  <c r="K8" i="15"/>
  <c r="D10" i="15"/>
  <c r="J10" i="15"/>
  <c r="C12" i="15"/>
  <c r="I12" i="15"/>
  <c r="F14" i="15"/>
  <c r="L14" i="15"/>
  <c r="E16" i="15"/>
  <c r="K16" i="15"/>
  <c r="D18" i="15"/>
  <c r="J18" i="15"/>
  <c r="C20" i="15"/>
  <c r="I20" i="15"/>
  <c r="F22" i="15"/>
  <c r="L22" i="15"/>
  <c r="E24" i="15"/>
  <c r="K24" i="15"/>
  <c r="I25" i="15"/>
  <c r="C27" i="15"/>
  <c r="K28" i="15"/>
  <c r="J30" i="15"/>
  <c r="J31" i="15"/>
  <c r="K32" i="15"/>
  <c r="D33" i="15"/>
  <c r="E37" i="15"/>
  <c r="J39" i="15"/>
  <c r="E45" i="15"/>
  <c r="D47" i="15"/>
  <c r="I49" i="15"/>
  <c r="F51" i="15"/>
  <c r="E53" i="15"/>
  <c r="D55" i="15"/>
  <c r="I57" i="15"/>
  <c r="F59" i="15"/>
  <c r="E61" i="15"/>
  <c r="D63" i="15"/>
  <c r="I65" i="15"/>
  <c r="C77" i="15"/>
  <c r="K104" i="15"/>
  <c r="F2" i="15"/>
  <c r="D6" i="15"/>
  <c r="L10" i="15"/>
  <c r="E20" i="15"/>
  <c r="C24" i="15"/>
  <c r="E32" i="15"/>
  <c r="E71" i="15"/>
  <c r="D3" i="15"/>
  <c r="J3" i="15"/>
  <c r="C5" i="15"/>
  <c r="I5" i="15"/>
  <c r="F7" i="15"/>
  <c r="L7" i="15"/>
  <c r="E9" i="15"/>
  <c r="K9" i="15"/>
  <c r="D11" i="15"/>
  <c r="J11" i="15"/>
  <c r="C13" i="15"/>
  <c r="I13" i="15"/>
  <c r="F15" i="15"/>
  <c r="L15" i="15"/>
  <c r="E17" i="15"/>
  <c r="K17" i="15"/>
  <c r="D19" i="15"/>
  <c r="J19" i="15"/>
  <c r="C21" i="15"/>
  <c r="I21" i="15"/>
  <c r="F23" i="15"/>
  <c r="L23" i="15"/>
  <c r="F26" i="15"/>
  <c r="L27" i="15"/>
  <c r="K29" i="15"/>
  <c r="C32" i="15"/>
  <c r="J34" i="15"/>
  <c r="F35" i="15"/>
  <c r="F37" i="15"/>
  <c r="K39" i="15"/>
  <c r="C43" i="15"/>
  <c r="K45" i="15"/>
  <c r="J47" i="15"/>
  <c r="L51" i="15"/>
  <c r="K53" i="15"/>
  <c r="J55" i="15"/>
  <c r="L59" i="15"/>
  <c r="K61" i="15"/>
  <c r="J63" i="15"/>
  <c r="L94" i="15"/>
  <c r="F111" i="15"/>
  <c r="E4" i="15"/>
  <c r="E12" i="15"/>
  <c r="C16" i="15"/>
  <c r="K20" i="15"/>
  <c r="D25" i="15"/>
  <c r="D41" i="15"/>
  <c r="E2" i="15"/>
  <c r="K2" i="15"/>
  <c r="D4" i="15"/>
  <c r="J4" i="15"/>
  <c r="C6" i="15"/>
  <c r="I6" i="15"/>
  <c r="F8" i="15"/>
  <c r="L8" i="15"/>
  <c r="E10" i="15"/>
  <c r="K10" i="15"/>
  <c r="D12" i="15"/>
  <c r="J12" i="15"/>
  <c r="C14" i="15"/>
  <c r="I14" i="15"/>
  <c r="F16" i="15"/>
  <c r="L16" i="15"/>
  <c r="E18" i="15"/>
  <c r="K18" i="15"/>
  <c r="D20" i="15"/>
  <c r="J20" i="15"/>
  <c r="C22" i="15"/>
  <c r="I22" i="15"/>
  <c r="F24" i="15"/>
  <c r="L24" i="15"/>
  <c r="C25" i="15"/>
  <c r="J25" i="15"/>
  <c r="E27" i="15"/>
  <c r="C28" i="15"/>
  <c r="L28" i="15"/>
  <c r="K30" i="15"/>
  <c r="K31" i="15"/>
  <c r="L34" i="15"/>
  <c r="I35" i="15"/>
  <c r="K37" i="15"/>
  <c r="F43" i="15"/>
  <c r="K80" i="15"/>
  <c r="D83" i="15"/>
  <c r="C8" i="15"/>
  <c r="E3" i="15"/>
  <c r="K3" i="15"/>
  <c r="D5" i="15"/>
  <c r="J5" i="15"/>
  <c r="C7" i="15"/>
  <c r="I7" i="15"/>
  <c r="F9" i="15"/>
  <c r="L9" i="15"/>
  <c r="E11" i="15"/>
  <c r="K11" i="15"/>
  <c r="D13" i="15"/>
  <c r="J13" i="15"/>
  <c r="C15" i="15"/>
  <c r="I15" i="15"/>
  <c r="F17" i="15"/>
  <c r="L17" i="15"/>
  <c r="E19" i="15"/>
  <c r="K19" i="15"/>
  <c r="D21" i="15"/>
  <c r="J21" i="15"/>
  <c r="C23" i="15"/>
  <c r="I23" i="15"/>
  <c r="I26" i="15"/>
  <c r="E28" i="15"/>
  <c r="L29" i="15"/>
  <c r="D30" i="15"/>
  <c r="D31" i="15"/>
  <c r="I33" i="15"/>
  <c r="L37" i="15"/>
  <c r="C41" i="15"/>
  <c r="I43" i="15"/>
  <c r="F73" i="15"/>
  <c r="L95" i="15"/>
  <c r="J106" i="15"/>
  <c r="D32" i="15"/>
  <c r="J32" i="15"/>
  <c r="C34" i="15"/>
  <c r="I34" i="15"/>
  <c r="F36" i="15"/>
  <c r="L36" i="15"/>
  <c r="E38" i="15"/>
  <c r="K38" i="15"/>
  <c r="D40" i="15"/>
  <c r="J40" i="15"/>
  <c r="C42" i="15"/>
  <c r="I42" i="15"/>
  <c r="F44" i="15"/>
  <c r="L44" i="15"/>
  <c r="E46" i="15"/>
  <c r="K46" i="15"/>
  <c r="D48" i="15"/>
  <c r="J48" i="15"/>
  <c r="C50" i="15"/>
  <c r="I50" i="15"/>
  <c r="F52" i="15"/>
  <c r="L52" i="15"/>
  <c r="E54" i="15"/>
  <c r="K54" i="15"/>
  <c r="D56" i="15"/>
  <c r="J56" i="15"/>
  <c r="C58" i="15"/>
  <c r="I58" i="15"/>
  <c r="F60" i="15"/>
  <c r="L60" i="15"/>
  <c r="E62" i="15"/>
  <c r="K62" i="15"/>
  <c r="D64" i="15"/>
  <c r="J64" i="15"/>
  <c r="C66" i="15"/>
  <c r="I66" i="15"/>
  <c r="C67" i="15"/>
  <c r="J67" i="15"/>
  <c r="D69" i="15"/>
  <c r="K69" i="15"/>
  <c r="K72" i="15"/>
  <c r="L74" i="15"/>
  <c r="C75" i="15"/>
  <c r="J75" i="15"/>
  <c r="D77" i="15"/>
  <c r="L77" i="15"/>
  <c r="L78" i="15"/>
  <c r="L79" i="15"/>
  <c r="C80" i="15"/>
  <c r="K81" i="15"/>
  <c r="E83" i="15"/>
  <c r="C85" i="15"/>
  <c r="L86" i="15"/>
  <c r="F87" i="15"/>
  <c r="D91" i="15"/>
  <c r="C262" i="15"/>
  <c r="F45" i="15"/>
  <c r="L45" i="15"/>
  <c r="E47" i="15"/>
  <c r="K47" i="15"/>
  <c r="D49" i="15"/>
  <c r="J49" i="15"/>
  <c r="C51" i="15"/>
  <c r="I51" i="15"/>
  <c r="F53" i="15"/>
  <c r="L53" i="15"/>
  <c r="E55" i="15"/>
  <c r="K55" i="15"/>
  <c r="D57" i="15"/>
  <c r="J57" i="15"/>
  <c r="C59" i="15"/>
  <c r="I59" i="15"/>
  <c r="F61" i="15"/>
  <c r="L61" i="15"/>
  <c r="E63" i="15"/>
  <c r="K63" i="15"/>
  <c r="D65" i="15"/>
  <c r="J65" i="15"/>
  <c r="K67" i="15"/>
  <c r="I68" i="15"/>
  <c r="L69" i="15"/>
  <c r="J70" i="15"/>
  <c r="F71" i="15"/>
  <c r="I73" i="15"/>
  <c r="K75" i="15"/>
  <c r="I76" i="15"/>
  <c r="D78" i="15"/>
  <c r="E79" i="15"/>
  <c r="D81" i="15"/>
  <c r="L81" i="15"/>
  <c r="D82" i="15"/>
  <c r="I83" i="15"/>
  <c r="D85" i="15"/>
  <c r="K87" i="15"/>
  <c r="E88" i="15"/>
  <c r="D90" i="15"/>
  <c r="C36" i="15"/>
  <c r="I36" i="15"/>
  <c r="F38" i="15"/>
  <c r="L38" i="15"/>
  <c r="E40" i="15"/>
  <c r="K40" i="15"/>
  <c r="D42" i="15"/>
  <c r="J42" i="15"/>
  <c r="C44" i="15"/>
  <c r="I44" i="15"/>
  <c r="F46" i="15"/>
  <c r="L46" i="15"/>
  <c r="E48" i="15"/>
  <c r="K48" i="15"/>
  <c r="D50" i="15"/>
  <c r="J50" i="15"/>
  <c r="C52" i="15"/>
  <c r="I52" i="15"/>
  <c r="F54" i="15"/>
  <c r="L54" i="15"/>
  <c r="E56" i="15"/>
  <c r="K56" i="15"/>
  <c r="D58" i="15"/>
  <c r="J58" i="15"/>
  <c r="C60" i="15"/>
  <c r="I60" i="15"/>
  <c r="F62" i="15"/>
  <c r="L62" i="15"/>
  <c r="E64" i="15"/>
  <c r="K64" i="15"/>
  <c r="D66" i="15"/>
  <c r="J66" i="15"/>
  <c r="D67" i="15"/>
  <c r="E69" i="15"/>
  <c r="I71" i="15"/>
  <c r="E72" i="15"/>
  <c r="J73" i="15"/>
  <c r="F74" i="15"/>
  <c r="D75" i="15"/>
  <c r="E77" i="15"/>
  <c r="E80" i="15"/>
  <c r="C84" i="15"/>
  <c r="F85" i="15"/>
  <c r="J91" i="15"/>
  <c r="D112" i="15"/>
  <c r="E25" i="15"/>
  <c r="K25" i="15"/>
  <c r="D27" i="15"/>
  <c r="J27" i="15"/>
  <c r="C29" i="15"/>
  <c r="I29" i="15"/>
  <c r="F31" i="15"/>
  <c r="L31" i="15"/>
  <c r="E33" i="15"/>
  <c r="K33" i="15"/>
  <c r="D35" i="15"/>
  <c r="J35" i="15"/>
  <c r="C37" i="15"/>
  <c r="I37" i="15"/>
  <c r="F39" i="15"/>
  <c r="L39" i="15"/>
  <c r="E41" i="15"/>
  <c r="K41" i="15"/>
  <c r="D43" i="15"/>
  <c r="J43" i="15"/>
  <c r="C45" i="15"/>
  <c r="I45" i="15"/>
  <c r="F47" i="15"/>
  <c r="L47" i="15"/>
  <c r="E49" i="15"/>
  <c r="K49" i="15"/>
  <c r="D51" i="15"/>
  <c r="J51" i="15"/>
  <c r="C53" i="15"/>
  <c r="I53" i="15"/>
  <c r="F55" i="15"/>
  <c r="L55" i="15"/>
  <c r="E57" i="15"/>
  <c r="K57" i="15"/>
  <c r="D59" i="15"/>
  <c r="J59" i="15"/>
  <c r="C61" i="15"/>
  <c r="I61" i="15"/>
  <c r="F63" i="15"/>
  <c r="L63" i="15"/>
  <c r="E65" i="15"/>
  <c r="K65" i="15"/>
  <c r="E67" i="15"/>
  <c r="L67" i="15"/>
  <c r="C68" i="15"/>
  <c r="F69" i="15"/>
  <c r="D70" i="15"/>
  <c r="C73" i="15"/>
  <c r="E75" i="15"/>
  <c r="L75" i="15"/>
  <c r="C76" i="15"/>
  <c r="F77" i="15"/>
  <c r="F78" i="15"/>
  <c r="F79" i="15"/>
  <c r="E81" i="15"/>
  <c r="J83" i="15"/>
  <c r="L87" i="15"/>
  <c r="E89" i="15"/>
  <c r="J90" i="15"/>
  <c r="E96" i="15"/>
  <c r="C110" i="15"/>
  <c r="E26" i="15"/>
  <c r="K26" i="15"/>
  <c r="D28" i="15"/>
  <c r="J28" i="15"/>
  <c r="C30" i="15"/>
  <c r="I30" i="15"/>
  <c r="F32" i="15"/>
  <c r="L32" i="15"/>
  <c r="E34" i="15"/>
  <c r="K34" i="15"/>
  <c r="D36" i="15"/>
  <c r="J36" i="15"/>
  <c r="C38" i="15"/>
  <c r="I38" i="15"/>
  <c r="F40" i="15"/>
  <c r="L40" i="15"/>
  <c r="E42" i="15"/>
  <c r="K42" i="15"/>
  <c r="D44" i="15"/>
  <c r="J44" i="15"/>
  <c r="C46" i="15"/>
  <c r="I46" i="15"/>
  <c r="F48" i="15"/>
  <c r="L48" i="15"/>
  <c r="E50" i="15"/>
  <c r="K50" i="15"/>
  <c r="D52" i="15"/>
  <c r="J52" i="15"/>
  <c r="C54" i="15"/>
  <c r="I54" i="15"/>
  <c r="F56" i="15"/>
  <c r="L56" i="15"/>
  <c r="E58" i="15"/>
  <c r="K58" i="15"/>
  <c r="D60" i="15"/>
  <c r="J60" i="15"/>
  <c r="C62" i="15"/>
  <c r="I62" i="15"/>
  <c r="F64" i="15"/>
  <c r="L64" i="15"/>
  <c r="E66" i="15"/>
  <c r="K66" i="15"/>
  <c r="K68" i="15"/>
  <c r="L70" i="15"/>
  <c r="C71" i="15"/>
  <c r="J71" i="15"/>
  <c r="D73" i="15"/>
  <c r="K73" i="15"/>
  <c r="K76" i="15"/>
  <c r="I79" i="15"/>
  <c r="F81" i="15"/>
  <c r="F82" i="15"/>
  <c r="K83" i="15"/>
  <c r="I85" i="15"/>
  <c r="K88" i="15"/>
  <c r="K110" i="15"/>
  <c r="K27" i="15"/>
  <c r="D29" i="15"/>
  <c r="J29" i="15"/>
  <c r="C31" i="15"/>
  <c r="I31" i="15"/>
  <c r="F33" i="15"/>
  <c r="L33" i="15"/>
  <c r="E35" i="15"/>
  <c r="K35" i="15"/>
  <c r="D37" i="15"/>
  <c r="J37" i="15"/>
  <c r="C39" i="15"/>
  <c r="I39" i="15"/>
  <c r="F41" i="15"/>
  <c r="L41" i="15"/>
  <c r="E43" i="15"/>
  <c r="K43" i="15"/>
  <c r="D45" i="15"/>
  <c r="J45" i="15"/>
  <c r="C47" i="15"/>
  <c r="I47" i="15"/>
  <c r="F49" i="15"/>
  <c r="L49" i="15"/>
  <c r="E51" i="15"/>
  <c r="K51" i="15"/>
  <c r="D53" i="15"/>
  <c r="J53" i="15"/>
  <c r="C55" i="15"/>
  <c r="I55" i="15"/>
  <c r="F57" i="15"/>
  <c r="L57" i="15"/>
  <c r="E59" i="15"/>
  <c r="K59" i="15"/>
  <c r="D61" i="15"/>
  <c r="J61" i="15"/>
  <c r="C63" i="15"/>
  <c r="I63" i="15"/>
  <c r="F65" i="15"/>
  <c r="L65" i="15"/>
  <c r="F67" i="15"/>
  <c r="I69" i="15"/>
  <c r="K71" i="15"/>
  <c r="I72" i="15"/>
  <c r="L73" i="15"/>
  <c r="J74" i="15"/>
  <c r="F75" i="15"/>
  <c r="I77" i="15"/>
  <c r="I80" i="15"/>
  <c r="C83" i="15"/>
  <c r="L85" i="15"/>
  <c r="F86" i="15"/>
  <c r="K89" i="15"/>
  <c r="C92" i="15"/>
  <c r="C93" i="15"/>
  <c r="F94" i="15"/>
  <c r="F95" i="15"/>
  <c r="K96" i="15"/>
  <c r="C100" i="15"/>
  <c r="C108" i="15"/>
  <c r="K120" i="15"/>
  <c r="J157" i="15"/>
  <c r="E36" i="15"/>
  <c r="K36" i="15"/>
  <c r="D38" i="15"/>
  <c r="J38" i="15"/>
  <c r="C40" i="15"/>
  <c r="I40" i="15"/>
  <c r="F42" i="15"/>
  <c r="L42" i="15"/>
  <c r="E44" i="15"/>
  <c r="K44" i="15"/>
  <c r="D46" i="15"/>
  <c r="J46" i="15"/>
  <c r="C48" i="15"/>
  <c r="I48" i="15"/>
  <c r="F50" i="15"/>
  <c r="L50" i="15"/>
  <c r="E52" i="15"/>
  <c r="K52" i="15"/>
  <c r="D54" i="15"/>
  <c r="J54" i="15"/>
  <c r="C56" i="15"/>
  <c r="I56" i="15"/>
  <c r="F58" i="15"/>
  <c r="L58" i="15"/>
  <c r="E60" i="15"/>
  <c r="K60" i="15"/>
  <c r="D62" i="15"/>
  <c r="J62" i="15"/>
  <c r="C64" i="15"/>
  <c r="I64" i="15"/>
  <c r="F66" i="15"/>
  <c r="L66" i="15"/>
  <c r="I67" i="15"/>
  <c r="E68" i="15"/>
  <c r="J69" i="15"/>
  <c r="F70" i="15"/>
  <c r="D71" i="15"/>
  <c r="E73" i="15"/>
  <c r="I75" i="15"/>
  <c r="E76" i="15"/>
  <c r="J77" i="15"/>
  <c r="J78" i="15"/>
  <c r="K79" i="15"/>
  <c r="J81" i="15"/>
  <c r="J82" i="15"/>
  <c r="I84" i="15"/>
  <c r="E87" i="15"/>
  <c r="D98" i="15"/>
  <c r="I100" i="15"/>
  <c r="F102" i="15"/>
  <c r="E104" i="15"/>
  <c r="D106" i="15"/>
  <c r="I114" i="15"/>
  <c r="E97" i="15"/>
  <c r="K97" i="15"/>
  <c r="D99" i="15"/>
  <c r="J99" i="15"/>
  <c r="C101" i="15"/>
  <c r="I101" i="15"/>
  <c r="F103" i="15"/>
  <c r="L103" i="15"/>
  <c r="E105" i="15"/>
  <c r="K105" i="15"/>
  <c r="D107" i="15"/>
  <c r="J107" i="15"/>
  <c r="J108" i="15"/>
  <c r="F109" i="15"/>
  <c r="L112" i="15"/>
  <c r="D113" i="15"/>
  <c r="C115" i="15"/>
  <c r="F116" i="15"/>
  <c r="K117" i="15"/>
  <c r="L118" i="15"/>
  <c r="E119" i="15"/>
  <c r="C123" i="15"/>
  <c r="C124" i="15"/>
  <c r="F125" i="15"/>
  <c r="F126" i="15"/>
  <c r="K127" i="15"/>
  <c r="K128" i="15"/>
  <c r="C131" i="15"/>
  <c r="C132" i="15"/>
  <c r="F133" i="15"/>
  <c r="F134" i="15"/>
  <c r="K135" i="15"/>
  <c r="K136" i="15"/>
  <c r="C139" i="15"/>
  <c r="C140" i="15"/>
  <c r="F141" i="15"/>
  <c r="F142" i="15"/>
  <c r="K143" i="15"/>
  <c r="K144" i="15"/>
  <c r="C147" i="15"/>
  <c r="C148" i="15"/>
  <c r="F149" i="15"/>
  <c r="F150" i="15"/>
  <c r="K151" i="15"/>
  <c r="K152" i="15"/>
  <c r="C155" i="15"/>
  <c r="C156" i="15"/>
  <c r="J175" i="15"/>
  <c r="C201" i="15"/>
  <c r="D68" i="15"/>
  <c r="J68" i="15"/>
  <c r="C70" i="15"/>
  <c r="I70" i="15"/>
  <c r="F72" i="15"/>
  <c r="L72" i="15"/>
  <c r="E74" i="15"/>
  <c r="K74" i="15"/>
  <c r="D76" i="15"/>
  <c r="J76" i="15"/>
  <c r="C78" i="15"/>
  <c r="I78" i="15"/>
  <c r="F80" i="15"/>
  <c r="L80" i="15"/>
  <c r="E82" i="15"/>
  <c r="K82" i="15"/>
  <c r="D84" i="15"/>
  <c r="J84" i="15"/>
  <c r="C86" i="15"/>
  <c r="I86" i="15"/>
  <c r="F88" i="15"/>
  <c r="L88" i="15"/>
  <c r="E90" i="15"/>
  <c r="K90" i="15"/>
  <c r="D92" i="15"/>
  <c r="J92" i="15"/>
  <c r="C94" i="15"/>
  <c r="I94" i="15"/>
  <c r="F96" i="15"/>
  <c r="L96" i="15"/>
  <c r="E98" i="15"/>
  <c r="K98" i="15"/>
  <c r="D100" i="15"/>
  <c r="J100" i="15"/>
  <c r="C102" i="15"/>
  <c r="I102" i="15"/>
  <c r="F104" i="15"/>
  <c r="L104" i="15"/>
  <c r="E106" i="15"/>
  <c r="K106" i="15"/>
  <c r="D108" i="15"/>
  <c r="E110" i="15"/>
  <c r="L110" i="15"/>
  <c r="I111" i="15"/>
  <c r="E112" i="15"/>
  <c r="J114" i="15"/>
  <c r="C159" i="15"/>
  <c r="I160" i="15"/>
  <c r="E162" i="15"/>
  <c r="D164" i="15"/>
  <c r="K169" i="15"/>
  <c r="C173" i="15"/>
  <c r="J85" i="15"/>
  <c r="C87" i="15"/>
  <c r="I87" i="15"/>
  <c r="F89" i="15"/>
  <c r="L89" i="15"/>
  <c r="E91" i="15"/>
  <c r="K91" i="15"/>
  <c r="D93" i="15"/>
  <c r="J93" i="15"/>
  <c r="C95" i="15"/>
  <c r="I95" i="15"/>
  <c r="F97" i="15"/>
  <c r="L97" i="15"/>
  <c r="E99" i="15"/>
  <c r="K99" i="15"/>
  <c r="D101" i="15"/>
  <c r="J101" i="15"/>
  <c r="C103" i="15"/>
  <c r="I103" i="15"/>
  <c r="F105" i="15"/>
  <c r="L105" i="15"/>
  <c r="E107" i="15"/>
  <c r="K107" i="15"/>
  <c r="K108" i="15"/>
  <c r="I109" i="15"/>
  <c r="I113" i="15"/>
  <c r="F115" i="15"/>
  <c r="I116" i="15"/>
  <c r="L117" i="15"/>
  <c r="E118" i="15"/>
  <c r="J119" i="15"/>
  <c r="I123" i="15"/>
  <c r="I124" i="15"/>
  <c r="L125" i="15"/>
  <c r="L126" i="15"/>
  <c r="I131" i="15"/>
  <c r="I132" i="15"/>
  <c r="L133" i="15"/>
  <c r="L134" i="15"/>
  <c r="I139" i="15"/>
  <c r="I140" i="15"/>
  <c r="L141" i="15"/>
  <c r="L142" i="15"/>
  <c r="I147" i="15"/>
  <c r="I148" i="15"/>
  <c r="L149" i="15"/>
  <c r="L150" i="15"/>
  <c r="I155" i="15"/>
  <c r="L82" i="15"/>
  <c r="E84" i="15"/>
  <c r="K84" i="15"/>
  <c r="D86" i="15"/>
  <c r="J86" i="15"/>
  <c r="C88" i="15"/>
  <c r="I88" i="15"/>
  <c r="F90" i="15"/>
  <c r="L90" i="15"/>
  <c r="E92" i="15"/>
  <c r="K92" i="15"/>
  <c r="D94" i="15"/>
  <c r="J94" i="15"/>
  <c r="C96" i="15"/>
  <c r="I96" i="15"/>
  <c r="F98" i="15"/>
  <c r="L98" i="15"/>
  <c r="E100" i="15"/>
  <c r="K100" i="15"/>
  <c r="D102" i="15"/>
  <c r="J102" i="15"/>
  <c r="C104" i="15"/>
  <c r="I104" i="15"/>
  <c r="F106" i="15"/>
  <c r="L106" i="15"/>
  <c r="E108" i="15"/>
  <c r="L108" i="15"/>
  <c r="F110" i="15"/>
  <c r="C111" i="15"/>
  <c r="K111" i="15"/>
  <c r="F112" i="15"/>
  <c r="C114" i="15"/>
  <c r="D122" i="15"/>
  <c r="D130" i="15"/>
  <c r="D138" i="15"/>
  <c r="D146" i="15"/>
  <c r="D154" i="15"/>
  <c r="J159" i="15"/>
  <c r="I167" i="15"/>
  <c r="K198" i="15"/>
  <c r="D208" i="15"/>
  <c r="K77" i="15"/>
  <c r="D79" i="15"/>
  <c r="J79" i="15"/>
  <c r="C81" i="15"/>
  <c r="I81" i="15"/>
  <c r="F83" i="15"/>
  <c r="L83" i="15"/>
  <c r="E85" i="15"/>
  <c r="K85" i="15"/>
  <c r="D87" i="15"/>
  <c r="J87" i="15"/>
  <c r="C89" i="15"/>
  <c r="I89" i="15"/>
  <c r="F91" i="15"/>
  <c r="L91" i="15"/>
  <c r="E93" i="15"/>
  <c r="K93" i="15"/>
  <c r="D95" i="15"/>
  <c r="J95" i="15"/>
  <c r="C97" i="15"/>
  <c r="I97" i="15"/>
  <c r="F99" i="15"/>
  <c r="L99" i="15"/>
  <c r="E101" i="15"/>
  <c r="K101" i="15"/>
  <c r="D103" i="15"/>
  <c r="J103" i="15"/>
  <c r="C105" i="15"/>
  <c r="I105" i="15"/>
  <c r="F107" i="15"/>
  <c r="L107" i="15"/>
  <c r="F108" i="15"/>
  <c r="C109" i="15"/>
  <c r="J109" i="15"/>
  <c r="J113" i="15"/>
  <c r="I115" i="15"/>
  <c r="L116" i="15"/>
  <c r="E117" i="15"/>
  <c r="F118" i="15"/>
  <c r="K119" i="15"/>
  <c r="E120" i="15"/>
  <c r="D121" i="15"/>
  <c r="D129" i="15"/>
  <c r="D137" i="15"/>
  <c r="D145" i="15"/>
  <c r="D153" i="15"/>
  <c r="K159" i="15"/>
  <c r="D161" i="15"/>
  <c r="C165" i="15"/>
  <c r="L167" i="15"/>
  <c r="K170" i="15"/>
  <c r="C174" i="15"/>
  <c r="L198" i="15"/>
  <c r="L203" i="15"/>
  <c r="E208" i="15"/>
  <c r="F68" i="15"/>
  <c r="L68" i="15"/>
  <c r="E70" i="15"/>
  <c r="K70" i="15"/>
  <c r="D72" i="15"/>
  <c r="J72" i="15"/>
  <c r="C74" i="15"/>
  <c r="I74" i="15"/>
  <c r="F76" i="15"/>
  <c r="L76" i="15"/>
  <c r="E78" i="15"/>
  <c r="K78" i="15"/>
  <c r="D80" i="15"/>
  <c r="J80" i="15"/>
  <c r="C82" i="15"/>
  <c r="I82" i="15"/>
  <c r="F84" i="15"/>
  <c r="L84" i="15"/>
  <c r="E86" i="15"/>
  <c r="K86" i="15"/>
  <c r="D88" i="15"/>
  <c r="J88" i="15"/>
  <c r="C90" i="15"/>
  <c r="I90" i="15"/>
  <c r="F92" i="15"/>
  <c r="L92" i="15"/>
  <c r="E94" i="15"/>
  <c r="K94" i="15"/>
  <c r="D96" i="15"/>
  <c r="J96" i="15"/>
  <c r="C98" i="15"/>
  <c r="I98" i="15"/>
  <c r="F100" i="15"/>
  <c r="L100" i="15"/>
  <c r="E102" i="15"/>
  <c r="K102" i="15"/>
  <c r="D104" i="15"/>
  <c r="J104" i="15"/>
  <c r="C106" i="15"/>
  <c r="I106" i="15"/>
  <c r="I110" i="15"/>
  <c r="E111" i="15"/>
  <c r="L111" i="15"/>
  <c r="D114" i="15"/>
  <c r="J122" i="15"/>
  <c r="J130" i="15"/>
  <c r="J138" i="15"/>
  <c r="J146" i="15"/>
  <c r="J154" i="15"/>
  <c r="E161" i="15"/>
  <c r="J183" i="15"/>
  <c r="F188" i="15"/>
  <c r="D89" i="15"/>
  <c r="J89" i="15"/>
  <c r="C91" i="15"/>
  <c r="I91" i="15"/>
  <c r="F93" i="15"/>
  <c r="L93" i="15"/>
  <c r="E95" i="15"/>
  <c r="K95" i="15"/>
  <c r="D97" i="15"/>
  <c r="J97" i="15"/>
  <c r="C99" i="15"/>
  <c r="I99" i="15"/>
  <c r="F101" i="15"/>
  <c r="L101" i="15"/>
  <c r="E103" i="15"/>
  <c r="K103" i="15"/>
  <c r="D105" i="15"/>
  <c r="J105" i="15"/>
  <c r="C107" i="15"/>
  <c r="I107" i="15"/>
  <c r="I108" i="15"/>
  <c r="D109" i="15"/>
  <c r="L109" i="15"/>
  <c r="K112" i="15"/>
  <c r="C113" i="15"/>
  <c r="L115" i="15"/>
  <c r="C116" i="15"/>
  <c r="F117" i="15"/>
  <c r="K118" i="15"/>
  <c r="D119" i="15"/>
  <c r="J121" i="15"/>
  <c r="E127" i="15"/>
  <c r="E128" i="15"/>
  <c r="J129" i="15"/>
  <c r="E135" i="15"/>
  <c r="E136" i="15"/>
  <c r="J137" i="15"/>
  <c r="E143" i="15"/>
  <c r="E144" i="15"/>
  <c r="J145" i="15"/>
  <c r="E151" i="15"/>
  <c r="E152" i="15"/>
  <c r="J153" i="15"/>
  <c r="D157" i="15"/>
  <c r="L161" i="15"/>
  <c r="J163" i="15"/>
  <c r="F168" i="15"/>
  <c r="E113" i="15"/>
  <c r="K113" i="15"/>
  <c r="D115" i="15"/>
  <c r="J115" i="15"/>
  <c r="C117" i="15"/>
  <c r="I117" i="15"/>
  <c r="F119" i="15"/>
  <c r="L119" i="15"/>
  <c r="E121" i="15"/>
  <c r="K121" i="15"/>
  <c r="D123" i="15"/>
  <c r="J123" i="15"/>
  <c r="C125" i="15"/>
  <c r="I125" i="15"/>
  <c r="F127" i="15"/>
  <c r="L127" i="15"/>
  <c r="E129" i="15"/>
  <c r="K129" i="15"/>
  <c r="D131" i="15"/>
  <c r="J131" i="15"/>
  <c r="C133" i="15"/>
  <c r="I133" i="15"/>
  <c r="F135" i="15"/>
  <c r="L135" i="15"/>
  <c r="E137" i="15"/>
  <c r="K137" i="15"/>
  <c r="D139" i="15"/>
  <c r="J139" i="15"/>
  <c r="C141" i="15"/>
  <c r="I141" i="15"/>
  <c r="F143" i="15"/>
  <c r="L143" i="15"/>
  <c r="E145" i="15"/>
  <c r="K145" i="15"/>
  <c r="D147" i="15"/>
  <c r="J147" i="15"/>
  <c r="C149" i="15"/>
  <c r="I149" i="15"/>
  <c r="F151" i="15"/>
  <c r="L151" i="15"/>
  <c r="E153" i="15"/>
  <c r="K153" i="15"/>
  <c r="D155" i="15"/>
  <c r="J155" i="15"/>
  <c r="J156" i="15"/>
  <c r="K157" i="15"/>
  <c r="D159" i="15"/>
  <c r="L159" i="15"/>
  <c r="F162" i="15"/>
  <c r="K163" i="15"/>
  <c r="D165" i="15"/>
  <c r="C166" i="15"/>
  <c r="L168" i="15"/>
  <c r="I173" i="15"/>
  <c r="I174" i="15"/>
  <c r="C177" i="15"/>
  <c r="D184" i="15"/>
  <c r="J191" i="15"/>
  <c r="F196" i="15"/>
  <c r="K206" i="15"/>
  <c r="L211" i="15"/>
  <c r="D110" i="15"/>
  <c r="J110" i="15"/>
  <c r="C112" i="15"/>
  <c r="I112" i="15"/>
  <c r="E114" i="15"/>
  <c r="K114" i="15"/>
  <c r="D116" i="15"/>
  <c r="J116" i="15"/>
  <c r="C118" i="15"/>
  <c r="I118" i="15"/>
  <c r="F120" i="15"/>
  <c r="L120" i="15"/>
  <c r="E122" i="15"/>
  <c r="K122" i="15"/>
  <c r="D124" i="15"/>
  <c r="J124" i="15"/>
  <c r="C126" i="15"/>
  <c r="I126" i="15"/>
  <c r="F128" i="15"/>
  <c r="L128" i="15"/>
  <c r="E130" i="15"/>
  <c r="K130" i="15"/>
  <c r="D132" i="15"/>
  <c r="J132" i="15"/>
  <c r="C134" i="15"/>
  <c r="I134" i="15"/>
  <c r="F136" i="15"/>
  <c r="L136" i="15"/>
  <c r="E138" i="15"/>
  <c r="K138" i="15"/>
  <c r="D140" i="15"/>
  <c r="J140" i="15"/>
  <c r="C142" i="15"/>
  <c r="I142" i="15"/>
  <c r="F144" i="15"/>
  <c r="L144" i="15"/>
  <c r="E146" i="15"/>
  <c r="K146" i="15"/>
  <c r="D148" i="15"/>
  <c r="J148" i="15"/>
  <c r="C150" i="15"/>
  <c r="I150" i="15"/>
  <c r="F152" i="15"/>
  <c r="L152" i="15"/>
  <c r="E154" i="15"/>
  <c r="K154" i="15"/>
  <c r="D156" i="15"/>
  <c r="E157" i="15"/>
  <c r="I158" i="15"/>
  <c r="E159" i="15"/>
  <c r="C160" i="15"/>
  <c r="F161" i="15"/>
  <c r="J164" i="15"/>
  <c r="I165" i="15"/>
  <c r="D172" i="15"/>
  <c r="J177" i="15"/>
  <c r="L179" i="15"/>
  <c r="E184" i="15"/>
  <c r="L206" i="15"/>
  <c r="C209" i="15"/>
  <c r="K222" i="15"/>
  <c r="I232" i="15"/>
  <c r="F238" i="15"/>
  <c r="F251" i="15"/>
  <c r="E109" i="15"/>
  <c r="K109" i="15"/>
  <c r="D111" i="15"/>
  <c r="J111" i="15"/>
  <c r="F113" i="15"/>
  <c r="L113" i="15"/>
  <c r="E115" i="15"/>
  <c r="K115" i="15"/>
  <c r="D117" i="15"/>
  <c r="J117" i="15"/>
  <c r="C119" i="15"/>
  <c r="I119" i="15"/>
  <c r="F121" i="15"/>
  <c r="L121" i="15"/>
  <c r="E123" i="15"/>
  <c r="K123" i="15"/>
  <c r="D125" i="15"/>
  <c r="J125" i="15"/>
  <c r="C127" i="15"/>
  <c r="I127" i="15"/>
  <c r="F129" i="15"/>
  <c r="L129" i="15"/>
  <c r="E131" i="15"/>
  <c r="K131" i="15"/>
  <c r="D133" i="15"/>
  <c r="J133" i="15"/>
  <c r="C135" i="15"/>
  <c r="I135" i="15"/>
  <c r="F137" i="15"/>
  <c r="L137" i="15"/>
  <c r="E139" i="15"/>
  <c r="K139" i="15"/>
  <c r="D141" i="15"/>
  <c r="J141" i="15"/>
  <c r="C143" i="15"/>
  <c r="I143" i="15"/>
  <c r="F145" i="15"/>
  <c r="L145" i="15"/>
  <c r="E147" i="15"/>
  <c r="K147" i="15"/>
  <c r="D149" i="15"/>
  <c r="J149" i="15"/>
  <c r="C151" i="15"/>
  <c r="I151" i="15"/>
  <c r="F153" i="15"/>
  <c r="L153" i="15"/>
  <c r="E155" i="15"/>
  <c r="K155" i="15"/>
  <c r="K156" i="15"/>
  <c r="L157" i="15"/>
  <c r="F159" i="15"/>
  <c r="K162" i="15"/>
  <c r="D163" i="15"/>
  <c r="D171" i="15"/>
  <c r="D176" i="15"/>
  <c r="K182" i="15"/>
  <c r="D192" i="15"/>
  <c r="J199" i="15"/>
  <c r="F204" i="15"/>
  <c r="J112" i="15"/>
  <c r="F114" i="15"/>
  <c r="L114" i="15"/>
  <c r="E116" i="15"/>
  <c r="K116" i="15"/>
  <c r="D118" i="15"/>
  <c r="J118" i="15"/>
  <c r="C120" i="15"/>
  <c r="I120" i="15"/>
  <c r="F122" i="15"/>
  <c r="L122" i="15"/>
  <c r="E124" i="15"/>
  <c r="K124" i="15"/>
  <c r="D126" i="15"/>
  <c r="J126" i="15"/>
  <c r="C128" i="15"/>
  <c r="I128" i="15"/>
  <c r="F130" i="15"/>
  <c r="L130" i="15"/>
  <c r="E132" i="15"/>
  <c r="K132" i="15"/>
  <c r="D134" i="15"/>
  <c r="J134" i="15"/>
  <c r="C136" i="15"/>
  <c r="I136" i="15"/>
  <c r="F138" i="15"/>
  <c r="L138" i="15"/>
  <c r="E140" i="15"/>
  <c r="K140" i="15"/>
  <c r="D142" i="15"/>
  <c r="J142" i="15"/>
  <c r="C144" i="15"/>
  <c r="I144" i="15"/>
  <c r="F146" i="15"/>
  <c r="L146" i="15"/>
  <c r="E148" i="15"/>
  <c r="K148" i="15"/>
  <c r="D150" i="15"/>
  <c r="J150" i="15"/>
  <c r="C152" i="15"/>
  <c r="I152" i="15"/>
  <c r="F154" i="15"/>
  <c r="L154" i="15"/>
  <c r="E156" i="15"/>
  <c r="F157" i="15"/>
  <c r="C158" i="15"/>
  <c r="J158" i="15"/>
  <c r="L160" i="15"/>
  <c r="I161" i="15"/>
  <c r="J165" i="15"/>
  <c r="I166" i="15"/>
  <c r="C167" i="15"/>
  <c r="J172" i="15"/>
  <c r="L182" i="15"/>
  <c r="C185" i="15"/>
  <c r="L187" i="15"/>
  <c r="E192" i="15"/>
  <c r="L246" i="15"/>
  <c r="C121" i="15"/>
  <c r="I121" i="15"/>
  <c r="F123" i="15"/>
  <c r="L123" i="15"/>
  <c r="E125" i="15"/>
  <c r="K125" i="15"/>
  <c r="D127" i="15"/>
  <c r="J127" i="15"/>
  <c r="C129" i="15"/>
  <c r="I129" i="15"/>
  <c r="F131" i="15"/>
  <c r="L131" i="15"/>
  <c r="E133" i="15"/>
  <c r="K133" i="15"/>
  <c r="D135" i="15"/>
  <c r="J135" i="15"/>
  <c r="C137" i="15"/>
  <c r="I137" i="15"/>
  <c r="F139" i="15"/>
  <c r="L139" i="15"/>
  <c r="E141" i="15"/>
  <c r="K141" i="15"/>
  <c r="D143" i="15"/>
  <c r="J143" i="15"/>
  <c r="C145" i="15"/>
  <c r="I145" i="15"/>
  <c r="F147" i="15"/>
  <c r="L147" i="15"/>
  <c r="E149" i="15"/>
  <c r="K149" i="15"/>
  <c r="D151" i="15"/>
  <c r="J151" i="15"/>
  <c r="C153" i="15"/>
  <c r="I153" i="15"/>
  <c r="F155" i="15"/>
  <c r="L155" i="15"/>
  <c r="L156" i="15"/>
  <c r="I157" i="15"/>
  <c r="I159" i="15"/>
  <c r="K161" i="15"/>
  <c r="L162" i="15"/>
  <c r="E163" i="15"/>
  <c r="F167" i="15"/>
  <c r="E169" i="15"/>
  <c r="E170" i="15"/>
  <c r="J171" i="15"/>
  <c r="C175" i="15"/>
  <c r="K176" i="15"/>
  <c r="F180" i="15"/>
  <c r="K190" i="15"/>
  <c r="D200" i="15"/>
  <c r="J207" i="15"/>
  <c r="D210" i="15"/>
  <c r="I224" i="15"/>
  <c r="D120" i="15"/>
  <c r="J120" i="15"/>
  <c r="C122" i="15"/>
  <c r="I122" i="15"/>
  <c r="F124" i="15"/>
  <c r="L124" i="15"/>
  <c r="E126" i="15"/>
  <c r="K126" i="15"/>
  <c r="D128" i="15"/>
  <c r="J128" i="15"/>
  <c r="C130" i="15"/>
  <c r="I130" i="15"/>
  <c r="F132" i="15"/>
  <c r="L132" i="15"/>
  <c r="E134" i="15"/>
  <c r="K134" i="15"/>
  <c r="D136" i="15"/>
  <c r="J136" i="15"/>
  <c r="C138" i="15"/>
  <c r="I138" i="15"/>
  <c r="F140" i="15"/>
  <c r="L140" i="15"/>
  <c r="E142" i="15"/>
  <c r="K142" i="15"/>
  <c r="D144" i="15"/>
  <c r="J144" i="15"/>
  <c r="C146" i="15"/>
  <c r="I146" i="15"/>
  <c r="F148" i="15"/>
  <c r="L148" i="15"/>
  <c r="E150" i="15"/>
  <c r="K150" i="15"/>
  <c r="D152" i="15"/>
  <c r="J152" i="15"/>
  <c r="C154" i="15"/>
  <c r="I154" i="15"/>
  <c r="F156" i="15"/>
  <c r="C157" i="15"/>
  <c r="D158" i="15"/>
  <c r="F160" i="15"/>
  <c r="C161" i="15"/>
  <c r="D178" i="15"/>
  <c r="L190" i="15"/>
  <c r="C193" i="15"/>
  <c r="L195" i="15"/>
  <c r="E200" i="15"/>
  <c r="C217" i="15"/>
  <c r="F169" i="15"/>
  <c r="L169" i="15"/>
  <c r="E171" i="15"/>
  <c r="K171" i="15"/>
  <c r="D173" i="15"/>
  <c r="J173" i="15"/>
  <c r="D175" i="15"/>
  <c r="E176" i="15"/>
  <c r="I180" i="15"/>
  <c r="E181" i="15"/>
  <c r="I188" i="15"/>
  <c r="E189" i="15"/>
  <c r="I196" i="15"/>
  <c r="E197" i="15"/>
  <c r="I204" i="15"/>
  <c r="E205" i="15"/>
  <c r="I209" i="15"/>
  <c r="J210" i="15"/>
  <c r="E216" i="15"/>
  <c r="I217" i="15"/>
  <c r="F243" i="15"/>
  <c r="I252" i="15"/>
  <c r="E164" i="15"/>
  <c r="K164" i="15"/>
  <c r="D166" i="15"/>
  <c r="J166" i="15"/>
  <c r="C168" i="15"/>
  <c r="I168" i="15"/>
  <c r="F170" i="15"/>
  <c r="L170" i="15"/>
  <c r="E172" i="15"/>
  <c r="K172" i="15"/>
  <c r="D174" i="15"/>
  <c r="J174" i="15"/>
  <c r="K175" i="15"/>
  <c r="D177" i="15"/>
  <c r="I178" i="15"/>
  <c r="J184" i="15"/>
  <c r="I185" i="15"/>
  <c r="C186" i="15"/>
  <c r="J192" i="15"/>
  <c r="I193" i="15"/>
  <c r="C194" i="15"/>
  <c r="J200" i="15"/>
  <c r="I201" i="15"/>
  <c r="C202" i="15"/>
  <c r="J208" i="15"/>
  <c r="D215" i="15"/>
  <c r="F230" i="15"/>
  <c r="F163" i="15"/>
  <c r="L163" i="15"/>
  <c r="E165" i="15"/>
  <c r="K165" i="15"/>
  <c r="D167" i="15"/>
  <c r="J167" i="15"/>
  <c r="C169" i="15"/>
  <c r="I169" i="15"/>
  <c r="F171" i="15"/>
  <c r="L171" i="15"/>
  <c r="E173" i="15"/>
  <c r="K173" i="15"/>
  <c r="E175" i="15"/>
  <c r="C179" i="15"/>
  <c r="L180" i="15"/>
  <c r="K184" i="15"/>
  <c r="D186" i="15"/>
  <c r="L188" i="15"/>
  <c r="K192" i="15"/>
  <c r="D194" i="15"/>
  <c r="L196" i="15"/>
  <c r="K200" i="15"/>
  <c r="D202" i="15"/>
  <c r="L204" i="15"/>
  <c r="K208" i="15"/>
  <c r="K216" i="15"/>
  <c r="F219" i="15"/>
  <c r="E221" i="15"/>
  <c r="C228" i="15"/>
  <c r="I244" i="15"/>
  <c r="K253" i="15"/>
  <c r="E158" i="15"/>
  <c r="K158" i="15"/>
  <c r="D160" i="15"/>
  <c r="J160" i="15"/>
  <c r="C162" i="15"/>
  <c r="I162" i="15"/>
  <c r="F164" i="15"/>
  <c r="L164" i="15"/>
  <c r="E166" i="15"/>
  <c r="K166" i="15"/>
  <c r="D168" i="15"/>
  <c r="J168" i="15"/>
  <c r="C170" i="15"/>
  <c r="I170" i="15"/>
  <c r="F172" i="15"/>
  <c r="L172" i="15"/>
  <c r="E174" i="15"/>
  <c r="K174" i="15"/>
  <c r="L175" i="15"/>
  <c r="E177" i="15"/>
  <c r="J178" i="15"/>
  <c r="K181" i="15"/>
  <c r="E182" i="15"/>
  <c r="K189" i="15"/>
  <c r="E190" i="15"/>
  <c r="K197" i="15"/>
  <c r="E198" i="15"/>
  <c r="K205" i="15"/>
  <c r="E206" i="15"/>
  <c r="C212" i="15"/>
  <c r="E213" i="15"/>
  <c r="F214" i="15"/>
  <c r="J215" i="15"/>
  <c r="L219" i="15"/>
  <c r="K221" i="15"/>
  <c r="L223" i="15"/>
  <c r="K228" i="15"/>
  <c r="J161" i="15"/>
  <c r="C163" i="15"/>
  <c r="I163" i="15"/>
  <c r="F165" i="15"/>
  <c r="L165" i="15"/>
  <c r="E167" i="15"/>
  <c r="K167" i="15"/>
  <c r="D169" i="15"/>
  <c r="J169" i="15"/>
  <c r="C171" i="15"/>
  <c r="I171" i="15"/>
  <c r="F173" i="15"/>
  <c r="L173" i="15"/>
  <c r="F175" i="15"/>
  <c r="C176" i="15"/>
  <c r="J176" i="15"/>
  <c r="I177" i="15"/>
  <c r="F179" i="15"/>
  <c r="F182" i="15"/>
  <c r="D183" i="15"/>
  <c r="I186" i="15"/>
  <c r="F187" i="15"/>
  <c r="F190" i="15"/>
  <c r="D191" i="15"/>
  <c r="I194" i="15"/>
  <c r="F195" i="15"/>
  <c r="F198" i="15"/>
  <c r="D199" i="15"/>
  <c r="I202" i="15"/>
  <c r="F203" i="15"/>
  <c r="F206" i="15"/>
  <c r="D207" i="15"/>
  <c r="F231" i="15"/>
  <c r="K237" i="15"/>
  <c r="K245" i="15"/>
  <c r="L254" i="15"/>
  <c r="I156" i="15"/>
  <c r="F158" i="15"/>
  <c r="L158" i="15"/>
  <c r="E160" i="15"/>
  <c r="K160" i="15"/>
  <c r="D162" i="15"/>
  <c r="J162" i="15"/>
  <c r="C164" i="15"/>
  <c r="I164" i="15"/>
  <c r="F166" i="15"/>
  <c r="L166" i="15"/>
  <c r="E168" i="15"/>
  <c r="K168" i="15"/>
  <c r="D170" i="15"/>
  <c r="J170" i="15"/>
  <c r="C172" i="15"/>
  <c r="I172" i="15"/>
  <c r="F174" i="15"/>
  <c r="L174" i="15"/>
  <c r="I175" i="15"/>
  <c r="C178" i="15"/>
  <c r="C180" i="15"/>
  <c r="J186" i="15"/>
  <c r="C188" i="15"/>
  <c r="J194" i="15"/>
  <c r="C196" i="15"/>
  <c r="J202" i="15"/>
  <c r="C204" i="15"/>
  <c r="F211" i="15"/>
  <c r="I212" i="15"/>
  <c r="K213" i="15"/>
  <c r="L214" i="15"/>
  <c r="I226" i="15"/>
  <c r="J234" i="15"/>
  <c r="C210" i="15"/>
  <c r="I210" i="15"/>
  <c r="F212" i="15"/>
  <c r="L212" i="15"/>
  <c r="E214" i="15"/>
  <c r="K214" i="15"/>
  <c r="D216" i="15"/>
  <c r="J216" i="15"/>
  <c r="C218" i="15"/>
  <c r="I218" i="15"/>
  <c r="F220" i="15"/>
  <c r="L220" i="15"/>
  <c r="E222" i="15"/>
  <c r="F223" i="15"/>
  <c r="C224" i="15"/>
  <c r="D225" i="15"/>
  <c r="K225" i="15"/>
  <c r="F227" i="15"/>
  <c r="I229" i="15"/>
  <c r="I233" i="15"/>
  <c r="D235" i="15"/>
  <c r="C236" i="15"/>
  <c r="D239" i="15"/>
  <c r="C241" i="15"/>
  <c r="D242" i="15"/>
  <c r="C249" i="15"/>
  <c r="D250" i="15"/>
  <c r="E256" i="15"/>
  <c r="I179" i="15"/>
  <c r="F181" i="15"/>
  <c r="L181" i="15"/>
  <c r="E183" i="15"/>
  <c r="K183" i="15"/>
  <c r="D185" i="15"/>
  <c r="J185" i="15"/>
  <c r="C187" i="15"/>
  <c r="I187" i="15"/>
  <c r="F189" i="15"/>
  <c r="L189" i="15"/>
  <c r="E191" i="15"/>
  <c r="K191" i="15"/>
  <c r="D193" i="15"/>
  <c r="J193" i="15"/>
  <c r="C195" i="15"/>
  <c r="I195" i="15"/>
  <c r="F197" i="15"/>
  <c r="L197" i="15"/>
  <c r="E199" i="15"/>
  <c r="K199" i="15"/>
  <c r="D201" i="15"/>
  <c r="J201" i="15"/>
  <c r="C203" i="15"/>
  <c r="I203" i="15"/>
  <c r="F205" i="15"/>
  <c r="L205" i="15"/>
  <c r="E207" i="15"/>
  <c r="K207" i="15"/>
  <c r="D209" i="15"/>
  <c r="J209" i="15"/>
  <c r="C211" i="15"/>
  <c r="I211" i="15"/>
  <c r="F213" i="15"/>
  <c r="L213" i="15"/>
  <c r="E215" i="15"/>
  <c r="K215" i="15"/>
  <c r="D217" i="15"/>
  <c r="J217" i="15"/>
  <c r="C219" i="15"/>
  <c r="I219" i="15"/>
  <c r="F221" i="15"/>
  <c r="L221" i="15"/>
  <c r="L222" i="15"/>
  <c r="I223" i="15"/>
  <c r="J224" i="15"/>
  <c r="C226" i="15"/>
  <c r="J226" i="15"/>
  <c r="E228" i="15"/>
  <c r="L228" i="15"/>
  <c r="J230" i="15"/>
  <c r="J231" i="15"/>
  <c r="J233" i="15"/>
  <c r="F235" i="15"/>
  <c r="L243" i="15"/>
  <c r="L251" i="15"/>
  <c r="I258" i="15"/>
  <c r="E260" i="15"/>
  <c r="D218" i="15"/>
  <c r="J218" i="15"/>
  <c r="C220" i="15"/>
  <c r="I220" i="15"/>
  <c r="F222" i="15"/>
  <c r="C223" i="15"/>
  <c r="D224" i="15"/>
  <c r="E225" i="15"/>
  <c r="I227" i="15"/>
  <c r="K229" i="15"/>
  <c r="K231" i="15"/>
  <c r="C232" i="15"/>
  <c r="K232" i="15"/>
  <c r="L238" i="15"/>
  <c r="F239" i="15"/>
  <c r="E240" i="15"/>
  <c r="I241" i="15"/>
  <c r="J242" i="15"/>
  <c r="E248" i="15"/>
  <c r="I249" i="15"/>
  <c r="J250" i="15"/>
  <c r="J260" i="15"/>
  <c r="C264" i="15"/>
  <c r="K177" i="15"/>
  <c r="D179" i="15"/>
  <c r="J179" i="15"/>
  <c r="C181" i="15"/>
  <c r="I181" i="15"/>
  <c r="F183" i="15"/>
  <c r="L183" i="15"/>
  <c r="E185" i="15"/>
  <c r="K185" i="15"/>
  <c r="D187" i="15"/>
  <c r="J187" i="15"/>
  <c r="C189" i="15"/>
  <c r="I189" i="15"/>
  <c r="F191" i="15"/>
  <c r="L191" i="15"/>
  <c r="E193" i="15"/>
  <c r="K193" i="15"/>
  <c r="D195" i="15"/>
  <c r="J195" i="15"/>
  <c r="C197" i="15"/>
  <c r="I197" i="15"/>
  <c r="F199" i="15"/>
  <c r="L199" i="15"/>
  <c r="E201" i="15"/>
  <c r="K201" i="15"/>
  <c r="D203" i="15"/>
  <c r="J203" i="15"/>
  <c r="C205" i="15"/>
  <c r="I205" i="15"/>
  <c r="F207" i="15"/>
  <c r="L207" i="15"/>
  <c r="E209" i="15"/>
  <c r="K209" i="15"/>
  <c r="D211" i="15"/>
  <c r="J211" i="15"/>
  <c r="C213" i="15"/>
  <c r="I213" i="15"/>
  <c r="F215" i="15"/>
  <c r="L215" i="15"/>
  <c r="E217" i="15"/>
  <c r="K217" i="15"/>
  <c r="D219" i="15"/>
  <c r="J219" i="15"/>
  <c r="C221" i="15"/>
  <c r="I221" i="15"/>
  <c r="J223" i="15"/>
  <c r="K224" i="15"/>
  <c r="D226" i="15"/>
  <c r="L226" i="15"/>
  <c r="F228" i="15"/>
  <c r="C229" i="15"/>
  <c r="L229" i="15"/>
  <c r="C233" i="15"/>
  <c r="K233" i="15"/>
  <c r="D234" i="15"/>
  <c r="J235" i="15"/>
  <c r="I236" i="15"/>
  <c r="C237" i="15"/>
  <c r="J239" i="15"/>
  <c r="D247" i="15"/>
  <c r="F176" i="15"/>
  <c r="L176" i="15"/>
  <c r="E178" i="15"/>
  <c r="K178" i="15"/>
  <c r="D180" i="15"/>
  <c r="J180" i="15"/>
  <c r="C182" i="15"/>
  <c r="I182" i="15"/>
  <c r="F184" i="15"/>
  <c r="L184" i="15"/>
  <c r="E186" i="15"/>
  <c r="K186" i="15"/>
  <c r="D188" i="15"/>
  <c r="J188" i="15"/>
  <c r="C190" i="15"/>
  <c r="I190" i="15"/>
  <c r="F192" i="15"/>
  <c r="L192" i="15"/>
  <c r="E194" i="15"/>
  <c r="K194" i="15"/>
  <c r="D196" i="15"/>
  <c r="J196" i="15"/>
  <c r="C198" i="15"/>
  <c r="I198" i="15"/>
  <c r="F200" i="15"/>
  <c r="L200" i="15"/>
  <c r="E202" i="15"/>
  <c r="K202" i="15"/>
  <c r="D204" i="15"/>
  <c r="J204" i="15"/>
  <c r="C206" i="15"/>
  <c r="I206" i="15"/>
  <c r="F208" i="15"/>
  <c r="L208" i="15"/>
  <c r="E210" i="15"/>
  <c r="K210" i="15"/>
  <c r="D212" i="15"/>
  <c r="J212" i="15"/>
  <c r="C214" i="15"/>
  <c r="I214" i="15"/>
  <c r="F216" i="15"/>
  <c r="L216" i="15"/>
  <c r="E218" i="15"/>
  <c r="K218" i="15"/>
  <c r="D220" i="15"/>
  <c r="J220" i="15"/>
  <c r="C222" i="15"/>
  <c r="D223" i="15"/>
  <c r="E224" i="15"/>
  <c r="I225" i="15"/>
  <c r="C227" i="15"/>
  <c r="J227" i="15"/>
  <c r="D230" i="15"/>
  <c r="L230" i="15"/>
  <c r="D231" i="15"/>
  <c r="L231" i="15"/>
  <c r="D233" i="15"/>
  <c r="L235" i="15"/>
  <c r="E237" i="15"/>
  <c r="K240" i="15"/>
  <c r="K248" i="15"/>
  <c r="F177" i="15"/>
  <c r="L177" i="15"/>
  <c r="E179" i="15"/>
  <c r="K179" i="15"/>
  <c r="D181" i="15"/>
  <c r="J181" i="15"/>
  <c r="C183" i="15"/>
  <c r="I183" i="15"/>
  <c r="F185" i="15"/>
  <c r="L185" i="15"/>
  <c r="E187" i="15"/>
  <c r="K187" i="15"/>
  <c r="D189" i="15"/>
  <c r="J189" i="15"/>
  <c r="C191" i="15"/>
  <c r="I191" i="15"/>
  <c r="F193" i="15"/>
  <c r="L193" i="15"/>
  <c r="E195" i="15"/>
  <c r="K195" i="15"/>
  <c r="D197" i="15"/>
  <c r="J197" i="15"/>
  <c r="C199" i="15"/>
  <c r="I199" i="15"/>
  <c r="F201" i="15"/>
  <c r="L201" i="15"/>
  <c r="E203" i="15"/>
  <c r="K203" i="15"/>
  <c r="D205" i="15"/>
  <c r="J205" i="15"/>
  <c r="C207" i="15"/>
  <c r="I207" i="15"/>
  <c r="F209" i="15"/>
  <c r="L209" i="15"/>
  <c r="E211" i="15"/>
  <c r="K211" i="15"/>
  <c r="D213" i="15"/>
  <c r="J213" i="15"/>
  <c r="C215" i="15"/>
  <c r="I215" i="15"/>
  <c r="F217" i="15"/>
  <c r="L217" i="15"/>
  <c r="E219" i="15"/>
  <c r="K219" i="15"/>
  <c r="D221" i="15"/>
  <c r="J221" i="15"/>
  <c r="J222" i="15"/>
  <c r="K223" i="15"/>
  <c r="F226" i="15"/>
  <c r="I228" i="15"/>
  <c r="E229" i="15"/>
  <c r="E231" i="15"/>
  <c r="E232" i="15"/>
  <c r="L239" i="15"/>
  <c r="C244" i="15"/>
  <c r="E245" i="15"/>
  <c r="F246" i="15"/>
  <c r="J247" i="15"/>
  <c r="C252" i="15"/>
  <c r="E253" i="15"/>
  <c r="F254" i="15"/>
  <c r="I176" i="15"/>
  <c r="F178" i="15"/>
  <c r="L178" i="15"/>
  <c r="E180" i="15"/>
  <c r="K180" i="15"/>
  <c r="D182" i="15"/>
  <c r="J182" i="15"/>
  <c r="C184" i="15"/>
  <c r="I184" i="15"/>
  <c r="F186" i="15"/>
  <c r="L186" i="15"/>
  <c r="E188" i="15"/>
  <c r="K188" i="15"/>
  <c r="D190" i="15"/>
  <c r="J190" i="15"/>
  <c r="C192" i="15"/>
  <c r="I192" i="15"/>
  <c r="F194" i="15"/>
  <c r="L194" i="15"/>
  <c r="E196" i="15"/>
  <c r="K196" i="15"/>
  <c r="D198" i="15"/>
  <c r="J198" i="15"/>
  <c r="C200" i="15"/>
  <c r="I200" i="15"/>
  <c r="F202" i="15"/>
  <c r="L202" i="15"/>
  <c r="E204" i="15"/>
  <c r="K204" i="15"/>
  <c r="D206" i="15"/>
  <c r="J206" i="15"/>
  <c r="C208" i="15"/>
  <c r="I208" i="15"/>
  <c r="F210" i="15"/>
  <c r="L210" i="15"/>
  <c r="E212" i="15"/>
  <c r="K212" i="15"/>
  <c r="D214" i="15"/>
  <c r="J214" i="15"/>
  <c r="C216" i="15"/>
  <c r="I216" i="15"/>
  <c r="F218" i="15"/>
  <c r="L218" i="15"/>
  <c r="E220" i="15"/>
  <c r="K220" i="15"/>
  <c r="D222" i="15"/>
  <c r="E223" i="15"/>
  <c r="C225" i="15"/>
  <c r="J225" i="15"/>
  <c r="D227" i="15"/>
  <c r="L227" i="15"/>
  <c r="F229" i="15"/>
  <c r="E233" i="15"/>
  <c r="C235" i="15"/>
  <c r="I237" i="15"/>
  <c r="L259" i="15"/>
  <c r="C272" i="15"/>
  <c r="E230" i="15"/>
  <c r="K230" i="15"/>
  <c r="D232" i="15"/>
  <c r="J232" i="15"/>
  <c r="C234" i="15"/>
  <c r="I234" i="15"/>
  <c r="F236" i="15"/>
  <c r="L236" i="15"/>
  <c r="E238" i="15"/>
  <c r="K238" i="15"/>
  <c r="D240" i="15"/>
  <c r="J240" i="15"/>
  <c r="C242" i="15"/>
  <c r="I242" i="15"/>
  <c r="F244" i="15"/>
  <c r="L244" i="15"/>
  <c r="E246" i="15"/>
  <c r="K246" i="15"/>
  <c r="D248" i="15"/>
  <c r="J248" i="15"/>
  <c r="C250" i="15"/>
  <c r="I250" i="15"/>
  <c r="F252" i="15"/>
  <c r="L252" i="15"/>
  <c r="E254" i="15"/>
  <c r="K254" i="15"/>
  <c r="F256" i="15"/>
  <c r="K258" i="15"/>
  <c r="D262" i="15"/>
  <c r="I264" i="15"/>
  <c r="F266" i="15"/>
  <c r="E268" i="15"/>
  <c r="D270" i="15"/>
  <c r="I272" i="15"/>
  <c r="F274" i="15"/>
  <c r="E276" i="15"/>
  <c r="F278" i="15"/>
  <c r="I235" i="15"/>
  <c r="F237" i="15"/>
  <c r="L237" i="15"/>
  <c r="E239" i="15"/>
  <c r="K239" i="15"/>
  <c r="D241" i="15"/>
  <c r="J241" i="15"/>
  <c r="C243" i="15"/>
  <c r="I243" i="15"/>
  <c r="F245" i="15"/>
  <c r="L245" i="15"/>
  <c r="E247" i="15"/>
  <c r="K247" i="15"/>
  <c r="D249" i="15"/>
  <c r="J249" i="15"/>
  <c r="C251" i="15"/>
  <c r="I251" i="15"/>
  <c r="F253" i="15"/>
  <c r="L253" i="15"/>
  <c r="I256" i="15"/>
  <c r="I257" i="15"/>
  <c r="L258" i="15"/>
  <c r="F260" i="15"/>
  <c r="J262" i="15"/>
  <c r="L266" i="15"/>
  <c r="K268" i="15"/>
  <c r="J270" i="15"/>
  <c r="L274" i="15"/>
  <c r="K276" i="15"/>
  <c r="E241" i="15"/>
  <c r="K241" i="15"/>
  <c r="D243" i="15"/>
  <c r="J243" i="15"/>
  <c r="C245" i="15"/>
  <c r="I245" i="15"/>
  <c r="F247" i="15"/>
  <c r="L247" i="15"/>
  <c r="E249" i="15"/>
  <c r="K249" i="15"/>
  <c r="D251" i="15"/>
  <c r="J251" i="15"/>
  <c r="C253" i="15"/>
  <c r="I253" i="15"/>
  <c r="J255" i="15"/>
  <c r="J256" i="15"/>
  <c r="C258" i="15"/>
  <c r="F259" i="15"/>
  <c r="K260" i="15"/>
  <c r="I222" i="15"/>
  <c r="F224" i="15"/>
  <c r="L224" i="15"/>
  <c r="E226" i="15"/>
  <c r="K226" i="15"/>
  <c r="D228" i="15"/>
  <c r="J228" i="15"/>
  <c r="C230" i="15"/>
  <c r="I230" i="15"/>
  <c r="F232" i="15"/>
  <c r="L232" i="15"/>
  <c r="E234" i="15"/>
  <c r="K234" i="15"/>
  <c r="D236" i="15"/>
  <c r="J236" i="15"/>
  <c r="C238" i="15"/>
  <c r="I238" i="15"/>
  <c r="F240" i="15"/>
  <c r="L240" i="15"/>
  <c r="E242" i="15"/>
  <c r="K242" i="15"/>
  <c r="D244" i="15"/>
  <c r="J244" i="15"/>
  <c r="C246" i="15"/>
  <c r="I246" i="15"/>
  <c r="F248" i="15"/>
  <c r="L248" i="15"/>
  <c r="E250" i="15"/>
  <c r="K250" i="15"/>
  <c r="D252" i="15"/>
  <c r="J252" i="15"/>
  <c r="C254" i="15"/>
  <c r="I254" i="15"/>
  <c r="C255" i="15"/>
  <c r="C256" i="15"/>
  <c r="K256" i="15"/>
  <c r="C257" i="15"/>
  <c r="E258" i="15"/>
  <c r="E277" i="15"/>
  <c r="F225" i="15"/>
  <c r="L225" i="15"/>
  <c r="E227" i="15"/>
  <c r="K227" i="15"/>
  <c r="D229" i="15"/>
  <c r="J229" i="15"/>
  <c r="C231" i="15"/>
  <c r="I231" i="15"/>
  <c r="F233" i="15"/>
  <c r="L233" i="15"/>
  <c r="E235" i="15"/>
  <c r="K235" i="15"/>
  <c r="D237" i="15"/>
  <c r="J237" i="15"/>
  <c r="C239" i="15"/>
  <c r="I239" i="15"/>
  <c r="F241" i="15"/>
  <c r="L241" i="15"/>
  <c r="E243" i="15"/>
  <c r="K243" i="15"/>
  <c r="D245" i="15"/>
  <c r="J245" i="15"/>
  <c r="C247" i="15"/>
  <c r="I247" i="15"/>
  <c r="F249" i="15"/>
  <c r="L249" i="15"/>
  <c r="E251" i="15"/>
  <c r="K251" i="15"/>
  <c r="D253" i="15"/>
  <c r="J253" i="15"/>
  <c r="L256" i="15"/>
  <c r="F258" i="15"/>
  <c r="C280" i="15"/>
  <c r="F234" i="15"/>
  <c r="L234" i="15"/>
  <c r="E236" i="15"/>
  <c r="K236" i="15"/>
  <c r="D238" i="15"/>
  <c r="J238" i="15"/>
  <c r="C240" i="15"/>
  <c r="I240" i="15"/>
  <c r="F242" i="15"/>
  <c r="L242" i="15"/>
  <c r="E244" i="15"/>
  <c r="K244" i="15"/>
  <c r="D246" i="15"/>
  <c r="J246" i="15"/>
  <c r="C248" i="15"/>
  <c r="I248" i="15"/>
  <c r="F250" i="15"/>
  <c r="L250" i="15"/>
  <c r="E252" i="15"/>
  <c r="K252" i="15"/>
  <c r="D254" i="15"/>
  <c r="J254" i="15"/>
  <c r="D255" i="15"/>
  <c r="D256" i="15"/>
  <c r="D260" i="15"/>
  <c r="J280" i="15"/>
  <c r="E261" i="15"/>
  <c r="K261" i="15"/>
  <c r="D263" i="15"/>
  <c r="J263" i="15"/>
  <c r="C265" i="15"/>
  <c r="I265" i="15"/>
  <c r="F267" i="15"/>
  <c r="L267" i="15"/>
  <c r="E269" i="15"/>
  <c r="K269" i="15"/>
  <c r="D271" i="15"/>
  <c r="J271" i="15"/>
  <c r="C273" i="15"/>
  <c r="I273" i="15"/>
  <c r="F275" i="15"/>
  <c r="L275" i="15"/>
  <c r="L277" i="15"/>
  <c r="I278" i="15"/>
  <c r="E279" i="15"/>
  <c r="J281" i="15"/>
  <c r="J282" i="15"/>
  <c r="K284" i="15"/>
  <c r="J288" i="15"/>
  <c r="K292" i="15"/>
  <c r="E294" i="15"/>
  <c r="L260" i="15"/>
  <c r="E262" i="15"/>
  <c r="K262" i="15"/>
  <c r="D264" i="15"/>
  <c r="J264" i="15"/>
  <c r="C266" i="15"/>
  <c r="I266" i="15"/>
  <c r="F268" i="15"/>
  <c r="L268" i="15"/>
  <c r="E270" i="15"/>
  <c r="K270" i="15"/>
  <c r="D272" i="15"/>
  <c r="J272" i="15"/>
  <c r="C274" i="15"/>
  <c r="I274" i="15"/>
  <c r="F276" i="15"/>
  <c r="L276" i="15"/>
  <c r="F277" i="15"/>
  <c r="J278" i="15"/>
  <c r="D280" i="15"/>
  <c r="K280" i="15"/>
  <c r="C282" i="15"/>
  <c r="L282" i="15"/>
  <c r="L284" i="15"/>
  <c r="F285" i="15"/>
  <c r="D286" i="15"/>
  <c r="F290" i="15"/>
  <c r="L292" i="15"/>
  <c r="F293" i="15"/>
  <c r="J294" i="15"/>
  <c r="E255" i="15"/>
  <c r="K255" i="15"/>
  <c r="D257" i="15"/>
  <c r="J257" i="15"/>
  <c r="C259" i="15"/>
  <c r="I259" i="15"/>
  <c r="F261" i="15"/>
  <c r="L261" i="15"/>
  <c r="E263" i="15"/>
  <c r="K263" i="15"/>
  <c r="D265" i="15"/>
  <c r="J265" i="15"/>
  <c r="C267" i="15"/>
  <c r="I267" i="15"/>
  <c r="F269" i="15"/>
  <c r="L269" i="15"/>
  <c r="E271" i="15"/>
  <c r="K271" i="15"/>
  <c r="D273" i="15"/>
  <c r="J273" i="15"/>
  <c r="C275" i="15"/>
  <c r="I275" i="15"/>
  <c r="C278" i="15"/>
  <c r="L280" i="15"/>
  <c r="E286" i="15"/>
  <c r="J289" i="15"/>
  <c r="I290" i="15"/>
  <c r="C291" i="15"/>
  <c r="K294" i="15"/>
  <c r="C298" i="15"/>
  <c r="D258" i="15"/>
  <c r="J258" i="15"/>
  <c r="C260" i="15"/>
  <c r="I260" i="15"/>
  <c r="F262" i="15"/>
  <c r="L262" i="15"/>
  <c r="E264" i="15"/>
  <c r="K264" i="15"/>
  <c r="D266" i="15"/>
  <c r="J266" i="15"/>
  <c r="C268" i="15"/>
  <c r="I268" i="15"/>
  <c r="F270" i="15"/>
  <c r="L270" i="15"/>
  <c r="E272" i="15"/>
  <c r="K272" i="15"/>
  <c r="D274" i="15"/>
  <c r="J274" i="15"/>
  <c r="C276" i="15"/>
  <c r="I276" i="15"/>
  <c r="I277" i="15"/>
  <c r="D278" i="15"/>
  <c r="K278" i="15"/>
  <c r="E280" i="15"/>
  <c r="D281" i="15"/>
  <c r="D282" i="15"/>
  <c r="I283" i="15"/>
  <c r="F298" i="15"/>
  <c r="F255" i="15"/>
  <c r="L255" i="15"/>
  <c r="E257" i="15"/>
  <c r="K257" i="15"/>
  <c r="D259" i="15"/>
  <c r="J259" i="15"/>
  <c r="C261" i="15"/>
  <c r="I261" i="15"/>
  <c r="F263" i="15"/>
  <c r="L263" i="15"/>
  <c r="E265" i="15"/>
  <c r="K265" i="15"/>
  <c r="D267" i="15"/>
  <c r="J267" i="15"/>
  <c r="C269" i="15"/>
  <c r="I269" i="15"/>
  <c r="F271" i="15"/>
  <c r="L271" i="15"/>
  <c r="E273" i="15"/>
  <c r="K273" i="15"/>
  <c r="D275" i="15"/>
  <c r="J275" i="15"/>
  <c r="C277" i="15"/>
  <c r="J279" i="15"/>
  <c r="F280" i="15"/>
  <c r="E282" i="15"/>
  <c r="L285" i="15"/>
  <c r="J286" i="15"/>
  <c r="E287" i="15"/>
  <c r="C288" i="15"/>
  <c r="L290" i="15"/>
  <c r="C296" i="15"/>
  <c r="I298" i="15"/>
  <c r="I262" i="15"/>
  <c r="F264" i="15"/>
  <c r="L264" i="15"/>
  <c r="E266" i="15"/>
  <c r="K266" i="15"/>
  <c r="D268" i="15"/>
  <c r="J268" i="15"/>
  <c r="C270" i="15"/>
  <c r="I270" i="15"/>
  <c r="F272" i="15"/>
  <c r="L272" i="15"/>
  <c r="E274" i="15"/>
  <c r="K274" i="15"/>
  <c r="D276" i="15"/>
  <c r="J276" i="15"/>
  <c r="E278" i="15"/>
  <c r="L278" i="15"/>
  <c r="I280" i="15"/>
  <c r="F282" i="15"/>
  <c r="E284" i="15"/>
  <c r="K286" i="15"/>
  <c r="D288" i="15"/>
  <c r="I291" i="15"/>
  <c r="E292" i="15"/>
  <c r="D296" i="15"/>
  <c r="L298" i="15"/>
  <c r="I255" i="15"/>
  <c r="F257" i="15"/>
  <c r="L257" i="15"/>
  <c r="E259" i="15"/>
  <c r="K259" i="15"/>
  <c r="D261" i="15"/>
  <c r="J261" i="15"/>
  <c r="C263" i="15"/>
  <c r="I263" i="15"/>
  <c r="F265" i="15"/>
  <c r="L265" i="15"/>
  <c r="E267" i="15"/>
  <c r="K267" i="15"/>
  <c r="D269" i="15"/>
  <c r="J269" i="15"/>
  <c r="C271" i="15"/>
  <c r="I271" i="15"/>
  <c r="F273" i="15"/>
  <c r="L273" i="15"/>
  <c r="E275" i="15"/>
  <c r="K275" i="15"/>
  <c r="K277" i="15"/>
  <c r="D279" i="15"/>
  <c r="K279" i="15"/>
  <c r="I282" i="15"/>
  <c r="F284" i="15"/>
  <c r="F292" i="15"/>
  <c r="I296" i="15"/>
  <c r="C283" i="15"/>
  <c r="K287" i="15"/>
  <c r="I288" i="15"/>
  <c r="D289" i="15"/>
  <c r="C290" i="15"/>
  <c r="D294" i="15"/>
  <c r="J296" i="15"/>
  <c r="E300" i="15"/>
  <c r="K300" i="15"/>
  <c r="D302" i="15"/>
  <c r="J302" i="15"/>
  <c r="E303" i="15"/>
  <c r="L304" i="15"/>
  <c r="J306" i="15"/>
  <c r="K308" i="15"/>
  <c r="C309" i="15"/>
  <c r="I312" i="15"/>
  <c r="C281" i="15"/>
  <c r="I281" i="15"/>
  <c r="F283" i="15"/>
  <c r="L283" i="15"/>
  <c r="E285" i="15"/>
  <c r="K285" i="15"/>
  <c r="D287" i="15"/>
  <c r="J287" i="15"/>
  <c r="C289" i="15"/>
  <c r="I289" i="15"/>
  <c r="F291" i="15"/>
  <c r="L291" i="15"/>
  <c r="E293" i="15"/>
  <c r="K293" i="15"/>
  <c r="D295" i="15"/>
  <c r="J295" i="15"/>
  <c r="C297" i="15"/>
  <c r="I297" i="15"/>
  <c r="F299" i="15"/>
  <c r="L299" i="15"/>
  <c r="E301" i="15"/>
  <c r="K301" i="15"/>
  <c r="K302" i="15"/>
  <c r="L303" i="15"/>
  <c r="F304" i="15"/>
  <c r="D306" i="15"/>
  <c r="L308" i="15"/>
  <c r="J310" i="15"/>
  <c r="K312" i="15"/>
  <c r="F300" i="15"/>
  <c r="L300" i="15"/>
  <c r="E302" i="15"/>
  <c r="F303" i="15"/>
  <c r="J305" i="15"/>
  <c r="K306" i="15"/>
  <c r="C308" i="15"/>
  <c r="L310" i="15"/>
  <c r="L293" i="15"/>
  <c r="E295" i="15"/>
  <c r="K295" i="15"/>
  <c r="D297" i="15"/>
  <c r="J297" i="15"/>
  <c r="C299" i="15"/>
  <c r="I299" i="15"/>
  <c r="F301" i="15"/>
  <c r="L301" i="15"/>
  <c r="L302" i="15"/>
  <c r="I304" i="15"/>
  <c r="D305" i="15"/>
  <c r="E306" i="15"/>
  <c r="J307" i="15"/>
  <c r="C284" i="15"/>
  <c r="I284" i="15"/>
  <c r="F286" i="15"/>
  <c r="L286" i="15"/>
  <c r="E288" i="15"/>
  <c r="K288" i="15"/>
  <c r="D290" i="15"/>
  <c r="J290" i="15"/>
  <c r="C292" i="15"/>
  <c r="I292" i="15"/>
  <c r="F294" i="15"/>
  <c r="L294" i="15"/>
  <c r="E296" i="15"/>
  <c r="K296" i="15"/>
  <c r="D298" i="15"/>
  <c r="J298" i="15"/>
  <c r="C300" i="15"/>
  <c r="I300" i="15"/>
  <c r="F302" i="15"/>
  <c r="I303" i="15"/>
  <c r="C304" i="15"/>
  <c r="J304" i="15"/>
  <c r="K305" i="15"/>
  <c r="L306" i="15"/>
  <c r="E308" i="15"/>
  <c r="I309" i="15"/>
  <c r="F279" i="15"/>
  <c r="L279" i="15"/>
  <c r="E281" i="15"/>
  <c r="K281" i="15"/>
  <c r="D283" i="15"/>
  <c r="J283" i="15"/>
  <c r="C285" i="15"/>
  <c r="I285" i="15"/>
  <c r="F287" i="15"/>
  <c r="L287" i="15"/>
  <c r="E289" i="15"/>
  <c r="K289" i="15"/>
  <c r="D291" i="15"/>
  <c r="J291" i="15"/>
  <c r="C293" i="15"/>
  <c r="I293" i="15"/>
  <c r="F295" i="15"/>
  <c r="L295" i="15"/>
  <c r="E297" i="15"/>
  <c r="K297" i="15"/>
  <c r="D299" i="15"/>
  <c r="J299" i="15"/>
  <c r="C301" i="15"/>
  <c r="I301" i="15"/>
  <c r="C303" i="15"/>
  <c r="D304" i="15"/>
  <c r="E305" i="15"/>
  <c r="F306" i="15"/>
  <c r="C307" i="15"/>
  <c r="F308" i="15"/>
  <c r="F314" i="15"/>
  <c r="K282" i="15"/>
  <c r="D284" i="15"/>
  <c r="J284" i="15"/>
  <c r="C286" i="15"/>
  <c r="I286" i="15"/>
  <c r="F288" i="15"/>
  <c r="L288" i="15"/>
  <c r="E290" i="15"/>
  <c r="K290" i="15"/>
  <c r="D292" i="15"/>
  <c r="J292" i="15"/>
  <c r="C294" i="15"/>
  <c r="I294" i="15"/>
  <c r="F296" i="15"/>
  <c r="L296" i="15"/>
  <c r="E298" i="15"/>
  <c r="K298" i="15"/>
  <c r="D300" i="15"/>
  <c r="J300" i="15"/>
  <c r="C302" i="15"/>
  <c r="I302" i="15"/>
  <c r="K304" i="15"/>
  <c r="L305" i="15"/>
  <c r="I306" i="15"/>
  <c r="I308" i="15"/>
  <c r="D310" i="15"/>
  <c r="C312" i="15"/>
  <c r="D277" i="15"/>
  <c r="J277" i="15"/>
  <c r="C279" i="15"/>
  <c r="I279" i="15"/>
  <c r="F281" i="15"/>
  <c r="L281" i="15"/>
  <c r="E283" i="15"/>
  <c r="K283" i="15"/>
  <c r="D285" i="15"/>
  <c r="J285" i="15"/>
  <c r="C287" i="15"/>
  <c r="I287" i="15"/>
  <c r="F289" i="15"/>
  <c r="L289" i="15"/>
  <c r="E291" i="15"/>
  <c r="K291" i="15"/>
  <c r="D293" i="15"/>
  <c r="J293" i="15"/>
  <c r="C295" i="15"/>
  <c r="I295" i="15"/>
  <c r="F297" i="15"/>
  <c r="L297" i="15"/>
  <c r="E299" i="15"/>
  <c r="K299" i="15"/>
  <c r="D301" i="15"/>
  <c r="J301" i="15"/>
  <c r="K303" i="15"/>
  <c r="E304" i="15"/>
  <c r="F305" i="15"/>
  <c r="C306" i="15"/>
  <c r="D307" i="15"/>
  <c r="F310" i="15"/>
  <c r="E312" i="15"/>
  <c r="E310" i="15"/>
  <c r="K310" i="15"/>
  <c r="D312" i="15"/>
  <c r="J312" i="15"/>
  <c r="C314" i="15"/>
  <c r="I314" i="15"/>
  <c r="F316" i="15"/>
  <c r="L316" i="15"/>
  <c r="E318" i="15"/>
  <c r="K318" i="15"/>
  <c r="D320" i="15"/>
  <c r="J320" i="15"/>
  <c r="C322" i="15"/>
  <c r="I322" i="15"/>
  <c r="F324" i="15"/>
  <c r="L324" i="15"/>
  <c r="E326" i="15"/>
  <c r="K326" i="15"/>
  <c r="D328" i="15"/>
  <c r="J328" i="15"/>
  <c r="C330" i="15"/>
  <c r="I330" i="15"/>
  <c r="E332" i="15"/>
  <c r="F334" i="15"/>
  <c r="C340" i="15"/>
  <c r="I307" i="15"/>
  <c r="F309" i="15"/>
  <c r="L309" i="15"/>
  <c r="E311" i="15"/>
  <c r="K311" i="15"/>
  <c r="D313" i="15"/>
  <c r="J313" i="15"/>
  <c r="C315" i="15"/>
  <c r="I315" i="15"/>
  <c r="F317" i="15"/>
  <c r="L317" i="15"/>
  <c r="E319" i="15"/>
  <c r="K319" i="15"/>
  <c r="D321" i="15"/>
  <c r="J321" i="15"/>
  <c r="C323" i="15"/>
  <c r="I323" i="15"/>
  <c r="F325" i="15"/>
  <c r="L325" i="15"/>
  <c r="E327" i="15"/>
  <c r="K327" i="15"/>
  <c r="D329" i="15"/>
  <c r="J329" i="15"/>
  <c r="C331" i="15"/>
  <c r="I331" i="15"/>
  <c r="F332" i="15"/>
  <c r="J334" i="15"/>
  <c r="I340" i="15"/>
  <c r="F342" i="15"/>
  <c r="D314" i="15"/>
  <c r="J314" i="15"/>
  <c r="C316" i="15"/>
  <c r="I316" i="15"/>
  <c r="F318" i="15"/>
  <c r="L318" i="15"/>
  <c r="E320" i="15"/>
  <c r="K320" i="15"/>
  <c r="D322" i="15"/>
  <c r="J322" i="15"/>
  <c r="C324" i="15"/>
  <c r="I324" i="15"/>
  <c r="F326" i="15"/>
  <c r="L326" i="15"/>
  <c r="E328" i="15"/>
  <c r="K328" i="15"/>
  <c r="D330" i="15"/>
  <c r="J330" i="15"/>
  <c r="I332" i="15"/>
  <c r="L334" i="15"/>
  <c r="F311" i="15"/>
  <c r="L311" i="15"/>
  <c r="E313" i="15"/>
  <c r="K313" i="15"/>
  <c r="D315" i="15"/>
  <c r="J315" i="15"/>
  <c r="C317" i="15"/>
  <c r="I317" i="15"/>
  <c r="F319" i="15"/>
  <c r="L319" i="15"/>
  <c r="E321" i="15"/>
  <c r="K321" i="15"/>
  <c r="D323" i="15"/>
  <c r="J323" i="15"/>
  <c r="C325" i="15"/>
  <c r="I325" i="15"/>
  <c r="F327" i="15"/>
  <c r="L327" i="15"/>
  <c r="E329" i="15"/>
  <c r="K329" i="15"/>
  <c r="D331" i="15"/>
  <c r="D338" i="15"/>
  <c r="D308" i="15"/>
  <c r="J308" i="15"/>
  <c r="C310" i="15"/>
  <c r="I310" i="15"/>
  <c r="F312" i="15"/>
  <c r="L312" i="15"/>
  <c r="E314" i="15"/>
  <c r="K314" i="15"/>
  <c r="D316" i="15"/>
  <c r="J316" i="15"/>
  <c r="C318" i="15"/>
  <c r="I318" i="15"/>
  <c r="F320" i="15"/>
  <c r="L320" i="15"/>
  <c r="E322" i="15"/>
  <c r="K322" i="15"/>
  <c r="D324" i="15"/>
  <c r="J324" i="15"/>
  <c r="C326" i="15"/>
  <c r="I326" i="15"/>
  <c r="F328" i="15"/>
  <c r="L328" i="15"/>
  <c r="E330" i="15"/>
  <c r="K330" i="15"/>
  <c r="K331" i="15"/>
  <c r="K332" i="15"/>
  <c r="D333" i="15"/>
  <c r="C336" i="15"/>
  <c r="F338" i="15"/>
  <c r="E307" i="15"/>
  <c r="K307" i="15"/>
  <c r="D309" i="15"/>
  <c r="J309" i="15"/>
  <c r="C311" i="15"/>
  <c r="I311" i="15"/>
  <c r="F313" i="15"/>
  <c r="L313" i="15"/>
  <c r="E315" i="15"/>
  <c r="K315" i="15"/>
  <c r="D317" i="15"/>
  <c r="J317" i="15"/>
  <c r="C319" i="15"/>
  <c r="I319" i="15"/>
  <c r="F321" i="15"/>
  <c r="L321" i="15"/>
  <c r="E323" i="15"/>
  <c r="K323" i="15"/>
  <c r="D325" i="15"/>
  <c r="J325" i="15"/>
  <c r="C327" i="15"/>
  <c r="I327" i="15"/>
  <c r="F329" i="15"/>
  <c r="L329" i="15"/>
  <c r="E331" i="15"/>
  <c r="C332" i="15"/>
  <c r="L332" i="15"/>
  <c r="E336" i="15"/>
  <c r="J338" i="15"/>
  <c r="L314" i="15"/>
  <c r="E316" i="15"/>
  <c r="K316" i="15"/>
  <c r="D318" i="15"/>
  <c r="J318" i="15"/>
  <c r="C320" i="15"/>
  <c r="I320" i="15"/>
  <c r="F322" i="15"/>
  <c r="L322" i="15"/>
  <c r="E324" i="15"/>
  <c r="K324" i="15"/>
  <c r="D326" i="15"/>
  <c r="J326" i="15"/>
  <c r="C328" i="15"/>
  <c r="I328" i="15"/>
  <c r="F330" i="15"/>
  <c r="L330" i="15"/>
  <c r="D332" i="15"/>
  <c r="I336" i="15"/>
  <c r="L338" i="15"/>
  <c r="D303" i="15"/>
  <c r="J303" i="15"/>
  <c r="C305" i="15"/>
  <c r="I305" i="15"/>
  <c r="F307" i="15"/>
  <c r="L307" i="15"/>
  <c r="E309" i="15"/>
  <c r="K309" i="15"/>
  <c r="D311" i="15"/>
  <c r="J311" i="15"/>
  <c r="C313" i="15"/>
  <c r="I313" i="15"/>
  <c r="F315" i="15"/>
  <c r="L315" i="15"/>
  <c r="E317" i="15"/>
  <c r="K317" i="15"/>
  <c r="D319" i="15"/>
  <c r="J319" i="15"/>
  <c r="C321" i="15"/>
  <c r="I321" i="15"/>
  <c r="F323" i="15"/>
  <c r="L323" i="15"/>
  <c r="E325" i="15"/>
  <c r="K325" i="15"/>
  <c r="D327" i="15"/>
  <c r="J327" i="15"/>
  <c r="C329" i="15"/>
  <c r="I329" i="15"/>
  <c r="F331" i="15"/>
  <c r="D334" i="15"/>
  <c r="K336" i="15"/>
  <c r="J331" i="15"/>
  <c r="C333" i="15"/>
  <c r="I333" i="15"/>
  <c r="F335" i="15"/>
  <c r="L335" i="15"/>
  <c r="E337" i="15"/>
  <c r="K337" i="15"/>
  <c r="D339" i="15"/>
  <c r="J339" i="15"/>
  <c r="C341" i="15"/>
  <c r="I341" i="15"/>
  <c r="F343" i="15"/>
  <c r="L343" i="15"/>
  <c r="E345" i="15"/>
  <c r="K345" i="15"/>
  <c r="D347" i="15"/>
  <c r="J347" i="15"/>
  <c r="C349" i="15"/>
  <c r="I349" i="15"/>
  <c r="F351" i="15"/>
  <c r="L351" i="15"/>
  <c r="E353" i="15"/>
  <c r="E359" i="15"/>
  <c r="I362" i="15"/>
  <c r="J363" i="15"/>
  <c r="J332" i="15"/>
  <c r="C334" i="15"/>
  <c r="I334" i="15"/>
  <c r="F336" i="15"/>
  <c r="L336" i="15"/>
  <c r="E338" i="15"/>
  <c r="K338" i="15"/>
  <c r="D340" i="15"/>
  <c r="J340" i="15"/>
  <c r="C342" i="15"/>
  <c r="I342" i="15"/>
  <c r="F344" i="15"/>
  <c r="L344" i="15"/>
  <c r="E346" i="15"/>
  <c r="K346" i="15"/>
  <c r="D348" i="15"/>
  <c r="J348" i="15"/>
  <c r="C350" i="15"/>
  <c r="I350" i="15"/>
  <c r="F352" i="15"/>
  <c r="L352" i="15"/>
  <c r="L353" i="15"/>
  <c r="E355" i="15"/>
  <c r="J333" i="15"/>
  <c r="C335" i="15"/>
  <c r="I335" i="15"/>
  <c r="F337" i="15"/>
  <c r="L337" i="15"/>
  <c r="E339" i="15"/>
  <c r="K339" i="15"/>
  <c r="D341" i="15"/>
  <c r="J341" i="15"/>
  <c r="C343" i="15"/>
  <c r="I343" i="15"/>
  <c r="F345" i="15"/>
  <c r="L345" i="15"/>
  <c r="E347" i="15"/>
  <c r="K347" i="15"/>
  <c r="D349" i="15"/>
  <c r="J349" i="15"/>
  <c r="C351" i="15"/>
  <c r="I351" i="15"/>
  <c r="F353" i="15"/>
  <c r="C354" i="15"/>
  <c r="J354" i="15"/>
  <c r="F355" i="15"/>
  <c r="J359" i="15"/>
  <c r="F360" i="15"/>
  <c r="C361" i="15"/>
  <c r="C375" i="15"/>
  <c r="E340" i="15"/>
  <c r="K340" i="15"/>
  <c r="D342" i="15"/>
  <c r="J342" i="15"/>
  <c r="C344" i="15"/>
  <c r="I344" i="15"/>
  <c r="F346" i="15"/>
  <c r="L346" i="15"/>
  <c r="E348" i="15"/>
  <c r="K348" i="15"/>
  <c r="D350" i="15"/>
  <c r="J350" i="15"/>
  <c r="C352" i="15"/>
  <c r="I352" i="15"/>
  <c r="I353" i="15"/>
  <c r="I355" i="15"/>
  <c r="J356" i="15"/>
  <c r="E357" i="15"/>
  <c r="K359" i="15"/>
  <c r="D361" i="15"/>
  <c r="C365" i="15"/>
  <c r="E366" i="15"/>
  <c r="F367" i="15"/>
  <c r="D373" i="15"/>
  <c r="I375" i="15"/>
  <c r="F377" i="15"/>
  <c r="E379" i="15"/>
  <c r="D381" i="15"/>
  <c r="L331" i="15"/>
  <c r="E333" i="15"/>
  <c r="K333" i="15"/>
  <c r="D335" i="15"/>
  <c r="J335" i="15"/>
  <c r="C337" i="15"/>
  <c r="I337" i="15"/>
  <c r="F339" i="15"/>
  <c r="L339" i="15"/>
  <c r="E341" i="15"/>
  <c r="K341" i="15"/>
  <c r="D343" i="15"/>
  <c r="J343" i="15"/>
  <c r="C345" i="15"/>
  <c r="I345" i="15"/>
  <c r="F347" i="15"/>
  <c r="L347" i="15"/>
  <c r="E349" i="15"/>
  <c r="K349" i="15"/>
  <c r="D351" i="15"/>
  <c r="J351" i="15"/>
  <c r="C353" i="15"/>
  <c r="D354" i="15"/>
  <c r="K354" i="15"/>
  <c r="F357" i="15"/>
  <c r="C358" i="15"/>
  <c r="J373" i="15"/>
  <c r="L377" i="15"/>
  <c r="K379" i="15"/>
  <c r="J381" i="15"/>
  <c r="E334" i="15"/>
  <c r="K334" i="15"/>
  <c r="D336" i="15"/>
  <c r="J336" i="15"/>
  <c r="C338" i="15"/>
  <c r="I338" i="15"/>
  <c r="F340" i="15"/>
  <c r="L340" i="15"/>
  <c r="E342" i="15"/>
  <c r="K342" i="15"/>
  <c r="D344" i="15"/>
  <c r="J344" i="15"/>
  <c r="C346" i="15"/>
  <c r="I346" i="15"/>
  <c r="F348" i="15"/>
  <c r="L348" i="15"/>
  <c r="E350" i="15"/>
  <c r="K350" i="15"/>
  <c r="D352" i="15"/>
  <c r="J352" i="15"/>
  <c r="J353" i="15"/>
  <c r="C355" i="15"/>
  <c r="J355" i="15"/>
  <c r="L360" i="15"/>
  <c r="I361" i="15"/>
  <c r="F364" i="15"/>
  <c r="I365" i="15"/>
  <c r="K366" i="15"/>
  <c r="L367" i="15"/>
  <c r="E369" i="15"/>
  <c r="D371" i="15"/>
  <c r="F333" i="15"/>
  <c r="L333" i="15"/>
  <c r="E335" i="15"/>
  <c r="K335" i="15"/>
  <c r="D337" i="15"/>
  <c r="J337" i="15"/>
  <c r="C339" i="15"/>
  <c r="I339" i="15"/>
  <c r="F341" i="15"/>
  <c r="L341" i="15"/>
  <c r="E343" i="15"/>
  <c r="K343" i="15"/>
  <c r="D345" i="15"/>
  <c r="J345" i="15"/>
  <c r="C347" i="15"/>
  <c r="I347" i="15"/>
  <c r="F349" i="15"/>
  <c r="L349" i="15"/>
  <c r="E351" i="15"/>
  <c r="K351" i="15"/>
  <c r="D353" i="15"/>
  <c r="E354" i="15"/>
  <c r="K357" i="15"/>
  <c r="J361" i="15"/>
  <c r="C362" i="15"/>
  <c r="D363" i="15"/>
  <c r="K369" i="15"/>
  <c r="J371" i="15"/>
  <c r="L342" i="15"/>
  <c r="E344" i="15"/>
  <c r="K344" i="15"/>
  <c r="D346" i="15"/>
  <c r="J346" i="15"/>
  <c r="C348" i="15"/>
  <c r="I348" i="15"/>
  <c r="F350" i="15"/>
  <c r="L350" i="15"/>
  <c r="E352" i="15"/>
  <c r="K352" i="15"/>
  <c r="K353" i="15"/>
  <c r="D355" i="15"/>
  <c r="L355" i="15"/>
  <c r="D356" i="15"/>
  <c r="L357" i="15"/>
  <c r="I358" i="15"/>
  <c r="D359" i="15"/>
  <c r="L364" i="15"/>
  <c r="K355" i="15"/>
  <c r="D357" i="15"/>
  <c r="J357" i="15"/>
  <c r="C359" i="15"/>
  <c r="I359" i="15"/>
  <c r="F361" i="15"/>
  <c r="L361" i="15"/>
  <c r="E362" i="15"/>
  <c r="K362" i="15"/>
  <c r="D364" i="15"/>
  <c r="J364" i="15"/>
  <c r="C366" i="15"/>
  <c r="I366" i="15"/>
  <c r="F368" i="15"/>
  <c r="L368" i="15"/>
  <c r="E370" i="15"/>
  <c r="K370" i="15"/>
  <c r="E372" i="15"/>
  <c r="K372" i="15"/>
  <c r="D374" i="15"/>
  <c r="J374" i="15"/>
  <c r="C376" i="15"/>
  <c r="I376" i="15"/>
  <c r="F378" i="15"/>
  <c r="L378" i="15"/>
  <c r="E380" i="15"/>
  <c r="K380" i="15"/>
  <c r="D382" i="15"/>
  <c r="J382" i="15"/>
  <c r="F354" i="15"/>
  <c r="L354" i="15"/>
  <c r="E356" i="15"/>
  <c r="K356" i="15"/>
  <c r="D358" i="15"/>
  <c r="J358" i="15"/>
  <c r="C360" i="15"/>
  <c r="I360" i="15"/>
  <c r="E363" i="15"/>
  <c r="K363" i="15"/>
  <c r="D365" i="15"/>
  <c r="J365" i="15"/>
  <c r="C367" i="15"/>
  <c r="I367" i="15"/>
  <c r="F369" i="15"/>
  <c r="L369" i="15"/>
  <c r="E371" i="15"/>
  <c r="K371" i="15"/>
  <c r="E373" i="15"/>
  <c r="K373" i="15"/>
  <c r="D375" i="15"/>
  <c r="J375" i="15"/>
  <c r="C377" i="15"/>
  <c r="I377" i="15"/>
  <c r="F379" i="15"/>
  <c r="L379" i="15"/>
  <c r="E381" i="15"/>
  <c r="K381" i="15"/>
  <c r="F362" i="15"/>
  <c r="L362" i="15"/>
  <c r="E364" i="15"/>
  <c r="K364" i="15"/>
  <c r="D366" i="15"/>
  <c r="J366" i="15"/>
  <c r="C368" i="15"/>
  <c r="I368" i="15"/>
  <c r="F370" i="15"/>
  <c r="L370" i="15"/>
  <c r="F372" i="15"/>
  <c r="L372" i="15"/>
  <c r="E374" i="15"/>
  <c r="K374" i="15"/>
  <c r="D376" i="15"/>
  <c r="J376" i="15"/>
  <c r="C378" i="15"/>
  <c r="I378" i="15"/>
  <c r="F380" i="15"/>
  <c r="L380" i="15"/>
  <c r="E382" i="15"/>
  <c r="K382" i="15"/>
  <c r="S472" i="15"/>
  <c r="S471" i="15"/>
  <c r="I354" i="15"/>
  <c r="F356" i="15"/>
  <c r="L356" i="15"/>
  <c r="E358" i="15"/>
  <c r="K358" i="15"/>
  <c r="D360" i="15"/>
  <c r="J360" i="15"/>
  <c r="F363" i="15"/>
  <c r="L363" i="15"/>
  <c r="E365" i="15"/>
  <c r="K365" i="15"/>
  <c r="D367" i="15"/>
  <c r="J367" i="15"/>
  <c r="C369" i="15"/>
  <c r="I369" i="15"/>
  <c r="F371" i="15"/>
  <c r="L371" i="15"/>
  <c r="F373" i="15"/>
  <c r="L373" i="15"/>
  <c r="E375" i="15"/>
  <c r="K375" i="15"/>
  <c r="D377" i="15"/>
  <c r="J377" i="15"/>
  <c r="C379" i="15"/>
  <c r="I379" i="15"/>
  <c r="F381" i="15"/>
  <c r="L381" i="15"/>
  <c r="D368" i="15"/>
  <c r="J368" i="15"/>
  <c r="C370" i="15"/>
  <c r="I370" i="15"/>
  <c r="C372" i="15"/>
  <c r="I372" i="15"/>
  <c r="F374" i="15"/>
  <c r="L374" i="15"/>
  <c r="E376" i="15"/>
  <c r="K376" i="15"/>
  <c r="D378" i="15"/>
  <c r="J378" i="15"/>
  <c r="C380" i="15"/>
  <c r="I380" i="15"/>
  <c r="F382" i="15"/>
  <c r="L382" i="15"/>
  <c r="C356" i="15"/>
  <c r="I356" i="15"/>
  <c r="F358" i="15"/>
  <c r="L358" i="15"/>
  <c r="E360" i="15"/>
  <c r="K360" i="15"/>
  <c r="C363" i="15"/>
  <c r="I363" i="15"/>
  <c r="F365" i="15"/>
  <c r="L365" i="15"/>
  <c r="E367" i="15"/>
  <c r="K367" i="15"/>
  <c r="D369" i="15"/>
  <c r="J369" i="15"/>
  <c r="C371" i="15"/>
  <c r="I371" i="15"/>
  <c r="C373" i="15"/>
  <c r="I373" i="15"/>
  <c r="F375" i="15"/>
  <c r="L375" i="15"/>
  <c r="E377" i="15"/>
  <c r="K377" i="15"/>
  <c r="D379" i="15"/>
  <c r="J379" i="15"/>
  <c r="C381" i="15"/>
  <c r="I381" i="15"/>
  <c r="C357" i="15"/>
  <c r="I357" i="15"/>
  <c r="F359" i="15"/>
  <c r="L359" i="15"/>
  <c r="E361" i="15"/>
  <c r="K361" i="15"/>
  <c r="D362" i="15"/>
  <c r="J362" i="15"/>
  <c r="C364" i="15"/>
  <c r="I364" i="15"/>
  <c r="F366" i="15"/>
  <c r="L366" i="15"/>
  <c r="E368" i="15"/>
  <c r="K368" i="15"/>
  <c r="D370" i="15"/>
  <c r="J370" i="15"/>
  <c r="D372" i="15"/>
  <c r="J372" i="15"/>
  <c r="C374" i="15"/>
  <c r="I374" i="15"/>
  <c r="F376" i="15"/>
  <c r="L376" i="15"/>
  <c r="E378" i="15"/>
  <c r="K378" i="15"/>
  <c r="D380" i="15"/>
  <c r="J380" i="15"/>
  <c r="C382" i="15"/>
  <c r="I382" i="15"/>
  <c r="F2" i="14"/>
  <c r="L2" i="14"/>
  <c r="E4" i="14"/>
  <c r="K4" i="14"/>
  <c r="D6" i="14"/>
  <c r="J6" i="14"/>
  <c r="C8" i="14"/>
  <c r="I8" i="14"/>
  <c r="J11" i="14"/>
  <c r="F12" i="14"/>
  <c r="I13" i="14"/>
  <c r="K14" i="14"/>
  <c r="I16" i="14"/>
  <c r="L18" i="14"/>
  <c r="J20" i="14"/>
  <c r="L23" i="14"/>
  <c r="J25" i="14"/>
  <c r="D30" i="14"/>
  <c r="F3" i="14"/>
  <c r="L3" i="14"/>
  <c r="E5" i="14"/>
  <c r="K5" i="14"/>
  <c r="D7" i="14"/>
  <c r="J7" i="14"/>
  <c r="C9" i="14"/>
  <c r="I9" i="14"/>
  <c r="D11" i="14"/>
  <c r="C13" i="14"/>
  <c r="D14" i="14"/>
  <c r="J16" i="14"/>
  <c r="K17" i="14"/>
  <c r="C18" i="14"/>
  <c r="K20" i="14"/>
  <c r="I22" i="14"/>
  <c r="C24" i="14"/>
  <c r="L26" i="14"/>
  <c r="C2" i="14"/>
  <c r="I2" i="14"/>
  <c r="F4" i="14"/>
  <c r="L4" i="14"/>
  <c r="E6" i="14"/>
  <c r="K6" i="14"/>
  <c r="D8" i="14"/>
  <c r="J8" i="14"/>
  <c r="J10" i="14"/>
  <c r="K11" i="14"/>
  <c r="I12" i="14"/>
  <c r="J13" i="14"/>
  <c r="E14" i="14"/>
  <c r="C15" i="14"/>
  <c r="K15" i="14"/>
  <c r="L20" i="14"/>
  <c r="J22" i="14"/>
  <c r="C3" i="14"/>
  <c r="I3" i="14"/>
  <c r="F5" i="14"/>
  <c r="L5" i="14"/>
  <c r="E7" i="14"/>
  <c r="K7" i="14"/>
  <c r="D9" i="14"/>
  <c r="J9" i="14"/>
  <c r="D10" i="14"/>
  <c r="E11" i="14"/>
  <c r="C12" i="14"/>
  <c r="D13" i="14"/>
  <c r="L15" i="14"/>
  <c r="C16" i="14"/>
  <c r="E18" i="14"/>
  <c r="J19" i="14"/>
  <c r="I21" i="14"/>
  <c r="K22" i="14"/>
  <c r="E24" i="14"/>
  <c r="D2" i="14"/>
  <c r="J2" i="14"/>
  <c r="C4" i="14"/>
  <c r="I4" i="14"/>
  <c r="F6" i="14"/>
  <c r="L6" i="14"/>
  <c r="E8" i="14"/>
  <c r="K8" i="14"/>
  <c r="K10" i="14"/>
  <c r="L11" i="14"/>
  <c r="J12" i="14"/>
  <c r="D16" i="14"/>
  <c r="L16" i="14"/>
  <c r="D17" i="14"/>
  <c r="F18" i="14"/>
  <c r="D20" i="14"/>
  <c r="F23" i="14"/>
  <c r="F24" i="14"/>
  <c r="D3" i="14"/>
  <c r="J3" i="14"/>
  <c r="C5" i="14"/>
  <c r="I5" i="14"/>
  <c r="F7" i="14"/>
  <c r="L7" i="14"/>
  <c r="E9" i="14"/>
  <c r="K9" i="14"/>
  <c r="E10" i="14"/>
  <c r="F11" i="14"/>
  <c r="D12" i="14"/>
  <c r="L13" i="14"/>
  <c r="I14" i="14"/>
  <c r="E15" i="14"/>
  <c r="E17" i="14"/>
  <c r="I18" i="14"/>
  <c r="E20" i="14"/>
  <c r="C22" i="14"/>
  <c r="I24" i="14"/>
  <c r="D25" i="14"/>
  <c r="C27" i="14"/>
  <c r="E28" i="14"/>
  <c r="E2" i="14"/>
  <c r="K2" i="14"/>
  <c r="D4" i="14"/>
  <c r="J4" i="14"/>
  <c r="C6" i="14"/>
  <c r="I6" i="14"/>
  <c r="F8" i="14"/>
  <c r="L8" i="14"/>
  <c r="L10" i="14"/>
  <c r="I11" i="14"/>
  <c r="K12" i="14"/>
  <c r="F13" i="14"/>
  <c r="F15" i="14"/>
  <c r="F20" i="14"/>
  <c r="D22" i="14"/>
  <c r="E3" i="14"/>
  <c r="K3" i="14"/>
  <c r="D5" i="14"/>
  <c r="J5" i="14"/>
  <c r="C7" i="14"/>
  <c r="I7" i="14"/>
  <c r="F9" i="14"/>
  <c r="L9" i="14"/>
  <c r="F10" i="14"/>
  <c r="C11" i="14"/>
  <c r="E12" i="14"/>
  <c r="L12" i="14"/>
  <c r="C14" i="14"/>
  <c r="J14" i="14"/>
  <c r="F16" i="14"/>
  <c r="K18" i="14"/>
  <c r="D19" i="14"/>
  <c r="C21" i="14"/>
  <c r="E22" i="14"/>
  <c r="L24" i="14"/>
  <c r="F26" i="14"/>
  <c r="I27" i="14"/>
  <c r="K28" i="14"/>
  <c r="J30" i="14"/>
  <c r="C32" i="14"/>
  <c r="I32" i="14"/>
  <c r="F34" i="14"/>
  <c r="L34" i="14"/>
  <c r="E36" i="14"/>
  <c r="K36" i="14"/>
  <c r="D38" i="14"/>
  <c r="J38" i="14"/>
  <c r="C40" i="14"/>
  <c r="I40" i="14"/>
  <c r="F42" i="14"/>
  <c r="L42" i="14"/>
  <c r="E44" i="14"/>
  <c r="K44" i="14"/>
  <c r="D46" i="14"/>
  <c r="J46" i="14"/>
  <c r="C48" i="14"/>
  <c r="I48" i="14"/>
  <c r="F50" i="14"/>
  <c r="L50" i="14"/>
  <c r="E52" i="14"/>
  <c r="K52" i="14"/>
  <c r="D54" i="14"/>
  <c r="J54" i="14"/>
  <c r="C56" i="14"/>
  <c r="I56" i="14"/>
  <c r="F58" i="14"/>
  <c r="L58" i="14"/>
  <c r="E60" i="14"/>
  <c r="K60" i="14"/>
  <c r="D62" i="14"/>
  <c r="J62" i="14"/>
  <c r="C64" i="14"/>
  <c r="I64" i="14"/>
  <c r="F66" i="14"/>
  <c r="L66" i="14"/>
  <c r="E68" i="14"/>
  <c r="K68" i="14"/>
  <c r="L69" i="14"/>
  <c r="I70" i="14"/>
  <c r="J71" i="14"/>
  <c r="K74" i="14"/>
  <c r="F75" i="14"/>
  <c r="D81" i="14"/>
  <c r="I83" i="14"/>
  <c r="J17" i="14"/>
  <c r="C19" i="14"/>
  <c r="I19" i="14"/>
  <c r="F21" i="14"/>
  <c r="L21" i="14"/>
  <c r="E23" i="14"/>
  <c r="K23" i="14"/>
  <c r="C25" i="14"/>
  <c r="I25" i="14"/>
  <c r="F27" i="14"/>
  <c r="L27" i="14"/>
  <c r="E29" i="14"/>
  <c r="K29" i="14"/>
  <c r="D31" i="14"/>
  <c r="J31" i="14"/>
  <c r="C33" i="14"/>
  <c r="I33" i="14"/>
  <c r="F35" i="14"/>
  <c r="L35" i="14"/>
  <c r="E37" i="14"/>
  <c r="K37" i="14"/>
  <c r="D39" i="14"/>
  <c r="J39" i="14"/>
  <c r="C41" i="14"/>
  <c r="I41" i="14"/>
  <c r="F43" i="14"/>
  <c r="L43" i="14"/>
  <c r="E45" i="14"/>
  <c r="K45" i="14"/>
  <c r="D47" i="14"/>
  <c r="J47" i="14"/>
  <c r="C49" i="14"/>
  <c r="I49" i="14"/>
  <c r="F51" i="14"/>
  <c r="L51" i="14"/>
  <c r="E53" i="14"/>
  <c r="K53" i="14"/>
  <c r="D55" i="14"/>
  <c r="J55" i="14"/>
  <c r="C57" i="14"/>
  <c r="I57" i="14"/>
  <c r="F59" i="14"/>
  <c r="L59" i="14"/>
  <c r="E61" i="14"/>
  <c r="K61" i="14"/>
  <c r="D63" i="14"/>
  <c r="J63" i="14"/>
  <c r="C65" i="14"/>
  <c r="I65" i="14"/>
  <c r="F67" i="14"/>
  <c r="L67" i="14"/>
  <c r="F69" i="14"/>
  <c r="C70" i="14"/>
  <c r="D71" i="14"/>
  <c r="L72" i="14"/>
  <c r="I73" i="14"/>
  <c r="I75" i="14"/>
  <c r="D76" i="14"/>
  <c r="J81" i="14"/>
  <c r="F14" i="14"/>
  <c r="L14" i="14"/>
  <c r="E16" i="14"/>
  <c r="K16" i="14"/>
  <c r="D18" i="14"/>
  <c r="J18" i="14"/>
  <c r="C20" i="14"/>
  <c r="I20" i="14"/>
  <c r="F22" i="14"/>
  <c r="L22" i="14"/>
  <c r="D24" i="14"/>
  <c r="J24" i="14"/>
  <c r="C26" i="14"/>
  <c r="I26" i="14"/>
  <c r="F28" i="14"/>
  <c r="L28" i="14"/>
  <c r="E30" i="14"/>
  <c r="K30" i="14"/>
  <c r="D32" i="14"/>
  <c r="J32" i="14"/>
  <c r="C34" i="14"/>
  <c r="I34" i="14"/>
  <c r="F36" i="14"/>
  <c r="L36" i="14"/>
  <c r="E38" i="14"/>
  <c r="K38" i="14"/>
  <c r="D40" i="14"/>
  <c r="J40" i="14"/>
  <c r="C42" i="14"/>
  <c r="I42" i="14"/>
  <c r="F44" i="14"/>
  <c r="L44" i="14"/>
  <c r="E46" i="14"/>
  <c r="K46" i="14"/>
  <c r="D48" i="14"/>
  <c r="J48" i="14"/>
  <c r="C50" i="14"/>
  <c r="I50" i="14"/>
  <c r="F52" i="14"/>
  <c r="L52" i="14"/>
  <c r="E54" i="14"/>
  <c r="K54" i="14"/>
  <c r="D56" i="14"/>
  <c r="J56" i="14"/>
  <c r="C58" i="14"/>
  <c r="I58" i="14"/>
  <c r="F60" i="14"/>
  <c r="L60" i="14"/>
  <c r="E62" i="14"/>
  <c r="K62" i="14"/>
  <c r="D64" i="14"/>
  <c r="J64" i="14"/>
  <c r="C66" i="14"/>
  <c r="I66" i="14"/>
  <c r="F68" i="14"/>
  <c r="L68" i="14"/>
  <c r="I69" i="14"/>
  <c r="J70" i="14"/>
  <c r="K71" i="14"/>
  <c r="F72" i="14"/>
  <c r="F29" i="14"/>
  <c r="L29" i="14"/>
  <c r="E31" i="14"/>
  <c r="K31" i="14"/>
  <c r="D33" i="14"/>
  <c r="J33" i="14"/>
  <c r="C35" i="14"/>
  <c r="I35" i="14"/>
  <c r="F37" i="14"/>
  <c r="L37" i="14"/>
  <c r="E39" i="14"/>
  <c r="K39" i="14"/>
  <c r="D41" i="14"/>
  <c r="J41" i="14"/>
  <c r="C43" i="14"/>
  <c r="I43" i="14"/>
  <c r="F45" i="14"/>
  <c r="L45" i="14"/>
  <c r="E47" i="14"/>
  <c r="K47" i="14"/>
  <c r="D49" i="14"/>
  <c r="J49" i="14"/>
  <c r="C51" i="14"/>
  <c r="I51" i="14"/>
  <c r="F53" i="14"/>
  <c r="L53" i="14"/>
  <c r="E55" i="14"/>
  <c r="K55" i="14"/>
  <c r="D57" i="14"/>
  <c r="J57" i="14"/>
  <c r="C59" i="14"/>
  <c r="I59" i="14"/>
  <c r="F61" i="14"/>
  <c r="L61" i="14"/>
  <c r="E63" i="14"/>
  <c r="K63" i="14"/>
  <c r="D65" i="14"/>
  <c r="J65" i="14"/>
  <c r="C67" i="14"/>
  <c r="I67" i="14"/>
  <c r="C69" i="14"/>
  <c r="D70" i="14"/>
  <c r="E71" i="14"/>
  <c r="L71" i="14"/>
  <c r="C73" i="14"/>
  <c r="J73" i="14"/>
  <c r="L75" i="14"/>
  <c r="E77" i="14"/>
  <c r="D79" i="14"/>
  <c r="K24" i="14"/>
  <c r="D26" i="14"/>
  <c r="J26" i="14"/>
  <c r="C28" i="14"/>
  <c r="I28" i="14"/>
  <c r="F30" i="14"/>
  <c r="L30" i="14"/>
  <c r="E32" i="14"/>
  <c r="K32" i="14"/>
  <c r="D34" i="14"/>
  <c r="J34" i="14"/>
  <c r="C36" i="14"/>
  <c r="I36" i="14"/>
  <c r="F38" i="14"/>
  <c r="L38" i="14"/>
  <c r="E40" i="14"/>
  <c r="K40" i="14"/>
  <c r="D42" i="14"/>
  <c r="J42" i="14"/>
  <c r="C44" i="14"/>
  <c r="I44" i="14"/>
  <c r="F46" i="14"/>
  <c r="L46" i="14"/>
  <c r="E48" i="14"/>
  <c r="K48" i="14"/>
  <c r="D50" i="14"/>
  <c r="J50" i="14"/>
  <c r="C52" i="14"/>
  <c r="I52" i="14"/>
  <c r="F54" i="14"/>
  <c r="L54" i="14"/>
  <c r="E56" i="14"/>
  <c r="K56" i="14"/>
  <c r="D58" i="14"/>
  <c r="J58" i="14"/>
  <c r="C60" i="14"/>
  <c r="I60" i="14"/>
  <c r="F62" i="14"/>
  <c r="L62" i="14"/>
  <c r="E64" i="14"/>
  <c r="K64" i="14"/>
  <c r="D66" i="14"/>
  <c r="J66" i="14"/>
  <c r="C68" i="14"/>
  <c r="I68" i="14"/>
  <c r="J69" i="14"/>
  <c r="K70" i="14"/>
  <c r="F71" i="14"/>
  <c r="I72" i="14"/>
  <c r="J76" i="14"/>
  <c r="F77" i="14"/>
  <c r="E79" i="14"/>
  <c r="I15" i="14"/>
  <c r="F17" i="14"/>
  <c r="L17" i="14"/>
  <c r="E19" i="14"/>
  <c r="K19" i="14"/>
  <c r="D21" i="14"/>
  <c r="J21" i="14"/>
  <c r="C23" i="14"/>
  <c r="I23" i="14"/>
  <c r="E25" i="14"/>
  <c r="K25" i="14"/>
  <c r="D27" i="14"/>
  <c r="J27" i="14"/>
  <c r="C29" i="14"/>
  <c r="I29" i="14"/>
  <c r="F31" i="14"/>
  <c r="L31" i="14"/>
  <c r="E33" i="14"/>
  <c r="K33" i="14"/>
  <c r="D35" i="14"/>
  <c r="J35" i="14"/>
  <c r="C37" i="14"/>
  <c r="I37" i="14"/>
  <c r="F39" i="14"/>
  <c r="L39" i="14"/>
  <c r="E41" i="14"/>
  <c r="K41" i="14"/>
  <c r="D43" i="14"/>
  <c r="J43" i="14"/>
  <c r="C45" i="14"/>
  <c r="I45" i="14"/>
  <c r="F47" i="14"/>
  <c r="L47" i="14"/>
  <c r="E49" i="14"/>
  <c r="K49" i="14"/>
  <c r="D51" i="14"/>
  <c r="J51" i="14"/>
  <c r="C53" i="14"/>
  <c r="I53" i="14"/>
  <c r="F55" i="14"/>
  <c r="L55" i="14"/>
  <c r="E57" i="14"/>
  <c r="K57" i="14"/>
  <c r="D59" i="14"/>
  <c r="J59" i="14"/>
  <c r="C61" i="14"/>
  <c r="I61" i="14"/>
  <c r="F63" i="14"/>
  <c r="L63" i="14"/>
  <c r="E65" i="14"/>
  <c r="K65" i="14"/>
  <c r="D67" i="14"/>
  <c r="J67" i="14"/>
  <c r="D69" i="14"/>
  <c r="E70" i="14"/>
  <c r="C72" i="14"/>
  <c r="D73" i="14"/>
  <c r="E74" i="14"/>
  <c r="J79" i="14"/>
  <c r="E26" i="14"/>
  <c r="K26" i="14"/>
  <c r="D28" i="14"/>
  <c r="J28" i="14"/>
  <c r="C30" i="14"/>
  <c r="I30" i="14"/>
  <c r="F32" i="14"/>
  <c r="L32" i="14"/>
  <c r="E34" i="14"/>
  <c r="K34" i="14"/>
  <c r="D36" i="14"/>
  <c r="J36" i="14"/>
  <c r="C38" i="14"/>
  <c r="I38" i="14"/>
  <c r="F40" i="14"/>
  <c r="L40" i="14"/>
  <c r="E42" i="14"/>
  <c r="K42" i="14"/>
  <c r="D44" i="14"/>
  <c r="J44" i="14"/>
  <c r="C46" i="14"/>
  <c r="I46" i="14"/>
  <c r="F48" i="14"/>
  <c r="L48" i="14"/>
  <c r="E50" i="14"/>
  <c r="K50" i="14"/>
  <c r="D52" i="14"/>
  <c r="J52" i="14"/>
  <c r="C54" i="14"/>
  <c r="I54" i="14"/>
  <c r="F56" i="14"/>
  <c r="L56" i="14"/>
  <c r="E58" i="14"/>
  <c r="K58" i="14"/>
  <c r="D60" i="14"/>
  <c r="J60" i="14"/>
  <c r="C62" i="14"/>
  <c r="I62" i="14"/>
  <c r="F64" i="14"/>
  <c r="L64" i="14"/>
  <c r="E66" i="14"/>
  <c r="K66" i="14"/>
  <c r="D68" i="14"/>
  <c r="J68" i="14"/>
  <c r="K69" i="14"/>
  <c r="I71" i="14"/>
  <c r="J72" i="14"/>
  <c r="C75" i="14"/>
  <c r="K77" i="14"/>
  <c r="K79" i="14"/>
  <c r="C10" i="14"/>
  <c r="I10" i="14"/>
  <c r="E13" i="14"/>
  <c r="K13" i="14"/>
  <c r="D15" i="14"/>
  <c r="J15" i="14"/>
  <c r="C17" i="14"/>
  <c r="I17" i="14"/>
  <c r="F19" i="14"/>
  <c r="L19" i="14"/>
  <c r="E21" i="14"/>
  <c r="K21" i="14"/>
  <c r="D23" i="14"/>
  <c r="J23" i="14"/>
  <c r="F25" i="14"/>
  <c r="L25" i="14"/>
  <c r="E27" i="14"/>
  <c r="K27" i="14"/>
  <c r="D29" i="14"/>
  <c r="J29" i="14"/>
  <c r="C31" i="14"/>
  <c r="I31" i="14"/>
  <c r="F33" i="14"/>
  <c r="L33" i="14"/>
  <c r="E35" i="14"/>
  <c r="K35" i="14"/>
  <c r="D37" i="14"/>
  <c r="J37" i="14"/>
  <c r="C39" i="14"/>
  <c r="I39" i="14"/>
  <c r="F41" i="14"/>
  <c r="L41" i="14"/>
  <c r="E43" i="14"/>
  <c r="K43" i="14"/>
  <c r="D45" i="14"/>
  <c r="J45" i="14"/>
  <c r="C47" i="14"/>
  <c r="I47" i="14"/>
  <c r="F49" i="14"/>
  <c r="L49" i="14"/>
  <c r="E51" i="14"/>
  <c r="K51" i="14"/>
  <c r="D53" i="14"/>
  <c r="J53" i="14"/>
  <c r="C55" i="14"/>
  <c r="I55" i="14"/>
  <c r="F57" i="14"/>
  <c r="L57" i="14"/>
  <c r="E59" i="14"/>
  <c r="K59" i="14"/>
  <c r="D61" i="14"/>
  <c r="J61" i="14"/>
  <c r="C63" i="14"/>
  <c r="I63" i="14"/>
  <c r="F65" i="14"/>
  <c r="L65" i="14"/>
  <c r="E67" i="14"/>
  <c r="K67" i="14"/>
  <c r="E69" i="14"/>
  <c r="C71" i="14"/>
  <c r="D72" i="14"/>
  <c r="F73" i="14"/>
  <c r="L77" i="14"/>
  <c r="C83" i="14"/>
  <c r="E73" i="14"/>
  <c r="K73" i="14"/>
  <c r="D75" i="14"/>
  <c r="J75" i="14"/>
  <c r="C77" i="14"/>
  <c r="I77" i="14"/>
  <c r="F79" i="14"/>
  <c r="L79" i="14"/>
  <c r="E81" i="14"/>
  <c r="K81" i="14"/>
  <c r="D83" i="14"/>
  <c r="J83" i="14"/>
  <c r="C85" i="14"/>
  <c r="I85" i="14"/>
  <c r="F87" i="14"/>
  <c r="L87" i="14"/>
  <c r="E89" i="14"/>
  <c r="K89" i="14"/>
  <c r="D91" i="14"/>
  <c r="J91" i="14"/>
  <c r="C93" i="14"/>
  <c r="I93" i="14"/>
  <c r="F95" i="14"/>
  <c r="L95" i="14"/>
  <c r="E97" i="14"/>
  <c r="K97" i="14"/>
  <c r="D99" i="14"/>
  <c r="J99" i="14"/>
  <c r="C101" i="14"/>
  <c r="I101" i="14"/>
  <c r="F103" i="14"/>
  <c r="L103" i="14"/>
  <c r="E105" i="14"/>
  <c r="K105" i="14"/>
  <c r="D107" i="14"/>
  <c r="J107" i="14"/>
  <c r="C109" i="14"/>
  <c r="I109" i="14"/>
  <c r="F111" i="14"/>
  <c r="L111" i="14"/>
  <c r="E113" i="14"/>
  <c r="K113" i="14"/>
  <c r="D115" i="14"/>
  <c r="J115" i="14"/>
  <c r="C117" i="14"/>
  <c r="I117" i="14"/>
  <c r="F119" i="14"/>
  <c r="I120" i="14"/>
  <c r="C121" i="14"/>
  <c r="J121" i="14"/>
  <c r="F122" i="14"/>
  <c r="F123" i="14"/>
  <c r="E125" i="14"/>
  <c r="F129" i="14"/>
  <c r="J130" i="14"/>
  <c r="C78" i="14"/>
  <c r="I78" i="14"/>
  <c r="F80" i="14"/>
  <c r="L80" i="14"/>
  <c r="E82" i="14"/>
  <c r="K82" i="14"/>
  <c r="D84" i="14"/>
  <c r="J84" i="14"/>
  <c r="C86" i="14"/>
  <c r="I86" i="14"/>
  <c r="F88" i="14"/>
  <c r="L88" i="14"/>
  <c r="E90" i="14"/>
  <c r="K90" i="14"/>
  <c r="D92" i="14"/>
  <c r="J92" i="14"/>
  <c r="C94" i="14"/>
  <c r="I94" i="14"/>
  <c r="F96" i="14"/>
  <c r="L96" i="14"/>
  <c r="E98" i="14"/>
  <c r="K98" i="14"/>
  <c r="D100" i="14"/>
  <c r="J100" i="14"/>
  <c r="C102" i="14"/>
  <c r="I102" i="14"/>
  <c r="F104" i="14"/>
  <c r="L104" i="14"/>
  <c r="E106" i="14"/>
  <c r="K106" i="14"/>
  <c r="D108" i="14"/>
  <c r="J108" i="14"/>
  <c r="C110" i="14"/>
  <c r="I110" i="14"/>
  <c r="F112" i="14"/>
  <c r="L112" i="14"/>
  <c r="E114" i="14"/>
  <c r="K114" i="14"/>
  <c r="D116" i="14"/>
  <c r="J116" i="14"/>
  <c r="C118" i="14"/>
  <c r="I118" i="14"/>
  <c r="C120" i="14"/>
  <c r="D121" i="14"/>
  <c r="I123" i="14"/>
  <c r="F125" i="14"/>
  <c r="F126" i="14"/>
  <c r="I127" i="14"/>
  <c r="I128" i="14"/>
  <c r="E131" i="14"/>
  <c r="I132" i="14"/>
  <c r="J134" i="14"/>
  <c r="I135" i="14"/>
  <c r="C136" i="14"/>
  <c r="F137" i="14"/>
  <c r="F138" i="14"/>
  <c r="K139" i="14"/>
  <c r="K140" i="14"/>
  <c r="C143" i="14"/>
  <c r="C144" i="14"/>
  <c r="F145" i="14"/>
  <c r="F146" i="14"/>
  <c r="L73" i="14"/>
  <c r="E75" i="14"/>
  <c r="K75" i="14"/>
  <c r="D77" i="14"/>
  <c r="J77" i="14"/>
  <c r="C79" i="14"/>
  <c r="I79" i="14"/>
  <c r="F81" i="14"/>
  <c r="L81" i="14"/>
  <c r="E83" i="14"/>
  <c r="K83" i="14"/>
  <c r="D85" i="14"/>
  <c r="J85" i="14"/>
  <c r="C87" i="14"/>
  <c r="I87" i="14"/>
  <c r="F89" i="14"/>
  <c r="L89" i="14"/>
  <c r="E91" i="14"/>
  <c r="K91" i="14"/>
  <c r="D93" i="14"/>
  <c r="J93" i="14"/>
  <c r="C95" i="14"/>
  <c r="I95" i="14"/>
  <c r="F97" i="14"/>
  <c r="L97" i="14"/>
  <c r="E99" i="14"/>
  <c r="K99" i="14"/>
  <c r="D101" i="14"/>
  <c r="J101" i="14"/>
  <c r="C103" i="14"/>
  <c r="I103" i="14"/>
  <c r="F105" i="14"/>
  <c r="L105" i="14"/>
  <c r="E107" i="14"/>
  <c r="K107" i="14"/>
  <c r="D109" i="14"/>
  <c r="J109" i="14"/>
  <c r="C111" i="14"/>
  <c r="I111" i="14"/>
  <c r="F113" i="14"/>
  <c r="L113" i="14"/>
  <c r="E115" i="14"/>
  <c r="K115" i="14"/>
  <c r="D117" i="14"/>
  <c r="J117" i="14"/>
  <c r="C119" i="14"/>
  <c r="I119" i="14"/>
  <c r="K121" i="14"/>
  <c r="I124" i="14"/>
  <c r="I129" i="14"/>
  <c r="L130" i="14"/>
  <c r="L134" i="14"/>
  <c r="F74" i="14"/>
  <c r="L74" i="14"/>
  <c r="E76" i="14"/>
  <c r="K76" i="14"/>
  <c r="D78" i="14"/>
  <c r="J78" i="14"/>
  <c r="C80" i="14"/>
  <c r="I80" i="14"/>
  <c r="F82" i="14"/>
  <c r="L82" i="14"/>
  <c r="E84" i="14"/>
  <c r="K84" i="14"/>
  <c r="D86" i="14"/>
  <c r="J86" i="14"/>
  <c r="C88" i="14"/>
  <c r="I88" i="14"/>
  <c r="F90" i="14"/>
  <c r="L90" i="14"/>
  <c r="E92" i="14"/>
  <c r="K92" i="14"/>
  <c r="D94" i="14"/>
  <c r="J94" i="14"/>
  <c r="C96" i="14"/>
  <c r="I96" i="14"/>
  <c r="F98" i="14"/>
  <c r="L98" i="14"/>
  <c r="E100" i="14"/>
  <c r="K100" i="14"/>
  <c r="D102" i="14"/>
  <c r="J102" i="14"/>
  <c r="C104" i="14"/>
  <c r="I104" i="14"/>
  <c r="F106" i="14"/>
  <c r="L106" i="14"/>
  <c r="E108" i="14"/>
  <c r="K108" i="14"/>
  <c r="D110" i="14"/>
  <c r="J110" i="14"/>
  <c r="C112" i="14"/>
  <c r="I112" i="14"/>
  <c r="F114" i="14"/>
  <c r="L114" i="14"/>
  <c r="E116" i="14"/>
  <c r="K116" i="14"/>
  <c r="D118" i="14"/>
  <c r="J118" i="14"/>
  <c r="K120" i="14"/>
  <c r="E121" i="14"/>
  <c r="J122" i="14"/>
  <c r="K123" i="14"/>
  <c r="J125" i="14"/>
  <c r="J126" i="14"/>
  <c r="J127" i="14"/>
  <c r="F131" i="14"/>
  <c r="K132" i="14"/>
  <c r="D133" i="14"/>
  <c r="I136" i="14"/>
  <c r="L137" i="14"/>
  <c r="L138" i="14"/>
  <c r="I143" i="14"/>
  <c r="I144" i="14"/>
  <c r="L145" i="14"/>
  <c r="C81" i="14"/>
  <c r="I81" i="14"/>
  <c r="F83" i="14"/>
  <c r="L83" i="14"/>
  <c r="E85" i="14"/>
  <c r="K85" i="14"/>
  <c r="D87" i="14"/>
  <c r="J87" i="14"/>
  <c r="C89" i="14"/>
  <c r="I89" i="14"/>
  <c r="F91" i="14"/>
  <c r="L91" i="14"/>
  <c r="E93" i="14"/>
  <c r="K93" i="14"/>
  <c r="D95" i="14"/>
  <c r="J95" i="14"/>
  <c r="C97" i="14"/>
  <c r="I97" i="14"/>
  <c r="F99" i="14"/>
  <c r="L99" i="14"/>
  <c r="E101" i="14"/>
  <c r="K101" i="14"/>
  <c r="D103" i="14"/>
  <c r="J103" i="14"/>
  <c r="C105" i="14"/>
  <c r="I105" i="14"/>
  <c r="F107" i="14"/>
  <c r="L107" i="14"/>
  <c r="E109" i="14"/>
  <c r="K109" i="14"/>
  <c r="D111" i="14"/>
  <c r="J111" i="14"/>
  <c r="C113" i="14"/>
  <c r="I113" i="14"/>
  <c r="F115" i="14"/>
  <c r="L115" i="14"/>
  <c r="E117" i="14"/>
  <c r="K117" i="14"/>
  <c r="D119" i="14"/>
  <c r="J119" i="14"/>
  <c r="E120" i="14"/>
  <c r="L121" i="14"/>
  <c r="C123" i="14"/>
  <c r="K124" i="14"/>
  <c r="C127" i="14"/>
  <c r="K127" i="14"/>
  <c r="C128" i="14"/>
  <c r="K128" i="14"/>
  <c r="L129" i="14"/>
  <c r="D130" i="14"/>
  <c r="D142" i="14"/>
  <c r="C74" i="14"/>
  <c r="I74" i="14"/>
  <c r="F76" i="14"/>
  <c r="L76" i="14"/>
  <c r="E78" i="14"/>
  <c r="K78" i="14"/>
  <c r="D80" i="14"/>
  <c r="J80" i="14"/>
  <c r="C82" i="14"/>
  <c r="I82" i="14"/>
  <c r="F84" i="14"/>
  <c r="L84" i="14"/>
  <c r="E86" i="14"/>
  <c r="K86" i="14"/>
  <c r="D88" i="14"/>
  <c r="J88" i="14"/>
  <c r="C90" i="14"/>
  <c r="I90" i="14"/>
  <c r="F92" i="14"/>
  <c r="L92" i="14"/>
  <c r="E94" i="14"/>
  <c r="K94" i="14"/>
  <c r="D96" i="14"/>
  <c r="J96" i="14"/>
  <c r="C98" i="14"/>
  <c r="I98" i="14"/>
  <c r="F100" i="14"/>
  <c r="L100" i="14"/>
  <c r="E102" i="14"/>
  <c r="K102" i="14"/>
  <c r="D104" i="14"/>
  <c r="J104" i="14"/>
  <c r="C106" i="14"/>
  <c r="I106" i="14"/>
  <c r="F108" i="14"/>
  <c r="L108" i="14"/>
  <c r="E110" i="14"/>
  <c r="K110" i="14"/>
  <c r="D112" i="14"/>
  <c r="J112" i="14"/>
  <c r="C114" i="14"/>
  <c r="I114" i="14"/>
  <c r="F116" i="14"/>
  <c r="L116" i="14"/>
  <c r="E118" i="14"/>
  <c r="K118" i="14"/>
  <c r="K119" i="14"/>
  <c r="L120" i="14"/>
  <c r="F121" i="14"/>
  <c r="L122" i="14"/>
  <c r="L123" i="14"/>
  <c r="C124" i="14"/>
  <c r="K125" i="14"/>
  <c r="C129" i="14"/>
  <c r="K131" i="14"/>
  <c r="C132" i="14"/>
  <c r="E133" i="14"/>
  <c r="D141" i="14"/>
  <c r="E147" i="14"/>
  <c r="D149" i="14"/>
  <c r="F85" i="14"/>
  <c r="L85" i="14"/>
  <c r="E87" i="14"/>
  <c r="K87" i="14"/>
  <c r="D89" i="14"/>
  <c r="J89" i="14"/>
  <c r="C91" i="14"/>
  <c r="I91" i="14"/>
  <c r="F93" i="14"/>
  <c r="L93" i="14"/>
  <c r="E95" i="14"/>
  <c r="K95" i="14"/>
  <c r="D97" i="14"/>
  <c r="J97" i="14"/>
  <c r="C99" i="14"/>
  <c r="I99" i="14"/>
  <c r="F101" i="14"/>
  <c r="L101" i="14"/>
  <c r="E103" i="14"/>
  <c r="K103" i="14"/>
  <c r="D105" i="14"/>
  <c r="J105" i="14"/>
  <c r="C107" i="14"/>
  <c r="I107" i="14"/>
  <c r="F109" i="14"/>
  <c r="L109" i="14"/>
  <c r="E111" i="14"/>
  <c r="K111" i="14"/>
  <c r="D113" i="14"/>
  <c r="J113" i="14"/>
  <c r="C115" i="14"/>
  <c r="I115" i="14"/>
  <c r="F117" i="14"/>
  <c r="L117" i="14"/>
  <c r="E119" i="14"/>
  <c r="F120" i="14"/>
  <c r="D122" i="14"/>
  <c r="E123" i="14"/>
  <c r="D125" i="14"/>
  <c r="L125" i="14"/>
  <c r="D126" i="14"/>
  <c r="L126" i="14"/>
  <c r="D127" i="14"/>
  <c r="D129" i="14"/>
  <c r="F130" i="14"/>
  <c r="D134" i="14"/>
  <c r="C135" i="14"/>
  <c r="J142" i="14"/>
  <c r="K147" i="14"/>
  <c r="J149" i="14"/>
  <c r="F70" i="14"/>
  <c r="L70" i="14"/>
  <c r="E72" i="14"/>
  <c r="K72" i="14"/>
  <c r="D74" i="14"/>
  <c r="J74" i="14"/>
  <c r="C76" i="14"/>
  <c r="I76" i="14"/>
  <c r="F78" i="14"/>
  <c r="L78" i="14"/>
  <c r="E80" i="14"/>
  <c r="K80" i="14"/>
  <c r="D82" i="14"/>
  <c r="J82" i="14"/>
  <c r="C84" i="14"/>
  <c r="I84" i="14"/>
  <c r="F86" i="14"/>
  <c r="L86" i="14"/>
  <c r="E88" i="14"/>
  <c r="K88" i="14"/>
  <c r="D90" i="14"/>
  <c r="J90" i="14"/>
  <c r="C92" i="14"/>
  <c r="I92" i="14"/>
  <c r="F94" i="14"/>
  <c r="L94" i="14"/>
  <c r="E96" i="14"/>
  <c r="K96" i="14"/>
  <c r="D98" i="14"/>
  <c r="J98" i="14"/>
  <c r="C100" i="14"/>
  <c r="I100" i="14"/>
  <c r="F102" i="14"/>
  <c r="L102" i="14"/>
  <c r="E104" i="14"/>
  <c r="K104" i="14"/>
  <c r="D106" i="14"/>
  <c r="J106" i="14"/>
  <c r="C108" i="14"/>
  <c r="I108" i="14"/>
  <c r="F110" i="14"/>
  <c r="L110" i="14"/>
  <c r="E112" i="14"/>
  <c r="K112" i="14"/>
  <c r="D114" i="14"/>
  <c r="J114" i="14"/>
  <c r="C116" i="14"/>
  <c r="I116" i="14"/>
  <c r="F118" i="14"/>
  <c r="L118" i="14"/>
  <c r="L119" i="14"/>
  <c r="I121" i="14"/>
  <c r="E124" i="14"/>
  <c r="E127" i="14"/>
  <c r="E128" i="14"/>
  <c r="L131" i="14"/>
  <c r="E132" i="14"/>
  <c r="J133" i="14"/>
  <c r="F134" i="14"/>
  <c r="E139" i="14"/>
  <c r="E140" i="14"/>
  <c r="J141" i="14"/>
  <c r="C151" i="14"/>
  <c r="I151" i="14"/>
  <c r="F153" i="14"/>
  <c r="L153" i="14"/>
  <c r="E155" i="14"/>
  <c r="K155" i="14"/>
  <c r="D157" i="14"/>
  <c r="J157" i="14"/>
  <c r="C159" i="14"/>
  <c r="I159" i="14"/>
  <c r="F161" i="14"/>
  <c r="L161" i="14"/>
  <c r="E163" i="14"/>
  <c r="K163" i="14"/>
  <c r="D165" i="14"/>
  <c r="J165" i="14"/>
  <c r="C167" i="14"/>
  <c r="I167" i="14"/>
  <c r="F169" i="14"/>
  <c r="L169" i="14"/>
  <c r="E171" i="14"/>
  <c r="K171" i="14"/>
  <c r="D173" i="14"/>
  <c r="J173" i="14"/>
  <c r="C175" i="14"/>
  <c r="I175" i="14"/>
  <c r="F177" i="14"/>
  <c r="L177" i="14"/>
  <c r="I183" i="14"/>
  <c r="D184" i="14"/>
  <c r="C195" i="14"/>
  <c r="L146" i="14"/>
  <c r="E148" i="14"/>
  <c r="K148" i="14"/>
  <c r="D150" i="14"/>
  <c r="J150" i="14"/>
  <c r="C152" i="14"/>
  <c r="I152" i="14"/>
  <c r="F154" i="14"/>
  <c r="L154" i="14"/>
  <c r="E156" i="14"/>
  <c r="K156" i="14"/>
  <c r="D158" i="14"/>
  <c r="J158" i="14"/>
  <c r="C160" i="14"/>
  <c r="I160" i="14"/>
  <c r="F162" i="14"/>
  <c r="L162" i="14"/>
  <c r="E164" i="14"/>
  <c r="K164" i="14"/>
  <c r="D166" i="14"/>
  <c r="J166" i="14"/>
  <c r="C168" i="14"/>
  <c r="I168" i="14"/>
  <c r="F170" i="14"/>
  <c r="L170" i="14"/>
  <c r="E172" i="14"/>
  <c r="K172" i="14"/>
  <c r="D174" i="14"/>
  <c r="J174" i="14"/>
  <c r="C176" i="14"/>
  <c r="I176" i="14"/>
  <c r="F178" i="14"/>
  <c r="L178" i="14"/>
  <c r="F179" i="14"/>
  <c r="F180" i="14"/>
  <c r="I186" i="14"/>
  <c r="I187" i="14"/>
  <c r="L188" i="14"/>
  <c r="L189" i="14"/>
  <c r="E191" i="14"/>
  <c r="D193" i="14"/>
  <c r="I195" i="14"/>
  <c r="F197" i="14"/>
  <c r="E199" i="14"/>
  <c r="K133" i="14"/>
  <c r="D135" i="14"/>
  <c r="J135" i="14"/>
  <c r="C137" i="14"/>
  <c r="I137" i="14"/>
  <c r="F139" i="14"/>
  <c r="L139" i="14"/>
  <c r="E141" i="14"/>
  <c r="K141" i="14"/>
  <c r="D143" i="14"/>
  <c r="J143" i="14"/>
  <c r="C145" i="14"/>
  <c r="I145" i="14"/>
  <c r="F147" i="14"/>
  <c r="L147" i="14"/>
  <c r="E149" i="14"/>
  <c r="K149" i="14"/>
  <c r="D151" i="14"/>
  <c r="J151" i="14"/>
  <c r="C153" i="14"/>
  <c r="I153" i="14"/>
  <c r="F155" i="14"/>
  <c r="L155" i="14"/>
  <c r="E157" i="14"/>
  <c r="K157" i="14"/>
  <c r="D159" i="14"/>
  <c r="J159" i="14"/>
  <c r="C161" i="14"/>
  <c r="I161" i="14"/>
  <c r="F163" i="14"/>
  <c r="L163" i="14"/>
  <c r="E165" i="14"/>
  <c r="K165" i="14"/>
  <c r="D167" i="14"/>
  <c r="J167" i="14"/>
  <c r="C169" i="14"/>
  <c r="I169" i="14"/>
  <c r="F171" i="14"/>
  <c r="L171" i="14"/>
  <c r="E173" i="14"/>
  <c r="K173" i="14"/>
  <c r="D175" i="14"/>
  <c r="J175" i="14"/>
  <c r="C177" i="14"/>
  <c r="I177" i="14"/>
  <c r="D181" i="14"/>
  <c r="K183" i="14"/>
  <c r="D185" i="14"/>
  <c r="K191" i="14"/>
  <c r="J193" i="14"/>
  <c r="L197" i="14"/>
  <c r="D120" i="14"/>
  <c r="J120" i="14"/>
  <c r="C122" i="14"/>
  <c r="I122" i="14"/>
  <c r="F124" i="14"/>
  <c r="L124" i="14"/>
  <c r="E126" i="14"/>
  <c r="K126" i="14"/>
  <c r="D128" i="14"/>
  <c r="J128" i="14"/>
  <c r="C130" i="14"/>
  <c r="I130" i="14"/>
  <c r="F132" i="14"/>
  <c r="L132" i="14"/>
  <c r="E134" i="14"/>
  <c r="K134" i="14"/>
  <c r="D136" i="14"/>
  <c r="J136" i="14"/>
  <c r="C138" i="14"/>
  <c r="I138" i="14"/>
  <c r="F140" i="14"/>
  <c r="L140" i="14"/>
  <c r="E142" i="14"/>
  <c r="K142" i="14"/>
  <c r="D144" i="14"/>
  <c r="J144" i="14"/>
  <c r="C146" i="14"/>
  <c r="I146" i="14"/>
  <c r="F148" i="14"/>
  <c r="L148" i="14"/>
  <c r="E150" i="14"/>
  <c r="K150" i="14"/>
  <c r="D152" i="14"/>
  <c r="J152" i="14"/>
  <c r="C154" i="14"/>
  <c r="I154" i="14"/>
  <c r="F156" i="14"/>
  <c r="L156" i="14"/>
  <c r="E158" i="14"/>
  <c r="K158" i="14"/>
  <c r="D160" i="14"/>
  <c r="J160" i="14"/>
  <c r="C162" i="14"/>
  <c r="I162" i="14"/>
  <c r="F164" i="14"/>
  <c r="L164" i="14"/>
  <c r="E166" i="14"/>
  <c r="K166" i="14"/>
  <c r="D168" i="14"/>
  <c r="J168" i="14"/>
  <c r="C170" i="14"/>
  <c r="I170" i="14"/>
  <c r="F172" i="14"/>
  <c r="L172" i="14"/>
  <c r="E174" i="14"/>
  <c r="K174" i="14"/>
  <c r="D176" i="14"/>
  <c r="J176" i="14"/>
  <c r="C178" i="14"/>
  <c r="I178" i="14"/>
  <c r="I179" i="14"/>
  <c r="J184" i="14"/>
  <c r="J129" i="14"/>
  <c r="C131" i="14"/>
  <c r="I131" i="14"/>
  <c r="F133" i="14"/>
  <c r="L133" i="14"/>
  <c r="E135" i="14"/>
  <c r="K135" i="14"/>
  <c r="D137" i="14"/>
  <c r="J137" i="14"/>
  <c r="C139" i="14"/>
  <c r="I139" i="14"/>
  <c r="F141" i="14"/>
  <c r="L141" i="14"/>
  <c r="E143" i="14"/>
  <c r="K143" i="14"/>
  <c r="D145" i="14"/>
  <c r="J145" i="14"/>
  <c r="C147" i="14"/>
  <c r="I147" i="14"/>
  <c r="F149" i="14"/>
  <c r="L149" i="14"/>
  <c r="E151" i="14"/>
  <c r="K151" i="14"/>
  <c r="D153" i="14"/>
  <c r="J153" i="14"/>
  <c r="C155" i="14"/>
  <c r="I155" i="14"/>
  <c r="F157" i="14"/>
  <c r="L157" i="14"/>
  <c r="E159" i="14"/>
  <c r="K159" i="14"/>
  <c r="D161" i="14"/>
  <c r="J161" i="14"/>
  <c r="C163" i="14"/>
  <c r="I163" i="14"/>
  <c r="F165" i="14"/>
  <c r="L165" i="14"/>
  <c r="E167" i="14"/>
  <c r="K167" i="14"/>
  <c r="D169" i="14"/>
  <c r="J169" i="14"/>
  <c r="C171" i="14"/>
  <c r="I171" i="14"/>
  <c r="F173" i="14"/>
  <c r="L173" i="14"/>
  <c r="E175" i="14"/>
  <c r="K175" i="14"/>
  <c r="D177" i="14"/>
  <c r="J177" i="14"/>
  <c r="C179" i="14"/>
  <c r="L180" i="14"/>
  <c r="F181" i="14"/>
  <c r="E182" i="14"/>
  <c r="J185" i="14"/>
  <c r="E136" i="14"/>
  <c r="K136" i="14"/>
  <c r="D138" i="14"/>
  <c r="J138" i="14"/>
  <c r="C140" i="14"/>
  <c r="I140" i="14"/>
  <c r="F142" i="14"/>
  <c r="L142" i="14"/>
  <c r="E144" i="14"/>
  <c r="K144" i="14"/>
  <c r="D146" i="14"/>
  <c r="J146" i="14"/>
  <c r="C148" i="14"/>
  <c r="I148" i="14"/>
  <c r="F150" i="14"/>
  <c r="L150" i="14"/>
  <c r="E152" i="14"/>
  <c r="K152" i="14"/>
  <c r="D154" i="14"/>
  <c r="J154" i="14"/>
  <c r="C156" i="14"/>
  <c r="I156" i="14"/>
  <c r="F158" i="14"/>
  <c r="L158" i="14"/>
  <c r="E160" i="14"/>
  <c r="K160" i="14"/>
  <c r="D162" i="14"/>
  <c r="J162" i="14"/>
  <c r="C164" i="14"/>
  <c r="I164" i="14"/>
  <c r="F166" i="14"/>
  <c r="L166" i="14"/>
  <c r="E168" i="14"/>
  <c r="K168" i="14"/>
  <c r="D170" i="14"/>
  <c r="J170" i="14"/>
  <c r="C172" i="14"/>
  <c r="I172" i="14"/>
  <c r="F174" i="14"/>
  <c r="L174" i="14"/>
  <c r="E176" i="14"/>
  <c r="K176" i="14"/>
  <c r="D178" i="14"/>
  <c r="J178" i="14"/>
  <c r="K179" i="14"/>
  <c r="J181" i="14"/>
  <c r="C183" i="14"/>
  <c r="D123" i="14"/>
  <c r="J123" i="14"/>
  <c r="C125" i="14"/>
  <c r="I125" i="14"/>
  <c r="F127" i="14"/>
  <c r="L127" i="14"/>
  <c r="E129" i="14"/>
  <c r="K129" i="14"/>
  <c r="D131" i="14"/>
  <c r="J131" i="14"/>
  <c r="C133" i="14"/>
  <c r="I133" i="14"/>
  <c r="F135" i="14"/>
  <c r="L135" i="14"/>
  <c r="E137" i="14"/>
  <c r="K137" i="14"/>
  <c r="D139" i="14"/>
  <c r="J139" i="14"/>
  <c r="C141" i="14"/>
  <c r="I141" i="14"/>
  <c r="F143" i="14"/>
  <c r="L143" i="14"/>
  <c r="E145" i="14"/>
  <c r="K145" i="14"/>
  <c r="D147" i="14"/>
  <c r="J147" i="14"/>
  <c r="C149" i="14"/>
  <c r="I149" i="14"/>
  <c r="F151" i="14"/>
  <c r="L151" i="14"/>
  <c r="E153" i="14"/>
  <c r="K153" i="14"/>
  <c r="D155" i="14"/>
  <c r="J155" i="14"/>
  <c r="C157" i="14"/>
  <c r="I157" i="14"/>
  <c r="F159" i="14"/>
  <c r="L159" i="14"/>
  <c r="E161" i="14"/>
  <c r="K161" i="14"/>
  <c r="D163" i="14"/>
  <c r="J163" i="14"/>
  <c r="C165" i="14"/>
  <c r="I165" i="14"/>
  <c r="F167" i="14"/>
  <c r="L167" i="14"/>
  <c r="E169" i="14"/>
  <c r="K169" i="14"/>
  <c r="D171" i="14"/>
  <c r="J171" i="14"/>
  <c r="C173" i="14"/>
  <c r="I173" i="14"/>
  <c r="F175" i="14"/>
  <c r="L175" i="14"/>
  <c r="E177" i="14"/>
  <c r="K177" i="14"/>
  <c r="E122" i="14"/>
  <c r="K122" i="14"/>
  <c r="D124" i="14"/>
  <c r="J124" i="14"/>
  <c r="C126" i="14"/>
  <c r="I126" i="14"/>
  <c r="F128" i="14"/>
  <c r="L128" i="14"/>
  <c r="E130" i="14"/>
  <c r="K130" i="14"/>
  <c r="D132" i="14"/>
  <c r="J132" i="14"/>
  <c r="C134" i="14"/>
  <c r="I134" i="14"/>
  <c r="F136" i="14"/>
  <c r="L136" i="14"/>
  <c r="E138" i="14"/>
  <c r="K138" i="14"/>
  <c r="D140" i="14"/>
  <c r="J140" i="14"/>
  <c r="C142" i="14"/>
  <c r="I142" i="14"/>
  <c r="F144" i="14"/>
  <c r="L144" i="14"/>
  <c r="E146" i="14"/>
  <c r="K146" i="14"/>
  <c r="D148" i="14"/>
  <c r="J148" i="14"/>
  <c r="C150" i="14"/>
  <c r="I150" i="14"/>
  <c r="F152" i="14"/>
  <c r="L152" i="14"/>
  <c r="E154" i="14"/>
  <c r="K154" i="14"/>
  <c r="D156" i="14"/>
  <c r="J156" i="14"/>
  <c r="C158" i="14"/>
  <c r="I158" i="14"/>
  <c r="F160" i="14"/>
  <c r="L160" i="14"/>
  <c r="E162" i="14"/>
  <c r="K162" i="14"/>
  <c r="D164" i="14"/>
  <c r="J164" i="14"/>
  <c r="C166" i="14"/>
  <c r="I166" i="14"/>
  <c r="F168" i="14"/>
  <c r="L168" i="14"/>
  <c r="E170" i="14"/>
  <c r="K170" i="14"/>
  <c r="D172" i="14"/>
  <c r="J172" i="14"/>
  <c r="C174" i="14"/>
  <c r="I174" i="14"/>
  <c r="F176" i="14"/>
  <c r="L176" i="14"/>
  <c r="E178" i="14"/>
  <c r="K178" i="14"/>
  <c r="E179" i="14"/>
  <c r="D180" i="14"/>
  <c r="L181" i="14"/>
  <c r="K182" i="14"/>
  <c r="E183" i="14"/>
  <c r="C186" i="14"/>
  <c r="C187" i="14"/>
  <c r="F188" i="14"/>
  <c r="F189" i="14"/>
  <c r="K199" i="14"/>
  <c r="K200" i="14"/>
  <c r="L201" i="14"/>
  <c r="I202" i="14"/>
  <c r="J203" i="14"/>
  <c r="F205" i="14"/>
  <c r="I206" i="14"/>
  <c r="D207" i="14"/>
  <c r="K207" i="14"/>
  <c r="L208" i="14"/>
  <c r="I210" i="14"/>
  <c r="L211" i="14"/>
  <c r="E214" i="14"/>
  <c r="D216" i="14"/>
  <c r="I218" i="14"/>
  <c r="F220" i="14"/>
  <c r="E222" i="14"/>
  <c r="C180" i="14"/>
  <c r="I180" i="14"/>
  <c r="F182" i="14"/>
  <c r="L182" i="14"/>
  <c r="E184" i="14"/>
  <c r="K184" i="14"/>
  <c r="D186" i="14"/>
  <c r="J186" i="14"/>
  <c r="C188" i="14"/>
  <c r="I188" i="14"/>
  <c r="F190" i="14"/>
  <c r="L190" i="14"/>
  <c r="E192" i="14"/>
  <c r="K192" i="14"/>
  <c r="D194" i="14"/>
  <c r="J194" i="14"/>
  <c r="C196" i="14"/>
  <c r="I196" i="14"/>
  <c r="F198" i="14"/>
  <c r="L198" i="14"/>
  <c r="E200" i="14"/>
  <c r="F201" i="14"/>
  <c r="C202" i="14"/>
  <c r="D203" i="14"/>
  <c r="L204" i="14"/>
  <c r="C206" i="14"/>
  <c r="F209" i="14"/>
  <c r="K210" i="14"/>
  <c r="K214" i="14"/>
  <c r="J216" i="14"/>
  <c r="L220" i="14"/>
  <c r="D179" i="14"/>
  <c r="J179" i="14"/>
  <c r="C181" i="14"/>
  <c r="I181" i="14"/>
  <c r="F183" i="14"/>
  <c r="L183" i="14"/>
  <c r="E185" i="14"/>
  <c r="K185" i="14"/>
  <c r="D187" i="14"/>
  <c r="J187" i="14"/>
  <c r="C189" i="14"/>
  <c r="I189" i="14"/>
  <c r="F191" i="14"/>
  <c r="L191" i="14"/>
  <c r="E193" i="14"/>
  <c r="K193" i="14"/>
  <c r="D195" i="14"/>
  <c r="J195" i="14"/>
  <c r="C197" i="14"/>
  <c r="I197" i="14"/>
  <c r="F199" i="14"/>
  <c r="L199" i="14"/>
  <c r="L200" i="14"/>
  <c r="I201" i="14"/>
  <c r="J202" i="14"/>
  <c r="K203" i="14"/>
  <c r="F204" i="14"/>
  <c r="I205" i="14"/>
  <c r="E207" i="14"/>
  <c r="D208" i="14"/>
  <c r="I209" i="14"/>
  <c r="F212" i="14"/>
  <c r="J180" i="14"/>
  <c r="C182" i="14"/>
  <c r="I182" i="14"/>
  <c r="F184" i="14"/>
  <c r="L184" i="14"/>
  <c r="E186" i="14"/>
  <c r="K186" i="14"/>
  <c r="D188" i="14"/>
  <c r="J188" i="14"/>
  <c r="C190" i="14"/>
  <c r="I190" i="14"/>
  <c r="F192" i="14"/>
  <c r="L192" i="14"/>
  <c r="E194" i="14"/>
  <c r="K194" i="14"/>
  <c r="D196" i="14"/>
  <c r="J196" i="14"/>
  <c r="C198" i="14"/>
  <c r="I198" i="14"/>
  <c r="F200" i="14"/>
  <c r="C201" i="14"/>
  <c r="D202" i="14"/>
  <c r="E203" i="14"/>
  <c r="L203" i="14"/>
  <c r="C205" i="14"/>
  <c r="K206" i="14"/>
  <c r="E208" i="14"/>
  <c r="E211" i="14"/>
  <c r="J212" i="14"/>
  <c r="D213" i="14"/>
  <c r="F185" i="14"/>
  <c r="L185" i="14"/>
  <c r="E187" i="14"/>
  <c r="K187" i="14"/>
  <c r="D189" i="14"/>
  <c r="J189" i="14"/>
  <c r="C191" i="14"/>
  <c r="I191" i="14"/>
  <c r="F193" i="14"/>
  <c r="L193" i="14"/>
  <c r="E195" i="14"/>
  <c r="K195" i="14"/>
  <c r="D197" i="14"/>
  <c r="J197" i="14"/>
  <c r="C199" i="14"/>
  <c r="I199" i="14"/>
  <c r="J201" i="14"/>
  <c r="K202" i="14"/>
  <c r="F203" i="14"/>
  <c r="I204" i="14"/>
  <c r="J205" i="14"/>
  <c r="E206" i="14"/>
  <c r="F208" i="14"/>
  <c r="C210" i="14"/>
  <c r="F211" i="14"/>
  <c r="E180" i="14"/>
  <c r="K180" i="14"/>
  <c r="D182" i="14"/>
  <c r="J182" i="14"/>
  <c r="C184" i="14"/>
  <c r="I184" i="14"/>
  <c r="F186" i="14"/>
  <c r="L186" i="14"/>
  <c r="E188" i="14"/>
  <c r="K188" i="14"/>
  <c r="D190" i="14"/>
  <c r="J190" i="14"/>
  <c r="C192" i="14"/>
  <c r="I192" i="14"/>
  <c r="F194" i="14"/>
  <c r="L194" i="14"/>
  <c r="E196" i="14"/>
  <c r="K196" i="14"/>
  <c r="D198" i="14"/>
  <c r="J198" i="14"/>
  <c r="C200" i="14"/>
  <c r="D201" i="14"/>
  <c r="E202" i="14"/>
  <c r="C204" i="14"/>
  <c r="D205" i="14"/>
  <c r="K205" i="14"/>
  <c r="L206" i="14"/>
  <c r="I207" i="14"/>
  <c r="L209" i="14"/>
  <c r="E210" i="14"/>
  <c r="L179" i="14"/>
  <c r="E181" i="14"/>
  <c r="K181" i="14"/>
  <c r="D183" i="14"/>
  <c r="J183" i="14"/>
  <c r="C185" i="14"/>
  <c r="I185" i="14"/>
  <c r="F187" i="14"/>
  <c r="L187" i="14"/>
  <c r="E189" i="14"/>
  <c r="K189" i="14"/>
  <c r="D191" i="14"/>
  <c r="J191" i="14"/>
  <c r="C193" i="14"/>
  <c r="I193" i="14"/>
  <c r="F195" i="14"/>
  <c r="L195" i="14"/>
  <c r="E197" i="14"/>
  <c r="K197" i="14"/>
  <c r="D199" i="14"/>
  <c r="J199" i="14"/>
  <c r="J200" i="14"/>
  <c r="K201" i="14"/>
  <c r="I203" i="14"/>
  <c r="J204" i="14"/>
  <c r="E205" i="14"/>
  <c r="F206" i="14"/>
  <c r="J207" i="14"/>
  <c r="C209" i="14"/>
  <c r="L212" i="14"/>
  <c r="E190" i="14"/>
  <c r="K190" i="14"/>
  <c r="D192" i="14"/>
  <c r="J192" i="14"/>
  <c r="C194" i="14"/>
  <c r="I194" i="14"/>
  <c r="F196" i="14"/>
  <c r="L196" i="14"/>
  <c r="E198" i="14"/>
  <c r="K198" i="14"/>
  <c r="D200" i="14"/>
  <c r="E201" i="14"/>
  <c r="C203" i="14"/>
  <c r="D204" i="14"/>
  <c r="L205" i="14"/>
  <c r="C207" i="14"/>
  <c r="J208" i="14"/>
  <c r="K211" i="14"/>
  <c r="D212" i="14"/>
  <c r="C218" i="14"/>
  <c r="E213" i="14"/>
  <c r="K213" i="14"/>
  <c r="D215" i="14"/>
  <c r="J215" i="14"/>
  <c r="C217" i="14"/>
  <c r="I217" i="14"/>
  <c r="F219" i="14"/>
  <c r="L219" i="14"/>
  <c r="E221" i="14"/>
  <c r="K221" i="14"/>
  <c r="D223" i="14"/>
  <c r="J223" i="14"/>
  <c r="C225" i="14"/>
  <c r="I225" i="14"/>
  <c r="F227" i="14"/>
  <c r="L227" i="14"/>
  <c r="E229" i="14"/>
  <c r="K229" i="14"/>
  <c r="D231" i="14"/>
  <c r="J231" i="14"/>
  <c r="C233" i="14"/>
  <c r="I233" i="14"/>
  <c r="C235" i="14"/>
  <c r="I236" i="14"/>
  <c r="L237" i="14"/>
  <c r="E238" i="14"/>
  <c r="J239" i="14"/>
  <c r="F243" i="14"/>
  <c r="I244" i="14"/>
  <c r="K245" i="14"/>
  <c r="L246" i="14"/>
  <c r="D250" i="14"/>
  <c r="K222" i="14"/>
  <c r="D224" i="14"/>
  <c r="J224" i="14"/>
  <c r="C226" i="14"/>
  <c r="I226" i="14"/>
  <c r="F228" i="14"/>
  <c r="L228" i="14"/>
  <c r="E230" i="14"/>
  <c r="K230" i="14"/>
  <c r="D232" i="14"/>
  <c r="J232" i="14"/>
  <c r="C234" i="14"/>
  <c r="I234" i="14"/>
  <c r="E240" i="14"/>
  <c r="C241" i="14"/>
  <c r="D242" i="14"/>
  <c r="C249" i="14"/>
  <c r="J250" i="14"/>
  <c r="D209" i="14"/>
  <c r="J209" i="14"/>
  <c r="C211" i="14"/>
  <c r="I211" i="14"/>
  <c r="F213" i="14"/>
  <c r="L213" i="14"/>
  <c r="E215" i="14"/>
  <c r="K215" i="14"/>
  <c r="D217" i="14"/>
  <c r="J217" i="14"/>
  <c r="C219" i="14"/>
  <c r="I219" i="14"/>
  <c r="F221" i="14"/>
  <c r="L221" i="14"/>
  <c r="E223" i="14"/>
  <c r="K223" i="14"/>
  <c r="D225" i="14"/>
  <c r="J225" i="14"/>
  <c r="C227" i="14"/>
  <c r="I227" i="14"/>
  <c r="F229" i="14"/>
  <c r="L229" i="14"/>
  <c r="E231" i="14"/>
  <c r="K231" i="14"/>
  <c r="D233" i="14"/>
  <c r="J233" i="14"/>
  <c r="D235" i="14"/>
  <c r="K235" i="14"/>
  <c r="L236" i="14"/>
  <c r="E237" i="14"/>
  <c r="F238" i="14"/>
  <c r="K239" i="14"/>
  <c r="L243" i="14"/>
  <c r="K208" i="14"/>
  <c r="D210" i="14"/>
  <c r="J210" i="14"/>
  <c r="C212" i="14"/>
  <c r="I212" i="14"/>
  <c r="F214" i="14"/>
  <c r="L214" i="14"/>
  <c r="E216" i="14"/>
  <c r="K216" i="14"/>
  <c r="D218" i="14"/>
  <c r="J218" i="14"/>
  <c r="C220" i="14"/>
  <c r="I220" i="14"/>
  <c r="F222" i="14"/>
  <c r="L222" i="14"/>
  <c r="E224" i="14"/>
  <c r="K224" i="14"/>
  <c r="D226" i="14"/>
  <c r="J226" i="14"/>
  <c r="C228" i="14"/>
  <c r="I228" i="14"/>
  <c r="F230" i="14"/>
  <c r="L230" i="14"/>
  <c r="E232" i="14"/>
  <c r="K232" i="14"/>
  <c r="D234" i="14"/>
  <c r="J234" i="14"/>
  <c r="L235" i="14"/>
  <c r="I241" i="14"/>
  <c r="J242" i="14"/>
  <c r="E248" i="14"/>
  <c r="I249" i="14"/>
  <c r="F207" i="14"/>
  <c r="L207" i="14"/>
  <c r="E209" i="14"/>
  <c r="K209" i="14"/>
  <c r="D211" i="14"/>
  <c r="J211" i="14"/>
  <c r="C213" i="14"/>
  <c r="I213" i="14"/>
  <c r="F215" i="14"/>
  <c r="L215" i="14"/>
  <c r="E217" i="14"/>
  <c r="K217" i="14"/>
  <c r="D219" i="14"/>
  <c r="J219" i="14"/>
  <c r="C221" i="14"/>
  <c r="I221" i="14"/>
  <c r="F223" i="14"/>
  <c r="L223" i="14"/>
  <c r="E225" i="14"/>
  <c r="K225" i="14"/>
  <c r="D227" i="14"/>
  <c r="J227" i="14"/>
  <c r="C229" i="14"/>
  <c r="I229" i="14"/>
  <c r="F231" i="14"/>
  <c r="L231" i="14"/>
  <c r="E233" i="14"/>
  <c r="K233" i="14"/>
  <c r="E235" i="14"/>
  <c r="C236" i="14"/>
  <c r="F237" i="14"/>
  <c r="K238" i="14"/>
  <c r="D239" i="14"/>
  <c r="K240" i="14"/>
  <c r="D247" i="14"/>
  <c r="C214" i="14"/>
  <c r="I214" i="14"/>
  <c r="F216" i="14"/>
  <c r="L216" i="14"/>
  <c r="E218" i="14"/>
  <c r="K218" i="14"/>
  <c r="D220" i="14"/>
  <c r="J220" i="14"/>
  <c r="C222" i="14"/>
  <c r="I222" i="14"/>
  <c r="F224" i="14"/>
  <c r="L224" i="14"/>
  <c r="E226" i="14"/>
  <c r="K226" i="14"/>
  <c r="D228" i="14"/>
  <c r="J228" i="14"/>
  <c r="C230" i="14"/>
  <c r="I230" i="14"/>
  <c r="F232" i="14"/>
  <c r="L232" i="14"/>
  <c r="E234" i="14"/>
  <c r="K234" i="14"/>
  <c r="F235" i="14"/>
  <c r="K248" i="14"/>
  <c r="J213" i="14"/>
  <c r="C215" i="14"/>
  <c r="I215" i="14"/>
  <c r="F217" i="14"/>
  <c r="L217" i="14"/>
  <c r="E219" i="14"/>
  <c r="K219" i="14"/>
  <c r="D221" i="14"/>
  <c r="J221" i="14"/>
  <c r="C223" i="14"/>
  <c r="I223" i="14"/>
  <c r="F225" i="14"/>
  <c r="L225" i="14"/>
  <c r="E227" i="14"/>
  <c r="K227" i="14"/>
  <c r="D229" i="14"/>
  <c r="J229" i="14"/>
  <c r="C231" i="14"/>
  <c r="I231" i="14"/>
  <c r="F233" i="14"/>
  <c r="L233" i="14"/>
  <c r="F236" i="14"/>
  <c r="K237" i="14"/>
  <c r="L238" i="14"/>
  <c r="E239" i="14"/>
  <c r="C244" i="14"/>
  <c r="E245" i="14"/>
  <c r="F246" i="14"/>
  <c r="J247" i="14"/>
  <c r="I200" i="14"/>
  <c r="F202" i="14"/>
  <c r="L202" i="14"/>
  <c r="E204" i="14"/>
  <c r="K204" i="14"/>
  <c r="D206" i="14"/>
  <c r="J206" i="14"/>
  <c r="C208" i="14"/>
  <c r="I208" i="14"/>
  <c r="F210" i="14"/>
  <c r="L210" i="14"/>
  <c r="E212" i="14"/>
  <c r="K212" i="14"/>
  <c r="D214" i="14"/>
  <c r="J214" i="14"/>
  <c r="C216" i="14"/>
  <c r="I216" i="14"/>
  <c r="F218" i="14"/>
  <c r="L218" i="14"/>
  <c r="E220" i="14"/>
  <c r="K220" i="14"/>
  <c r="D222" i="14"/>
  <c r="J222" i="14"/>
  <c r="C224" i="14"/>
  <c r="I224" i="14"/>
  <c r="F226" i="14"/>
  <c r="L226" i="14"/>
  <c r="E228" i="14"/>
  <c r="K228" i="14"/>
  <c r="D230" i="14"/>
  <c r="J230" i="14"/>
  <c r="C232" i="14"/>
  <c r="I232" i="14"/>
  <c r="F234" i="14"/>
  <c r="I235" i="14"/>
  <c r="D240" i="14"/>
  <c r="J240" i="14"/>
  <c r="C242" i="14"/>
  <c r="I242" i="14"/>
  <c r="F244" i="14"/>
  <c r="L244" i="14"/>
  <c r="E246" i="14"/>
  <c r="K246" i="14"/>
  <c r="D248" i="14"/>
  <c r="J248" i="14"/>
  <c r="C250" i="14"/>
  <c r="I250" i="14"/>
  <c r="F252" i="14"/>
  <c r="L252" i="14"/>
  <c r="E254" i="14"/>
  <c r="K254" i="14"/>
  <c r="D256" i="14"/>
  <c r="J256" i="14"/>
  <c r="C258" i="14"/>
  <c r="D259" i="14"/>
  <c r="L260" i="14"/>
  <c r="C264" i="14"/>
  <c r="C265" i="14"/>
  <c r="I266" i="14"/>
  <c r="F270" i="14"/>
  <c r="E272" i="14"/>
  <c r="D274" i="14"/>
  <c r="I276" i="14"/>
  <c r="F278" i="14"/>
  <c r="D241" i="14"/>
  <c r="J241" i="14"/>
  <c r="C243" i="14"/>
  <c r="I243" i="14"/>
  <c r="F245" i="14"/>
  <c r="L245" i="14"/>
  <c r="E247" i="14"/>
  <c r="K247" i="14"/>
  <c r="D249" i="14"/>
  <c r="J249" i="14"/>
  <c r="C251" i="14"/>
  <c r="I251" i="14"/>
  <c r="F253" i="14"/>
  <c r="L253" i="14"/>
  <c r="E255" i="14"/>
  <c r="K255" i="14"/>
  <c r="D257" i="14"/>
  <c r="J257" i="14"/>
  <c r="J258" i="14"/>
  <c r="F260" i="14"/>
  <c r="I261" i="14"/>
  <c r="C262" i="14"/>
  <c r="K262" i="14"/>
  <c r="K263" i="14"/>
  <c r="K264" i="14"/>
  <c r="L269" i="14"/>
  <c r="L270" i="14"/>
  <c r="K272" i="14"/>
  <c r="J274" i="14"/>
  <c r="L278" i="14"/>
  <c r="L280" i="14"/>
  <c r="C252" i="14"/>
  <c r="I252" i="14"/>
  <c r="F254" i="14"/>
  <c r="L254" i="14"/>
  <c r="E256" i="14"/>
  <c r="K256" i="14"/>
  <c r="D258" i="14"/>
  <c r="L259" i="14"/>
  <c r="C261" i="14"/>
  <c r="D262" i="14"/>
  <c r="D263" i="14"/>
  <c r="D264" i="14"/>
  <c r="D265" i="14"/>
  <c r="J266" i="14"/>
  <c r="I267" i="14"/>
  <c r="C268" i="14"/>
  <c r="J235" i="14"/>
  <c r="C237" i="14"/>
  <c r="I237" i="14"/>
  <c r="F239" i="14"/>
  <c r="L239" i="14"/>
  <c r="E241" i="14"/>
  <c r="K241" i="14"/>
  <c r="D243" i="14"/>
  <c r="J243" i="14"/>
  <c r="C245" i="14"/>
  <c r="I245" i="14"/>
  <c r="F247" i="14"/>
  <c r="L247" i="14"/>
  <c r="E249" i="14"/>
  <c r="K249" i="14"/>
  <c r="D251" i="14"/>
  <c r="J251" i="14"/>
  <c r="C253" i="14"/>
  <c r="I253" i="14"/>
  <c r="F255" i="14"/>
  <c r="L255" i="14"/>
  <c r="E257" i="14"/>
  <c r="K257" i="14"/>
  <c r="K258" i="14"/>
  <c r="F259" i="14"/>
  <c r="I260" i="14"/>
  <c r="L262" i="14"/>
  <c r="F268" i="14"/>
  <c r="D236" i="14"/>
  <c r="J236" i="14"/>
  <c r="C238" i="14"/>
  <c r="I238" i="14"/>
  <c r="F240" i="14"/>
  <c r="L240" i="14"/>
  <c r="E242" i="14"/>
  <c r="K242" i="14"/>
  <c r="D244" i="14"/>
  <c r="J244" i="14"/>
  <c r="C246" i="14"/>
  <c r="I246" i="14"/>
  <c r="F248" i="14"/>
  <c r="L248" i="14"/>
  <c r="E250" i="14"/>
  <c r="K250" i="14"/>
  <c r="D252" i="14"/>
  <c r="J252" i="14"/>
  <c r="C254" i="14"/>
  <c r="I254" i="14"/>
  <c r="F256" i="14"/>
  <c r="L256" i="14"/>
  <c r="E258" i="14"/>
  <c r="L258" i="14"/>
  <c r="C260" i="14"/>
  <c r="K261" i="14"/>
  <c r="E262" i="14"/>
  <c r="E263" i="14"/>
  <c r="E264" i="14"/>
  <c r="D237" i="14"/>
  <c r="J237" i="14"/>
  <c r="C239" i="14"/>
  <c r="I239" i="14"/>
  <c r="F241" i="14"/>
  <c r="L241" i="14"/>
  <c r="E243" i="14"/>
  <c r="K243" i="14"/>
  <c r="D245" i="14"/>
  <c r="J245" i="14"/>
  <c r="C247" i="14"/>
  <c r="I247" i="14"/>
  <c r="F249" i="14"/>
  <c r="L249" i="14"/>
  <c r="E251" i="14"/>
  <c r="K251" i="14"/>
  <c r="D253" i="14"/>
  <c r="J253" i="14"/>
  <c r="C255" i="14"/>
  <c r="I255" i="14"/>
  <c r="F257" i="14"/>
  <c r="L257" i="14"/>
  <c r="F258" i="14"/>
  <c r="I259" i="14"/>
  <c r="J260" i="14"/>
  <c r="E261" i="14"/>
  <c r="I264" i="14"/>
  <c r="C266" i="14"/>
  <c r="I268" i="14"/>
  <c r="L234" i="14"/>
  <c r="E236" i="14"/>
  <c r="K236" i="14"/>
  <c r="D238" i="14"/>
  <c r="J238" i="14"/>
  <c r="C240" i="14"/>
  <c r="I240" i="14"/>
  <c r="F242" i="14"/>
  <c r="L242" i="14"/>
  <c r="E244" i="14"/>
  <c r="K244" i="14"/>
  <c r="D246" i="14"/>
  <c r="J246" i="14"/>
  <c r="C248" i="14"/>
  <c r="I248" i="14"/>
  <c r="F250" i="14"/>
  <c r="L250" i="14"/>
  <c r="E252" i="14"/>
  <c r="K252" i="14"/>
  <c r="D254" i="14"/>
  <c r="J254" i="14"/>
  <c r="C256" i="14"/>
  <c r="I256" i="14"/>
  <c r="C259" i="14"/>
  <c r="D260" i="14"/>
  <c r="K260" i="14"/>
  <c r="L261" i="14"/>
  <c r="F262" i="14"/>
  <c r="J265" i="14"/>
  <c r="L268" i="14"/>
  <c r="F269" i="14"/>
  <c r="F251" i="14"/>
  <c r="L251" i="14"/>
  <c r="E253" i="14"/>
  <c r="K253" i="14"/>
  <c r="D255" i="14"/>
  <c r="J255" i="14"/>
  <c r="C257" i="14"/>
  <c r="I257" i="14"/>
  <c r="I258" i="14"/>
  <c r="J259" i="14"/>
  <c r="E260" i="14"/>
  <c r="F261" i="14"/>
  <c r="J262" i="14"/>
  <c r="J263" i="14"/>
  <c r="J264" i="14"/>
  <c r="D266" i="14"/>
  <c r="C267" i="14"/>
  <c r="E270" i="14"/>
  <c r="C276" i="14"/>
  <c r="E271" i="14"/>
  <c r="K271" i="14"/>
  <c r="D273" i="14"/>
  <c r="J273" i="14"/>
  <c r="C275" i="14"/>
  <c r="I275" i="14"/>
  <c r="F277" i="14"/>
  <c r="L277" i="14"/>
  <c r="E279" i="14"/>
  <c r="K279" i="14"/>
  <c r="E280" i="14"/>
  <c r="L281" i="14"/>
  <c r="C286" i="14"/>
  <c r="L286" i="14"/>
  <c r="L287" i="14"/>
  <c r="C288" i="14"/>
  <c r="K289" i="14"/>
  <c r="K290" i="14"/>
  <c r="I292" i="14"/>
  <c r="F294" i="14"/>
  <c r="F295" i="14"/>
  <c r="F281" i="14"/>
  <c r="D283" i="14"/>
  <c r="D284" i="14"/>
  <c r="D286" i="14"/>
  <c r="E287" i="14"/>
  <c r="L288" i="14"/>
  <c r="D289" i="14"/>
  <c r="D290" i="14"/>
  <c r="L290" i="14"/>
  <c r="D291" i="14"/>
  <c r="C293" i="14"/>
  <c r="F263" i="14"/>
  <c r="L263" i="14"/>
  <c r="E265" i="14"/>
  <c r="K265" i="14"/>
  <c r="D267" i="14"/>
  <c r="J267" i="14"/>
  <c r="C269" i="14"/>
  <c r="I269" i="14"/>
  <c r="F271" i="14"/>
  <c r="L271" i="14"/>
  <c r="E273" i="14"/>
  <c r="K273" i="14"/>
  <c r="D275" i="14"/>
  <c r="J275" i="14"/>
  <c r="C277" i="14"/>
  <c r="I277" i="14"/>
  <c r="F279" i="14"/>
  <c r="L279" i="14"/>
  <c r="F280" i="14"/>
  <c r="J282" i="14"/>
  <c r="E284" i="14"/>
  <c r="F285" i="14"/>
  <c r="E288" i="14"/>
  <c r="J292" i="14"/>
  <c r="L294" i="14"/>
  <c r="L295" i="14"/>
  <c r="I262" i="14"/>
  <c r="F264" i="14"/>
  <c r="L264" i="14"/>
  <c r="E266" i="14"/>
  <c r="K266" i="14"/>
  <c r="D268" i="14"/>
  <c r="J268" i="14"/>
  <c r="C270" i="14"/>
  <c r="I270" i="14"/>
  <c r="F272" i="14"/>
  <c r="L272" i="14"/>
  <c r="E274" i="14"/>
  <c r="K274" i="14"/>
  <c r="D276" i="14"/>
  <c r="J276" i="14"/>
  <c r="C278" i="14"/>
  <c r="I278" i="14"/>
  <c r="I281" i="14"/>
  <c r="D282" i="14"/>
  <c r="F286" i="14"/>
  <c r="F287" i="14"/>
  <c r="E289" i="14"/>
  <c r="E290" i="14"/>
  <c r="K292" i="14"/>
  <c r="E297" i="14"/>
  <c r="E259" i="14"/>
  <c r="K259" i="14"/>
  <c r="D261" i="14"/>
  <c r="J261" i="14"/>
  <c r="C263" i="14"/>
  <c r="I263" i="14"/>
  <c r="F265" i="14"/>
  <c r="L265" i="14"/>
  <c r="E267" i="14"/>
  <c r="K267" i="14"/>
  <c r="D269" i="14"/>
  <c r="J269" i="14"/>
  <c r="C271" i="14"/>
  <c r="I271" i="14"/>
  <c r="F273" i="14"/>
  <c r="L273" i="14"/>
  <c r="E275" i="14"/>
  <c r="K275" i="14"/>
  <c r="D277" i="14"/>
  <c r="J277" i="14"/>
  <c r="C279" i="14"/>
  <c r="I279" i="14"/>
  <c r="I280" i="14"/>
  <c r="C281" i="14"/>
  <c r="J281" i="14"/>
  <c r="K282" i="14"/>
  <c r="I283" i="14"/>
  <c r="I284" i="14"/>
  <c r="I285" i="14"/>
  <c r="F288" i="14"/>
  <c r="F290" i="14"/>
  <c r="C292" i="14"/>
  <c r="F266" i="14"/>
  <c r="L266" i="14"/>
  <c r="E268" i="14"/>
  <c r="K268" i="14"/>
  <c r="D270" i="14"/>
  <c r="J270" i="14"/>
  <c r="C272" i="14"/>
  <c r="I272" i="14"/>
  <c r="F274" i="14"/>
  <c r="L274" i="14"/>
  <c r="E276" i="14"/>
  <c r="K276" i="14"/>
  <c r="D278" i="14"/>
  <c r="J278" i="14"/>
  <c r="C280" i="14"/>
  <c r="D281" i="14"/>
  <c r="E282" i="14"/>
  <c r="I286" i="14"/>
  <c r="I288" i="14"/>
  <c r="J291" i="14"/>
  <c r="I293" i="14"/>
  <c r="I265" i="14"/>
  <c r="F267" i="14"/>
  <c r="L267" i="14"/>
  <c r="E269" i="14"/>
  <c r="K269" i="14"/>
  <c r="D271" i="14"/>
  <c r="J271" i="14"/>
  <c r="C273" i="14"/>
  <c r="I273" i="14"/>
  <c r="F275" i="14"/>
  <c r="L275" i="14"/>
  <c r="E277" i="14"/>
  <c r="K277" i="14"/>
  <c r="D279" i="14"/>
  <c r="J279" i="14"/>
  <c r="K281" i="14"/>
  <c r="L282" i="14"/>
  <c r="J283" i="14"/>
  <c r="J284" i="14"/>
  <c r="J286" i="14"/>
  <c r="K287" i="14"/>
  <c r="J289" i="14"/>
  <c r="J290" i="14"/>
  <c r="D292" i="14"/>
  <c r="E296" i="14"/>
  <c r="K270" i="14"/>
  <c r="D272" i="14"/>
  <c r="J272" i="14"/>
  <c r="C274" i="14"/>
  <c r="I274" i="14"/>
  <c r="F276" i="14"/>
  <c r="L276" i="14"/>
  <c r="E278" i="14"/>
  <c r="K278" i="14"/>
  <c r="K280" i="14"/>
  <c r="E281" i="14"/>
  <c r="F282" i="14"/>
  <c r="C283" i="14"/>
  <c r="C284" i="14"/>
  <c r="K284" i="14"/>
  <c r="C285" i="14"/>
  <c r="L285" i="14"/>
  <c r="K288" i="14"/>
  <c r="C291" i="14"/>
  <c r="E292" i="14"/>
  <c r="D294" i="14"/>
  <c r="D280" i="14"/>
  <c r="J280" i="14"/>
  <c r="C282" i="14"/>
  <c r="I282" i="14"/>
  <c r="F284" i="14"/>
  <c r="L284" i="14"/>
  <c r="E286" i="14"/>
  <c r="K286" i="14"/>
  <c r="D288" i="14"/>
  <c r="J288" i="14"/>
  <c r="C290" i="14"/>
  <c r="I290" i="14"/>
  <c r="F292" i="14"/>
  <c r="L292" i="14"/>
  <c r="E294" i="14"/>
  <c r="K294" i="14"/>
  <c r="D296" i="14"/>
  <c r="J296" i="14"/>
  <c r="C298" i="14"/>
  <c r="I298" i="14"/>
  <c r="F300" i="14"/>
  <c r="L300" i="14"/>
  <c r="E302" i="14"/>
  <c r="K302" i="14"/>
  <c r="D304" i="14"/>
  <c r="J304" i="14"/>
  <c r="C306" i="14"/>
  <c r="I306" i="14"/>
  <c r="C307" i="14"/>
  <c r="F310" i="14"/>
  <c r="I315" i="14"/>
  <c r="I291" i="14"/>
  <c r="F293" i="14"/>
  <c r="L293" i="14"/>
  <c r="E295" i="14"/>
  <c r="K295" i="14"/>
  <c r="D297" i="14"/>
  <c r="J297" i="14"/>
  <c r="C299" i="14"/>
  <c r="I299" i="14"/>
  <c r="F301" i="14"/>
  <c r="L301" i="14"/>
  <c r="E303" i="14"/>
  <c r="K303" i="14"/>
  <c r="D305" i="14"/>
  <c r="J305" i="14"/>
  <c r="J307" i="14"/>
  <c r="I308" i="14"/>
  <c r="I309" i="14"/>
  <c r="K312" i="14"/>
  <c r="D314" i="14"/>
  <c r="K296" i="14"/>
  <c r="D298" i="14"/>
  <c r="J298" i="14"/>
  <c r="C300" i="14"/>
  <c r="I300" i="14"/>
  <c r="F302" i="14"/>
  <c r="L302" i="14"/>
  <c r="E304" i="14"/>
  <c r="K304" i="14"/>
  <c r="D306" i="14"/>
  <c r="J306" i="14"/>
  <c r="D307" i="14"/>
  <c r="I310" i="14"/>
  <c r="J313" i="14"/>
  <c r="K297" i="14"/>
  <c r="D299" i="14"/>
  <c r="J299" i="14"/>
  <c r="C301" i="14"/>
  <c r="I301" i="14"/>
  <c r="F303" i="14"/>
  <c r="L303" i="14"/>
  <c r="E305" i="14"/>
  <c r="K305" i="14"/>
  <c r="J308" i="14"/>
  <c r="J310" i="14"/>
  <c r="E311" i="14"/>
  <c r="J314" i="14"/>
  <c r="F317" i="14"/>
  <c r="E319" i="14"/>
  <c r="D321" i="14"/>
  <c r="C294" i="14"/>
  <c r="I294" i="14"/>
  <c r="F296" i="14"/>
  <c r="L296" i="14"/>
  <c r="E298" i="14"/>
  <c r="K298" i="14"/>
  <c r="D300" i="14"/>
  <c r="J300" i="14"/>
  <c r="C302" i="14"/>
  <c r="I302" i="14"/>
  <c r="F304" i="14"/>
  <c r="L304" i="14"/>
  <c r="E306" i="14"/>
  <c r="K306" i="14"/>
  <c r="E307" i="14"/>
  <c r="C308" i="14"/>
  <c r="K308" i="14"/>
  <c r="C309" i="14"/>
  <c r="L309" i="14"/>
  <c r="C312" i="14"/>
  <c r="L317" i="14"/>
  <c r="K319" i="14"/>
  <c r="E283" i="14"/>
  <c r="K283" i="14"/>
  <c r="D285" i="14"/>
  <c r="J285" i="14"/>
  <c r="C287" i="14"/>
  <c r="I287" i="14"/>
  <c r="F289" i="14"/>
  <c r="L289" i="14"/>
  <c r="E291" i="14"/>
  <c r="K291" i="14"/>
  <c r="D293" i="14"/>
  <c r="J293" i="14"/>
  <c r="C295" i="14"/>
  <c r="I295" i="14"/>
  <c r="F297" i="14"/>
  <c r="L297" i="14"/>
  <c r="E299" i="14"/>
  <c r="K299" i="14"/>
  <c r="D301" i="14"/>
  <c r="J301" i="14"/>
  <c r="C303" i="14"/>
  <c r="I303" i="14"/>
  <c r="F305" i="14"/>
  <c r="L305" i="14"/>
  <c r="C310" i="14"/>
  <c r="L310" i="14"/>
  <c r="J294" i="14"/>
  <c r="C296" i="14"/>
  <c r="I296" i="14"/>
  <c r="F298" i="14"/>
  <c r="L298" i="14"/>
  <c r="E300" i="14"/>
  <c r="K300" i="14"/>
  <c r="D302" i="14"/>
  <c r="J302" i="14"/>
  <c r="C304" i="14"/>
  <c r="I304" i="14"/>
  <c r="F306" i="14"/>
  <c r="L306" i="14"/>
  <c r="D308" i="14"/>
  <c r="D310" i="14"/>
  <c r="K311" i="14"/>
  <c r="E312" i="14"/>
  <c r="C315" i="14"/>
  <c r="C316" i="14"/>
  <c r="F283" i="14"/>
  <c r="L283" i="14"/>
  <c r="E285" i="14"/>
  <c r="K285" i="14"/>
  <c r="D287" i="14"/>
  <c r="J287" i="14"/>
  <c r="C289" i="14"/>
  <c r="I289" i="14"/>
  <c r="F291" i="14"/>
  <c r="L291" i="14"/>
  <c r="E293" i="14"/>
  <c r="K293" i="14"/>
  <c r="D295" i="14"/>
  <c r="J295" i="14"/>
  <c r="C297" i="14"/>
  <c r="I297" i="14"/>
  <c r="F299" i="14"/>
  <c r="L299" i="14"/>
  <c r="E301" i="14"/>
  <c r="K301" i="14"/>
  <c r="D303" i="14"/>
  <c r="J303" i="14"/>
  <c r="C305" i="14"/>
  <c r="I305" i="14"/>
  <c r="I307" i="14"/>
  <c r="E308" i="14"/>
  <c r="F309" i="14"/>
  <c r="I312" i="14"/>
  <c r="D313" i="14"/>
  <c r="F308" i="14"/>
  <c r="L308" i="14"/>
  <c r="E310" i="14"/>
  <c r="K310" i="14"/>
  <c r="D312" i="14"/>
  <c r="J312" i="14"/>
  <c r="C314" i="14"/>
  <c r="I314" i="14"/>
  <c r="F316" i="14"/>
  <c r="L316" i="14"/>
  <c r="E318" i="14"/>
  <c r="K318" i="14"/>
  <c r="D320" i="14"/>
  <c r="J320" i="14"/>
  <c r="C322" i="14"/>
  <c r="I322" i="14"/>
  <c r="F324" i="14"/>
  <c r="L324" i="14"/>
  <c r="E326" i="14"/>
  <c r="K326" i="14"/>
  <c r="D328" i="14"/>
  <c r="J328" i="14"/>
  <c r="C330" i="14"/>
  <c r="I330" i="14"/>
  <c r="F332" i="14"/>
  <c r="L332" i="14"/>
  <c r="F334" i="14"/>
  <c r="F337" i="14"/>
  <c r="E338" i="14"/>
  <c r="E339" i="14"/>
  <c r="J340" i="14"/>
  <c r="J321" i="14"/>
  <c r="C323" i="14"/>
  <c r="I323" i="14"/>
  <c r="F325" i="14"/>
  <c r="L325" i="14"/>
  <c r="E327" i="14"/>
  <c r="K327" i="14"/>
  <c r="D329" i="14"/>
  <c r="J329" i="14"/>
  <c r="C331" i="14"/>
  <c r="I331" i="14"/>
  <c r="F333" i="14"/>
  <c r="L333" i="14"/>
  <c r="F335" i="14"/>
  <c r="F336" i="14"/>
  <c r="I316" i="14"/>
  <c r="F318" i="14"/>
  <c r="L318" i="14"/>
  <c r="E320" i="14"/>
  <c r="K320" i="14"/>
  <c r="D322" i="14"/>
  <c r="J322" i="14"/>
  <c r="C324" i="14"/>
  <c r="I324" i="14"/>
  <c r="F326" i="14"/>
  <c r="L326" i="14"/>
  <c r="E328" i="14"/>
  <c r="K328" i="14"/>
  <c r="D330" i="14"/>
  <c r="J330" i="14"/>
  <c r="C332" i="14"/>
  <c r="I332" i="14"/>
  <c r="I334" i="14"/>
  <c r="K338" i="14"/>
  <c r="K339" i="14"/>
  <c r="C342" i="14"/>
  <c r="C343" i="14"/>
  <c r="F344" i="14"/>
  <c r="F311" i="14"/>
  <c r="L311" i="14"/>
  <c r="E313" i="14"/>
  <c r="K313" i="14"/>
  <c r="D315" i="14"/>
  <c r="J315" i="14"/>
  <c r="C317" i="14"/>
  <c r="I317" i="14"/>
  <c r="F319" i="14"/>
  <c r="L319" i="14"/>
  <c r="E321" i="14"/>
  <c r="K321" i="14"/>
  <c r="D323" i="14"/>
  <c r="J323" i="14"/>
  <c r="C325" i="14"/>
  <c r="I325" i="14"/>
  <c r="F327" i="14"/>
  <c r="L327" i="14"/>
  <c r="E329" i="14"/>
  <c r="K329" i="14"/>
  <c r="D331" i="14"/>
  <c r="J331" i="14"/>
  <c r="C333" i="14"/>
  <c r="I333" i="14"/>
  <c r="I335" i="14"/>
  <c r="L337" i="14"/>
  <c r="F312" i="14"/>
  <c r="L312" i="14"/>
  <c r="E314" i="14"/>
  <c r="K314" i="14"/>
  <c r="D316" i="14"/>
  <c r="J316" i="14"/>
  <c r="C318" i="14"/>
  <c r="I318" i="14"/>
  <c r="F320" i="14"/>
  <c r="L320" i="14"/>
  <c r="E322" i="14"/>
  <c r="K322" i="14"/>
  <c r="D324" i="14"/>
  <c r="J324" i="14"/>
  <c r="C326" i="14"/>
  <c r="I326" i="14"/>
  <c r="F328" i="14"/>
  <c r="L328" i="14"/>
  <c r="E330" i="14"/>
  <c r="K330" i="14"/>
  <c r="D332" i="14"/>
  <c r="J332" i="14"/>
  <c r="C334" i="14"/>
  <c r="J335" i="14"/>
  <c r="K336" i="14"/>
  <c r="I342" i="14"/>
  <c r="I343" i="14"/>
  <c r="L344" i="14"/>
  <c r="K307" i="14"/>
  <c r="D309" i="14"/>
  <c r="J309" i="14"/>
  <c r="C311" i="14"/>
  <c r="I311" i="14"/>
  <c r="F313" i="14"/>
  <c r="L313" i="14"/>
  <c r="E315" i="14"/>
  <c r="K315" i="14"/>
  <c r="D317" i="14"/>
  <c r="J317" i="14"/>
  <c r="C319" i="14"/>
  <c r="I319" i="14"/>
  <c r="F321" i="14"/>
  <c r="L321" i="14"/>
  <c r="E323" i="14"/>
  <c r="K323" i="14"/>
  <c r="D325" i="14"/>
  <c r="J325" i="14"/>
  <c r="C327" i="14"/>
  <c r="I327" i="14"/>
  <c r="F329" i="14"/>
  <c r="L329" i="14"/>
  <c r="E331" i="14"/>
  <c r="K331" i="14"/>
  <c r="D333" i="14"/>
  <c r="J333" i="14"/>
  <c r="L334" i="14"/>
  <c r="D341" i="14"/>
  <c r="F314" i="14"/>
  <c r="L314" i="14"/>
  <c r="E316" i="14"/>
  <c r="K316" i="14"/>
  <c r="D318" i="14"/>
  <c r="J318" i="14"/>
  <c r="C320" i="14"/>
  <c r="I320" i="14"/>
  <c r="F322" i="14"/>
  <c r="L322" i="14"/>
  <c r="E324" i="14"/>
  <c r="K324" i="14"/>
  <c r="D326" i="14"/>
  <c r="J326" i="14"/>
  <c r="C328" i="14"/>
  <c r="I328" i="14"/>
  <c r="F330" i="14"/>
  <c r="L330" i="14"/>
  <c r="E332" i="14"/>
  <c r="K332" i="14"/>
  <c r="D334" i="14"/>
  <c r="C335" i="14"/>
  <c r="L335" i="14"/>
  <c r="L336" i="14"/>
  <c r="D340" i="14"/>
  <c r="F307" i="14"/>
  <c r="L307" i="14"/>
  <c r="E309" i="14"/>
  <c r="K309" i="14"/>
  <c r="D311" i="14"/>
  <c r="J311" i="14"/>
  <c r="C313" i="14"/>
  <c r="I313" i="14"/>
  <c r="F315" i="14"/>
  <c r="L315" i="14"/>
  <c r="E317" i="14"/>
  <c r="K317" i="14"/>
  <c r="D319" i="14"/>
  <c r="J319" i="14"/>
  <c r="C321" i="14"/>
  <c r="I321" i="14"/>
  <c r="F323" i="14"/>
  <c r="L323" i="14"/>
  <c r="E325" i="14"/>
  <c r="K325" i="14"/>
  <c r="D327" i="14"/>
  <c r="J327" i="14"/>
  <c r="C329" i="14"/>
  <c r="I329" i="14"/>
  <c r="F331" i="14"/>
  <c r="L331" i="14"/>
  <c r="E333" i="14"/>
  <c r="K333" i="14"/>
  <c r="D335" i="14"/>
  <c r="E336" i="14"/>
  <c r="J341" i="14"/>
  <c r="E337" i="14"/>
  <c r="K337" i="14"/>
  <c r="D339" i="14"/>
  <c r="J339" i="14"/>
  <c r="C341" i="14"/>
  <c r="I341" i="14"/>
  <c r="F343" i="14"/>
  <c r="L343" i="14"/>
  <c r="E345" i="14"/>
  <c r="K345" i="14"/>
  <c r="D347" i="14"/>
  <c r="J347" i="14"/>
  <c r="C349" i="14"/>
  <c r="I349" i="14"/>
  <c r="F351" i="14"/>
  <c r="L351" i="14"/>
  <c r="E353" i="14"/>
  <c r="C355" i="14"/>
  <c r="D356" i="14"/>
  <c r="E358" i="14"/>
  <c r="F359" i="14"/>
  <c r="D361" i="14"/>
  <c r="J363" i="14"/>
  <c r="C365" i="14"/>
  <c r="J369" i="14"/>
  <c r="E346" i="14"/>
  <c r="K346" i="14"/>
  <c r="D348" i="14"/>
  <c r="J348" i="14"/>
  <c r="C350" i="14"/>
  <c r="I350" i="14"/>
  <c r="F352" i="14"/>
  <c r="L352" i="14"/>
  <c r="L353" i="14"/>
  <c r="I354" i="14"/>
  <c r="J355" i="14"/>
  <c r="F357" i="14"/>
  <c r="E361" i="14"/>
  <c r="C362" i="14"/>
  <c r="K367" i="14"/>
  <c r="K369" i="14"/>
  <c r="C373" i="14"/>
  <c r="C375" i="14"/>
  <c r="C383" i="14"/>
  <c r="F345" i="14"/>
  <c r="L345" i="14"/>
  <c r="E347" i="14"/>
  <c r="K347" i="14"/>
  <c r="D349" i="14"/>
  <c r="J349" i="14"/>
  <c r="C351" i="14"/>
  <c r="I351" i="14"/>
  <c r="F353" i="14"/>
  <c r="C354" i="14"/>
  <c r="D355" i="14"/>
  <c r="L356" i="14"/>
  <c r="F358" i="14"/>
  <c r="L360" i="14"/>
  <c r="L364" i="14"/>
  <c r="F365" i="14"/>
  <c r="L367" i="14"/>
  <c r="F373" i="14"/>
  <c r="I375" i="14"/>
  <c r="F377" i="14"/>
  <c r="E379" i="14"/>
  <c r="D381" i="14"/>
  <c r="I383" i="14"/>
  <c r="J334" i="14"/>
  <c r="C336" i="14"/>
  <c r="I336" i="14"/>
  <c r="F338" i="14"/>
  <c r="L338" i="14"/>
  <c r="E340" i="14"/>
  <c r="K340" i="14"/>
  <c r="D342" i="14"/>
  <c r="J342" i="14"/>
  <c r="C344" i="14"/>
  <c r="I344" i="14"/>
  <c r="F346" i="14"/>
  <c r="L346" i="14"/>
  <c r="E348" i="14"/>
  <c r="K348" i="14"/>
  <c r="D350" i="14"/>
  <c r="J350" i="14"/>
  <c r="C352" i="14"/>
  <c r="I352" i="14"/>
  <c r="I353" i="14"/>
  <c r="J354" i="14"/>
  <c r="K355" i="14"/>
  <c r="F356" i="14"/>
  <c r="I357" i="14"/>
  <c r="K359" i="14"/>
  <c r="D360" i="14"/>
  <c r="I365" i="14"/>
  <c r="E366" i="14"/>
  <c r="C371" i="14"/>
  <c r="I373" i="14"/>
  <c r="L377" i="14"/>
  <c r="K379" i="14"/>
  <c r="J381" i="14"/>
  <c r="C337" i="14"/>
  <c r="I337" i="14"/>
  <c r="F339" i="14"/>
  <c r="L339" i="14"/>
  <c r="E341" i="14"/>
  <c r="K341" i="14"/>
  <c r="D343" i="14"/>
  <c r="J343" i="14"/>
  <c r="C345" i="14"/>
  <c r="I345" i="14"/>
  <c r="F347" i="14"/>
  <c r="L347" i="14"/>
  <c r="E349" i="14"/>
  <c r="K349" i="14"/>
  <c r="D351" i="14"/>
  <c r="J351" i="14"/>
  <c r="C353" i="14"/>
  <c r="D354" i="14"/>
  <c r="E355" i="14"/>
  <c r="L355" i="14"/>
  <c r="C357" i="14"/>
  <c r="I358" i="14"/>
  <c r="L359" i="14"/>
  <c r="J361" i="14"/>
  <c r="I362" i="14"/>
  <c r="C363" i="14"/>
  <c r="D371" i="14"/>
  <c r="E334" i="14"/>
  <c r="K334" i="14"/>
  <c r="D336" i="14"/>
  <c r="J336" i="14"/>
  <c r="C338" i="14"/>
  <c r="I338" i="14"/>
  <c r="F340" i="14"/>
  <c r="L340" i="14"/>
  <c r="E342" i="14"/>
  <c r="K342" i="14"/>
  <c r="D344" i="14"/>
  <c r="J344" i="14"/>
  <c r="C346" i="14"/>
  <c r="I346" i="14"/>
  <c r="F348" i="14"/>
  <c r="L348" i="14"/>
  <c r="E350" i="14"/>
  <c r="K350" i="14"/>
  <c r="D352" i="14"/>
  <c r="J352" i="14"/>
  <c r="J353" i="14"/>
  <c r="K354" i="14"/>
  <c r="F355" i="14"/>
  <c r="I356" i="14"/>
  <c r="K358" i="14"/>
  <c r="K361" i="14"/>
  <c r="D363" i="14"/>
  <c r="L365" i="14"/>
  <c r="I371" i="14"/>
  <c r="E335" i="14"/>
  <c r="K335" i="14"/>
  <c r="D337" i="14"/>
  <c r="J337" i="14"/>
  <c r="C339" i="14"/>
  <c r="I339" i="14"/>
  <c r="F341" i="14"/>
  <c r="L341" i="14"/>
  <c r="E343" i="14"/>
  <c r="K343" i="14"/>
  <c r="D345" i="14"/>
  <c r="J345" i="14"/>
  <c r="C347" i="14"/>
  <c r="I347" i="14"/>
  <c r="F349" i="14"/>
  <c r="L349" i="14"/>
  <c r="E351" i="14"/>
  <c r="K351" i="14"/>
  <c r="D353" i="14"/>
  <c r="E354" i="14"/>
  <c r="C356" i="14"/>
  <c r="D357" i="14"/>
  <c r="L357" i="14"/>
  <c r="F360" i="14"/>
  <c r="K366" i="14"/>
  <c r="E367" i="14"/>
  <c r="D369" i="14"/>
  <c r="J371" i="14"/>
  <c r="D338" i="14"/>
  <c r="J338" i="14"/>
  <c r="C340" i="14"/>
  <c r="I340" i="14"/>
  <c r="F342" i="14"/>
  <c r="L342" i="14"/>
  <c r="E344" i="14"/>
  <c r="K344" i="14"/>
  <c r="D346" i="14"/>
  <c r="J346" i="14"/>
  <c r="C348" i="14"/>
  <c r="I348" i="14"/>
  <c r="F350" i="14"/>
  <c r="L350" i="14"/>
  <c r="E352" i="14"/>
  <c r="K352" i="14"/>
  <c r="K353" i="14"/>
  <c r="I355" i="14"/>
  <c r="J356" i="14"/>
  <c r="E357" i="14"/>
  <c r="C358" i="14"/>
  <c r="E359" i="14"/>
  <c r="J360" i="14"/>
  <c r="I363" i="14"/>
  <c r="F364" i="14"/>
  <c r="F367" i="14"/>
  <c r="E369" i="14"/>
  <c r="E362" i="14"/>
  <c r="K362" i="14"/>
  <c r="D364" i="14"/>
  <c r="J364" i="14"/>
  <c r="C366" i="14"/>
  <c r="I366" i="14"/>
  <c r="F368" i="14"/>
  <c r="L368" i="14"/>
  <c r="E370" i="14"/>
  <c r="K370" i="14"/>
  <c r="D372" i="14"/>
  <c r="J372" i="14"/>
  <c r="D374" i="14"/>
  <c r="J374" i="14"/>
  <c r="C376" i="14"/>
  <c r="I376" i="14"/>
  <c r="F378" i="14"/>
  <c r="L378" i="14"/>
  <c r="E380" i="14"/>
  <c r="K380" i="14"/>
  <c r="D382" i="14"/>
  <c r="J382" i="14"/>
  <c r="C384" i="14"/>
  <c r="I384" i="14"/>
  <c r="J357" i="14"/>
  <c r="C359" i="14"/>
  <c r="I359" i="14"/>
  <c r="F361" i="14"/>
  <c r="L361" i="14"/>
  <c r="E363" i="14"/>
  <c r="K363" i="14"/>
  <c r="D365" i="14"/>
  <c r="J365" i="14"/>
  <c r="C367" i="14"/>
  <c r="I367" i="14"/>
  <c r="F369" i="14"/>
  <c r="L369" i="14"/>
  <c r="E371" i="14"/>
  <c r="K371" i="14"/>
  <c r="D373" i="14"/>
  <c r="J373" i="14"/>
  <c r="D375" i="14"/>
  <c r="J375" i="14"/>
  <c r="C377" i="14"/>
  <c r="I377" i="14"/>
  <c r="F379" i="14"/>
  <c r="L379" i="14"/>
  <c r="E381" i="14"/>
  <c r="K381" i="14"/>
  <c r="D383" i="14"/>
  <c r="J383" i="14"/>
  <c r="F354" i="14"/>
  <c r="L354" i="14"/>
  <c r="E356" i="14"/>
  <c r="K356" i="14"/>
  <c r="D358" i="14"/>
  <c r="J358" i="14"/>
  <c r="C360" i="14"/>
  <c r="I360" i="14"/>
  <c r="F362" i="14"/>
  <c r="L362" i="14"/>
  <c r="E364" i="14"/>
  <c r="K364" i="14"/>
  <c r="D366" i="14"/>
  <c r="J366" i="14"/>
  <c r="C368" i="14"/>
  <c r="I368" i="14"/>
  <c r="F370" i="14"/>
  <c r="L370" i="14"/>
  <c r="E372" i="14"/>
  <c r="K372" i="14"/>
  <c r="E374" i="14"/>
  <c r="K374" i="14"/>
  <c r="D376" i="14"/>
  <c r="J376" i="14"/>
  <c r="C378" i="14"/>
  <c r="I378" i="14"/>
  <c r="F380" i="14"/>
  <c r="L380" i="14"/>
  <c r="E382" i="14"/>
  <c r="K382" i="14"/>
  <c r="D384" i="14"/>
  <c r="J384" i="14"/>
  <c r="K357" i="14"/>
  <c r="D359" i="14"/>
  <c r="J359" i="14"/>
  <c r="C361" i="14"/>
  <c r="I361" i="14"/>
  <c r="F363" i="14"/>
  <c r="L363" i="14"/>
  <c r="E365" i="14"/>
  <c r="K365" i="14"/>
  <c r="D367" i="14"/>
  <c r="J367" i="14"/>
  <c r="C369" i="14"/>
  <c r="I369" i="14"/>
  <c r="F371" i="14"/>
  <c r="L371" i="14"/>
  <c r="E373" i="14"/>
  <c r="K373" i="14"/>
  <c r="E375" i="14"/>
  <c r="K375" i="14"/>
  <c r="D377" i="14"/>
  <c r="J377" i="14"/>
  <c r="C379" i="14"/>
  <c r="I379" i="14"/>
  <c r="F381" i="14"/>
  <c r="L381" i="14"/>
  <c r="E383" i="14"/>
  <c r="K383" i="14"/>
  <c r="D368" i="14"/>
  <c r="J368" i="14"/>
  <c r="C370" i="14"/>
  <c r="I370" i="14"/>
  <c r="F372" i="14"/>
  <c r="L372" i="14"/>
  <c r="F374" i="14"/>
  <c r="L374" i="14"/>
  <c r="E376" i="14"/>
  <c r="K376" i="14"/>
  <c r="D378" i="14"/>
  <c r="J378" i="14"/>
  <c r="C380" i="14"/>
  <c r="I380" i="14"/>
  <c r="F382" i="14"/>
  <c r="L382" i="14"/>
  <c r="E384" i="14"/>
  <c r="K384" i="14"/>
  <c r="L373" i="14"/>
  <c r="F375" i="14"/>
  <c r="L375" i="14"/>
  <c r="E377" i="14"/>
  <c r="K377" i="14"/>
  <c r="D379" i="14"/>
  <c r="J379" i="14"/>
  <c r="C381" i="14"/>
  <c r="I381" i="14"/>
  <c r="F383" i="14"/>
  <c r="L383" i="14"/>
  <c r="L358" i="14"/>
  <c r="E360" i="14"/>
  <c r="K360" i="14"/>
  <c r="D362" i="14"/>
  <c r="J362" i="14"/>
  <c r="C364" i="14"/>
  <c r="I364" i="14"/>
  <c r="F366" i="14"/>
  <c r="L366" i="14"/>
  <c r="E368" i="14"/>
  <c r="K368" i="14"/>
  <c r="D370" i="14"/>
  <c r="J370" i="14"/>
  <c r="C372" i="14"/>
  <c r="I372" i="14"/>
  <c r="C374" i="14"/>
  <c r="I374" i="14"/>
  <c r="F376" i="14"/>
  <c r="L376" i="14"/>
  <c r="E378" i="14"/>
  <c r="K378" i="14"/>
  <c r="D380" i="14"/>
  <c r="J380" i="14"/>
  <c r="C382" i="14"/>
  <c r="I382" i="14"/>
  <c r="F384" i="14"/>
  <c r="L384" i="14"/>
  <c r="G1" i="13"/>
  <c r="F4" i="13"/>
  <c r="J8" i="13"/>
  <c r="E14" i="13"/>
  <c r="C18" i="13"/>
  <c r="K22" i="13"/>
  <c r="J28" i="13"/>
  <c r="C32" i="13"/>
  <c r="D37" i="13"/>
  <c r="I44" i="13"/>
  <c r="I52" i="13"/>
  <c r="L54" i="13"/>
  <c r="J62" i="13"/>
  <c r="C76" i="13"/>
  <c r="C3" i="13"/>
  <c r="I3" i="13"/>
  <c r="F5" i="13"/>
  <c r="L5" i="13"/>
  <c r="E7" i="13"/>
  <c r="K7" i="13"/>
  <c r="D9" i="13"/>
  <c r="J9" i="13"/>
  <c r="C11" i="13"/>
  <c r="I11" i="13"/>
  <c r="F13" i="13"/>
  <c r="L13" i="13"/>
  <c r="E15" i="13"/>
  <c r="K15" i="13"/>
  <c r="D17" i="13"/>
  <c r="J17" i="13"/>
  <c r="C19" i="13"/>
  <c r="I19" i="13"/>
  <c r="F21" i="13"/>
  <c r="L21" i="13"/>
  <c r="E23" i="13"/>
  <c r="K23" i="13"/>
  <c r="K25" i="13"/>
  <c r="C28" i="13"/>
  <c r="I30" i="13"/>
  <c r="E32" i="13"/>
  <c r="E35" i="13"/>
  <c r="K40" i="13"/>
  <c r="F41" i="13"/>
  <c r="D50" i="13"/>
  <c r="K52" i="13"/>
  <c r="D58" i="13"/>
  <c r="L71" i="13"/>
  <c r="J82" i="13"/>
  <c r="L12" i="13"/>
  <c r="E22" i="13"/>
  <c r="J24" i="13"/>
  <c r="J27" i="13"/>
  <c r="F30" i="13"/>
  <c r="F33" i="13"/>
  <c r="K34" i="13"/>
  <c r="I36" i="13"/>
  <c r="I40" i="13"/>
  <c r="D45" i="13"/>
  <c r="K60" i="13"/>
  <c r="L66" i="13"/>
  <c r="E71" i="13"/>
  <c r="D2" i="13"/>
  <c r="J2" i="13"/>
  <c r="C4" i="13"/>
  <c r="I4" i="13"/>
  <c r="F6" i="13"/>
  <c r="L6" i="13"/>
  <c r="E8" i="13"/>
  <c r="K8" i="13"/>
  <c r="D10" i="13"/>
  <c r="J10" i="13"/>
  <c r="C12" i="13"/>
  <c r="I12" i="13"/>
  <c r="F14" i="13"/>
  <c r="L14" i="13"/>
  <c r="E16" i="13"/>
  <c r="K16" i="13"/>
  <c r="D18" i="13"/>
  <c r="J18" i="13"/>
  <c r="C20" i="13"/>
  <c r="I20" i="13"/>
  <c r="F22" i="13"/>
  <c r="L22" i="13"/>
  <c r="E24" i="13"/>
  <c r="K24" i="13"/>
  <c r="K26" i="13"/>
  <c r="K27" i="13"/>
  <c r="K28" i="13"/>
  <c r="D29" i="13"/>
  <c r="C31" i="13"/>
  <c r="F32" i="13"/>
  <c r="L34" i="13"/>
  <c r="K36" i="13"/>
  <c r="D38" i="13"/>
  <c r="C39" i="13"/>
  <c r="D42" i="13"/>
  <c r="K44" i="13"/>
  <c r="D46" i="13"/>
  <c r="C47" i="13"/>
  <c r="C48" i="13"/>
  <c r="F50" i="13"/>
  <c r="C56" i="13"/>
  <c r="F58" i="13"/>
  <c r="D74" i="13"/>
  <c r="K86" i="13"/>
  <c r="E6" i="13"/>
  <c r="J16" i="13"/>
  <c r="I5" i="13"/>
  <c r="D11" i="13"/>
  <c r="F15" i="13"/>
  <c r="I21" i="13"/>
  <c r="F38" i="13"/>
  <c r="E48" i="13"/>
  <c r="J50" i="13"/>
  <c r="E56" i="13"/>
  <c r="J58" i="13"/>
  <c r="K74" i="13"/>
  <c r="C77" i="13"/>
  <c r="K6" i="13"/>
  <c r="C10" i="13"/>
  <c r="I18" i="13"/>
  <c r="D3" i="13"/>
  <c r="K9" i="13"/>
  <c r="I13" i="13"/>
  <c r="K17" i="13"/>
  <c r="C21" i="13"/>
  <c r="L23" i="13"/>
  <c r="D28" i="13"/>
  <c r="D34" i="13"/>
  <c r="F46" i="13"/>
  <c r="K2" i="13"/>
  <c r="D4" i="13"/>
  <c r="J4" i="13"/>
  <c r="C6" i="13"/>
  <c r="I6" i="13"/>
  <c r="F8" i="13"/>
  <c r="L8" i="13"/>
  <c r="E10" i="13"/>
  <c r="K10" i="13"/>
  <c r="D12" i="13"/>
  <c r="J12" i="13"/>
  <c r="C14" i="13"/>
  <c r="I14" i="13"/>
  <c r="F16" i="13"/>
  <c r="L16" i="13"/>
  <c r="E18" i="13"/>
  <c r="K18" i="13"/>
  <c r="D20" i="13"/>
  <c r="J20" i="13"/>
  <c r="C22" i="13"/>
  <c r="I22" i="13"/>
  <c r="F24" i="13"/>
  <c r="L24" i="13"/>
  <c r="E25" i="13"/>
  <c r="L26" i="13"/>
  <c r="L30" i="13"/>
  <c r="I32" i="13"/>
  <c r="L33" i="13"/>
  <c r="E34" i="13"/>
  <c r="C36" i="13"/>
  <c r="L41" i="13"/>
  <c r="F42" i="13"/>
  <c r="E43" i="13"/>
  <c r="I48" i="13"/>
  <c r="L50" i="13"/>
  <c r="I56" i="13"/>
  <c r="L58" i="13"/>
  <c r="J72" i="13"/>
  <c r="I2" i="13"/>
  <c r="I10" i="13"/>
  <c r="L20" i="13"/>
  <c r="J26" i="13"/>
  <c r="C5" i="13"/>
  <c r="L7" i="13"/>
  <c r="C13" i="13"/>
  <c r="D26" i="13"/>
  <c r="K3" i="13"/>
  <c r="D5" i="13"/>
  <c r="J5" i="13"/>
  <c r="I7" i="13"/>
  <c r="F9" i="13"/>
  <c r="L9" i="13"/>
  <c r="E11" i="13"/>
  <c r="K11" i="13"/>
  <c r="D13" i="13"/>
  <c r="J13" i="13"/>
  <c r="C15" i="13"/>
  <c r="I15" i="13"/>
  <c r="F17" i="13"/>
  <c r="L17" i="13"/>
  <c r="E19" i="13"/>
  <c r="K19" i="13"/>
  <c r="D21" i="13"/>
  <c r="J21" i="13"/>
  <c r="C23" i="13"/>
  <c r="I23" i="13"/>
  <c r="E26" i="13"/>
  <c r="E27" i="13"/>
  <c r="E28" i="13"/>
  <c r="C30" i="13"/>
  <c r="K32" i="13"/>
  <c r="K35" i="13"/>
  <c r="D36" i="13"/>
  <c r="J38" i="13"/>
  <c r="I39" i="13"/>
  <c r="C40" i="13"/>
  <c r="J42" i="13"/>
  <c r="C44" i="13"/>
  <c r="J46" i="13"/>
  <c r="K48" i="13"/>
  <c r="D54" i="13"/>
  <c r="K56" i="13"/>
  <c r="C84" i="13"/>
  <c r="C2" i="13"/>
  <c r="D8" i="13"/>
  <c r="F12" i="13"/>
  <c r="D16" i="13"/>
  <c r="D24" i="13"/>
  <c r="E9" i="13"/>
  <c r="J11" i="13"/>
  <c r="L15" i="13"/>
  <c r="J19" i="13"/>
  <c r="D27" i="13"/>
  <c r="J37" i="13"/>
  <c r="E3" i="13"/>
  <c r="C7" i="13"/>
  <c r="F2" i="13"/>
  <c r="L2" i="13"/>
  <c r="E4" i="13"/>
  <c r="K4" i="13"/>
  <c r="D6" i="13"/>
  <c r="J6" i="13"/>
  <c r="C8" i="13"/>
  <c r="I8" i="13"/>
  <c r="F10" i="13"/>
  <c r="L10" i="13"/>
  <c r="E12" i="13"/>
  <c r="K12" i="13"/>
  <c r="D14" i="13"/>
  <c r="J14" i="13"/>
  <c r="C16" i="13"/>
  <c r="I16" i="13"/>
  <c r="F18" i="13"/>
  <c r="L18" i="13"/>
  <c r="E20" i="13"/>
  <c r="K20" i="13"/>
  <c r="D22" i="13"/>
  <c r="J22" i="13"/>
  <c r="C24" i="13"/>
  <c r="I24" i="13"/>
  <c r="F25" i="13"/>
  <c r="I28" i="13"/>
  <c r="J29" i="13"/>
  <c r="I31" i="13"/>
  <c r="L32" i="13"/>
  <c r="F34" i="13"/>
  <c r="L38" i="13"/>
  <c r="E40" i="13"/>
  <c r="L46" i="13"/>
  <c r="C52" i="13"/>
  <c r="F54" i="13"/>
  <c r="C60" i="13"/>
  <c r="C64" i="13"/>
  <c r="I70" i="13"/>
  <c r="C78" i="13"/>
  <c r="L4" i="13"/>
  <c r="K14" i="13"/>
  <c r="F20" i="13"/>
  <c r="J3" i="13"/>
  <c r="F7" i="13"/>
  <c r="E17" i="13"/>
  <c r="D19" i="13"/>
  <c r="F23" i="13"/>
  <c r="L25" i="13"/>
  <c r="J30" i="13"/>
  <c r="J45" i="13"/>
  <c r="E2" i="13"/>
  <c r="F3" i="13"/>
  <c r="L3" i="13"/>
  <c r="E5" i="13"/>
  <c r="K5" i="13"/>
  <c r="D7" i="13"/>
  <c r="J7" i="13"/>
  <c r="C9" i="13"/>
  <c r="I9" i="13"/>
  <c r="F11" i="13"/>
  <c r="L11" i="13"/>
  <c r="E13" i="13"/>
  <c r="K13" i="13"/>
  <c r="D15" i="13"/>
  <c r="J15" i="13"/>
  <c r="C17" i="13"/>
  <c r="I17" i="13"/>
  <c r="F19" i="13"/>
  <c r="L19" i="13"/>
  <c r="E21" i="13"/>
  <c r="K21" i="13"/>
  <c r="D23" i="13"/>
  <c r="J23" i="13"/>
  <c r="F26" i="13"/>
  <c r="D30" i="13"/>
  <c r="J34" i="13"/>
  <c r="E36" i="13"/>
  <c r="L42" i="13"/>
  <c r="K43" i="13"/>
  <c r="E44" i="13"/>
  <c r="E52" i="13"/>
  <c r="J54" i="13"/>
  <c r="E60" i="13"/>
  <c r="D62" i="13"/>
  <c r="I64" i="13"/>
  <c r="F66" i="13"/>
  <c r="F68" i="13"/>
  <c r="L78" i="13"/>
  <c r="E128" i="13"/>
  <c r="C25" i="13"/>
  <c r="I25" i="13"/>
  <c r="F27" i="13"/>
  <c r="L27" i="13"/>
  <c r="E29" i="13"/>
  <c r="K29" i="13"/>
  <c r="D31" i="13"/>
  <c r="J31" i="13"/>
  <c r="C33" i="13"/>
  <c r="I33" i="13"/>
  <c r="F35" i="13"/>
  <c r="L35" i="13"/>
  <c r="E37" i="13"/>
  <c r="K37" i="13"/>
  <c r="D39" i="13"/>
  <c r="J39" i="13"/>
  <c r="C41" i="13"/>
  <c r="I41" i="13"/>
  <c r="F43" i="13"/>
  <c r="L43" i="13"/>
  <c r="E45" i="13"/>
  <c r="K45" i="13"/>
  <c r="D47" i="13"/>
  <c r="J47" i="13"/>
  <c r="C49" i="13"/>
  <c r="I49" i="13"/>
  <c r="F51" i="13"/>
  <c r="L51" i="13"/>
  <c r="E53" i="13"/>
  <c r="K53" i="13"/>
  <c r="D55" i="13"/>
  <c r="J55" i="13"/>
  <c r="C57" i="13"/>
  <c r="I57" i="13"/>
  <c r="F59" i="13"/>
  <c r="L59" i="13"/>
  <c r="E61" i="13"/>
  <c r="K61" i="13"/>
  <c r="D63" i="13"/>
  <c r="J63" i="13"/>
  <c r="C65" i="13"/>
  <c r="I65" i="13"/>
  <c r="F67" i="13"/>
  <c r="L67" i="13"/>
  <c r="D69" i="13"/>
  <c r="L69" i="13"/>
  <c r="F73" i="13"/>
  <c r="K75" i="13"/>
  <c r="L76" i="13"/>
  <c r="F80" i="13"/>
  <c r="K82" i="13"/>
  <c r="D84" i="13"/>
  <c r="L86" i="13"/>
  <c r="D88" i="13"/>
  <c r="C136" i="13"/>
  <c r="C26" i="13"/>
  <c r="I26" i="13"/>
  <c r="F28" i="13"/>
  <c r="L28" i="13"/>
  <c r="E30" i="13"/>
  <c r="K30" i="13"/>
  <c r="D32" i="13"/>
  <c r="J32" i="13"/>
  <c r="C34" i="13"/>
  <c r="I34" i="13"/>
  <c r="F36" i="13"/>
  <c r="L36" i="13"/>
  <c r="E38" i="13"/>
  <c r="K38" i="13"/>
  <c r="D40" i="13"/>
  <c r="J40" i="13"/>
  <c r="C42" i="13"/>
  <c r="I42" i="13"/>
  <c r="F44" i="13"/>
  <c r="L44" i="13"/>
  <c r="E46" i="13"/>
  <c r="K46" i="13"/>
  <c r="D48" i="13"/>
  <c r="J48" i="13"/>
  <c r="C50" i="13"/>
  <c r="I50" i="13"/>
  <c r="F52" i="13"/>
  <c r="L52" i="13"/>
  <c r="E54" i="13"/>
  <c r="K54" i="13"/>
  <c r="D56" i="13"/>
  <c r="J56" i="13"/>
  <c r="C58" i="13"/>
  <c r="I58" i="13"/>
  <c r="F60" i="13"/>
  <c r="L60" i="13"/>
  <c r="E62" i="13"/>
  <c r="K62" i="13"/>
  <c r="D64" i="13"/>
  <c r="J64" i="13"/>
  <c r="C66" i="13"/>
  <c r="I66" i="13"/>
  <c r="I68" i="13"/>
  <c r="C70" i="13"/>
  <c r="K70" i="13"/>
  <c r="F71" i="13"/>
  <c r="D72" i="13"/>
  <c r="K72" i="13"/>
  <c r="E74" i="13"/>
  <c r="D75" i="13"/>
  <c r="D76" i="13"/>
  <c r="D77" i="13"/>
  <c r="E78" i="13"/>
  <c r="J80" i="13"/>
  <c r="F84" i="13"/>
  <c r="F88" i="13"/>
  <c r="I121" i="13"/>
  <c r="D25" i="13"/>
  <c r="J25" i="13"/>
  <c r="C27" i="13"/>
  <c r="I27" i="13"/>
  <c r="F29" i="13"/>
  <c r="L29" i="13"/>
  <c r="E31" i="13"/>
  <c r="K31" i="13"/>
  <c r="D33" i="13"/>
  <c r="J33" i="13"/>
  <c r="C35" i="13"/>
  <c r="I35" i="13"/>
  <c r="F37" i="13"/>
  <c r="L37" i="13"/>
  <c r="E39" i="13"/>
  <c r="K39" i="13"/>
  <c r="D41" i="13"/>
  <c r="J41" i="13"/>
  <c r="C43" i="13"/>
  <c r="I43" i="13"/>
  <c r="F45" i="13"/>
  <c r="L45" i="13"/>
  <c r="E47" i="13"/>
  <c r="K47" i="13"/>
  <c r="D49" i="13"/>
  <c r="J49" i="13"/>
  <c r="C51" i="13"/>
  <c r="I51" i="13"/>
  <c r="F53" i="13"/>
  <c r="L53" i="13"/>
  <c r="E55" i="13"/>
  <c r="K55" i="13"/>
  <c r="D57" i="13"/>
  <c r="J57" i="13"/>
  <c r="C59" i="13"/>
  <c r="I59" i="13"/>
  <c r="F61" i="13"/>
  <c r="L61" i="13"/>
  <c r="E63" i="13"/>
  <c r="K63" i="13"/>
  <c r="D65" i="13"/>
  <c r="J65" i="13"/>
  <c r="C67" i="13"/>
  <c r="I67" i="13"/>
  <c r="C68" i="13"/>
  <c r="F69" i="13"/>
  <c r="J73" i="13"/>
  <c r="F78" i="13"/>
  <c r="F79" i="13"/>
  <c r="K80" i="13"/>
  <c r="I84" i="13"/>
  <c r="J88" i="13"/>
  <c r="F129" i="13"/>
  <c r="F132" i="13"/>
  <c r="I60" i="13"/>
  <c r="F62" i="13"/>
  <c r="L62" i="13"/>
  <c r="E64" i="13"/>
  <c r="K64" i="13"/>
  <c r="D66" i="13"/>
  <c r="J66" i="13"/>
  <c r="J68" i="13"/>
  <c r="E70" i="13"/>
  <c r="L70" i="13"/>
  <c r="I71" i="13"/>
  <c r="E72" i="13"/>
  <c r="L72" i="13"/>
  <c r="I74" i="13"/>
  <c r="E75" i="13"/>
  <c r="F76" i="13"/>
  <c r="C82" i="13"/>
  <c r="J84" i="13"/>
  <c r="C86" i="13"/>
  <c r="L88" i="13"/>
  <c r="E124" i="13"/>
  <c r="C29" i="13"/>
  <c r="I29" i="13"/>
  <c r="F31" i="13"/>
  <c r="L31" i="13"/>
  <c r="E33" i="13"/>
  <c r="K33" i="13"/>
  <c r="D35" i="13"/>
  <c r="J35" i="13"/>
  <c r="C37" i="13"/>
  <c r="I37" i="13"/>
  <c r="F39" i="13"/>
  <c r="L39" i="13"/>
  <c r="E41" i="13"/>
  <c r="K41" i="13"/>
  <c r="D43" i="13"/>
  <c r="J43" i="13"/>
  <c r="C45" i="13"/>
  <c r="I45" i="13"/>
  <c r="F47" i="13"/>
  <c r="L47" i="13"/>
  <c r="E49" i="13"/>
  <c r="K49" i="13"/>
  <c r="D51" i="13"/>
  <c r="J51" i="13"/>
  <c r="C53" i="13"/>
  <c r="I53" i="13"/>
  <c r="F55" i="13"/>
  <c r="L55" i="13"/>
  <c r="E57" i="13"/>
  <c r="K57" i="13"/>
  <c r="D59" i="13"/>
  <c r="J59" i="13"/>
  <c r="C61" i="13"/>
  <c r="I61" i="13"/>
  <c r="F63" i="13"/>
  <c r="L63" i="13"/>
  <c r="E65" i="13"/>
  <c r="K65" i="13"/>
  <c r="D67" i="13"/>
  <c r="J67" i="13"/>
  <c r="D68" i="13"/>
  <c r="I69" i="13"/>
  <c r="D73" i="13"/>
  <c r="K73" i="13"/>
  <c r="I76" i="13"/>
  <c r="I77" i="13"/>
  <c r="I78" i="13"/>
  <c r="L80" i="13"/>
  <c r="D82" i="13"/>
  <c r="L84" i="13"/>
  <c r="E86" i="13"/>
  <c r="C94" i="13"/>
  <c r="C102" i="13"/>
  <c r="C110" i="13"/>
  <c r="C118" i="13"/>
  <c r="J36" i="13"/>
  <c r="C38" i="13"/>
  <c r="I38" i="13"/>
  <c r="F40" i="13"/>
  <c r="L40" i="13"/>
  <c r="E42" i="13"/>
  <c r="K42" i="13"/>
  <c r="D44" i="13"/>
  <c r="J44" i="13"/>
  <c r="C46" i="13"/>
  <c r="I46" i="13"/>
  <c r="F48" i="13"/>
  <c r="L48" i="13"/>
  <c r="E50" i="13"/>
  <c r="K50" i="13"/>
  <c r="D52" i="13"/>
  <c r="J52" i="13"/>
  <c r="C54" i="13"/>
  <c r="I54" i="13"/>
  <c r="F56" i="13"/>
  <c r="L56" i="13"/>
  <c r="E58" i="13"/>
  <c r="K58" i="13"/>
  <c r="D60" i="13"/>
  <c r="J60" i="13"/>
  <c r="C62" i="13"/>
  <c r="I62" i="13"/>
  <c r="F64" i="13"/>
  <c r="L64" i="13"/>
  <c r="E66" i="13"/>
  <c r="K66" i="13"/>
  <c r="L68" i="13"/>
  <c r="F70" i="13"/>
  <c r="C71" i="13"/>
  <c r="K71" i="13"/>
  <c r="F72" i="13"/>
  <c r="C74" i="13"/>
  <c r="J74" i="13"/>
  <c r="D80" i="13"/>
  <c r="E82" i="13"/>
  <c r="F86" i="13"/>
  <c r="E90" i="13"/>
  <c r="D92" i="13"/>
  <c r="I94" i="13"/>
  <c r="F96" i="13"/>
  <c r="E98" i="13"/>
  <c r="D100" i="13"/>
  <c r="I102" i="13"/>
  <c r="F104" i="13"/>
  <c r="E106" i="13"/>
  <c r="D108" i="13"/>
  <c r="I110" i="13"/>
  <c r="F112" i="13"/>
  <c r="E114" i="13"/>
  <c r="D116" i="13"/>
  <c r="I118" i="13"/>
  <c r="F120" i="13"/>
  <c r="J122" i="13"/>
  <c r="I47" i="13"/>
  <c r="F49" i="13"/>
  <c r="L49" i="13"/>
  <c r="E51" i="13"/>
  <c r="K51" i="13"/>
  <c r="D53" i="13"/>
  <c r="J53" i="13"/>
  <c r="C55" i="13"/>
  <c r="I55" i="13"/>
  <c r="F57" i="13"/>
  <c r="L57" i="13"/>
  <c r="E59" i="13"/>
  <c r="K59" i="13"/>
  <c r="D61" i="13"/>
  <c r="J61" i="13"/>
  <c r="C63" i="13"/>
  <c r="I63" i="13"/>
  <c r="F65" i="13"/>
  <c r="L65" i="13"/>
  <c r="E67" i="13"/>
  <c r="K67" i="13"/>
  <c r="E68" i="13"/>
  <c r="C69" i="13"/>
  <c r="J69" i="13"/>
  <c r="E73" i="13"/>
  <c r="L73" i="13"/>
  <c r="J75" i="13"/>
  <c r="J76" i="13"/>
  <c r="J77" i="13"/>
  <c r="K78" i="13"/>
  <c r="L79" i="13"/>
  <c r="E80" i="13"/>
  <c r="I82" i="13"/>
  <c r="I86" i="13"/>
  <c r="K90" i="13"/>
  <c r="J92" i="13"/>
  <c r="L96" i="13"/>
  <c r="K98" i="13"/>
  <c r="J100" i="13"/>
  <c r="L104" i="13"/>
  <c r="K106" i="13"/>
  <c r="J108" i="13"/>
  <c r="L112" i="13"/>
  <c r="K114" i="13"/>
  <c r="J116" i="13"/>
  <c r="C79" i="13"/>
  <c r="I79" i="13"/>
  <c r="F81" i="13"/>
  <c r="L81" i="13"/>
  <c r="E83" i="13"/>
  <c r="K83" i="13"/>
  <c r="D85" i="13"/>
  <c r="J85" i="13"/>
  <c r="C87" i="13"/>
  <c r="I87" i="13"/>
  <c r="F89" i="13"/>
  <c r="L89" i="13"/>
  <c r="E91" i="13"/>
  <c r="K91" i="13"/>
  <c r="D93" i="13"/>
  <c r="J93" i="13"/>
  <c r="C95" i="13"/>
  <c r="I95" i="13"/>
  <c r="F97" i="13"/>
  <c r="L97" i="13"/>
  <c r="E99" i="13"/>
  <c r="K99" i="13"/>
  <c r="D101" i="13"/>
  <c r="J101" i="13"/>
  <c r="C103" i="13"/>
  <c r="I103" i="13"/>
  <c r="F105" i="13"/>
  <c r="L105" i="13"/>
  <c r="E107" i="13"/>
  <c r="K107" i="13"/>
  <c r="D109" i="13"/>
  <c r="J109" i="13"/>
  <c r="C111" i="13"/>
  <c r="I111" i="13"/>
  <c r="F113" i="13"/>
  <c r="L113" i="13"/>
  <c r="E115" i="13"/>
  <c r="K115" i="13"/>
  <c r="D117" i="13"/>
  <c r="J117" i="13"/>
  <c r="C119" i="13"/>
  <c r="I119" i="13"/>
  <c r="C121" i="13"/>
  <c r="D122" i="13"/>
  <c r="F123" i="13"/>
  <c r="E125" i="13"/>
  <c r="E126" i="13"/>
  <c r="F130" i="13"/>
  <c r="F131" i="13"/>
  <c r="K68" i="13"/>
  <c r="D70" i="13"/>
  <c r="J70" i="13"/>
  <c r="C72" i="13"/>
  <c r="I72" i="13"/>
  <c r="F74" i="13"/>
  <c r="L74" i="13"/>
  <c r="E76" i="13"/>
  <c r="K76" i="13"/>
  <c r="D78" i="13"/>
  <c r="J78" i="13"/>
  <c r="C80" i="13"/>
  <c r="I80" i="13"/>
  <c r="F82" i="13"/>
  <c r="L82" i="13"/>
  <c r="E84" i="13"/>
  <c r="K84" i="13"/>
  <c r="D86" i="13"/>
  <c r="J86" i="13"/>
  <c r="C88" i="13"/>
  <c r="I88" i="13"/>
  <c r="F90" i="13"/>
  <c r="L90" i="13"/>
  <c r="E92" i="13"/>
  <c r="K92" i="13"/>
  <c r="D94" i="13"/>
  <c r="J94" i="13"/>
  <c r="C96" i="13"/>
  <c r="I96" i="13"/>
  <c r="F98" i="13"/>
  <c r="L98" i="13"/>
  <c r="E100" i="13"/>
  <c r="K100" i="13"/>
  <c r="D102" i="13"/>
  <c r="J102" i="13"/>
  <c r="C104" i="13"/>
  <c r="I104" i="13"/>
  <c r="F106" i="13"/>
  <c r="L106" i="13"/>
  <c r="E108" i="13"/>
  <c r="K108" i="13"/>
  <c r="D110" i="13"/>
  <c r="J110" i="13"/>
  <c r="C112" i="13"/>
  <c r="I112" i="13"/>
  <c r="F114" i="13"/>
  <c r="L114" i="13"/>
  <c r="E116" i="13"/>
  <c r="K116" i="13"/>
  <c r="D118" i="13"/>
  <c r="J118" i="13"/>
  <c r="C120" i="13"/>
  <c r="I120" i="13"/>
  <c r="J121" i="13"/>
  <c r="F124" i="13"/>
  <c r="F126" i="13"/>
  <c r="I127" i="13"/>
  <c r="I128" i="13"/>
  <c r="I129" i="13"/>
  <c r="K132" i="13"/>
  <c r="E69" i="13"/>
  <c r="K69" i="13"/>
  <c r="D71" i="13"/>
  <c r="J71" i="13"/>
  <c r="C73" i="13"/>
  <c r="I73" i="13"/>
  <c r="F75" i="13"/>
  <c r="L75" i="13"/>
  <c r="E77" i="13"/>
  <c r="K77" i="13"/>
  <c r="D79" i="13"/>
  <c r="J79" i="13"/>
  <c r="C81" i="13"/>
  <c r="I81" i="13"/>
  <c r="F83" i="13"/>
  <c r="L83" i="13"/>
  <c r="E85" i="13"/>
  <c r="K85" i="13"/>
  <c r="D87" i="13"/>
  <c r="J87" i="13"/>
  <c r="C89" i="13"/>
  <c r="I89" i="13"/>
  <c r="F91" i="13"/>
  <c r="L91" i="13"/>
  <c r="E93" i="13"/>
  <c r="K93" i="13"/>
  <c r="D95" i="13"/>
  <c r="J95" i="13"/>
  <c r="C97" i="13"/>
  <c r="I97" i="13"/>
  <c r="F99" i="13"/>
  <c r="L99" i="13"/>
  <c r="E101" i="13"/>
  <c r="K101" i="13"/>
  <c r="D103" i="13"/>
  <c r="J103" i="13"/>
  <c r="C105" i="13"/>
  <c r="I105" i="13"/>
  <c r="F107" i="13"/>
  <c r="L107" i="13"/>
  <c r="E109" i="13"/>
  <c r="K109" i="13"/>
  <c r="D111" i="13"/>
  <c r="J111" i="13"/>
  <c r="C113" i="13"/>
  <c r="I113" i="13"/>
  <c r="F115" i="13"/>
  <c r="L115" i="13"/>
  <c r="E117" i="13"/>
  <c r="K117" i="13"/>
  <c r="D119" i="13"/>
  <c r="J119" i="13"/>
  <c r="D121" i="13"/>
  <c r="L122" i="13"/>
  <c r="I124" i="13"/>
  <c r="I130" i="13"/>
  <c r="E133" i="13"/>
  <c r="D135" i="13"/>
  <c r="C90" i="13"/>
  <c r="I90" i="13"/>
  <c r="F92" i="13"/>
  <c r="L92" i="13"/>
  <c r="E94" i="13"/>
  <c r="K94" i="13"/>
  <c r="D96" i="13"/>
  <c r="J96" i="13"/>
  <c r="C98" i="13"/>
  <c r="I98" i="13"/>
  <c r="F100" i="13"/>
  <c r="L100" i="13"/>
  <c r="E102" i="13"/>
  <c r="K102" i="13"/>
  <c r="D104" i="13"/>
  <c r="J104" i="13"/>
  <c r="C106" i="13"/>
  <c r="I106" i="13"/>
  <c r="F108" i="13"/>
  <c r="L108" i="13"/>
  <c r="E110" i="13"/>
  <c r="K110" i="13"/>
  <c r="D112" i="13"/>
  <c r="J112" i="13"/>
  <c r="C114" i="13"/>
  <c r="I114" i="13"/>
  <c r="F116" i="13"/>
  <c r="L116" i="13"/>
  <c r="E118" i="13"/>
  <c r="K118" i="13"/>
  <c r="D120" i="13"/>
  <c r="J120" i="13"/>
  <c r="K121" i="13"/>
  <c r="F122" i="13"/>
  <c r="K123" i="13"/>
  <c r="J125" i="13"/>
  <c r="J126" i="13"/>
  <c r="J127" i="13"/>
  <c r="J128" i="13"/>
  <c r="J130" i="13"/>
  <c r="K131" i="13"/>
  <c r="L132" i="13"/>
  <c r="D134" i="13"/>
  <c r="C75" i="13"/>
  <c r="I75" i="13"/>
  <c r="F77" i="13"/>
  <c r="L77" i="13"/>
  <c r="E79" i="13"/>
  <c r="K79" i="13"/>
  <c r="D81" i="13"/>
  <c r="J81" i="13"/>
  <c r="C83" i="13"/>
  <c r="I83" i="13"/>
  <c r="F85" i="13"/>
  <c r="L85" i="13"/>
  <c r="E87" i="13"/>
  <c r="K87" i="13"/>
  <c r="D89" i="13"/>
  <c r="J89" i="13"/>
  <c r="C91" i="13"/>
  <c r="I91" i="13"/>
  <c r="F93" i="13"/>
  <c r="L93" i="13"/>
  <c r="E95" i="13"/>
  <c r="K95" i="13"/>
  <c r="D97" i="13"/>
  <c r="J97" i="13"/>
  <c r="C99" i="13"/>
  <c r="I99" i="13"/>
  <c r="F101" i="13"/>
  <c r="L101" i="13"/>
  <c r="E103" i="13"/>
  <c r="K103" i="13"/>
  <c r="D105" i="13"/>
  <c r="J105" i="13"/>
  <c r="C107" i="13"/>
  <c r="I107" i="13"/>
  <c r="F109" i="13"/>
  <c r="L109" i="13"/>
  <c r="E111" i="13"/>
  <c r="K111" i="13"/>
  <c r="D113" i="13"/>
  <c r="J113" i="13"/>
  <c r="C115" i="13"/>
  <c r="I115" i="13"/>
  <c r="F117" i="13"/>
  <c r="L117" i="13"/>
  <c r="E119" i="13"/>
  <c r="K119" i="13"/>
  <c r="E121" i="13"/>
  <c r="L121" i="13"/>
  <c r="K124" i="13"/>
  <c r="C127" i="13"/>
  <c r="C128" i="13"/>
  <c r="K128" i="13"/>
  <c r="C129" i="13"/>
  <c r="L129" i="13"/>
  <c r="J135" i="13"/>
  <c r="C137" i="13"/>
  <c r="E88" i="13"/>
  <c r="K88" i="13"/>
  <c r="D90" i="13"/>
  <c r="J90" i="13"/>
  <c r="C92" i="13"/>
  <c r="I92" i="13"/>
  <c r="F94" i="13"/>
  <c r="L94" i="13"/>
  <c r="E96" i="13"/>
  <c r="K96" i="13"/>
  <c r="D98" i="13"/>
  <c r="J98" i="13"/>
  <c r="C100" i="13"/>
  <c r="I100" i="13"/>
  <c r="F102" i="13"/>
  <c r="L102" i="13"/>
  <c r="E104" i="13"/>
  <c r="K104" i="13"/>
  <c r="D106" i="13"/>
  <c r="J106" i="13"/>
  <c r="C108" i="13"/>
  <c r="I108" i="13"/>
  <c r="F110" i="13"/>
  <c r="L110" i="13"/>
  <c r="E112" i="13"/>
  <c r="K112" i="13"/>
  <c r="D114" i="13"/>
  <c r="J114" i="13"/>
  <c r="C116" i="13"/>
  <c r="I116" i="13"/>
  <c r="F118" i="13"/>
  <c r="L118" i="13"/>
  <c r="E120" i="13"/>
  <c r="K120" i="13"/>
  <c r="F121" i="13"/>
  <c r="I122" i="13"/>
  <c r="D123" i="13"/>
  <c r="L123" i="13"/>
  <c r="C124" i="13"/>
  <c r="K125" i="13"/>
  <c r="K126" i="13"/>
  <c r="C130" i="13"/>
  <c r="L130" i="13"/>
  <c r="L131" i="13"/>
  <c r="E132" i="13"/>
  <c r="K133" i="13"/>
  <c r="J134" i="13"/>
  <c r="I137" i="13"/>
  <c r="F139" i="13"/>
  <c r="E141" i="13"/>
  <c r="D143" i="13"/>
  <c r="E81" i="13"/>
  <c r="K81" i="13"/>
  <c r="D83" i="13"/>
  <c r="J83" i="13"/>
  <c r="C85" i="13"/>
  <c r="I85" i="13"/>
  <c r="F87" i="13"/>
  <c r="L87" i="13"/>
  <c r="E89" i="13"/>
  <c r="K89" i="13"/>
  <c r="D91" i="13"/>
  <c r="J91" i="13"/>
  <c r="C93" i="13"/>
  <c r="I93" i="13"/>
  <c r="F95" i="13"/>
  <c r="L95" i="13"/>
  <c r="E97" i="13"/>
  <c r="K97" i="13"/>
  <c r="D99" i="13"/>
  <c r="J99" i="13"/>
  <c r="C101" i="13"/>
  <c r="I101" i="13"/>
  <c r="F103" i="13"/>
  <c r="L103" i="13"/>
  <c r="E105" i="13"/>
  <c r="K105" i="13"/>
  <c r="D107" i="13"/>
  <c r="J107" i="13"/>
  <c r="C109" i="13"/>
  <c r="I109" i="13"/>
  <c r="F111" i="13"/>
  <c r="L111" i="13"/>
  <c r="E113" i="13"/>
  <c r="K113" i="13"/>
  <c r="D115" i="13"/>
  <c r="J115" i="13"/>
  <c r="C117" i="13"/>
  <c r="I117" i="13"/>
  <c r="F119" i="13"/>
  <c r="L119" i="13"/>
  <c r="C122" i="13"/>
  <c r="E123" i="13"/>
  <c r="L124" i="13"/>
  <c r="D125" i="13"/>
  <c r="D126" i="13"/>
  <c r="L126" i="13"/>
  <c r="D127" i="13"/>
  <c r="D128" i="13"/>
  <c r="D130" i="13"/>
  <c r="E131" i="13"/>
  <c r="L139" i="13"/>
  <c r="K141" i="13"/>
  <c r="C132" i="13"/>
  <c r="I132" i="13"/>
  <c r="F134" i="13"/>
  <c r="L134" i="13"/>
  <c r="E136" i="13"/>
  <c r="K136" i="13"/>
  <c r="D138" i="13"/>
  <c r="J138" i="13"/>
  <c r="C140" i="13"/>
  <c r="I140" i="13"/>
  <c r="F142" i="13"/>
  <c r="L142" i="13"/>
  <c r="I144" i="13"/>
  <c r="J145" i="13"/>
  <c r="E146" i="13"/>
  <c r="F147" i="13"/>
  <c r="C148" i="13"/>
  <c r="K148" i="13"/>
  <c r="K149" i="13"/>
  <c r="E151" i="13"/>
  <c r="F154" i="13"/>
  <c r="F162" i="13"/>
  <c r="J123" i="13"/>
  <c r="C125" i="13"/>
  <c r="I125" i="13"/>
  <c r="F127" i="13"/>
  <c r="L127" i="13"/>
  <c r="E129" i="13"/>
  <c r="K129" i="13"/>
  <c r="D131" i="13"/>
  <c r="J131" i="13"/>
  <c r="C133" i="13"/>
  <c r="I133" i="13"/>
  <c r="F135" i="13"/>
  <c r="L135" i="13"/>
  <c r="E137" i="13"/>
  <c r="K137" i="13"/>
  <c r="D139" i="13"/>
  <c r="J139" i="13"/>
  <c r="C141" i="13"/>
  <c r="I141" i="13"/>
  <c r="C144" i="13"/>
  <c r="D145" i="13"/>
  <c r="L146" i="13"/>
  <c r="D148" i="13"/>
  <c r="L149" i="13"/>
  <c r="C150" i="13"/>
  <c r="L150" i="13"/>
  <c r="C152" i="13"/>
  <c r="K157" i="13"/>
  <c r="F158" i="13"/>
  <c r="D159" i="13"/>
  <c r="C160" i="13"/>
  <c r="K165" i="13"/>
  <c r="L120" i="13"/>
  <c r="E122" i="13"/>
  <c r="K122" i="13"/>
  <c r="D124" i="13"/>
  <c r="J124" i="13"/>
  <c r="C126" i="13"/>
  <c r="I126" i="13"/>
  <c r="F128" i="13"/>
  <c r="L128" i="13"/>
  <c r="E130" i="13"/>
  <c r="K130" i="13"/>
  <c r="D132" i="13"/>
  <c r="J132" i="13"/>
  <c r="C134" i="13"/>
  <c r="I134" i="13"/>
  <c r="F136" i="13"/>
  <c r="L136" i="13"/>
  <c r="E138" i="13"/>
  <c r="K138" i="13"/>
  <c r="D140" i="13"/>
  <c r="J140" i="13"/>
  <c r="C142" i="13"/>
  <c r="I142" i="13"/>
  <c r="I143" i="13"/>
  <c r="J144" i="13"/>
  <c r="F146" i="13"/>
  <c r="I147" i="13"/>
  <c r="E148" i="13"/>
  <c r="D150" i="13"/>
  <c r="J154" i="13"/>
  <c r="F155" i="13"/>
  <c r="C156" i="13"/>
  <c r="J158" i="13"/>
  <c r="J162" i="13"/>
  <c r="F163" i="13"/>
  <c r="C164" i="13"/>
  <c r="I208" i="13"/>
  <c r="D133" i="13"/>
  <c r="J133" i="13"/>
  <c r="C135" i="13"/>
  <c r="I135" i="13"/>
  <c r="F137" i="13"/>
  <c r="L137" i="13"/>
  <c r="E139" i="13"/>
  <c r="K139" i="13"/>
  <c r="D141" i="13"/>
  <c r="J141" i="13"/>
  <c r="C143" i="13"/>
  <c r="D144" i="13"/>
  <c r="L145" i="13"/>
  <c r="C147" i="13"/>
  <c r="E149" i="13"/>
  <c r="J151" i="13"/>
  <c r="E152" i="13"/>
  <c r="L154" i="13"/>
  <c r="E156" i="13"/>
  <c r="E160" i="13"/>
  <c r="L162" i="13"/>
  <c r="E164" i="13"/>
  <c r="C169" i="13"/>
  <c r="C177" i="13"/>
  <c r="C185" i="13"/>
  <c r="C193" i="13"/>
  <c r="C201" i="13"/>
  <c r="I136" i="13"/>
  <c r="F138" i="13"/>
  <c r="L138" i="13"/>
  <c r="E140" i="13"/>
  <c r="K140" i="13"/>
  <c r="D142" i="13"/>
  <c r="J142" i="13"/>
  <c r="J143" i="13"/>
  <c r="K144" i="13"/>
  <c r="F145" i="13"/>
  <c r="I146" i="13"/>
  <c r="F148" i="13"/>
  <c r="F149" i="13"/>
  <c r="K151" i="13"/>
  <c r="I152" i="13"/>
  <c r="C153" i="13"/>
  <c r="L158" i="13"/>
  <c r="J159" i="13"/>
  <c r="I160" i="13"/>
  <c r="C161" i="13"/>
  <c r="D167" i="13"/>
  <c r="I169" i="13"/>
  <c r="F171" i="13"/>
  <c r="E173" i="13"/>
  <c r="D175" i="13"/>
  <c r="I177" i="13"/>
  <c r="F179" i="13"/>
  <c r="E181" i="13"/>
  <c r="D183" i="13"/>
  <c r="I185" i="13"/>
  <c r="F187" i="13"/>
  <c r="E189" i="13"/>
  <c r="D191" i="13"/>
  <c r="I193" i="13"/>
  <c r="F195" i="13"/>
  <c r="E197" i="13"/>
  <c r="D199" i="13"/>
  <c r="E144" i="13"/>
  <c r="L144" i="13"/>
  <c r="C146" i="13"/>
  <c r="F150" i="13"/>
  <c r="L155" i="13"/>
  <c r="I156" i="13"/>
  <c r="L163" i="13"/>
  <c r="I164" i="13"/>
  <c r="J167" i="13"/>
  <c r="L171" i="13"/>
  <c r="K173" i="13"/>
  <c r="J175" i="13"/>
  <c r="L179" i="13"/>
  <c r="K181" i="13"/>
  <c r="J183" i="13"/>
  <c r="L187" i="13"/>
  <c r="K189" i="13"/>
  <c r="J191" i="13"/>
  <c r="L195" i="13"/>
  <c r="K197" i="13"/>
  <c r="J199" i="13"/>
  <c r="E134" i="13"/>
  <c r="K134" i="13"/>
  <c r="D136" i="13"/>
  <c r="J136" i="13"/>
  <c r="C138" i="13"/>
  <c r="I138" i="13"/>
  <c r="F140" i="13"/>
  <c r="L140" i="13"/>
  <c r="E142" i="13"/>
  <c r="K142" i="13"/>
  <c r="K143" i="13"/>
  <c r="F144" i="13"/>
  <c r="I145" i="13"/>
  <c r="J146" i="13"/>
  <c r="E147" i="13"/>
  <c r="L147" i="13"/>
  <c r="I148" i="13"/>
  <c r="J150" i="13"/>
  <c r="K152" i="13"/>
  <c r="K156" i="13"/>
  <c r="E157" i="13"/>
  <c r="K160" i="13"/>
  <c r="K164" i="13"/>
  <c r="E165" i="13"/>
  <c r="D202" i="13"/>
  <c r="C123" i="13"/>
  <c r="I123" i="13"/>
  <c r="F125" i="13"/>
  <c r="L125" i="13"/>
  <c r="E127" i="13"/>
  <c r="K127" i="13"/>
  <c r="D129" i="13"/>
  <c r="J129" i="13"/>
  <c r="C131" i="13"/>
  <c r="I131" i="13"/>
  <c r="F133" i="13"/>
  <c r="L133" i="13"/>
  <c r="E135" i="13"/>
  <c r="K135" i="13"/>
  <c r="D137" i="13"/>
  <c r="J137" i="13"/>
  <c r="C139" i="13"/>
  <c r="I139" i="13"/>
  <c r="F141" i="13"/>
  <c r="L141" i="13"/>
  <c r="E143" i="13"/>
  <c r="C145" i="13"/>
  <c r="D146" i="13"/>
  <c r="K146" i="13"/>
  <c r="J148" i="13"/>
  <c r="D151" i="13"/>
  <c r="I153" i="13"/>
  <c r="D154" i="13"/>
  <c r="D158" i="13"/>
  <c r="I161" i="13"/>
  <c r="D162" i="13"/>
  <c r="D166" i="13"/>
  <c r="L202" i="13"/>
  <c r="L148" i="13"/>
  <c r="E150" i="13"/>
  <c r="K150" i="13"/>
  <c r="D152" i="13"/>
  <c r="J152" i="13"/>
  <c r="C154" i="13"/>
  <c r="I154" i="13"/>
  <c r="F156" i="13"/>
  <c r="L156" i="13"/>
  <c r="E158" i="13"/>
  <c r="K158" i="13"/>
  <c r="D160" i="13"/>
  <c r="J160" i="13"/>
  <c r="C162" i="13"/>
  <c r="I162" i="13"/>
  <c r="F164" i="13"/>
  <c r="L164" i="13"/>
  <c r="E166" i="13"/>
  <c r="K166" i="13"/>
  <c r="D168" i="13"/>
  <c r="J168" i="13"/>
  <c r="C170" i="13"/>
  <c r="I170" i="13"/>
  <c r="F172" i="13"/>
  <c r="L172" i="13"/>
  <c r="E174" i="13"/>
  <c r="K174" i="13"/>
  <c r="D176" i="13"/>
  <c r="J176" i="13"/>
  <c r="C178" i="13"/>
  <c r="I178" i="13"/>
  <c r="F180" i="13"/>
  <c r="L180" i="13"/>
  <c r="E182" i="13"/>
  <c r="K182" i="13"/>
  <c r="D184" i="13"/>
  <c r="J184" i="13"/>
  <c r="C186" i="13"/>
  <c r="I186" i="13"/>
  <c r="F188" i="13"/>
  <c r="L188" i="13"/>
  <c r="E190" i="13"/>
  <c r="K190" i="13"/>
  <c r="D192" i="13"/>
  <c r="J192" i="13"/>
  <c r="C194" i="13"/>
  <c r="I194" i="13"/>
  <c r="F196" i="13"/>
  <c r="L196" i="13"/>
  <c r="E198" i="13"/>
  <c r="K198" i="13"/>
  <c r="D200" i="13"/>
  <c r="J200" i="13"/>
  <c r="J201" i="13"/>
  <c r="C203" i="13"/>
  <c r="D206" i="13"/>
  <c r="J208" i="13"/>
  <c r="D214" i="13"/>
  <c r="E216" i="13"/>
  <c r="F222" i="13"/>
  <c r="D230" i="13"/>
  <c r="L239" i="13"/>
  <c r="D153" i="13"/>
  <c r="J153" i="13"/>
  <c r="C155" i="13"/>
  <c r="I155" i="13"/>
  <c r="F157" i="13"/>
  <c r="L157" i="13"/>
  <c r="E159" i="13"/>
  <c r="K159" i="13"/>
  <c r="D161" i="13"/>
  <c r="J161" i="13"/>
  <c r="C163" i="13"/>
  <c r="I163" i="13"/>
  <c r="F165" i="13"/>
  <c r="L165" i="13"/>
  <c r="E167" i="13"/>
  <c r="K167" i="13"/>
  <c r="D169" i="13"/>
  <c r="J169" i="13"/>
  <c r="C171" i="13"/>
  <c r="I171" i="13"/>
  <c r="F173" i="13"/>
  <c r="L173" i="13"/>
  <c r="E175" i="13"/>
  <c r="K175" i="13"/>
  <c r="D177" i="13"/>
  <c r="J177" i="13"/>
  <c r="C179" i="13"/>
  <c r="I179" i="13"/>
  <c r="F181" i="13"/>
  <c r="L181" i="13"/>
  <c r="E183" i="13"/>
  <c r="K183" i="13"/>
  <c r="D185" i="13"/>
  <c r="J185" i="13"/>
  <c r="C187" i="13"/>
  <c r="I187" i="13"/>
  <c r="F189" i="13"/>
  <c r="L189" i="13"/>
  <c r="E191" i="13"/>
  <c r="K191" i="13"/>
  <c r="D193" i="13"/>
  <c r="J193" i="13"/>
  <c r="C195" i="13"/>
  <c r="I195" i="13"/>
  <c r="F197" i="13"/>
  <c r="L197" i="13"/>
  <c r="E199" i="13"/>
  <c r="K199" i="13"/>
  <c r="D201" i="13"/>
  <c r="E202" i="13"/>
  <c r="D203" i="13"/>
  <c r="E206" i="13"/>
  <c r="E214" i="13"/>
  <c r="E219" i="13"/>
  <c r="F166" i="13"/>
  <c r="L166" i="13"/>
  <c r="E168" i="13"/>
  <c r="K168" i="13"/>
  <c r="D170" i="13"/>
  <c r="J170" i="13"/>
  <c r="C172" i="13"/>
  <c r="I172" i="13"/>
  <c r="F174" i="13"/>
  <c r="L174" i="13"/>
  <c r="E176" i="13"/>
  <c r="K176" i="13"/>
  <c r="D178" i="13"/>
  <c r="J178" i="13"/>
  <c r="C180" i="13"/>
  <c r="I180" i="13"/>
  <c r="F182" i="13"/>
  <c r="L182" i="13"/>
  <c r="E184" i="13"/>
  <c r="K184" i="13"/>
  <c r="D186" i="13"/>
  <c r="J186" i="13"/>
  <c r="C188" i="13"/>
  <c r="I188" i="13"/>
  <c r="F190" i="13"/>
  <c r="L190" i="13"/>
  <c r="E192" i="13"/>
  <c r="K192" i="13"/>
  <c r="D194" i="13"/>
  <c r="J194" i="13"/>
  <c r="C196" i="13"/>
  <c r="I196" i="13"/>
  <c r="F198" i="13"/>
  <c r="L198" i="13"/>
  <c r="E200" i="13"/>
  <c r="K200" i="13"/>
  <c r="K201" i="13"/>
  <c r="F202" i="13"/>
  <c r="E204" i="13"/>
  <c r="J206" i="13"/>
  <c r="E212" i="13"/>
  <c r="J214" i="13"/>
  <c r="C223" i="13"/>
  <c r="C231" i="13"/>
  <c r="L263" i="13"/>
  <c r="F143" i="13"/>
  <c r="L143" i="13"/>
  <c r="E145" i="13"/>
  <c r="K145" i="13"/>
  <c r="D147" i="13"/>
  <c r="J147" i="13"/>
  <c r="C149" i="13"/>
  <c r="I149" i="13"/>
  <c r="F151" i="13"/>
  <c r="L151" i="13"/>
  <c r="E153" i="13"/>
  <c r="K153" i="13"/>
  <c r="D155" i="13"/>
  <c r="J155" i="13"/>
  <c r="C157" i="13"/>
  <c r="I157" i="13"/>
  <c r="F159" i="13"/>
  <c r="L159" i="13"/>
  <c r="E161" i="13"/>
  <c r="K161" i="13"/>
  <c r="D163" i="13"/>
  <c r="J163" i="13"/>
  <c r="C165" i="13"/>
  <c r="I165" i="13"/>
  <c r="F167" i="13"/>
  <c r="L167" i="13"/>
  <c r="E169" i="13"/>
  <c r="K169" i="13"/>
  <c r="D171" i="13"/>
  <c r="J171" i="13"/>
  <c r="C173" i="13"/>
  <c r="I173" i="13"/>
  <c r="F175" i="13"/>
  <c r="L175" i="13"/>
  <c r="E177" i="13"/>
  <c r="K177" i="13"/>
  <c r="D179" i="13"/>
  <c r="J179" i="13"/>
  <c r="C181" i="13"/>
  <c r="I181" i="13"/>
  <c r="F183" i="13"/>
  <c r="L183" i="13"/>
  <c r="E185" i="13"/>
  <c r="K185" i="13"/>
  <c r="D187" i="13"/>
  <c r="J187" i="13"/>
  <c r="C189" i="13"/>
  <c r="I189" i="13"/>
  <c r="F191" i="13"/>
  <c r="L191" i="13"/>
  <c r="E193" i="13"/>
  <c r="K193" i="13"/>
  <c r="D195" i="13"/>
  <c r="J195" i="13"/>
  <c r="C197" i="13"/>
  <c r="I197" i="13"/>
  <c r="F199" i="13"/>
  <c r="L199" i="13"/>
  <c r="E201" i="13"/>
  <c r="F204" i="13"/>
  <c r="K206" i="13"/>
  <c r="C210" i="13"/>
  <c r="F212" i="13"/>
  <c r="I150" i="13"/>
  <c r="F152" i="13"/>
  <c r="L152" i="13"/>
  <c r="E154" i="13"/>
  <c r="K154" i="13"/>
  <c r="D156" i="13"/>
  <c r="J156" i="13"/>
  <c r="C158" i="13"/>
  <c r="I158" i="13"/>
  <c r="F160" i="13"/>
  <c r="L160" i="13"/>
  <c r="E162" i="13"/>
  <c r="K162" i="13"/>
  <c r="D164" i="13"/>
  <c r="J164" i="13"/>
  <c r="C166" i="13"/>
  <c r="I166" i="13"/>
  <c r="F168" i="13"/>
  <c r="L168" i="13"/>
  <c r="E170" i="13"/>
  <c r="K170" i="13"/>
  <c r="D172" i="13"/>
  <c r="J172" i="13"/>
  <c r="C174" i="13"/>
  <c r="I174" i="13"/>
  <c r="F176" i="13"/>
  <c r="L176" i="13"/>
  <c r="E178" i="13"/>
  <c r="K178" i="13"/>
  <c r="D180" i="13"/>
  <c r="J180" i="13"/>
  <c r="C182" i="13"/>
  <c r="I182" i="13"/>
  <c r="F184" i="13"/>
  <c r="L184" i="13"/>
  <c r="E186" i="13"/>
  <c r="K186" i="13"/>
  <c r="D188" i="13"/>
  <c r="J188" i="13"/>
  <c r="C190" i="13"/>
  <c r="I190" i="13"/>
  <c r="F192" i="13"/>
  <c r="L192" i="13"/>
  <c r="E194" i="13"/>
  <c r="K194" i="13"/>
  <c r="D196" i="13"/>
  <c r="J196" i="13"/>
  <c r="C198" i="13"/>
  <c r="I198" i="13"/>
  <c r="F200" i="13"/>
  <c r="L200" i="13"/>
  <c r="I202" i="13"/>
  <c r="I203" i="13"/>
  <c r="K204" i="13"/>
  <c r="F210" i="13"/>
  <c r="K212" i="13"/>
  <c r="D215" i="13"/>
  <c r="I217" i="13"/>
  <c r="K228" i="13"/>
  <c r="L255" i="13"/>
  <c r="K147" i="13"/>
  <c r="D149" i="13"/>
  <c r="J149" i="13"/>
  <c r="C151" i="13"/>
  <c r="I151" i="13"/>
  <c r="F153" i="13"/>
  <c r="L153" i="13"/>
  <c r="E155" i="13"/>
  <c r="K155" i="13"/>
  <c r="D157" i="13"/>
  <c r="J157" i="13"/>
  <c r="C159" i="13"/>
  <c r="I159" i="13"/>
  <c r="F161" i="13"/>
  <c r="L161" i="13"/>
  <c r="E163" i="13"/>
  <c r="K163" i="13"/>
  <c r="D165" i="13"/>
  <c r="J165" i="13"/>
  <c r="C167" i="13"/>
  <c r="I167" i="13"/>
  <c r="F169" i="13"/>
  <c r="L169" i="13"/>
  <c r="E171" i="13"/>
  <c r="K171" i="13"/>
  <c r="D173" i="13"/>
  <c r="J173" i="13"/>
  <c r="C175" i="13"/>
  <c r="I175" i="13"/>
  <c r="F177" i="13"/>
  <c r="L177" i="13"/>
  <c r="E179" i="13"/>
  <c r="K179" i="13"/>
  <c r="D181" i="13"/>
  <c r="J181" i="13"/>
  <c r="C183" i="13"/>
  <c r="I183" i="13"/>
  <c r="F185" i="13"/>
  <c r="L185" i="13"/>
  <c r="E187" i="13"/>
  <c r="K187" i="13"/>
  <c r="D189" i="13"/>
  <c r="J189" i="13"/>
  <c r="C191" i="13"/>
  <c r="I191" i="13"/>
  <c r="F193" i="13"/>
  <c r="L193" i="13"/>
  <c r="E195" i="13"/>
  <c r="K195" i="13"/>
  <c r="D197" i="13"/>
  <c r="J197" i="13"/>
  <c r="C199" i="13"/>
  <c r="I199" i="13"/>
  <c r="C202" i="13"/>
  <c r="L204" i="13"/>
  <c r="C208" i="13"/>
  <c r="I210" i="13"/>
  <c r="L212" i="13"/>
  <c r="J166" i="13"/>
  <c r="C168" i="13"/>
  <c r="I168" i="13"/>
  <c r="F170" i="13"/>
  <c r="L170" i="13"/>
  <c r="E172" i="13"/>
  <c r="K172" i="13"/>
  <c r="D174" i="13"/>
  <c r="J174" i="13"/>
  <c r="C176" i="13"/>
  <c r="I176" i="13"/>
  <c r="F178" i="13"/>
  <c r="L178" i="13"/>
  <c r="E180" i="13"/>
  <c r="K180" i="13"/>
  <c r="D182" i="13"/>
  <c r="J182" i="13"/>
  <c r="C184" i="13"/>
  <c r="I184" i="13"/>
  <c r="F186" i="13"/>
  <c r="L186" i="13"/>
  <c r="E188" i="13"/>
  <c r="K188" i="13"/>
  <c r="D190" i="13"/>
  <c r="J190" i="13"/>
  <c r="C192" i="13"/>
  <c r="I192" i="13"/>
  <c r="F194" i="13"/>
  <c r="L194" i="13"/>
  <c r="E196" i="13"/>
  <c r="K196" i="13"/>
  <c r="D198" i="13"/>
  <c r="J198" i="13"/>
  <c r="C200" i="13"/>
  <c r="I200" i="13"/>
  <c r="I201" i="13"/>
  <c r="D208" i="13"/>
  <c r="L210" i="13"/>
  <c r="I229" i="13"/>
  <c r="L247" i="13"/>
  <c r="I276" i="13"/>
  <c r="F203" i="13"/>
  <c r="L203" i="13"/>
  <c r="E205" i="13"/>
  <c r="K205" i="13"/>
  <c r="D207" i="13"/>
  <c r="J207" i="13"/>
  <c r="C209" i="13"/>
  <c r="I209" i="13"/>
  <c r="F211" i="13"/>
  <c r="L211" i="13"/>
  <c r="E213" i="13"/>
  <c r="K213" i="13"/>
  <c r="K215" i="13"/>
  <c r="C221" i="13"/>
  <c r="K225" i="13"/>
  <c r="J229" i="13"/>
  <c r="E236" i="13"/>
  <c r="I237" i="13"/>
  <c r="J238" i="13"/>
  <c r="E244" i="13"/>
  <c r="I245" i="13"/>
  <c r="J246" i="13"/>
  <c r="E252" i="13"/>
  <c r="I253" i="13"/>
  <c r="J254" i="13"/>
  <c r="E260" i="13"/>
  <c r="I261" i="13"/>
  <c r="J262" i="13"/>
  <c r="K270" i="13"/>
  <c r="E272" i="13"/>
  <c r="I274" i="13"/>
  <c r="D288" i="13"/>
  <c r="D291" i="13"/>
  <c r="K294" i="13"/>
  <c r="J298" i="13"/>
  <c r="K214" i="13"/>
  <c r="E215" i="13"/>
  <c r="C217" i="13"/>
  <c r="F218" i="13"/>
  <c r="F219" i="13"/>
  <c r="K220" i="13"/>
  <c r="D221" i="13"/>
  <c r="F223" i="13"/>
  <c r="L225" i="13"/>
  <c r="F226" i="13"/>
  <c r="D227" i="13"/>
  <c r="F231" i="13"/>
  <c r="D235" i="13"/>
  <c r="D243" i="13"/>
  <c r="D251" i="13"/>
  <c r="D259" i="13"/>
  <c r="C277" i="13"/>
  <c r="C282" i="13"/>
  <c r="F205" i="13"/>
  <c r="L205" i="13"/>
  <c r="E207" i="13"/>
  <c r="K207" i="13"/>
  <c r="D209" i="13"/>
  <c r="J209" i="13"/>
  <c r="C211" i="13"/>
  <c r="I211" i="13"/>
  <c r="F213" i="13"/>
  <c r="L213" i="13"/>
  <c r="L215" i="13"/>
  <c r="I216" i="13"/>
  <c r="K217" i="13"/>
  <c r="C220" i="13"/>
  <c r="J222" i="13"/>
  <c r="I223" i="13"/>
  <c r="C224" i="13"/>
  <c r="E227" i="13"/>
  <c r="J230" i="13"/>
  <c r="I231" i="13"/>
  <c r="C232" i="13"/>
  <c r="K236" i="13"/>
  <c r="K244" i="13"/>
  <c r="K252" i="13"/>
  <c r="K260" i="13"/>
  <c r="C267" i="13"/>
  <c r="J202" i="13"/>
  <c r="C204" i="13"/>
  <c r="I204" i="13"/>
  <c r="F206" i="13"/>
  <c r="L206" i="13"/>
  <c r="E208" i="13"/>
  <c r="K208" i="13"/>
  <c r="D210" i="13"/>
  <c r="J210" i="13"/>
  <c r="C212" i="13"/>
  <c r="I212" i="13"/>
  <c r="F214" i="13"/>
  <c r="L214" i="13"/>
  <c r="F215" i="13"/>
  <c r="C216" i="13"/>
  <c r="L217" i="13"/>
  <c r="J218" i="13"/>
  <c r="J219" i="13"/>
  <c r="E233" i="13"/>
  <c r="F234" i="13"/>
  <c r="J235" i="13"/>
  <c r="C240" i="13"/>
  <c r="E241" i="13"/>
  <c r="F242" i="13"/>
  <c r="J243" i="13"/>
  <c r="C248" i="13"/>
  <c r="E249" i="13"/>
  <c r="F250" i="13"/>
  <c r="J251" i="13"/>
  <c r="C256" i="13"/>
  <c r="E257" i="13"/>
  <c r="F258" i="13"/>
  <c r="J259" i="13"/>
  <c r="C264" i="13"/>
  <c r="F269" i="13"/>
  <c r="D275" i="13"/>
  <c r="C300" i="13"/>
  <c r="J203" i="13"/>
  <c r="C205" i="13"/>
  <c r="I205" i="13"/>
  <c r="F207" i="13"/>
  <c r="L207" i="13"/>
  <c r="E209" i="13"/>
  <c r="K209" i="13"/>
  <c r="D211" i="13"/>
  <c r="J211" i="13"/>
  <c r="C213" i="13"/>
  <c r="I213" i="13"/>
  <c r="I215" i="13"/>
  <c r="J216" i="13"/>
  <c r="E217" i="13"/>
  <c r="K219" i="13"/>
  <c r="I221" i="13"/>
  <c r="L223" i="13"/>
  <c r="L226" i="13"/>
  <c r="J227" i="13"/>
  <c r="E228" i="13"/>
  <c r="C229" i="13"/>
  <c r="L231" i="13"/>
  <c r="D273" i="13"/>
  <c r="J275" i="13"/>
  <c r="E280" i="13"/>
  <c r="D283" i="13"/>
  <c r="D296" i="13"/>
  <c r="K202" i="13"/>
  <c r="D204" i="13"/>
  <c r="J204" i="13"/>
  <c r="C206" i="13"/>
  <c r="I206" i="13"/>
  <c r="F208" i="13"/>
  <c r="L208" i="13"/>
  <c r="E210" i="13"/>
  <c r="K210" i="13"/>
  <c r="D212" i="13"/>
  <c r="J212" i="13"/>
  <c r="C214" i="13"/>
  <c r="I214" i="13"/>
  <c r="C215" i="13"/>
  <c r="D216" i="13"/>
  <c r="F217" i="13"/>
  <c r="C218" i="13"/>
  <c r="E220" i="13"/>
  <c r="J221" i="13"/>
  <c r="I224" i="13"/>
  <c r="E225" i="13"/>
  <c r="K227" i="13"/>
  <c r="D229" i="13"/>
  <c r="I232" i="13"/>
  <c r="K233" i="13"/>
  <c r="L234" i="13"/>
  <c r="F239" i="13"/>
  <c r="I240" i="13"/>
  <c r="K241" i="13"/>
  <c r="L242" i="13"/>
  <c r="F247" i="13"/>
  <c r="I248" i="13"/>
  <c r="K249" i="13"/>
  <c r="L250" i="13"/>
  <c r="F255" i="13"/>
  <c r="I256" i="13"/>
  <c r="K257" i="13"/>
  <c r="L258" i="13"/>
  <c r="F263" i="13"/>
  <c r="I264" i="13"/>
  <c r="L271" i="13"/>
  <c r="K273" i="13"/>
  <c r="C290" i="13"/>
  <c r="F201" i="13"/>
  <c r="L201" i="13"/>
  <c r="E203" i="13"/>
  <c r="K203" i="13"/>
  <c r="D205" i="13"/>
  <c r="J205" i="13"/>
  <c r="C207" i="13"/>
  <c r="I207" i="13"/>
  <c r="F209" i="13"/>
  <c r="L209" i="13"/>
  <c r="E211" i="13"/>
  <c r="K211" i="13"/>
  <c r="D213" i="13"/>
  <c r="J213" i="13"/>
  <c r="J215" i="13"/>
  <c r="K216" i="13"/>
  <c r="D218" i="13"/>
  <c r="L218" i="13"/>
  <c r="D219" i="13"/>
  <c r="I220" i="13"/>
  <c r="D222" i="13"/>
  <c r="F225" i="13"/>
  <c r="C237" i="13"/>
  <c r="D238" i="13"/>
  <c r="C245" i="13"/>
  <c r="D246" i="13"/>
  <c r="C253" i="13"/>
  <c r="D254" i="13"/>
  <c r="C261" i="13"/>
  <c r="D262" i="13"/>
  <c r="C268" i="13"/>
  <c r="C276" i="13"/>
  <c r="F216" i="13"/>
  <c r="L216" i="13"/>
  <c r="E218" i="13"/>
  <c r="K218" i="13"/>
  <c r="D220" i="13"/>
  <c r="J220" i="13"/>
  <c r="C222" i="13"/>
  <c r="I222" i="13"/>
  <c r="F224" i="13"/>
  <c r="L224" i="13"/>
  <c r="E226" i="13"/>
  <c r="K226" i="13"/>
  <c r="D228" i="13"/>
  <c r="J228" i="13"/>
  <c r="C230" i="13"/>
  <c r="I230" i="13"/>
  <c r="F232" i="13"/>
  <c r="L232" i="13"/>
  <c r="E234" i="13"/>
  <c r="K234" i="13"/>
  <c r="D236" i="13"/>
  <c r="J236" i="13"/>
  <c r="C238" i="13"/>
  <c r="I238" i="13"/>
  <c r="F240" i="13"/>
  <c r="L240" i="13"/>
  <c r="E242" i="13"/>
  <c r="K242" i="13"/>
  <c r="D244" i="13"/>
  <c r="J244" i="13"/>
  <c r="C246" i="13"/>
  <c r="I246" i="13"/>
  <c r="F248" i="13"/>
  <c r="L248" i="13"/>
  <c r="E250" i="13"/>
  <c r="K250" i="13"/>
  <c r="D252" i="13"/>
  <c r="J252" i="13"/>
  <c r="C254" i="13"/>
  <c r="I254" i="13"/>
  <c r="F256" i="13"/>
  <c r="L256" i="13"/>
  <c r="E258" i="13"/>
  <c r="K258" i="13"/>
  <c r="D260" i="13"/>
  <c r="J260" i="13"/>
  <c r="C262" i="13"/>
  <c r="I262" i="13"/>
  <c r="F264" i="13"/>
  <c r="J267" i="13"/>
  <c r="J274" i="13"/>
  <c r="K278" i="13"/>
  <c r="L284" i="13"/>
  <c r="L300" i="13"/>
  <c r="J314" i="13"/>
  <c r="D337" i="13"/>
  <c r="F233" i="13"/>
  <c r="L233" i="13"/>
  <c r="E235" i="13"/>
  <c r="K235" i="13"/>
  <c r="D237" i="13"/>
  <c r="J237" i="13"/>
  <c r="C239" i="13"/>
  <c r="I239" i="13"/>
  <c r="F241" i="13"/>
  <c r="L241" i="13"/>
  <c r="E243" i="13"/>
  <c r="K243" i="13"/>
  <c r="D245" i="13"/>
  <c r="J245" i="13"/>
  <c r="C247" i="13"/>
  <c r="I247" i="13"/>
  <c r="F249" i="13"/>
  <c r="L249" i="13"/>
  <c r="E251" i="13"/>
  <c r="K251" i="13"/>
  <c r="D253" i="13"/>
  <c r="J253" i="13"/>
  <c r="C255" i="13"/>
  <c r="I255" i="13"/>
  <c r="F257" i="13"/>
  <c r="L257" i="13"/>
  <c r="E259" i="13"/>
  <c r="K259" i="13"/>
  <c r="D261" i="13"/>
  <c r="J261" i="13"/>
  <c r="C263" i="13"/>
  <c r="I263" i="13"/>
  <c r="C265" i="13"/>
  <c r="J265" i="13"/>
  <c r="I266" i="13"/>
  <c r="F268" i="13"/>
  <c r="I269" i="13"/>
  <c r="L270" i="13"/>
  <c r="E271" i="13"/>
  <c r="J272" i="13"/>
  <c r="F276" i="13"/>
  <c r="L278" i="13"/>
  <c r="F279" i="13"/>
  <c r="D280" i="13"/>
  <c r="E281" i="13"/>
  <c r="I282" i="13"/>
  <c r="J283" i="13"/>
  <c r="E289" i="13"/>
  <c r="I290" i="13"/>
  <c r="J291" i="13"/>
  <c r="F294" i="13"/>
  <c r="D298" i="13"/>
  <c r="C308" i="13"/>
  <c r="J311" i="13"/>
  <c r="I325" i="13"/>
  <c r="L219" i="13"/>
  <c r="E221" i="13"/>
  <c r="K221" i="13"/>
  <c r="D223" i="13"/>
  <c r="J223" i="13"/>
  <c r="C225" i="13"/>
  <c r="I225" i="13"/>
  <c r="F227" i="13"/>
  <c r="L227" i="13"/>
  <c r="E229" i="13"/>
  <c r="K229" i="13"/>
  <c r="D231" i="13"/>
  <c r="J231" i="13"/>
  <c r="C233" i="13"/>
  <c r="I233" i="13"/>
  <c r="F235" i="13"/>
  <c r="L235" i="13"/>
  <c r="E237" i="13"/>
  <c r="K237" i="13"/>
  <c r="D239" i="13"/>
  <c r="J239" i="13"/>
  <c r="C241" i="13"/>
  <c r="I241" i="13"/>
  <c r="F243" i="13"/>
  <c r="L243" i="13"/>
  <c r="E245" i="13"/>
  <c r="K245" i="13"/>
  <c r="D247" i="13"/>
  <c r="J247" i="13"/>
  <c r="C249" i="13"/>
  <c r="I249" i="13"/>
  <c r="F251" i="13"/>
  <c r="L251" i="13"/>
  <c r="E253" i="13"/>
  <c r="K253" i="13"/>
  <c r="D255" i="13"/>
  <c r="J255" i="13"/>
  <c r="C257" i="13"/>
  <c r="I257" i="13"/>
  <c r="F259" i="13"/>
  <c r="L259" i="13"/>
  <c r="E261" i="13"/>
  <c r="K261" i="13"/>
  <c r="D263" i="13"/>
  <c r="J263" i="13"/>
  <c r="D265" i="13"/>
  <c r="K265" i="13"/>
  <c r="J266" i="13"/>
  <c r="I268" i="13"/>
  <c r="L269" i="13"/>
  <c r="E270" i="13"/>
  <c r="F271" i="13"/>
  <c r="K272" i="13"/>
  <c r="K281" i="13"/>
  <c r="K289" i="13"/>
  <c r="E293" i="13"/>
  <c r="K296" i="13"/>
  <c r="D306" i="13"/>
  <c r="E309" i="13"/>
  <c r="E312" i="13"/>
  <c r="D326" i="13"/>
  <c r="I218" i="13"/>
  <c r="F220" i="13"/>
  <c r="L220" i="13"/>
  <c r="E222" i="13"/>
  <c r="K222" i="13"/>
  <c r="D224" i="13"/>
  <c r="J224" i="13"/>
  <c r="C226" i="13"/>
  <c r="I226" i="13"/>
  <c r="F228" i="13"/>
  <c r="L228" i="13"/>
  <c r="E230" i="13"/>
  <c r="K230" i="13"/>
  <c r="D232" i="13"/>
  <c r="J232" i="13"/>
  <c r="C234" i="13"/>
  <c r="I234" i="13"/>
  <c r="F236" i="13"/>
  <c r="L236" i="13"/>
  <c r="E238" i="13"/>
  <c r="K238" i="13"/>
  <c r="D240" i="13"/>
  <c r="J240" i="13"/>
  <c r="C242" i="13"/>
  <c r="I242" i="13"/>
  <c r="F244" i="13"/>
  <c r="L244" i="13"/>
  <c r="E246" i="13"/>
  <c r="K246" i="13"/>
  <c r="D248" i="13"/>
  <c r="J248" i="13"/>
  <c r="C250" i="13"/>
  <c r="I250" i="13"/>
  <c r="F252" i="13"/>
  <c r="L252" i="13"/>
  <c r="E254" i="13"/>
  <c r="K254" i="13"/>
  <c r="D256" i="13"/>
  <c r="J256" i="13"/>
  <c r="C258" i="13"/>
  <c r="I258" i="13"/>
  <c r="F260" i="13"/>
  <c r="L260" i="13"/>
  <c r="E262" i="13"/>
  <c r="K262" i="13"/>
  <c r="D264" i="13"/>
  <c r="J264" i="13"/>
  <c r="L265" i="13"/>
  <c r="C266" i="13"/>
  <c r="D267" i="13"/>
  <c r="E273" i="13"/>
  <c r="C274" i="13"/>
  <c r="L276" i="13"/>
  <c r="L279" i="13"/>
  <c r="J280" i="13"/>
  <c r="C285" i="13"/>
  <c r="E286" i="13"/>
  <c r="F287" i="13"/>
  <c r="J288" i="13"/>
  <c r="J306" i="13"/>
  <c r="I321" i="13"/>
  <c r="D217" i="13"/>
  <c r="J217" i="13"/>
  <c r="C219" i="13"/>
  <c r="I219" i="13"/>
  <c r="F221" i="13"/>
  <c r="L221" i="13"/>
  <c r="E223" i="13"/>
  <c r="K223" i="13"/>
  <c r="D225" i="13"/>
  <c r="J225" i="13"/>
  <c r="C227" i="13"/>
  <c r="I227" i="13"/>
  <c r="F229" i="13"/>
  <c r="L229" i="13"/>
  <c r="E231" i="13"/>
  <c r="K231" i="13"/>
  <c r="D233" i="13"/>
  <c r="J233" i="13"/>
  <c r="C235" i="13"/>
  <c r="I235" i="13"/>
  <c r="F237" i="13"/>
  <c r="L237" i="13"/>
  <c r="E239" i="13"/>
  <c r="K239" i="13"/>
  <c r="D241" i="13"/>
  <c r="J241" i="13"/>
  <c r="C243" i="13"/>
  <c r="I243" i="13"/>
  <c r="F245" i="13"/>
  <c r="L245" i="13"/>
  <c r="E247" i="13"/>
  <c r="K247" i="13"/>
  <c r="D249" i="13"/>
  <c r="J249" i="13"/>
  <c r="C251" i="13"/>
  <c r="I251" i="13"/>
  <c r="F253" i="13"/>
  <c r="L253" i="13"/>
  <c r="E255" i="13"/>
  <c r="K255" i="13"/>
  <c r="D257" i="13"/>
  <c r="J257" i="13"/>
  <c r="C259" i="13"/>
  <c r="I259" i="13"/>
  <c r="F261" i="13"/>
  <c r="L261" i="13"/>
  <c r="E263" i="13"/>
  <c r="K263" i="13"/>
  <c r="E265" i="13"/>
  <c r="L268" i="13"/>
  <c r="C269" i="13"/>
  <c r="F270" i="13"/>
  <c r="K271" i="13"/>
  <c r="D272" i="13"/>
  <c r="D274" i="13"/>
  <c r="I277" i="13"/>
  <c r="E278" i="13"/>
  <c r="L293" i="13"/>
  <c r="K304" i="13"/>
  <c r="L222" i="13"/>
  <c r="E224" i="13"/>
  <c r="K224" i="13"/>
  <c r="D226" i="13"/>
  <c r="J226" i="13"/>
  <c r="C228" i="13"/>
  <c r="I228" i="13"/>
  <c r="F230" i="13"/>
  <c r="L230" i="13"/>
  <c r="E232" i="13"/>
  <c r="K232" i="13"/>
  <c r="D234" i="13"/>
  <c r="J234" i="13"/>
  <c r="C236" i="13"/>
  <c r="I236" i="13"/>
  <c r="F238" i="13"/>
  <c r="L238" i="13"/>
  <c r="E240" i="13"/>
  <c r="K240" i="13"/>
  <c r="D242" i="13"/>
  <c r="J242" i="13"/>
  <c r="C244" i="13"/>
  <c r="I244" i="13"/>
  <c r="F246" i="13"/>
  <c r="L246" i="13"/>
  <c r="E248" i="13"/>
  <c r="K248" i="13"/>
  <c r="D250" i="13"/>
  <c r="J250" i="13"/>
  <c r="C252" i="13"/>
  <c r="I252" i="13"/>
  <c r="F254" i="13"/>
  <c r="L254" i="13"/>
  <c r="E256" i="13"/>
  <c r="K256" i="13"/>
  <c r="D258" i="13"/>
  <c r="J258" i="13"/>
  <c r="C260" i="13"/>
  <c r="I260" i="13"/>
  <c r="F262" i="13"/>
  <c r="L262" i="13"/>
  <c r="E264" i="13"/>
  <c r="K264" i="13"/>
  <c r="F265" i="13"/>
  <c r="D266" i="13"/>
  <c r="I267" i="13"/>
  <c r="F278" i="13"/>
  <c r="F284" i="13"/>
  <c r="I285" i="13"/>
  <c r="K286" i="13"/>
  <c r="L287" i="13"/>
  <c r="F292" i="13"/>
  <c r="F310" i="13"/>
  <c r="I313" i="13"/>
  <c r="J273" i="13"/>
  <c r="C275" i="13"/>
  <c r="I275" i="13"/>
  <c r="F277" i="13"/>
  <c r="L277" i="13"/>
  <c r="E279" i="13"/>
  <c r="K279" i="13"/>
  <c r="D281" i="13"/>
  <c r="J281" i="13"/>
  <c r="C283" i="13"/>
  <c r="I283" i="13"/>
  <c r="F285" i="13"/>
  <c r="L285" i="13"/>
  <c r="E287" i="13"/>
  <c r="K287" i="13"/>
  <c r="D289" i="13"/>
  <c r="J289" i="13"/>
  <c r="C291" i="13"/>
  <c r="I291" i="13"/>
  <c r="C293" i="13"/>
  <c r="K293" i="13"/>
  <c r="I294" i="13"/>
  <c r="K301" i="13"/>
  <c r="E302" i="13"/>
  <c r="D311" i="13"/>
  <c r="D331" i="13"/>
  <c r="D334" i="13"/>
  <c r="K280" i="13"/>
  <c r="D282" i="13"/>
  <c r="J282" i="13"/>
  <c r="C284" i="13"/>
  <c r="I284" i="13"/>
  <c r="F286" i="13"/>
  <c r="L286" i="13"/>
  <c r="E288" i="13"/>
  <c r="K288" i="13"/>
  <c r="D290" i="13"/>
  <c r="J290" i="13"/>
  <c r="C292" i="13"/>
  <c r="I292" i="13"/>
  <c r="J295" i="13"/>
  <c r="I298" i="13"/>
  <c r="F299" i="13"/>
  <c r="F302" i="13"/>
  <c r="D303" i="13"/>
  <c r="I306" i="13"/>
  <c r="F307" i="13"/>
  <c r="K312" i="13"/>
  <c r="I342" i="13"/>
  <c r="L264" i="13"/>
  <c r="E266" i="13"/>
  <c r="K266" i="13"/>
  <c r="D268" i="13"/>
  <c r="J268" i="13"/>
  <c r="C270" i="13"/>
  <c r="I270" i="13"/>
  <c r="F272" i="13"/>
  <c r="L272" i="13"/>
  <c r="E274" i="13"/>
  <c r="K274" i="13"/>
  <c r="D276" i="13"/>
  <c r="J276" i="13"/>
  <c r="C278" i="13"/>
  <c r="I278" i="13"/>
  <c r="F280" i="13"/>
  <c r="L280" i="13"/>
  <c r="E282" i="13"/>
  <c r="K282" i="13"/>
  <c r="D284" i="13"/>
  <c r="J284" i="13"/>
  <c r="C286" i="13"/>
  <c r="I286" i="13"/>
  <c r="F288" i="13"/>
  <c r="L288" i="13"/>
  <c r="E290" i="13"/>
  <c r="K290" i="13"/>
  <c r="D292" i="13"/>
  <c r="J292" i="13"/>
  <c r="C294" i="13"/>
  <c r="E296" i="13"/>
  <c r="C297" i="13"/>
  <c r="K302" i="13"/>
  <c r="D304" i="13"/>
  <c r="C305" i="13"/>
  <c r="J326" i="13"/>
  <c r="J379" i="13"/>
  <c r="E267" i="13"/>
  <c r="K267" i="13"/>
  <c r="D269" i="13"/>
  <c r="J269" i="13"/>
  <c r="C271" i="13"/>
  <c r="I271" i="13"/>
  <c r="F273" i="13"/>
  <c r="L273" i="13"/>
  <c r="E275" i="13"/>
  <c r="K275" i="13"/>
  <c r="D277" i="13"/>
  <c r="J277" i="13"/>
  <c r="C279" i="13"/>
  <c r="I279" i="13"/>
  <c r="F281" i="13"/>
  <c r="L281" i="13"/>
  <c r="E283" i="13"/>
  <c r="K283" i="13"/>
  <c r="D285" i="13"/>
  <c r="J285" i="13"/>
  <c r="C287" i="13"/>
  <c r="I287" i="13"/>
  <c r="F289" i="13"/>
  <c r="L289" i="13"/>
  <c r="E291" i="13"/>
  <c r="K291" i="13"/>
  <c r="F293" i="13"/>
  <c r="L294" i="13"/>
  <c r="D295" i="13"/>
  <c r="F296" i="13"/>
  <c r="L299" i="13"/>
  <c r="F300" i="13"/>
  <c r="L302" i="13"/>
  <c r="J303" i="13"/>
  <c r="E304" i="13"/>
  <c r="L307" i="13"/>
  <c r="I308" i="13"/>
  <c r="K309" i="13"/>
  <c r="L310" i="13"/>
  <c r="F315" i="13"/>
  <c r="F319" i="13"/>
  <c r="F266" i="13"/>
  <c r="L266" i="13"/>
  <c r="E268" i="13"/>
  <c r="K268" i="13"/>
  <c r="D270" i="13"/>
  <c r="J270" i="13"/>
  <c r="C272" i="13"/>
  <c r="I272" i="13"/>
  <c r="F274" i="13"/>
  <c r="L274" i="13"/>
  <c r="E276" i="13"/>
  <c r="K276" i="13"/>
  <c r="D278" i="13"/>
  <c r="J278" i="13"/>
  <c r="C280" i="13"/>
  <c r="I280" i="13"/>
  <c r="F282" i="13"/>
  <c r="L282" i="13"/>
  <c r="E284" i="13"/>
  <c r="K284" i="13"/>
  <c r="D286" i="13"/>
  <c r="J286" i="13"/>
  <c r="C288" i="13"/>
  <c r="I288" i="13"/>
  <c r="F290" i="13"/>
  <c r="L290" i="13"/>
  <c r="E292" i="13"/>
  <c r="E294" i="13"/>
  <c r="I300" i="13"/>
  <c r="E301" i="13"/>
  <c r="C313" i="13"/>
  <c r="D314" i="13"/>
  <c r="I317" i="13"/>
  <c r="C333" i="13"/>
  <c r="L336" i="13"/>
  <c r="F340" i="13"/>
  <c r="I265" i="13"/>
  <c r="F267" i="13"/>
  <c r="L267" i="13"/>
  <c r="E269" i="13"/>
  <c r="K269" i="13"/>
  <c r="D271" i="13"/>
  <c r="J271" i="13"/>
  <c r="C273" i="13"/>
  <c r="I273" i="13"/>
  <c r="F275" i="13"/>
  <c r="L275" i="13"/>
  <c r="E277" i="13"/>
  <c r="K277" i="13"/>
  <c r="D279" i="13"/>
  <c r="J279" i="13"/>
  <c r="C281" i="13"/>
  <c r="I281" i="13"/>
  <c r="F283" i="13"/>
  <c r="L283" i="13"/>
  <c r="E285" i="13"/>
  <c r="K285" i="13"/>
  <c r="D287" i="13"/>
  <c r="J287" i="13"/>
  <c r="C289" i="13"/>
  <c r="I289" i="13"/>
  <c r="F291" i="13"/>
  <c r="L291" i="13"/>
  <c r="L292" i="13"/>
  <c r="I293" i="13"/>
  <c r="E295" i="13"/>
  <c r="J296" i="13"/>
  <c r="I297" i="13"/>
  <c r="C298" i="13"/>
  <c r="J304" i="13"/>
  <c r="I305" i="13"/>
  <c r="C306" i="13"/>
  <c r="L315" i="13"/>
  <c r="F327" i="13"/>
  <c r="F308" i="13"/>
  <c r="L308" i="13"/>
  <c r="E310" i="13"/>
  <c r="K310" i="13"/>
  <c r="D312" i="13"/>
  <c r="J312" i="13"/>
  <c r="C314" i="13"/>
  <c r="I314" i="13"/>
  <c r="D316" i="13"/>
  <c r="E317" i="13"/>
  <c r="J318" i="13"/>
  <c r="K321" i="13"/>
  <c r="F322" i="13"/>
  <c r="L335" i="13"/>
  <c r="J338" i="13"/>
  <c r="J340" i="13"/>
  <c r="D345" i="13"/>
  <c r="K295" i="13"/>
  <c r="D297" i="13"/>
  <c r="J297" i="13"/>
  <c r="C299" i="13"/>
  <c r="I299" i="13"/>
  <c r="F301" i="13"/>
  <c r="L301" i="13"/>
  <c r="E303" i="13"/>
  <c r="K303" i="13"/>
  <c r="D305" i="13"/>
  <c r="J305" i="13"/>
  <c r="C307" i="13"/>
  <c r="I307" i="13"/>
  <c r="F309" i="13"/>
  <c r="L309" i="13"/>
  <c r="E311" i="13"/>
  <c r="K311" i="13"/>
  <c r="D313" i="13"/>
  <c r="J313" i="13"/>
  <c r="C315" i="13"/>
  <c r="I315" i="13"/>
  <c r="E316" i="13"/>
  <c r="F317" i="13"/>
  <c r="D319" i="13"/>
  <c r="C320" i="13"/>
  <c r="D323" i="13"/>
  <c r="K325" i="13"/>
  <c r="D327" i="13"/>
  <c r="C328" i="13"/>
  <c r="E332" i="13"/>
  <c r="I333" i="13"/>
  <c r="J334" i="13"/>
  <c r="C343" i="13"/>
  <c r="J345" i="13"/>
  <c r="K351" i="13"/>
  <c r="K385" i="13"/>
  <c r="F295" i="13"/>
  <c r="L295" i="13"/>
  <c r="E297" i="13"/>
  <c r="K297" i="13"/>
  <c r="D299" i="13"/>
  <c r="J299" i="13"/>
  <c r="C301" i="13"/>
  <c r="I301" i="13"/>
  <c r="F303" i="13"/>
  <c r="L303" i="13"/>
  <c r="E305" i="13"/>
  <c r="K305" i="13"/>
  <c r="D307" i="13"/>
  <c r="J307" i="13"/>
  <c r="C309" i="13"/>
  <c r="I309" i="13"/>
  <c r="F311" i="13"/>
  <c r="L311" i="13"/>
  <c r="E313" i="13"/>
  <c r="K313" i="13"/>
  <c r="D315" i="13"/>
  <c r="J315" i="13"/>
  <c r="L322" i="13"/>
  <c r="F323" i="13"/>
  <c r="E324" i="13"/>
  <c r="K332" i="13"/>
  <c r="F349" i="13"/>
  <c r="L296" i="13"/>
  <c r="E298" i="13"/>
  <c r="K298" i="13"/>
  <c r="D300" i="13"/>
  <c r="J300" i="13"/>
  <c r="C302" i="13"/>
  <c r="I302" i="13"/>
  <c r="F304" i="13"/>
  <c r="L304" i="13"/>
  <c r="E306" i="13"/>
  <c r="K306" i="13"/>
  <c r="D308" i="13"/>
  <c r="J308" i="13"/>
  <c r="C310" i="13"/>
  <c r="I310" i="13"/>
  <c r="F312" i="13"/>
  <c r="L312" i="13"/>
  <c r="E314" i="13"/>
  <c r="K314" i="13"/>
  <c r="K317" i="13"/>
  <c r="D318" i="13"/>
  <c r="J319" i="13"/>
  <c r="I320" i="13"/>
  <c r="C321" i="13"/>
  <c r="J323" i="13"/>
  <c r="C325" i="13"/>
  <c r="J327" i="13"/>
  <c r="I328" i="13"/>
  <c r="E329" i="13"/>
  <c r="F330" i="13"/>
  <c r="J331" i="13"/>
  <c r="C336" i="13"/>
  <c r="L341" i="13"/>
  <c r="L352" i="13"/>
  <c r="D293" i="13"/>
  <c r="J293" i="13"/>
  <c r="C295" i="13"/>
  <c r="I295" i="13"/>
  <c r="F297" i="13"/>
  <c r="L297" i="13"/>
  <c r="E299" i="13"/>
  <c r="K299" i="13"/>
  <c r="D301" i="13"/>
  <c r="J301" i="13"/>
  <c r="C303" i="13"/>
  <c r="I303" i="13"/>
  <c r="F305" i="13"/>
  <c r="L305" i="13"/>
  <c r="E307" i="13"/>
  <c r="K307" i="13"/>
  <c r="D309" i="13"/>
  <c r="J309" i="13"/>
  <c r="C311" i="13"/>
  <c r="I311" i="13"/>
  <c r="F313" i="13"/>
  <c r="L313" i="13"/>
  <c r="E315" i="13"/>
  <c r="K315" i="13"/>
  <c r="J316" i="13"/>
  <c r="L317" i="13"/>
  <c r="L319" i="13"/>
  <c r="E321" i="13"/>
  <c r="L327" i="13"/>
  <c r="K292" i="13"/>
  <c r="D294" i="13"/>
  <c r="J294" i="13"/>
  <c r="C296" i="13"/>
  <c r="I296" i="13"/>
  <c r="F298" i="13"/>
  <c r="L298" i="13"/>
  <c r="E300" i="13"/>
  <c r="K300" i="13"/>
  <c r="D302" i="13"/>
  <c r="J302" i="13"/>
  <c r="C304" i="13"/>
  <c r="I304" i="13"/>
  <c r="F306" i="13"/>
  <c r="L306" i="13"/>
  <c r="E308" i="13"/>
  <c r="K308" i="13"/>
  <c r="D310" i="13"/>
  <c r="J310" i="13"/>
  <c r="C312" i="13"/>
  <c r="I312" i="13"/>
  <c r="F314" i="13"/>
  <c r="L314" i="13"/>
  <c r="K316" i="13"/>
  <c r="C317" i="13"/>
  <c r="L323" i="13"/>
  <c r="K324" i="13"/>
  <c r="E325" i="13"/>
  <c r="K329" i="13"/>
  <c r="L330" i="13"/>
  <c r="F335" i="13"/>
  <c r="I336" i="13"/>
  <c r="C342" i="13"/>
  <c r="C347" i="13"/>
  <c r="I350" i="13"/>
  <c r="K376" i="13"/>
  <c r="C318" i="13"/>
  <c r="I318" i="13"/>
  <c r="F320" i="13"/>
  <c r="L320" i="13"/>
  <c r="E322" i="13"/>
  <c r="K322" i="13"/>
  <c r="D324" i="13"/>
  <c r="J324" i="13"/>
  <c r="C326" i="13"/>
  <c r="I326" i="13"/>
  <c r="F328" i="13"/>
  <c r="L328" i="13"/>
  <c r="E330" i="13"/>
  <c r="K330" i="13"/>
  <c r="D332" i="13"/>
  <c r="J332" i="13"/>
  <c r="C334" i="13"/>
  <c r="I334" i="13"/>
  <c r="F336" i="13"/>
  <c r="I338" i="13"/>
  <c r="I339" i="13"/>
  <c r="J341" i="13"/>
  <c r="C350" i="13"/>
  <c r="E351" i="13"/>
  <c r="F352" i="13"/>
  <c r="J353" i="13"/>
  <c r="K359" i="13"/>
  <c r="F364" i="13"/>
  <c r="L371" i="13"/>
  <c r="D317" i="13"/>
  <c r="J317" i="13"/>
  <c r="C319" i="13"/>
  <c r="I319" i="13"/>
  <c r="F321" i="13"/>
  <c r="L321" i="13"/>
  <c r="E323" i="13"/>
  <c r="K323" i="13"/>
  <c r="D325" i="13"/>
  <c r="J325" i="13"/>
  <c r="C327" i="13"/>
  <c r="I327" i="13"/>
  <c r="F329" i="13"/>
  <c r="L329" i="13"/>
  <c r="E331" i="13"/>
  <c r="K331" i="13"/>
  <c r="D333" i="13"/>
  <c r="J333" i="13"/>
  <c r="C335" i="13"/>
  <c r="I335" i="13"/>
  <c r="J337" i="13"/>
  <c r="I340" i="13"/>
  <c r="L344" i="13"/>
  <c r="F345" i="13"/>
  <c r="E346" i="13"/>
  <c r="F356" i="13"/>
  <c r="L364" i="13"/>
  <c r="C380" i="13"/>
  <c r="F383" i="13"/>
  <c r="K356" i="13"/>
  <c r="F372" i="13"/>
  <c r="E377" i="13"/>
  <c r="C329" i="13"/>
  <c r="I329" i="13"/>
  <c r="F331" i="13"/>
  <c r="L331" i="13"/>
  <c r="E333" i="13"/>
  <c r="K333" i="13"/>
  <c r="D335" i="13"/>
  <c r="J335" i="13"/>
  <c r="J336" i="13"/>
  <c r="K337" i="13"/>
  <c r="C338" i="13"/>
  <c r="K338" i="13"/>
  <c r="C339" i="13"/>
  <c r="K339" i="13"/>
  <c r="E343" i="13"/>
  <c r="D348" i="13"/>
  <c r="F355" i="13"/>
  <c r="J367" i="13"/>
  <c r="L372" i="13"/>
  <c r="K377" i="13"/>
  <c r="F316" i="13"/>
  <c r="L316" i="13"/>
  <c r="E318" i="13"/>
  <c r="K318" i="13"/>
  <c r="D320" i="13"/>
  <c r="J320" i="13"/>
  <c r="C322" i="13"/>
  <c r="I322" i="13"/>
  <c r="F324" i="13"/>
  <c r="L324" i="13"/>
  <c r="E326" i="13"/>
  <c r="K326" i="13"/>
  <c r="D328" i="13"/>
  <c r="J328" i="13"/>
  <c r="C330" i="13"/>
  <c r="I330" i="13"/>
  <c r="F332" i="13"/>
  <c r="L332" i="13"/>
  <c r="E334" i="13"/>
  <c r="K334" i="13"/>
  <c r="D336" i="13"/>
  <c r="E337" i="13"/>
  <c r="C340" i="13"/>
  <c r="L340" i="13"/>
  <c r="D341" i="13"/>
  <c r="L345" i="13"/>
  <c r="K346" i="13"/>
  <c r="E347" i="13"/>
  <c r="L349" i="13"/>
  <c r="K355" i="13"/>
  <c r="K358" i="13"/>
  <c r="F365" i="13"/>
  <c r="C381" i="13"/>
  <c r="K384" i="13"/>
  <c r="E319" i="13"/>
  <c r="K319" i="13"/>
  <c r="D321" i="13"/>
  <c r="J321" i="13"/>
  <c r="C323" i="13"/>
  <c r="I323" i="13"/>
  <c r="F325" i="13"/>
  <c r="L325" i="13"/>
  <c r="E327" i="13"/>
  <c r="K327" i="13"/>
  <c r="D329" i="13"/>
  <c r="J329" i="13"/>
  <c r="C331" i="13"/>
  <c r="I331" i="13"/>
  <c r="F333" i="13"/>
  <c r="L333" i="13"/>
  <c r="E335" i="13"/>
  <c r="K335" i="13"/>
  <c r="K336" i="13"/>
  <c r="L337" i="13"/>
  <c r="D338" i="13"/>
  <c r="D340" i="13"/>
  <c r="I343" i="13"/>
  <c r="I347" i="13"/>
  <c r="J348" i="13"/>
  <c r="E354" i="13"/>
  <c r="K375" i="13"/>
  <c r="C316" i="13"/>
  <c r="I316" i="13"/>
  <c r="F318" i="13"/>
  <c r="L318" i="13"/>
  <c r="E320" i="13"/>
  <c r="K320" i="13"/>
  <c r="D322" i="13"/>
  <c r="J322" i="13"/>
  <c r="C324" i="13"/>
  <c r="I324" i="13"/>
  <c r="F326" i="13"/>
  <c r="L326" i="13"/>
  <c r="E328" i="13"/>
  <c r="K328" i="13"/>
  <c r="D330" i="13"/>
  <c r="J330" i="13"/>
  <c r="C332" i="13"/>
  <c r="I332" i="13"/>
  <c r="F334" i="13"/>
  <c r="L334" i="13"/>
  <c r="E336" i="13"/>
  <c r="F337" i="13"/>
  <c r="E338" i="13"/>
  <c r="E339" i="13"/>
  <c r="F341" i="13"/>
  <c r="K343" i="13"/>
  <c r="F344" i="13"/>
  <c r="D353" i="13"/>
  <c r="L363" i="13"/>
  <c r="F373" i="13"/>
  <c r="F382" i="13"/>
  <c r="F342" i="13"/>
  <c r="L342" i="13"/>
  <c r="E344" i="13"/>
  <c r="K344" i="13"/>
  <c r="D346" i="13"/>
  <c r="J346" i="13"/>
  <c r="C348" i="13"/>
  <c r="I348" i="13"/>
  <c r="F350" i="13"/>
  <c r="L350" i="13"/>
  <c r="E352" i="13"/>
  <c r="K352" i="13"/>
  <c r="D354" i="13"/>
  <c r="J354" i="13"/>
  <c r="E355" i="13"/>
  <c r="F357" i="13"/>
  <c r="J358" i="13"/>
  <c r="D361" i="13"/>
  <c r="C362" i="13"/>
  <c r="E365" i="13"/>
  <c r="D369" i="13"/>
  <c r="C370" i="13"/>
  <c r="E373" i="13"/>
  <c r="J377" i="13"/>
  <c r="J378" i="13"/>
  <c r="E384" i="13"/>
  <c r="E385" i="13"/>
  <c r="D339" i="13"/>
  <c r="J339" i="13"/>
  <c r="C341" i="13"/>
  <c r="I341" i="13"/>
  <c r="F343" i="13"/>
  <c r="L343" i="13"/>
  <c r="E345" i="13"/>
  <c r="K345" i="13"/>
  <c r="D347" i="13"/>
  <c r="J347" i="13"/>
  <c r="C349" i="13"/>
  <c r="I349" i="13"/>
  <c r="F351" i="13"/>
  <c r="L351" i="13"/>
  <c r="E353" i="13"/>
  <c r="K353" i="13"/>
  <c r="K354" i="13"/>
  <c r="L355" i="13"/>
  <c r="J357" i="13"/>
  <c r="D359" i="13"/>
  <c r="J360" i="13"/>
  <c r="I361" i="13"/>
  <c r="K367" i="13"/>
  <c r="J368" i="13"/>
  <c r="I369" i="13"/>
  <c r="L375" i="13"/>
  <c r="K347" i="13"/>
  <c r="D349" i="13"/>
  <c r="J349" i="13"/>
  <c r="C351" i="13"/>
  <c r="I351" i="13"/>
  <c r="F353" i="13"/>
  <c r="L353" i="13"/>
  <c r="L354" i="13"/>
  <c r="C356" i="13"/>
  <c r="K357" i="13"/>
  <c r="E359" i="13"/>
  <c r="J361" i="13"/>
  <c r="I362" i="13"/>
  <c r="C363" i="13"/>
  <c r="K365" i="13"/>
  <c r="E366" i="13"/>
  <c r="J369" i="13"/>
  <c r="I370" i="13"/>
  <c r="C371" i="13"/>
  <c r="K373" i="13"/>
  <c r="E374" i="13"/>
  <c r="F338" i="13"/>
  <c r="L338" i="13"/>
  <c r="E340" i="13"/>
  <c r="K340" i="13"/>
  <c r="D342" i="13"/>
  <c r="J342" i="13"/>
  <c r="C344" i="13"/>
  <c r="I344" i="13"/>
  <c r="F346" i="13"/>
  <c r="L346" i="13"/>
  <c r="E348" i="13"/>
  <c r="K348" i="13"/>
  <c r="D350" i="13"/>
  <c r="J350" i="13"/>
  <c r="C352" i="13"/>
  <c r="I352" i="13"/>
  <c r="F354" i="13"/>
  <c r="I355" i="13"/>
  <c r="L356" i="13"/>
  <c r="D357" i="13"/>
  <c r="D358" i="13"/>
  <c r="C360" i="13"/>
  <c r="F363" i="13"/>
  <c r="D367" i="13"/>
  <c r="F371" i="13"/>
  <c r="E375" i="13"/>
  <c r="E376" i="13"/>
  <c r="I380" i="13"/>
  <c r="I381" i="13"/>
  <c r="L382" i="13"/>
  <c r="L383" i="13"/>
  <c r="C337" i="13"/>
  <c r="I337" i="13"/>
  <c r="F339" i="13"/>
  <c r="L339" i="13"/>
  <c r="E341" i="13"/>
  <c r="K341" i="13"/>
  <c r="D343" i="13"/>
  <c r="J343" i="13"/>
  <c r="C345" i="13"/>
  <c r="I345" i="13"/>
  <c r="F347" i="13"/>
  <c r="L347" i="13"/>
  <c r="E349" i="13"/>
  <c r="K349" i="13"/>
  <c r="D351" i="13"/>
  <c r="J351" i="13"/>
  <c r="C353" i="13"/>
  <c r="I353" i="13"/>
  <c r="C355" i="13"/>
  <c r="E356" i="13"/>
  <c r="L357" i="13"/>
  <c r="J359" i="13"/>
  <c r="L365" i="13"/>
  <c r="L373" i="13"/>
  <c r="D377" i="13"/>
  <c r="D379" i="13"/>
  <c r="E342" i="13"/>
  <c r="K342" i="13"/>
  <c r="D344" i="13"/>
  <c r="J344" i="13"/>
  <c r="C346" i="13"/>
  <c r="I346" i="13"/>
  <c r="F348" i="13"/>
  <c r="L348" i="13"/>
  <c r="E350" i="13"/>
  <c r="K350" i="13"/>
  <c r="D352" i="13"/>
  <c r="J352" i="13"/>
  <c r="C354" i="13"/>
  <c r="I354" i="13"/>
  <c r="E357" i="13"/>
  <c r="E358" i="13"/>
  <c r="D360" i="13"/>
  <c r="C361" i="13"/>
  <c r="I363" i="13"/>
  <c r="K366" i="13"/>
  <c r="E367" i="13"/>
  <c r="D368" i="13"/>
  <c r="C369" i="13"/>
  <c r="I371" i="13"/>
  <c r="K374" i="13"/>
  <c r="F375" i="13"/>
  <c r="D378" i="13"/>
  <c r="D356" i="13"/>
  <c r="J356" i="13"/>
  <c r="C358" i="13"/>
  <c r="I358" i="13"/>
  <c r="F360" i="13"/>
  <c r="L360" i="13"/>
  <c r="E362" i="13"/>
  <c r="K362" i="13"/>
  <c r="D364" i="13"/>
  <c r="J364" i="13"/>
  <c r="C366" i="13"/>
  <c r="I366" i="13"/>
  <c r="F368" i="13"/>
  <c r="L368" i="13"/>
  <c r="E370" i="13"/>
  <c r="K370" i="13"/>
  <c r="D372" i="13"/>
  <c r="J372" i="13"/>
  <c r="C374" i="13"/>
  <c r="I374" i="13"/>
  <c r="C376" i="13"/>
  <c r="I376" i="13"/>
  <c r="F378" i="13"/>
  <c r="L378" i="13"/>
  <c r="E380" i="13"/>
  <c r="K380" i="13"/>
  <c r="D382" i="13"/>
  <c r="J382" i="13"/>
  <c r="C384" i="13"/>
  <c r="I384" i="13"/>
  <c r="C359" i="13"/>
  <c r="I359" i="13"/>
  <c r="F361" i="13"/>
  <c r="L361" i="13"/>
  <c r="E363" i="13"/>
  <c r="K363" i="13"/>
  <c r="D365" i="13"/>
  <c r="J365" i="13"/>
  <c r="C367" i="13"/>
  <c r="I367" i="13"/>
  <c r="F369" i="13"/>
  <c r="L369" i="13"/>
  <c r="E371" i="13"/>
  <c r="K371" i="13"/>
  <c r="D373" i="13"/>
  <c r="J373" i="13"/>
  <c r="D375" i="13"/>
  <c r="J375" i="13"/>
  <c r="C377" i="13"/>
  <c r="I377" i="13"/>
  <c r="F379" i="13"/>
  <c r="L379" i="13"/>
  <c r="E381" i="13"/>
  <c r="K381" i="13"/>
  <c r="D383" i="13"/>
  <c r="J383" i="13"/>
  <c r="C385" i="13"/>
  <c r="I385" i="13"/>
  <c r="I360" i="13"/>
  <c r="F362" i="13"/>
  <c r="L362" i="13"/>
  <c r="E364" i="13"/>
  <c r="K364" i="13"/>
  <c r="D366" i="13"/>
  <c r="J366" i="13"/>
  <c r="C368" i="13"/>
  <c r="I368" i="13"/>
  <c r="F370" i="13"/>
  <c r="L370" i="13"/>
  <c r="E372" i="13"/>
  <c r="K372" i="13"/>
  <c r="D374" i="13"/>
  <c r="J374" i="13"/>
  <c r="D376" i="13"/>
  <c r="J376" i="13"/>
  <c r="C378" i="13"/>
  <c r="I378" i="13"/>
  <c r="F380" i="13"/>
  <c r="L380" i="13"/>
  <c r="E382" i="13"/>
  <c r="K382" i="13"/>
  <c r="D384" i="13"/>
  <c r="J384" i="13"/>
  <c r="C379" i="13"/>
  <c r="I379" i="13"/>
  <c r="F381" i="13"/>
  <c r="L381" i="13"/>
  <c r="E383" i="13"/>
  <c r="K383" i="13"/>
  <c r="D385" i="13"/>
  <c r="J385" i="13"/>
  <c r="I356" i="13"/>
  <c r="F358" i="13"/>
  <c r="L358" i="13"/>
  <c r="E360" i="13"/>
  <c r="K360" i="13"/>
  <c r="D362" i="13"/>
  <c r="J362" i="13"/>
  <c r="C364" i="13"/>
  <c r="I364" i="13"/>
  <c r="F366" i="13"/>
  <c r="L366" i="13"/>
  <c r="E368" i="13"/>
  <c r="K368" i="13"/>
  <c r="D370" i="13"/>
  <c r="J370" i="13"/>
  <c r="C372" i="13"/>
  <c r="I372" i="13"/>
  <c r="F374" i="13"/>
  <c r="L374" i="13"/>
  <c r="F376" i="13"/>
  <c r="L376" i="13"/>
  <c r="E378" i="13"/>
  <c r="K378" i="13"/>
  <c r="D380" i="13"/>
  <c r="J380" i="13"/>
  <c r="C382" i="13"/>
  <c r="I382" i="13"/>
  <c r="F384" i="13"/>
  <c r="L384" i="13"/>
  <c r="D355" i="13"/>
  <c r="J355" i="13"/>
  <c r="C357" i="13"/>
  <c r="I357" i="13"/>
  <c r="F359" i="13"/>
  <c r="L359" i="13"/>
  <c r="E361" i="13"/>
  <c r="K361" i="13"/>
  <c r="D363" i="13"/>
  <c r="J363" i="13"/>
  <c r="C365" i="13"/>
  <c r="I365" i="13"/>
  <c r="F367" i="13"/>
  <c r="L367" i="13"/>
  <c r="E369" i="13"/>
  <c r="K369" i="13"/>
  <c r="D371" i="13"/>
  <c r="J371" i="13"/>
  <c r="C373" i="13"/>
  <c r="I373" i="13"/>
  <c r="C375" i="13"/>
  <c r="I375" i="13"/>
  <c r="F377" i="13"/>
  <c r="L377" i="13"/>
  <c r="E379" i="13"/>
  <c r="K379" i="13"/>
  <c r="D381" i="13"/>
  <c r="J381" i="13"/>
  <c r="C383" i="13"/>
  <c r="I383" i="13"/>
  <c r="F385" i="13"/>
  <c r="L385" i="13"/>
  <c r="G1" i="3"/>
  <c r="N3" i="15" l="1"/>
  <c r="I472" i="15"/>
  <c r="N2" i="15"/>
  <c r="U378" i="15"/>
  <c r="T378" i="15"/>
  <c r="O369" i="15"/>
  <c r="N369" i="15"/>
  <c r="X376" i="15"/>
  <c r="W376" i="15"/>
  <c r="W375" i="15"/>
  <c r="X375" i="15"/>
  <c r="U365" i="15"/>
  <c r="T365" i="15"/>
  <c r="U358" i="15"/>
  <c r="T358" i="15"/>
  <c r="Q379" i="15"/>
  <c r="R379" i="15"/>
  <c r="X370" i="15"/>
  <c r="W370" i="15"/>
  <c r="W362" i="15"/>
  <c r="X362" i="15"/>
  <c r="O376" i="15"/>
  <c r="N376" i="15"/>
  <c r="R367" i="15"/>
  <c r="Q367" i="15"/>
  <c r="R360" i="15"/>
  <c r="Q360" i="15"/>
  <c r="X350" i="15"/>
  <c r="W350" i="15"/>
  <c r="R358" i="15"/>
  <c r="Q358" i="15"/>
  <c r="U349" i="15"/>
  <c r="T349" i="15"/>
  <c r="U341" i="15"/>
  <c r="T341" i="15"/>
  <c r="U333" i="15"/>
  <c r="T333" i="15"/>
  <c r="U366" i="15"/>
  <c r="T366" i="15"/>
  <c r="X360" i="15"/>
  <c r="W360" i="15"/>
  <c r="N348" i="15"/>
  <c r="O348" i="15"/>
  <c r="O340" i="15"/>
  <c r="N340" i="15"/>
  <c r="R349" i="15"/>
  <c r="Q349" i="15"/>
  <c r="R341" i="15"/>
  <c r="Q341" i="15"/>
  <c r="R333" i="15"/>
  <c r="Q333" i="15"/>
  <c r="O327" i="15"/>
  <c r="N327" i="15"/>
  <c r="O319" i="15"/>
  <c r="N319" i="15"/>
  <c r="N311" i="15"/>
  <c r="O311" i="15"/>
  <c r="O303" i="15"/>
  <c r="N303" i="15"/>
  <c r="R332" i="15"/>
  <c r="Q332" i="15"/>
  <c r="U330" i="15"/>
  <c r="T330" i="15"/>
  <c r="U322" i="15"/>
  <c r="T322" i="15"/>
  <c r="U314" i="15"/>
  <c r="T314" i="15"/>
  <c r="N331" i="15"/>
  <c r="O331" i="15"/>
  <c r="O323" i="15"/>
  <c r="N323" i="15"/>
  <c r="O315" i="15"/>
  <c r="N315" i="15"/>
  <c r="O330" i="15"/>
  <c r="N330" i="15"/>
  <c r="O322" i="15"/>
  <c r="N322" i="15"/>
  <c r="O314" i="15"/>
  <c r="N314" i="15"/>
  <c r="N329" i="15"/>
  <c r="O329" i="15"/>
  <c r="N321" i="15"/>
  <c r="O321" i="15"/>
  <c r="N313" i="15"/>
  <c r="O313" i="15"/>
  <c r="T332" i="15"/>
  <c r="U332" i="15"/>
  <c r="X324" i="15"/>
  <c r="W324" i="15"/>
  <c r="X316" i="15"/>
  <c r="W316" i="15"/>
  <c r="X310" i="15"/>
  <c r="W310" i="15"/>
  <c r="Q312" i="15"/>
  <c r="R312" i="15"/>
  <c r="O304" i="15"/>
  <c r="N304" i="15"/>
  <c r="U295" i="15"/>
  <c r="T295" i="15"/>
  <c r="N295" i="15"/>
  <c r="O295" i="15"/>
  <c r="N287" i="15"/>
  <c r="O287" i="15"/>
  <c r="R309" i="15"/>
  <c r="Q309" i="15"/>
  <c r="U300" i="15"/>
  <c r="T300" i="15"/>
  <c r="U275" i="15"/>
  <c r="T275" i="15"/>
  <c r="U267" i="15"/>
  <c r="T267" i="15"/>
  <c r="U259" i="15"/>
  <c r="T259" i="15"/>
  <c r="O288" i="15"/>
  <c r="N288" i="15"/>
  <c r="O276" i="15"/>
  <c r="N276" i="15"/>
  <c r="O268" i="15"/>
  <c r="N268" i="15"/>
  <c r="R277" i="15"/>
  <c r="Q277" i="15"/>
  <c r="R269" i="15"/>
  <c r="Q269" i="15"/>
  <c r="R261" i="15"/>
  <c r="Q261" i="15"/>
  <c r="Q276" i="15"/>
  <c r="R276" i="15"/>
  <c r="Q268" i="15"/>
  <c r="R268" i="15"/>
  <c r="Q260" i="15"/>
  <c r="R260" i="15"/>
  <c r="U286" i="15"/>
  <c r="T286" i="15"/>
  <c r="U271" i="15"/>
  <c r="T271" i="15"/>
  <c r="U263" i="15"/>
  <c r="T263" i="15"/>
  <c r="U255" i="15"/>
  <c r="T255" i="15"/>
  <c r="T251" i="15"/>
  <c r="U251" i="15"/>
  <c r="T243" i="15"/>
  <c r="U243" i="15"/>
  <c r="T235" i="15"/>
  <c r="U235" i="15"/>
  <c r="U227" i="15"/>
  <c r="T227" i="15"/>
  <c r="R255" i="15"/>
  <c r="Q255" i="15"/>
  <c r="X248" i="15"/>
  <c r="W248" i="15"/>
  <c r="X240" i="15"/>
  <c r="W240" i="15"/>
  <c r="W232" i="15"/>
  <c r="X232" i="15"/>
  <c r="X224" i="15"/>
  <c r="W224" i="15"/>
  <c r="Q253" i="15"/>
  <c r="R253" i="15"/>
  <c r="Q245" i="15"/>
  <c r="R245" i="15"/>
  <c r="X253" i="15"/>
  <c r="W253" i="15"/>
  <c r="X245" i="15"/>
  <c r="W245" i="15"/>
  <c r="X237" i="15"/>
  <c r="W237" i="15"/>
  <c r="X266" i="15"/>
  <c r="W266" i="15"/>
  <c r="W252" i="15"/>
  <c r="X252" i="15"/>
  <c r="W244" i="15"/>
  <c r="X244" i="15"/>
  <c r="W236" i="15"/>
  <c r="X236" i="15"/>
  <c r="R225" i="15"/>
  <c r="Q225" i="15"/>
  <c r="Q216" i="15"/>
  <c r="R216" i="15"/>
  <c r="Q208" i="15"/>
  <c r="R208" i="15"/>
  <c r="Q200" i="15"/>
  <c r="R200" i="15"/>
  <c r="Q192" i="15"/>
  <c r="R192" i="15"/>
  <c r="Q184" i="15"/>
  <c r="R184" i="15"/>
  <c r="W254" i="15"/>
  <c r="X254" i="15"/>
  <c r="U232" i="15"/>
  <c r="T232" i="15"/>
  <c r="O221" i="15"/>
  <c r="N221" i="15"/>
  <c r="O213" i="15"/>
  <c r="N213" i="15"/>
  <c r="O205" i="15"/>
  <c r="N205" i="15"/>
  <c r="O197" i="15"/>
  <c r="N197" i="15"/>
  <c r="O189" i="15"/>
  <c r="N189" i="15"/>
  <c r="O181" i="15"/>
  <c r="N181" i="15"/>
  <c r="X215" i="15"/>
  <c r="W215" i="15"/>
  <c r="X207" i="15"/>
  <c r="W207" i="15"/>
  <c r="X199" i="15"/>
  <c r="W199" i="15"/>
  <c r="X191" i="15"/>
  <c r="W191" i="15"/>
  <c r="X183" i="15"/>
  <c r="W183" i="15"/>
  <c r="X222" i="15"/>
  <c r="W222" i="15"/>
  <c r="R226" i="15"/>
  <c r="Q226" i="15"/>
  <c r="O250" i="15"/>
  <c r="N250" i="15"/>
  <c r="X220" i="15"/>
  <c r="W220" i="15"/>
  <c r="W212" i="15"/>
  <c r="X212" i="15"/>
  <c r="X211" i="15"/>
  <c r="W211" i="15"/>
  <c r="R178" i="15"/>
  <c r="Q178" i="15"/>
  <c r="X231" i="15"/>
  <c r="W231" i="15"/>
  <c r="R212" i="15"/>
  <c r="Q212" i="15"/>
  <c r="Q228" i="15"/>
  <c r="R228" i="15"/>
  <c r="U175" i="15"/>
  <c r="T175" i="15"/>
  <c r="O167" i="15"/>
  <c r="N167" i="15"/>
  <c r="R202" i="15"/>
  <c r="Q202" i="15"/>
  <c r="U197" i="15"/>
  <c r="T197" i="15"/>
  <c r="X156" i="15"/>
  <c r="W156" i="15"/>
  <c r="W148" i="15"/>
  <c r="X148" i="15"/>
  <c r="W140" i="15"/>
  <c r="X140" i="15"/>
  <c r="W132" i="15"/>
  <c r="X132" i="15"/>
  <c r="W124" i="15"/>
  <c r="X124" i="15"/>
  <c r="N200" i="15"/>
  <c r="O200" i="15"/>
  <c r="X167" i="15"/>
  <c r="W167" i="15"/>
  <c r="W155" i="15"/>
  <c r="X155" i="15"/>
  <c r="W147" i="15"/>
  <c r="X147" i="15"/>
  <c r="W139" i="15"/>
  <c r="X139" i="15"/>
  <c r="W131" i="15"/>
  <c r="X131" i="15"/>
  <c r="W123" i="15"/>
  <c r="X123" i="15"/>
  <c r="W157" i="15"/>
  <c r="X157" i="15"/>
  <c r="R209" i="15"/>
  <c r="Q209" i="15"/>
  <c r="X161" i="15"/>
  <c r="W161" i="15"/>
  <c r="W196" i="15"/>
  <c r="X196" i="15"/>
  <c r="O165" i="15"/>
  <c r="N165" i="15"/>
  <c r="O155" i="15"/>
  <c r="N155" i="15"/>
  <c r="O147" i="15"/>
  <c r="N147" i="15"/>
  <c r="O139" i="15"/>
  <c r="N139" i="15"/>
  <c r="O131" i="15"/>
  <c r="N131" i="15"/>
  <c r="O123" i="15"/>
  <c r="N123" i="15"/>
  <c r="O115" i="15"/>
  <c r="N115" i="15"/>
  <c r="U152" i="15"/>
  <c r="T152" i="15"/>
  <c r="U208" i="15"/>
  <c r="T208" i="15"/>
  <c r="X118" i="15"/>
  <c r="W118" i="15"/>
  <c r="X108" i="15"/>
  <c r="W108" i="15"/>
  <c r="U101" i="15"/>
  <c r="T101" i="15"/>
  <c r="U93" i="15"/>
  <c r="T93" i="15"/>
  <c r="T85" i="15"/>
  <c r="U85" i="15"/>
  <c r="N208" i="15"/>
  <c r="O208" i="15"/>
  <c r="N122" i="15"/>
  <c r="O122" i="15"/>
  <c r="Q159" i="15"/>
  <c r="R159" i="15"/>
  <c r="R201" i="15"/>
  <c r="Q201" i="15"/>
  <c r="R148" i="15"/>
  <c r="Q148" i="15"/>
  <c r="X126" i="15"/>
  <c r="W126" i="15"/>
  <c r="R115" i="15"/>
  <c r="Q115" i="15"/>
  <c r="N107" i="15"/>
  <c r="O107" i="15"/>
  <c r="N99" i="15"/>
  <c r="O99" i="15"/>
  <c r="U60" i="15"/>
  <c r="T60" i="15"/>
  <c r="U52" i="15"/>
  <c r="T52" i="15"/>
  <c r="U44" i="15"/>
  <c r="T44" i="15"/>
  <c r="U36" i="15"/>
  <c r="T36" i="15"/>
  <c r="R93" i="15"/>
  <c r="Q93" i="15"/>
  <c r="W75" i="15"/>
  <c r="X75" i="15"/>
  <c r="W65" i="15"/>
  <c r="X65" i="15"/>
  <c r="W57" i="15"/>
  <c r="X57" i="15"/>
  <c r="W49" i="15"/>
  <c r="X49" i="15"/>
  <c r="W41" i="15"/>
  <c r="X41" i="15"/>
  <c r="X33" i="15"/>
  <c r="W33" i="15"/>
  <c r="Q110" i="15"/>
  <c r="R110" i="15"/>
  <c r="X78" i="15"/>
  <c r="W78" i="15"/>
  <c r="R68" i="15"/>
  <c r="Q68" i="15"/>
  <c r="Q61" i="15"/>
  <c r="R61" i="15"/>
  <c r="Q53" i="15"/>
  <c r="R53" i="15"/>
  <c r="Q45" i="15"/>
  <c r="R45" i="15"/>
  <c r="Q37" i="15"/>
  <c r="R37" i="15"/>
  <c r="R29" i="15"/>
  <c r="Q29" i="15"/>
  <c r="R84" i="15"/>
  <c r="Q84" i="15"/>
  <c r="T69" i="15"/>
  <c r="U69" i="15"/>
  <c r="N82" i="15"/>
  <c r="O82" i="15"/>
  <c r="W71" i="15"/>
  <c r="X71" i="15"/>
  <c r="U63" i="15"/>
  <c r="T63" i="15"/>
  <c r="U55" i="15"/>
  <c r="T55" i="15"/>
  <c r="U47" i="15"/>
  <c r="T47" i="15"/>
  <c r="U83" i="15"/>
  <c r="T83" i="15"/>
  <c r="Q75" i="15"/>
  <c r="R75" i="15"/>
  <c r="R66" i="15"/>
  <c r="Q66" i="15"/>
  <c r="R58" i="15"/>
  <c r="Q58" i="15"/>
  <c r="R50" i="15"/>
  <c r="Q50" i="15"/>
  <c r="R42" i="15"/>
  <c r="Q42" i="15"/>
  <c r="R34" i="15"/>
  <c r="Q34" i="15"/>
  <c r="X17" i="15"/>
  <c r="W17" i="15"/>
  <c r="W9" i="15"/>
  <c r="X9" i="15"/>
  <c r="O83" i="15"/>
  <c r="N83" i="15"/>
  <c r="X37" i="15"/>
  <c r="W37" i="15"/>
  <c r="U71" i="15"/>
  <c r="T71" i="15"/>
  <c r="R77" i="15"/>
  <c r="Q77" i="15"/>
  <c r="X51" i="15"/>
  <c r="W51" i="15"/>
  <c r="R57" i="15"/>
  <c r="Q57" i="15"/>
  <c r="O26" i="15"/>
  <c r="N26" i="15"/>
  <c r="X29" i="15"/>
  <c r="W29" i="15"/>
  <c r="X28" i="15"/>
  <c r="W28" i="15"/>
  <c r="O381" i="15"/>
  <c r="N381" i="15"/>
  <c r="O373" i="15"/>
  <c r="N373" i="15"/>
  <c r="R364" i="15"/>
  <c r="Q364" i="15"/>
  <c r="Q357" i="15"/>
  <c r="R357" i="15"/>
  <c r="O375" i="15"/>
  <c r="N375" i="15"/>
  <c r="Q366" i="15"/>
  <c r="R366" i="15"/>
  <c r="Q359" i="15"/>
  <c r="R359" i="15"/>
  <c r="N356" i="15"/>
  <c r="O356" i="15"/>
  <c r="T351" i="15"/>
  <c r="U351" i="15"/>
  <c r="T343" i="15"/>
  <c r="U343" i="15"/>
  <c r="U335" i="15"/>
  <c r="T335" i="15"/>
  <c r="X364" i="15"/>
  <c r="W364" i="15"/>
  <c r="O352" i="15"/>
  <c r="N352" i="15"/>
  <c r="O344" i="15"/>
  <c r="N344" i="15"/>
  <c r="O336" i="15"/>
  <c r="N336" i="15"/>
  <c r="X357" i="15"/>
  <c r="W357" i="15"/>
  <c r="R365" i="15"/>
  <c r="Q365" i="15"/>
  <c r="R352" i="15"/>
  <c r="Q352" i="15"/>
  <c r="R344" i="15"/>
  <c r="Q344" i="15"/>
  <c r="O349" i="15"/>
  <c r="N349" i="15"/>
  <c r="O341" i="15"/>
  <c r="N341" i="15"/>
  <c r="T355" i="15"/>
  <c r="U355" i="15"/>
  <c r="O326" i="15"/>
  <c r="N326" i="15"/>
  <c r="O318" i="15"/>
  <c r="N318" i="15"/>
  <c r="U331" i="15"/>
  <c r="T331" i="15"/>
  <c r="U323" i="15"/>
  <c r="T323" i="15"/>
  <c r="U315" i="15"/>
  <c r="T315" i="15"/>
  <c r="U307" i="15"/>
  <c r="T307" i="15"/>
  <c r="X342" i="15"/>
  <c r="W342" i="15"/>
  <c r="N307" i="15"/>
  <c r="O307" i="15"/>
  <c r="U299" i="15"/>
  <c r="T299" i="15"/>
  <c r="U291" i="15"/>
  <c r="T291" i="15"/>
  <c r="U283" i="15"/>
  <c r="T283" i="15"/>
  <c r="O310" i="15"/>
  <c r="N310" i="15"/>
  <c r="O300" i="15"/>
  <c r="N300" i="15"/>
  <c r="O292" i="15"/>
  <c r="N292" i="15"/>
  <c r="O284" i="15"/>
  <c r="N284" i="15"/>
  <c r="R303" i="15"/>
  <c r="Q303" i="15"/>
  <c r="X295" i="15"/>
  <c r="W295" i="15"/>
  <c r="X287" i="15"/>
  <c r="W287" i="15"/>
  <c r="X279" i="15"/>
  <c r="W279" i="15"/>
  <c r="X302" i="15"/>
  <c r="W302" i="15"/>
  <c r="X294" i="15"/>
  <c r="W294" i="15"/>
  <c r="X286" i="15"/>
  <c r="W286" i="15"/>
  <c r="X300" i="15"/>
  <c r="W300" i="15"/>
  <c r="X292" i="15"/>
  <c r="W292" i="15"/>
  <c r="R288" i="15"/>
  <c r="Q288" i="15"/>
  <c r="O282" i="15"/>
  <c r="N282" i="15"/>
  <c r="R282" i="15"/>
  <c r="Q282" i="15"/>
  <c r="R274" i="15"/>
  <c r="Q274" i="15"/>
  <c r="R266" i="15"/>
  <c r="Q266" i="15"/>
  <c r="X275" i="15"/>
  <c r="W275" i="15"/>
  <c r="X267" i="15"/>
  <c r="W267" i="15"/>
  <c r="O260" i="15"/>
  <c r="N260" i="15"/>
  <c r="X250" i="15"/>
  <c r="W250" i="15"/>
  <c r="X242" i="15"/>
  <c r="W242" i="15"/>
  <c r="X234" i="15"/>
  <c r="W234" i="15"/>
  <c r="U223" i="15"/>
  <c r="T223" i="15"/>
  <c r="U253" i="15"/>
  <c r="T253" i="15"/>
  <c r="U231" i="15"/>
  <c r="T231" i="15"/>
  <c r="O233" i="15"/>
  <c r="N233" i="15"/>
  <c r="U224" i="15"/>
  <c r="T224" i="15"/>
  <c r="X216" i="15"/>
  <c r="W216" i="15"/>
  <c r="X208" i="15"/>
  <c r="W208" i="15"/>
  <c r="X200" i="15"/>
  <c r="W200" i="15"/>
  <c r="X192" i="15"/>
  <c r="W192" i="15"/>
  <c r="X184" i="15"/>
  <c r="W184" i="15"/>
  <c r="X176" i="15"/>
  <c r="W176" i="15"/>
  <c r="R233" i="15"/>
  <c r="Q233" i="15"/>
  <c r="R232" i="15"/>
  <c r="Q232" i="15"/>
  <c r="X235" i="15"/>
  <c r="W235" i="15"/>
  <c r="O217" i="15"/>
  <c r="N217" i="15"/>
  <c r="O209" i="15"/>
  <c r="N209" i="15"/>
  <c r="O201" i="15"/>
  <c r="N201" i="15"/>
  <c r="O193" i="15"/>
  <c r="N193" i="15"/>
  <c r="O185" i="15"/>
  <c r="N185" i="15"/>
  <c r="R249" i="15"/>
  <c r="Q249" i="15"/>
  <c r="X227" i="15"/>
  <c r="W227" i="15"/>
  <c r="R204" i="15"/>
  <c r="Q204" i="15"/>
  <c r="U168" i="15"/>
  <c r="T168" i="15"/>
  <c r="U160" i="15"/>
  <c r="T160" i="15"/>
  <c r="O207" i="15"/>
  <c r="N207" i="15"/>
  <c r="O191" i="15"/>
  <c r="N191" i="15"/>
  <c r="O169" i="15"/>
  <c r="N169" i="15"/>
  <c r="T206" i="15"/>
  <c r="U206" i="15"/>
  <c r="R170" i="15"/>
  <c r="Q170" i="15"/>
  <c r="R162" i="15"/>
  <c r="Q162" i="15"/>
  <c r="U221" i="15"/>
  <c r="T221" i="15"/>
  <c r="O194" i="15"/>
  <c r="N194" i="15"/>
  <c r="X170" i="15"/>
  <c r="W170" i="15"/>
  <c r="X243" i="15"/>
  <c r="W243" i="15"/>
  <c r="O173" i="15"/>
  <c r="N173" i="15"/>
  <c r="R193" i="15"/>
  <c r="Q193" i="15"/>
  <c r="U163" i="15"/>
  <c r="T163" i="15"/>
  <c r="R167" i="15"/>
  <c r="Q167" i="15"/>
  <c r="U156" i="15"/>
  <c r="T156" i="15"/>
  <c r="U148" i="15"/>
  <c r="T148" i="15"/>
  <c r="U140" i="15"/>
  <c r="T140" i="15"/>
  <c r="U132" i="15"/>
  <c r="T132" i="15"/>
  <c r="U124" i="15"/>
  <c r="T124" i="15"/>
  <c r="U116" i="15"/>
  <c r="T116" i="15"/>
  <c r="N192" i="15"/>
  <c r="O192" i="15"/>
  <c r="O149" i="15"/>
  <c r="N149" i="15"/>
  <c r="O141" i="15"/>
  <c r="N141" i="15"/>
  <c r="O133" i="15"/>
  <c r="N133" i="15"/>
  <c r="O125" i="15"/>
  <c r="N125" i="15"/>
  <c r="O117" i="15"/>
  <c r="N117" i="15"/>
  <c r="O111" i="15"/>
  <c r="N111" i="15"/>
  <c r="R160" i="15"/>
  <c r="Q160" i="15"/>
  <c r="X152" i="15"/>
  <c r="W152" i="15"/>
  <c r="X144" i="15"/>
  <c r="W144" i="15"/>
  <c r="X136" i="15"/>
  <c r="W136" i="15"/>
  <c r="X128" i="15"/>
  <c r="W128" i="15"/>
  <c r="X120" i="15"/>
  <c r="W120" i="15"/>
  <c r="U151" i="15"/>
  <c r="T151" i="15"/>
  <c r="U128" i="15"/>
  <c r="T128" i="15"/>
  <c r="R113" i="15"/>
  <c r="Q113" i="15"/>
  <c r="O105" i="15"/>
  <c r="N105" i="15"/>
  <c r="O97" i="15"/>
  <c r="N97" i="15"/>
  <c r="O89" i="15"/>
  <c r="N89" i="15"/>
  <c r="R106" i="15"/>
  <c r="Q106" i="15"/>
  <c r="R98" i="15"/>
  <c r="Q98" i="15"/>
  <c r="R90" i="15"/>
  <c r="Q90" i="15"/>
  <c r="R82" i="15"/>
  <c r="Q82" i="15"/>
  <c r="R74" i="15"/>
  <c r="Q74" i="15"/>
  <c r="O153" i="15"/>
  <c r="N153" i="15"/>
  <c r="T117" i="15"/>
  <c r="U117" i="15"/>
  <c r="R114" i="15"/>
  <c r="Q114" i="15"/>
  <c r="X106" i="15"/>
  <c r="W106" i="15"/>
  <c r="X98" i="15"/>
  <c r="W98" i="15"/>
  <c r="X90" i="15"/>
  <c r="W90" i="15"/>
  <c r="R103" i="15"/>
  <c r="Q103" i="15"/>
  <c r="R95" i="15"/>
  <c r="Q95" i="15"/>
  <c r="Q87" i="15"/>
  <c r="R87" i="15"/>
  <c r="U106" i="15"/>
  <c r="T106" i="15"/>
  <c r="U98" i="15"/>
  <c r="T98" i="15"/>
  <c r="U90" i="15"/>
  <c r="T90" i="15"/>
  <c r="U82" i="15"/>
  <c r="T82" i="15"/>
  <c r="U74" i="15"/>
  <c r="T74" i="15"/>
  <c r="R147" i="15"/>
  <c r="Q147" i="15"/>
  <c r="X125" i="15"/>
  <c r="W125" i="15"/>
  <c r="N113" i="15"/>
  <c r="O113" i="15"/>
  <c r="O98" i="15"/>
  <c r="N98" i="15"/>
  <c r="U76" i="15"/>
  <c r="T76" i="15"/>
  <c r="R92" i="15"/>
  <c r="Q92" i="15"/>
  <c r="Q71" i="15"/>
  <c r="R71" i="15"/>
  <c r="R62" i="15"/>
  <c r="Q62" i="15"/>
  <c r="R54" i="15"/>
  <c r="Q54" i="15"/>
  <c r="R46" i="15"/>
  <c r="Q46" i="15"/>
  <c r="R38" i="15"/>
  <c r="Q38" i="15"/>
  <c r="R30" i="15"/>
  <c r="Q30" i="15"/>
  <c r="U96" i="15"/>
  <c r="T96" i="15"/>
  <c r="W77" i="15"/>
  <c r="X77" i="15"/>
  <c r="U80" i="15"/>
  <c r="T80" i="15"/>
  <c r="O67" i="15"/>
  <c r="N67" i="15"/>
  <c r="R60" i="15"/>
  <c r="Q60" i="15"/>
  <c r="R52" i="15"/>
  <c r="Q52" i="15"/>
  <c r="R44" i="15"/>
  <c r="Q44" i="15"/>
  <c r="R36" i="15"/>
  <c r="Q36" i="15"/>
  <c r="Q28" i="15"/>
  <c r="R28" i="15"/>
  <c r="R22" i="15"/>
  <c r="Q22" i="15"/>
  <c r="R14" i="15"/>
  <c r="Q14" i="15"/>
  <c r="R6" i="15"/>
  <c r="Q6" i="15"/>
  <c r="R16" i="15"/>
  <c r="Q16" i="15"/>
  <c r="W35" i="15"/>
  <c r="X35" i="15"/>
  <c r="U17" i="15"/>
  <c r="T17" i="15"/>
  <c r="U9" i="15"/>
  <c r="T9" i="15"/>
  <c r="U32" i="15"/>
  <c r="T32" i="15"/>
  <c r="X22" i="15"/>
  <c r="W22" i="15"/>
  <c r="X14" i="15"/>
  <c r="W14" i="15"/>
  <c r="X6" i="15"/>
  <c r="W6" i="15"/>
  <c r="X18" i="15"/>
  <c r="W18" i="15"/>
  <c r="R49" i="15"/>
  <c r="Q49" i="15"/>
  <c r="R19" i="15"/>
  <c r="Q19" i="15"/>
  <c r="R11" i="15"/>
  <c r="Q11" i="15"/>
  <c r="R3" i="15"/>
  <c r="Q3" i="15"/>
  <c r="X20" i="15"/>
  <c r="W20" i="15"/>
  <c r="X12" i="15"/>
  <c r="W12" i="15"/>
  <c r="X4" i="15"/>
  <c r="W4" i="15"/>
  <c r="U21" i="15"/>
  <c r="T21" i="15"/>
  <c r="U13" i="15"/>
  <c r="T13" i="15"/>
  <c r="U5" i="15"/>
  <c r="T5" i="15"/>
  <c r="X377" i="15"/>
  <c r="W377" i="15"/>
  <c r="T367" i="15"/>
  <c r="U367" i="15"/>
  <c r="T360" i="15"/>
  <c r="U360" i="15"/>
  <c r="R381" i="15"/>
  <c r="Q381" i="15"/>
  <c r="R373" i="15"/>
  <c r="Q373" i="15"/>
  <c r="R380" i="15"/>
  <c r="Q380" i="15"/>
  <c r="X373" i="15"/>
  <c r="W373" i="15"/>
  <c r="X363" i="15"/>
  <c r="W363" i="15"/>
  <c r="X356" i="15"/>
  <c r="W356" i="15"/>
  <c r="O377" i="15"/>
  <c r="N377" i="15"/>
  <c r="R368" i="15"/>
  <c r="Q368" i="15"/>
  <c r="U382" i="15"/>
  <c r="T382" i="15"/>
  <c r="U374" i="15"/>
  <c r="T374" i="15"/>
  <c r="O365" i="15"/>
  <c r="N365" i="15"/>
  <c r="O358" i="15"/>
  <c r="N358" i="15"/>
  <c r="R348" i="15"/>
  <c r="Q348" i="15"/>
  <c r="O363" i="15"/>
  <c r="N363" i="15"/>
  <c r="X347" i="15"/>
  <c r="W347" i="15"/>
  <c r="X339" i="15"/>
  <c r="W339" i="15"/>
  <c r="N382" i="15"/>
  <c r="O382" i="15"/>
  <c r="O361" i="15"/>
  <c r="N361" i="15"/>
  <c r="W355" i="15"/>
  <c r="X355" i="15"/>
  <c r="U346" i="15"/>
  <c r="T346" i="15"/>
  <c r="T338" i="15"/>
  <c r="U338" i="15"/>
  <c r="O347" i="15"/>
  <c r="N347" i="15"/>
  <c r="N339" i="15"/>
  <c r="O339" i="15"/>
  <c r="U325" i="15"/>
  <c r="T325" i="15"/>
  <c r="U317" i="15"/>
  <c r="T317" i="15"/>
  <c r="U309" i="15"/>
  <c r="T309" i="15"/>
  <c r="X338" i="15"/>
  <c r="W338" i="15"/>
  <c r="X328" i="15"/>
  <c r="W328" i="15"/>
  <c r="X320" i="15"/>
  <c r="W320" i="15"/>
  <c r="W312" i="15"/>
  <c r="X312" i="15"/>
  <c r="U329" i="15"/>
  <c r="T329" i="15"/>
  <c r="U321" i="15"/>
  <c r="T321" i="15"/>
  <c r="U313" i="15"/>
  <c r="T313" i="15"/>
  <c r="U328" i="15"/>
  <c r="T328" i="15"/>
  <c r="U320" i="15"/>
  <c r="T320" i="15"/>
  <c r="U327" i="15"/>
  <c r="T327" i="15"/>
  <c r="U319" i="15"/>
  <c r="T319" i="15"/>
  <c r="U311" i="15"/>
  <c r="T311" i="15"/>
  <c r="R330" i="15"/>
  <c r="Q330" i="15"/>
  <c r="R322" i="15"/>
  <c r="Q322" i="15"/>
  <c r="R314" i="15"/>
  <c r="Q314" i="15"/>
  <c r="R306" i="15"/>
  <c r="Q306" i="15"/>
  <c r="X301" i="15"/>
  <c r="W301" i="15"/>
  <c r="U301" i="15"/>
  <c r="T301" i="15"/>
  <c r="U293" i="15"/>
  <c r="T293" i="15"/>
  <c r="T285" i="15"/>
  <c r="U285" i="15"/>
  <c r="O294" i="15"/>
  <c r="N294" i="15"/>
  <c r="X284" i="15"/>
  <c r="W284" i="15"/>
  <c r="X273" i="15"/>
  <c r="W273" i="15"/>
  <c r="X265" i="15"/>
  <c r="W265" i="15"/>
  <c r="W257" i="15"/>
  <c r="X257" i="15"/>
  <c r="T284" i="15"/>
  <c r="U284" i="15"/>
  <c r="T274" i="15"/>
  <c r="U274" i="15"/>
  <c r="T266" i="15"/>
  <c r="U266" i="15"/>
  <c r="U287" i="15"/>
  <c r="T287" i="15"/>
  <c r="O275" i="15"/>
  <c r="N275" i="15"/>
  <c r="O267" i="15"/>
  <c r="N267" i="15"/>
  <c r="O259" i="15"/>
  <c r="N259" i="15"/>
  <c r="N281" i="15"/>
  <c r="O281" i="15"/>
  <c r="O274" i="15"/>
  <c r="N274" i="15"/>
  <c r="O266" i="15"/>
  <c r="N266" i="15"/>
  <c r="O258" i="15"/>
  <c r="N258" i="15"/>
  <c r="R278" i="15"/>
  <c r="Q278" i="15"/>
  <c r="X269" i="15"/>
  <c r="W269" i="15"/>
  <c r="X261" i="15"/>
  <c r="W261" i="15"/>
  <c r="X293" i="15"/>
  <c r="W293" i="15"/>
  <c r="N256" i="15"/>
  <c r="O256" i="15"/>
  <c r="Q280" i="15"/>
  <c r="R280" i="15"/>
  <c r="W249" i="15"/>
  <c r="X249" i="15"/>
  <c r="W241" i="15"/>
  <c r="X241" i="15"/>
  <c r="W233" i="15"/>
  <c r="X233" i="15"/>
  <c r="X225" i="15"/>
  <c r="W225" i="15"/>
  <c r="R254" i="15"/>
  <c r="Q254" i="15"/>
  <c r="R246" i="15"/>
  <c r="Q246" i="15"/>
  <c r="R238" i="15"/>
  <c r="Q238" i="15"/>
  <c r="R230" i="15"/>
  <c r="Q230" i="15"/>
  <c r="N251" i="15"/>
  <c r="O251" i="15"/>
  <c r="N243" i="15"/>
  <c r="O243" i="15"/>
  <c r="R251" i="15"/>
  <c r="Q251" i="15"/>
  <c r="R243" i="15"/>
  <c r="Q243" i="15"/>
  <c r="W278" i="15"/>
  <c r="X278" i="15"/>
  <c r="O262" i="15"/>
  <c r="N262" i="15"/>
  <c r="R250" i="15"/>
  <c r="Q250" i="15"/>
  <c r="R242" i="15"/>
  <c r="Q242" i="15"/>
  <c r="R234" i="15"/>
  <c r="Q234" i="15"/>
  <c r="R235" i="15"/>
  <c r="Q235" i="15"/>
  <c r="N222" i="15"/>
  <c r="O222" i="15"/>
  <c r="O214" i="15"/>
  <c r="N214" i="15"/>
  <c r="O206" i="15"/>
  <c r="N206" i="15"/>
  <c r="O198" i="15"/>
  <c r="N198" i="15"/>
  <c r="O190" i="15"/>
  <c r="N190" i="15"/>
  <c r="O182" i="15"/>
  <c r="N182" i="15"/>
  <c r="R252" i="15"/>
  <c r="Q252" i="15"/>
  <c r="T229" i="15"/>
  <c r="U229" i="15"/>
  <c r="T219" i="15"/>
  <c r="U219" i="15"/>
  <c r="T211" i="15"/>
  <c r="U211" i="15"/>
  <c r="T203" i="15"/>
  <c r="U203" i="15"/>
  <c r="T195" i="15"/>
  <c r="U195" i="15"/>
  <c r="T187" i="15"/>
  <c r="U187" i="15"/>
  <c r="T179" i="15"/>
  <c r="U179" i="15"/>
  <c r="O223" i="15"/>
  <c r="N223" i="15"/>
  <c r="O247" i="15"/>
  <c r="N247" i="15"/>
  <c r="Q221" i="15"/>
  <c r="R221" i="15"/>
  <c r="Q213" i="15"/>
  <c r="R213" i="15"/>
  <c r="Q205" i="15"/>
  <c r="R205" i="15"/>
  <c r="Q197" i="15"/>
  <c r="R197" i="15"/>
  <c r="Q189" i="15"/>
  <c r="R189" i="15"/>
  <c r="Q181" i="15"/>
  <c r="R181" i="15"/>
  <c r="U248" i="15"/>
  <c r="T248" i="15"/>
  <c r="R220" i="15"/>
  <c r="Q220" i="15"/>
  <c r="O242" i="15"/>
  <c r="N242" i="15"/>
  <c r="R218" i="15"/>
  <c r="Q218" i="15"/>
  <c r="R210" i="15"/>
  <c r="Q210" i="15"/>
  <c r="X206" i="15"/>
  <c r="W206" i="15"/>
  <c r="X190" i="15"/>
  <c r="W190" i="15"/>
  <c r="R176" i="15"/>
  <c r="Q176" i="15"/>
  <c r="U177" i="15"/>
  <c r="T177" i="15"/>
  <c r="X219" i="15"/>
  <c r="W219" i="15"/>
  <c r="U173" i="15"/>
  <c r="T173" i="15"/>
  <c r="U165" i="15"/>
  <c r="T165" i="15"/>
  <c r="O177" i="15"/>
  <c r="N177" i="15"/>
  <c r="U189" i="15"/>
  <c r="T189" i="15"/>
  <c r="R154" i="15"/>
  <c r="Q154" i="15"/>
  <c r="R146" i="15"/>
  <c r="Q146" i="15"/>
  <c r="R138" i="15"/>
  <c r="Q138" i="15"/>
  <c r="R130" i="15"/>
  <c r="Q130" i="15"/>
  <c r="R122" i="15"/>
  <c r="Q122" i="15"/>
  <c r="W180" i="15"/>
  <c r="X180" i="15"/>
  <c r="R153" i="15"/>
  <c r="Q153" i="15"/>
  <c r="R145" i="15"/>
  <c r="Q145" i="15"/>
  <c r="R137" i="15"/>
  <c r="Q137" i="15"/>
  <c r="R129" i="15"/>
  <c r="Q129" i="15"/>
  <c r="R121" i="15"/>
  <c r="Q121" i="15"/>
  <c r="U184" i="15"/>
  <c r="T184" i="15"/>
  <c r="T159" i="15"/>
  <c r="U159" i="15"/>
  <c r="N184" i="15"/>
  <c r="O184" i="15"/>
  <c r="X162" i="15"/>
  <c r="W162" i="15"/>
  <c r="U153" i="15"/>
  <c r="T153" i="15"/>
  <c r="U145" i="15"/>
  <c r="T145" i="15"/>
  <c r="U137" i="15"/>
  <c r="T137" i="15"/>
  <c r="U129" i="15"/>
  <c r="T129" i="15"/>
  <c r="U121" i="15"/>
  <c r="T121" i="15"/>
  <c r="U113" i="15"/>
  <c r="T113" i="15"/>
  <c r="U127" i="15"/>
  <c r="T127" i="15"/>
  <c r="W188" i="15"/>
  <c r="X188" i="15"/>
  <c r="O114" i="15"/>
  <c r="N114" i="15"/>
  <c r="O145" i="15"/>
  <c r="N145" i="15"/>
  <c r="X107" i="15"/>
  <c r="W107" i="15"/>
  <c r="X99" i="15"/>
  <c r="W99" i="15"/>
  <c r="X91" i="15"/>
  <c r="W91" i="15"/>
  <c r="W83" i="15"/>
  <c r="X83" i="15"/>
  <c r="X112" i="15"/>
  <c r="W112" i="15"/>
  <c r="R156" i="15"/>
  <c r="Q156" i="15"/>
  <c r="X134" i="15"/>
  <c r="W134" i="15"/>
  <c r="R124" i="15"/>
  <c r="Q124" i="15"/>
  <c r="U105" i="15"/>
  <c r="T105" i="15"/>
  <c r="U97" i="15"/>
  <c r="T97" i="15"/>
  <c r="T87" i="15"/>
  <c r="U87" i="15"/>
  <c r="X66" i="15"/>
  <c r="W66" i="15"/>
  <c r="X58" i="15"/>
  <c r="W58" i="15"/>
  <c r="X50" i="15"/>
  <c r="W50" i="15"/>
  <c r="X42" i="15"/>
  <c r="W42" i="15"/>
  <c r="R63" i="15"/>
  <c r="Q63" i="15"/>
  <c r="R55" i="15"/>
  <c r="Q55" i="15"/>
  <c r="R47" i="15"/>
  <c r="Q47" i="15"/>
  <c r="Q39" i="15"/>
  <c r="R39" i="15"/>
  <c r="R31" i="15"/>
  <c r="Q31" i="15"/>
  <c r="X82" i="15"/>
  <c r="W82" i="15"/>
  <c r="R76" i="15"/>
  <c r="Q76" i="15"/>
  <c r="U67" i="15"/>
  <c r="T67" i="15"/>
  <c r="O59" i="15"/>
  <c r="N59" i="15"/>
  <c r="O51" i="15"/>
  <c r="N51" i="15"/>
  <c r="O43" i="15"/>
  <c r="N43" i="15"/>
  <c r="O35" i="15"/>
  <c r="N35" i="15"/>
  <c r="N27" i="15"/>
  <c r="O27" i="15"/>
  <c r="T77" i="15"/>
  <c r="U77" i="15"/>
  <c r="O81" i="15"/>
  <c r="N81" i="15"/>
  <c r="X61" i="15"/>
  <c r="W61" i="15"/>
  <c r="X53" i="15"/>
  <c r="W53" i="15"/>
  <c r="X45" i="15"/>
  <c r="W45" i="15"/>
  <c r="R80" i="15"/>
  <c r="Q80" i="15"/>
  <c r="N64" i="15"/>
  <c r="O64" i="15"/>
  <c r="N56" i="15"/>
  <c r="O56" i="15"/>
  <c r="N48" i="15"/>
  <c r="O48" i="15"/>
  <c r="N40" i="15"/>
  <c r="O40" i="15"/>
  <c r="O32" i="15"/>
  <c r="N32" i="15"/>
  <c r="N31" i="15"/>
  <c r="O31" i="15"/>
  <c r="R23" i="15"/>
  <c r="Q23" i="15"/>
  <c r="R15" i="15"/>
  <c r="Q15" i="15"/>
  <c r="R7" i="15"/>
  <c r="Q7" i="15"/>
  <c r="W43" i="15"/>
  <c r="X43" i="15"/>
  <c r="U27" i="15"/>
  <c r="T27" i="15"/>
  <c r="U12" i="15"/>
  <c r="T12" i="15"/>
  <c r="R24" i="15"/>
  <c r="Q24" i="15"/>
  <c r="O63" i="15"/>
  <c r="N63" i="15"/>
  <c r="O47" i="15"/>
  <c r="N47" i="15"/>
  <c r="O14" i="15"/>
  <c r="N14" i="15"/>
  <c r="U39" i="15"/>
  <c r="T39" i="15"/>
  <c r="Q79" i="15"/>
  <c r="R79" i="15"/>
  <c r="W25" i="15"/>
  <c r="X25" i="15"/>
  <c r="R26" i="15"/>
  <c r="Q26" i="15"/>
  <c r="U379" i="15"/>
  <c r="T379" i="15"/>
  <c r="O370" i="15"/>
  <c r="N370" i="15"/>
  <c r="O362" i="15"/>
  <c r="N362" i="15"/>
  <c r="U381" i="15"/>
  <c r="T381" i="15"/>
  <c r="U373" i="15"/>
  <c r="T373" i="15"/>
  <c r="N364" i="15"/>
  <c r="O364" i="15"/>
  <c r="N357" i="15"/>
  <c r="O357" i="15"/>
  <c r="O355" i="15"/>
  <c r="N355" i="15"/>
  <c r="R362" i="15"/>
  <c r="Q362" i="15"/>
  <c r="W349" i="15"/>
  <c r="X349" i="15"/>
  <c r="X341" i="15"/>
  <c r="W341" i="15"/>
  <c r="X333" i="15"/>
  <c r="W333" i="15"/>
  <c r="U350" i="15"/>
  <c r="T350" i="15"/>
  <c r="U342" i="15"/>
  <c r="T342" i="15"/>
  <c r="T334" i="15"/>
  <c r="U334" i="15"/>
  <c r="N354" i="15"/>
  <c r="O354" i="15"/>
  <c r="U380" i="15"/>
  <c r="T380" i="15"/>
  <c r="O350" i="15"/>
  <c r="N350" i="15"/>
  <c r="O342" i="15"/>
  <c r="N342" i="15"/>
  <c r="U347" i="15"/>
  <c r="T347" i="15"/>
  <c r="U339" i="15"/>
  <c r="T339" i="15"/>
  <c r="U359" i="15"/>
  <c r="T359" i="15"/>
  <c r="O334" i="15"/>
  <c r="N334" i="15"/>
  <c r="O332" i="15"/>
  <c r="N332" i="15"/>
  <c r="T324" i="15"/>
  <c r="U324" i="15"/>
  <c r="T316" i="15"/>
  <c r="U316" i="15"/>
  <c r="X329" i="15"/>
  <c r="W329" i="15"/>
  <c r="X321" i="15"/>
  <c r="W321" i="15"/>
  <c r="X313" i="15"/>
  <c r="W313" i="15"/>
  <c r="Q336" i="15"/>
  <c r="R336" i="15"/>
  <c r="X305" i="15"/>
  <c r="W305" i="15"/>
  <c r="X297" i="15"/>
  <c r="W297" i="15"/>
  <c r="X289" i="15"/>
  <c r="W289" i="15"/>
  <c r="X281" i="15"/>
  <c r="W281" i="15"/>
  <c r="T298" i="15"/>
  <c r="U298" i="15"/>
  <c r="T290" i="15"/>
  <c r="U290" i="15"/>
  <c r="W314" i="15"/>
  <c r="X314" i="15"/>
  <c r="R301" i="15"/>
  <c r="Q301" i="15"/>
  <c r="R293" i="15"/>
  <c r="Q293" i="15"/>
  <c r="R285" i="15"/>
  <c r="Q285" i="15"/>
  <c r="T308" i="15"/>
  <c r="U308" i="15"/>
  <c r="Q300" i="15"/>
  <c r="R300" i="15"/>
  <c r="Q292" i="15"/>
  <c r="R292" i="15"/>
  <c r="Q284" i="15"/>
  <c r="R284" i="15"/>
  <c r="Q308" i="15"/>
  <c r="R308" i="15"/>
  <c r="R290" i="15"/>
  <c r="Q290" i="15"/>
  <c r="W282" i="15"/>
  <c r="X282" i="15"/>
  <c r="T280" i="15"/>
  <c r="U280" i="15"/>
  <c r="R298" i="15"/>
  <c r="Q298" i="15"/>
  <c r="O280" i="15"/>
  <c r="N280" i="15"/>
  <c r="O272" i="15"/>
  <c r="N272" i="15"/>
  <c r="O264" i="15"/>
  <c r="N264" i="15"/>
  <c r="R273" i="15"/>
  <c r="Q273" i="15"/>
  <c r="R265" i="15"/>
  <c r="Q265" i="15"/>
  <c r="N255" i="15"/>
  <c r="O255" i="15"/>
  <c r="Q248" i="15"/>
  <c r="R248" i="15"/>
  <c r="Q240" i="15"/>
  <c r="R240" i="15"/>
  <c r="X258" i="15"/>
  <c r="W258" i="15"/>
  <c r="U277" i="15"/>
  <c r="T277" i="15"/>
  <c r="X259" i="15"/>
  <c r="W259" i="15"/>
  <c r="X260" i="15"/>
  <c r="W260" i="15"/>
  <c r="U276" i="15"/>
  <c r="T276" i="15"/>
  <c r="U233" i="15"/>
  <c r="T233" i="15"/>
  <c r="N231" i="15"/>
  <c r="O231" i="15"/>
  <c r="R222" i="15"/>
  <c r="Q222" i="15"/>
  <c r="R214" i="15"/>
  <c r="Q214" i="15"/>
  <c r="R206" i="15"/>
  <c r="Q206" i="15"/>
  <c r="R198" i="15"/>
  <c r="Q198" i="15"/>
  <c r="R190" i="15"/>
  <c r="Q190" i="15"/>
  <c r="R182" i="15"/>
  <c r="Q182" i="15"/>
  <c r="R229" i="15"/>
  <c r="Q229" i="15"/>
  <c r="U215" i="15"/>
  <c r="T215" i="15"/>
  <c r="U207" i="15"/>
  <c r="T207" i="15"/>
  <c r="U199" i="15"/>
  <c r="T199" i="15"/>
  <c r="U191" i="15"/>
  <c r="T191" i="15"/>
  <c r="U183" i="15"/>
  <c r="T183" i="15"/>
  <c r="R241" i="15"/>
  <c r="Q241" i="15"/>
  <c r="O225" i="15"/>
  <c r="N225" i="15"/>
  <c r="R196" i="15"/>
  <c r="Q196" i="15"/>
  <c r="X174" i="15"/>
  <c r="W174" i="15"/>
  <c r="X166" i="15"/>
  <c r="W166" i="15"/>
  <c r="X158" i="15"/>
  <c r="W158" i="15"/>
  <c r="X203" i="15"/>
  <c r="W203" i="15"/>
  <c r="X187" i="15"/>
  <c r="W187" i="15"/>
  <c r="W175" i="15"/>
  <c r="X175" i="15"/>
  <c r="T167" i="15"/>
  <c r="U167" i="15"/>
  <c r="T198" i="15"/>
  <c r="U198" i="15"/>
  <c r="O168" i="15"/>
  <c r="N168" i="15"/>
  <c r="N160" i="15"/>
  <c r="O160" i="15"/>
  <c r="R194" i="15"/>
  <c r="Q194" i="15"/>
  <c r="R168" i="15"/>
  <c r="Q168" i="15"/>
  <c r="U216" i="15"/>
  <c r="T216" i="15"/>
  <c r="U171" i="15"/>
  <c r="T171" i="15"/>
  <c r="N178" i="15"/>
  <c r="O178" i="15"/>
  <c r="X154" i="15"/>
  <c r="W154" i="15"/>
  <c r="X146" i="15"/>
  <c r="W146" i="15"/>
  <c r="X138" i="15"/>
  <c r="W138" i="15"/>
  <c r="X130" i="15"/>
  <c r="W130" i="15"/>
  <c r="X122" i="15"/>
  <c r="W122" i="15"/>
  <c r="W114" i="15"/>
  <c r="X114" i="15"/>
  <c r="N176" i="15"/>
  <c r="O176" i="15"/>
  <c r="U155" i="15"/>
  <c r="T155" i="15"/>
  <c r="U147" i="15"/>
  <c r="T147" i="15"/>
  <c r="U139" i="15"/>
  <c r="T139" i="15"/>
  <c r="U131" i="15"/>
  <c r="T131" i="15"/>
  <c r="U123" i="15"/>
  <c r="T123" i="15"/>
  <c r="T115" i="15"/>
  <c r="U115" i="15"/>
  <c r="U109" i="15"/>
  <c r="T109" i="15"/>
  <c r="R150" i="15"/>
  <c r="Q150" i="15"/>
  <c r="R142" i="15"/>
  <c r="Q142" i="15"/>
  <c r="R134" i="15"/>
  <c r="Q134" i="15"/>
  <c r="R126" i="15"/>
  <c r="Q126" i="15"/>
  <c r="R118" i="15"/>
  <c r="Q118" i="15"/>
  <c r="R112" i="15"/>
  <c r="Q112" i="15"/>
  <c r="R177" i="15"/>
  <c r="Q177" i="15"/>
  <c r="X168" i="15"/>
  <c r="W168" i="15"/>
  <c r="U144" i="15"/>
  <c r="T144" i="15"/>
  <c r="U103" i="15"/>
  <c r="T103" i="15"/>
  <c r="U95" i="15"/>
  <c r="T95" i="15"/>
  <c r="O104" i="15"/>
  <c r="N104" i="15"/>
  <c r="O96" i="15"/>
  <c r="N96" i="15"/>
  <c r="O88" i="15"/>
  <c r="N88" i="15"/>
  <c r="O80" i="15"/>
  <c r="N80" i="15"/>
  <c r="O72" i="15"/>
  <c r="N72" i="15"/>
  <c r="R174" i="15"/>
  <c r="Q174" i="15"/>
  <c r="O137" i="15"/>
  <c r="N137" i="15"/>
  <c r="Q104" i="15"/>
  <c r="R104" i="15"/>
  <c r="Q96" i="15"/>
  <c r="R96" i="15"/>
  <c r="R88" i="15"/>
  <c r="Q88" i="15"/>
  <c r="U118" i="15"/>
  <c r="T118" i="15"/>
  <c r="O101" i="15"/>
  <c r="N101" i="15"/>
  <c r="O93" i="15"/>
  <c r="N93" i="15"/>
  <c r="R173" i="15"/>
  <c r="Q173" i="15"/>
  <c r="U112" i="15"/>
  <c r="T112" i="15"/>
  <c r="X104" i="15"/>
  <c r="W104" i="15"/>
  <c r="X96" i="15"/>
  <c r="W96" i="15"/>
  <c r="X88" i="15"/>
  <c r="W88" i="15"/>
  <c r="X80" i="15"/>
  <c r="W80" i="15"/>
  <c r="X72" i="15"/>
  <c r="W72" i="15"/>
  <c r="R155" i="15"/>
  <c r="Q155" i="15"/>
  <c r="X133" i="15"/>
  <c r="W133" i="15"/>
  <c r="R123" i="15"/>
  <c r="Q123" i="15"/>
  <c r="T73" i="15"/>
  <c r="U73" i="15"/>
  <c r="R108" i="15"/>
  <c r="Q108" i="15"/>
  <c r="X86" i="15"/>
  <c r="W86" i="15"/>
  <c r="X81" i="15"/>
  <c r="W81" i="15"/>
  <c r="O60" i="15"/>
  <c r="N60" i="15"/>
  <c r="O52" i="15"/>
  <c r="N52" i="15"/>
  <c r="O44" i="15"/>
  <c r="N44" i="15"/>
  <c r="O36" i="15"/>
  <c r="N36" i="15"/>
  <c r="O28" i="15"/>
  <c r="N28" i="15"/>
  <c r="U89" i="15"/>
  <c r="T89" i="15"/>
  <c r="O75" i="15"/>
  <c r="N75" i="15"/>
  <c r="O66" i="15"/>
  <c r="N66" i="15"/>
  <c r="O58" i="15"/>
  <c r="N58" i="15"/>
  <c r="O50" i="15"/>
  <c r="N50" i="15"/>
  <c r="N42" i="15"/>
  <c r="O42" i="15"/>
  <c r="O90" i="15"/>
  <c r="N90" i="15"/>
  <c r="U79" i="15"/>
  <c r="T79" i="15"/>
  <c r="R262" i="15"/>
  <c r="Q262" i="15"/>
  <c r="O30" i="15"/>
  <c r="N30" i="15"/>
  <c r="O20" i="15"/>
  <c r="N20" i="15"/>
  <c r="O12" i="15"/>
  <c r="N12" i="15"/>
  <c r="O4" i="15"/>
  <c r="N4" i="15"/>
  <c r="U4" i="15"/>
  <c r="T4" i="15"/>
  <c r="R32" i="15"/>
  <c r="Q32" i="15"/>
  <c r="X23" i="15"/>
  <c r="W23" i="15"/>
  <c r="X15" i="15"/>
  <c r="W15" i="15"/>
  <c r="X7" i="15"/>
  <c r="W7" i="15"/>
  <c r="U20" i="15"/>
  <c r="T20" i="15"/>
  <c r="U61" i="15"/>
  <c r="T61" i="15"/>
  <c r="U45" i="15"/>
  <c r="T45" i="15"/>
  <c r="R27" i="15"/>
  <c r="Q27" i="15"/>
  <c r="Q20" i="15"/>
  <c r="R20" i="15"/>
  <c r="Q12" i="15"/>
  <c r="R12" i="15"/>
  <c r="Q4" i="15"/>
  <c r="R4" i="15"/>
  <c r="R35" i="15"/>
  <c r="Q35" i="15"/>
  <c r="O17" i="15"/>
  <c r="N17" i="15"/>
  <c r="O9" i="15"/>
  <c r="N9" i="15"/>
  <c r="N74" i="15"/>
  <c r="O74" i="15"/>
  <c r="R18" i="15"/>
  <c r="Q18" i="15"/>
  <c r="R10" i="15"/>
  <c r="Q10" i="15"/>
  <c r="R2" i="15"/>
  <c r="Q2" i="15"/>
  <c r="X19" i="15"/>
  <c r="W19" i="15"/>
  <c r="X11" i="15"/>
  <c r="W11" i="15"/>
  <c r="X3" i="15"/>
  <c r="W3" i="15"/>
  <c r="R382" i="15"/>
  <c r="Q382" i="15"/>
  <c r="R374" i="15"/>
  <c r="Q374" i="15"/>
  <c r="W365" i="15"/>
  <c r="X365" i="15"/>
  <c r="W358" i="15"/>
  <c r="X358" i="15"/>
  <c r="O379" i="15"/>
  <c r="N379" i="15"/>
  <c r="R370" i="15"/>
  <c r="Q370" i="15"/>
  <c r="O378" i="15"/>
  <c r="N378" i="15"/>
  <c r="Q369" i="15"/>
  <c r="R369" i="15"/>
  <c r="U375" i="15"/>
  <c r="T375" i="15"/>
  <c r="O366" i="15"/>
  <c r="N366" i="15"/>
  <c r="X381" i="15"/>
  <c r="W381" i="15"/>
  <c r="U371" i="15"/>
  <c r="T371" i="15"/>
  <c r="U363" i="15"/>
  <c r="T363" i="15"/>
  <c r="U356" i="15"/>
  <c r="T356" i="15"/>
  <c r="O346" i="15"/>
  <c r="N346" i="15"/>
  <c r="O371" i="15"/>
  <c r="N371" i="15"/>
  <c r="R353" i="15"/>
  <c r="Q353" i="15"/>
  <c r="Q345" i="15"/>
  <c r="R345" i="15"/>
  <c r="R337" i="15"/>
  <c r="Q337" i="15"/>
  <c r="X379" i="15"/>
  <c r="W379" i="15"/>
  <c r="T357" i="15"/>
  <c r="U357" i="15"/>
  <c r="R354" i="15"/>
  <c r="Q354" i="15"/>
  <c r="X352" i="15"/>
  <c r="W352" i="15"/>
  <c r="X344" i="15"/>
  <c r="W344" i="15"/>
  <c r="W336" i="15"/>
  <c r="X336" i="15"/>
  <c r="T353" i="15"/>
  <c r="U353" i="15"/>
  <c r="U345" i="15"/>
  <c r="T345" i="15"/>
  <c r="U337" i="15"/>
  <c r="T337" i="15"/>
  <c r="X331" i="15"/>
  <c r="W331" i="15"/>
  <c r="X323" i="15"/>
  <c r="W323" i="15"/>
  <c r="X315" i="15"/>
  <c r="W315" i="15"/>
  <c r="X307" i="15"/>
  <c r="W307" i="15"/>
  <c r="O333" i="15"/>
  <c r="N333" i="15"/>
  <c r="Q326" i="15"/>
  <c r="R326" i="15"/>
  <c r="Q318" i="15"/>
  <c r="R318" i="15"/>
  <c r="Q310" i="15"/>
  <c r="R310" i="15"/>
  <c r="X327" i="15"/>
  <c r="W327" i="15"/>
  <c r="X319" i="15"/>
  <c r="W319" i="15"/>
  <c r="X311" i="15"/>
  <c r="W311" i="15"/>
  <c r="X326" i="15"/>
  <c r="W326" i="15"/>
  <c r="X318" i="15"/>
  <c r="W318" i="15"/>
  <c r="W332" i="15"/>
  <c r="X332" i="15"/>
  <c r="X325" i="15"/>
  <c r="W325" i="15"/>
  <c r="X317" i="15"/>
  <c r="W317" i="15"/>
  <c r="X309" i="15"/>
  <c r="W309" i="15"/>
  <c r="O328" i="15"/>
  <c r="N328" i="15"/>
  <c r="O320" i="15"/>
  <c r="N320" i="15"/>
  <c r="O312" i="15"/>
  <c r="N312" i="15"/>
  <c r="U304" i="15"/>
  <c r="T304" i="15"/>
  <c r="W308" i="15"/>
  <c r="X308" i="15"/>
  <c r="R299" i="15"/>
  <c r="Q299" i="15"/>
  <c r="X299" i="15"/>
  <c r="W299" i="15"/>
  <c r="X291" i="15"/>
  <c r="W291" i="15"/>
  <c r="X283" i="15"/>
  <c r="W283" i="15"/>
  <c r="U303" i="15"/>
  <c r="T303" i="15"/>
  <c r="N289" i="15"/>
  <c r="O289" i="15"/>
  <c r="R271" i="15"/>
  <c r="Q271" i="15"/>
  <c r="R263" i="15"/>
  <c r="Q263" i="15"/>
  <c r="W272" i="15"/>
  <c r="X272" i="15"/>
  <c r="W264" i="15"/>
  <c r="X264" i="15"/>
  <c r="U273" i="15"/>
  <c r="T273" i="15"/>
  <c r="U265" i="15"/>
  <c r="T265" i="15"/>
  <c r="U257" i="15"/>
  <c r="T257" i="15"/>
  <c r="U272" i="15"/>
  <c r="T272" i="15"/>
  <c r="U264" i="15"/>
  <c r="T264" i="15"/>
  <c r="R275" i="15"/>
  <c r="Q275" i="15"/>
  <c r="R267" i="15"/>
  <c r="Q267" i="15"/>
  <c r="R259" i="15"/>
  <c r="Q259" i="15"/>
  <c r="W290" i="15"/>
  <c r="X290" i="15"/>
  <c r="R247" i="15"/>
  <c r="Q247" i="15"/>
  <c r="R239" i="15"/>
  <c r="Q239" i="15"/>
  <c r="Q231" i="15"/>
  <c r="R231" i="15"/>
  <c r="T258" i="15"/>
  <c r="U258" i="15"/>
  <c r="O252" i="15"/>
  <c r="N252" i="15"/>
  <c r="O244" i="15"/>
  <c r="N244" i="15"/>
  <c r="N236" i="15"/>
  <c r="O236" i="15"/>
  <c r="O228" i="15"/>
  <c r="N228" i="15"/>
  <c r="Q258" i="15"/>
  <c r="R258" i="15"/>
  <c r="U249" i="15"/>
  <c r="T249" i="15"/>
  <c r="U241" i="15"/>
  <c r="T241" i="15"/>
  <c r="O249" i="15"/>
  <c r="N249" i="15"/>
  <c r="O241" i="15"/>
  <c r="N241" i="15"/>
  <c r="X274" i="15"/>
  <c r="W274" i="15"/>
  <c r="W256" i="15"/>
  <c r="X256" i="15"/>
  <c r="N248" i="15"/>
  <c r="O248" i="15"/>
  <c r="N240" i="15"/>
  <c r="O240" i="15"/>
  <c r="O232" i="15"/>
  <c r="N232" i="15"/>
  <c r="X229" i="15"/>
  <c r="W229" i="15"/>
  <c r="U220" i="15"/>
  <c r="T220" i="15"/>
  <c r="U212" i="15"/>
  <c r="T212" i="15"/>
  <c r="T204" i="15"/>
  <c r="U204" i="15"/>
  <c r="T196" i="15"/>
  <c r="U196" i="15"/>
  <c r="T188" i="15"/>
  <c r="U188" i="15"/>
  <c r="T180" i="15"/>
  <c r="U180" i="15"/>
  <c r="X246" i="15"/>
  <c r="W246" i="15"/>
  <c r="X226" i="15"/>
  <c r="W226" i="15"/>
  <c r="W217" i="15"/>
  <c r="X217" i="15"/>
  <c r="W209" i="15"/>
  <c r="X209" i="15"/>
  <c r="W201" i="15"/>
  <c r="X201" i="15"/>
  <c r="W193" i="15"/>
  <c r="X193" i="15"/>
  <c r="W185" i="15"/>
  <c r="X185" i="15"/>
  <c r="W177" i="15"/>
  <c r="X177" i="15"/>
  <c r="Q237" i="15"/>
  <c r="R237" i="15"/>
  <c r="X228" i="15"/>
  <c r="W228" i="15"/>
  <c r="O219" i="15"/>
  <c r="N219" i="15"/>
  <c r="N211" i="15"/>
  <c r="O211" i="15"/>
  <c r="N203" i="15"/>
  <c r="O203" i="15"/>
  <c r="N195" i="15"/>
  <c r="O195" i="15"/>
  <c r="N187" i="15"/>
  <c r="O187" i="15"/>
  <c r="N179" i="15"/>
  <c r="O179" i="15"/>
  <c r="O218" i="15"/>
  <c r="N218" i="15"/>
  <c r="O239" i="15"/>
  <c r="N239" i="15"/>
  <c r="R224" i="15"/>
  <c r="Q224" i="15"/>
  <c r="N216" i="15"/>
  <c r="O216" i="15"/>
  <c r="O186" i="15"/>
  <c r="N186" i="15"/>
  <c r="X171" i="15"/>
  <c r="W171" i="15"/>
  <c r="X163" i="15"/>
  <c r="W163" i="15"/>
  <c r="U181" i="15"/>
  <c r="T181" i="15"/>
  <c r="Q161" i="15"/>
  <c r="R161" i="15"/>
  <c r="O152" i="15"/>
  <c r="N152" i="15"/>
  <c r="O144" i="15"/>
  <c r="N144" i="15"/>
  <c r="O136" i="15"/>
  <c r="N136" i="15"/>
  <c r="O128" i="15"/>
  <c r="N128" i="15"/>
  <c r="N120" i="15"/>
  <c r="O120" i="15"/>
  <c r="R175" i="15"/>
  <c r="Q175" i="15"/>
  <c r="O151" i="15"/>
  <c r="N151" i="15"/>
  <c r="O143" i="15"/>
  <c r="N143" i="15"/>
  <c r="O135" i="15"/>
  <c r="N135" i="15"/>
  <c r="O127" i="15"/>
  <c r="N127" i="15"/>
  <c r="U192" i="15"/>
  <c r="T192" i="15"/>
  <c r="O171" i="15"/>
  <c r="N171" i="15"/>
  <c r="X251" i="15"/>
  <c r="W251" i="15"/>
  <c r="U157" i="15"/>
  <c r="T157" i="15"/>
  <c r="O159" i="15"/>
  <c r="N159" i="15"/>
  <c r="X151" i="15"/>
  <c r="W151" i="15"/>
  <c r="X143" i="15"/>
  <c r="W143" i="15"/>
  <c r="X135" i="15"/>
  <c r="W135" i="15"/>
  <c r="X127" i="15"/>
  <c r="W127" i="15"/>
  <c r="X119" i="15"/>
  <c r="W119" i="15"/>
  <c r="U143" i="15"/>
  <c r="T143" i="15"/>
  <c r="O119" i="15"/>
  <c r="N119" i="15"/>
  <c r="O109" i="15"/>
  <c r="N109" i="15"/>
  <c r="U161" i="15"/>
  <c r="T161" i="15"/>
  <c r="O129" i="15"/>
  <c r="N129" i="15"/>
  <c r="R105" i="15"/>
  <c r="Q105" i="15"/>
  <c r="R97" i="15"/>
  <c r="Q97" i="15"/>
  <c r="R89" i="15"/>
  <c r="Q89" i="15"/>
  <c r="R81" i="15"/>
  <c r="Q81" i="15"/>
  <c r="N154" i="15"/>
  <c r="O154" i="15"/>
  <c r="R111" i="15"/>
  <c r="Q111" i="15"/>
  <c r="X142" i="15"/>
  <c r="W142" i="15"/>
  <c r="R132" i="15"/>
  <c r="Q132" i="15"/>
  <c r="U119" i="15"/>
  <c r="T119" i="15"/>
  <c r="X103" i="15"/>
  <c r="W103" i="15"/>
  <c r="O71" i="15"/>
  <c r="N71" i="15"/>
  <c r="R64" i="15"/>
  <c r="Q64" i="15"/>
  <c r="R56" i="15"/>
  <c r="Q56" i="15"/>
  <c r="R48" i="15"/>
  <c r="Q48" i="15"/>
  <c r="R40" i="15"/>
  <c r="Q40" i="15"/>
  <c r="R100" i="15"/>
  <c r="Q100" i="15"/>
  <c r="O61" i="15"/>
  <c r="N61" i="15"/>
  <c r="O53" i="15"/>
  <c r="N53" i="15"/>
  <c r="O45" i="15"/>
  <c r="N45" i="15"/>
  <c r="O37" i="15"/>
  <c r="N37" i="15"/>
  <c r="O29" i="15"/>
  <c r="N29" i="15"/>
  <c r="U75" i="15"/>
  <c r="T75" i="15"/>
  <c r="U65" i="15"/>
  <c r="T65" i="15"/>
  <c r="U57" i="15"/>
  <c r="T57" i="15"/>
  <c r="U49" i="15"/>
  <c r="T49" i="15"/>
  <c r="U41" i="15"/>
  <c r="T41" i="15"/>
  <c r="U33" i="15"/>
  <c r="T33" i="15"/>
  <c r="T25" i="15"/>
  <c r="U25" i="15"/>
  <c r="X74" i="15"/>
  <c r="W74" i="15"/>
  <c r="U88" i="15"/>
  <c r="T88" i="15"/>
  <c r="N78" i="15"/>
  <c r="O78" i="15"/>
  <c r="R59" i="15"/>
  <c r="Q59" i="15"/>
  <c r="R51" i="15"/>
  <c r="Q51" i="15"/>
  <c r="N91" i="15"/>
  <c r="O91" i="15"/>
  <c r="O69" i="15"/>
  <c r="N69" i="15"/>
  <c r="U62" i="15"/>
  <c r="T62" i="15"/>
  <c r="U54" i="15"/>
  <c r="T54" i="15"/>
  <c r="U46" i="15"/>
  <c r="T46" i="15"/>
  <c r="U38" i="15"/>
  <c r="T38" i="15"/>
  <c r="O21" i="15"/>
  <c r="N21" i="15"/>
  <c r="O13" i="15"/>
  <c r="N13" i="15"/>
  <c r="O5" i="15"/>
  <c r="N5" i="15"/>
  <c r="R25" i="15"/>
  <c r="Q25" i="15"/>
  <c r="X111" i="15"/>
  <c r="W111" i="15"/>
  <c r="X59" i="15"/>
  <c r="W59" i="15"/>
  <c r="R33" i="15"/>
  <c r="Q33" i="15"/>
  <c r="R69" i="15"/>
  <c r="Q69" i="15"/>
  <c r="N34" i="15"/>
  <c r="O34" i="15"/>
  <c r="X378" i="15"/>
  <c r="W378" i="15"/>
  <c r="U368" i="15"/>
  <c r="T368" i="15"/>
  <c r="U361" i="15"/>
  <c r="T361" i="15"/>
  <c r="X380" i="15"/>
  <c r="W380" i="15"/>
  <c r="U370" i="15"/>
  <c r="T370" i="15"/>
  <c r="U362" i="15"/>
  <c r="T362" i="15"/>
  <c r="R347" i="15"/>
  <c r="Q347" i="15"/>
  <c r="R339" i="15"/>
  <c r="Q339" i="15"/>
  <c r="U369" i="15"/>
  <c r="T369" i="15"/>
  <c r="X348" i="15"/>
  <c r="W348" i="15"/>
  <c r="W340" i="15"/>
  <c r="X340" i="15"/>
  <c r="U348" i="15"/>
  <c r="T348" i="15"/>
  <c r="U340" i="15"/>
  <c r="T340" i="15"/>
  <c r="W353" i="15"/>
  <c r="X353" i="15"/>
  <c r="X345" i="15"/>
  <c r="W345" i="15"/>
  <c r="X337" i="15"/>
  <c r="W337" i="15"/>
  <c r="W330" i="15"/>
  <c r="X330" i="15"/>
  <c r="W322" i="15"/>
  <c r="X322" i="15"/>
  <c r="R327" i="15"/>
  <c r="Q327" i="15"/>
  <c r="R319" i="15"/>
  <c r="Q319" i="15"/>
  <c r="R311" i="15"/>
  <c r="Q311" i="15"/>
  <c r="R295" i="15"/>
  <c r="Q295" i="15"/>
  <c r="R287" i="15"/>
  <c r="Q287" i="15"/>
  <c r="R279" i="15"/>
  <c r="Q279" i="15"/>
  <c r="W296" i="15"/>
  <c r="X296" i="15"/>
  <c r="W288" i="15"/>
  <c r="X288" i="15"/>
  <c r="R307" i="15"/>
  <c r="Q307" i="15"/>
  <c r="O299" i="15"/>
  <c r="N299" i="15"/>
  <c r="O291" i="15"/>
  <c r="N291" i="15"/>
  <c r="N283" i="15"/>
  <c r="O283" i="15"/>
  <c r="O298" i="15"/>
  <c r="N298" i="15"/>
  <c r="O290" i="15"/>
  <c r="N290" i="15"/>
  <c r="U306" i="15"/>
  <c r="T306" i="15"/>
  <c r="O306" i="15"/>
  <c r="N306" i="15"/>
  <c r="N279" i="15"/>
  <c r="O279" i="15"/>
  <c r="O296" i="15"/>
  <c r="N296" i="15"/>
  <c r="T282" i="15"/>
  <c r="U282" i="15"/>
  <c r="O278" i="15"/>
  <c r="N278" i="15"/>
  <c r="R291" i="15"/>
  <c r="Q291" i="15"/>
  <c r="O286" i="15"/>
  <c r="N286" i="15"/>
  <c r="X277" i="15"/>
  <c r="W277" i="15"/>
  <c r="U270" i="15"/>
  <c r="T270" i="15"/>
  <c r="U262" i="15"/>
  <c r="T262" i="15"/>
  <c r="U279" i="15"/>
  <c r="T279" i="15"/>
  <c r="N271" i="15"/>
  <c r="O271" i="15"/>
  <c r="N263" i="15"/>
  <c r="O263" i="15"/>
  <c r="O254" i="15"/>
  <c r="N254" i="15"/>
  <c r="O246" i="15"/>
  <c r="N246" i="15"/>
  <c r="O238" i="15"/>
  <c r="N238" i="15"/>
  <c r="R257" i="15"/>
  <c r="Q257" i="15"/>
  <c r="U245" i="15"/>
  <c r="T245" i="15"/>
  <c r="O230" i="15"/>
  <c r="N230" i="15"/>
  <c r="O220" i="15"/>
  <c r="N220" i="15"/>
  <c r="O212" i="15"/>
  <c r="N212" i="15"/>
  <c r="O204" i="15"/>
  <c r="N204" i="15"/>
  <c r="O196" i="15"/>
  <c r="N196" i="15"/>
  <c r="O188" i="15"/>
  <c r="N188" i="15"/>
  <c r="O180" i="15"/>
  <c r="N180" i="15"/>
  <c r="U240" i="15"/>
  <c r="T240" i="15"/>
  <c r="U225" i="15"/>
  <c r="T225" i="15"/>
  <c r="U260" i="15"/>
  <c r="T260" i="15"/>
  <c r="X221" i="15"/>
  <c r="W221" i="15"/>
  <c r="X213" i="15"/>
  <c r="W213" i="15"/>
  <c r="X205" i="15"/>
  <c r="W205" i="15"/>
  <c r="X197" i="15"/>
  <c r="W197" i="15"/>
  <c r="X189" i="15"/>
  <c r="W189" i="15"/>
  <c r="X181" i="15"/>
  <c r="W181" i="15"/>
  <c r="R236" i="15"/>
  <c r="Q236" i="15"/>
  <c r="W223" i="15"/>
  <c r="X223" i="15"/>
  <c r="R188" i="15"/>
  <c r="Q188" i="15"/>
  <c r="R172" i="15"/>
  <c r="Q172" i="15"/>
  <c r="R164" i="15"/>
  <c r="Q164" i="15"/>
  <c r="O199" i="15"/>
  <c r="N199" i="15"/>
  <c r="O183" i="15"/>
  <c r="N183" i="15"/>
  <c r="W173" i="15"/>
  <c r="X173" i="15"/>
  <c r="W165" i="15"/>
  <c r="X165" i="15"/>
  <c r="T190" i="15"/>
  <c r="U190" i="15"/>
  <c r="U174" i="15"/>
  <c r="T174" i="15"/>
  <c r="U166" i="15"/>
  <c r="T166" i="15"/>
  <c r="U158" i="15"/>
  <c r="T158" i="15"/>
  <c r="X230" i="15"/>
  <c r="W230" i="15"/>
  <c r="N174" i="15"/>
  <c r="O174" i="15"/>
  <c r="O166" i="15"/>
  <c r="N166" i="15"/>
  <c r="X169" i="15"/>
  <c r="W169" i="15"/>
  <c r="X160" i="15"/>
  <c r="W160" i="15"/>
  <c r="R152" i="15"/>
  <c r="Q152" i="15"/>
  <c r="R144" i="15"/>
  <c r="Q144" i="15"/>
  <c r="R136" i="15"/>
  <c r="Q136" i="15"/>
  <c r="R128" i="15"/>
  <c r="Q128" i="15"/>
  <c r="R120" i="15"/>
  <c r="Q120" i="15"/>
  <c r="O163" i="15"/>
  <c r="N163" i="15"/>
  <c r="X153" i="15"/>
  <c r="W153" i="15"/>
  <c r="X145" i="15"/>
  <c r="W145" i="15"/>
  <c r="X137" i="15"/>
  <c r="W137" i="15"/>
  <c r="X129" i="15"/>
  <c r="W129" i="15"/>
  <c r="X121" i="15"/>
  <c r="W121" i="15"/>
  <c r="W113" i="15"/>
  <c r="X113" i="15"/>
  <c r="X238" i="15"/>
  <c r="W238" i="15"/>
  <c r="N172" i="15"/>
  <c r="O172" i="15"/>
  <c r="N156" i="15"/>
  <c r="O156" i="15"/>
  <c r="O148" i="15"/>
  <c r="N148" i="15"/>
  <c r="O140" i="15"/>
  <c r="N140" i="15"/>
  <c r="O132" i="15"/>
  <c r="N132" i="15"/>
  <c r="O124" i="15"/>
  <c r="N124" i="15"/>
  <c r="O116" i="15"/>
  <c r="N116" i="15"/>
  <c r="O110" i="15"/>
  <c r="N110" i="15"/>
  <c r="X101" i="15"/>
  <c r="W101" i="15"/>
  <c r="X93" i="15"/>
  <c r="W93" i="15"/>
  <c r="T102" i="15"/>
  <c r="U102" i="15"/>
  <c r="T94" i="15"/>
  <c r="U94" i="15"/>
  <c r="U86" i="15"/>
  <c r="T86" i="15"/>
  <c r="U78" i="15"/>
  <c r="T78" i="15"/>
  <c r="U70" i="15"/>
  <c r="T70" i="15"/>
  <c r="O121" i="15"/>
  <c r="N121" i="15"/>
  <c r="N146" i="15"/>
  <c r="O146" i="15"/>
  <c r="X110" i="15"/>
  <c r="W110" i="15"/>
  <c r="O102" i="15"/>
  <c r="N102" i="15"/>
  <c r="O94" i="15"/>
  <c r="N94" i="15"/>
  <c r="O86" i="15"/>
  <c r="N86" i="15"/>
  <c r="U107" i="15"/>
  <c r="T107" i="15"/>
  <c r="U99" i="15"/>
  <c r="T99" i="15"/>
  <c r="U91" i="15"/>
  <c r="T91" i="15"/>
  <c r="N164" i="15"/>
  <c r="O164" i="15"/>
  <c r="R102" i="15"/>
  <c r="Q102" i="15"/>
  <c r="R94" i="15"/>
  <c r="Q94" i="15"/>
  <c r="R86" i="15"/>
  <c r="Q86" i="15"/>
  <c r="R78" i="15"/>
  <c r="Q78" i="15"/>
  <c r="R70" i="15"/>
  <c r="Q70" i="15"/>
  <c r="X141" i="15"/>
  <c r="W141" i="15"/>
  <c r="R131" i="15"/>
  <c r="Q131" i="15"/>
  <c r="X109" i="15"/>
  <c r="W109" i="15"/>
  <c r="O106" i="15"/>
  <c r="N106" i="15"/>
  <c r="X70" i="15"/>
  <c r="W70" i="15"/>
  <c r="Q83" i="15"/>
  <c r="R83" i="15"/>
  <c r="U66" i="15"/>
  <c r="T66" i="15"/>
  <c r="U58" i="15"/>
  <c r="T58" i="15"/>
  <c r="U50" i="15"/>
  <c r="T50" i="15"/>
  <c r="U42" i="15"/>
  <c r="T42" i="15"/>
  <c r="U34" i="15"/>
  <c r="T34" i="15"/>
  <c r="T26" i="15"/>
  <c r="U26" i="15"/>
  <c r="R73" i="15"/>
  <c r="Q73" i="15"/>
  <c r="O112" i="15"/>
  <c r="N112" i="15"/>
  <c r="U64" i="15"/>
  <c r="T64" i="15"/>
  <c r="U56" i="15"/>
  <c r="T56" i="15"/>
  <c r="U48" i="15"/>
  <c r="T48" i="15"/>
  <c r="U40" i="15"/>
  <c r="T40" i="15"/>
  <c r="X87" i="15"/>
  <c r="W87" i="15"/>
  <c r="X73" i="15"/>
  <c r="W73" i="15"/>
  <c r="U28" i="15"/>
  <c r="T28" i="15"/>
  <c r="T18" i="15"/>
  <c r="U18" i="15"/>
  <c r="T10" i="15"/>
  <c r="U10" i="15"/>
  <c r="T2" i="15"/>
  <c r="U2" i="15"/>
  <c r="Q21" i="15"/>
  <c r="R21" i="15"/>
  <c r="Q13" i="15"/>
  <c r="R13" i="15"/>
  <c r="R5" i="15"/>
  <c r="Q5" i="15"/>
  <c r="O6" i="15"/>
  <c r="N6" i="15"/>
  <c r="T37" i="15"/>
  <c r="U37" i="15"/>
  <c r="O18" i="15"/>
  <c r="N18" i="15"/>
  <c r="O10" i="15"/>
  <c r="N10" i="15"/>
  <c r="O2" i="15"/>
  <c r="X30" i="15"/>
  <c r="W30" i="15"/>
  <c r="U23" i="15"/>
  <c r="T23" i="15"/>
  <c r="U15" i="15"/>
  <c r="T15" i="15"/>
  <c r="U7" i="15"/>
  <c r="T7" i="15"/>
  <c r="O24" i="15"/>
  <c r="N24" i="15"/>
  <c r="N16" i="15"/>
  <c r="O16" i="15"/>
  <c r="N8" i="15"/>
  <c r="O8" i="15"/>
  <c r="O22" i="15"/>
  <c r="N22" i="15"/>
  <c r="R17" i="15"/>
  <c r="Q17" i="15"/>
  <c r="R9" i="15"/>
  <c r="Q9" i="15"/>
  <c r="X27" i="15"/>
  <c r="W27" i="15"/>
  <c r="O380" i="15"/>
  <c r="N380" i="15"/>
  <c r="R371" i="15"/>
  <c r="Q371" i="15"/>
  <c r="R363" i="15"/>
  <c r="Q363" i="15"/>
  <c r="R356" i="15"/>
  <c r="Q356" i="15"/>
  <c r="T377" i="15"/>
  <c r="U377" i="15"/>
  <c r="O368" i="15"/>
  <c r="N368" i="15"/>
  <c r="U376" i="15"/>
  <c r="T376" i="15"/>
  <c r="O367" i="15"/>
  <c r="N367" i="15"/>
  <c r="N360" i="15"/>
  <c r="O360" i="15"/>
  <c r="X382" i="15"/>
  <c r="W382" i="15"/>
  <c r="X374" i="15"/>
  <c r="W374" i="15"/>
  <c r="T364" i="15"/>
  <c r="U364" i="15"/>
  <c r="R378" i="15"/>
  <c r="Q378" i="15"/>
  <c r="X369" i="15"/>
  <c r="W369" i="15"/>
  <c r="X354" i="15"/>
  <c r="W354" i="15"/>
  <c r="O359" i="15"/>
  <c r="N359" i="15"/>
  <c r="U352" i="15"/>
  <c r="T352" i="15"/>
  <c r="U344" i="15"/>
  <c r="T344" i="15"/>
  <c r="U354" i="15"/>
  <c r="T354" i="15"/>
  <c r="R355" i="15"/>
  <c r="Q355" i="15"/>
  <c r="O351" i="15"/>
  <c r="N351" i="15"/>
  <c r="O343" i="15"/>
  <c r="N343" i="15"/>
  <c r="N335" i="15"/>
  <c r="O335" i="15"/>
  <c r="N374" i="15"/>
  <c r="O374" i="15"/>
  <c r="R376" i="15"/>
  <c r="Q376" i="15"/>
  <c r="R350" i="15"/>
  <c r="Q350" i="15"/>
  <c r="R342" i="15"/>
  <c r="Q342" i="15"/>
  <c r="R334" i="15"/>
  <c r="Q334" i="15"/>
  <c r="X351" i="15"/>
  <c r="W351" i="15"/>
  <c r="X343" i="15"/>
  <c r="W343" i="15"/>
  <c r="X335" i="15"/>
  <c r="W335" i="15"/>
  <c r="R329" i="15"/>
  <c r="Q329" i="15"/>
  <c r="R321" i="15"/>
  <c r="Q321" i="15"/>
  <c r="R313" i="15"/>
  <c r="Q313" i="15"/>
  <c r="R305" i="15"/>
  <c r="Q305" i="15"/>
  <c r="U336" i="15"/>
  <c r="T336" i="15"/>
  <c r="O324" i="15"/>
  <c r="N324" i="15"/>
  <c r="O316" i="15"/>
  <c r="N316" i="15"/>
  <c r="O308" i="15"/>
  <c r="N308" i="15"/>
  <c r="R325" i="15"/>
  <c r="Q325" i="15"/>
  <c r="R317" i="15"/>
  <c r="Q317" i="15"/>
  <c r="R324" i="15"/>
  <c r="Q324" i="15"/>
  <c r="R316" i="15"/>
  <c r="Q316" i="15"/>
  <c r="R331" i="15"/>
  <c r="Q331" i="15"/>
  <c r="R323" i="15"/>
  <c r="Q323" i="15"/>
  <c r="R315" i="15"/>
  <c r="Q315" i="15"/>
  <c r="R340" i="15"/>
  <c r="Q340" i="15"/>
  <c r="U326" i="15"/>
  <c r="T326" i="15"/>
  <c r="U318" i="15"/>
  <c r="T318" i="15"/>
  <c r="T310" i="15"/>
  <c r="U310" i="15"/>
  <c r="W306" i="15"/>
  <c r="X306" i="15"/>
  <c r="N305" i="15"/>
  <c r="O305" i="15"/>
  <c r="N297" i="15"/>
  <c r="O297" i="15"/>
  <c r="X303" i="15"/>
  <c r="W303" i="15"/>
  <c r="X304" i="15"/>
  <c r="W304" i="15"/>
  <c r="R297" i="15"/>
  <c r="Q297" i="15"/>
  <c r="R289" i="15"/>
  <c r="Q289" i="15"/>
  <c r="R281" i="15"/>
  <c r="Q281" i="15"/>
  <c r="O302" i="15"/>
  <c r="N302" i="15"/>
  <c r="O269" i="15"/>
  <c r="N269" i="15"/>
  <c r="N261" i="15"/>
  <c r="O261" i="15"/>
  <c r="T292" i="15"/>
  <c r="U292" i="15"/>
  <c r="U278" i="15"/>
  <c r="T278" i="15"/>
  <c r="R270" i="15"/>
  <c r="Q270" i="15"/>
  <c r="W280" i="15"/>
  <c r="X280" i="15"/>
  <c r="X271" i="15"/>
  <c r="W271" i="15"/>
  <c r="X263" i="15"/>
  <c r="W263" i="15"/>
  <c r="X255" i="15"/>
  <c r="W255" i="15"/>
  <c r="X270" i="15"/>
  <c r="W270" i="15"/>
  <c r="X262" i="15"/>
  <c r="W262" i="15"/>
  <c r="O273" i="15"/>
  <c r="N273" i="15"/>
  <c r="O265" i="15"/>
  <c r="N265" i="15"/>
  <c r="O257" i="15"/>
  <c r="N257" i="15"/>
  <c r="X285" i="15"/>
  <c r="W285" i="15"/>
  <c r="O253" i="15"/>
  <c r="N253" i="15"/>
  <c r="O245" i="15"/>
  <c r="N245" i="15"/>
  <c r="O237" i="15"/>
  <c r="N237" i="15"/>
  <c r="O229" i="15"/>
  <c r="N229" i="15"/>
  <c r="U250" i="15"/>
  <c r="T250" i="15"/>
  <c r="U242" i="15"/>
  <c r="T242" i="15"/>
  <c r="U234" i="15"/>
  <c r="T234" i="15"/>
  <c r="T226" i="15"/>
  <c r="U226" i="15"/>
  <c r="X247" i="15"/>
  <c r="W247" i="15"/>
  <c r="U247" i="15"/>
  <c r="T247" i="15"/>
  <c r="U239" i="15"/>
  <c r="T239" i="15"/>
  <c r="O270" i="15"/>
  <c r="N270" i="15"/>
  <c r="T254" i="15"/>
  <c r="U254" i="15"/>
  <c r="T246" i="15"/>
  <c r="U246" i="15"/>
  <c r="T238" i="15"/>
  <c r="U238" i="15"/>
  <c r="U230" i="15"/>
  <c r="T230" i="15"/>
  <c r="O227" i="15"/>
  <c r="N227" i="15"/>
  <c r="X218" i="15"/>
  <c r="W218" i="15"/>
  <c r="X210" i="15"/>
  <c r="W210" i="15"/>
  <c r="X202" i="15"/>
  <c r="W202" i="15"/>
  <c r="X194" i="15"/>
  <c r="W194" i="15"/>
  <c r="X186" i="15"/>
  <c r="W186" i="15"/>
  <c r="X178" i="15"/>
  <c r="W178" i="15"/>
  <c r="R244" i="15"/>
  <c r="Q244" i="15"/>
  <c r="R215" i="15"/>
  <c r="Q215" i="15"/>
  <c r="R207" i="15"/>
  <c r="Q207" i="15"/>
  <c r="R199" i="15"/>
  <c r="Q199" i="15"/>
  <c r="R191" i="15"/>
  <c r="Q191" i="15"/>
  <c r="R183" i="15"/>
  <c r="Q183" i="15"/>
  <c r="O226" i="15"/>
  <c r="N226" i="15"/>
  <c r="U217" i="15"/>
  <c r="T217" i="15"/>
  <c r="U209" i="15"/>
  <c r="T209" i="15"/>
  <c r="U201" i="15"/>
  <c r="T201" i="15"/>
  <c r="U193" i="15"/>
  <c r="T193" i="15"/>
  <c r="U185" i="15"/>
  <c r="T185" i="15"/>
  <c r="R264" i="15"/>
  <c r="Q264" i="15"/>
  <c r="X239" i="15"/>
  <c r="W239" i="15"/>
  <c r="N224" i="15"/>
  <c r="O224" i="15"/>
  <c r="U228" i="15"/>
  <c r="T228" i="15"/>
  <c r="N235" i="15"/>
  <c r="O235" i="15"/>
  <c r="U222" i="15"/>
  <c r="T222" i="15"/>
  <c r="T214" i="15"/>
  <c r="U214" i="15"/>
  <c r="X198" i="15"/>
  <c r="W198" i="15"/>
  <c r="X182" i="15"/>
  <c r="W182" i="15"/>
  <c r="X214" i="15"/>
  <c r="W214" i="15"/>
  <c r="O202" i="15"/>
  <c r="N202" i="15"/>
  <c r="Q169" i="15"/>
  <c r="R169" i="15"/>
  <c r="O215" i="15"/>
  <c r="N215" i="15"/>
  <c r="R186" i="15"/>
  <c r="Q186" i="15"/>
  <c r="U205" i="15"/>
  <c r="T205" i="15"/>
  <c r="U176" i="15"/>
  <c r="T176" i="15"/>
  <c r="R217" i="15"/>
  <c r="Q217" i="15"/>
  <c r="O158" i="15"/>
  <c r="N158" i="15"/>
  <c r="U150" i="15"/>
  <c r="T150" i="15"/>
  <c r="U142" i="15"/>
  <c r="T142" i="15"/>
  <c r="U134" i="15"/>
  <c r="T134" i="15"/>
  <c r="U126" i="15"/>
  <c r="T126" i="15"/>
  <c r="O210" i="15"/>
  <c r="N210" i="15"/>
  <c r="U170" i="15"/>
  <c r="T170" i="15"/>
  <c r="T149" i="15"/>
  <c r="U149" i="15"/>
  <c r="T141" i="15"/>
  <c r="U141" i="15"/>
  <c r="T133" i="15"/>
  <c r="U133" i="15"/>
  <c r="T125" i="15"/>
  <c r="U125" i="15"/>
  <c r="R185" i="15"/>
  <c r="Q185" i="15"/>
  <c r="R149" i="15"/>
  <c r="Q149" i="15"/>
  <c r="R141" i="15"/>
  <c r="Q141" i="15"/>
  <c r="R133" i="15"/>
  <c r="Q133" i="15"/>
  <c r="R125" i="15"/>
  <c r="Q125" i="15"/>
  <c r="Q117" i="15"/>
  <c r="R117" i="15"/>
  <c r="O157" i="15"/>
  <c r="N157" i="15"/>
  <c r="U136" i="15"/>
  <c r="T136" i="15"/>
  <c r="X117" i="15"/>
  <c r="W117" i="15"/>
  <c r="U111" i="15"/>
  <c r="T111" i="15"/>
  <c r="R165" i="15"/>
  <c r="Q165" i="15"/>
  <c r="U120" i="15"/>
  <c r="T120" i="15"/>
  <c r="O103" i="15"/>
  <c r="N103" i="15"/>
  <c r="O95" i="15"/>
  <c r="N95" i="15"/>
  <c r="O87" i="15"/>
  <c r="N87" i="15"/>
  <c r="O79" i="15"/>
  <c r="N79" i="15"/>
  <c r="N138" i="15"/>
  <c r="O138" i="15"/>
  <c r="X115" i="15"/>
  <c r="W115" i="15"/>
  <c r="U162" i="15"/>
  <c r="T162" i="15"/>
  <c r="U110" i="15"/>
  <c r="T110" i="15"/>
  <c r="X150" i="15"/>
  <c r="W150" i="15"/>
  <c r="R140" i="15"/>
  <c r="Q140" i="15"/>
  <c r="R101" i="15"/>
  <c r="Q101" i="15"/>
  <c r="U104" i="15"/>
  <c r="T104" i="15"/>
  <c r="O62" i="15"/>
  <c r="N62" i="15"/>
  <c r="O54" i="15"/>
  <c r="N54" i="15"/>
  <c r="O46" i="15"/>
  <c r="N46" i="15"/>
  <c r="O38" i="15"/>
  <c r="N38" i="15"/>
  <c r="X95" i="15"/>
  <c r="W95" i="15"/>
  <c r="W67" i="15"/>
  <c r="X67" i="15"/>
  <c r="T59" i="15"/>
  <c r="U59" i="15"/>
  <c r="T51" i="15"/>
  <c r="U51" i="15"/>
  <c r="T43" i="15"/>
  <c r="U43" i="15"/>
  <c r="T35" i="15"/>
  <c r="U35" i="15"/>
  <c r="T81" i="15"/>
  <c r="U81" i="15"/>
  <c r="N70" i="15"/>
  <c r="O70" i="15"/>
  <c r="X63" i="15"/>
  <c r="W63" i="15"/>
  <c r="X55" i="15"/>
  <c r="W55" i="15"/>
  <c r="X47" i="15"/>
  <c r="W47" i="15"/>
  <c r="X39" i="15"/>
  <c r="W39" i="15"/>
  <c r="X31" i="15"/>
  <c r="W31" i="15"/>
  <c r="U72" i="15"/>
  <c r="T72" i="15"/>
  <c r="O85" i="15"/>
  <c r="N85" i="15"/>
  <c r="O65" i="15"/>
  <c r="N65" i="15"/>
  <c r="O57" i="15"/>
  <c r="N57" i="15"/>
  <c r="O49" i="15"/>
  <c r="N49" i="15"/>
  <c r="O77" i="15"/>
  <c r="N77" i="15"/>
  <c r="Q67" i="15"/>
  <c r="R67" i="15"/>
  <c r="X60" i="15"/>
  <c r="W60" i="15"/>
  <c r="X52" i="15"/>
  <c r="W52" i="15"/>
  <c r="X44" i="15"/>
  <c r="W44" i="15"/>
  <c r="X36" i="15"/>
  <c r="W36" i="15"/>
  <c r="U19" i="15"/>
  <c r="T19" i="15"/>
  <c r="T11" i="15"/>
  <c r="U11" i="15"/>
  <c r="U3" i="15"/>
  <c r="T3" i="15"/>
  <c r="O41" i="15"/>
  <c r="N41" i="15"/>
  <c r="R43" i="15"/>
  <c r="Q43" i="15"/>
  <c r="X26" i="15"/>
  <c r="W26" i="15"/>
  <c r="X2" i="15"/>
  <c r="W2" i="15"/>
  <c r="O55" i="15"/>
  <c r="N55" i="15"/>
  <c r="O33" i="15"/>
  <c r="N33" i="15"/>
  <c r="Q72" i="15"/>
  <c r="R72" i="15"/>
  <c r="O39" i="15"/>
  <c r="N39" i="15"/>
  <c r="U31" i="15"/>
  <c r="T31" i="15"/>
  <c r="R375" i="15"/>
  <c r="Q375" i="15"/>
  <c r="X366" i="15"/>
  <c r="W366" i="15"/>
  <c r="X359" i="15"/>
  <c r="W359" i="15"/>
  <c r="R377" i="15"/>
  <c r="Q377" i="15"/>
  <c r="X368" i="15"/>
  <c r="W368" i="15"/>
  <c r="W361" i="15"/>
  <c r="X361" i="15"/>
  <c r="O353" i="15"/>
  <c r="N353" i="15"/>
  <c r="O345" i="15"/>
  <c r="N345" i="15"/>
  <c r="O337" i="15"/>
  <c r="N337" i="15"/>
  <c r="R346" i="15"/>
  <c r="Q346" i="15"/>
  <c r="R338" i="15"/>
  <c r="Q338" i="15"/>
  <c r="X367" i="15"/>
  <c r="W367" i="15"/>
  <c r="X346" i="15"/>
  <c r="W346" i="15"/>
  <c r="R361" i="15"/>
  <c r="Q361" i="15"/>
  <c r="R351" i="15"/>
  <c r="Q351" i="15"/>
  <c r="R343" i="15"/>
  <c r="Q343" i="15"/>
  <c r="R335" i="15"/>
  <c r="Q335" i="15"/>
  <c r="R328" i="15"/>
  <c r="Q328" i="15"/>
  <c r="R320" i="15"/>
  <c r="Q320" i="15"/>
  <c r="O325" i="15"/>
  <c r="N325" i="15"/>
  <c r="O317" i="15"/>
  <c r="N317" i="15"/>
  <c r="O309" i="15"/>
  <c r="N309" i="15"/>
  <c r="O338" i="15"/>
  <c r="N338" i="15"/>
  <c r="X334" i="15"/>
  <c r="W334" i="15"/>
  <c r="U312" i="15"/>
  <c r="T312" i="15"/>
  <c r="O301" i="15"/>
  <c r="N301" i="15"/>
  <c r="O293" i="15"/>
  <c r="N293" i="15"/>
  <c r="O285" i="15"/>
  <c r="N285" i="15"/>
  <c r="O277" i="15"/>
  <c r="N277" i="15"/>
  <c r="Q302" i="15"/>
  <c r="R302" i="15"/>
  <c r="Q294" i="15"/>
  <c r="R294" i="15"/>
  <c r="Q286" i="15"/>
  <c r="R286" i="15"/>
  <c r="U305" i="15"/>
  <c r="T305" i="15"/>
  <c r="U297" i="15"/>
  <c r="T297" i="15"/>
  <c r="U289" i="15"/>
  <c r="T289" i="15"/>
  <c r="U281" i="15"/>
  <c r="T281" i="15"/>
  <c r="R304" i="15"/>
  <c r="Q304" i="15"/>
  <c r="U296" i="15"/>
  <c r="T296" i="15"/>
  <c r="U288" i="15"/>
  <c r="T288" i="15"/>
  <c r="U302" i="15"/>
  <c r="T302" i="15"/>
  <c r="R283" i="15"/>
  <c r="Q283" i="15"/>
  <c r="R296" i="15"/>
  <c r="Q296" i="15"/>
  <c r="W298" i="15"/>
  <c r="X298" i="15"/>
  <c r="X276" i="15"/>
  <c r="W276" i="15"/>
  <c r="X268" i="15"/>
  <c r="W268" i="15"/>
  <c r="U294" i="15"/>
  <c r="T294" i="15"/>
  <c r="U269" i="15"/>
  <c r="T269" i="15"/>
  <c r="U261" i="15"/>
  <c r="T261" i="15"/>
  <c r="U252" i="15"/>
  <c r="T252" i="15"/>
  <c r="U244" i="15"/>
  <c r="T244" i="15"/>
  <c r="U236" i="15"/>
  <c r="T236" i="15"/>
  <c r="Q256" i="15"/>
  <c r="R256" i="15"/>
  <c r="U268" i="15"/>
  <c r="T268" i="15"/>
  <c r="R272" i="15"/>
  <c r="Q272" i="15"/>
  <c r="U237" i="15"/>
  <c r="T237" i="15"/>
  <c r="R227" i="15"/>
  <c r="Q227" i="15"/>
  <c r="U218" i="15"/>
  <c r="T218" i="15"/>
  <c r="U210" i="15"/>
  <c r="T210" i="15"/>
  <c r="U202" i="15"/>
  <c r="T202" i="15"/>
  <c r="U194" i="15"/>
  <c r="T194" i="15"/>
  <c r="U186" i="15"/>
  <c r="T186" i="15"/>
  <c r="U178" i="15"/>
  <c r="T178" i="15"/>
  <c r="N234" i="15"/>
  <c r="O234" i="15"/>
  <c r="R223" i="15"/>
  <c r="Q223" i="15"/>
  <c r="R219" i="15"/>
  <c r="Q219" i="15"/>
  <c r="R211" i="15"/>
  <c r="Q211" i="15"/>
  <c r="R203" i="15"/>
  <c r="Q203" i="15"/>
  <c r="R195" i="15"/>
  <c r="Q195" i="15"/>
  <c r="R187" i="15"/>
  <c r="Q187" i="15"/>
  <c r="T256" i="15"/>
  <c r="U256" i="15"/>
  <c r="R180" i="15"/>
  <c r="Q180" i="15"/>
  <c r="O170" i="15"/>
  <c r="N170" i="15"/>
  <c r="O162" i="15"/>
  <c r="N162" i="15"/>
  <c r="X195" i="15"/>
  <c r="W195" i="15"/>
  <c r="X179" i="15"/>
  <c r="W179" i="15"/>
  <c r="R171" i="15"/>
  <c r="Q171" i="15"/>
  <c r="R163" i="15"/>
  <c r="Q163" i="15"/>
  <c r="U213" i="15"/>
  <c r="T213" i="15"/>
  <c r="T182" i="15"/>
  <c r="U182" i="15"/>
  <c r="X172" i="15"/>
  <c r="W172" i="15"/>
  <c r="X164" i="15"/>
  <c r="W164" i="15"/>
  <c r="R179" i="15"/>
  <c r="Q179" i="15"/>
  <c r="U172" i="15"/>
  <c r="T172" i="15"/>
  <c r="U164" i="15"/>
  <c r="T164" i="15"/>
  <c r="O175" i="15"/>
  <c r="N175" i="15"/>
  <c r="U200" i="15"/>
  <c r="T200" i="15"/>
  <c r="R157" i="15"/>
  <c r="Q157" i="15"/>
  <c r="U169" i="15"/>
  <c r="T169" i="15"/>
  <c r="R158" i="15"/>
  <c r="Q158" i="15"/>
  <c r="O150" i="15"/>
  <c r="N150" i="15"/>
  <c r="O142" i="15"/>
  <c r="N142" i="15"/>
  <c r="O134" i="15"/>
  <c r="N134" i="15"/>
  <c r="O126" i="15"/>
  <c r="N126" i="15"/>
  <c r="O118" i="15"/>
  <c r="N118" i="15"/>
  <c r="W204" i="15"/>
  <c r="X204" i="15"/>
  <c r="X159" i="15"/>
  <c r="W159" i="15"/>
  <c r="Q151" i="15"/>
  <c r="R151" i="15"/>
  <c r="Q143" i="15"/>
  <c r="R143" i="15"/>
  <c r="Q135" i="15"/>
  <c r="R135" i="15"/>
  <c r="Q127" i="15"/>
  <c r="R127" i="15"/>
  <c r="R119" i="15"/>
  <c r="Q119" i="15"/>
  <c r="U154" i="15"/>
  <c r="T154" i="15"/>
  <c r="U146" i="15"/>
  <c r="T146" i="15"/>
  <c r="U138" i="15"/>
  <c r="T138" i="15"/>
  <c r="U130" i="15"/>
  <c r="T130" i="15"/>
  <c r="U122" i="15"/>
  <c r="T122" i="15"/>
  <c r="U114" i="15"/>
  <c r="T114" i="15"/>
  <c r="R166" i="15"/>
  <c r="Q166" i="15"/>
  <c r="U135" i="15"/>
  <c r="T135" i="15"/>
  <c r="R116" i="15"/>
  <c r="Q116" i="15"/>
  <c r="R107" i="15"/>
  <c r="Q107" i="15"/>
  <c r="R99" i="15"/>
  <c r="Q99" i="15"/>
  <c r="R91" i="15"/>
  <c r="Q91" i="15"/>
  <c r="W100" i="15"/>
  <c r="X100" i="15"/>
  <c r="W92" i="15"/>
  <c r="X92" i="15"/>
  <c r="W84" i="15"/>
  <c r="X84" i="15"/>
  <c r="X76" i="15"/>
  <c r="W76" i="15"/>
  <c r="X68" i="15"/>
  <c r="W68" i="15"/>
  <c r="O161" i="15"/>
  <c r="N161" i="15"/>
  <c r="R109" i="15"/>
  <c r="Q109" i="15"/>
  <c r="N130" i="15"/>
  <c r="O130" i="15"/>
  <c r="T108" i="15"/>
  <c r="U108" i="15"/>
  <c r="U100" i="15"/>
  <c r="T100" i="15"/>
  <c r="U92" i="15"/>
  <c r="T92" i="15"/>
  <c r="U84" i="15"/>
  <c r="T84" i="15"/>
  <c r="X105" i="15"/>
  <c r="W105" i="15"/>
  <c r="X97" i="15"/>
  <c r="W97" i="15"/>
  <c r="X89" i="15"/>
  <c r="W89" i="15"/>
  <c r="O108" i="15"/>
  <c r="N108" i="15"/>
  <c r="O100" i="15"/>
  <c r="N100" i="15"/>
  <c r="O92" i="15"/>
  <c r="N92" i="15"/>
  <c r="O84" i="15"/>
  <c r="N84" i="15"/>
  <c r="O76" i="15"/>
  <c r="N76" i="15"/>
  <c r="O68" i="15"/>
  <c r="N68" i="15"/>
  <c r="X149" i="15"/>
  <c r="W149" i="15"/>
  <c r="R139" i="15"/>
  <c r="Q139" i="15"/>
  <c r="X116" i="15"/>
  <c r="W116" i="15"/>
  <c r="X102" i="15"/>
  <c r="W102" i="15"/>
  <c r="U68" i="15"/>
  <c r="T68" i="15"/>
  <c r="X94" i="15"/>
  <c r="W94" i="15"/>
  <c r="O73" i="15"/>
  <c r="N73" i="15"/>
  <c r="X64" i="15"/>
  <c r="W64" i="15"/>
  <c r="X56" i="15"/>
  <c r="W56" i="15"/>
  <c r="X48" i="15"/>
  <c r="W48" i="15"/>
  <c r="X40" i="15"/>
  <c r="W40" i="15"/>
  <c r="W32" i="15"/>
  <c r="X32" i="15"/>
  <c r="W79" i="15"/>
  <c r="X79" i="15"/>
  <c r="X69" i="15"/>
  <c r="W69" i="15"/>
  <c r="X85" i="15"/>
  <c r="W85" i="15"/>
  <c r="X62" i="15"/>
  <c r="W62" i="15"/>
  <c r="X54" i="15"/>
  <c r="W54" i="15"/>
  <c r="X46" i="15"/>
  <c r="W46" i="15"/>
  <c r="X38" i="15"/>
  <c r="W38" i="15"/>
  <c r="R85" i="15"/>
  <c r="Q85" i="15"/>
  <c r="R41" i="15"/>
  <c r="Q41" i="15"/>
  <c r="R8" i="15"/>
  <c r="Q8" i="15"/>
  <c r="W24" i="15"/>
  <c r="X24" i="15"/>
  <c r="W16" i="15"/>
  <c r="X16" i="15"/>
  <c r="W8" i="15"/>
  <c r="X8" i="15"/>
  <c r="O25" i="15"/>
  <c r="N25" i="15"/>
  <c r="O19" i="15"/>
  <c r="N19" i="15"/>
  <c r="O11" i="15"/>
  <c r="N11" i="15"/>
  <c r="O3" i="15"/>
  <c r="U53" i="15"/>
  <c r="T53" i="15"/>
  <c r="U24" i="15"/>
  <c r="T24" i="15"/>
  <c r="U16" i="15"/>
  <c r="T16" i="15"/>
  <c r="U8" i="15"/>
  <c r="T8" i="15"/>
  <c r="U29" i="15"/>
  <c r="T29" i="15"/>
  <c r="R65" i="15"/>
  <c r="Q65" i="15"/>
  <c r="X21" i="15"/>
  <c r="W21" i="15"/>
  <c r="X13" i="15"/>
  <c r="W13" i="15"/>
  <c r="X5" i="15"/>
  <c r="W5" i="15"/>
  <c r="X10" i="15"/>
  <c r="W10" i="15"/>
  <c r="X34" i="15"/>
  <c r="W34" i="15"/>
  <c r="U22" i="15"/>
  <c r="T22" i="15"/>
  <c r="U14" i="15"/>
  <c r="T14" i="15"/>
  <c r="U6" i="15"/>
  <c r="T6" i="15"/>
  <c r="U30" i="15"/>
  <c r="T30" i="15"/>
  <c r="N23" i="15"/>
  <c r="O23" i="15"/>
  <c r="N15" i="15"/>
  <c r="O15" i="15"/>
  <c r="N7" i="15"/>
  <c r="O7" i="15"/>
  <c r="W108" i="14"/>
  <c r="X108" i="14"/>
  <c r="W105" i="14"/>
  <c r="X105" i="14"/>
  <c r="W196" i="14"/>
  <c r="X196" i="14"/>
  <c r="W175" i="14"/>
  <c r="X175" i="14"/>
  <c r="W167" i="14"/>
  <c r="X167" i="14"/>
  <c r="W159" i="14"/>
  <c r="X159" i="14"/>
  <c r="W151" i="14"/>
  <c r="X151" i="14"/>
  <c r="W143" i="14"/>
  <c r="X143" i="14"/>
  <c r="W135" i="14"/>
  <c r="X135" i="14"/>
  <c r="W127" i="14"/>
  <c r="X127" i="14"/>
  <c r="W145" i="14"/>
  <c r="X145" i="14"/>
  <c r="W123" i="14"/>
  <c r="X123" i="14"/>
  <c r="W77" i="14"/>
  <c r="X77" i="14"/>
  <c r="W154" i="14"/>
  <c r="X154" i="14"/>
  <c r="W84" i="14"/>
  <c r="X84" i="14"/>
  <c r="W81" i="14"/>
  <c r="X81" i="14"/>
  <c r="W203" i="14"/>
  <c r="X203" i="14"/>
  <c r="X134" i="14"/>
  <c r="W134" i="14"/>
  <c r="W130" i="14"/>
  <c r="X130" i="14"/>
  <c r="W121" i="14"/>
  <c r="X121" i="14"/>
  <c r="W122" i="14"/>
  <c r="X122" i="14"/>
  <c r="W68" i="14"/>
  <c r="X68" i="14"/>
  <c r="W60" i="14"/>
  <c r="X60" i="14"/>
  <c r="W52" i="14"/>
  <c r="X52" i="14"/>
  <c r="W44" i="14"/>
  <c r="X44" i="14"/>
  <c r="W36" i="14"/>
  <c r="X36" i="14"/>
  <c r="W28" i="14"/>
  <c r="X28" i="14"/>
  <c r="W69" i="14"/>
  <c r="X69" i="14"/>
  <c r="W75" i="14"/>
  <c r="X75" i="14"/>
  <c r="X66" i="14"/>
  <c r="W66" i="14"/>
  <c r="X58" i="14"/>
  <c r="W58" i="14"/>
  <c r="X50" i="14"/>
  <c r="W50" i="14"/>
  <c r="X42" i="14"/>
  <c r="W42" i="14"/>
  <c r="X34" i="14"/>
  <c r="W34" i="14"/>
  <c r="W189" i="14"/>
  <c r="X189" i="14"/>
  <c r="W120" i="14"/>
  <c r="X120" i="14"/>
  <c r="W115" i="14"/>
  <c r="X115" i="14"/>
  <c r="W107" i="14"/>
  <c r="X107" i="14"/>
  <c r="W99" i="14"/>
  <c r="X99" i="14"/>
  <c r="W91" i="14"/>
  <c r="X91" i="14"/>
  <c r="W83" i="14"/>
  <c r="X83" i="14"/>
  <c r="W114" i="14"/>
  <c r="X114" i="14"/>
  <c r="W106" i="14"/>
  <c r="X106" i="14"/>
  <c r="W98" i="14"/>
  <c r="X98" i="14"/>
  <c r="X90" i="14"/>
  <c r="W90" i="14"/>
  <c r="X82" i="14"/>
  <c r="W82" i="14"/>
  <c r="X74" i="14"/>
  <c r="W74" i="14"/>
  <c r="W112" i="14"/>
  <c r="X112" i="14"/>
  <c r="W104" i="14"/>
  <c r="X104" i="14"/>
  <c r="W96" i="14"/>
  <c r="X96" i="14"/>
  <c r="W88" i="14"/>
  <c r="X88" i="14"/>
  <c r="W80" i="14"/>
  <c r="X80" i="14"/>
  <c r="W204" i="14"/>
  <c r="X204" i="14"/>
  <c r="X162" i="14"/>
  <c r="W162" i="14"/>
  <c r="W116" i="14"/>
  <c r="X116" i="14"/>
  <c r="W76" i="14"/>
  <c r="X76" i="14"/>
  <c r="W89" i="14"/>
  <c r="X89" i="14"/>
  <c r="W125" i="14"/>
  <c r="X125" i="14"/>
  <c r="W193" i="14"/>
  <c r="X193" i="14"/>
  <c r="W185" i="14"/>
  <c r="X185" i="14"/>
  <c r="W201" i="14"/>
  <c r="X201" i="14"/>
  <c r="W188" i="14"/>
  <c r="X188" i="14"/>
  <c r="W172" i="14"/>
  <c r="X172" i="14"/>
  <c r="W164" i="14"/>
  <c r="X164" i="14"/>
  <c r="W156" i="14"/>
  <c r="X156" i="14"/>
  <c r="W148" i="14"/>
  <c r="X148" i="14"/>
  <c r="W140" i="14"/>
  <c r="X140" i="14"/>
  <c r="W132" i="14"/>
  <c r="X132" i="14"/>
  <c r="W124" i="14"/>
  <c r="X124" i="14"/>
  <c r="W177" i="14"/>
  <c r="X177" i="14"/>
  <c r="W169" i="14"/>
  <c r="X169" i="14"/>
  <c r="W161" i="14"/>
  <c r="X161" i="14"/>
  <c r="W153" i="14"/>
  <c r="X153" i="14"/>
  <c r="X118" i="14"/>
  <c r="W118" i="14"/>
  <c r="X110" i="14"/>
  <c r="W110" i="14"/>
  <c r="X102" i="14"/>
  <c r="W102" i="14"/>
  <c r="X94" i="14"/>
  <c r="W94" i="14"/>
  <c r="W86" i="14"/>
  <c r="X86" i="14"/>
  <c r="W78" i="14"/>
  <c r="X78" i="14"/>
  <c r="W70" i="14"/>
  <c r="X70" i="14"/>
  <c r="W64" i="14"/>
  <c r="X64" i="14"/>
  <c r="W56" i="14"/>
  <c r="X56" i="14"/>
  <c r="W48" i="14"/>
  <c r="X48" i="14"/>
  <c r="W40" i="14"/>
  <c r="X40" i="14"/>
  <c r="W32" i="14"/>
  <c r="X32" i="14"/>
  <c r="W71" i="14"/>
  <c r="X71" i="14"/>
  <c r="W61" i="14"/>
  <c r="X61" i="14"/>
  <c r="W53" i="14"/>
  <c r="X53" i="14"/>
  <c r="W45" i="14"/>
  <c r="X45" i="14"/>
  <c r="W37" i="14"/>
  <c r="X37" i="14"/>
  <c r="W29" i="14"/>
  <c r="X29" i="14"/>
  <c r="W67" i="14"/>
  <c r="X67" i="14"/>
  <c r="W59" i="14"/>
  <c r="X59" i="14"/>
  <c r="W51" i="14"/>
  <c r="X51" i="14"/>
  <c r="W43" i="14"/>
  <c r="X43" i="14"/>
  <c r="W35" i="14"/>
  <c r="X35" i="14"/>
  <c r="W27" i="14"/>
  <c r="X27" i="14"/>
  <c r="X170" i="14"/>
  <c r="W170" i="14"/>
  <c r="W92" i="14"/>
  <c r="X92" i="14"/>
  <c r="W97" i="14"/>
  <c r="X97" i="14"/>
  <c r="W194" i="14"/>
  <c r="X194" i="14"/>
  <c r="W186" i="14"/>
  <c r="X186" i="14"/>
  <c r="W197" i="14"/>
  <c r="X197" i="14"/>
  <c r="W180" i="14"/>
  <c r="X180" i="14"/>
  <c r="W72" i="14"/>
  <c r="X72" i="14"/>
  <c r="W113" i="14"/>
  <c r="X113" i="14"/>
  <c r="W195" i="14"/>
  <c r="X195" i="14"/>
  <c r="W187" i="14"/>
  <c r="X187" i="14"/>
  <c r="W199" i="14"/>
  <c r="X199" i="14"/>
  <c r="W191" i="14"/>
  <c r="X191" i="14"/>
  <c r="W183" i="14"/>
  <c r="X183" i="14"/>
  <c r="W174" i="14"/>
  <c r="X174" i="14"/>
  <c r="W166" i="14"/>
  <c r="X166" i="14"/>
  <c r="W158" i="14"/>
  <c r="X158" i="14"/>
  <c r="X150" i="14"/>
  <c r="W150" i="14"/>
  <c r="X142" i="14"/>
  <c r="W142" i="14"/>
  <c r="W171" i="14"/>
  <c r="X171" i="14"/>
  <c r="W163" i="14"/>
  <c r="X163" i="14"/>
  <c r="W155" i="14"/>
  <c r="X155" i="14"/>
  <c r="W147" i="14"/>
  <c r="X147" i="14"/>
  <c r="W139" i="14"/>
  <c r="X139" i="14"/>
  <c r="W179" i="14"/>
  <c r="X179" i="14"/>
  <c r="W117" i="14"/>
  <c r="X117" i="14"/>
  <c r="W109" i="14"/>
  <c r="X109" i="14"/>
  <c r="W101" i="14"/>
  <c r="X101" i="14"/>
  <c r="W93" i="14"/>
  <c r="X93" i="14"/>
  <c r="W85" i="14"/>
  <c r="X85" i="14"/>
  <c r="W131" i="14"/>
  <c r="X131" i="14"/>
  <c r="W138" i="14"/>
  <c r="X138" i="14"/>
  <c r="W119" i="14"/>
  <c r="X119" i="14"/>
  <c r="W111" i="14"/>
  <c r="X111" i="14"/>
  <c r="W103" i="14"/>
  <c r="X103" i="14"/>
  <c r="W95" i="14"/>
  <c r="X95" i="14"/>
  <c r="W87" i="14"/>
  <c r="X87" i="14"/>
  <c r="W79" i="14"/>
  <c r="X79" i="14"/>
  <c r="W65" i="14"/>
  <c r="X65" i="14"/>
  <c r="W57" i="14"/>
  <c r="X57" i="14"/>
  <c r="W49" i="14"/>
  <c r="X49" i="14"/>
  <c r="W41" i="14"/>
  <c r="X41" i="14"/>
  <c r="W33" i="14"/>
  <c r="X33" i="14"/>
  <c r="W63" i="14"/>
  <c r="X63" i="14"/>
  <c r="W55" i="14"/>
  <c r="X55" i="14"/>
  <c r="W47" i="14"/>
  <c r="X47" i="14"/>
  <c r="W39" i="14"/>
  <c r="X39" i="14"/>
  <c r="W31" i="14"/>
  <c r="X31" i="14"/>
  <c r="W62" i="14"/>
  <c r="X62" i="14"/>
  <c r="W54" i="14"/>
  <c r="X54" i="14"/>
  <c r="W46" i="14"/>
  <c r="X46" i="14"/>
  <c r="X38" i="14"/>
  <c r="W38" i="14"/>
  <c r="W30" i="14"/>
  <c r="X30" i="14"/>
  <c r="X178" i="14"/>
  <c r="W178" i="14"/>
  <c r="W100" i="14"/>
  <c r="X100" i="14"/>
  <c r="W146" i="14"/>
  <c r="X146" i="14"/>
  <c r="W202" i="14"/>
  <c r="X202" i="14"/>
  <c r="W200" i="14"/>
  <c r="X200" i="14"/>
  <c r="W192" i="14"/>
  <c r="X192" i="14"/>
  <c r="W184" i="14"/>
  <c r="X184" i="14"/>
  <c r="X198" i="14"/>
  <c r="W198" i="14"/>
  <c r="X190" i="14"/>
  <c r="W190" i="14"/>
  <c r="W182" i="14"/>
  <c r="X182" i="14"/>
  <c r="W176" i="14"/>
  <c r="X176" i="14"/>
  <c r="W168" i="14"/>
  <c r="X168" i="14"/>
  <c r="W160" i="14"/>
  <c r="X160" i="14"/>
  <c r="W152" i="14"/>
  <c r="X152" i="14"/>
  <c r="W144" i="14"/>
  <c r="X144" i="14"/>
  <c r="W136" i="14"/>
  <c r="X136" i="14"/>
  <c r="W128" i="14"/>
  <c r="X128" i="14"/>
  <c r="W181" i="14"/>
  <c r="X181" i="14"/>
  <c r="W173" i="14"/>
  <c r="X173" i="14"/>
  <c r="W165" i="14"/>
  <c r="X165" i="14"/>
  <c r="W157" i="14"/>
  <c r="X157" i="14"/>
  <c r="W149" i="14"/>
  <c r="X149" i="14"/>
  <c r="W141" i="14"/>
  <c r="X141" i="14"/>
  <c r="W133" i="14"/>
  <c r="X133" i="14"/>
  <c r="W137" i="14"/>
  <c r="X137" i="14"/>
  <c r="X126" i="14"/>
  <c r="W126" i="14"/>
  <c r="W129" i="14"/>
  <c r="X129" i="14"/>
  <c r="W73" i="14"/>
  <c r="X73" i="14"/>
  <c r="X378" i="14"/>
  <c r="W378" i="14"/>
  <c r="U368" i="14"/>
  <c r="T368" i="14"/>
  <c r="U360" i="14"/>
  <c r="T360" i="14"/>
  <c r="O383" i="14"/>
  <c r="N383" i="14"/>
  <c r="O375" i="14"/>
  <c r="N375" i="14"/>
  <c r="Q366" i="14"/>
  <c r="R366" i="14"/>
  <c r="U354" i="14"/>
  <c r="T354" i="14"/>
  <c r="U350" i="14"/>
  <c r="T350" i="14"/>
  <c r="U342" i="14"/>
  <c r="T342" i="14"/>
  <c r="T334" i="14"/>
  <c r="U334" i="14"/>
  <c r="R371" i="14"/>
  <c r="Q371" i="14"/>
  <c r="X379" i="14"/>
  <c r="W379" i="14"/>
  <c r="X352" i="14"/>
  <c r="W352" i="14"/>
  <c r="R365" i="14"/>
  <c r="Q365" i="14"/>
  <c r="R329" i="14"/>
  <c r="Q329" i="14"/>
  <c r="R321" i="14"/>
  <c r="Q321" i="14"/>
  <c r="R313" i="14"/>
  <c r="Q313" i="14"/>
  <c r="N341" i="14"/>
  <c r="O341" i="14"/>
  <c r="X328" i="14"/>
  <c r="W328" i="14"/>
  <c r="X320" i="14"/>
  <c r="W320" i="14"/>
  <c r="W312" i="14"/>
  <c r="X312" i="14"/>
  <c r="U329" i="14"/>
  <c r="T329" i="14"/>
  <c r="U321" i="14"/>
  <c r="T321" i="14"/>
  <c r="U313" i="14"/>
  <c r="T313" i="14"/>
  <c r="X326" i="14"/>
  <c r="W326" i="14"/>
  <c r="X318" i="14"/>
  <c r="W318" i="14"/>
  <c r="N313" i="14"/>
  <c r="O313" i="14"/>
  <c r="O303" i="14"/>
  <c r="N303" i="14"/>
  <c r="O295" i="14"/>
  <c r="N295" i="14"/>
  <c r="N287" i="14"/>
  <c r="O287" i="14"/>
  <c r="O302" i="14"/>
  <c r="N302" i="14"/>
  <c r="Q308" i="14"/>
  <c r="R308" i="14"/>
  <c r="N321" i="14"/>
  <c r="O321" i="14"/>
  <c r="U305" i="14"/>
  <c r="T305" i="14"/>
  <c r="X302" i="14"/>
  <c r="W302" i="14"/>
  <c r="X301" i="14"/>
  <c r="W301" i="14"/>
  <c r="X293" i="14"/>
  <c r="W293" i="14"/>
  <c r="O304" i="14"/>
  <c r="N304" i="14"/>
  <c r="O296" i="14"/>
  <c r="N296" i="14"/>
  <c r="O288" i="14"/>
  <c r="N288" i="14"/>
  <c r="O280" i="14"/>
  <c r="N280" i="14"/>
  <c r="Q284" i="14"/>
  <c r="R284" i="14"/>
  <c r="W276" i="14"/>
  <c r="X276" i="14"/>
  <c r="X287" i="14"/>
  <c r="W287" i="14"/>
  <c r="U288" i="14"/>
  <c r="T288" i="14"/>
  <c r="R277" i="14"/>
  <c r="Q277" i="14"/>
  <c r="R269" i="14"/>
  <c r="Q269" i="14"/>
  <c r="N291" i="14"/>
  <c r="O291" i="14"/>
  <c r="O283" i="14"/>
  <c r="N283" i="14"/>
  <c r="X277" i="14"/>
  <c r="W277" i="14"/>
  <c r="T270" i="14"/>
  <c r="U270" i="14"/>
  <c r="O260" i="14"/>
  <c r="N260" i="14"/>
  <c r="T262" i="14"/>
  <c r="U262" i="14"/>
  <c r="Q254" i="14"/>
  <c r="R254" i="14"/>
  <c r="R246" i="14"/>
  <c r="Q246" i="14"/>
  <c r="R238" i="14"/>
  <c r="Q238" i="14"/>
  <c r="O258" i="14"/>
  <c r="N258" i="14"/>
  <c r="R262" i="14"/>
  <c r="Q262" i="14"/>
  <c r="N274" i="14"/>
  <c r="O274" i="14"/>
  <c r="R258" i="14"/>
  <c r="Q258" i="14"/>
  <c r="R250" i="14"/>
  <c r="Q250" i="14"/>
  <c r="R242" i="14"/>
  <c r="Q242" i="14"/>
  <c r="O230" i="14"/>
  <c r="N230" i="14"/>
  <c r="O222" i="14"/>
  <c r="N222" i="14"/>
  <c r="O214" i="14"/>
  <c r="N214" i="14"/>
  <c r="N206" i="14"/>
  <c r="O206" i="14"/>
  <c r="U245" i="14"/>
  <c r="T245" i="14"/>
  <c r="X232" i="14"/>
  <c r="W232" i="14"/>
  <c r="X224" i="14"/>
  <c r="W224" i="14"/>
  <c r="X216" i="14"/>
  <c r="W216" i="14"/>
  <c r="R236" i="14"/>
  <c r="Q236" i="14"/>
  <c r="X230" i="14"/>
  <c r="W230" i="14"/>
  <c r="X222" i="14"/>
  <c r="W222" i="14"/>
  <c r="X214" i="14"/>
  <c r="W214" i="14"/>
  <c r="X238" i="14"/>
  <c r="W238" i="14"/>
  <c r="U231" i="14"/>
  <c r="T231" i="14"/>
  <c r="U223" i="14"/>
  <c r="T223" i="14"/>
  <c r="U215" i="14"/>
  <c r="T215" i="14"/>
  <c r="R249" i="14"/>
  <c r="Q249" i="14"/>
  <c r="U229" i="14"/>
  <c r="T229" i="14"/>
  <c r="U221" i="14"/>
  <c r="T221" i="14"/>
  <c r="U213" i="14"/>
  <c r="T213" i="14"/>
  <c r="R203" i="14"/>
  <c r="Q203" i="14"/>
  <c r="R194" i="14"/>
  <c r="Q194" i="14"/>
  <c r="W206" i="14"/>
  <c r="X206" i="14"/>
  <c r="O205" i="14"/>
  <c r="N205" i="14"/>
  <c r="U196" i="14"/>
  <c r="T196" i="14"/>
  <c r="T188" i="14"/>
  <c r="U188" i="14"/>
  <c r="T180" i="14"/>
  <c r="U180" i="14"/>
  <c r="O196" i="14"/>
  <c r="N196" i="14"/>
  <c r="O188" i="14"/>
  <c r="N188" i="14"/>
  <c r="X212" i="14"/>
  <c r="W212" i="14"/>
  <c r="R202" i="14"/>
  <c r="Q202" i="14"/>
  <c r="N194" i="14"/>
  <c r="O194" i="14"/>
  <c r="O186" i="14"/>
  <c r="N186" i="14"/>
  <c r="X220" i="14"/>
  <c r="W220" i="14"/>
  <c r="O207" i="14"/>
  <c r="N207" i="14"/>
  <c r="U179" i="14"/>
  <c r="T179" i="14"/>
  <c r="O172" i="14"/>
  <c r="N172" i="14"/>
  <c r="O164" i="14"/>
  <c r="N164" i="14"/>
  <c r="O156" i="14"/>
  <c r="N156" i="14"/>
  <c r="O148" i="14"/>
  <c r="N148" i="14"/>
  <c r="O140" i="14"/>
  <c r="N140" i="14"/>
  <c r="O132" i="14"/>
  <c r="N132" i="14"/>
  <c r="O124" i="14"/>
  <c r="N124" i="14"/>
  <c r="R173" i="14"/>
  <c r="Q173" i="14"/>
  <c r="R165" i="14"/>
  <c r="Q165" i="14"/>
  <c r="R157" i="14"/>
  <c r="Q157" i="14"/>
  <c r="R149" i="14"/>
  <c r="Q149" i="14"/>
  <c r="R141" i="14"/>
  <c r="Q141" i="14"/>
  <c r="R133" i="14"/>
  <c r="Q133" i="14"/>
  <c r="R125" i="14"/>
  <c r="Q125" i="14"/>
  <c r="O177" i="14"/>
  <c r="N177" i="14"/>
  <c r="O169" i="14"/>
  <c r="N169" i="14"/>
  <c r="O161" i="14"/>
  <c r="N161" i="14"/>
  <c r="O153" i="14"/>
  <c r="N153" i="14"/>
  <c r="O145" i="14"/>
  <c r="N145" i="14"/>
  <c r="O137" i="14"/>
  <c r="N137" i="14"/>
  <c r="O129" i="14"/>
  <c r="N129" i="14"/>
  <c r="Q132" i="14"/>
  <c r="R132" i="14"/>
  <c r="N142" i="14"/>
  <c r="O142" i="14"/>
  <c r="Q123" i="14"/>
  <c r="R123" i="14"/>
  <c r="R143" i="14"/>
  <c r="Q143" i="14"/>
  <c r="R120" i="14"/>
  <c r="Q120" i="14"/>
  <c r="R75" i="14"/>
  <c r="Q75" i="14"/>
  <c r="N70" i="14"/>
  <c r="O70" i="14"/>
  <c r="U22" i="14"/>
  <c r="T22" i="14"/>
  <c r="T12" i="14"/>
  <c r="U12" i="14"/>
  <c r="X13" i="14"/>
  <c r="W13" i="14"/>
  <c r="R6" i="14"/>
  <c r="Q6" i="14"/>
  <c r="X7" i="14"/>
  <c r="W7" i="14"/>
  <c r="N20" i="14"/>
  <c r="O20" i="14"/>
  <c r="O2" i="14"/>
  <c r="N2" i="14"/>
  <c r="U7" i="14"/>
  <c r="T7" i="14"/>
  <c r="O8" i="14"/>
  <c r="N8" i="14"/>
  <c r="R24" i="14"/>
  <c r="Q24" i="14"/>
  <c r="R13" i="14"/>
  <c r="Q13" i="14"/>
  <c r="U5" i="14"/>
  <c r="T5" i="14"/>
  <c r="R8" i="14"/>
  <c r="Q8" i="14"/>
  <c r="U378" i="14"/>
  <c r="T378" i="14"/>
  <c r="X384" i="14"/>
  <c r="W384" i="14"/>
  <c r="X376" i="14"/>
  <c r="W376" i="14"/>
  <c r="U384" i="14"/>
  <c r="T384" i="14"/>
  <c r="U376" i="14"/>
  <c r="T376" i="14"/>
  <c r="O367" i="14"/>
  <c r="N367" i="14"/>
  <c r="O359" i="14"/>
  <c r="N359" i="14"/>
  <c r="Q379" i="14"/>
  <c r="R379" i="14"/>
  <c r="X370" i="14"/>
  <c r="W370" i="14"/>
  <c r="W362" i="14"/>
  <c r="X362" i="14"/>
  <c r="X354" i="14"/>
  <c r="W354" i="14"/>
  <c r="R378" i="14"/>
  <c r="Q378" i="14"/>
  <c r="X369" i="14"/>
  <c r="W369" i="14"/>
  <c r="X361" i="14"/>
  <c r="W361" i="14"/>
  <c r="U352" i="14"/>
  <c r="T352" i="14"/>
  <c r="T344" i="14"/>
  <c r="U344" i="14"/>
  <c r="O369" i="14"/>
  <c r="N369" i="14"/>
  <c r="O353" i="14"/>
  <c r="N353" i="14"/>
  <c r="O345" i="14"/>
  <c r="N345" i="14"/>
  <c r="O337" i="14"/>
  <c r="N337" i="14"/>
  <c r="O371" i="14"/>
  <c r="N371" i="14"/>
  <c r="T355" i="14"/>
  <c r="U355" i="14"/>
  <c r="X347" i="14"/>
  <c r="W347" i="14"/>
  <c r="X339" i="14"/>
  <c r="W339" i="14"/>
  <c r="U366" i="14"/>
  <c r="T366" i="14"/>
  <c r="X346" i="14"/>
  <c r="W346" i="14"/>
  <c r="X338" i="14"/>
  <c r="W338" i="14"/>
  <c r="O355" i="14"/>
  <c r="N355" i="14"/>
  <c r="U347" i="14"/>
  <c r="T347" i="14"/>
  <c r="R362" i="14"/>
  <c r="Q362" i="14"/>
  <c r="X351" i="14"/>
  <c r="W351" i="14"/>
  <c r="X343" i="14"/>
  <c r="W343" i="14"/>
  <c r="U336" i="14"/>
  <c r="T336" i="14"/>
  <c r="R328" i="14"/>
  <c r="Q328" i="14"/>
  <c r="R320" i="14"/>
  <c r="Q320" i="14"/>
  <c r="R327" i="14"/>
  <c r="Q327" i="14"/>
  <c r="Q319" i="14"/>
  <c r="R319" i="14"/>
  <c r="Q311" i="14"/>
  <c r="R311" i="14"/>
  <c r="N329" i="14"/>
  <c r="O329" i="14"/>
  <c r="R330" i="14"/>
  <c r="Q330" i="14"/>
  <c r="R322" i="14"/>
  <c r="Q322" i="14"/>
  <c r="R314" i="14"/>
  <c r="Q314" i="14"/>
  <c r="O310" i="14"/>
  <c r="N310" i="14"/>
  <c r="Q310" i="14"/>
  <c r="R310" i="14"/>
  <c r="U299" i="14"/>
  <c r="T299" i="14"/>
  <c r="U291" i="14"/>
  <c r="T291" i="14"/>
  <c r="U283" i="14"/>
  <c r="T283" i="14"/>
  <c r="U307" i="14"/>
  <c r="T307" i="14"/>
  <c r="O300" i="14"/>
  <c r="N300" i="14"/>
  <c r="U319" i="14"/>
  <c r="T319" i="14"/>
  <c r="O294" i="14"/>
  <c r="N294" i="14"/>
  <c r="R283" i="14"/>
  <c r="Q283" i="14"/>
  <c r="O279" i="14"/>
  <c r="N279" i="14"/>
  <c r="O271" i="14"/>
  <c r="N271" i="14"/>
  <c r="U276" i="14"/>
  <c r="T276" i="14"/>
  <c r="T268" i="14"/>
  <c r="U268" i="14"/>
  <c r="O277" i="14"/>
  <c r="N277" i="14"/>
  <c r="O269" i="14"/>
  <c r="N269" i="14"/>
  <c r="O261" i="14"/>
  <c r="N261" i="14"/>
  <c r="X286" i="14"/>
  <c r="W286" i="14"/>
  <c r="U274" i="14"/>
  <c r="T274" i="14"/>
  <c r="U266" i="14"/>
  <c r="T266" i="14"/>
  <c r="X285" i="14"/>
  <c r="W285" i="14"/>
  <c r="X281" i="14"/>
  <c r="W281" i="14"/>
  <c r="R267" i="14"/>
  <c r="Q267" i="14"/>
  <c r="X251" i="14"/>
  <c r="W251" i="14"/>
  <c r="R259" i="14"/>
  <c r="Q259" i="14"/>
  <c r="W250" i="14"/>
  <c r="X250" i="14"/>
  <c r="X242" i="14"/>
  <c r="W242" i="14"/>
  <c r="X257" i="14"/>
  <c r="W257" i="14"/>
  <c r="X249" i="14"/>
  <c r="W249" i="14"/>
  <c r="W241" i="14"/>
  <c r="X241" i="14"/>
  <c r="U257" i="14"/>
  <c r="T257" i="14"/>
  <c r="U249" i="14"/>
  <c r="T249" i="14"/>
  <c r="U241" i="14"/>
  <c r="T241" i="14"/>
  <c r="X253" i="14"/>
  <c r="W253" i="14"/>
  <c r="X245" i="14"/>
  <c r="W245" i="14"/>
  <c r="U272" i="14"/>
  <c r="T272" i="14"/>
  <c r="R244" i="14"/>
  <c r="Q244" i="14"/>
  <c r="R231" i="14"/>
  <c r="Q231" i="14"/>
  <c r="R223" i="14"/>
  <c r="Q223" i="14"/>
  <c r="R215" i="14"/>
  <c r="Q215" i="14"/>
  <c r="T235" i="14"/>
  <c r="U235" i="14"/>
  <c r="O227" i="14"/>
  <c r="N227" i="14"/>
  <c r="O219" i="14"/>
  <c r="N219" i="14"/>
  <c r="O211" i="14"/>
  <c r="N211" i="14"/>
  <c r="U237" i="14"/>
  <c r="T237" i="14"/>
  <c r="O242" i="14"/>
  <c r="N242" i="14"/>
  <c r="U230" i="14"/>
  <c r="T230" i="14"/>
  <c r="O250" i="14"/>
  <c r="N250" i="14"/>
  <c r="R218" i="14"/>
  <c r="Q218" i="14"/>
  <c r="U201" i="14"/>
  <c r="T201" i="14"/>
  <c r="U205" i="14"/>
  <c r="T205" i="14"/>
  <c r="T197" i="14"/>
  <c r="U197" i="14"/>
  <c r="U189" i="14"/>
  <c r="T189" i="14"/>
  <c r="U181" i="14"/>
  <c r="T181" i="14"/>
  <c r="R204" i="14"/>
  <c r="Q204" i="14"/>
  <c r="X211" i="14"/>
  <c r="W211" i="14"/>
  <c r="T203" i="14"/>
  <c r="U203" i="14"/>
  <c r="U193" i="14"/>
  <c r="T193" i="14"/>
  <c r="U185" i="14"/>
  <c r="T185" i="14"/>
  <c r="U176" i="14"/>
  <c r="T176" i="14"/>
  <c r="U168" i="14"/>
  <c r="T168" i="14"/>
  <c r="U160" i="14"/>
  <c r="T160" i="14"/>
  <c r="U152" i="14"/>
  <c r="T152" i="14"/>
  <c r="U144" i="14"/>
  <c r="T144" i="14"/>
  <c r="U136" i="14"/>
  <c r="T136" i="14"/>
  <c r="N185" i="14"/>
  <c r="O185" i="14"/>
  <c r="U173" i="14"/>
  <c r="T173" i="14"/>
  <c r="U165" i="14"/>
  <c r="T165" i="14"/>
  <c r="U157" i="14"/>
  <c r="T157" i="14"/>
  <c r="U149" i="14"/>
  <c r="T149" i="14"/>
  <c r="U141" i="14"/>
  <c r="T141" i="14"/>
  <c r="U199" i="14"/>
  <c r="T199" i="14"/>
  <c r="N174" i="14"/>
  <c r="O174" i="14"/>
  <c r="N166" i="14"/>
  <c r="O166" i="14"/>
  <c r="N158" i="14"/>
  <c r="O158" i="14"/>
  <c r="N150" i="14"/>
  <c r="O150" i="14"/>
  <c r="U132" i="14"/>
  <c r="T132" i="14"/>
  <c r="O127" i="14"/>
  <c r="N127" i="14"/>
  <c r="U119" i="14"/>
  <c r="T119" i="14"/>
  <c r="T111" i="14"/>
  <c r="U111" i="14"/>
  <c r="T103" i="14"/>
  <c r="U103" i="14"/>
  <c r="T95" i="14"/>
  <c r="U95" i="14"/>
  <c r="T87" i="14"/>
  <c r="U87" i="14"/>
  <c r="O112" i="14"/>
  <c r="N112" i="14"/>
  <c r="O104" i="14"/>
  <c r="N104" i="14"/>
  <c r="O96" i="14"/>
  <c r="N96" i="14"/>
  <c r="O88" i="14"/>
  <c r="N88" i="14"/>
  <c r="N80" i="14"/>
  <c r="O80" i="14"/>
  <c r="O130" i="14"/>
  <c r="N130" i="14"/>
  <c r="O133" i="14"/>
  <c r="N133" i="14"/>
  <c r="T121" i="14"/>
  <c r="U121" i="14"/>
  <c r="O117" i="14"/>
  <c r="N117" i="14"/>
  <c r="O109" i="14"/>
  <c r="N109" i="14"/>
  <c r="O101" i="14"/>
  <c r="N101" i="14"/>
  <c r="O93" i="14"/>
  <c r="N93" i="14"/>
  <c r="O85" i="14"/>
  <c r="N85" i="14"/>
  <c r="N77" i="14"/>
  <c r="O77" i="14"/>
  <c r="U131" i="14"/>
  <c r="T131" i="14"/>
  <c r="R121" i="14"/>
  <c r="Q121" i="14"/>
  <c r="U113" i="14"/>
  <c r="T113" i="14"/>
  <c r="U105" i="14"/>
  <c r="T105" i="14"/>
  <c r="U97" i="14"/>
  <c r="T97" i="14"/>
  <c r="U89" i="14"/>
  <c r="T89" i="14"/>
  <c r="U81" i="14"/>
  <c r="T81" i="14"/>
  <c r="U73" i="14"/>
  <c r="T73" i="14"/>
  <c r="U67" i="14"/>
  <c r="T67" i="14"/>
  <c r="U59" i="14"/>
  <c r="T59" i="14"/>
  <c r="U51" i="14"/>
  <c r="T51" i="14"/>
  <c r="U43" i="14"/>
  <c r="T43" i="14"/>
  <c r="U35" i="14"/>
  <c r="T35" i="14"/>
  <c r="U27" i="14"/>
  <c r="T27" i="14"/>
  <c r="U21" i="14"/>
  <c r="T21" i="14"/>
  <c r="U13" i="14"/>
  <c r="T13" i="14"/>
  <c r="U74" i="14"/>
  <c r="T74" i="14"/>
  <c r="U65" i="14"/>
  <c r="T65" i="14"/>
  <c r="U57" i="14"/>
  <c r="T57" i="14"/>
  <c r="U49" i="14"/>
  <c r="T49" i="14"/>
  <c r="U41" i="14"/>
  <c r="T41" i="14"/>
  <c r="U33" i="14"/>
  <c r="T33" i="14"/>
  <c r="U25" i="14"/>
  <c r="T25" i="14"/>
  <c r="U19" i="14"/>
  <c r="T19" i="14"/>
  <c r="U64" i="14"/>
  <c r="T64" i="14"/>
  <c r="U56" i="14"/>
  <c r="T56" i="14"/>
  <c r="U48" i="14"/>
  <c r="T48" i="14"/>
  <c r="U40" i="14"/>
  <c r="T40" i="14"/>
  <c r="U32" i="14"/>
  <c r="T32" i="14"/>
  <c r="O79" i="14"/>
  <c r="N79" i="14"/>
  <c r="R69" i="14"/>
  <c r="Q69" i="14"/>
  <c r="R66" i="14"/>
  <c r="Q66" i="14"/>
  <c r="R58" i="14"/>
  <c r="Q58" i="14"/>
  <c r="R50" i="14"/>
  <c r="Q50" i="14"/>
  <c r="R42" i="14"/>
  <c r="Q42" i="14"/>
  <c r="R34" i="14"/>
  <c r="Q34" i="14"/>
  <c r="R26" i="14"/>
  <c r="Q26" i="14"/>
  <c r="Q20" i="14"/>
  <c r="R20" i="14"/>
  <c r="N76" i="14"/>
  <c r="O76" i="14"/>
  <c r="W21" i="14"/>
  <c r="X21" i="14"/>
  <c r="R64" i="14"/>
  <c r="Q64" i="14"/>
  <c r="R56" i="14"/>
  <c r="Q56" i="14"/>
  <c r="R48" i="14"/>
  <c r="Q48" i="14"/>
  <c r="R40" i="14"/>
  <c r="Q40" i="14"/>
  <c r="R32" i="14"/>
  <c r="Q32" i="14"/>
  <c r="R21" i="14"/>
  <c r="Q21" i="14"/>
  <c r="O5" i="14"/>
  <c r="N5" i="14"/>
  <c r="O12" i="14"/>
  <c r="N12" i="14"/>
  <c r="W18" i="14"/>
  <c r="X18" i="14"/>
  <c r="T24" i="14"/>
  <c r="U24" i="14"/>
  <c r="N13" i="14"/>
  <c r="O13" i="14"/>
  <c r="Q15" i="14"/>
  <c r="R15" i="14"/>
  <c r="R383" i="14"/>
  <c r="Q383" i="14"/>
  <c r="R375" i="14"/>
  <c r="Q375" i="14"/>
  <c r="X366" i="14"/>
  <c r="W366" i="14"/>
  <c r="U381" i="14"/>
  <c r="T381" i="14"/>
  <c r="N372" i="14"/>
  <c r="O372" i="14"/>
  <c r="N364" i="14"/>
  <c r="O364" i="14"/>
  <c r="T359" i="14"/>
  <c r="U359" i="14"/>
  <c r="T367" i="14"/>
  <c r="U367" i="14"/>
  <c r="X355" i="14"/>
  <c r="W355" i="14"/>
  <c r="X348" i="14"/>
  <c r="W348" i="14"/>
  <c r="X340" i="14"/>
  <c r="W340" i="14"/>
  <c r="R363" i="14"/>
  <c r="Q363" i="14"/>
  <c r="O354" i="14"/>
  <c r="N354" i="14"/>
  <c r="W375" i="14"/>
  <c r="X375" i="14"/>
  <c r="R354" i="14"/>
  <c r="Q354" i="14"/>
  <c r="U361" i="14"/>
  <c r="T361" i="14"/>
  <c r="R350" i="14"/>
  <c r="Q350" i="14"/>
  <c r="N361" i="14"/>
  <c r="O361" i="14"/>
  <c r="O335" i="14"/>
  <c r="N335" i="14"/>
  <c r="O327" i="14"/>
  <c r="N327" i="14"/>
  <c r="O319" i="14"/>
  <c r="N319" i="14"/>
  <c r="N311" i="14"/>
  <c r="O311" i="14"/>
  <c r="R335" i="14"/>
  <c r="Q335" i="14"/>
  <c r="R334" i="14"/>
  <c r="Q334" i="14"/>
  <c r="Q326" i="14"/>
  <c r="R326" i="14"/>
  <c r="Q318" i="14"/>
  <c r="R318" i="14"/>
  <c r="X327" i="14"/>
  <c r="W327" i="14"/>
  <c r="X319" i="14"/>
  <c r="W319" i="14"/>
  <c r="X311" i="14"/>
  <c r="W311" i="14"/>
  <c r="R332" i="14"/>
  <c r="Q332" i="14"/>
  <c r="R324" i="14"/>
  <c r="Q324" i="14"/>
  <c r="X336" i="14"/>
  <c r="W336" i="14"/>
  <c r="U339" i="14"/>
  <c r="T339" i="14"/>
  <c r="X309" i="14"/>
  <c r="W309" i="14"/>
  <c r="U301" i="14"/>
  <c r="T301" i="14"/>
  <c r="U293" i="14"/>
  <c r="T293" i="14"/>
  <c r="T285" i="14"/>
  <c r="U285" i="14"/>
  <c r="O308" i="14"/>
  <c r="N308" i="14"/>
  <c r="T300" i="14"/>
  <c r="U300" i="14"/>
  <c r="X317" i="14"/>
  <c r="W317" i="14"/>
  <c r="X303" i="14"/>
  <c r="W303" i="14"/>
  <c r="O307" i="14"/>
  <c r="N307" i="14"/>
  <c r="R300" i="14"/>
  <c r="Q300" i="14"/>
  <c r="R299" i="14"/>
  <c r="Q299" i="14"/>
  <c r="U302" i="14"/>
  <c r="T302" i="14"/>
  <c r="T294" i="14"/>
  <c r="U294" i="14"/>
  <c r="U286" i="14"/>
  <c r="T286" i="14"/>
  <c r="T292" i="14"/>
  <c r="U292" i="14"/>
  <c r="X282" i="14"/>
  <c r="W282" i="14"/>
  <c r="R274" i="14"/>
  <c r="Q274" i="14"/>
  <c r="N282" i="14"/>
  <c r="O282" i="14"/>
  <c r="T284" i="14"/>
  <c r="U284" i="14"/>
  <c r="N275" i="14"/>
  <c r="O275" i="14"/>
  <c r="O267" i="14"/>
  <c r="N267" i="14"/>
  <c r="N290" i="14"/>
  <c r="O290" i="14"/>
  <c r="X295" i="14"/>
  <c r="W295" i="14"/>
  <c r="Q286" i="14"/>
  <c r="R286" i="14"/>
  <c r="R275" i="14"/>
  <c r="Q275" i="14"/>
  <c r="O266" i="14"/>
  <c r="N266" i="14"/>
  <c r="X269" i="14"/>
  <c r="W269" i="14"/>
  <c r="R266" i="14"/>
  <c r="Q266" i="14"/>
  <c r="Q260" i="14"/>
  <c r="R260" i="14"/>
  <c r="O252" i="14"/>
  <c r="N252" i="14"/>
  <c r="O244" i="14"/>
  <c r="N244" i="14"/>
  <c r="O236" i="14"/>
  <c r="N236" i="14"/>
  <c r="N265" i="14"/>
  <c r="O265" i="14"/>
  <c r="U256" i="14"/>
  <c r="T256" i="14"/>
  <c r="X260" i="14"/>
  <c r="W260" i="14"/>
  <c r="X270" i="14"/>
  <c r="W270" i="14"/>
  <c r="O256" i="14"/>
  <c r="N256" i="14"/>
  <c r="N248" i="14"/>
  <c r="O248" i="14"/>
  <c r="N240" i="14"/>
  <c r="O240" i="14"/>
  <c r="U228" i="14"/>
  <c r="T228" i="14"/>
  <c r="T220" i="14"/>
  <c r="U220" i="14"/>
  <c r="U212" i="14"/>
  <c r="T212" i="14"/>
  <c r="T204" i="14"/>
  <c r="U204" i="14"/>
  <c r="U239" i="14"/>
  <c r="T239" i="14"/>
  <c r="R230" i="14"/>
  <c r="Q230" i="14"/>
  <c r="R222" i="14"/>
  <c r="Q222" i="14"/>
  <c r="Q214" i="14"/>
  <c r="R214" i="14"/>
  <c r="R228" i="14"/>
  <c r="Q228" i="14"/>
  <c r="R220" i="14"/>
  <c r="Q220" i="14"/>
  <c r="R212" i="14"/>
  <c r="Q212" i="14"/>
  <c r="X229" i="14"/>
  <c r="W229" i="14"/>
  <c r="X221" i="14"/>
  <c r="W221" i="14"/>
  <c r="X213" i="14"/>
  <c r="W213" i="14"/>
  <c r="R241" i="14"/>
  <c r="Q241" i="14"/>
  <c r="R235" i="14"/>
  <c r="Q235" i="14"/>
  <c r="X227" i="14"/>
  <c r="W227" i="14"/>
  <c r="X219" i="14"/>
  <c r="W219" i="14"/>
  <c r="O212" i="14"/>
  <c r="N212" i="14"/>
  <c r="N200" i="14"/>
  <c r="O200" i="14"/>
  <c r="O192" i="14"/>
  <c r="N192" i="14"/>
  <c r="U202" i="14"/>
  <c r="T202" i="14"/>
  <c r="Q210" i="14"/>
  <c r="R210" i="14"/>
  <c r="O213" i="14"/>
  <c r="N213" i="14"/>
  <c r="N202" i="14"/>
  <c r="O202" i="14"/>
  <c r="U194" i="14"/>
  <c r="T194" i="14"/>
  <c r="U186" i="14"/>
  <c r="T186" i="14"/>
  <c r="N208" i="14"/>
  <c r="O208" i="14"/>
  <c r="U200" i="14"/>
  <c r="T200" i="14"/>
  <c r="U192" i="14"/>
  <c r="T192" i="14"/>
  <c r="U184" i="14"/>
  <c r="T184" i="14"/>
  <c r="N216" i="14"/>
  <c r="O216" i="14"/>
  <c r="W205" i="14"/>
  <c r="X205" i="14"/>
  <c r="R187" i="14"/>
  <c r="Q187" i="14"/>
  <c r="U178" i="14"/>
  <c r="T178" i="14"/>
  <c r="U170" i="14"/>
  <c r="T170" i="14"/>
  <c r="U162" i="14"/>
  <c r="T162" i="14"/>
  <c r="U154" i="14"/>
  <c r="T154" i="14"/>
  <c r="U146" i="14"/>
  <c r="T146" i="14"/>
  <c r="U138" i="14"/>
  <c r="T138" i="14"/>
  <c r="U130" i="14"/>
  <c r="T130" i="14"/>
  <c r="U122" i="14"/>
  <c r="T122" i="14"/>
  <c r="O171" i="14"/>
  <c r="N171" i="14"/>
  <c r="O163" i="14"/>
  <c r="N163" i="14"/>
  <c r="O155" i="14"/>
  <c r="N155" i="14"/>
  <c r="O147" i="14"/>
  <c r="N147" i="14"/>
  <c r="O139" i="14"/>
  <c r="N139" i="14"/>
  <c r="N131" i="14"/>
  <c r="O131" i="14"/>
  <c r="O123" i="14"/>
  <c r="N123" i="14"/>
  <c r="U175" i="14"/>
  <c r="T175" i="14"/>
  <c r="U167" i="14"/>
  <c r="T167" i="14"/>
  <c r="U159" i="14"/>
  <c r="T159" i="14"/>
  <c r="U151" i="14"/>
  <c r="T151" i="14"/>
  <c r="U143" i="14"/>
  <c r="T143" i="14"/>
  <c r="U135" i="14"/>
  <c r="T135" i="14"/>
  <c r="R129" i="14"/>
  <c r="Q129" i="14"/>
  <c r="U120" i="14"/>
  <c r="T120" i="14"/>
  <c r="Q113" i="14"/>
  <c r="R113" i="14"/>
  <c r="Q105" i="14"/>
  <c r="R105" i="14"/>
  <c r="Q97" i="14"/>
  <c r="R97" i="14"/>
  <c r="Q89" i="14"/>
  <c r="R89" i="14"/>
  <c r="Q81" i="14"/>
  <c r="R81" i="14"/>
  <c r="R112" i="14"/>
  <c r="Q112" i="14"/>
  <c r="R104" i="14"/>
  <c r="Q104" i="14"/>
  <c r="R96" i="14"/>
  <c r="Q96" i="14"/>
  <c r="R88" i="14"/>
  <c r="Q88" i="14"/>
  <c r="R80" i="14"/>
  <c r="Q80" i="14"/>
  <c r="R118" i="14"/>
  <c r="Q118" i="14"/>
  <c r="R110" i="14"/>
  <c r="Q110" i="14"/>
  <c r="R102" i="14"/>
  <c r="Q102" i="14"/>
  <c r="R94" i="14"/>
  <c r="Q94" i="14"/>
  <c r="R86" i="14"/>
  <c r="Q86" i="14"/>
  <c r="R78" i="14"/>
  <c r="Q78" i="14"/>
  <c r="R83" i="14"/>
  <c r="Q83" i="14"/>
  <c r="O73" i="14"/>
  <c r="N73" i="14"/>
  <c r="T77" i="14"/>
  <c r="U77" i="14"/>
  <c r="O19" i="14"/>
  <c r="N19" i="14"/>
  <c r="R11" i="14"/>
  <c r="Q11" i="14"/>
  <c r="O4" i="14"/>
  <c r="N4" i="14"/>
  <c r="Q22" i="14"/>
  <c r="R22" i="14"/>
  <c r="R5" i="14"/>
  <c r="Q5" i="14"/>
  <c r="N17" i="14"/>
  <c r="O17" i="14"/>
  <c r="U8" i="14"/>
  <c r="T8" i="14"/>
  <c r="R12" i="14"/>
  <c r="Q12" i="14"/>
  <c r="X5" i="14"/>
  <c r="W5" i="14"/>
  <c r="U14" i="14"/>
  <c r="T14" i="14"/>
  <c r="U6" i="14"/>
  <c r="T6" i="14"/>
  <c r="O11" i="14"/>
  <c r="N11" i="14"/>
  <c r="X3" i="14"/>
  <c r="W3" i="14"/>
  <c r="O6" i="14"/>
  <c r="N6" i="14"/>
  <c r="X377" i="14"/>
  <c r="W377" i="14"/>
  <c r="R381" i="14"/>
  <c r="Q381" i="14"/>
  <c r="X372" i="14"/>
  <c r="W372" i="14"/>
  <c r="W383" i="14"/>
  <c r="X383" i="14"/>
  <c r="U373" i="14"/>
  <c r="T373" i="14"/>
  <c r="U365" i="14"/>
  <c r="T365" i="14"/>
  <c r="O377" i="14"/>
  <c r="N377" i="14"/>
  <c r="R368" i="14"/>
  <c r="Q368" i="14"/>
  <c r="R360" i="14"/>
  <c r="Q360" i="14"/>
  <c r="O384" i="14"/>
  <c r="N384" i="14"/>
  <c r="O376" i="14"/>
  <c r="N376" i="14"/>
  <c r="R367" i="14"/>
  <c r="Q367" i="14"/>
  <c r="Q359" i="14"/>
  <c r="R359" i="14"/>
  <c r="Q358" i="14"/>
  <c r="R358" i="14"/>
  <c r="X350" i="14"/>
  <c r="W350" i="14"/>
  <c r="W342" i="14"/>
  <c r="X342" i="14"/>
  <c r="T351" i="14"/>
  <c r="U351" i="14"/>
  <c r="T343" i="14"/>
  <c r="U343" i="14"/>
  <c r="U335" i="14"/>
  <c r="T335" i="14"/>
  <c r="R353" i="14"/>
  <c r="Q353" i="14"/>
  <c r="Q345" i="14"/>
  <c r="R345" i="14"/>
  <c r="R337" i="14"/>
  <c r="Q337" i="14"/>
  <c r="O360" i="14"/>
  <c r="N360" i="14"/>
  <c r="R352" i="14"/>
  <c r="Q352" i="14"/>
  <c r="R344" i="14"/>
  <c r="Q344" i="14"/>
  <c r="Q336" i="14"/>
  <c r="R336" i="14"/>
  <c r="W353" i="14"/>
  <c r="X353" i="14"/>
  <c r="X345" i="14"/>
  <c r="W345" i="14"/>
  <c r="X357" i="14"/>
  <c r="W357" i="14"/>
  <c r="X359" i="14"/>
  <c r="W359" i="14"/>
  <c r="R349" i="14"/>
  <c r="Q349" i="14"/>
  <c r="R341" i="14"/>
  <c r="Q341" i="14"/>
  <c r="N334" i="14"/>
  <c r="O334" i="14"/>
  <c r="O326" i="14"/>
  <c r="N326" i="14"/>
  <c r="O318" i="14"/>
  <c r="N318" i="14"/>
  <c r="O333" i="14"/>
  <c r="N333" i="14"/>
  <c r="O325" i="14"/>
  <c r="N325" i="14"/>
  <c r="O317" i="14"/>
  <c r="N317" i="14"/>
  <c r="O309" i="14"/>
  <c r="N309" i="14"/>
  <c r="X344" i="14"/>
  <c r="W344" i="14"/>
  <c r="X335" i="14"/>
  <c r="W335" i="14"/>
  <c r="U327" i="14"/>
  <c r="T327" i="14"/>
  <c r="U338" i="14"/>
  <c r="T338" i="14"/>
  <c r="O328" i="14"/>
  <c r="N328" i="14"/>
  <c r="O320" i="14"/>
  <c r="N320" i="14"/>
  <c r="O312" i="14"/>
  <c r="N312" i="14"/>
  <c r="T308" i="14"/>
  <c r="U308" i="14"/>
  <c r="X305" i="14"/>
  <c r="W305" i="14"/>
  <c r="X297" i="14"/>
  <c r="W297" i="14"/>
  <c r="X289" i="14"/>
  <c r="W289" i="14"/>
  <c r="U306" i="14"/>
  <c r="T306" i="14"/>
  <c r="U298" i="14"/>
  <c r="T298" i="14"/>
  <c r="X310" i="14"/>
  <c r="W310" i="14"/>
  <c r="R291" i="14"/>
  <c r="Q291" i="14"/>
  <c r="U281" i="14"/>
  <c r="T281" i="14"/>
  <c r="T277" i="14"/>
  <c r="U277" i="14"/>
  <c r="U269" i="14"/>
  <c r="T269" i="14"/>
  <c r="U282" i="14"/>
  <c r="T282" i="14"/>
  <c r="X274" i="14"/>
  <c r="W274" i="14"/>
  <c r="W266" i="14"/>
  <c r="X266" i="14"/>
  <c r="U275" i="14"/>
  <c r="T275" i="14"/>
  <c r="U267" i="14"/>
  <c r="T267" i="14"/>
  <c r="U259" i="14"/>
  <c r="T259" i="14"/>
  <c r="X272" i="14"/>
  <c r="W272" i="14"/>
  <c r="W264" i="14"/>
  <c r="X264" i="14"/>
  <c r="N289" i="14"/>
  <c r="O289" i="14"/>
  <c r="X294" i="14"/>
  <c r="W294" i="14"/>
  <c r="R257" i="14"/>
  <c r="Q257" i="14"/>
  <c r="R256" i="14"/>
  <c r="Q256" i="14"/>
  <c r="Q248" i="14"/>
  <c r="R248" i="14"/>
  <c r="Q240" i="14"/>
  <c r="R240" i="14"/>
  <c r="R255" i="14"/>
  <c r="Q255" i="14"/>
  <c r="R247" i="14"/>
  <c r="Q247" i="14"/>
  <c r="Q239" i="14"/>
  <c r="R239" i="14"/>
  <c r="X268" i="14"/>
  <c r="W268" i="14"/>
  <c r="X255" i="14"/>
  <c r="W255" i="14"/>
  <c r="X247" i="14"/>
  <c r="W247" i="14"/>
  <c r="X239" i="14"/>
  <c r="W239" i="14"/>
  <c r="O264" i="14"/>
  <c r="N264" i="14"/>
  <c r="R251" i="14"/>
  <c r="Q251" i="14"/>
  <c r="R243" i="14"/>
  <c r="Q243" i="14"/>
  <c r="O229" i="14"/>
  <c r="N229" i="14"/>
  <c r="O221" i="14"/>
  <c r="N221" i="14"/>
  <c r="O247" i="14"/>
  <c r="N247" i="14"/>
  <c r="U233" i="14"/>
  <c r="T233" i="14"/>
  <c r="U225" i="14"/>
  <c r="T225" i="14"/>
  <c r="U217" i="14"/>
  <c r="T217" i="14"/>
  <c r="U209" i="14"/>
  <c r="T209" i="14"/>
  <c r="U240" i="14"/>
  <c r="T240" i="14"/>
  <c r="X228" i="14"/>
  <c r="W228" i="14"/>
  <c r="U210" i="14"/>
  <c r="T210" i="14"/>
  <c r="O201" i="14"/>
  <c r="N201" i="14"/>
  <c r="X208" i="14"/>
  <c r="W208" i="14"/>
  <c r="Q199" i="14"/>
  <c r="R199" i="14"/>
  <c r="Q191" i="14"/>
  <c r="R191" i="14"/>
  <c r="R201" i="14"/>
  <c r="Q201" i="14"/>
  <c r="U207" i="14"/>
  <c r="T207" i="14"/>
  <c r="U214" i="14"/>
  <c r="T214" i="14"/>
  <c r="R186" i="14"/>
  <c r="Q186" i="14"/>
  <c r="R183" i="14"/>
  <c r="Q183" i="14"/>
  <c r="U182" i="14"/>
  <c r="T182" i="14"/>
  <c r="R178" i="14"/>
  <c r="Q178" i="14"/>
  <c r="R170" i="14"/>
  <c r="Q170" i="14"/>
  <c r="R162" i="14"/>
  <c r="Q162" i="14"/>
  <c r="R154" i="14"/>
  <c r="Q154" i="14"/>
  <c r="R146" i="14"/>
  <c r="Q146" i="14"/>
  <c r="R138" i="14"/>
  <c r="Q138" i="14"/>
  <c r="R130" i="14"/>
  <c r="Q130" i="14"/>
  <c r="R122" i="14"/>
  <c r="Q122" i="14"/>
  <c r="O181" i="14"/>
  <c r="N181" i="14"/>
  <c r="U172" i="14"/>
  <c r="T172" i="14"/>
  <c r="U164" i="14"/>
  <c r="T164" i="14"/>
  <c r="U156" i="14"/>
  <c r="T156" i="14"/>
  <c r="U148" i="14"/>
  <c r="T148" i="14"/>
  <c r="R175" i="14"/>
  <c r="Q175" i="14"/>
  <c r="R167" i="14"/>
  <c r="Q167" i="14"/>
  <c r="R159" i="14"/>
  <c r="Q159" i="14"/>
  <c r="R151" i="14"/>
  <c r="Q151" i="14"/>
  <c r="U128" i="14"/>
  <c r="T128" i="14"/>
  <c r="R116" i="14"/>
  <c r="Q116" i="14"/>
  <c r="R108" i="14"/>
  <c r="Q108" i="14"/>
  <c r="R100" i="14"/>
  <c r="Q100" i="14"/>
  <c r="R92" i="14"/>
  <c r="Q92" i="14"/>
  <c r="R84" i="14"/>
  <c r="Q84" i="14"/>
  <c r="R76" i="14"/>
  <c r="Q76" i="14"/>
  <c r="N126" i="14"/>
  <c r="O126" i="14"/>
  <c r="U118" i="14"/>
  <c r="T118" i="14"/>
  <c r="U110" i="14"/>
  <c r="T110" i="14"/>
  <c r="U102" i="14"/>
  <c r="T102" i="14"/>
  <c r="U94" i="14"/>
  <c r="T94" i="14"/>
  <c r="U86" i="14"/>
  <c r="T86" i="14"/>
  <c r="U78" i="14"/>
  <c r="T78" i="14"/>
  <c r="U115" i="14"/>
  <c r="T115" i="14"/>
  <c r="U107" i="14"/>
  <c r="T107" i="14"/>
  <c r="U99" i="14"/>
  <c r="T99" i="14"/>
  <c r="U91" i="14"/>
  <c r="T91" i="14"/>
  <c r="U83" i="14"/>
  <c r="T83" i="14"/>
  <c r="T75" i="14"/>
  <c r="U75" i="14"/>
  <c r="X25" i="14"/>
  <c r="W25" i="14"/>
  <c r="X19" i="14"/>
  <c r="W19" i="14"/>
  <c r="R62" i="14"/>
  <c r="Q62" i="14"/>
  <c r="R54" i="14"/>
  <c r="Q54" i="14"/>
  <c r="R46" i="14"/>
  <c r="Q46" i="14"/>
  <c r="R38" i="14"/>
  <c r="Q38" i="14"/>
  <c r="R30" i="14"/>
  <c r="Q30" i="14"/>
  <c r="R72" i="14"/>
  <c r="Q72" i="14"/>
  <c r="X17" i="14"/>
  <c r="W17" i="14"/>
  <c r="R67" i="14"/>
  <c r="Q67" i="14"/>
  <c r="R59" i="14"/>
  <c r="Q59" i="14"/>
  <c r="R51" i="14"/>
  <c r="Q51" i="14"/>
  <c r="R43" i="14"/>
  <c r="Q43" i="14"/>
  <c r="R35" i="14"/>
  <c r="Q35" i="14"/>
  <c r="O64" i="14"/>
  <c r="N64" i="14"/>
  <c r="O56" i="14"/>
  <c r="N56" i="14"/>
  <c r="O48" i="14"/>
  <c r="N48" i="14"/>
  <c r="O40" i="14"/>
  <c r="N40" i="14"/>
  <c r="O32" i="14"/>
  <c r="N32" i="14"/>
  <c r="O24" i="14"/>
  <c r="N24" i="14"/>
  <c r="O18" i="14"/>
  <c r="N18" i="14"/>
  <c r="R65" i="14"/>
  <c r="Q65" i="14"/>
  <c r="R57" i="14"/>
  <c r="Q57" i="14"/>
  <c r="R49" i="14"/>
  <c r="Q49" i="14"/>
  <c r="R41" i="14"/>
  <c r="Q41" i="14"/>
  <c r="R33" i="14"/>
  <c r="Q33" i="14"/>
  <c r="R25" i="14"/>
  <c r="Q25" i="14"/>
  <c r="R19" i="14"/>
  <c r="Q19" i="14"/>
  <c r="O62" i="14"/>
  <c r="N62" i="14"/>
  <c r="O54" i="14"/>
  <c r="N54" i="14"/>
  <c r="O46" i="14"/>
  <c r="N46" i="14"/>
  <c r="O38" i="14"/>
  <c r="N38" i="14"/>
  <c r="X10" i="14"/>
  <c r="W10" i="14"/>
  <c r="U3" i="14"/>
  <c r="T3" i="14"/>
  <c r="T20" i="14"/>
  <c r="U20" i="14"/>
  <c r="W11" i="14"/>
  <c r="X11" i="14"/>
  <c r="U11" i="14"/>
  <c r="T11" i="14"/>
  <c r="O30" i="14"/>
  <c r="N30" i="14"/>
  <c r="O381" i="14"/>
  <c r="N381" i="14"/>
  <c r="R372" i="14"/>
  <c r="Q372" i="14"/>
  <c r="R364" i="14"/>
  <c r="Q364" i="14"/>
  <c r="X380" i="14"/>
  <c r="W380" i="14"/>
  <c r="U370" i="14"/>
  <c r="T370" i="14"/>
  <c r="U362" i="14"/>
  <c r="T362" i="14"/>
  <c r="U357" i="14"/>
  <c r="T357" i="14"/>
  <c r="X360" i="14"/>
  <c r="W360" i="14"/>
  <c r="R346" i="14"/>
  <c r="Q346" i="14"/>
  <c r="Q338" i="14"/>
  <c r="R338" i="14"/>
  <c r="W365" i="14"/>
  <c r="X365" i="14"/>
  <c r="R384" i="14"/>
  <c r="Q384" i="14"/>
  <c r="N348" i="14"/>
  <c r="O348" i="14"/>
  <c r="U358" i="14"/>
  <c r="T358" i="14"/>
  <c r="U333" i="14"/>
  <c r="T333" i="14"/>
  <c r="U325" i="14"/>
  <c r="T325" i="14"/>
  <c r="T317" i="14"/>
  <c r="U317" i="14"/>
  <c r="T309" i="14"/>
  <c r="U309" i="14"/>
  <c r="O332" i="14"/>
  <c r="N332" i="14"/>
  <c r="O324" i="14"/>
  <c r="N324" i="14"/>
  <c r="O316" i="14"/>
  <c r="N316" i="14"/>
  <c r="R333" i="14"/>
  <c r="Q333" i="14"/>
  <c r="R325" i="14"/>
  <c r="Q325" i="14"/>
  <c r="R317" i="14"/>
  <c r="Q317" i="14"/>
  <c r="R343" i="14"/>
  <c r="Q343" i="14"/>
  <c r="O330" i="14"/>
  <c r="N330" i="14"/>
  <c r="O322" i="14"/>
  <c r="N322" i="14"/>
  <c r="X337" i="14"/>
  <c r="W337" i="14"/>
  <c r="X299" i="14"/>
  <c r="W299" i="14"/>
  <c r="X291" i="14"/>
  <c r="W291" i="14"/>
  <c r="W283" i="14"/>
  <c r="X283" i="14"/>
  <c r="W306" i="14"/>
  <c r="X306" i="14"/>
  <c r="W298" i="14"/>
  <c r="X298" i="14"/>
  <c r="R312" i="14"/>
  <c r="Q312" i="14"/>
  <c r="U311" i="14"/>
  <c r="T311" i="14"/>
  <c r="R301" i="14"/>
  <c r="Q301" i="14"/>
  <c r="O306" i="14"/>
  <c r="N306" i="14"/>
  <c r="O298" i="14"/>
  <c r="N298" i="14"/>
  <c r="N305" i="14"/>
  <c r="O305" i="14"/>
  <c r="N297" i="14"/>
  <c r="O297" i="14"/>
  <c r="R307" i="14"/>
  <c r="Q307" i="14"/>
  <c r="X300" i="14"/>
  <c r="W300" i="14"/>
  <c r="W292" i="14"/>
  <c r="X292" i="14"/>
  <c r="X284" i="14"/>
  <c r="W284" i="14"/>
  <c r="O272" i="14"/>
  <c r="N272" i="14"/>
  <c r="O281" i="14"/>
  <c r="N281" i="14"/>
  <c r="Q292" i="14"/>
  <c r="R292" i="14"/>
  <c r="R281" i="14"/>
  <c r="Q281" i="14"/>
  <c r="U297" i="14"/>
  <c r="T297" i="14"/>
  <c r="X280" i="14"/>
  <c r="W280" i="14"/>
  <c r="U273" i="14"/>
  <c r="T273" i="14"/>
  <c r="U265" i="14"/>
  <c r="T265" i="14"/>
  <c r="T280" i="14"/>
  <c r="U280" i="14"/>
  <c r="O273" i="14"/>
  <c r="N273" i="14"/>
  <c r="U261" i="14"/>
  <c r="T261" i="14"/>
  <c r="T258" i="14"/>
  <c r="U258" i="14"/>
  <c r="U250" i="14"/>
  <c r="T250" i="14"/>
  <c r="U242" i="14"/>
  <c r="T242" i="14"/>
  <c r="N263" i="14"/>
  <c r="O263" i="14"/>
  <c r="X254" i="14"/>
  <c r="W254" i="14"/>
  <c r="R265" i="14"/>
  <c r="Q265" i="14"/>
  <c r="U254" i="14"/>
  <c r="T254" i="14"/>
  <c r="T246" i="14"/>
  <c r="U246" i="14"/>
  <c r="X234" i="14"/>
  <c r="W234" i="14"/>
  <c r="X226" i="14"/>
  <c r="W226" i="14"/>
  <c r="W218" i="14"/>
  <c r="X218" i="14"/>
  <c r="X210" i="14"/>
  <c r="W210" i="14"/>
  <c r="X235" i="14"/>
  <c r="W235" i="14"/>
  <c r="O228" i="14"/>
  <c r="N228" i="14"/>
  <c r="O220" i="14"/>
  <c r="N220" i="14"/>
  <c r="O234" i="14"/>
  <c r="N234" i="14"/>
  <c r="O226" i="14"/>
  <c r="N226" i="14"/>
  <c r="O218" i="14"/>
  <c r="N218" i="14"/>
  <c r="O210" i="14"/>
  <c r="N210" i="14"/>
  <c r="O235" i="14"/>
  <c r="N235" i="14"/>
  <c r="R227" i="14"/>
  <c r="Q227" i="14"/>
  <c r="R219" i="14"/>
  <c r="Q219" i="14"/>
  <c r="R211" i="14"/>
  <c r="Q211" i="14"/>
  <c r="R233" i="14"/>
  <c r="Q233" i="14"/>
  <c r="R225" i="14"/>
  <c r="Q225" i="14"/>
  <c r="R217" i="14"/>
  <c r="Q217" i="14"/>
  <c r="U198" i="14"/>
  <c r="T198" i="14"/>
  <c r="U190" i="14"/>
  <c r="T190" i="14"/>
  <c r="R200" i="14"/>
  <c r="Q200" i="14"/>
  <c r="R192" i="14"/>
  <c r="Q192" i="14"/>
  <c r="R184" i="14"/>
  <c r="Q184" i="14"/>
  <c r="U206" i="14"/>
  <c r="T206" i="14"/>
  <c r="T211" i="14"/>
  <c r="U211" i="14"/>
  <c r="W209" i="14"/>
  <c r="X209" i="14"/>
  <c r="U183" i="14"/>
  <c r="T183" i="14"/>
  <c r="T177" i="14"/>
  <c r="U177" i="14"/>
  <c r="T169" i="14"/>
  <c r="U169" i="14"/>
  <c r="T161" i="14"/>
  <c r="U161" i="14"/>
  <c r="T153" i="14"/>
  <c r="U153" i="14"/>
  <c r="T145" i="14"/>
  <c r="U145" i="14"/>
  <c r="T137" i="14"/>
  <c r="U137" i="14"/>
  <c r="T129" i="14"/>
  <c r="U129" i="14"/>
  <c r="O193" i="14"/>
  <c r="N193" i="14"/>
  <c r="U127" i="14"/>
  <c r="T127" i="14"/>
  <c r="O149" i="14"/>
  <c r="N149" i="14"/>
  <c r="R124" i="14"/>
  <c r="Q124" i="14"/>
  <c r="R128" i="14"/>
  <c r="Q128" i="14"/>
  <c r="O119" i="14"/>
  <c r="N119" i="14"/>
  <c r="O111" i="14"/>
  <c r="N111" i="14"/>
  <c r="O103" i="14"/>
  <c r="N103" i="14"/>
  <c r="O95" i="14"/>
  <c r="N95" i="14"/>
  <c r="O87" i="14"/>
  <c r="N87" i="14"/>
  <c r="O118" i="14"/>
  <c r="N118" i="14"/>
  <c r="O110" i="14"/>
  <c r="N110" i="14"/>
  <c r="O102" i="14"/>
  <c r="N102" i="14"/>
  <c r="O94" i="14"/>
  <c r="N94" i="14"/>
  <c r="O86" i="14"/>
  <c r="N86" i="14"/>
  <c r="O78" i="14"/>
  <c r="N78" i="14"/>
  <c r="N116" i="14"/>
  <c r="O116" i="14"/>
  <c r="N108" i="14"/>
  <c r="O108" i="14"/>
  <c r="N100" i="14"/>
  <c r="O100" i="14"/>
  <c r="N92" i="14"/>
  <c r="O92" i="14"/>
  <c r="N84" i="14"/>
  <c r="O84" i="14"/>
  <c r="U70" i="14"/>
  <c r="T70" i="14"/>
  <c r="W16" i="14"/>
  <c r="X16" i="14"/>
  <c r="T2" i="14"/>
  <c r="U2" i="14"/>
  <c r="U10" i="14"/>
  <c r="T10" i="14"/>
  <c r="O3" i="14"/>
  <c r="N3" i="14"/>
  <c r="O16" i="14"/>
  <c r="N16" i="14"/>
  <c r="X6" i="14"/>
  <c r="W6" i="14"/>
  <c r="N10" i="14"/>
  <c r="O10" i="14"/>
  <c r="R3" i="14"/>
  <c r="Q3" i="14"/>
  <c r="X4" i="14"/>
  <c r="W4" i="14"/>
  <c r="R18" i="14"/>
  <c r="Q18" i="14"/>
  <c r="R9" i="14"/>
  <c r="Q9" i="14"/>
  <c r="W12" i="14"/>
  <c r="X12" i="14"/>
  <c r="U4" i="14"/>
  <c r="T4" i="14"/>
  <c r="R382" i="14"/>
  <c r="Q382" i="14"/>
  <c r="O379" i="14"/>
  <c r="N379" i="14"/>
  <c r="R370" i="14"/>
  <c r="Q370" i="14"/>
  <c r="R380" i="14"/>
  <c r="Q380" i="14"/>
  <c r="W371" i="14"/>
  <c r="X371" i="14"/>
  <c r="X363" i="14"/>
  <c r="W363" i="14"/>
  <c r="U383" i="14"/>
  <c r="T383" i="14"/>
  <c r="U375" i="14"/>
  <c r="T375" i="14"/>
  <c r="O366" i="14"/>
  <c r="N366" i="14"/>
  <c r="O358" i="14"/>
  <c r="N358" i="14"/>
  <c r="U382" i="14"/>
  <c r="T382" i="14"/>
  <c r="O373" i="14"/>
  <c r="N373" i="14"/>
  <c r="O365" i="14"/>
  <c r="N365" i="14"/>
  <c r="U369" i="14"/>
  <c r="T369" i="14"/>
  <c r="R348" i="14"/>
  <c r="Q348" i="14"/>
  <c r="R340" i="14"/>
  <c r="Q340" i="14"/>
  <c r="W349" i="14"/>
  <c r="X349" i="14"/>
  <c r="W341" i="14"/>
  <c r="X341" i="14"/>
  <c r="O351" i="14"/>
  <c r="N351" i="14"/>
  <c r="O343" i="14"/>
  <c r="N343" i="14"/>
  <c r="O350" i="14"/>
  <c r="N350" i="14"/>
  <c r="O342" i="14"/>
  <c r="N342" i="14"/>
  <c r="R351" i="14"/>
  <c r="Q351" i="14"/>
  <c r="R376" i="14"/>
  <c r="Q376" i="14"/>
  <c r="O356" i="14"/>
  <c r="N356" i="14"/>
  <c r="O347" i="14"/>
  <c r="N347" i="14"/>
  <c r="O339" i="14"/>
  <c r="N339" i="14"/>
  <c r="T332" i="14"/>
  <c r="U332" i="14"/>
  <c r="T324" i="14"/>
  <c r="U324" i="14"/>
  <c r="T316" i="14"/>
  <c r="U316" i="14"/>
  <c r="U331" i="14"/>
  <c r="T331" i="14"/>
  <c r="U323" i="14"/>
  <c r="T323" i="14"/>
  <c r="U315" i="14"/>
  <c r="T315" i="14"/>
  <c r="R342" i="14"/>
  <c r="Q342" i="14"/>
  <c r="X333" i="14"/>
  <c r="W333" i="14"/>
  <c r="X325" i="14"/>
  <c r="W325" i="14"/>
  <c r="X334" i="14"/>
  <c r="W334" i="14"/>
  <c r="U326" i="14"/>
  <c r="T326" i="14"/>
  <c r="U318" i="14"/>
  <c r="T318" i="14"/>
  <c r="U310" i="14"/>
  <c r="T310" i="14"/>
  <c r="R316" i="14"/>
  <c r="Q316" i="14"/>
  <c r="R303" i="14"/>
  <c r="Q303" i="14"/>
  <c r="R295" i="14"/>
  <c r="Q295" i="14"/>
  <c r="Q287" i="14"/>
  <c r="R287" i="14"/>
  <c r="X304" i="14"/>
  <c r="W304" i="14"/>
  <c r="X296" i="14"/>
  <c r="W296" i="14"/>
  <c r="W275" i="14"/>
  <c r="X275" i="14"/>
  <c r="X267" i="14"/>
  <c r="W267" i="14"/>
  <c r="R280" i="14"/>
  <c r="Q280" i="14"/>
  <c r="Q272" i="14"/>
  <c r="R272" i="14"/>
  <c r="W290" i="14"/>
  <c r="X290" i="14"/>
  <c r="X273" i="14"/>
  <c r="W273" i="14"/>
  <c r="X265" i="14"/>
  <c r="W265" i="14"/>
  <c r="R278" i="14"/>
  <c r="Q278" i="14"/>
  <c r="R270" i="14"/>
  <c r="Q270" i="14"/>
  <c r="U287" i="14"/>
  <c r="T287" i="14"/>
  <c r="O255" i="14"/>
  <c r="N255" i="14"/>
  <c r="X262" i="14"/>
  <c r="W262" i="14"/>
  <c r="O254" i="14"/>
  <c r="N254" i="14"/>
  <c r="O246" i="14"/>
  <c r="N246" i="14"/>
  <c r="O238" i="14"/>
  <c r="N238" i="14"/>
  <c r="O253" i="14"/>
  <c r="N253" i="14"/>
  <c r="O245" i="14"/>
  <c r="N245" i="14"/>
  <c r="O237" i="14"/>
  <c r="N237" i="14"/>
  <c r="R253" i="14"/>
  <c r="Q253" i="14"/>
  <c r="Q245" i="14"/>
  <c r="R245" i="14"/>
  <c r="Q237" i="14"/>
  <c r="R237" i="14"/>
  <c r="O262" i="14"/>
  <c r="N262" i="14"/>
  <c r="N257" i="14"/>
  <c r="O257" i="14"/>
  <c r="O249" i="14"/>
  <c r="N249" i="14"/>
  <c r="O241" i="14"/>
  <c r="N241" i="14"/>
  <c r="R264" i="14"/>
  <c r="Q264" i="14"/>
  <c r="X236" i="14"/>
  <c r="W236" i="14"/>
  <c r="T227" i="14"/>
  <c r="U227" i="14"/>
  <c r="T219" i="14"/>
  <c r="U219" i="14"/>
  <c r="O239" i="14"/>
  <c r="N239" i="14"/>
  <c r="X231" i="14"/>
  <c r="W231" i="14"/>
  <c r="X223" i="14"/>
  <c r="W223" i="14"/>
  <c r="X215" i="14"/>
  <c r="W215" i="14"/>
  <c r="W207" i="14"/>
  <c r="X207" i="14"/>
  <c r="R234" i="14"/>
  <c r="Q234" i="14"/>
  <c r="R226" i="14"/>
  <c r="Q226" i="14"/>
  <c r="X243" i="14"/>
  <c r="W243" i="14"/>
  <c r="R207" i="14"/>
  <c r="Q207" i="14"/>
  <c r="R193" i="14"/>
  <c r="Q193" i="14"/>
  <c r="R185" i="14"/>
  <c r="Q185" i="14"/>
  <c r="O197" i="14"/>
  <c r="N197" i="14"/>
  <c r="O189" i="14"/>
  <c r="N189" i="14"/>
  <c r="T208" i="14"/>
  <c r="U208" i="14"/>
  <c r="R197" i="14"/>
  <c r="Q197" i="14"/>
  <c r="R189" i="14"/>
  <c r="Q189" i="14"/>
  <c r="R181" i="14"/>
  <c r="Q181" i="14"/>
  <c r="R206" i="14"/>
  <c r="Q206" i="14"/>
  <c r="R172" i="14"/>
  <c r="Q172" i="14"/>
  <c r="R164" i="14"/>
  <c r="Q164" i="14"/>
  <c r="R156" i="14"/>
  <c r="Q156" i="14"/>
  <c r="R148" i="14"/>
  <c r="Q148" i="14"/>
  <c r="R140" i="14"/>
  <c r="Q140" i="14"/>
  <c r="O176" i="14"/>
  <c r="N176" i="14"/>
  <c r="O168" i="14"/>
  <c r="N168" i="14"/>
  <c r="O160" i="14"/>
  <c r="N160" i="14"/>
  <c r="O152" i="14"/>
  <c r="N152" i="14"/>
  <c r="O144" i="14"/>
  <c r="N144" i="14"/>
  <c r="O136" i="14"/>
  <c r="N136" i="14"/>
  <c r="O128" i="14"/>
  <c r="N128" i="14"/>
  <c r="N120" i="14"/>
  <c r="O120" i="14"/>
  <c r="R177" i="14"/>
  <c r="Q177" i="14"/>
  <c r="R169" i="14"/>
  <c r="Q169" i="14"/>
  <c r="R161" i="14"/>
  <c r="Q161" i="14"/>
  <c r="R153" i="14"/>
  <c r="Q153" i="14"/>
  <c r="R145" i="14"/>
  <c r="Q145" i="14"/>
  <c r="R137" i="14"/>
  <c r="Q137" i="14"/>
  <c r="U191" i="14"/>
  <c r="T191" i="14"/>
  <c r="R195" i="14"/>
  <c r="Q195" i="14"/>
  <c r="O173" i="14"/>
  <c r="N173" i="14"/>
  <c r="O165" i="14"/>
  <c r="N165" i="14"/>
  <c r="O157" i="14"/>
  <c r="N157" i="14"/>
  <c r="U140" i="14"/>
  <c r="T140" i="14"/>
  <c r="U124" i="14"/>
  <c r="T124" i="14"/>
  <c r="O114" i="14"/>
  <c r="N114" i="14"/>
  <c r="O106" i="14"/>
  <c r="N106" i="14"/>
  <c r="O98" i="14"/>
  <c r="N98" i="14"/>
  <c r="O90" i="14"/>
  <c r="N90" i="14"/>
  <c r="N82" i="14"/>
  <c r="O82" i="14"/>
  <c r="N74" i="14"/>
  <c r="O74" i="14"/>
  <c r="R135" i="14"/>
  <c r="Q135" i="14"/>
  <c r="O125" i="14"/>
  <c r="N125" i="14"/>
  <c r="R115" i="14"/>
  <c r="Q115" i="14"/>
  <c r="R107" i="14"/>
  <c r="Q107" i="14"/>
  <c r="R99" i="14"/>
  <c r="Q99" i="14"/>
  <c r="R91" i="14"/>
  <c r="Q91" i="14"/>
  <c r="U147" i="14"/>
  <c r="T147" i="14"/>
  <c r="R136" i="14"/>
  <c r="Q136" i="14"/>
  <c r="T125" i="14"/>
  <c r="U125" i="14"/>
  <c r="R117" i="14"/>
  <c r="Q117" i="14"/>
  <c r="R109" i="14"/>
  <c r="Q109" i="14"/>
  <c r="R101" i="14"/>
  <c r="Q101" i="14"/>
  <c r="R93" i="14"/>
  <c r="Q93" i="14"/>
  <c r="R85" i="14"/>
  <c r="Q85" i="14"/>
  <c r="Q77" i="14"/>
  <c r="R77" i="14"/>
  <c r="O72" i="14"/>
  <c r="N72" i="14"/>
  <c r="R63" i="14"/>
  <c r="Q63" i="14"/>
  <c r="R55" i="14"/>
  <c r="Q55" i="14"/>
  <c r="R47" i="14"/>
  <c r="Q47" i="14"/>
  <c r="R39" i="14"/>
  <c r="Q39" i="14"/>
  <c r="R31" i="14"/>
  <c r="Q31" i="14"/>
  <c r="Q17" i="14"/>
  <c r="R17" i="14"/>
  <c r="R10" i="14"/>
  <c r="Q10" i="14"/>
  <c r="N68" i="14"/>
  <c r="O68" i="14"/>
  <c r="O60" i="14"/>
  <c r="N60" i="14"/>
  <c r="O52" i="14"/>
  <c r="N52" i="14"/>
  <c r="O44" i="14"/>
  <c r="N44" i="14"/>
  <c r="O36" i="14"/>
  <c r="N36" i="14"/>
  <c r="O28" i="14"/>
  <c r="N28" i="14"/>
  <c r="O69" i="14"/>
  <c r="N69" i="14"/>
  <c r="R61" i="14"/>
  <c r="Q61" i="14"/>
  <c r="R53" i="14"/>
  <c r="Q53" i="14"/>
  <c r="R45" i="14"/>
  <c r="Q45" i="14"/>
  <c r="R37" i="14"/>
  <c r="Q37" i="14"/>
  <c r="R29" i="14"/>
  <c r="Q29" i="14"/>
  <c r="R23" i="14"/>
  <c r="Q23" i="14"/>
  <c r="T79" i="14"/>
  <c r="U79" i="14"/>
  <c r="R68" i="14"/>
  <c r="Q68" i="14"/>
  <c r="Q60" i="14"/>
  <c r="R60" i="14"/>
  <c r="Q52" i="14"/>
  <c r="R52" i="14"/>
  <c r="Q44" i="14"/>
  <c r="R44" i="14"/>
  <c r="Q36" i="14"/>
  <c r="R36" i="14"/>
  <c r="Q28" i="14"/>
  <c r="R28" i="14"/>
  <c r="Q73" i="14"/>
  <c r="R73" i="14"/>
  <c r="O65" i="14"/>
  <c r="N65" i="14"/>
  <c r="O57" i="14"/>
  <c r="N57" i="14"/>
  <c r="O49" i="14"/>
  <c r="N49" i="14"/>
  <c r="O41" i="14"/>
  <c r="N41" i="14"/>
  <c r="O33" i="14"/>
  <c r="N33" i="14"/>
  <c r="U62" i="14"/>
  <c r="T62" i="14"/>
  <c r="U54" i="14"/>
  <c r="T54" i="14"/>
  <c r="U46" i="14"/>
  <c r="T46" i="14"/>
  <c r="U38" i="14"/>
  <c r="T38" i="14"/>
  <c r="U30" i="14"/>
  <c r="T30" i="14"/>
  <c r="U16" i="14"/>
  <c r="T16" i="14"/>
  <c r="O71" i="14"/>
  <c r="N71" i="14"/>
  <c r="N63" i="14"/>
  <c r="O63" i="14"/>
  <c r="N55" i="14"/>
  <c r="O55" i="14"/>
  <c r="N47" i="14"/>
  <c r="O47" i="14"/>
  <c r="N39" i="14"/>
  <c r="O39" i="14"/>
  <c r="N31" i="14"/>
  <c r="O31" i="14"/>
  <c r="U68" i="14"/>
  <c r="T68" i="14"/>
  <c r="U60" i="14"/>
  <c r="T60" i="14"/>
  <c r="U52" i="14"/>
  <c r="T52" i="14"/>
  <c r="U44" i="14"/>
  <c r="T44" i="14"/>
  <c r="U36" i="14"/>
  <c r="T36" i="14"/>
  <c r="X26" i="14"/>
  <c r="W26" i="14"/>
  <c r="X9" i="14"/>
  <c r="W9" i="14"/>
  <c r="O22" i="14"/>
  <c r="N22" i="14"/>
  <c r="U28" i="14"/>
  <c r="T28" i="14"/>
  <c r="U17" i="14"/>
  <c r="T17" i="14"/>
  <c r="W24" i="14"/>
  <c r="X24" i="14"/>
  <c r="U379" i="14"/>
  <c r="T379" i="14"/>
  <c r="N370" i="14"/>
  <c r="O370" i="14"/>
  <c r="N362" i="14"/>
  <c r="O362" i="14"/>
  <c r="R377" i="14"/>
  <c r="Q377" i="14"/>
  <c r="X368" i="14"/>
  <c r="W368" i="14"/>
  <c r="X367" i="14"/>
  <c r="W367" i="14"/>
  <c r="O357" i="14"/>
  <c r="N357" i="14"/>
  <c r="O363" i="14"/>
  <c r="N363" i="14"/>
  <c r="O352" i="14"/>
  <c r="N352" i="14"/>
  <c r="O344" i="14"/>
  <c r="N344" i="14"/>
  <c r="N336" i="14"/>
  <c r="O336" i="14"/>
  <c r="X356" i="14"/>
  <c r="W356" i="14"/>
  <c r="N382" i="14"/>
  <c r="O382" i="14"/>
  <c r="R373" i="14"/>
  <c r="Q373" i="14"/>
  <c r="U346" i="14"/>
  <c r="T346" i="14"/>
  <c r="R355" i="14"/>
  <c r="Q355" i="14"/>
  <c r="X331" i="14"/>
  <c r="W331" i="14"/>
  <c r="X323" i="14"/>
  <c r="W323" i="14"/>
  <c r="W315" i="14"/>
  <c r="X315" i="14"/>
  <c r="X307" i="14"/>
  <c r="W307" i="14"/>
  <c r="U330" i="14"/>
  <c r="T330" i="14"/>
  <c r="U322" i="14"/>
  <c r="T322" i="14"/>
  <c r="U314" i="14"/>
  <c r="T314" i="14"/>
  <c r="O331" i="14"/>
  <c r="N331" i="14"/>
  <c r="O323" i="14"/>
  <c r="N323" i="14"/>
  <c r="O315" i="14"/>
  <c r="N315" i="14"/>
  <c r="U328" i="14"/>
  <c r="T328" i="14"/>
  <c r="U320" i="14"/>
  <c r="T320" i="14"/>
  <c r="R305" i="14"/>
  <c r="Q305" i="14"/>
  <c r="R297" i="14"/>
  <c r="Q297" i="14"/>
  <c r="R289" i="14"/>
  <c r="Q289" i="14"/>
  <c r="R315" i="14"/>
  <c r="Q315" i="14"/>
  <c r="R304" i="14"/>
  <c r="Q304" i="14"/>
  <c r="R296" i="14"/>
  <c r="Q296" i="14"/>
  <c r="R309" i="14"/>
  <c r="Q309" i="14"/>
  <c r="O299" i="14"/>
  <c r="N299" i="14"/>
  <c r="U304" i="14"/>
  <c r="T304" i="14"/>
  <c r="N314" i="14"/>
  <c r="O314" i="14"/>
  <c r="U303" i="14"/>
  <c r="T303" i="14"/>
  <c r="U295" i="14"/>
  <c r="T295" i="14"/>
  <c r="R306" i="14"/>
  <c r="Q306" i="14"/>
  <c r="R298" i="14"/>
  <c r="Q298" i="14"/>
  <c r="R290" i="14"/>
  <c r="Q290" i="14"/>
  <c r="R282" i="14"/>
  <c r="Q282" i="14"/>
  <c r="R285" i="14"/>
  <c r="Q285" i="14"/>
  <c r="T278" i="14"/>
  <c r="U278" i="14"/>
  <c r="U296" i="14"/>
  <c r="T296" i="14"/>
  <c r="W288" i="14"/>
  <c r="X288" i="14"/>
  <c r="T290" i="14"/>
  <c r="U290" i="14"/>
  <c r="X279" i="14"/>
  <c r="W279" i="14"/>
  <c r="X271" i="14"/>
  <c r="W271" i="14"/>
  <c r="X263" i="14"/>
  <c r="W263" i="14"/>
  <c r="O286" i="14"/>
  <c r="N286" i="14"/>
  <c r="U279" i="14"/>
  <c r="T279" i="14"/>
  <c r="U271" i="14"/>
  <c r="T271" i="14"/>
  <c r="W261" i="14"/>
  <c r="X261" i="14"/>
  <c r="U264" i="14"/>
  <c r="T264" i="14"/>
  <c r="X256" i="14"/>
  <c r="W256" i="14"/>
  <c r="X248" i="14"/>
  <c r="W248" i="14"/>
  <c r="X240" i="14"/>
  <c r="W240" i="14"/>
  <c r="X259" i="14"/>
  <c r="W259" i="14"/>
  <c r="R261" i="14"/>
  <c r="Q261" i="14"/>
  <c r="R252" i="14"/>
  <c r="Q252" i="14"/>
  <c r="X278" i="14"/>
  <c r="W278" i="14"/>
  <c r="X252" i="14"/>
  <c r="W252" i="14"/>
  <c r="W244" i="14"/>
  <c r="X244" i="14"/>
  <c r="R232" i="14"/>
  <c r="Q232" i="14"/>
  <c r="R224" i="14"/>
  <c r="Q224" i="14"/>
  <c r="R216" i="14"/>
  <c r="Q216" i="14"/>
  <c r="R208" i="14"/>
  <c r="Q208" i="14"/>
  <c r="U234" i="14"/>
  <c r="T234" i="14"/>
  <c r="U226" i="14"/>
  <c r="T226" i="14"/>
  <c r="U218" i="14"/>
  <c r="T218" i="14"/>
  <c r="U232" i="14"/>
  <c r="T232" i="14"/>
  <c r="U224" i="14"/>
  <c r="T224" i="14"/>
  <c r="U216" i="14"/>
  <c r="T216" i="14"/>
  <c r="O233" i="14"/>
  <c r="N233" i="14"/>
  <c r="O225" i="14"/>
  <c r="N225" i="14"/>
  <c r="N217" i="14"/>
  <c r="O217" i="14"/>
  <c r="O209" i="14"/>
  <c r="N209" i="14"/>
  <c r="O231" i="14"/>
  <c r="N231" i="14"/>
  <c r="O223" i="14"/>
  <c r="N223" i="14"/>
  <c r="O215" i="14"/>
  <c r="N215" i="14"/>
  <c r="R209" i="14"/>
  <c r="Q209" i="14"/>
  <c r="O198" i="14"/>
  <c r="N198" i="14"/>
  <c r="O190" i="14"/>
  <c r="N190" i="14"/>
  <c r="N182" i="14"/>
  <c r="O182" i="14"/>
  <c r="R198" i="14"/>
  <c r="Q198" i="14"/>
  <c r="R190" i="14"/>
  <c r="Q190" i="14"/>
  <c r="Q182" i="14"/>
  <c r="R182" i="14"/>
  <c r="R196" i="14"/>
  <c r="Q196" i="14"/>
  <c r="R188" i="14"/>
  <c r="Q188" i="14"/>
  <c r="R180" i="14"/>
  <c r="Q180" i="14"/>
  <c r="R174" i="14"/>
  <c r="Q174" i="14"/>
  <c r="R166" i="14"/>
  <c r="Q166" i="14"/>
  <c r="R158" i="14"/>
  <c r="Q158" i="14"/>
  <c r="R150" i="14"/>
  <c r="Q150" i="14"/>
  <c r="R142" i="14"/>
  <c r="Q142" i="14"/>
  <c r="R134" i="14"/>
  <c r="Q134" i="14"/>
  <c r="R126" i="14"/>
  <c r="Q126" i="14"/>
  <c r="R179" i="14"/>
  <c r="Q179" i="14"/>
  <c r="Q171" i="14"/>
  <c r="R171" i="14"/>
  <c r="Q163" i="14"/>
  <c r="R163" i="14"/>
  <c r="Q155" i="14"/>
  <c r="R155" i="14"/>
  <c r="Q147" i="14"/>
  <c r="R147" i="14"/>
  <c r="Q139" i="14"/>
  <c r="R139" i="14"/>
  <c r="Q131" i="14"/>
  <c r="R131" i="14"/>
  <c r="O184" i="14"/>
  <c r="N184" i="14"/>
  <c r="U139" i="14"/>
  <c r="T139" i="14"/>
  <c r="N134" i="14"/>
  <c r="O134" i="14"/>
  <c r="U123" i="14"/>
  <c r="T123" i="14"/>
  <c r="O141" i="14"/>
  <c r="N141" i="14"/>
  <c r="Q127" i="14"/>
  <c r="R127" i="14"/>
  <c r="U117" i="14"/>
  <c r="T117" i="14"/>
  <c r="U109" i="14"/>
  <c r="T109" i="14"/>
  <c r="U101" i="14"/>
  <c r="T101" i="14"/>
  <c r="U93" i="14"/>
  <c r="T93" i="14"/>
  <c r="U85" i="14"/>
  <c r="T85" i="14"/>
  <c r="U116" i="14"/>
  <c r="T116" i="14"/>
  <c r="U108" i="14"/>
  <c r="T108" i="14"/>
  <c r="U100" i="14"/>
  <c r="T100" i="14"/>
  <c r="U92" i="14"/>
  <c r="T92" i="14"/>
  <c r="U84" i="14"/>
  <c r="T84" i="14"/>
  <c r="U76" i="14"/>
  <c r="T76" i="14"/>
  <c r="U114" i="14"/>
  <c r="T114" i="14"/>
  <c r="U106" i="14"/>
  <c r="T106" i="14"/>
  <c r="U98" i="14"/>
  <c r="T98" i="14"/>
  <c r="U90" i="14"/>
  <c r="T90" i="14"/>
  <c r="U82" i="14"/>
  <c r="T82" i="14"/>
  <c r="R71" i="14"/>
  <c r="Q71" i="14"/>
  <c r="R70" i="14"/>
  <c r="Q70" i="14"/>
  <c r="O81" i="14"/>
  <c r="N81" i="14"/>
  <c r="Q14" i="14"/>
  <c r="R14" i="14"/>
  <c r="X20" i="14"/>
  <c r="W20" i="14"/>
  <c r="W8" i="14"/>
  <c r="X8" i="14"/>
  <c r="R27" i="14"/>
  <c r="Q27" i="14"/>
  <c r="T15" i="14"/>
  <c r="U15" i="14"/>
  <c r="U9" i="14"/>
  <c r="T9" i="14"/>
  <c r="Q4" i="14"/>
  <c r="R4" i="14"/>
  <c r="T18" i="14"/>
  <c r="U18" i="14"/>
  <c r="O9" i="14"/>
  <c r="N9" i="14"/>
  <c r="R2" i="14"/>
  <c r="Q2" i="14"/>
  <c r="N7" i="14"/>
  <c r="O7" i="14"/>
  <c r="X2" i="14"/>
  <c r="W2" i="14"/>
  <c r="O380" i="14"/>
  <c r="N380" i="14"/>
  <c r="T377" i="14"/>
  <c r="U377" i="14"/>
  <c r="O368" i="14"/>
  <c r="N368" i="14"/>
  <c r="O378" i="14"/>
  <c r="N378" i="14"/>
  <c r="Q369" i="14"/>
  <c r="R369" i="14"/>
  <c r="Q361" i="14"/>
  <c r="R361" i="14"/>
  <c r="X382" i="14"/>
  <c r="W382" i="14"/>
  <c r="U372" i="14"/>
  <c r="T372" i="14"/>
  <c r="T364" i="14"/>
  <c r="U364" i="14"/>
  <c r="U356" i="14"/>
  <c r="T356" i="14"/>
  <c r="X381" i="14"/>
  <c r="W381" i="14"/>
  <c r="U371" i="14"/>
  <c r="T371" i="14"/>
  <c r="U363" i="14"/>
  <c r="T363" i="14"/>
  <c r="X364" i="14"/>
  <c r="W364" i="14"/>
  <c r="O346" i="14"/>
  <c r="N346" i="14"/>
  <c r="O338" i="14"/>
  <c r="N338" i="14"/>
  <c r="R356" i="14"/>
  <c r="Q356" i="14"/>
  <c r="R347" i="14"/>
  <c r="Q347" i="14"/>
  <c r="R339" i="14"/>
  <c r="Q339" i="14"/>
  <c r="R357" i="14"/>
  <c r="Q357" i="14"/>
  <c r="U349" i="14"/>
  <c r="T349" i="14"/>
  <c r="U341" i="14"/>
  <c r="T341" i="14"/>
  <c r="U348" i="14"/>
  <c r="T348" i="14"/>
  <c r="U340" i="14"/>
  <c r="T340" i="14"/>
  <c r="U380" i="14"/>
  <c r="T380" i="14"/>
  <c r="X358" i="14"/>
  <c r="W358" i="14"/>
  <c r="O349" i="14"/>
  <c r="N349" i="14"/>
  <c r="T353" i="14"/>
  <c r="U353" i="14"/>
  <c r="U345" i="14"/>
  <c r="T345" i="14"/>
  <c r="U337" i="14"/>
  <c r="T337" i="14"/>
  <c r="N340" i="14"/>
  <c r="O340" i="14"/>
  <c r="W330" i="14"/>
  <c r="X330" i="14"/>
  <c r="W322" i="14"/>
  <c r="X322" i="14"/>
  <c r="W314" i="14"/>
  <c r="X314" i="14"/>
  <c r="X329" i="14"/>
  <c r="W329" i="14"/>
  <c r="X321" i="14"/>
  <c r="W321" i="14"/>
  <c r="X313" i="14"/>
  <c r="W313" i="14"/>
  <c r="R331" i="14"/>
  <c r="Q331" i="14"/>
  <c r="R323" i="14"/>
  <c r="Q323" i="14"/>
  <c r="X332" i="14"/>
  <c r="W332" i="14"/>
  <c r="X324" i="14"/>
  <c r="W324" i="14"/>
  <c r="X316" i="14"/>
  <c r="W316" i="14"/>
  <c r="X308" i="14"/>
  <c r="W308" i="14"/>
  <c r="U312" i="14"/>
  <c r="T312" i="14"/>
  <c r="O301" i="14"/>
  <c r="N301" i="14"/>
  <c r="O293" i="14"/>
  <c r="N293" i="14"/>
  <c r="O285" i="14"/>
  <c r="N285" i="14"/>
  <c r="Q302" i="14"/>
  <c r="R302" i="14"/>
  <c r="Q294" i="14"/>
  <c r="R294" i="14"/>
  <c r="O292" i="14"/>
  <c r="N292" i="14"/>
  <c r="R273" i="14"/>
  <c r="Q273" i="14"/>
  <c r="O278" i="14"/>
  <c r="N278" i="14"/>
  <c r="O270" i="14"/>
  <c r="N270" i="14"/>
  <c r="Q279" i="14"/>
  <c r="R279" i="14"/>
  <c r="Q271" i="14"/>
  <c r="R271" i="14"/>
  <c r="R263" i="14"/>
  <c r="Q263" i="14"/>
  <c r="U289" i="14"/>
  <c r="T289" i="14"/>
  <c r="O276" i="14"/>
  <c r="N276" i="14"/>
  <c r="O268" i="14"/>
  <c r="N268" i="14"/>
  <c r="R293" i="14"/>
  <c r="Q293" i="14"/>
  <c r="O284" i="14"/>
  <c r="N284" i="14"/>
  <c r="R288" i="14"/>
  <c r="Q288" i="14"/>
  <c r="R276" i="14"/>
  <c r="Q276" i="14"/>
  <c r="U260" i="14"/>
  <c r="T260" i="14"/>
  <c r="U253" i="14"/>
  <c r="T253" i="14"/>
  <c r="T252" i="14"/>
  <c r="U252" i="14"/>
  <c r="U244" i="14"/>
  <c r="T244" i="14"/>
  <c r="U236" i="14"/>
  <c r="T236" i="14"/>
  <c r="X258" i="14"/>
  <c r="W258" i="14"/>
  <c r="U251" i="14"/>
  <c r="T251" i="14"/>
  <c r="T243" i="14"/>
  <c r="U243" i="14"/>
  <c r="U263" i="14"/>
  <c r="T263" i="14"/>
  <c r="N251" i="14"/>
  <c r="O251" i="14"/>
  <c r="N243" i="14"/>
  <c r="O243" i="14"/>
  <c r="R268" i="14"/>
  <c r="Q268" i="14"/>
  <c r="U255" i="14"/>
  <c r="T255" i="14"/>
  <c r="U247" i="14"/>
  <c r="T247" i="14"/>
  <c r="O259" i="14"/>
  <c r="N259" i="14"/>
  <c r="X246" i="14"/>
  <c r="W246" i="14"/>
  <c r="W233" i="14"/>
  <c r="X233" i="14"/>
  <c r="W225" i="14"/>
  <c r="X225" i="14"/>
  <c r="W217" i="14"/>
  <c r="X217" i="14"/>
  <c r="X237" i="14"/>
  <c r="W237" i="14"/>
  <c r="Q229" i="14"/>
  <c r="R229" i="14"/>
  <c r="Q221" i="14"/>
  <c r="R221" i="14"/>
  <c r="Q213" i="14"/>
  <c r="R213" i="14"/>
  <c r="U248" i="14"/>
  <c r="T248" i="14"/>
  <c r="N232" i="14"/>
  <c r="O232" i="14"/>
  <c r="N224" i="14"/>
  <c r="O224" i="14"/>
  <c r="U238" i="14"/>
  <c r="T238" i="14"/>
  <c r="O204" i="14"/>
  <c r="N204" i="14"/>
  <c r="O199" i="14"/>
  <c r="N199" i="14"/>
  <c r="O191" i="14"/>
  <c r="N191" i="14"/>
  <c r="O183" i="14"/>
  <c r="N183" i="14"/>
  <c r="U195" i="14"/>
  <c r="T195" i="14"/>
  <c r="U187" i="14"/>
  <c r="T187" i="14"/>
  <c r="Q205" i="14"/>
  <c r="R205" i="14"/>
  <c r="O195" i="14"/>
  <c r="N195" i="14"/>
  <c r="O187" i="14"/>
  <c r="N187" i="14"/>
  <c r="O179" i="14"/>
  <c r="N179" i="14"/>
  <c r="O203" i="14"/>
  <c r="N203" i="14"/>
  <c r="U222" i="14"/>
  <c r="T222" i="14"/>
  <c r="O180" i="14"/>
  <c r="N180" i="14"/>
  <c r="O178" i="14"/>
  <c r="N178" i="14"/>
  <c r="O170" i="14"/>
  <c r="N170" i="14"/>
  <c r="O162" i="14"/>
  <c r="N162" i="14"/>
  <c r="O154" i="14"/>
  <c r="N154" i="14"/>
  <c r="O146" i="14"/>
  <c r="N146" i="14"/>
  <c r="O138" i="14"/>
  <c r="N138" i="14"/>
  <c r="U174" i="14"/>
  <c r="T174" i="14"/>
  <c r="U166" i="14"/>
  <c r="T166" i="14"/>
  <c r="U158" i="14"/>
  <c r="T158" i="14"/>
  <c r="U150" i="14"/>
  <c r="T150" i="14"/>
  <c r="U142" i="14"/>
  <c r="T142" i="14"/>
  <c r="T134" i="14"/>
  <c r="U134" i="14"/>
  <c r="U126" i="14"/>
  <c r="T126" i="14"/>
  <c r="O175" i="14"/>
  <c r="N175" i="14"/>
  <c r="O167" i="14"/>
  <c r="N167" i="14"/>
  <c r="O159" i="14"/>
  <c r="N159" i="14"/>
  <c r="O151" i="14"/>
  <c r="N151" i="14"/>
  <c r="O143" i="14"/>
  <c r="N143" i="14"/>
  <c r="O135" i="14"/>
  <c r="N135" i="14"/>
  <c r="R176" i="14"/>
  <c r="Q176" i="14"/>
  <c r="R168" i="14"/>
  <c r="Q168" i="14"/>
  <c r="R160" i="14"/>
  <c r="Q160" i="14"/>
  <c r="R152" i="14"/>
  <c r="Q152" i="14"/>
  <c r="U171" i="14"/>
  <c r="T171" i="14"/>
  <c r="U163" i="14"/>
  <c r="T163" i="14"/>
  <c r="U155" i="14"/>
  <c r="T155" i="14"/>
  <c r="U112" i="14"/>
  <c r="T112" i="14"/>
  <c r="U104" i="14"/>
  <c r="T104" i="14"/>
  <c r="U96" i="14"/>
  <c r="T96" i="14"/>
  <c r="U88" i="14"/>
  <c r="T88" i="14"/>
  <c r="U80" i="14"/>
  <c r="T80" i="14"/>
  <c r="T72" i="14"/>
  <c r="U72" i="14"/>
  <c r="N122" i="14"/>
  <c r="O122" i="14"/>
  <c r="O113" i="14"/>
  <c r="N113" i="14"/>
  <c r="O105" i="14"/>
  <c r="N105" i="14"/>
  <c r="O97" i="14"/>
  <c r="N97" i="14"/>
  <c r="O89" i="14"/>
  <c r="N89" i="14"/>
  <c r="U133" i="14"/>
  <c r="T133" i="14"/>
  <c r="R114" i="14"/>
  <c r="Q114" i="14"/>
  <c r="R106" i="14"/>
  <c r="Q106" i="14"/>
  <c r="R98" i="14"/>
  <c r="Q98" i="14"/>
  <c r="R90" i="14"/>
  <c r="Q90" i="14"/>
  <c r="R82" i="14"/>
  <c r="Q82" i="14"/>
  <c r="Q74" i="14"/>
  <c r="R74" i="14"/>
  <c r="Q119" i="14"/>
  <c r="R119" i="14"/>
  <c r="R111" i="14"/>
  <c r="Q111" i="14"/>
  <c r="R103" i="14"/>
  <c r="Q103" i="14"/>
  <c r="R95" i="14"/>
  <c r="Q95" i="14"/>
  <c r="R87" i="14"/>
  <c r="Q87" i="14"/>
  <c r="Q79" i="14"/>
  <c r="R79" i="14"/>
  <c r="R144" i="14"/>
  <c r="Q144" i="14"/>
  <c r="O121" i="14"/>
  <c r="N121" i="14"/>
  <c r="O115" i="14"/>
  <c r="N115" i="14"/>
  <c r="O107" i="14"/>
  <c r="N107" i="14"/>
  <c r="O99" i="14"/>
  <c r="N99" i="14"/>
  <c r="O91" i="14"/>
  <c r="N91" i="14"/>
  <c r="O83" i="14"/>
  <c r="N83" i="14"/>
  <c r="O75" i="14"/>
  <c r="N75" i="14"/>
  <c r="U69" i="14"/>
  <c r="T69" i="14"/>
  <c r="O61" i="14"/>
  <c r="N61" i="14"/>
  <c r="O53" i="14"/>
  <c r="N53" i="14"/>
  <c r="O45" i="14"/>
  <c r="N45" i="14"/>
  <c r="O37" i="14"/>
  <c r="N37" i="14"/>
  <c r="O29" i="14"/>
  <c r="N29" i="14"/>
  <c r="N23" i="14"/>
  <c r="O23" i="14"/>
  <c r="N15" i="14"/>
  <c r="O15" i="14"/>
  <c r="T66" i="14"/>
  <c r="U66" i="14"/>
  <c r="T58" i="14"/>
  <c r="U58" i="14"/>
  <c r="T50" i="14"/>
  <c r="U50" i="14"/>
  <c r="T42" i="14"/>
  <c r="U42" i="14"/>
  <c r="T34" i="14"/>
  <c r="U34" i="14"/>
  <c r="T26" i="14"/>
  <c r="U26" i="14"/>
  <c r="O67" i="14"/>
  <c r="N67" i="14"/>
  <c r="O59" i="14"/>
  <c r="N59" i="14"/>
  <c r="O51" i="14"/>
  <c r="N51" i="14"/>
  <c r="O43" i="14"/>
  <c r="N43" i="14"/>
  <c r="O35" i="14"/>
  <c r="N35" i="14"/>
  <c r="O27" i="14"/>
  <c r="N27" i="14"/>
  <c r="N21" i="14"/>
  <c r="O21" i="14"/>
  <c r="O66" i="14"/>
  <c r="N66" i="14"/>
  <c r="O58" i="14"/>
  <c r="N58" i="14"/>
  <c r="O50" i="14"/>
  <c r="N50" i="14"/>
  <c r="O42" i="14"/>
  <c r="N42" i="14"/>
  <c r="O34" i="14"/>
  <c r="N34" i="14"/>
  <c r="N26" i="14"/>
  <c r="O26" i="14"/>
  <c r="T71" i="14"/>
  <c r="U71" i="14"/>
  <c r="U63" i="14"/>
  <c r="T63" i="14"/>
  <c r="U55" i="14"/>
  <c r="T55" i="14"/>
  <c r="U47" i="14"/>
  <c r="T47" i="14"/>
  <c r="U39" i="14"/>
  <c r="T39" i="14"/>
  <c r="U31" i="14"/>
  <c r="T31" i="14"/>
  <c r="X22" i="14"/>
  <c r="W22" i="14"/>
  <c r="X14" i="14"/>
  <c r="W14" i="14"/>
  <c r="U61" i="14"/>
  <c r="T61" i="14"/>
  <c r="U53" i="14"/>
  <c r="T53" i="14"/>
  <c r="U45" i="14"/>
  <c r="T45" i="14"/>
  <c r="U37" i="14"/>
  <c r="T37" i="14"/>
  <c r="U29" i="14"/>
  <c r="T29" i="14"/>
  <c r="T23" i="14"/>
  <c r="U23" i="14"/>
  <c r="R7" i="14"/>
  <c r="Q7" i="14"/>
  <c r="X15" i="14"/>
  <c r="W15" i="14"/>
  <c r="O25" i="14"/>
  <c r="N25" i="14"/>
  <c r="X23" i="14"/>
  <c r="W23" i="14"/>
  <c r="R16" i="14"/>
  <c r="Q16" i="14"/>
  <c r="O14" i="14"/>
  <c r="N14" i="14"/>
  <c r="T368" i="13"/>
  <c r="U368" i="13"/>
  <c r="X339" i="13"/>
  <c r="W339" i="13"/>
  <c r="O347" i="13"/>
  <c r="N347" i="13"/>
  <c r="N341" i="13"/>
  <c r="O341" i="13"/>
  <c r="X314" i="13"/>
  <c r="W314" i="13"/>
  <c r="R303" i="13"/>
  <c r="Q303" i="13"/>
  <c r="O318" i="13"/>
  <c r="N318" i="13"/>
  <c r="R299" i="13"/>
  <c r="Q299" i="13"/>
  <c r="R313" i="13"/>
  <c r="Q313" i="13"/>
  <c r="W315" i="13"/>
  <c r="X315" i="13"/>
  <c r="X265" i="13"/>
  <c r="W265" i="13"/>
  <c r="O234" i="13"/>
  <c r="N234" i="13"/>
  <c r="T255" i="13"/>
  <c r="U255" i="13"/>
  <c r="U246" i="13"/>
  <c r="T246" i="13"/>
  <c r="U289" i="13"/>
  <c r="T289" i="13"/>
  <c r="U209" i="13"/>
  <c r="T209" i="13"/>
  <c r="R232" i="13"/>
  <c r="Q232" i="13"/>
  <c r="O221" i="13"/>
  <c r="N221" i="13"/>
  <c r="O186" i="13"/>
  <c r="N186" i="13"/>
  <c r="R195" i="13"/>
  <c r="Q195" i="13"/>
  <c r="R171" i="13"/>
  <c r="Q171" i="13"/>
  <c r="N151" i="13"/>
  <c r="O151" i="13"/>
  <c r="N136" i="13"/>
  <c r="O136" i="13"/>
  <c r="O183" i="13"/>
  <c r="N183" i="13"/>
  <c r="R177" i="13"/>
  <c r="Q177" i="13"/>
  <c r="O150" i="13"/>
  <c r="N150" i="13"/>
  <c r="N127" i="13"/>
  <c r="O127" i="13"/>
  <c r="X111" i="13"/>
  <c r="W111" i="13"/>
  <c r="X87" i="13"/>
  <c r="W87" i="13"/>
  <c r="U102" i="13"/>
  <c r="T102" i="13"/>
  <c r="X107" i="13"/>
  <c r="W107" i="13"/>
  <c r="X75" i="13"/>
  <c r="W75" i="13"/>
  <c r="R68" i="13"/>
  <c r="Q68" i="13"/>
  <c r="X45" i="13"/>
  <c r="W45" i="13"/>
  <c r="R65" i="13"/>
  <c r="Q65" i="13"/>
  <c r="R33" i="13"/>
  <c r="Q33" i="13"/>
  <c r="O14" i="13"/>
  <c r="N14" i="13"/>
  <c r="U10" i="13"/>
  <c r="T10" i="13"/>
  <c r="X21" i="13"/>
  <c r="W21" i="13"/>
  <c r="T382" i="13"/>
  <c r="U382" i="13"/>
  <c r="N373" i="13"/>
  <c r="O373" i="13"/>
  <c r="N365" i="13"/>
  <c r="O365" i="13"/>
  <c r="R385" i="13"/>
  <c r="Q385" i="13"/>
  <c r="R377" i="13"/>
  <c r="Q377" i="13"/>
  <c r="X368" i="13"/>
  <c r="W368" i="13"/>
  <c r="X360" i="13"/>
  <c r="W360" i="13"/>
  <c r="U358" i="13"/>
  <c r="T358" i="13"/>
  <c r="N380" i="13"/>
  <c r="O380" i="13"/>
  <c r="X371" i="13"/>
  <c r="W371" i="13"/>
  <c r="X354" i="13"/>
  <c r="W354" i="13"/>
  <c r="X346" i="13"/>
  <c r="W346" i="13"/>
  <c r="W338" i="13"/>
  <c r="X338" i="13"/>
  <c r="R363" i="13"/>
  <c r="Q363" i="13"/>
  <c r="X353" i="13"/>
  <c r="W353" i="13"/>
  <c r="U365" i="13"/>
  <c r="T365" i="13"/>
  <c r="X344" i="13"/>
  <c r="W344" i="13"/>
  <c r="X334" i="13"/>
  <c r="W334" i="13"/>
  <c r="X326" i="13"/>
  <c r="W326" i="13"/>
  <c r="X318" i="13"/>
  <c r="W318" i="13"/>
  <c r="O340" i="13"/>
  <c r="N340" i="13"/>
  <c r="X365" i="13"/>
  <c r="W365" i="13"/>
  <c r="R381" i="13"/>
  <c r="Q381" i="13"/>
  <c r="X352" i="13"/>
  <c r="W352" i="13"/>
  <c r="R334" i="13"/>
  <c r="Q334" i="13"/>
  <c r="R326" i="13"/>
  <c r="Q326" i="13"/>
  <c r="R318" i="13"/>
  <c r="Q318" i="13"/>
  <c r="O308" i="13"/>
  <c r="N308" i="13"/>
  <c r="O300" i="13"/>
  <c r="N300" i="13"/>
  <c r="Q309" i="13"/>
  <c r="R309" i="13"/>
  <c r="Q301" i="13"/>
  <c r="R301" i="13"/>
  <c r="X291" i="13"/>
  <c r="W291" i="13"/>
  <c r="X283" i="13"/>
  <c r="W283" i="13"/>
  <c r="X275" i="13"/>
  <c r="W275" i="13"/>
  <c r="X267" i="13"/>
  <c r="W267" i="13"/>
  <c r="U301" i="13"/>
  <c r="T301" i="13"/>
  <c r="X289" i="13"/>
  <c r="W289" i="13"/>
  <c r="X281" i="13"/>
  <c r="W281" i="13"/>
  <c r="X273" i="13"/>
  <c r="W273" i="13"/>
  <c r="O292" i="13"/>
  <c r="N292" i="13"/>
  <c r="N284" i="13"/>
  <c r="O284" i="13"/>
  <c r="O276" i="13"/>
  <c r="N276" i="13"/>
  <c r="O268" i="13"/>
  <c r="N268" i="13"/>
  <c r="O303" i="13"/>
  <c r="N303" i="13"/>
  <c r="O290" i="13"/>
  <c r="N290" i="13"/>
  <c r="O282" i="13"/>
  <c r="N282" i="13"/>
  <c r="O272" i="13"/>
  <c r="N272" i="13"/>
  <c r="U273" i="13"/>
  <c r="T273" i="13"/>
  <c r="U293" i="13"/>
  <c r="T293" i="13"/>
  <c r="X259" i="13"/>
  <c r="W259" i="13"/>
  <c r="X251" i="13"/>
  <c r="W251" i="13"/>
  <c r="X243" i="13"/>
  <c r="W243" i="13"/>
  <c r="X235" i="13"/>
  <c r="W235" i="13"/>
  <c r="X227" i="13"/>
  <c r="W227" i="13"/>
  <c r="U271" i="13"/>
  <c r="T271" i="13"/>
  <c r="R263" i="13"/>
  <c r="Q263" i="13"/>
  <c r="R255" i="13"/>
  <c r="Q255" i="13"/>
  <c r="R247" i="13"/>
  <c r="Q247" i="13"/>
  <c r="R239" i="13"/>
  <c r="Q239" i="13"/>
  <c r="R262" i="13"/>
  <c r="Q262" i="13"/>
  <c r="R254" i="13"/>
  <c r="Q254" i="13"/>
  <c r="R246" i="13"/>
  <c r="Q246" i="13"/>
  <c r="R238" i="13"/>
  <c r="Q238" i="13"/>
  <c r="R230" i="13"/>
  <c r="Q230" i="13"/>
  <c r="R222" i="13"/>
  <c r="Q222" i="13"/>
  <c r="R268" i="13"/>
  <c r="Q268" i="13"/>
  <c r="R237" i="13"/>
  <c r="Q237" i="13"/>
  <c r="R207" i="13"/>
  <c r="Q207" i="13"/>
  <c r="U220" i="13"/>
  <c r="T220" i="13"/>
  <c r="O212" i="13"/>
  <c r="N212" i="13"/>
  <c r="O204" i="13"/>
  <c r="N204" i="13"/>
  <c r="R229" i="13"/>
  <c r="Q229" i="13"/>
  <c r="R264" i="13"/>
  <c r="Q264" i="13"/>
  <c r="R248" i="13"/>
  <c r="Q248" i="13"/>
  <c r="Q212" i="13"/>
  <c r="R212" i="13"/>
  <c r="Q204" i="13"/>
  <c r="R204" i="13"/>
  <c r="O243" i="13"/>
  <c r="N243" i="13"/>
  <c r="O291" i="13"/>
  <c r="N291" i="13"/>
  <c r="U236" i="13"/>
  <c r="T236" i="13"/>
  <c r="X211" i="13"/>
  <c r="W211" i="13"/>
  <c r="X203" i="13"/>
  <c r="W203" i="13"/>
  <c r="R200" i="13"/>
  <c r="Q200" i="13"/>
  <c r="R192" i="13"/>
  <c r="Q192" i="13"/>
  <c r="R184" i="13"/>
  <c r="Q184" i="13"/>
  <c r="R176" i="13"/>
  <c r="Q176" i="13"/>
  <c r="R168" i="13"/>
  <c r="Q168" i="13"/>
  <c r="R199" i="13"/>
  <c r="Q199" i="13"/>
  <c r="R191" i="13"/>
  <c r="Q191" i="13"/>
  <c r="R183" i="13"/>
  <c r="Q183" i="13"/>
  <c r="R175" i="13"/>
  <c r="Q175" i="13"/>
  <c r="R167" i="13"/>
  <c r="Q167" i="13"/>
  <c r="R159" i="13"/>
  <c r="Q159" i="13"/>
  <c r="R151" i="13"/>
  <c r="Q151" i="13"/>
  <c r="R198" i="13"/>
  <c r="Q198" i="13"/>
  <c r="R190" i="13"/>
  <c r="Q190" i="13"/>
  <c r="R182" i="13"/>
  <c r="Q182" i="13"/>
  <c r="R174" i="13"/>
  <c r="Q174" i="13"/>
  <c r="R166" i="13"/>
  <c r="Q166" i="13"/>
  <c r="R158" i="13"/>
  <c r="Q158" i="13"/>
  <c r="X212" i="13"/>
  <c r="W212" i="13"/>
  <c r="Q197" i="13"/>
  <c r="R197" i="13"/>
  <c r="Q189" i="13"/>
  <c r="R189" i="13"/>
  <c r="Q181" i="13"/>
  <c r="R181" i="13"/>
  <c r="Q173" i="13"/>
  <c r="R173" i="13"/>
  <c r="R165" i="13"/>
  <c r="Q165" i="13"/>
  <c r="R157" i="13"/>
  <c r="Q157" i="13"/>
  <c r="R149" i="13"/>
  <c r="Q149" i="13"/>
  <c r="R231" i="13"/>
  <c r="Q231" i="13"/>
  <c r="T202" i="13"/>
  <c r="U202" i="13"/>
  <c r="O206" i="13"/>
  <c r="N206" i="13"/>
  <c r="X196" i="13"/>
  <c r="W196" i="13"/>
  <c r="X188" i="13"/>
  <c r="W188" i="13"/>
  <c r="X180" i="13"/>
  <c r="W180" i="13"/>
  <c r="X172" i="13"/>
  <c r="W172" i="13"/>
  <c r="W164" i="13"/>
  <c r="X164" i="13"/>
  <c r="W156" i="13"/>
  <c r="X156" i="13"/>
  <c r="R139" i="13"/>
  <c r="Q139" i="13"/>
  <c r="Q131" i="13"/>
  <c r="R131" i="13"/>
  <c r="Q123" i="13"/>
  <c r="R123" i="13"/>
  <c r="U197" i="13"/>
  <c r="T197" i="13"/>
  <c r="U181" i="13"/>
  <c r="T181" i="13"/>
  <c r="R161" i="13"/>
  <c r="Q161" i="13"/>
  <c r="W148" i="13"/>
  <c r="X148" i="13"/>
  <c r="U140" i="13"/>
  <c r="T140" i="13"/>
  <c r="R169" i="13"/>
  <c r="Q169" i="13"/>
  <c r="T149" i="13"/>
  <c r="U149" i="13"/>
  <c r="T139" i="13"/>
  <c r="U139" i="13"/>
  <c r="Q164" i="13"/>
  <c r="R164" i="13"/>
  <c r="U148" i="13"/>
  <c r="T148" i="13"/>
  <c r="O140" i="13"/>
  <c r="N140" i="13"/>
  <c r="O132" i="13"/>
  <c r="N132" i="13"/>
  <c r="O124" i="13"/>
  <c r="N124" i="13"/>
  <c r="R144" i="13"/>
  <c r="Q144" i="13"/>
  <c r="X135" i="13"/>
  <c r="W135" i="13"/>
  <c r="W127" i="13"/>
  <c r="X127" i="13"/>
  <c r="X139" i="13"/>
  <c r="W139" i="13"/>
  <c r="U120" i="13"/>
  <c r="T120" i="13"/>
  <c r="T112" i="13"/>
  <c r="U112" i="13"/>
  <c r="T104" i="13"/>
  <c r="U104" i="13"/>
  <c r="T96" i="13"/>
  <c r="U96" i="13"/>
  <c r="T88" i="13"/>
  <c r="U88" i="13"/>
  <c r="R115" i="13"/>
  <c r="Q115" i="13"/>
  <c r="R107" i="13"/>
  <c r="Q107" i="13"/>
  <c r="R99" i="13"/>
  <c r="Q99" i="13"/>
  <c r="R91" i="13"/>
  <c r="Q91" i="13"/>
  <c r="R83" i="13"/>
  <c r="Q83" i="13"/>
  <c r="R75" i="13"/>
  <c r="Q75" i="13"/>
  <c r="O118" i="13"/>
  <c r="N118" i="13"/>
  <c r="O110" i="13"/>
  <c r="N110" i="13"/>
  <c r="O102" i="13"/>
  <c r="N102" i="13"/>
  <c r="O94" i="13"/>
  <c r="N94" i="13"/>
  <c r="O86" i="13"/>
  <c r="N86" i="13"/>
  <c r="O78" i="13"/>
  <c r="N78" i="13"/>
  <c r="O70" i="13"/>
  <c r="N70" i="13"/>
  <c r="R121" i="13"/>
  <c r="Q121" i="13"/>
  <c r="X113" i="13"/>
  <c r="W113" i="13"/>
  <c r="X105" i="13"/>
  <c r="W105" i="13"/>
  <c r="X97" i="13"/>
  <c r="W97" i="13"/>
  <c r="X89" i="13"/>
  <c r="W89" i="13"/>
  <c r="X81" i="13"/>
  <c r="W81" i="13"/>
  <c r="U80" i="13"/>
  <c r="T80" i="13"/>
  <c r="R63" i="13"/>
  <c r="Q63" i="13"/>
  <c r="R55" i="13"/>
  <c r="Q55" i="13"/>
  <c r="U106" i="13"/>
  <c r="T106" i="13"/>
  <c r="U90" i="13"/>
  <c r="T90" i="13"/>
  <c r="R71" i="13"/>
  <c r="Q71" i="13"/>
  <c r="R62" i="13"/>
  <c r="Q62" i="13"/>
  <c r="R54" i="13"/>
  <c r="Q54" i="13"/>
  <c r="R46" i="13"/>
  <c r="Q46" i="13"/>
  <c r="R38" i="13"/>
  <c r="Q38" i="13"/>
  <c r="O82" i="13"/>
  <c r="N82" i="13"/>
  <c r="O68" i="13"/>
  <c r="N68" i="13"/>
  <c r="R61" i="13"/>
  <c r="Q61" i="13"/>
  <c r="R53" i="13"/>
  <c r="Q53" i="13"/>
  <c r="R45" i="13"/>
  <c r="Q45" i="13"/>
  <c r="R37" i="13"/>
  <c r="Q37" i="13"/>
  <c r="R29" i="13"/>
  <c r="Q29" i="13"/>
  <c r="O66" i="13"/>
  <c r="N66" i="13"/>
  <c r="W84" i="13"/>
  <c r="X84" i="13"/>
  <c r="O72" i="13"/>
  <c r="N72" i="13"/>
  <c r="O64" i="13"/>
  <c r="N64" i="13"/>
  <c r="O56" i="13"/>
  <c r="N56" i="13"/>
  <c r="O48" i="13"/>
  <c r="N48" i="13"/>
  <c r="O40" i="13"/>
  <c r="N40" i="13"/>
  <c r="O32" i="13"/>
  <c r="N32" i="13"/>
  <c r="U128" i="13"/>
  <c r="T128" i="13"/>
  <c r="U52" i="13"/>
  <c r="T52" i="13"/>
  <c r="X19" i="13"/>
  <c r="W19" i="13"/>
  <c r="W11" i="13"/>
  <c r="X11" i="13"/>
  <c r="W3" i="13"/>
  <c r="X3" i="13"/>
  <c r="X7" i="13"/>
  <c r="W7" i="13"/>
  <c r="Q60" i="13"/>
  <c r="R60" i="13"/>
  <c r="N27" i="13"/>
  <c r="O27" i="13"/>
  <c r="O8" i="13"/>
  <c r="N8" i="13"/>
  <c r="U28" i="13"/>
  <c r="T28" i="13"/>
  <c r="O21" i="13"/>
  <c r="N21" i="13"/>
  <c r="N13" i="13"/>
  <c r="O13" i="13"/>
  <c r="O34" i="13"/>
  <c r="N34" i="13"/>
  <c r="O3" i="13"/>
  <c r="N3" i="13"/>
  <c r="R47" i="13"/>
  <c r="Q47" i="13"/>
  <c r="X32" i="13"/>
  <c r="W32" i="13"/>
  <c r="U71" i="13"/>
  <c r="T71" i="13"/>
  <c r="W30" i="13"/>
  <c r="X30" i="13"/>
  <c r="O58" i="13"/>
  <c r="N58" i="13"/>
  <c r="R28" i="13"/>
  <c r="Q28" i="13"/>
  <c r="Q32" i="13"/>
  <c r="R32" i="13"/>
  <c r="N360" i="13"/>
  <c r="O360" i="13"/>
  <c r="U376" i="13"/>
  <c r="T376" i="13"/>
  <c r="O353" i="13"/>
  <c r="N353" i="13"/>
  <c r="W325" i="13"/>
  <c r="X325" i="13"/>
  <c r="R339" i="13"/>
  <c r="Q339" i="13"/>
  <c r="X329" i="13"/>
  <c r="W329" i="13"/>
  <c r="W306" i="13"/>
  <c r="X306" i="13"/>
  <c r="R295" i="13"/>
  <c r="Q295" i="13"/>
  <c r="R315" i="13"/>
  <c r="Q315" i="13"/>
  <c r="R280" i="13"/>
  <c r="Q280" i="13"/>
  <c r="U279" i="13"/>
  <c r="T279" i="13"/>
  <c r="O242" i="13"/>
  <c r="N242" i="13"/>
  <c r="T263" i="13"/>
  <c r="U263" i="13"/>
  <c r="T231" i="13"/>
  <c r="U231" i="13"/>
  <c r="U254" i="13"/>
  <c r="T254" i="13"/>
  <c r="U222" i="13"/>
  <c r="T222" i="13"/>
  <c r="O238" i="13"/>
  <c r="N238" i="13"/>
  <c r="R290" i="13"/>
  <c r="Q290" i="13"/>
  <c r="W269" i="13"/>
  <c r="X269" i="13"/>
  <c r="O251" i="13"/>
  <c r="N251" i="13"/>
  <c r="O178" i="13"/>
  <c r="N178" i="13"/>
  <c r="O203" i="13"/>
  <c r="N203" i="13"/>
  <c r="R179" i="13"/>
  <c r="Q179" i="13"/>
  <c r="R155" i="13"/>
  <c r="Q155" i="13"/>
  <c r="O199" i="13"/>
  <c r="N199" i="13"/>
  <c r="X149" i="13"/>
  <c r="W149" i="13"/>
  <c r="X158" i="13"/>
  <c r="W158" i="13"/>
  <c r="X119" i="13"/>
  <c r="W119" i="13"/>
  <c r="X103" i="13"/>
  <c r="W103" i="13"/>
  <c r="U94" i="13"/>
  <c r="T94" i="13"/>
  <c r="X83" i="13"/>
  <c r="W83" i="13"/>
  <c r="X61" i="13"/>
  <c r="W61" i="13"/>
  <c r="X88" i="13"/>
  <c r="W88" i="13"/>
  <c r="R41" i="13"/>
  <c r="Q41" i="13"/>
  <c r="O22" i="13"/>
  <c r="N22" i="13"/>
  <c r="R44" i="13"/>
  <c r="Q44" i="13"/>
  <c r="X42" i="13"/>
  <c r="W42" i="13"/>
  <c r="N10" i="13"/>
  <c r="O10" i="13"/>
  <c r="X13" i="13"/>
  <c r="W13" i="13"/>
  <c r="Q384" i="13"/>
  <c r="R384" i="13"/>
  <c r="R376" i="13"/>
  <c r="Q376" i="13"/>
  <c r="X367" i="13"/>
  <c r="W367" i="13"/>
  <c r="X359" i="13"/>
  <c r="W359" i="13"/>
  <c r="R383" i="13"/>
  <c r="Q383" i="13"/>
  <c r="W376" i="13"/>
  <c r="X376" i="13"/>
  <c r="W366" i="13"/>
  <c r="X366" i="13"/>
  <c r="W358" i="13"/>
  <c r="X358" i="13"/>
  <c r="Q380" i="13"/>
  <c r="R380" i="13"/>
  <c r="R379" i="13"/>
  <c r="Q379" i="13"/>
  <c r="W370" i="13"/>
  <c r="X370" i="13"/>
  <c r="W362" i="13"/>
  <c r="X362" i="13"/>
  <c r="R369" i="13"/>
  <c r="Q369" i="13"/>
  <c r="T357" i="13"/>
  <c r="U357" i="13"/>
  <c r="X348" i="13"/>
  <c r="W348" i="13"/>
  <c r="O378" i="13"/>
  <c r="N378" i="13"/>
  <c r="R353" i="13"/>
  <c r="Q353" i="13"/>
  <c r="R345" i="13"/>
  <c r="Q345" i="13"/>
  <c r="R337" i="13"/>
  <c r="Q337" i="13"/>
  <c r="O367" i="13"/>
  <c r="N367" i="13"/>
  <c r="U374" i="13"/>
  <c r="T374" i="13"/>
  <c r="U353" i="13"/>
  <c r="T353" i="13"/>
  <c r="T345" i="13"/>
  <c r="U345" i="13"/>
  <c r="Q362" i="13"/>
  <c r="R362" i="13"/>
  <c r="T352" i="13"/>
  <c r="U352" i="13"/>
  <c r="T344" i="13"/>
  <c r="U344" i="13"/>
  <c r="O338" i="13"/>
  <c r="N338" i="13"/>
  <c r="R331" i="13"/>
  <c r="Q331" i="13"/>
  <c r="R323" i="13"/>
  <c r="Q323" i="13"/>
  <c r="R340" i="13"/>
  <c r="Q340" i="13"/>
  <c r="R330" i="13"/>
  <c r="Q330" i="13"/>
  <c r="R322" i="13"/>
  <c r="Q322" i="13"/>
  <c r="Q338" i="13"/>
  <c r="R338" i="13"/>
  <c r="X331" i="13"/>
  <c r="W331" i="13"/>
  <c r="R335" i="13"/>
  <c r="Q335" i="13"/>
  <c r="R327" i="13"/>
  <c r="Q327" i="13"/>
  <c r="R319" i="13"/>
  <c r="Q319" i="13"/>
  <c r="U351" i="13"/>
  <c r="T351" i="13"/>
  <c r="U325" i="13"/>
  <c r="T325" i="13"/>
  <c r="Q312" i="13"/>
  <c r="R312" i="13"/>
  <c r="Q304" i="13"/>
  <c r="R304" i="13"/>
  <c r="Q296" i="13"/>
  <c r="R296" i="13"/>
  <c r="O309" i="13"/>
  <c r="N309" i="13"/>
  <c r="O301" i="13"/>
  <c r="N301" i="13"/>
  <c r="O293" i="13"/>
  <c r="N293" i="13"/>
  <c r="O323" i="13"/>
  <c r="N323" i="13"/>
  <c r="O313" i="13"/>
  <c r="N313" i="13"/>
  <c r="N305" i="13"/>
  <c r="O305" i="13"/>
  <c r="N297" i="13"/>
  <c r="O297" i="13"/>
  <c r="T310" i="13"/>
  <c r="U310" i="13"/>
  <c r="R298" i="13"/>
  <c r="Q298" i="13"/>
  <c r="O286" i="13"/>
  <c r="N286" i="13"/>
  <c r="O278" i="13"/>
  <c r="N278" i="13"/>
  <c r="O270" i="13"/>
  <c r="N270" i="13"/>
  <c r="X296" i="13"/>
  <c r="W296" i="13"/>
  <c r="R305" i="13"/>
  <c r="Q305" i="13"/>
  <c r="X302" i="13"/>
  <c r="W302" i="13"/>
  <c r="Q293" i="13"/>
  <c r="R293" i="13"/>
  <c r="W285" i="13"/>
  <c r="X285" i="13"/>
  <c r="X277" i="13"/>
  <c r="W277" i="13"/>
  <c r="U264" i="13"/>
  <c r="T264" i="13"/>
  <c r="U256" i="13"/>
  <c r="T256" i="13"/>
  <c r="U248" i="13"/>
  <c r="T248" i="13"/>
  <c r="U240" i="13"/>
  <c r="T240" i="13"/>
  <c r="U232" i="13"/>
  <c r="T232" i="13"/>
  <c r="U224" i="13"/>
  <c r="T224" i="13"/>
  <c r="W261" i="13"/>
  <c r="X261" i="13"/>
  <c r="W253" i="13"/>
  <c r="X253" i="13"/>
  <c r="W245" i="13"/>
  <c r="X245" i="13"/>
  <c r="W237" i="13"/>
  <c r="X237" i="13"/>
  <c r="W229" i="13"/>
  <c r="X229" i="13"/>
  <c r="X221" i="13"/>
  <c r="W221" i="13"/>
  <c r="X287" i="13"/>
  <c r="W287" i="13"/>
  <c r="O267" i="13"/>
  <c r="N267" i="13"/>
  <c r="X260" i="13"/>
  <c r="W260" i="13"/>
  <c r="X252" i="13"/>
  <c r="W252" i="13"/>
  <c r="X244" i="13"/>
  <c r="W244" i="13"/>
  <c r="X236" i="13"/>
  <c r="W236" i="13"/>
  <c r="X228" i="13"/>
  <c r="W228" i="13"/>
  <c r="W220" i="13"/>
  <c r="X220" i="13"/>
  <c r="O262" i="13"/>
  <c r="N262" i="13"/>
  <c r="X225" i="13"/>
  <c r="W225" i="13"/>
  <c r="R218" i="13"/>
  <c r="Q218" i="13"/>
  <c r="U228" i="13"/>
  <c r="T228" i="13"/>
  <c r="X207" i="13"/>
  <c r="W207" i="13"/>
  <c r="U207" i="13"/>
  <c r="T207" i="13"/>
  <c r="O235" i="13"/>
  <c r="N235" i="13"/>
  <c r="X219" i="13"/>
  <c r="W219" i="13"/>
  <c r="O288" i="13"/>
  <c r="N288" i="13"/>
  <c r="W210" i="13"/>
  <c r="X210" i="13"/>
  <c r="R210" i="13"/>
  <c r="Q210" i="13"/>
  <c r="R223" i="13"/>
  <c r="Q223" i="13"/>
  <c r="U200" i="13"/>
  <c r="T200" i="13"/>
  <c r="U192" i="13"/>
  <c r="T192" i="13"/>
  <c r="U184" i="13"/>
  <c r="T184" i="13"/>
  <c r="U176" i="13"/>
  <c r="T176" i="13"/>
  <c r="U168" i="13"/>
  <c r="T168" i="13"/>
  <c r="O201" i="13"/>
  <c r="N201" i="13"/>
  <c r="O193" i="13"/>
  <c r="N193" i="13"/>
  <c r="O185" i="13"/>
  <c r="N185" i="13"/>
  <c r="O177" i="13"/>
  <c r="N177" i="13"/>
  <c r="O169" i="13"/>
  <c r="N169" i="13"/>
  <c r="O161" i="13"/>
  <c r="N161" i="13"/>
  <c r="O153" i="13"/>
  <c r="N153" i="13"/>
  <c r="R203" i="13"/>
  <c r="Q203" i="13"/>
  <c r="O166" i="13"/>
  <c r="N166" i="13"/>
  <c r="O202" i="13"/>
  <c r="N202" i="13"/>
  <c r="T142" i="13"/>
  <c r="U142" i="13"/>
  <c r="T134" i="13"/>
  <c r="U134" i="13"/>
  <c r="X195" i="13"/>
  <c r="W195" i="13"/>
  <c r="X179" i="13"/>
  <c r="W179" i="13"/>
  <c r="U164" i="13"/>
  <c r="T164" i="13"/>
  <c r="R147" i="13"/>
  <c r="Q147" i="13"/>
  <c r="X163" i="13"/>
  <c r="W163" i="13"/>
  <c r="Q152" i="13"/>
  <c r="R152" i="13"/>
  <c r="Q148" i="13"/>
  <c r="R148" i="13"/>
  <c r="R140" i="13"/>
  <c r="Q140" i="13"/>
  <c r="R132" i="13"/>
  <c r="Q132" i="13"/>
  <c r="N126" i="13"/>
  <c r="O126" i="13"/>
  <c r="R117" i="13"/>
  <c r="Q117" i="13"/>
  <c r="R109" i="13"/>
  <c r="Q109" i="13"/>
  <c r="R101" i="13"/>
  <c r="Q101" i="13"/>
  <c r="R93" i="13"/>
  <c r="Q93" i="13"/>
  <c r="R85" i="13"/>
  <c r="Q85" i="13"/>
  <c r="R137" i="13"/>
  <c r="Q137" i="13"/>
  <c r="O134" i="13"/>
  <c r="N134" i="13"/>
  <c r="X116" i="13"/>
  <c r="W116" i="13"/>
  <c r="X108" i="13"/>
  <c r="W108" i="13"/>
  <c r="X100" i="13"/>
  <c r="W100" i="13"/>
  <c r="X92" i="13"/>
  <c r="W92" i="13"/>
  <c r="N121" i="13"/>
  <c r="O121" i="13"/>
  <c r="R113" i="13"/>
  <c r="Q113" i="13"/>
  <c r="R105" i="13"/>
  <c r="Q105" i="13"/>
  <c r="R97" i="13"/>
  <c r="Q97" i="13"/>
  <c r="R89" i="13"/>
  <c r="Q89" i="13"/>
  <c r="R81" i="13"/>
  <c r="Q81" i="13"/>
  <c r="R73" i="13"/>
  <c r="Q73" i="13"/>
  <c r="R69" i="13"/>
  <c r="Q69" i="13"/>
  <c r="W120" i="13"/>
  <c r="X120" i="13"/>
  <c r="X104" i="13"/>
  <c r="W104" i="13"/>
  <c r="W86" i="13"/>
  <c r="X86" i="13"/>
  <c r="X70" i="13"/>
  <c r="W70" i="13"/>
  <c r="U124" i="13"/>
  <c r="T124" i="13"/>
  <c r="R67" i="13"/>
  <c r="Q67" i="13"/>
  <c r="R59" i="13"/>
  <c r="Q59" i="13"/>
  <c r="R51" i="13"/>
  <c r="Q51" i="13"/>
  <c r="Q43" i="13"/>
  <c r="R43" i="13"/>
  <c r="R35" i="13"/>
  <c r="Q35" i="13"/>
  <c r="R27" i="13"/>
  <c r="Q27" i="13"/>
  <c r="X71" i="13"/>
  <c r="W71" i="13"/>
  <c r="Q136" i="13"/>
  <c r="R136" i="13"/>
  <c r="X73" i="13"/>
  <c r="W73" i="13"/>
  <c r="N63" i="13"/>
  <c r="O63" i="13"/>
  <c r="N55" i="13"/>
  <c r="O55" i="13"/>
  <c r="N47" i="13"/>
  <c r="O47" i="13"/>
  <c r="O39" i="13"/>
  <c r="N39" i="13"/>
  <c r="O31" i="13"/>
  <c r="N31" i="13"/>
  <c r="U44" i="13"/>
  <c r="T44" i="13"/>
  <c r="T2" i="13"/>
  <c r="U2" i="13"/>
  <c r="X54" i="13"/>
  <c r="W54" i="13"/>
  <c r="T20" i="13"/>
  <c r="U20" i="13"/>
  <c r="T12" i="13"/>
  <c r="U12" i="13"/>
  <c r="T4" i="13"/>
  <c r="U4" i="13"/>
  <c r="R2" i="13"/>
  <c r="Q2" i="13"/>
  <c r="Q40" i="13"/>
  <c r="R40" i="13"/>
  <c r="U27" i="13"/>
  <c r="T27" i="13"/>
  <c r="O26" i="13"/>
  <c r="N26" i="13"/>
  <c r="R36" i="13"/>
  <c r="Q36" i="13"/>
  <c r="X24" i="13"/>
  <c r="W24" i="13"/>
  <c r="X16" i="13"/>
  <c r="W16" i="13"/>
  <c r="X8" i="13"/>
  <c r="W8" i="13"/>
  <c r="N28" i="13"/>
  <c r="O28" i="13"/>
  <c r="U48" i="13"/>
  <c r="T48" i="13"/>
  <c r="U6" i="13"/>
  <c r="T6" i="13"/>
  <c r="N46" i="13"/>
  <c r="O46" i="13"/>
  <c r="R31" i="13"/>
  <c r="Q31" i="13"/>
  <c r="U24" i="13"/>
  <c r="T24" i="13"/>
  <c r="U16" i="13"/>
  <c r="T16" i="13"/>
  <c r="T8" i="13"/>
  <c r="U8" i="13"/>
  <c r="R19" i="13"/>
  <c r="Q19" i="13"/>
  <c r="R11" i="13"/>
  <c r="Q11" i="13"/>
  <c r="R3" i="13"/>
  <c r="Q3" i="13"/>
  <c r="X378" i="13"/>
  <c r="W378" i="13"/>
  <c r="N346" i="13"/>
  <c r="O346" i="13"/>
  <c r="T223" i="13"/>
  <c r="U223" i="13"/>
  <c r="O167" i="13"/>
  <c r="N167" i="13"/>
  <c r="O92" i="13"/>
  <c r="N92" i="13"/>
  <c r="R57" i="13"/>
  <c r="Q57" i="13"/>
  <c r="O37" i="13"/>
  <c r="N37" i="13"/>
  <c r="X381" i="13"/>
  <c r="W381" i="13"/>
  <c r="T371" i="13"/>
  <c r="U371" i="13"/>
  <c r="T363" i="13"/>
  <c r="U363" i="13"/>
  <c r="N383" i="13"/>
  <c r="O383" i="13"/>
  <c r="Q374" i="13"/>
  <c r="R374" i="13"/>
  <c r="Q366" i="13"/>
  <c r="R366" i="13"/>
  <c r="R358" i="13"/>
  <c r="Q358" i="13"/>
  <c r="N368" i="13"/>
  <c r="O368" i="13"/>
  <c r="X363" i="13"/>
  <c r="W363" i="13"/>
  <c r="R352" i="13"/>
  <c r="Q352" i="13"/>
  <c r="R344" i="13"/>
  <c r="Q344" i="13"/>
  <c r="Q351" i="13"/>
  <c r="R351" i="13"/>
  <c r="U385" i="13"/>
  <c r="T385" i="13"/>
  <c r="O361" i="13"/>
  <c r="N361" i="13"/>
  <c r="X341" i="13"/>
  <c r="W341" i="13"/>
  <c r="Q332" i="13"/>
  <c r="R332" i="13"/>
  <c r="Q324" i="13"/>
  <c r="R324" i="13"/>
  <c r="Q316" i="13"/>
  <c r="R316" i="13"/>
  <c r="T337" i="13"/>
  <c r="U337" i="13"/>
  <c r="X356" i="13"/>
  <c r="W356" i="13"/>
  <c r="R350" i="13"/>
  <c r="Q350" i="13"/>
  <c r="N332" i="13"/>
  <c r="O332" i="13"/>
  <c r="N324" i="13"/>
  <c r="O324" i="13"/>
  <c r="R325" i="13"/>
  <c r="Q325" i="13"/>
  <c r="U314" i="13"/>
  <c r="T314" i="13"/>
  <c r="U306" i="13"/>
  <c r="T306" i="13"/>
  <c r="U298" i="13"/>
  <c r="T298" i="13"/>
  <c r="O315" i="13"/>
  <c r="N315" i="13"/>
  <c r="N307" i="13"/>
  <c r="O307" i="13"/>
  <c r="N299" i="13"/>
  <c r="O299" i="13"/>
  <c r="Q343" i="13"/>
  <c r="R343" i="13"/>
  <c r="R320" i="13"/>
  <c r="Q320" i="13"/>
  <c r="T317" i="13"/>
  <c r="U317" i="13"/>
  <c r="Q289" i="13"/>
  <c r="R289" i="13"/>
  <c r="Q281" i="13"/>
  <c r="R281" i="13"/>
  <c r="R273" i="13"/>
  <c r="Q273" i="13"/>
  <c r="X340" i="13"/>
  <c r="W340" i="13"/>
  <c r="T294" i="13"/>
  <c r="U294" i="13"/>
  <c r="O295" i="13"/>
  <c r="N295" i="13"/>
  <c r="R287" i="13"/>
  <c r="Q287" i="13"/>
  <c r="R279" i="13"/>
  <c r="Q279" i="13"/>
  <c r="Q271" i="13"/>
  <c r="R271" i="13"/>
  <c r="N304" i="13"/>
  <c r="O304" i="13"/>
  <c r="U290" i="13"/>
  <c r="T290" i="13"/>
  <c r="U282" i="13"/>
  <c r="T282" i="13"/>
  <c r="U274" i="13"/>
  <c r="T274" i="13"/>
  <c r="U266" i="13"/>
  <c r="T266" i="13"/>
  <c r="X299" i="13"/>
  <c r="W299" i="13"/>
  <c r="U288" i="13"/>
  <c r="T288" i="13"/>
  <c r="O334" i="13"/>
  <c r="N334" i="13"/>
  <c r="X270" i="13"/>
  <c r="W270" i="13"/>
  <c r="U286" i="13"/>
  <c r="T286" i="13"/>
  <c r="R266" i="13"/>
  <c r="Q266" i="13"/>
  <c r="N265" i="13"/>
  <c r="O265" i="13"/>
  <c r="Q257" i="13"/>
  <c r="R257" i="13"/>
  <c r="Q249" i="13"/>
  <c r="R249" i="13"/>
  <c r="Q241" i="13"/>
  <c r="R241" i="13"/>
  <c r="Q233" i="13"/>
  <c r="R233" i="13"/>
  <c r="Q225" i="13"/>
  <c r="R225" i="13"/>
  <c r="R308" i="13"/>
  <c r="Q308" i="13"/>
  <c r="U281" i="13"/>
  <c r="T281" i="13"/>
  <c r="O261" i="13"/>
  <c r="N261" i="13"/>
  <c r="O253" i="13"/>
  <c r="N253" i="13"/>
  <c r="O245" i="13"/>
  <c r="N245" i="13"/>
  <c r="O237" i="13"/>
  <c r="N237" i="13"/>
  <c r="N260" i="13"/>
  <c r="O260" i="13"/>
  <c r="N252" i="13"/>
  <c r="O252" i="13"/>
  <c r="N244" i="13"/>
  <c r="O244" i="13"/>
  <c r="N236" i="13"/>
  <c r="O236" i="13"/>
  <c r="N228" i="13"/>
  <c r="O228" i="13"/>
  <c r="O220" i="13"/>
  <c r="N220" i="13"/>
  <c r="R261" i="13"/>
  <c r="Q261" i="13"/>
  <c r="N222" i="13"/>
  <c r="O222" i="13"/>
  <c r="O213" i="13"/>
  <c r="N213" i="13"/>
  <c r="O205" i="13"/>
  <c r="N205" i="13"/>
  <c r="X217" i="13"/>
  <c r="W217" i="13"/>
  <c r="T210" i="13"/>
  <c r="U210" i="13"/>
  <c r="N296" i="13"/>
  <c r="O296" i="13"/>
  <c r="X258" i="13"/>
  <c r="W258" i="13"/>
  <c r="X242" i="13"/>
  <c r="W242" i="13"/>
  <c r="O210" i="13"/>
  <c r="N210" i="13"/>
  <c r="R267" i="13"/>
  <c r="Q267" i="13"/>
  <c r="U227" i="13"/>
  <c r="T227" i="13"/>
  <c r="W231" i="13"/>
  <c r="X231" i="13"/>
  <c r="X218" i="13"/>
  <c r="W218" i="13"/>
  <c r="U252" i="13"/>
  <c r="T252" i="13"/>
  <c r="R209" i="13"/>
  <c r="Q209" i="13"/>
  <c r="O198" i="13"/>
  <c r="N198" i="13"/>
  <c r="O190" i="13"/>
  <c r="N190" i="13"/>
  <c r="O182" i="13"/>
  <c r="N182" i="13"/>
  <c r="O174" i="13"/>
  <c r="N174" i="13"/>
  <c r="O197" i="13"/>
  <c r="N197" i="13"/>
  <c r="O189" i="13"/>
  <c r="N189" i="13"/>
  <c r="O181" i="13"/>
  <c r="N181" i="13"/>
  <c r="O173" i="13"/>
  <c r="N173" i="13"/>
  <c r="O165" i="13"/>
  <c r="N165" i="13"/>
  <c r="O157" i="13"/>
  <c r="N157" i="13"/>
  <c r="N149" i="13"/>
  <c r="O149" i="13"/>
  <c r="O196" i="13"/>
  <c r="N196" i="13"/>
  <c r="O188" i="13"/>
  <c r="N188" i="13"/>
  <c r="O180" i="13"/>
  <c r="N180" i="13"/>
  <c r="O172" i="13"/>
  <c r="N172" i="13"/>
  <c r="O164" i="13"/>
  <c r="N164" i="13"/>
  <c r="O156" i="13"/>
  <c r="N156" i="13"/>
  <c r="O195" i="13"/>
  <c r="N195" i="13"/>
  <c r="O187" i="13"/>
  <c r="N187" i="13"/>
  <c r="O179" i="13"/>
  <c r="N179" i="13"/>
  <c r="O171" i="13"/>
  <c r="N171" i="13"/>
  <c r="N163" i="13"/>
  <c r="O163" i="13"/>
  <c r="N155" i="13"/>
  <c r="O155" i="13"/>
  <c r="O147" i="13"/>
  <c r="N147" i="13"/>
  <c r="R194" i="13"/>
  <c r="Q194" i="13"/>
  <c r="R186" i="13"/>
  <c r="Q186" i="13"/>
  <c r="R178" i="13"/>
  <c r="Q178" i="13"/>
  <c r="R170" i="13"/>
  <c r="Q170" i="13"/>
  <c r="R162" i="13"/>
  <c r="Q162" i="13"/>
  <c r="R154" i="13"/>
  <c r="Q154" i="13"/>
  <c r="O162" i="13"/>
  <c r="N162" i="13"/>
  <c r="O146" i="13"/>
  <c r="N146" i="13"/>
  <c r="O137" i="13"/>
  <c r="N137" i="13"/>
  <c r="N129" i="13"/>
  <c r="O129" i="13"/>
  <c r="U165" i="13"/>
  <c r="T165" i="13"/>
  <c r="X145" i="13"/>
  <c r="W145" i="13"/>
  <c r="X138" i="13"/>
  <c r="W138" i="13"/>
  <c r="W137" i="13"/>
  <c r="X137" i="13"/>
  <c r="X146" i="13"/>
  <c r="W146" i="13"/>
  <c r="U138" i="13"/>
  <c r="T138" i="13"/>
  <c r="U130" i="13"/>
  <c r="T130" i="13"/>
  <c r="U122" i="13"/>
  <c r="T122" i="13"/>
  <c r="Q141" i="13"/>
  <c r="R141" i="13"/>
  <c r="R133" i="13"/>
  <c r="Q133" i="13"/>
  <c r="R125" i="13"/>
  <c r="Q125" i="13"/>
  <c r="X147" i="13"/>
  <c r="W147" i="13"/>
  <c r="O125" i="13"/>
  <c r="N125" i="13"/>
  <c r="R124" i="13"/>
  <c r="Q124" i="13"/>
  <c r="W118" i="13"/>
  <c r="X118" i="13"/>
  <c r="W110" i="13"/>
  <c r="X110" i="13"/>
  <c r="W102" i="13"/>
  <c r="X102" i="13"/>
  <c r="W94" i="13"/>
  <c r="X94" i="13"/>
  <c r="T121" i="13"/>
  <c r="U121" i="13"/>
  <c r="O113" i="13"/>
  <c r="N113" i="13"/>
  <c r="O105" i="13"/>
  <c r="N105" i="13"/>
  <c r="O97" i="13"/>
  <c r="N97" i="13"/>
  <c r="N89" i="13"/>
  <c r="O89" i="13"/>
  <c r="N81" i="13"/>
  <c r="O81" i="13"/>
  <c r="X122" i="13"/>
  <c r="W122" i="13"/>
  <c r="X126" i="13"/>
  <c r="W126" i="13"/>
  <c r="U116" i="13"/>
  <c r="T116" i="13"/>
  <c r="U108" i="13"/>
  <c r="T108" i="13"/>
  <c r="U100" i="13"/>
  <c r="T100" i="13"/>
  <c r="U92" i="13"/>
  <c r="T92" i="13"/>
  <c r="T84" i="13"/>
  <c r="U84" i="13"/>
  <c r="T76" i="13"/>
  <c r="U76" i="13"/>
  <c r="X131" i="13"/>
  <c r="W131" i="13"/>
  <c r="R119" i="13"/>
  <c r="Q119" i="13"/>
  <c r="R111" i="13"/>
  <c r="Q111" i="13"/>
  <c r="R103" i="13"/>
  <c r="Q103" i="13"/>
  <c r="R95" i="13"/>
  <c r="Q95" i="13"/>
  <c r="R87" i="13"/>
  <c r="Q87" i="13"/>
  <c r="R79" i="13"/>
  <c r="Q79" i="13"/>
  <c r="T68" i="13"/>
  <c r="U68" i="13"/>
  <c r="O61" i="13"/>
  <c r="N61" i="13"/>
  <c r="O53" i="13"/>
  <c r="N53" i="13"/>
  <c r="U82" i="13"/>
  <c r="T82" i="13"/>
  <c r="O60" i="13"/>
  <c r="N60" i="13"/>
  <c r="O52" i="13"/>
  <c r="N52" i="13"/>
  <c r="O44" i="13"/>
  <c r="N44" i="13"/>
  <c r="R118" i="13"/>
  <c r="Q118" i="13"/>
  <c r="O67" i="13"/>
  <c r="N67" i="13"/>
  <c r="N59" i="13"/>
  <c r="O59" i="13"/>
  <c r="N51" i="13"/>
  <c r="O51" i="13"/>
  <c r="N43" i="13"/>
  <c r="O43" i="13"/>
  <c r="N35" i="13"/>
  <c r="O35" i="13"/>
  <c r="U72" i="13"/>
  <c r="T72" i="13"/>
  <c r="U64" i="13"/>
  <c r="T64" i="13"/>
  <c r="T78" i="13"/>
  <c r="U78" i="13"/>
  <c r="U62" i="13"/>
  <c r="T62" i="13"/>
  <c r="T54" i="13"/>
  <c r="U54" i="13"/>
  <c r="T46" i="13"/>
  <c r="U46" i="13"/>
  <c r="T38" i="13"/>
  <c r="U38" i="13"/>
  <c r="T30" i="13"/>
  <c r="U30" i="13"/>
  <c r="O88" i="13"/>
  <c r="N88" i="13"/>
  <c r="X68" i="13"/>
  <c r="W68" i="13"/>
  <c r="R17" i="13"/>
  <c r="Q17" i="13"/>
  <c r="R9" i="13"/>
  <c r="Q9" i="13"/>
  <c r="X20" i="13"/>
  <c r="W20" i="13"/>
  <c r="Q52" i="13"/>
  <c r="R52" i="13"/>
  <c r="R84" i="13"/>
  <c r="Q84" i="13"/>
  <c r="U26" i="13"/>
  <c r="T26" i="13"/>
  <c r="U19" i="13"/>
  <c r="T19" i="13"/>
  <c r="U11" i="13"/>
  <c r="T11" i="13"/>
  <c r="R13" i="13"/>
  <c r="Q13" i="13"/>
  <c r="U34" i="13"/>
  <c r="T34" i="13"/>
  <c r="R10" i="13"/>
  <c r="Q10" i="13"/>
  <c r="X38" i="13"/>
  <c r="W38" i="13"/>
  <c r="N29" i="13"/>
  <c r="O29" i="13"/>
  <c r="O50" i="13"/>
  <c r="N50" i="13"/>
  <c r="R76" i="13"/>
  <c r="Q76" i="13"/>
  <c r="U361" i="13"/>
  <c r="T361" i="13"/>
  <c r="U372" i="13"/>
  <c r="T372" i="13"/>
  <c r="Q355" i="13"/>
  <c r="R355" i="13"/>
  <c r="O354" i="13"/>
  <c r="N354" i="13"/>
  <c r="W333" i="13"/>
  <c r="X333" i="13"/>
  <c r="X316" i="13"/>
  <c r="W316" i="13"/>
  <c r="R311" i="13"/>
  <c r="Q311" i="13"/>
  <c r="X323" i="13"/>
  <c r="W323" i="13"/>
  <c r="N312" i="13"/>
  <c r="O312" i="13"/>
  <c r="Q272" i="13"/>
  <c r="R272" i="13"/>
  <c r="T287" i="13"/>
  <c r="U287" i="13"/>
  <c r="O226" i="13"/>
  <c r="N226" i="13"/>
  <c r="R274" i="13"/>
  <c r="Q274" i="13"/>
  <c r="X255" i="13"/>
  <c r="W255" i="13"/>
  <c r="U249" i="13"/>
  <c r="T249" i="13"/>
  <c r="O215" i="13"/>
  <c r="N215" i="13"/>
  <c r="R187" i="13"/>
  <c r="Q187" i="13"/>
  <c r="X142" i="13"/>
  <c r="W142" i="13"/>
  <c r="R130" i="13"/>
  <c r="Q130" i="13"/>
  <c r="U110" i="13"/>
  <c r="T110" i="13"/>
  <c r="X91" i="13"/>
  <c r="W91" i="13"/>
  <c r="U75" i="13"/>
  <c r="T75" i="13"/>
  <c r="X53" i="13"/>
  <c r="W53" i="13"/>
  <c r="R49" i="13"/>
  <c r="Q49" i="13"/>
  <c r="Q48" i="13"/>
  <c r="R48" i="13"/>
  <c r="X5" i="13"/>
  <c r="W5" i="13"/>
  <c r="O382" i="13"/>
  <c r="N382" i="13"/>
  <c r="Q373" i="13"/>
  <c r="R373" i="13"/>
  <c r="Q365" i="13"/>
  <c r="R365" i="13"/>
  <c r="R357" i="13"/>
  <c r="Q357" i="13"/>
  <c r="O381" i="13"/>
  <c r="N381" i="13"/>
  <c r="R372" i="13"/>
  <c r="Q372" i="13"/>
  <c r="R364" i="13"/>
  <c r="Q364" i="13"/>
  <c r="O385" i="13"/>
  <c r="N385" i="13"/>
  <c r="O377" i="13"/>
  <c r="N377" i="13"/>
  <c r="R368" i="13"/>
  <c r="Q368" i="13"/>
  <c r="U367" i="13"/>
  <c r="T367" i="13"/>
  <c r="Q354" i="13"/>
  <c r="R354" i="13"/>
  <c r="Q346" i="13"/>
  <c r="R346" i="13"/>
  <c r="O351" i="13"/>
  <c r="N351" i="13"/>
  <c r="O343" i="13"/>
  <c r="N343" i="13"/>
  <c r="R360" i="13"/>
  <c r="Q360" i="13"/>
  <c r="R371" i="13"/>
  <c r="Q371" i="13"/>
  <c r="U359" i="13"/>
  <c r="T359" i="13"/>
  <c r="X351" i="13"/>
  <c r="W351" i="13"/>
  <c r="X343" i="13"/>
  <c r="W343" i="13"/>
  <c r="W350" i="13"/>
  <c r="X350" i="13"/>
  <c r="W342" i="13"/>
  <c r="X342" i="13"/>
  <c r="U339" i="13"/>
  <c r="T339" i="13"/>
  <c r="O329" i="13"/>
  <c r="N329" i="13"/>
  <c r="O321" i="13"/>
  <c r="N321" i="13"/>
  <c r="O336" i="13"/>
  <c r="N336" i="13"/>
  <c r="O328" i="13"/>
  <c r="N328" i="13"/>
  <c r="O320" i="13"/>
  <c r="N320" i="13"/>
  <c r="W355" i="13"/>
  <c r="X355" i="13"/>
  <c r="Q329" i="13"/>
  <c r="R329" i="13"/>
  <c r="U346" i="13"/>
  <c r="T346" i="13"/>
  <c r="O333" i="13"/>
  <c r="N333" i="13"/>
  <c r="O325" i="13"/>
  <c r="N325" i="13"/>
  <c r="O317" i="13"/>
  <c r="N317" i="13"/>
  <c r="R347" i="13"/>
  <c r="Q347" i="13"/>
  <c r="O310" i="13"/>
  <c r="N310" i="13"/>
  <c r="O302" i="13"/>
  <c r="N302" i="13"/>
  <c r="O294" i="13"/>
  <c r="N294" i="13"/>
  <c r="U315" i="13"/>
  <c r="T315" i="13"/>
  <c r="T307" i="13"/>
  <c r="U307" i="13"/>
  <c r="T299" i="13"/>
  <c r="U299" i="13"/>
  <c r="N319" i="13"/>
  <c r="O319" i="13"/>
  <c r="U311" i="13"/>
  <c r="T311" i="13"/>
  <c r="U303" i="13"/>
  <c r="T303" i="13"/>
  <c r="O345" i="13"/>
  <c r="N345" i="13"/>
  <c r="N316" i="13"/>
  <c r="O316" i="13"/>
  <c r="W308" i="13"/>
  <c r="X308" i="13"/>
  <c r="U292" i="13"/>
  <c r="T292" i="13"/>
  <c r="T284" i="13"/>
  <c r="U284" i="13"/>
  <c r="T276" i="13"/>
  <c r="U276" i="13"/>
  <c r="T268" i="13"/>
  <c r="U268" i="13"/>
  <c r="O331" i="13"/>
  <c r="N331" i="13"/>
  <c r="R291" i="13"/>
  <c r="Q291" i="13"/>
  <c r="R283" i="13"/>
  <c r="Q283" i="13"/>
  <c r="R275" i="13"/>
  <c r="Q275" i="13"/>
  <c r="X284" i="13"/>
  <c r="W284" i="13"/>
  <c r="X262" i="13"/>
  <c r="W262" i="13"/>
  <c r="X254" i="13"/>
  <c r="W254" i="13"/>
  <c r="X246" i="13"/>
  <c r="W246" i="13"/>
  <c r="X238" i="13"/>
  <c r="W238" i="13"/>
  <c r="X230" i="13"/>
  <c r="W230" i="13"/>
  <c r="R269" i="13"/>
  <c r="Q269" i="13"/>
  <c r="R259" i="13"/>
  <c r="Q259" i="13"/>
  <c r="R251" i="13"/>
  <c r="Q251" i="13"/>
  <c r="R243" i="13"/>
  <c r="Q243" i="13"/>
  <c r="R235" i="13"/>
  <c r="Q235" i="13"/>
  <c r="Q227" i="13"/>
  <c r="R227" i="13"/>
  <c r="Q219" i="13"/>
  <c r="R219" i="13"/>
  <c r="R285" i="13"/>
  <c r="Q285" i="13"/>
  <c r="R258" i="13"/>
  <c r="Q258" i="13"/>
  <c r="R250" i="13"/>
  <c r="Q250" i="13"/>
  <c r="R242" i="13"/>
  <c r="Q242" i="13"/>
  <c r="R234" i="13"/>
  <c r="Q234" i="13"/>
  <c r="R226" i="13"/>
  <c r="Q226" i="13"/>
  <c r="O326" i="13"/>
  <c r="N326" i="13"/>
  <c r="O298" i="13"/>
  <c r="N298" i="13"/>
  <c r="O280" i="13"/>
  <c r="N280" i="13"/>
  <c r="X268" i="13"/>
  <c r="W268" i="13"/>
  <c r="O254" i="13"/>
  <c r="N254" i="13"/>
  <c r="X263" i="13"/>
  <c r="W263" i="13"/>
  <c r="X247" i="13"/>
  <c r="W247" i="13"/>
  <c r="O229" i="13"/>
  <c r="N229" i="13"/>
  <c r="O216" i="13"/>
  <c r="N216" i="13"/>
  <c r="O283" i="13"/>
  <c r="N283" i="13"/>
  <c r="R213" i="13"/>
  <c r="Q213" i="13"/>
  <c r="R205" i="13"/>
  <c r="Q205" i="13"/>
  <c r="U257" i="13"/>
  <c r="T257" i="13"/>
  <c r="U241" i="13"/>
  <c r="T241" i="13"/>
  <c r="R216" i="13"/>
  <c r="Q216" i="13"/>
  <c r="R224" i="13"/>
  <c r="Q224" i="13"/>
  <c r="X213" i="13"/>
  <c r="W213" i="13"/>
  <c r="X205" i="13"/>
  <c r="W205" i="13"/>
  <c r="O227" i="13"/>
  <c r="N227" i="13"/>
  <c r="R217" i="13"/>
  <c r="Q217" i="13"/>
  <c r="U272" i="13"/>
  <c r="T272" i="13"/>
  <c r="R221" i="13"/>
  <c r="Q221" i="13"/>
  <c r="X204" i="13"/>
  <c r="W204" i="13"/>
  <c r="T212" i="13"/>
  <c r="U212" i="13"/>
  <c r="X198" i="13"/>
  <c r="W198" i="13"/>
  <c r="X190" i="13"/>
  <c r="W190" i="13"/>
  <c r="X182" i="13"/>
  <c r="W182" i="13"/>
  <c r="X174" i="13"/>
  <c r="W174" i="13"/>
  <c r="X166" i="13"/>
  <c r="W166" i="13"/>
  <c r="U199" i="13"/>
  <c r="T199" i="13"/>
  <c r="U191" i="13"/>
  <c r="T191" i="13"/>
  <c r="U183" i="13"/>
  <c r="T183" i="13"/>
  <c r="U175" i="13"/>
  <c r="T175" i="13"/>
  <c r="U167" i="13"/>
  <c r="T167" i="13"/>
  <c r="U159" i="13"/>
  <c r="T159" i="13"/>
  <c r="N230" i="13"/>
  <c r="O230" i="13"/>
  <c r="R145" i="13"/>
  <c r="Q145" i="13"/>
  <c r="U147" i="13"/>
  <c r="T147" i="13"/>
  <c r="W140" i="13"/>
  <c r="X140" i="13"/>
  <c r="X150" i="13"/>
  <c r="W150" i="13"/>
  <c r="O191" i="13"/>
  <c r="N191" i="13"/>
  <c r="O175" i="13"/>
  <c r="N175" i="13"/>
  <c r="U160" i="13"/>
  <c r="T160" i="13"/>
  <c r="N144" i="13"/>
  <c r="O144" i="13"/>
  <c r="R150" i="13"/>
  <c r="Q150" i="13"/>
  <c r="T146" i="13"/>
  <c r="U146" i="13"/>
  <c r="O138" i="13"/>
  <c r="N138" i="13"/>
  <c r="O115" i="13"/>
  <c r="N115" i="13"/>
  <c r="O107" i="13"/>
  <c r="N107" i="13"/>
  <c r="O99" i="13"/>
  <c r="N99" i="13"/>
  <c r="O91" i="13"/>
  <c r="N91" i="13"/>
  <c r="N83" i="13"/>
  <c r="O83" i="13"/>
  <c r="Q114" i="13"/>
  <c r="R114" i="13"/>
  <c r="Q106" i="13"/>
  <c r="R106" i="13"/>
  <c r="Q98" i="13"/>
  <c r="R98" i="13"/>
  <c r="Q90" i="13"/>
  <c r="R90" i="13"/>
  <c r="O119" i="13"/>
  <c r="N119" i="13"/>
  <c r="O111" i="13"/>
  <c r="N111" i="13"/>
  <c r="O103" i="13"/>
  <c r="N103" i="13"/>
  <c r="O95" i="13"/>
  <c r="N95" i="13"/>
  <c r="O87" i="13"/>
  <c r="N87" i="13"/>
  <c r="O79" i="13"/>
  <c r="N79" i="13"/>
  <c r="O71" i="13"/>
  <c r="N71" i="13"/>
  <c r="W124" i="13"/>
  <c r="X124" i="13"/>
  <c r="X130" i="13"/>
  <c r="W130" i="13"/>
  <c r="O116" i="13"/>
  <c r="N116" i="13"/>
  <c r="O100" i="13"/>
  <c r="N100" i="13"/>
  <c r="O80" i="13"/>
  <c r="N80" i="13"/>
  <c r="R110" i="13"/>
  <c r="Q110" i="13"/>
  <c r="Q86" i="13"/>
  <c r="R86" i="13"/>
  <c r="X79" i="13"/>
  <c r="W79" i="13"/>
  <c r="O65" i="13"/>
  <c r="N65" i="13"/>
  <c r="O57" i="13"/>
  <c r="N57" i="13"/>
  <c r="O49" i="13"/>
  <c r="N49" i="13"/>
  <c r="O41" i="13"/>
  <c r="N41" i="13"/>
  <c r="O33" i="13"/>
  <c r="N33" i="13"/>
  <c r="O25" i="13"/>
  <c r="N25" i="13"/>
  <c r="O77" i="13"/>
  <c r="N77" i="13"/>
  <c r="Q70" i="13"/>
  <c r="R70" i="13"/>
  <c r="O69" i="13"/>
  <c r="N69" i="13"/>
  <c r="U61" i="13"/>
  <c r="T61" i="13"/>
  <c r="U53" i="13"/>
  <c r="T53" i="13"/>
  <c r="U45" i="13"/>
  <c r="T45" i="13"/>
  <c r="U37" i="13"/>
  <c r="T37" i="13"/>
  <c r="U29" i="13"/>
  <c r="T29" i="13"/>
  <c r="X66" i="13"/>
  <c r="W66" i="13"/>
  <c r="X25" i="13"/>
  <c r="W25" i="13"/>
  <c r="W18" i="13"/>
  <c r="X18" i="13"/>
  <c r="W10" i="13"/>
  <c r="X10" i="13"/>
  <c r="W2" i="13"/>
  <c r="X2" i="13"/>
  <c r="Q22" i="13"/>
  <c r="R22" i="13"/>
  <c r="Q14" i="13"/>
  <c r="R14" i="13"/>
  <c r="Q6" i="13"/>
  <c r="R6" i="13"/>
  <c r="O74" i="13"/>
  <c r="N74" i="13"/>
  <c r="O42" i="13"/>
  <c r="N42" i="13"/>
  <c r="X22" i="13"/>
  <c r="W22" i="13"/>
  <c r="W14" i="13"/>
  <c r="X14" i="13"/>
  <c r="X6" i="13"/>
  <c r="W6" i="13"/>
  <c r="O45" i="13"/>
  <c r="N45" i="13"/>
  <c r="X41" i="13"/>
  <c r="W41" i="13"/>
  <c r="N17" i="13"/>
  <c r="O17" i="13"/>
  <c r="N9" i="13"/>
  <c r="O9" i="13"/>
  <c r="R18" i="13"/>
  <c r="Q18" i="13"/>
  <c r="U369" i="13"/>
  <c r="T369" i="13"/>
  <c r="T360" i="13"/>
  <c r="U360" i="13"/>
  <c r="U364" i="13"/>
  <c r="T364" i="13"/>
  <c r="U342" i="13"/>
  <c r="T342" i="13"/>
  <c r="R382" i="13"/>
  <c r="Q382" i="13"/>
  <c r="U333" i="13"/>
  <c r="T333" i="13"/>
  <c r="W298" i="13"/>
  <c r="X298" i="13"/>
  <c r="R307" i="13"/>
  <c r="Q307" i="13"/>
  <c r="O258" i="13"/>
  <c r="N258" i="13"/>
  <c r="T247" i="13"/>
  <c r="U247" i="13"/>
  <c r="U238" i="13"/>
  <c r="T238" i="13"/>
  <c r="R276" i="13"/>
  <c r="Q276" i="13"/>
  <c r="N209" i="13"/>
  <c r="O209" i="13"/>
  <c r="O170" i="13"/>
  <c r="N170" i="13"/>
  <c r="U141" i="13"/>
  <c r="T141" i="13"/>
  <c r="O108" i="13"/>
  <c r="N108" i="13"/>
  <c r="X29" i="13"/>
  <c r="W29" i="13"/>
  <c r="X26" i="13"/>
  <c r="W26" i="13"/>
  <c r="R64" i="13"/>
  <c r="Q64" i="13"/>
  <c r="X12" i="13"/>
  <c r="W12" i="13"/>
  <c r="N5" i="13"/>
  <c r="O5" i="13"/>
  <c r="X46" i="13"/>
  <c r="W46" i="13"/>
  <c r="N2" i="13"/>
  <c r="O2" i="13"/>
  <c r="R378" i="13"/>
  <c r="Q378" i="13"/>
  <c r="W369" i="13"/>
  <c r="X369" i="13"/>
  <c r="W361" i="13"/>
  <c r="X361" i="13"/>
  <c r="U381" i="13"/>
  <c r="T381" i="13"/>
  <c r="O372" i="13"/>
  <c r="N372" i="13"/>
  <c r="O364" i="13"/>
  <c r="N364" i="13"/>
  <c r="O356" i="13"/>
  <c r="N356" i="13"/>
  <c r="O358" i="13"/>
  <c r="N358" i="13"/>
  <c r="O350" i="13"/>
  <c r="N350" i="13"/>
  <c r="O342" i="13"/>
  <c r="N342" i="13"/>
  <c r="N349" i="13"/>
  <c r="O349" i="13"/>
  <c r="N359" i="13"/>
  <c r="O359" i="13"/>
  <c r="X357" i="13"/>
  <c r="W357" i="13"/>
  <c r="W384" i="13"/>
  <c r="X384" i="13"/>
  <c r="U338" i="13"/>
  <c r="T338" i="13"/>
  <c r="O330" i="13"/>
  <c r="N330" i="13"/>
  <c r="O322" i="13"/>
  <c r="N322" i="13"/>
  <c r="T354" i="13"/>
  <c r="U354" i="13"/>
  <c r="U347" i="13"/>
  <c r="T347" i="13"/>
  <c r="O348" i="13"/>
  <c r="N348" i="13"/>
  <c r="T378" i="13"/>
  <c r="U378" i="13"/>
  <c r="X345" i="13"/>
  <c r="W345" i="13"/>
  <c r="T330" i="13"/>
  <c r="U330" i="13"/>
  <c r="T322" i="13"/>
  <c r="U322" i="13"/>
  <c r="R342" i="13"/>
  <c r="Q342" i="13"/>
  <c r="R317" i="13"/>
  <c r="Q317" i="13"/>
  <c r="R336" i="13"/>
  <c r="Q336" i="13"/>
  <c r="Q321" i="13"/>
  <c r="R321" i="13"/>
  <c r="X312" i="13"/>
  <c r="W312" i="13"/>
  <c r="X304" i="13"/>
  <c r="W304" i="13"/>
  <c r="X349" i="13"/>
  <c r="W349" i="13"/>
  <c r="U313" i="13"/>
  <c r="T313" i="13"/>
  <c r="U305" i="13"/>
  <c r="T305" i="13"/>
  <c r="U297" i="13"/>
  <c r="T297" i="13"/>
  <c r="W317" i="13"/>
  <c r="X317" i="13"/>
  <c r="X327" i="13"/>
  <c r="W327" i="13"/>
  <c r="U295" i="13"/>
  <c r="T295" i="13"/>
  <c r="O287" i="13"/>
  <c r="N287" i="13"/>
  <c r="O279" i="13"/>
  <c r="N279" i="13"/>
  <c r="O271" i="13"/>
  <c r="N271" i="13"/>
  <c r="R333" i="13"/>
  <c r="Q333" i="13"/>
  <c r="U304" i="13"/>
  <c r="T304" i="13"/>
  <c r="X293" i="13"/>
  <c r="W293" i="13"/>
  <c r="O285" i="13"/>
  <c r="N285" i="13"/>
  <c r="O277" i="13"/>
  <c r="N277" i="13"/>
  <c r="O269" i="13"/>
  <c r="N269" i="13"/>
  <c r="R297" i="13"/>
  <c r="Q297" i="13"/>
  <c r="X288" i="13"/>
  <c r="W288" i="13"/>
  <c r="X280" i="13"/>
  <c r="W280" i="13"/>
  <c r="X272" i="13"/>
  <c r="W272" i="13"/>
  <c r="X286" i="13"/>
  <c r="W286" i="13"/>
  <c r="O311" i="13"/>
  <c r="N311" i="13"/>
  <c r="X278" i="13"/>
  <c r="W278" i="13"/>
  <c r="U312" i="13"/>
  <c r="T312" i="13"/>
  <c r="X271" i="13"/>
  <c r="W271" i="13"/>
  <c r="N263" i="13"/>
  <c r="O263" i="13"/>
  <c r="N255" i="13"/>
  <c r="O255" i="13"/>
  <c r="N247" i="13"/>
  <c r="O247" i="13"/>
  <c r="N239" i="13"/>
  <c r="O239" i="13"/>
  <c r="O231" i="13"/>
  <c r="N231" i="13"/>
  <c r="O223" i="13"/>
  <c r="N223" i="13"/>
  <c r="W294" i="13"/>
  <c r="X294" i="13"/>
  <c r="X279" i="13"/>
  <c r="W279" i="13"/>
  <c r="U259" i="13"/>
  <c r="T259" i="13"/>
  <c r="U251" i="13"/>
  <c r="T251" i="13"/>
  <c r="U243" i="13"/>
  <c r="T243" i="13"/>
  <c r="U235" i="13"/>
  <c r="T235" i="13"/>
  <c r="T258" i="13"/>
  <c r="U258" i="13"/>
  <c r="T250" i="13"/>
  <c r="U250" i="13"/>
  <c r="T242" i="13"/>
  <c r="U242" i="13"/>
  <c r="T234" i="13"/>
  <c r="U234" i="13"/>
  <c r="U226" i="13"/>
  <c r="T226" i="13"/>
  <c r="U218" i="13"/>
  <c r="T218" i="13"/>
  <c r="R253" i="13"/>
  <c r="Q253" i="13"/>
  <c r="N219" i="13"/>
  <c r="O219" i="13"/>
  <c r="U211" i="13"/>
  <c r="T211" i="13"/>
  <c r="U203" i="13"/>
  <c r="T203" i="13"/>
  <c r="Q215" i="13"/>
  <c r="R215" i="13"/>
  <c r="W208" i="13"/>
  <c r="X208" i="13"/>
  <c r="U280" i="13"/>
  <c r="T280" i="13"/>
  <c r="R256" i="13"/>
  <c r="Q256" i="13"/>
  <c r="R240" i="13"/>
  <c r="Q240" i="13"/>
  <c r="W215" i="13"/>
  <c r="X215" i="13"/>
  <c r="U208" i="13"/>
  <c r="T208" i="13"/>
  <c r="R282" i="13"/>
  <c r="Q282" i="13"/>
  <c r="X226" i="13"/>
  <c r="W226" i="13"/>
  <c r="U215" i="13"/>
  <c r="T215" i="13"/>
  <c r="N207" i="13"/>
  <c r="O207" i="13"/>
  <c r="U196" i="13"/>
  <c r="T196" i="13"/>
  <c r="U188" i="13"/>
  <c r="T188" i="13"/>
  <c r="U180" i="13"/>
  <c r="T180" i="13"/>
  <c r="U172" i="13"/>
  <c r="T172" i="13"/>
  <c r="R208" i="13"/>
  <c r="Q208" i="13"/>
  <c r="T195" i="13"/>
  <c r="U195" i="13"/>
  <c r="T187" i="13"/>
  <c r="U187" i="13"/>
  <c r="T179" i="13"/>
  <c r="U179" i="13"/>
  <c r="T171" i="13"/>
  <c r="U171" i="13"/>
  <c r="U163" i="13"/>
  <c r="T163" i="13"/>
  <c r="U155" i="13"/>
  <c r="T155" i="13"/>
  <c r="U194" i="13"/>
  <c r="T194" i="13"/>
  <c r="U186" i="13"/>
  <c r="T186" i="13"/>
  <c r="U178" i="13"/>
  <c r="T178" i="13"/>
  <c r="U170" i="13"/>
  <c r="T170" i="13"/>
  <c r="T162" i="13"/>
  <c r="U162" i="13"/>
  <c r="T154" i="13"/>
  <c r="U154" i="13"/>
  <c r="U201" i="13"/>
  <c r="T201" i="13"/>
  <c r="U193" i="13"/>
  <c r="T193" i="13"/>
  <c r="U185" i="13"/>
  <c r="T185" i="13"/>
  <c r="U177" i="13"/>
  <c r="T177" i="13"/>
  <c r="U169" i="13"/>
  <c r="T169" i="13"/>
  <c r="U161" i="13"/>
  <c r="T161" i="13"/>
  <c r="U153" i="13"/>
  <c r="T153" i="13"/>
  <c r="U145" i="13"/>
  <c r="T145" i="13"/>
  <c r="U219" i="13"/>
  <c r="T219" i="13"/>
  <c r="X222" i="13"/>
  <c r="W222" i="13"/>
  <c r="N200" i="13"/>
  <c r="O200" i="13"/>
  <c r="N192" i="13"/>
  <c r="O192" i="13"/>
  <c r="N184" i="13"/>
  <c r="O184" i="13"/>
  <c r="N176" i="13"/>
  <c r="O176" i="13"/>
  <c r="N168" i="13"/>
  <c r="O168" i="13"/>
  <c r="N160" i="13"/>
  <c r="O160" i="13"/>
  <c r="N152" i="13"/>
  <c r="O152" i="13"/>
  <c r="O158" i="13"/>
  <c r="N158" i="13"/>
  <c r="U143" i="13"/>
  <c r="T143" i="13"/>
  <c r="U135" i="13"/>
  <c r="T135" i="13"/>
  <c r="U127" i="13"/>
  <c r="T127" i="13"/>
  <c r="Q146" i="13"/>
  <c r="R146" i="13"/>
  <c r="U189" i="13"/>
  <c r="T189" i="13"/>
  <c r="U173" i="13"/>
  <c r="T173" i="13"/>
  <c r="R153" i="13"/>
  <c r="Q153" i="13"/>
  <c r="R201" i="13"/>
  <c r="Q201" i="13"/>
  <c r="U156" i="13"/>
  <c r="T156" i="13"/>
  <c r="Q143" i="13"/>
  <c r="R143" i="13"/>
  <c r="R135" i="13"/>
  <c r="Q135" i="13"/>
  <c r="Q156" i="13"/>
  <c r="R156" i="13"/>
  <c r="X136" i="13"/>
  <c r="W136" i="13"/>
  <c r="X128" i="13"/>
  <c r="W128" i="13"/>
  <c r="N139" i="13"/>
  <c r="O139" i="13"/>
  <c r="N131" i="13"/>
  <c r="O131" i="13"/>
  <c r="X162" i="13"/>
  <c r="W162" i="13"/>
  <c r="U131" i="13"/>
  <c r="T131" i="13"/>
  <c r="U123" i="13"/>
  <c r="T123" i="13"/>
  <c r="U132" i="13"/>
  <c r="T132" i="13"/>
  <c r="N123" i="13"/>
  <c r="O123" i="13"/>
  <c r="R116" i="13"/>
  <c r="Q116" i="13"/>
  <c r="R108" i="13"/>
  <c r="Q108" i="13"/>
  <c r="R100" i="13"/>
  <c r="Q100" i="13"/>
  <c r="R92" i="13"/>
  <c r="Q92" i="13"/>
  <c r="R129" i="13"/>
  <c r="Q129" i="13"/>
  <c r="U119" i="13"/>
  <c r="T119" i="13"/>
  <c r="U111" i="13"/>
  <c r="T111" i="13"/>
  <c r="U103" i="13"/>
  <c r="T103" i="13"/>
  <c r="U95" i="13"/>
  <c r="T95" i="13"/>
  <c r="U87" i="13"/>
  <c r="T87" i="13"/>
  <c r="U79" i="13"/>
  <c r="T79" i="13"/>
  <c r="N135" i="13"/>
  <c r="O135" i="13"/>
  <c r="X114" i="13"/>
  <c r="W114" i="13"/>
  <c r="X106" i="13"/>
  <c r="W106" i="13"/>
  <c r="X98" i="13"/>
  <c r="W98" i="13"/>
  <c r="X90" i="13"/>
  <c r="W90" i="13"/>
  <c r="W82" i="13"/>
  <c r="X82" i="13"/>
  <c r="W74" i="13"/>
  <c r="X74" i="13"/>
  <c r="T126" i="13"/>
  <c r="U126" i="13"/>
  <c r="N117" i="13"/>
  <c r="O117" i="13"/>
  <c r="N109" i="13"/>
  <c r="O109" i="13"/>
  <c r="N101" i="13"/>
  <c r="O101" i="13"/>
  <c r="N93" i="13"/>
  <c r="O93" i="13"/>
  <c r="N85" i="13"/>
  <c r="O85" i="13"/>
  <c r="U67" i="13"/>
  <c r="T67" i="13"/>
  <c r="U59" i="13"/>
  <c r="T59" i="13"/>
  <c r="U51" i="13"/>
  <c r="T51" i="13"/>
  <c r="U114" i="13"/>
  <c r="T114" i="13"/>
  <c r="U98" i="13"/>
  <c r="T98" i="13"/>
  <c r="T66" i="13"/>
  <c r="U66" i="13"/>
  <c r="T58" i="13"/>
  <c r="U58" i="13"/>
  <c r="T50" i="13"/>
  <c r="U50" i="13"/>
  <c r="U42" i="13"/>
  <c r="T42" i="13"/>
  <c r="R102" i="13"/>
  <c r="Q102" i="13"/>
  <c r="U65" i="13"/>
  <c r="T65" i="13"/>
  <c r="U57" i="13"/>
  <c r="T57" i="13"/>
  <c r="U49" i="13"/>
  <c r="T49" i="13"/>
  <c r="T41" i="13"/>
  <c r="U41" i="13"/>
  <c r="U33" i="13"/>
  <c r="T33" i="13"/>
  <c r="X62" i="13"/>
  <c r="W62" i="13"/>
  <c r="W78" i="13"/>
  <c r="X78" i="13"/>
  <c r="O76" i="13"/>
  <c r="N76" i="13"/>
  <c r="X60" i="13"/>
  <c r="W60" i="13"/>
  <c r="W52" i="13"/>
  <c r="X52" i="13"/>
  <c r="W44" i="13"/>
  <c r="X44" i="13"/>
  <c r="W36" i="13"/>
  <c r="X36" i="13"/>
  <c r="W28" i="13"/>
  <c r="X28" i="13"/>
  <c r="O84" i="13"/>
  <c r="N84" i="13"/>
  <c r="U36" i="13"/>
  <c r="T36" i="13"/>
  <c r="O23" i="13"/>
  <c r="N23" i="13"/>
  <c r="O15" i="13"/>
  <c r="N15" i="13"/>
  <c r="O7" i="13"/>
  <c r="N7" i="13"/>
  <c r="U40" i="13"/>
  <c r="T40" i="13"/>
  <c r="U9" i="13"/>
  <c r="T9" i="13"/>
  <c r="O54" i="13"/>
  <c r="N54" i="13"/>
  <c r="O36" i="13"/>
  <c r="N36" i="13"/>
  <c r="X17" i="13"/>
  <c r="W17" i="13"/>
  <c r="X9" i="13"/>
  <c r="W9" i="13"/>
  <c r="R5" i="13"/>
  <c r="Q5" i="13"/>
  <c r="R21" i="13"/>
  <c r="Q21" i="13"/>
  <c r="R77" i="13"/>
  <c r="Q77" i="13"/>
  <c r="X58" i="13"/>
  <c r="W58" i="13"/>
  <c r="R39" i="13"/>
  <c r="Q39" i="13"/>
  <c r="U22" i="13"/>
  <c r="T22" i="13"/>
  <c r="U14" i="13"/>
  <c r="T14" i="13"/>
  <c r="X383" i="13"/>
  <c r="W383" i="13"/>
  <c r="W347" i="13"/>
  <c r="X347" i="13"/>
  <c r="O339" i="13"/>
  <c r="N339" i="13"/>
  <c r="X332" i="13"/>
  <c r="W332" i="13"/>
  <c r="X385" i="13"/>
  <c r="W385" i="13"/>
  <c r="U329" i="13"/>
  <c r="T329" i="13"/>
  <c r="N327" i="13"/>
  <c r="O327" i="13"/>
  <c r="W300" i="13"/>
  <c r="X300" i="13"/>
  <c r="W292" i="13"/>
  <c r="X292" i="13"/>
  <c r="O274" i="13"/>
  <c r="N274" i="13"/>
  <c r="U262" i="13"/>
  <c r="T262" i="13"/>
  <c r="X239" i="13"/>
  <c r="W239" i="13"/>
  <c r="U233" i="13"/>
  <c r="T233" i="13"/>
  <c r="U260" i="13"/>
  <c r="T260" i="13"/>
  <c r="R163" i="13"/>
  <c r="Q163" i="13"/>
  <c r="X134" i="13"/>
  <c r="W134" i="13"/>
  <c r="X115" i="13"/>
  <c r="W115" i="13"/>
  <c r="O122" i="13"/>
  <c r="N122" i="13"/>
  <c r="X129" i="13"/>
  <c r="W129" i="13"/>
  <c r="U17" i="13"/>
  <c r="T17" i="13"/>
  <c r="O6" i="13"/>
  <c r="N6" i="13"/>
  <c r="T25" i="13"/>
  <c r="U25" i="13"/>
  <c r="U56" i="13"/>
  <c r="T56" i="13"/>
  <c r="N18" i="13"/>
  <c r="O18" i="13"/>
  <c r="X33" i="13"/>
  <c r="W33" i="13"/>
  <c r="O371" i="13"/>
  <c r="N371" i="13"/>
  <c r="O363" i="13"/>
  <c r="N363" i="13"/>
  <c r="O355" i="13"/>
  <c r="N355" i="13"/>
  <c r="U379" i="13"/>
  <c r="T379" i="13"/>
  <c r="N370" i="13"/>
  <c r="O370" i="13"/>
  <c r="N362" i="13"/>
  <c r="O362" i="13"/>
  <c r="U384" i="13"/>
  <c r="T384" i="13"/>
  <c r="T383" i="13"/>
  <c r="U383" i="13"/>
  <c r="O374" i="13"/>
  <c r="N374" i="13"/>
  <c r="O366" i="13"/>
  <c r="N366" i="13"/>
  <c r="N379" i="13"/>
  <c r="O379" i="13"/>
  <c r="O352" i="13"/>
  <c r="N352" i="13"/>
  <c r="O344" i="13"/>
  <c r="N344" i="13"/>
  <c r="T349" i="13"/>
  <c r="U349" i="13"/>
  <c r="U341" i="13"/>
  <c r="T341" i="13"/>
  <c r="N357" i="13"/>
  <c r="O357" i="13"/>
  <c r="R356" i="13"/>
  <c r="Q356" i="13"/>
  <c r="R349" i="13"/>
  <c r="Q349" i="13"/>
  <c r="R341" i="13"/>
  <c r="Q341" i="13"/>
  <c r="U373" i="13"/>
  <c r="T373" i="13"/>
  <c r="U355" i="13"/>
  <c r="T355" i="13"/>
  <c r="R348" i="13"/>
  <c r="Q348" i="13"/>
  <c r="X373" i="13"/>
  <c r="W373" i="13"/>
  <c r="X337" i="13"/>
  <c r="W337" i="13"/>
  <c r="T335" i="13"/>
  <c r="U335" i="13"/>
  <c r="T327" i="13"/>
  <c r="U327" i="13"/>
  <c r="T319" i="13"/>
  <c r="U319" i="13"/>
  <c r="U334" i="13"/>
  <c r="T334" i="13"/>
  <c r="U326" i="13"/>
  <c r="T326" i="13"/>
  <c r="U318" i="13"/>
  <c r="T318" i="13"/>
  <c r="U343" i="13"/>
  <c r="T343" i="13"/>
  <c r="N335" i="13"/>
  <c r="O335" i="13"/>
  <c r="X372" i="13"/>
  <c r="W372" i="13"/>
  <c r="U331" i="13"/>
  <c r="T331" i="13"/>
  <c r="U323" i="13"/>
  <c r="T323" i="13"/>
  <c r="X364" i="13"/>
  <c r="W364" i="13"/>
  <c r="U308" i="13"/>
  <c r="T308" i="13"/>
  <c r="U300" i="13"/>
  <c r="T300" i="13"/>
  <c r="W313" i="13"/>
  <c r="X313" i="13"/>
  <c r="W305" i="13"/>
  <c r="X305" i="13"/>
  <c r="W297" i="13"/>
  <c r="X297" i="13"/>
  <c r="U332" i="13"/>
  <c r="T332" i="13"/>
  <c r="U316" i="13"/>
  <c r="T316" i="13"/>
  <c r="X309" i="13"/>
  <c r="W309" i="13"/>
  <c r="X301" i="13"/>
  <c r="W301" i="13"/>
  <c r="R314" i="13"/>
  <c r="Q314" i="13"/>
  <c r="W290" i="13"/>
  <c r="X290" i="13"/>
  <c r="W282" i="13"/>
  <c r="X282" i="13"/>
  <c r="W274" i="13"/>
  <c r="X274" i="13"/>
  <c r="W266" i="13"/>
  <c r="X266" i="13"/>
  <c r="U296" i="13"/>
  <c r="T296" i="13"/>
  <c r="T302" i="13"/>
  <c r="U302" i="13"/>
  <c r="N289" i="13"/>
  <c r="O289" i="13"/>
  <c r="N281" i="13"/>
  <c r="O281" i="13"/>
  <c r="Q260" i="13"/>
  <c r="R260" i="13"/>
  <c r="Q252" i="13"/>
  <c r="R252" i="13"/>
  <c r="Q244" i="13"/>
  <c r="R244" i="13"/>
  <c r="Q236" i="13"/>
  <c r="R236" i="13"/>
  <c r="R228" i="13"/>
  <c r="Q228" i="13"/>
  <c r="T278" i="13"/>
  <c r="U278" i="13"/>
  <c r="T265" i="13"/>
  <c r="U265" i="13"/>
  <c r="O257" i="13"/>
  <c r="N257" i="13"/>
  <c r="O249" i="13"/>
  <c r="N249" i="13"/>
  <c r="O241" i="13"/>
  <c r="N241" i="13"/>
  <c r="O233" i="13"/>
  <c r="N233" i="13"/>
  <c r="O225" i="13"/>
  <c r="N225" i="13"/>
  <c r="O217" i="13"/>
  <c r="N217" i="13"/>
  <c r="N264" i="13"/>
  <c r="O264" i="13"/>
  <c r="O256" i="13"/>
  <c r="N256" i="13"/>
  <c r="O248" i="13"/>
  <c r="N248" i="13"/>
  <c r="O240" i="13"/>
  <c r="N240" i="13"/>
  <c r="O232" i="13"/>
  <c r="N232" i="13"/>
  <c r="O224" i="13"/>
  <c r="N224" i="13"/>
  <c r="U309" i="13"/>
  <c r="T309" i="13"/>
  <c r="U270" i="13"/>
  <c r="T270" i="13"/>
  <c r="O246" i="13"/>
  <c r="N246" i="13"/>
  <c r="T225" i="13"/>
  <c r="U225" i="13"/>
  <c r="O211" i="13"/>
  <c r="N211" i="13"/>
  <c r="R300" i="13"/>
  <c r="Q300" i="13"/>
  <c r="R211" i="13"/>
  <c r="Q211" i="13"/>
  <c r="R277" i="13"/>
  <c r="Q277" i="13"/>
  <c r="U244" i="13"/>
  <c r="T244" i="13"/>
  <c r="O208" i="13"/>
  <c r="N208" i="13"/>
  <c r="T204" i="13"/>
  <c r="U204" i="13"/>
  <c r="R196" i="13"/>
  <c r="Q196" i="13"/>
  <c r="R188" i="13"/>
  <c r="Q188" i="13"/>
  <c r="R180" i="13"/>
  <c r="Q180" i="13"/>
  <c r="R172" i="13"/>
  <c r="Q172" i="13"/>
  <c r="U214" i="13"/>
  <c r="T214" i="13"/>
  <c r="X197" i="13"/>
  <c r="W197" i="13"/>
  <c r="X189" i="13"/>
  <c r="W189" i="13"/>
  <c r="X181" i="13"/>
  <c r="W181" i="13"/>
  <c r="X173" i="13"/>
  <c r="W173" i="13"/>
  <c r="X165" i="13"/>
  <c r="W165" i="13"/>
  <c r="X157" i="13"/>
  <c r="W157" i="13"/>
  <c r="U216" i="13"/>
  <c r="T216" i="13"/>
  <c r="O154" i="13"/>
  <c r="N154" i="13"/>
  <c r="U157" i="13"/>
  <c r="T157" i="13"/>
  <c r="R138" i="13"/>
  <c r="Q138" i="13"/>
  <c r="X187" i="13"/>
  <c r="W187" i="13"/>
  <c r="X171" i="13"/>
  <c r="W171" i="13"/>
  <c r="R193" i="13"/>
  <c r="Q193" i="13"/>
  <c r="X155" i="13"/>
  <c r="W155" i="13"/>
  <c r="Q160" i="13"/>
  <c r="R160" i="13"/>
  <c r="O148" i="13"/>
  <c r="N148" i="13"/>
  <c r="X154" i="13"/>
  <c r="W154" i="13"/>
  <c r="U136" i="13"/>
  <c r="T136" i="13"/>
  <c r="O130" i="13"/>
  <c r="N130" i="13"/>
  <c r="R122" i="13"/>
  <c r="Q122" i="13"/>
  <c r="U113" i="13"/>
  <c r="T113" i="13"/>
  <c r="U105" i="13"/>
  <c r="T105" i="13"/>
  <c r="U97" i="13"/>
  <c r="T97" i="13"/>
  <c r="U89" i="13"/>
  <c r="T89" i="13"/>
  <c r="U81" i="13"/>
  <c r="T81" i="13"/>
  <c r="O120" i="13"/>
  <c r="N120" i="13"/>
  <c r="O112" i="13"/>
  <c r="N112" i="13"/>
  <c r="O104" i="13"/>
  <c r="N104" i="13"/>
  <c r="O96" i="13"/>
  <c r="N96" i="13"/>
  <c r="U133" i="13"/>
  <c r="T133" i="13"/>
  <c r="U117" i="13"/>
  <c r="T117" i="13"/>
  <c r="U109" i="13"/>
  <c r="T109" i="13"/>
  <c r="U101" i="13"/>
  <c r="T101" i="13"/>
  <c r="U93" i="13"/>
  <c r="T93" i="13"/>
  <c r="U85" i="13"/>
  <c r="T85" i="13"/>
  <c r="U77" i="13"/>
  <c r="T77" i="13"/>
  <c r="U69" i="13"/>
  <c r="T69" i="13"/>
  <c r="U125" i="13"/>
  <c r="T125" i="13"/>
  <c r="X112" i="13"/>
  <c r="W112" i="13"/>
  <c r="X96" i="13"/>
  <c r="W96" i="13"/>
  <c r="R74" i="13"/>
  <c r="Q74" i="13"/>
  <c r="R94" i="13"/>
  <c r="Q94" i="13"/>
  <c r="Q82" i="13"/>
  <c r="R82" i="13"/>
  <c r="U70" i="13"/>
  <c r="T70" i="13"/>
  <c r="U63" i="13"/>
  <c r="T63" i="13"/>
  <c r="U55" i="13"/>
  <c r="T55" i="13"/>
  <c r="U47" i="13"/>
  <c r="T47" i="13"/>
  <c r="U39" i="13"/>
  <c r="T39" i="13"/>
  <c r="U31" i="13"/>
  <c r="T31" i="13"/>
  <c r="N75" i="13"/>
  <c r="O75" i="13"/>
  <c r="X67" i="13"/>
  <c r="W67" i="13"/>
  <c r="X59" i="13"/>
  <c r="W59" i="13"/>
  <c r="X51" i="13"/>
  <c r="W51" i="13"/>
  <c r="X43" i="13"/>
  <c r="W43" i="13"/>
  <c r="X35" i="13"/>
  <c r="W35" i="13"/>
  <c r="X27" i="13"/>
  <c r="W27" i="13"/>
  <c r="O62" i="13"/>
  <c r="N62" i="13"/>
  <c r="X23" i="13"/>
  <c r="W23" i="13"/>
  <c r="Q78" i="13"/>
  <c r="R78" i="13"/>
  <c r="R24" i="13"/>
  <c r="Q24" i="13"/>
  <c r="R16" i="13"/>
  <c r="Q16" i="13"/>
  <c r="R8" i="13"/>
  <c r="Q8" i="13"/>
  <c r="Q7" i="13"/>
  <c r="R7" i="13"/>
  <c r="O24" i="13"/>
  <c r="N24" i="13"/>
  <c r="O20" i="13"/>
  <c r="N20" i="13"/>
  <c r="O12" i="13"/>
  <c r="N12" i="13"/>
  <c r="O4" i="13"/>
  <c r="N4" i="13"/>
  <c r="X15" i="13"/>
  <c r="W15" i="13"/>
  <c r="Q56" i="13"/>
  <c r="R56" i="13"/>
  <c r="N38" i="13"/>
  <c r="O38" i="13"/>
  <c r="R20" i="13"/>
  <c r="Q20" i="13"/>
  <c r="R12" i="13"/>
  <c r="Q12" i="13"/>
  <c r="R4" i="13"/>
  <c r="Q4" i="13"/>
  <c r="U35" i="13"/>
  <c r="T35" i="13"/>
  <c r="U23" i="13"/>
  <c r="T23" i="13"/>
  <c r="U15" i="13"/>
  <c r="T15" i="13"/>
  <c r="U7" i="13"/>
  <c r="T7" i="13"/>
  <c r="X379" i="13"/>
  <c r="W379" i="13"/>
  <c r="X382" i="13"/>
  <c r="W382" i="13"/>
  <c r="U350" i="13"/>
  <c r="T350" i="13"/>
  <c r="O369" i="13"/>
  <c r="N369" i="13"/>
  <c r="X324" i="13"/>
  <c r="W324" i="13"/>
  <c r="X321" i="13"/>
  <c r="W321" i="13"/>
  <c r="X322" i="13"/>
  <c r="W322" i="13"/>
  <c r="R288" i="13"/>
  <c r="Q288" i="13"/>
  <c r="O250" i="13"/>
  <c r="N250" i="13"/>
  <c r="T239" i="13"/>
  <c r="U239" i="13"/>
  <c r="U230" i="13"/>
  <c r="T230" i="13"/>
  <c r="N337" i="13"/>
  <c r="O337" i="13"/>
  <c r="T217" i="13"/>
  <c r="U217" i="13"/>
  <c r="O194" i="13"/>
  <c r="N194" i="13"/>
  <c r="O145" i="13"/>
  <c r="N145" i="13"/>
  <c r="X95" i="13"/>
  <c r="W95" i="13"/>
  <c r="R127" i="13"/>
  <c r="Q127" i="13"/>
  <c r="U118" i="13"/>
  <c r="T118" i="13"/>
  <c r="X99" i="13"/>
  <c r="W99" i="13"/>
  <c r="U73" i="13"/>
  <c r="T73" i="13"/>
  <c r="X37" i="13"/>
  <c r="W37" i="13"/>
  <c r="R25" i="13"/>
  <c r="Q25" i="13"/>
  <c r="R30" i="13"/>
  <c r="Q30" i="13"/>
  <c r="U18" i="13"/>
  <c r="T18" i="13"/>
  <c r="U380" i="13"/>
  <c r="T380" i="13"/>
  <c r="O384" i="13"/>
  <c r="N384" i="13"/>
  <c r="O376" i="13"/>
  <c r="N376" i="13"/>
  <c r="R367" i="13"/>
  <c r="Q367" i="13"/>
  <c r="R359" i="13"/>
  <c r="Q359" i="13"/>
  <c r="W380" i="13"/>
  <c r="X380" i="13"/>
  <c r="U370" i="13"/>
  <c r="T370" i="13"/>
  <c r="U362" i="13"/>
  <c r="T362" i="13"/>
  <c r="X377" i="13"/>
  <c r="W377" i="13"/>
  <c r="R361" i="13"/>
  <c r="Q361" i="13"/>
  <c r="T356" i="13"/>
  <c r="U356" i="13"/>
  <c r="U377" i="13"/>
  <c r="T377" i="13"/>
  <c r="U348" i="13"/>
  <c r="T348" i="13"/>
  <c r="T340" i="13"/>
  <c r="U340" i="13"/>
  <c r="U366" i="13"/>
  <c r="T366" i="13"/>
  <c r="Q370" i="13"/>
  <c r="R370" i="13"/>
  <c r="U336" i="13"/>
  <c r="T336" i="13"/>
  <c r="U328" i="13"/>
  <c r="T328" i="13"/>
  <c r="U320" i="13"/>
  <c r="T320" i="13"/>
  <c r="X336" i="13"/>
  <c r="W336" i="13"/>
  <c r="W328" i="13"/>
  <c r="X328" i="13"/>
  <c r="W320" i="13"/>
  <c r="X320" i="13"/>
  <c r="X335" i="13"/>
  <c r="W335" i="13"/>
  <c r="U321" i="13"/>
  <c r="T321" i="13"/>
  <c r="X330" i="13"/>
  <c r="W330" i="13"/>
  <c r="R310" i="13"/>
  <c r="Q310" i="13"/>
  <c r="Q302" i="13"/>
  <c r="R302" i="13"/>
  <c r="U324" i="13"/>
  <c r="T324" i="13"/>
  <c r="X311" i="13"/>
  <c r="W311" i="13"/>
  <c r="X303" i="13"/>
  <c r="W303" i="13"/>
  <c r="X295" i="13"/>
  <c r="W295" i="13"/>
  <c r="R328" i="13"/>
  <c r="Q328" i="13"/>
  <c r="R306" i="13"/>
  <c r="Q306" i="13"/>
  <c r="U285" i="13"/>
  <c r="T285" i="13"/>
  <c r="U277" i="13"/>
  <c r="T277" i="13"/>
  <c r="U269" i="13"/>
  <c r="T269" i="13"/>
  <c r="O314" i="13"/>
  <c r="N314" i="13"/>
  <c r="X319" i="13"/>
  <c r="W319" i="13"/>
  <c r="U291" i="13"/>
  <c r="T291" i="13"/>
  <c r="U283" i="13"/>
  <c r="T283" i="13"/>
  <c r="U275" i="13"/>
  <c r="T275" i="13"/>
  <c r="U267" i="13"/>
  <c r="T267" i="13"/>
  <c r="R294" i="13"/>
  <c r="Q294" i="13"/>
  <c r="Q286" i="13"/>
  <c r="R286" i="13"/>
  <c r="Q278" i="13"/>
  <c r="R278" i="13"/>
  <c r="Q270" i="13"/>
  <c r="R270" i="13"/>
  <c r="X307" i="13"/>
  <c r="W307" i="13"/>
  <c r="R292" i="13"/>
  <c r="Q292" i="13"/>
  <c r="R284" i="13"/>
  <c r="Q284" i="13"/>
  <c r="X310" i="13"/>
  <c r="W310" i="13"/>
  <c r="O266" i="13"/>
  <c r="N266" i="13"/>
  <c r="O306" i="13"/>
  <c r="N306" i="13"/>
  <c r="U261" i="13"/>
  <c r="T261" i="13"/>
  <c r="U253" i="13"/>
  <c r="T253" i="13"/>
  <c r="U245" i="13"/>
  <c r="T245" i="13"/>
  <c r="U237" i="13"/>
  <c r="T237" i="13"/>
  <c r="U229" i="13"/>
  <c r="T229" i="13"/>
  <c r="U221" i="13"/>
  <c r="T221" i="13"/>
  <c r="W276" i="13"/>
  <c r="X276" i="13"/>
  <c r="R265" i="13"/>
  <c r="Q265" i="13"/>
  <c r="X257" i="13"/>
  <c r="W257" i="13"/>
  <c r="X249" i="13"/>
  <c r="W249" i="13"/>
  <c r="X241" i="13"/>
  <c r="W241" i="13"/>
  <c r="X233" i="13"/>
  <c r="W233" i="13"/>
  <c r="X264" i="13"/>
  <c r="W264" i="13"/>
  <c r="W256" i="13"/>
  <c r="X256" i="13"/>
  <c r="W248" i="13"/>
  <c r="X248" i="13"/>
  <c r="W240" i="13"/>
  <c r="X240" i="13"/>
  <c r="W232" i="13"/>
  <c r="X232" i="13"/>
  <c r="X224" i="13"/>
  <c r="W224" i="13"/>
  <c r="X216" i="13"/>
  <c r="W216" i="13"/>
  <c r="R245" i="13"/>
  <c r="Q245" i="13"/>
  <c r="O218" i="13"/>
  <c r="N218" i="13"/>
  <c r="X209" i="13"/>
  <c r="W209" i="13"/>
  <c r="X201" i="13"/>
  <c r="W201" i="13"/>
  <c r="R214" i="13"/>
  <c r="Q214" i="13"/>
  <c r="Q206" i="13"/>
  <c r="R206" i="13"/>
  <c r="N273" i="13"/>
  <c r="O273" i="13"/>
  <c r="N275" i="13"/>
  <c r="O275" i="13"/>
  <c r="X250" i="13"/>
  <c r="W250" i="13"/>
  <c r="X234" i="13"/>
  <c r="W234" i="13"/>
  <c r="X214" i="13"/>
  <c r="W214" i="13"/>
  <c r="X206" i="13"/>
  <c r="W206" i="13"/>
  <c r="R220" i="13"/>
  <c r="Q220" i="13"/>
  <c r="O259" i="13"/>
  <c r="N259" i="13"/>
  <c r="W223" i="13"/>
  <c r="X223" i="13"/>
  <c r="U213" i="13"/>
  <c r="T213" i="13"/>
  <c r="U205" i="13"/>
  <c r="T205" i="13"/>
  <c r="X194" i="13"/>
  <c r="W194" i="13"/>
  <c r="X186" i="13"/>
  <c r="W186" i="13"/>
  <c r="X178" i="13"/>
  <c r="W178" i="13"/>
  <c r="X170" i="13"/>
  <c r="W170" i="13"/>
  <c r="R202" i="13"/>
  <c r="Q202" i="13"/>
  <c r="W193" i="13"/>
  <c r="X193" i="13"/>
  <c r="W185" i="13"/>
  <c r="X185" i="13"/>
  <c r="W177" i="13"/>
  <c r="X177" i="13"/>
  <c r="W169" i="13"/>
  <c r="X169" i="13"/>
  <c r="X161" i="13"/>
  <c r="W161" i="13"/>
  <c r="X153" i="13"/>
  <c r="W153" i="13"/>
  <c r="X200" i="13"/>
  <c r="W200" i="13"/>
  <c r="X192" i="13"/>
  <c r="W192" i="13"/>
  <c r="X184" i="13"/>
  <c r="W184" i="13"/>
  <c r="X176" i="13"/>
  <c r="W176" i="13"/>
  <c r="X168" i="13"/>
  <c r="W168" i="13"/>
  <c r="W160" i="13"/>
  <c r="X160" i="13"/>
  <c r="W152" i="13"/>
  <c r="X152" i="13"/>
  <c r="X199" i="13"/>
  <c r="W199" i="13"/>
  <c r="X191" i="13"/>
  <c r="W191" i="13"/>
  <c r="X183" i="13"/>
  <c r="W183" i="13"/>
  <c r="X175" i="13"/>
  <c r="W175" i="13"/>
  <c r="X167" i="13"/>
  <c r="W167" i="13"/>
  <c r="X159" i="13"/>
  <c r="W159" i="13"/>
  <c r="X151" i="13"/>
  <c r="W151" i="13"/>
  <c r="W143" i="13"/>
  <c r="X143" i="13"/>
  <c r="W202" i="13"/>
  <c r="X202" i="13"/>
  <c r="U206" i="13"/>
  <c r="T206" i="13"/>
  <c r="O214" i="13"/>
  <c r="N214" i="13"/>
  <c r="U198" i="13"/>
  <c r="T198" i="13"/>
  <c r="U190" i="13"/>
  <c r="T190" i="13"/>
  <c r="U182" i="13"/>
  <c r="T182" i="13"/>
  <c r="U174" i="13"/>
  <c r="T174" i="13"/>
  <c r="U166" i="13"/>
  <c r="T166" i="13"/>
  <c r="T158" i="13"/>
  <c r="U158" i="13"/>
  <c r="U150" i="13"/>
  <c r="T150" i="13"/>
  <c r="X141" i="13"/>
  <c r="W141" i="13"/>
  <c r="X133" i="13"/>
  <c r="W133" i="13"/>
  <c r="X125" i="13"/>
  <c r="W125" i="13"/>
  <c r="X144" i="13"/>
  <c r="W144" i="13"/>
  <c r="T144" i="13"/>
  <c r="U144" i="13"/>
  <c r="O142" i="13"/>
  <c r="N142" i="13"/>
  <c r="R185" i="13"/>
  <c r="Q185" i="13"/>
  <c r="U152" i="13"/>
  <c r="T152" i="13"/>
  <c r="O141" i="13"/>
  <c r="N141" i="13"/>
  <c r="O133" i="13"/>
  <c r="N133" i="13"/>
  <c r="R142" i="13"/>
  <c r="Q142" i="13"/>
  <c r="R134" i="13"/>
  <c r="Q134" i="13"/>
  <c r="R126" i="13"/>
  <c r="Q126" i="13"/>
  <c r="N159" i="13"/>
  <c r="O159" i="13"/>
  <c r="U137" i="13"/>
  <c r="T137" i="13"/>
  <c r="T129" i="13"/>
  <c r="U129" i="13"/>
  <c r="U151" i="13"/>
  <c r="T151" i="13"/>
  <c r="N128" i="13"/>
  <c r="O128" i="13"/>
  <c r="O143" i="13"/>
  <c r="N143" i="13"/>
  <c r="X121" i="13"/>
  <c r="W121" i="13"/>
  <c r="O114" i="13"/>
  <c r="N114" i="13"/>
  <c r="O106" i="13"/>
  <c r="N106" i="13"/>
  <c r="O98" i="13"/>
  <c r="N98" i="13"/>
  <c r="O90" i="13"/>
  <c r="N90" i="13"/>
  <c r="Q128" i="13"/>
  <c r="R128" i="13"/>
  <c r="X117" i="13"/>
  <c r="W117" i="13"/>
  <c r="X109" i="13"/>
  <c r="W109" i="13"/>
  <c r="X101" i="13"/>
  <c r="W101" i="13"/>
  <c r="X93" i="13"/>
  <c r="W93" i="13"/>
  <c r="X85" i="13"/>
  <c r="W85" i="13"/>
  <c r="X77" i="13"/>
  <c r="W77" i="13"/>
  <c r="R120" i="13"/>
  <c r="Q120" i="13"/>
  <c r="R112" i="13"/>
  <c r="Q112" i="13"/>
  <c r="R104" i="13"/>
  <c r="Q104" i="13"/>
  <c r="R96" i="13"/>
  <c r="Q96" i="13"/>
  <c r="R88" i="13"/>
  <c r="Q88" i="13"/>
  <c r="Q80" i="13"/>
  <c r="R80" i="13"/>
  <c r="Q72" i="13"/>
  <c r="R72" i="13"/>
  <c r="X123" i="13"/>
  <c r="W123" i="13"/>
  <c r="U115" i="13"/>
  <c r="T115" i="13"/>
  <c r="U107" i="13"/>
  <c r="T107" i="13"/>
  <c r="U99" i="13"/>
  <c r="T99" i="13"/>
  <c r="U91" i="13"/>
  <c r="T91" i="13"/>
  <c r="U83" i="13"/>
  <c r="T83" i="13"/>
  <c r="X65" i="13"/>
  <c r="W65" i="13"/>
  <c r="X57" i="13"/>
  <c r="W57" i="13"/>
  <c r="X49" i="13"/>
  <c r="W49" i="13"/>
  <c r="X72" i="13"/>
  <c r="W72" i="13"/>
  <c r="W64" i="13"/>
  <c r="X64" i="13"/>
  <c r="W56" i="13"/>
  <c r="X56" i="13"/>
  <c r="W48" i="13"/>
  <c r="X48" i="13"/>
  <c r="X40" i="13"/>
  <c r="W40" i="13"/>
  <c r="T86" i="13"/>
  <c r="U86" i="13"/>
  <c r="N73" i="13"/>
  <c r="O73" i="13"/>
  <c r="X63" i="13"/>
  <c r="W63" i="13"/>
  <c r="X55" i="13"/>
  <c r="W55" i="13"/>
  <c r="X47" i="13"/>
  <c r="W47" i="13"/>
  <c r="W39" i="13"/>
  <c r="X39" i="13"/>
  <c r="X31" i="13"/>
  <c r="W31" i="13"/>
  <c r="W76" i="13"/>
  <c r="X76" i="13"/>
  <c r="W132" i="13"/>
  <c r="X132" i="13"/>
  <c r="X69" i="13"/>
  <c r="W69" i="13"/>
  <c r="U74" i="13"/>
  <c r="T74" i="13"/>
  <c r="R66" i="13"/>
  <c r="Q66" i="13"/>
  <c r="R58" i="13"/>
  <c r="Q58" i="13"/>
  <c r="R50" i="13"/>
  <c r="Q50" i="13"/>
  <c r="R42" i="13"/>
  <c r="Q42" i="13"/>
  <c r="Q34" i="13"/>
  <c r="R34" i="13"/>
  <c r="R26" i="13"/>
  <c r="Q26" i="13"/>
  <c r="X80" i="13"/>
  <c r="W80" i="13"/>
  <c r="U60" i="13"/>
  <c r="T60" i="13"/>
  <c r="O30" i="13"/>
  <c r="N30" i="13"/>
  <c r="T21" i="13"/>
  <c r="U21" i="13"/>
  <c r="T13" i="13"/>
  <c r="U13" i="13"/>
  <c r="T5" i="13"/>
  <c r="U5" i="13"/>
  <c r="O19" i="13"/>
  <c r="N19" i="13"/>
  <c r="X34" i="13"/>
  <c r="W34" i="13"/>
  <c r="U3" i="13"/>
  <c r="T3" i="13"/>
  <c r="O16" i="13"/>
  <c r="N16" i="13"/>
  <c r="R23" i="13"/>
  <c r="Q23" i="13"/>
  <c r="Q15" i="13"/>
  <c r="R15" i="13"/>
  <c r="U43" i="13"/>
  <c r="T43" i="13"/>
  <c r="O11" i="13"/>
  <c r="N11" i="13"/>
  <c r="X50" i="13"/>
  <c r="W50" i="13"/>
  <c r="T32" i="13"/>
  <c r="U32" i="13"/>
  <c r="X4" i="13"/>
  <c r="W4" i="13"/>
  <c r="C387" i="7" a="1"/>
  <c r="C387" i="7" l="1"/>
  <c r="P377" i="3"/>
  <c r="U409" i="7"/>
  <c r="T409" i="7"/>
  <c r="U408" i="7"/>
  <c r="T408" i="7"/>
  <c r="U407" i="7"/>
  <c r="T407" i="7"/>
  <c r="U406" i="7"/>
  <c r="T406" i="7"/>
  <c r="U405" i="7"/>
  <c r="T405" i="7"/>
  <c r="U404" i="7"/>
  <c r="T404" i="7"/>
  <c r="U403" i="7"/>
  <c r="T403" i="7"/>
  <c r="L992" i="7"/>
  <c r="L991" i="7"/>
  <c r="L990" i="7"/>
  <c r="L989" i="7"/>
  <c r="L988" i="7"/>
  <c r="L987" i="7"/>
  <c r="L986" i="7"/>
  <c r="L985" i="7"/>
  <c r="L984" i="7"/>
  <c r="L983" i="7"/>
  <c r="L982" i="7"/>
  <c r="L981" i="7"/>
  <c r="T550" i="7"/>
  <c r="T549" i="7"/>
  <c r="T548" i="7"/>
  <c r="T547" i="7"/>
  <c r="T546" i="7"/>
  <c r="S545" i="7"/>
  <c r="R545" i="7"/>
  <c r="J544" i="7"/>
  <c r="I544" i="7"/>
  <c r="J543" i="7"/>
  <c r="I543" i="7"/>
  <c r="J542" i="7"/>
  <c r="I542" i="7"/>
  <c r="F542" i="7"/>
  <c r="E542" i="7"/>
  <c r="J541" i="7"/>
  <c r="I541" i="7"/>
  <c r="J540" i="7"/>
  <c r="I540" i="7"/>
  <c r="J539" i="7"/>
  <c r="I539" i="7"/>
  <c r="J538" i="7"/>
  <c r="I538" i="7"/>
  <c r="J537" i="7"/>
  <c r="I537" i="7"/>
  <c r="J536" i="7"/>
  <c r="I536" i="7"/>
  <c r="J535" i="7"/>
  <c r="I535" i="7"/>
  <c r="J534" i="7"/>
  <c r="I534" i="7"/>
  <c r="J533" i="7"/>
  <c r="I533" i="7"/>
  <c r="J532" i="7"/>
  <c r="I532" i="7"/>
  <c r="J531" i="7"/>
  <c r="I531" i="7"/>
  <c r="J530" i="7"/>
  <c r="I530" i="7"/>
  <c r="J529" i="7"/>
  <c r="I529" i="7"/>
  <c r="J528" i="7"/>
  <c r="I528" i="7"/>
  <c r="Q604" i="7"/>
  <c r="P604" i="7"/>
  <c r="Q603" i="7"/>
  <c r="P603" i="7"/>
  <c r="Q602" i="7"/>
  <c r="P602" i="7"/>
  <c r="Q601" i="7"/>
  <c r="P601" i="7"/>
  <c r="Q600" i="7"/>
  <c r="P600" i="7"/>
  <c r="Q599" i="7"/>
  <c r="P599" i="7"/>
  <c r="Q598" i="7"/>
  <c r="P598" i="7"/>
  <c r="Q597" i="7"/>
  <c r="P597" i="7"/>
  <c r="Q596" i="7"/>
  <c r="P596" i="7"/>
  <c r="Q595" i="7"/>
  <c r="P595" i="7"/>
  <c r="Q594" i="7"/>
  <c r="P594" i="7"/>
  <c r="Q593" i="7"/>
  <c r="P593" i="7"/>
  <c r="Q592" i="7"/>
  <c r="P592" i="7"/>
  <c r="Q591" i="7"/>
  <c r="P591" i="7"/>
  <c r="Q590" i="7"/>
  <c r="P590" i="7"/>
  <c r="Q589" i="7"/>
  <c r="P589" i="7"/>
  <c r="Q588" i="7"/>
  <c r="P588" i="7"/>
  <c r="Q587" i="7"/>
  <c r="P587" i="7"/>
  <c r="Q586" i="7"/>
  <c r="P586" i="7"/>
  <c r="Q585" i="7"/>
  <c r="P585" i="7"/>
  <c r="Q584" i="7"/>
  <c r="P584" i="7"/>
  <c r="Q583" i="7"/>
  <c r="P583" i="7"/>
  <c r="Q582" i="7"/>
  <c r="P582" i="7"/>
  <c r="Q581" i="7"/>
  <c r="P581" i="7"/>
  <c r="Q580" i="7"/>
  <c r="P580" i="7"/>
  <c r="Q579" i="7"/>
  <c r="P579" i="7"/>
  <c r="Q578" i="7"/>
  <c r="P578" i="7"/>
  <c r="Q577" i="7"/>
  <c r="P577" i="7"/>
  <c r="Q576" i="7"/>
  <c r="P576" i="7"/>
  <c r="Q575" i="7"/>
  <c r="P575" i="7"/>
  <c r="Q574" i="7"/>
  <c r="P574" i="7"/>
  <c r="Q573" i="7"/>
  <c r="P573" i="7"/>
  <c r="Q572" i="7"/>
  <c r="P572" i="7"/>
  <c r="Q571" i="7"/>
  <c r="P571" i="7"/>
  <c r="Q570" i="7"/>
  <c r="P570" i="7"/>
  <c r="Q569" i="7"/>
  <c r="P569" i="7"/>
  <c r="Q568" i="7"/>
  <c r="P568" i="7"/>
  <c r="Q567" i="7"/>
  <c r="P567" i="7"/>
  <c r="Q566" i="7"/>
  <c r="P566" i="7"/>
  <c r="Q565" i="7"/>
  <c r="P565" i="7"/>
  <c r="Q564" i="7"/>
  <c r="P564" i="7"/>
  <c r="Q563" i="7"/>
  <c r="P563" i="7"/>
  <c r="Q562" i="7"/>
  <c r="P562" i="7"/>
  <c r="Q561" i="7"/>
  <c r="P561" i="7"/>
  <c r="Q560" i="7"/>
  <c r="P560" i="7"/>
  <c r="Q559" i="7"/>
  <c r="P559" i="7"/>
  <c r="Q558" i="7"/>
  <c r="P558" i="7"/>
  <c r="Q557" i="7"/>
  <c r="P557" i="7"/>
  <c r="Q556" i="7"/>
  <c r="P556" i="7"/>
  <c r="Q555" i="7"/>
  <c r="P555" i="7"/>
  <c r="Q554" i="7"/>
  <c r="P554" i="7"/>
  <c r="Q553" i="7"/>
  <c r="P553" i="7"/>
  <c r="Q552" i="7"/>
  <c r="P552" i="7"/>
  <c r="J461" i="7"/>
  <c r="I461" i="7"/>
  <c r="J460" i="7"/>
  <c r="I460" i="7"/>
  <c r="J459" i="7"/>
  <c r="I459" i="7"/>
  <c r="J458" i="7"/>
  <c r="I458" i="7"/>
  <c r="J457" i="7"/>
  <c r="I457" i="7"/>
  <c r="J453" i="7"/>
  <c r="I453" i="7"/>
  <c r="J452" i="7"/>
  <c r="I452" i="7"/>
  <c r="J451" i="7"/>
  <c r="I451" i="7"/>
  <c r="J450" i="7"/>
  <c r="I450" i="7"/>
  <c r="J449" i="7"/>
  <c r="I449" i="7"/>
  <c r="J448" i="7"/>
  <c r="I448" i="7"/>
  <c r="J447" i="7"/>
  <c r="I447" i="7"/>
  <c r="J446" i="7"/>
  <c r="I446" i="7"/>
  <c r="J445" i="7"/>
  <c r="I445" i="7"/>
  <c r="J444" i="7"/>
  <c r="I444" i="7"/>
  <c r="J443" i="7"/>
  <c r="I443" i="7"/>
  <c r="J442" i="7"/>
  <c r="I442" i="7"/>
  <c r="J441" i="7"/>
  <c r="I441" i="7"/>
  <c r="J440" i="7"/>
  <c r="I440" i="7"/>
  <c r="J439" i="7"/>
  <c r="I439" i="7"/>
  <c r="J438" i="7"/>
  <c r="I438" i="7"/>
  <c r="J437" i="7"/>
  <c r="J436" i="7"/>
  <c r="J435" i="7"/>
  <c r="J434" i="7"/>
  <c r="M433" i="7"/>
  <c r="G1" i="7" a="1"/>
  <c r="D127" i="7" a="1"/>
  <c r="I254" i="7" a="1"/>
  <c r="K358" i="7" a="1"/>
  <c r="C382" i="7" a="1"/>
  <c r="F305" i="7" a="1"/>
  <c r="L178" i="7" a="1"/>
  <c r="I381" i="7" a="1"/>
  <c r="F322" i="7" a="1"/>
  <c r="L327" i="7" a="1"/>
  <c r="C301" i="7" a="1"/>
  <c r="K338" i="7" a="1"/>
  <c r="D371" i="7" a="1"/>
  <c r="D254" i="7" a="1"/>
  <c r="L247" i="7" a="1"/>
  <c r="L383" i="7" a="1"/>
  <c r="L211" i="7" a="1"/>
  <c r="E336" i="7" a="1"/>
  <c r="K220" i="7" a="1"/>
  <c r="L305" i="7" a="1"/>
  <c r="K296" i="7" a="1"/>
  <c r="F375" i="7" a="1"/>
  <c r="D383" i="7" a="1"/>
  <c r="C279" i="7" a="1"/>
  <c r="E351" i="7" a="1"/>
  <c r="C363" i="7" a="1"/>
  <c r="D94" i="7" a="1"/>
  <c r="D282" i="7" a="1"/>
  <c r="E251" i="7" a="1"/>
  <c r="J378" i="7" a="1"/>
  <c r="J312" i="7" a="1"/>
  <c r="J81" i="7" a="1"/>
  <c r="C227" i="7" a="1"/>
  <c r="F343" i="7" a="1"/>
  <c r="K360" i="7" a="1"/>
  <c r="L284" i="7" a="1"/>
  <c r="C233" i="7" a="1"/>
  <c r="C302" i="7" a="1"/>
  <c r="F368" i="7" a="1"/>
  <c r="J345" i="7" a="1"/>
  <c r="I387" i="7" a="1"/>
  <c r="K212" i="7" a="1"/>
  <c r="F383" i="7" a="1"/>
  <c r="J321" i="7" a="1"/>
  <c r="K380" i="7" a="1"/>
  <c r="C166" i="7" a="1"/>
  <c r="C372" i="7" a="1"/>
  <c r="K273" i="7" a="1"/>
  <c r="L224" i="7" a="1"/>
  <c r="J192" i="7" a="1"/>
  <c r="F360" i="7" a="1"/>
  <c r="J230" i="7" a="1"/>
  <c r="C319" i="7" a="1"/>
  <c r="D361" i="7" a="1"/>
  <c r="F182" i="7" a="1"/>
  <c r="C63" i="7" a="1"/>
  <c r="F348" i="7" a="1"/>
  <c r="F129" i="7" a="1"/>
  <c r="I364" i="7" a="1"/>
  <c r="J355" i="7" a="1"/>
  <c r="C376" i="7" a="1"/>
  <c r="D235" i="7" a="1"/>
  <c r="F370" i="7" a="1"/>
  <c r="I334" i="7" a="1"/>
  <c r="C119" i="7" a="1"/>
  <c r="C239" i="7" a="1"/>
  <c r="J139" i="7" a="1"/>
  <c r="D382" i="7" a="1"/>
  <c r="F355" i="7" a="1"/>
  <c r="D365" i="7" a="1"/>
  <c r="L338" i="7" a="1"/>
  <c r="E384" i="7" a="1"/>
  <c r="D315" i="7" a="1"/>
  <c r="F175" i="7" a="1"/>
  <c r="C293" i="7" a="1"/>
  <c r="J225" i="7" a="1"/>
  <c r="C286" i="7" a="1"/>
  <c r="E149" i="7" a="1"/>
  <c r="C345" i="7" a="1"/>
  <c r="D60" i="7" a="1"/>
  <c r="I300" i="7" a="1"/>
  <c r="L241" i="7" a="1"/>
  <c r="C292" i="7" a="1"/>
  <c r="L319" i="7" a="1"/>
  <c r="E300" i="7" a="1"/>
  <c r="K283" i="7" a="1"/>
  <c r="J376" i="7" a="1"/>
  <c r="C348" i="7" a="1"/>
  <c r="L337" i="7" a="1"/>
  <c r="F385" i="7" a="1"/>
  <c r="D278" i="7" a="1"/>
  <c r="I355" i="7" a="1"/>
  <c r="C339" i="7" a="1"/>
  <c r="K356" i="7" a="1"/>
  <c r="K321" i="7" a="1"/>
  <c r="C268" i="7" a="1"/>
  <c r="F297" i="7" a="1"/>
  <c r="K115" i="7" a="1"/>
  <c r="I293" i="7" a="1"/>
  <c r="I273" i="7" a="1"/>
  <c r="L350" i="7" a="1"/>
  <c r="K359" i="7" a="1"/>
  <c r="F232" i="7" a="1"/>
  <c r="D346" i="7" a="1"/>
  <c r="D291" i="7" a="1"/>
  <c r="J252" i="7" a="1"/>
  <c r="E294" i="7" a="1"/>
  <c r="E335" i="7" a="1"/>
  <c r="L302" i="7" a="1"/>
  <c r="C310" i="7" a="1"/>
  <c r="J94" i="7" a="1"/>
  <c r="J249" i="7" a="1"/>
  <c r="E253" i="7" a="1"/>
  <c r="F210" i="7" a="1"/>
  <c r="I234" i="7" a="1"/>
  <c r="K378" i="7" a="1"/>
  <c r="F254" i="7" a="1"/>
  <c r="C366" i="7" a="1"/>
  <c r="J222" i="7" a="1"/>
  <c r="D373" i="7" a="1"/>
  <c r="I361" i="7" a="1"/>
  <c r="C311" i="7" a="1"/>
  <c r="C148" i="7" a="1"/>
  <c r="E379" i="7" a="1"/>
  <c r="J344" i="7" a="1"/>
  <c r="J269" i="7" a="1"/>
  <c r="E347" i="7" a="1"/>
  <c r="C265" i="7" a="1"/>
  <c r="E104" i="7" a="1"/>
  <c r="F337" i="7" a="1"/>
  <c r="E271" i="7" a="1"/>
  <c r="D164" i="7" a="1"/>
  <c r="K267" i="7" a="1"/>
  <c r="K39" i="7" a="1"/>
  <c r="F324" i="7" a="1"/>
  <c r="D387" i="7" a="1"/>
  <c r="F218" i="7" a="1"/>
  <c r="C312" i="7" a="1"/>
  <c r="K372" i="7" a="1"/>
  <c r="L265" i="7" a="1"/>
  <c r="F220" i="7" a="1"/>
  <c r="D184" i="7" a="1"/>
  <c r="K373" i="7" a="1"/>
  <c r="J385" i="7" a="1"/>
  <c r="L278" i="7" a="1"/>
  <c r="L196" i="7" a="1"/>
  <c r="C253" i="7" a="1"/>
  <c r="I323" i="7" a="1"/>
  <c r="C318" i="7" a="1"/>
  <c r="K326" i="7" a="1"/>
  <c r="I324" i="7" a="1"/>
  <c r="F118" i="7" a="1"/>
  <c r="D298" i="7" a="1"/>
  <c r="K319" i="7" a="1"/>
  <c r="K374" i="7" a="1"/>
  <c r="I151" i="7" a="1"/>
  <c r="L273" i="7" a="1"/>
  <c r="C375" i="7" a="1"/>
  <c r="K291" i="7" a="1"/>
  <c r="F195" i="7" a="1"/>
  <c r="C273" i="7" a="1"/>
  <c r="L379" i="7" a="1"/>
  <c r="F123" i="7" a="1"/>
  <c r="L143" i="7" a="1"/>
  <c r="F303" i="7" a="1"/>
  <c r="K248" i="7" a="1"/>
  <c r="J273" i="7" a="1"/>
  <c r="J293" i="7" a="1"/>
  <c r="L217" i="7" a="1"/>
  <c r="I339" i="7" a="1"/>
  <c r="L348" i="7" a="1"/>
  <c r="J131" i="7" a="1"/>
  <c r="D357" i="7" a="1"/>
  <c r="L236" i="7" a="1"/>
  <c r="I127" i="7" a="1"/>
  <c r="K179" i="7" a="1"/>
  <c r="J129" i="7" a="1"/>
  <c r="C257" i="7" a="1"/>
  <c r="D247" i="7" a="1"/>
  <c r="J9" i="7" a="1"/>
  <c r="I316" i="7" a="1"/>
  <c r="E223" i="7" a="1"/>
  <c r="J354" i="7" a="1"/>
  <c r="J381" i="7" a="1"/>
  <c r="L191" i="7" a="1"/>
  <c r="D351" i="7" a="1"/>
  <c r="L148" i="7" a="1"/>
  <c r="D339" i="7" a="1"/>
  <c r="K156" i="7" a="1"/>
  <c r="E329" i="7" a="1"/>
  <c r="F185" i="7" a="1"/>
  <c r="E220" i="7" a="1"/>
  <c r="E337" i="7" a="1"/>
  <c r="L386" i="7" a="1"/>
  <c r="D338" i="7" a="1"/>
  <c r="J308" i="7" a="1"/>
  <c r="E356" i="7" a="1"/>
  <c r="J195" i="7" a="1"/>
  <c r="C384" i="7" a="1"/>
  <c r="L195" i="7" a="1"/>
  <c r="L354" i="7" a="1"/>
  <c r="D307" i="7" a="1"/>
  <c r="D377" i="7" a="1"/>
  <c r="K233" i="7" a="1"/>
  <c r="K241" i="7" a="1"/>
  <c r="D309" i="7" a="1"/>
  <c r="D289" i="7" a="1"/>
  <c r="I374" i="7" a="1"/>
  <c r="E297" i="7" a="1"/>
  <c r="E290" i="7" a="1"/>
  <c r="F329" i="7" a="1"/>
  <c r="K276" i="7" a="1"/>
  <c r="K348" i="7" a="1"/>
  <c r="J286" i="7" a="1"/>
  <c r="I344" i="7" a="1"/>
  <c r="E358" i="7" a="1"/>
  <c r="K222" i="7" a="1"/>
  <c r="K368" i="7" a="1"/>
  <c r="J279" i="7" a="1"/>
  <c r="F313" i="7" a="1"/>
  <c r="C304" i="7" a="1"/>
  <c r="K341" i="7" a="1"/>
  <c r="F274" i="7" a="1"/>
  <c r="F191" i="7" a="1"/>
  <c r="I369" i="7" a="1"/>
  <c r="L341" i="7" a="1"/>
  <c r="L353" i="7" a="1"/>
  <c r="C386" i="7" a="1"/>
  <c r="E270" i="7" a="1"/>
  <c r="L259" i="7" a="1"/>
  <c r="D267" i="7" a="1"/>
  <c r="D285" i="7" a="1"/>
  <c r="F299" i="7" a="1"/>
  <c r="L321" i="7" a="1"/>
  <c r="F253" i="7" a="1"/>
  <c r="L293" i="7" a="1"/>
  <c r="J229" i="7" a="1"/>
  <c r="J234" i="7" a="1"/>
  <c r="F222" i="7" a="1"/>
  <c r="L238" i="7" a="1"/>
  <c r="F354" i="7" a="1"/>
  <c r="E376" i="7" a="1"/>
  <c r="E378" i="7" a="1"/>
  <c r="F351" i="7" a="1"/>
  <c r="I265" i="7" a="1"/>
  <c r="D327" i="7" a="1"/>
  <c r="E330" i="7" a="1"/>
  <c r="L248" i="7" a="1"/>
  <c r="D385" i="7" a="1"/>
  <c r="D381" i="7" a="1"/>
  <c r="E307" i="7" a="1"/>
  <c r="F372" i="7" a="1"/>
  <c r="C290" i="7" a="1"/>
  <c r="I294" i="7" a="1"/>
  <c r="L135" i="7" a="1"/>
  <c r="D225" i="7" a="1"/>
  <c r="D206" i="7" a="1"/>
  <c r="C185" i="7" a="1"/>
  <c r="C167" i="7" a="1"/>
  <c r="F145" i="7" a="1"/>
  <c r="F157" i="7" a="1"/>
  <c r="E339" i="7" a="1"/>
  <c r="I283" i="7" a="1"/>
  <c r="L357" i="7" a="1"/>
  <c r="E165" i="7" a="1"/>
  <c r="K365" i="7" a="1"/>
  <c r="C315" i="7" a="1"/>
  <c r="D259" i="7" a="1"/>
  <c r="E267" i="7" a="1"/>
  <c r="L331" i="7" a="1"/>
  <c r="E242" i="7" a="1"/>
  <c r="F130" i="7" a="1"/>
  <c r="J363" i="7" a="1"/>
  <c r="L255" i="7" a="1"/>
  <c r="K279" i="7" a="1"/>
  <c r="I188" i="7" a="1"/>
  <c r="C380" i="7" a="1"/>
  <c r="I226" i="7" a="1"/>
  <c r="J386" i="7" a="1"/>
  <c r="C246" i="7" a="1"/>
  <c r="L301" i="7" a="1"/>
  <c r="K387" i="7" a="1"/>
  <c r="J339" i="7" a="1"/>
  <c r="J295" i="7" a="1"/>
  <c r="J306" i="7" a="1"/>
  <c r="D256" i="7" a="1"/>
  <c r="E213" i="7" a="1"/>
  <c r="D83" i="7" a="1"/>
  <c r="J210" i="7" a="1"/>
  <c r="I285" i="7" a="1"/>
  <c r="K226" i="7" a="1"/>
  <c r="F369" i="7" a="1"/>
  <c r="K266" i="7" a="1"/>
  <c r="J280" i="7" a="1"/>
  <c r="E221" i="7" a="1"/>
  <c r="I385" i="7" a="1"/>
  <c r="J303" i="7" a="1"/>
  <c r="K189" i="7" a="1"/>
  <c r="I267" i="7" a="1"/>
  <c r="C322" i="7" a="1"/>
  <c r="I224" i="7" a="1"/>
  <c r="C39" i="7" a="1"/>
  <c r="E324" i="7" a="1"/>
  <c r="K173" i="7" a="1"/>
  <c r="C256" i="7" a="1"/>
  <c r="I24" i="7" a="1"/>
  <c r="K293" i="7" a="1"/>
  <c r="J372" i="7" a="1"/>
  <c r="I337" i="7" a="1"/>
  <c r="J323" i="7" a="1"/>
  <c r="E124" i="7" a="1"/>
  <c r="C225" i="7" a="1"/>
  <c r="K264" i="7" a="1"/>
  <c r="E373" i="7" a="1"/>
  <c r="L368" i="7" a="1"/>
  <c r="K301" i="7" a="1"/>
  <c r="F248" i="7" a="1"/>
  <c r="F378" i="7" a="1"/>
  <c r="F301" i="7" a="1"/>
  <c r="I378" i="7" a="1"/>
  <c r="K384" i="7" a="1"/>
  <c r="J367" i="7" a="1"/>
  <c r="J209" i="7" a="1"/>
  <c r="K278" i="7" a="1"/>
  <c r="C177" i="7" a="1"/>
  <c r="L364" i="7" a="1"/>
  <c r="F260" i="7" a="1"/>
  <c r="F311" i="7" a="1"/>
  <c r="I282" i="7" a="1"/>
  <c r="K369" i="7" a="1"/>
  <c r="L297" i="7" a="1"/>
  <c r="K351" i="7" a="1"/>
  <c r="L303" i="7" a="1"/>
  <c r="I266" i="7" a="1"/>
  <c r="D355" i="7" a="1"/>
  <c r="J317" i="7" a="1"/>
  <c r="I384" i="7" a="1"/>
  <c r="L263" i="7" a="1"/>
  <c r="K371" i="7" a="1"/>
  <c r="C343" i="7" a="1"/>
  <c r="E282" i="7" a="1"/>
  <c r="E257" i="7" a="1"/>
  <c r="J314" i="7" a="1"/>
  <c r="I314" i="7" a="1"/>
  <c r="I145" i="7" a="1"/>
  <c r="J266" i="7" a="1"/>
  <c r="C221" i="7" a="1"/>
  <c r="J241" i="7" a="1"/>
  <c r="D223" i="7" a="1"/>
  <c r="L311" i="7" a="1"/>
  <c r="K211" i="7" a="1"/>
  <c r="L266" i="7" a="1"/>
  <c r="J257" i="7" a="1"/>
  <c r="D280" i="7" a="1"/>
  <c r="C188" i="7" a="1"/>
  <c r="F331" i="7" a="1"/>
  <c r="J331" i="7" a="1"/>
  <c r="C127" i="7" a="1"/>
  <c r="K232" i="7" a="1"/>
  <c r="I89" i="7" a="1"/>
  <c r="E170" i="7" a="1"/>
  <c r="J288" i="7" a="1"/>
  <c r="D314" i="7" a="1"/>
  <c r="J340" i="7" a="1"/>
  <c r="J313" i="7" a="1"/>
  <c r="L361" i="7" a="1"/>
  <c r="F333" i="7" a="1"/>
  <c r="E357" i="7" a="1"/>
  <c r="F387" i="7" a="1"/>
  <c r="L326" i="7" a="1"/>
  <c r="C336" i="7" a="1"/>
  <c r="K311" i="7" a="1"/>
  <c r="E319" i="7" a="1"/>
  <c r="K352" i="7" a="1"/>
  <c r="D379" i="7" a="1"/>
  <c r="E146" i="7" a="1"/>
  <c r="L333" i="7" a="1"/>
  <c r="F282" i="7" a="1"/>
  <c r="F362" i="7" a="1"/>
  <c r="D188" i="7" a="1"/>
  <c r="I352" i="7" a="1"/>
  <c r="E135" i="7" a="1"/>
  <c r="J310" i="7" a="1"/>
  <c r="C289" i="7" a="1"/>
  <c r="L177" i="7" a="1"/>
  <c r="J277" i="7" a="1"/>
  <c r="E306" i="7" a="1"/>
  <c r="L256" i="7" a="1"/>
  <c r="K323" i="7" a="1"/>
  <c r="D299" i="7" a="1"/>
  <c r="F361" i="7" a="1"/>
  <c r="F346" i="7" a="1"/>
  <c r="F164" i="7" a="1"/>
  <c r="J332" i="7" a="1"/>
  <c r="I140" i="7" a="1"/>
  <c r="I379" i="7" a="1"/>
  <c r="I194" i="7" a="1"/>
  <c r="E274" i="7" a="1"/>
  <c r="J324" i="7" a="1"/>
  <c r="C356" i="7" a="1"/>
  <c r="K376" i="7" a="1"/>
  <c r="I272" i="7" a="1"/>
  <c r="F249" i="7" a="1"/>
  <c r="D384" i="7" a="1"/>
  <c r="F109" i="7" a="1"/>
  <c r="F193" i="7" a="1"/>
  <c r="L292" i="7" a="1"/>
  <c r="C85" i="7" a="1"/>
  <c r="K168" i="7" a="1"/>
  <c r="L374" i="7" a="1"/>
  <c r="I288" i="7" a="1"/>
  <c r="C283" i="7" a="1"/>
  <c r="I263" i="7" a="1"/>
  <c r="C335" i="7" a="1"/>
  <c r="J263" i="7" a="1"/>
  <c r="K357" i="7" a="1"/>
  <c r="J327" i="7" a="1"/>
  <c r="I315" i="7" a="1"/>
  <c r="L309" i="7" a="1"/>
  <c r="C243" i="7" a="1"/>
  <c r="F367" i="7" a="1"/>
  <c r="C220" i="7" a="1"/>
  <c r="C6" i="7" a="1"/>
  <c r="C326" i="7" a="1"/>
  <c r="F204" i="7" a="1"/>
  <c r="C355" i="7" a="1"/>
  <c r="F155" i="7" a="1"/>
  <c r="I377" i="7" a="1"/>
  <c r="K325" i="7" a="1"/>
  <c r="F363" i="7" a="1"/>
  <c r="D347" i="7" a="1"/>
  <c r="J364" i="7" a="1"/>
  <c r="I342" i="7" a="1"/>
  <c r="L202" i="7" a="1"/>
  <c r="E258" i="7" a="1"/>
  <c r="C275" i="7" a="1"/>
  <c r="F315" i="7" a="1"/>
  <c r="E323" i="7" a="1"/>
  <c r="K361" i="7" a="1"/>
  <c r="J360" i="7" a="1"/>
  <c r="K234" i="7" a="1"/>
  <c r="E361" i="7" a="1"/>
  <c r="C261" i="7" a="1"/>
  <c r="F340" i="7" a="1"/>
  <c r="L372" i="7" a="1"/>
  <c r="L355" i="7" a="1"/>
  <c r="K160" i="7" a="1"/>
  <c r="D196" i="7" a="1"/>
  <c r="F211" i="7" a="1"/>
  <c r="J338" i="7" a="1"/>
  <c r="J377" i="7" a="1"/>
  <c r="E349" i="7" a="1"/>
  <c r="E234" i="7" a="1"/>
  <c r="D217" i="7" a="1"/>
  <c r="F281" i="7" a="1"/>
  <c r="D85" i="7" a="1"/>
  <c r="E359" i="7" a="1"/>
  <c r="L206" i="7" a="1"/>
  <c r="F380" i="7" a="1"/>
  <c r="L114" i="7" a="1"/>
  <c r="K320" i="7" a="1"/>
  <c r="F271" i="7" a="1"/>
  <c r="C260" i="7" a="1"/>
  <c r="F215" i="7" a="1"/>
  <c r="C297" i="7" a="1"/>
  <c r="J231" i="7" a="1"/>
  <c r="K37" i="7" a="1"/>
  <c r="E370" i="7" a="1"/>
  <c r="C183" i="7" a="1"/>
  <c r="C245" i="7" a="1"/>
  <c r="J298" i="7" a="1"/>
  <c r="K353" i="7" a="1"/>
  <c r="C271" i="7" a="1"/>
  <c r="K238" i="7" a="1"/>
  <c r="D343" i="7" a="1"/>
  <c r="J358" i="7" a="1"/>
  <c r="I303" i="7" a="1"/>
  <c r="C274" i="7" a="1"/>
  <c r="K265" i="7" a="1"/>
  <c r="I341" i="7" a="1"/>
  <c r="D325" i="7" a="1"/>
  <c r="J217" i="7" a="1"/>
  <c r="L253" i="7" a="1"/>
  <c r="L175" i="7" a="1"/>
  <c r="F336" i="7" a="1"/>
  <c r="I304" i="7" a="1"/>
  <c r="E310" i="7" a="1"/>
  <c r="D334" i="7" a="1"/>
  <c r="J341" i="7" a="1"/>
  <c r="F176" i="7" a="1"/>
  <c r="D340" i="7" a="1"/>
  <c r="D329" i="7" a="1"/>
  <c r="I163" i="7" a="1"/>
  <c r="E212" i="7" a="1"/>
  <c r="D215" i="7" a="1"/>
  <c r="K288" i="7" a="1"/>
  <c r="E345" i="7" a="1"/>
  <c r="C353" i="7" a="1"/>
  <c r="K272" i="7" a="1"/>
  <c r="E193" i="7" a="1"/>
  <c r="C237" i="7" a="1"/>
  <c r="D190" i="7" a="1"/>
  <c r="J211" i="7" a="1"/>
  <c r="E224" i="7" a="1"/>
  <c r="D363" i="7" a="1"/>
  <c r="D233" i="7" a="1"/>
  <c r="L258" i="7" a="1"/>
  <c r="D296" i="7" a="1"/>
  <c r="F243" i="7" a="1"/>
  <c r="D374" i="7" a="1"/>
  <c r="F335" i="7" a="1"/>
  <c r="J270" i="7" a="1"/>
  <c r="F263" i="7" a="1"/>
  <c r="L235" i="7" a="1"/>
  <c r="K191" i="7" a="1"/>
  <c r="D142" i="7" a="1"/>
  <c r="I244" i="7" a="1"/>
  <c r="F295" i="7" a="1"/>
  <c r="K308" i="7" a="1"/>
  <c r="I295" i="7" a="1"/>
  <c r="E262" i="7" a="1"/>
  <c r="J347" i="7" a="1"/>
  <c r="C247" i="7" a="1"/>
  <c r="E316" i="7" a="1"/>
  <c r="K184" i="7" a="1"/>
  <c r="D192" i="7" a="1"/>
  <c r="J197" i="7" a="1"/>
  <c r="D66" i="7" a="1"/>
  <c r="K176" i="7" a="1"/>
  <c r="K271" i="7" a="1"/>
  <c r="L219" i="7" a="1"/>
  <c r="D287" i="7" a="1"/>
  <c r="K289" i="7" a="1"/>
  <c r="L325" i="7" a="1"/>
  <c r="F278" i="7" a="1"/>
  <c r="L366" i="7" a="1"/>
  <c r="F277" i="7" a="1"/>
  <c r="E279" i="7" a="1"/>
  <c r="I149" i="7" a="1"/>
  <c r="F341" i="7" a="1"/>
  <c r="D324" i="7" a="1"/>
  <c r="C316" i="7" a="1"/>
  <c r="D319" i="7" a="1"/>
  <c r="E342" i="7" a="1"/>
  <c r="D380" i="7" a="1"/>
  <c r="K347" i="7" a="1"/>
  <c r="K329" i="7" a="1"/>
  <c r="D368" i="7" a="1"/>
  <c r="K331" i="7" a="1"/>
  <c r="E277" i="7" a="1"/>
  <c r="E238" i="7" a="1"/>
  <c r="D168" i="7" a="1"/>
  <c r="L233" i="7" a="1"/>
  <c r="J168" i="7" a="1"/>
  <c r="I95" i="7" a="1"/>
  <c r="F233" i="7" a="1"/>
  <c r="K367" i="7" a="1"/>
  <c r="I336" i="7" a="1"/>
  <c r="J267" i="7" a="1"/>
  <c r="E232" i="7" a="1"/>
  <c r="D349" i="7" a="1"/>
  <c r="D366" i="7" a="1"/>
  <c r="I251" i="7" a="1"/>
  <c r="L378" i="7" a="1"/>
  <c r="D310" i="7" a="1"/>
  <c r="D370" i="7" a="1"/>
  <c r="J284" i="7" a="1"/>
  <c r="J374" i="7" a="1"/>
  <c r="C232" i="7" a="1"/>
  <c r="K216" i="7" a="1"/>
  <c r="E334" i="7" a="1"/>
  <c r="E308" i="7" a="1"/>
  <c r="D332" i="7" a="1"/>
  <c r="L212" i="7" a="1"/>
  <c r="I348" i="7" a="1"/>
  <c r="C351" i="7" a="1"/>
  <c r="D210" i="7" a="1"/>
  <c r="E353" i="7" a="1"/>
  <c r="F212" i="7" a="1"/>
  <c r="K294" i="7" a="1"/>
  <c r="L181" i="7" a="1"/>
  <c r="K381" i="7" a="1"/>
  <c r="F264" i="7" a="1"/>
  <c r="K386" i="7" a="1"/>
  <c r="E158" i="7" a="1"/>
  <c r="E371" i="7" a="1"/>
  <c r="K92" i="7" a="1"/>
  <c r="F252" i="7" a="1"/>
  <c r="J251" i="7" a="1"/>
  <c r="D348" i="7" a="1"/>
  <c r="K206" i="7" a="1"/>
  <c r="J362" i="7" a="1"/>
  <c r="C214" i="7" a="1"/>
  <c r="I311" i="7" a="1"/>
  <c r="L192" i="7" a="1"/>
  <c r="L308" i="7" a="1"/>
  <c r="I230" i="7" a="1"/>
  <c r="K312" i="7" a="1"/>
  <c r="E333" i="7" a="1"/>
  <c r="E386" i="7" a="1"/>
  <c r="C357" i="7" a="1"/>
  <c r="D331" i="7" a="1"/>
  <c r="F318" i="7" a="1"/>
  <c r="C365" i="7" a="1"/>
  <c r="D358" i="7" a="1"/>
  <c r="J352" i="7" a="1"/>
  <c r="E263" i="7" a="1"/>
  <c r="K133" i="7" a="1"/>
  <c r="F147" i="7" a="1"/>
  <c r="K204" i="7" a="1"/>
  <c r="D323" i="7" a="1"/>
  <c r="F379" i="7" a="1"/>
  <c r="D336" i="7" a="1"/>
  <c r="L385" i="7" a="1"/>
  <c r="F320" i="7" a="1"/>
  <c r="K247" i="7" a="1"/>
  <c r="J262" i="7" a="1"/>
  <c r="I309" i="7" a="1"/>
  <c r="L317" i="7" a="1"/>
  <c r="F284" i="7" a="1"/>
  <c r="C28" i="7" a="1"/>
  <c r="J325" i="7" a="1"/>
  <c r="D350" i="7" a="1"/>
  <c r="J264" i="7" a="1"/>
  <c r="D342" i="7" a="1"/>
  <c r="L226" i="7" a="1"/>
  <c r="I326" i="7" a="1"/>
  <c r="C367" i="7" a="1"/>
  <c r="J66" i="7" a="1"/>
  <c r="J322" i="7" a="1"/>
  <c r="C324" i="7" a="1"/>
  <c r="L306" i="7" a="1"/>
  <c r="E188" i="7" a="1"/>
  <c r="J329" i="7" a="1"/>
  <c r="D194" i="7" a="1"/>
  <c r="L370" i="7" a="1"/>
  <c r="I306" i="7" a="1"/>
  <c r="L260" i="7" a="1"/>
  <c r="D218" i="7" a="1"/>
  <c r="E269" i="7" a="1"/>
  <c r="K349" i="7" a="1"/>
  <c r="K82" i="7" a="1"/>
  <c r="K346" i="7" a="1"/>
  <c r="I215" i="7" a="1"/>
  <c r="D281" i="7" a="1"/>
  <c r="C249" i="7" a="1"/>
  <c r="J291" i="7" a="1"/>
  <c r="L314" i="7" a="1"/>
  <c r="D286" i="7" a="1"/>
  <c r="J156" i="7" a="1"/>
  <c r="C157" i="7" a="1"/>
  <c r="E100" i="7" a="1"/>
  <c r="K49" i="7" a="1"/>
  <c r="E113" i="7" a="1"/>
  <c r="D290" i="7" a="1"/>
  <c r="J281" i="7" a="1"/>
  <c r="K172" i="7" a="1"/>
  <c r="C203" i="7" a="1"/>
  <c r="F236" i="7" a="1"/>
  <c r="K333" i="7" a="1"/>
  <c r="C305" i="7" a="1"/>
  <c r="D113" i="7" a="1"/>
  <c r="E215" i="7" a="1"/>
  <c r="E325" i="7" a="1"/>
  <c r="I203" i="7" a="1"/>
  <c r="E287" i="7" a="1"/>
  <c r="I338" i="7" a="1"/>
  <c r="L231" i="7" a="1"/>
  <c r="E164" i="7" a="1"/>
  <c r="E136" i="7" a="1"/>
  <c r="C334" i="7" a="1"/>
  <c r="L323" i="7" a="1"/>
  <c r="D306" i="7" a="1"/>
  <c r="E343" i="7" a="1"/>
  <c r="K202" i="7" a="1"/>
  <c r="K277" i="7" a="1"/>
  <c r="K295" i="7" a="1"/>
  <c r="I248" i="7" a="1"/>
  <c r="K229" i="7" a="1"/>
  <c r="D297" i="7" a="1"/>
  <c r="D364" i="7" a="1"/>
  <c r="L375" i="7" a="1"/>
  <c r="E341" i="7" a="1"/>
  <c r="D130" i="7" a="1"/>
  <c r="I278" i="7" a="1"/>
  <c r="K314" i="7" a="1"/>
  <c r="L200" i="7" a="1"/>
  <c r="D249" i="7" a="1"/>
  <c r="J380" i="7" a="1"/>
  <c r="E280" i="7" a="1"/>
  <c r="J361" i="7" a="1"/>
  <c r="F267" i="7" a="1"/>
  <c r="K244" i="7" a="1"/>
  <c r="F330" i="7" a="1"/>
  <c r="J255" i="7" a="1"/>
  <c r="J114" i="7" a="1"/>
  <c r="C94" i="7" a="1"/>
  <c r="E199" i="7" a="1"/>
  <c r="L316" i="7" a="1"/>
  <c r="D157" i="7" a="1"/>
  <c r="F292" i="7" a="1"/>
  <c r="I286" i="7" a="1"/>
  <c r="C128" i="7" a="1"/>
  <c r="K125" i="7" a="1"/>
  <c r="D226" i="7" a="1"/>
  <c r="K290" i="7" a="1"/>
  <c r="I357" i="7" a="1"/>
  <c r="J382" i="7" a="1"/>
  <c r="L225" i="7" a="1"/>
  <c r="L363" i="7" a="1"/>
  <c r="F384" i="7" a="1"/>
  <c r="I125" i="7" a="1"/>
  <c r="C150" i="7" a="1"/>
  <c r="E288" i="7" a="1"/>
  <c r="K228" i="7" a="1"/>
  <c r="L332" i="7" a="1"/>
  <c r="E82" i="7" a="1"/>
  <c r="L187" i="7" a="1"/>
  <c r="D251" i="7" a="1"/>
  <c r="J304" i="7" a="1"/>
  <c r="J343" i="7" a="1"/>
  <c r="L277" i="7" a="1"/>
  <c r="J158" i="7" a="1"/>
  <c r="L10" i="7" a="1"/>
  <c r="K201" i="7" a="1"/>
  <c r="C61" i="7" a="1"/>
  <c r="E94" i="7" a="1"/>
  <c r="F259" i="7" a="1"/>
  <c r="C280" i="7" a="1"/>
  <c r="F237" i="7" a="1"/>
  <c r="C217" i="7" a="1"/>
  <c r="I351" i="7" a="1"/>
  <c r="J215" i="7" a="1"/>
  <c r="F280" i="7" a="1"/>
  <c r="F344" i="7" a="1"/>
  <c r="J320" i="7" a="1"/>
  <c r="D276" i="7" a="1"/>
  <c r="K345" i="7" a="1"/>
  <c r="D129" i="7" a="1"/>
  <c r="E352" i="7" a="1"/>
  <c r="L365" i="7" a="1"/>
  <c r="C171" i="7" a="1"/>
  <c r="L312" i="7" a="1"/>
  <c r="K251" i="7" a="1"/>
  <c r="F40" i="7" a="1"/>
  <c r="L164" i="7" a="1"/>
  <c r="L347" i="7" a="1"/>
  <c r="L208" i="7" a="1"/>
  <c r="E216" i="7" a="1"/>
  <c r="F328" i="7" a="1"/>
  <c r="F287" i="7" a="1"/>
  <c r="F152" i="7" a="1"/>
  <c r="I222" i="7" a="1"/>
  <c r="E382" i="7" a="1"/>
  <c r="K149" i="7" a="1"/>
  <c r="I183" i="7" a="1"/>
  <c r="D344" i="7" a="1"/>
  <c r="I98" i="7" a="1"/>
  <c r="I269" i="7" a="1"/>
  <c r="E244" i="7" a="1"/>
  <c r="I320" i="7" a="1"/>
  <c r="F289" i="7" a="1"/>
  <c r="F356" i="7" a="1"/>
  <c r="E181" i="7" a="1"/>
  <c r="C170" i="7" a="1"/>
  <c r="L300" i="7" a="1"/>
  <c r="K364" i="7" a="1"/>
  <c r="F171" i="7" a="1"/>
  <c r="D322" i="7" a="1"/>
  <c r="L352" i="7" a="1"/>
  <c r="L377" i="7" a="1"/>
  <c r="I359" i="7" a="1"/>
  <c r="L274" i="7" a="1"/>
  <c r="D335" i="7" a="1"/>
  <c r="E326" i="7" a="1"/>
  <c r="L291" i="7" a="1"/>
  <c r="E369" i="7" a="1"/>
  <c r="L271" i="7" a="1"/>
  <c r="F119" i="7" a="1"/>
  <c r="K362" i="7" a="1"/>
  <c r="J371" i="7" a="1"/>
  <c r="E214" i="7" a="1"/>
  <c r="E169" i="7" a="1"/>
  <c r="L269" i="7" a="1"/>
  <c r="D313" i="7" a="1"/>
  <c r="F309" i="7" a="1"/>
  <c r="E315" i="7" a="1"/>
  <c r="L198" i="7" a="1"/>
  <c r="F312" i="7" a="1"/>
  <c r="C205" i="7" a="1"/>
  <c r="D362" i="7" a="1"/>
  <c r="D321" i="7" a="1"/>
  <c r="I131" i="7" a="1"/>
  <c r="C381" i="7" a="1"/>
  <c r="C327" i="7" a="1"/>
  <c r="D155" i="7" a="1"/>
  <c r="K157" i="7" a="1"/>
  <c r="K255" i="7" a="1"/>
  <c r="C352" i="7" a="1"/>
  <c r="L218" i="7" a="1"/>
  <c r="I289" i="7" a="1"/>
  <c r="K217" i="7" a="1"/>
  <c r="F342" i="7" a="1"/>
  <c r="D209" i="7" a="1"/>
  <c r="K254" i="7" a="1"/>
  <c r="K194" i="7" a="1"/>
  <c r="I261" i="7" a="1"/>
  <c r="E331" i="7" a="1"/>
  <c r="F327" i="7" a="1"/>
  <c r="K252" i="7" a="1"/>
  <c r="C362" i="7" a="1"/>
  <c r="L344" i="7" a="1"/>
  <c r="D271" i="7" a="1"/>
  <c r="I211" i="7" a="1"/>
  <c r="J155" i="7" a="1"/>
  <c r="J254" i="7" a="1"/>
  <c r="C187" i="7" a="1"/>
  <c r="D378" i="7" a="1"/>
  <c r="K310" i="7" a="1"/>
  <c r="K213" i="7" a="1"/>
  <c r="C306" i="7" a="1"/>
  <c r="J365" i="7" a="1"/>
  <c r="K83" i="7" a="1"/>
  <c r="E312" i="7" a="1"/>
  <c r="F219" i="7" a="1"/>
  <c r="D258" i="7" a="1"/>
  <c r="I271" i="7" a="1"/>
  <c r="I47" i="7" a="1"/>
  <c r="I256" i="7" a="1"/>
  <c r="C251" i="7" a="1"/>
  <c r="L330" i="7" a="1"/>
  <c r="L221" i="7" a="1"/>
  <c r="F273" i="7" a="1"/>
  <c r="K270" i="7" a="1"/>
  <c r="C241" i="7" a="1"/>
  <c r="K354" i="7" a="1"/>
  <c r="D110" i="7" a="1"/>
  <c r="L210" i="7" a="1"/>
  <c r="C308" i="7" a="1"/>
  <c r="F238" i="7" a="1"/>
  <c r="J387" i="7" a="1"/>
  <c r="I223" i="7" a="1"/>
  <c r="F244" i="7" a="1"/>
  <c r="I332" i="7" a="1"/>
  <c r="E381" i="7" a="1"/>
  <c r="K106" i="7" a="1"/>
  <c r="D250" i="7" a="1"/>
  <c r="C210" i="7" a="1"/>
  <c r="L286" i="7" a="1"/>
  <c r="I370" i="7" a="1"/>
  <c r="D293" i="7" a="1"/>
  <c r="D261" i="7" a="1"/>
  <c r="D337" i="7" a="1"/>
  <c r="J148" i="7" a="1"/>
  <c r="F257" i="7" a="1"/>
  <c r="F306" i="7" a="1"/>
  <c r="L310" i="7" a="1"/>
  <c r="J236" i="7" a="1"/>
  <c r="J190" i="7" a="1"/>
  <c r="L11" i="7" a="1"/>
  <c r="E6" i="7" a="1"/>
  <c r="D39" i="7" a="1"/>
  <c r="J268" i="7" a="1"/>
  <c r="F283" i="7" a="1"/>
  <c r="K382" i="7" a="1"/>
  <c r="F78" i="7" a="1"/>
  <c r="I330" i="7" a="1"/>
  <c r="J235" i="7" a="1"/>
  <c r="D229" i="7" a="1"/>
  <c r="I347" i="7" a="1"/>
  <c r="L154" i="7" a="1"/>
  <c r="D312" i="7" a="1"/>
  <c r="C344" i="7" a="1"/>
  <c r="C278" i="7" a="1"/>
  <c r="E195" i="7" a="1"/>
  <c r="E231" i="7" a="1"/>
  <c r="I157" i="7" a="1"/>
  <c r="F293" i="7" a="1"/>
  <c r="I6" i="7" a="1"/>
  <c r="E236" i="7" a="1"/>
  <c r="I307" i="7" a="1"/>
  <c r="J379" i="7" a="1"/>
  <c r="E92" i="7" a="1"/>
  <c r="I3" i="7" a="1"/>
  <c r="F296" i="7" a="1"/>
  <c r="E120" i="7" a="1"/>
  <c r="F139" i="7" a="1"/>
  <c r="I366" i="7" a="1"/>
  <c r="J115" i="7" a="1"/>
  <c r="L328" i="7" a="1"/>
  <c r="J287" i="7" a="1"/>
  <c r="K366" i="7" a="1"/>
  <c r="C364" i="7" a="1"/>
  <c r="E207" i="7" a="1"/>
  <c r="F246" i="7" a="1"/>
  <c r="J111" i="7" a="1"/>
  <c r="L156" i="7" a="1"/>
  <c r="D92" i="7" a="1"/>
  <c r="F116" i="7" a="1"/>
  <c r="K96" i="7" a="1"/>
  <c r="D231" i="7" a="1"/>
  <c r="K134" i="7" a="1"/>
  <c r="J85" i="7" a="1"/>
  <c r="E362" i="7" a="1"/>
  <c r="D372" i="7" a="1"/>
  <c r="D284" i="7" a="1"/>
  <c r="D317" i="7" a="1"/>
  <c r="I227" i="7" a="1"/>
  <c r="F310" i="7" a="1"/>
  <c r="J336" i="7" a="1"/>
  <c r="I171" i="7" a="1"/>
  <c r="F202" i="7" a="1"/>
  <c r="L232" i="7" a="1"/>
  <c r="F198" i="7" a="1"/>
  <c r="L252" i="7" a="1"/>
  <c r="L239" i="7" a="1"/>
  <c r="J144" i="7" a="1"/>
  <c r="E299" i="7" a="1"/>
  <c r="E365" i="7" a="1"/>
  <c r="C313" i="7" a="1"/>
  <c r="C360" i="7" a="1"/>
  <c r="F241" i="7" a="1"/>
  <c r="F326" i="7" a="1"/>
  <c r="L141" i="7" a="1"/>
  <c r="L149" i="7" a="1"/>
  <c r="C174" i="7" a="1"/>
  <c r="J221" i="7" a="1"/>
  <c r="F172" i="7" a="1"/>
  <c r="E375" i="7" a="1"/>
  <c r="J200" i="7" a="1"/>
  <c r="K309" i="7" a="1"/>
  <c r="C25" i="7" a="1"/>
  <c r="F74" i="7" a="1"/>
  <c r="K150" i="7" a="1"/>
  <c r="K62" i="7" a="1"/>
  <c r="F67" i="7" a="1"/>
  <c r="F347" i="7" a="1"/>
  <c r="J142" i="7" a="1"/>
  <c r="J227" i="7" a="1"/>
  <c r="K192" i="7" a="1"/>
  <c r="K40" i="7" a="1"/>
  <c r="L381" i="7" a="1"/>
  <c r="I232" i="7" a="1"/>
  <c r="C110" i="7" a="1"/>
  <c r="F95" i="7" a="1"/>
  <c r="C294" i="7" a="1"/>
  <c r="J218" i="7" a="1"/>
  <c r="L243" i="7" a="1"/>
  <c r="D180" i="7" a="1"/>
  <c r="K193" i="7" a="1"/>
  <c r="E103" i="7" a="1"/>
  <c r="I37" i="7" a="1"/>
  <c r="D48" i="7" a="1"/>
  <c r="F371" i="7" a="1"/>
  <c r="C192" i="7" a="1"/>
  <c r="C277" i="7" a="1"/>
  <c r="E233" i="7" a="1"/>
  <c r="E252" i="7" a="1"/>
  <c r="K315" i="7" a="1"/>
  <c r="E246" i="7" a="1"/>
  <c r="L339" i="7" a="1"/>
  <c r="J366" i="7" a="1"/>
  <c r="K304" i="7" a="1"/>
  <c r="E186" i="7" a="1"/>
  <c r="C383" i="7" a="1"/>
  <c r="C144" i="7" a="1"/>
  <c r="E194" i="7" a="1"/>
  <c r="C371" i="7" a="1"/>
  <c r="D354" i="7" a="1"/>
  <c r="I181" i="7" a="1"/>
  <c r="E284" i="7" a="1"/>
  <c r="E374" i="7" a="1"/>
  <c r="F206" i="7" a="1"/>
  <c r="C282" i="7" a="1"/>
  <c r="L358" i="7" a="1"/>
  <c r="C259" i="7" a="1"/>
  <c r="K127" i="7" a="1"/>
  <c r="E377" i="7" a="1"/>
  <c r="L234" i="7" a="1"/>
  <c r="F386" i="7" a="1"/>
  <c r="C197" i="7" a="1"/>
  <c r="J274" i="7" a="1"/>
  <c r="C240" i="7" a="1"/>
  <c r="F194" i="7" a="1"/>
  <c r="K110" i="7" a="1"/>
  <c r="K138" i="7" a="1"/>
  <c r="L213" i="7" a="1"/>
  <c r="F321" i="7" a="1"/>
  <c r="D187" i="7" a="1"/>
  <c r="C295" i="7" a="1"/>
  <c r="E125" i="7" a="1"/>
  <c r="F294" i="7" a="1"/>
  <c r="L276" i="7" a="1"/>
  <c r="J276" i="7" a="1"/>
  <c r="L215" i="7" a="1"/>
  <c r="I333" i="7" a="1"/>
  <c r="C378" i="7" a="1"/>
  <c r="D263" i="7" a="1"/>
  <c r="E228" i="7" a="1"/>
  <c r="I185" i="7" a="1"/>
  <c r="K215" i="7" a="1"/>
  <c r="J60" i="7" a="1"/>
  <c r="J188" i="7" a="1"/>
  <c r="J208" i="7" a="1"/>
  <c r="J307" i="7" a="1"/>
  <c r="D221" i="7" a="1"/>
  <c r="D96" i="7" a="1"/>
  <c r="E49" i="7" a="1"/>
  <c r="E175" i="7" a="1"/>
  <c r="L19" i="7" a="1"/>
  <c r="K268" i="7" a="1"/>
  <c r="E328" i="7" a="1"/>
  <c r="C168" i="7" a="1"/>
  <c r="L356" i="7" a="1"/>
  <c r="C229" i="7" a="1"/>
  <c r="J199" i="7" a="1"/>
  <c r="E317" i="7" a="1"/>
  <c r="I276" i="7" a="1"/>
  <c r="K313" i="7" a="1"/>
  <c r="E222" i="7" a="1"/>
  <c r="F323" i="7" a="1"/>
  <c r="F353" i="7" a="1"/>
  <c r="J259" i="7" a="1"/>
  <c r="E327" i="7" a="1"/>
  <c r="L334" i="7" a="1"/>
  <c r="E176" i="7" a="1"/>
  <c r="K246" i="7" a="1"/>
  <c r="D81" i="7" a="1"/>
  <c r="D246" i="7" a="1"/>
  <c r="K327" i="7" a="1"/>
  <c r="C226" i="7" a="1"/>
  <c r="K210" i="7" a="1"/>
  <c r="I299" i="7" a="1"/>
  <c r="C287" i="7" a="1"/>
  <c r="F256" i="7" a="1"/>
  <c r="F373" i="7" a="1"/>
  <c r="D367" i="7" a="1"/>
  <c r="K104" i="7" a="1"/>
  <c r="I170" i="7" a="1"/>
  <c r="D320" i="7" a="1"/>
  <c r="C307" i="7" a="1"/>
  <c r="F300" i="7" a="1"/>
  <c r="F374" i="7" a="1"/>
  <c r="E320" i="7" a="1"/>
  <c r="J282" i="7" a="1"/>
  <c r="E354" i="7" a="1"/>
  <c r="F345" i="7" a="1"/>
  <c r="J334" i="7" a="1"/>
  <c r="I245" i="7" a="1"/>
  <c r="I20" i="7" a="1"/>
  <c r="F208" i="7" a="1"/>
  <c r="I124" i="7" a="1"/>
  <c r="E311" i="7" a="1"/>
  <c r="J130" i="7" a="1"/>
  <c r="D174" i="7" a="1"/>
  <c r="C340" i="7" a="1"/>
  <c r="F276" i="7" a="1"/>
  <c r="I179" i="7" a="1"/>
  <c r="E332" i="7" a="1"/>
  <c r="F174" i="7" a="1"/>
  <c r="E286" i="7" a="1"/>
  <c r="I206" i="7" a="1"/>
  <c r="F160" i="7" a="1"/>
  <c r="C333" i="7" a="1"/>
  <c r="L194" i="7" a="1"/>
  <c r="J243" i="7" a="1"/>
  <c r="E364" i="7" a="1"/>
  <c r="J146" i="7" a="1"/>
  <c r="K231" i="7" a="1"/>
  <c r="J283" i="7" a="1"/>
  <c r="J330" i="7" a="1"/>
  <c r="F165" i="7" a="1"/>
  <c r="L340" i="7" a="1"/>
  <c r="F288" i="7" a="1"/>
  <c r="D240" i="7" a="1"/>
  <c r="F366" i="7" a="1"/>
  <c r="K183" i="7" a="1"/>
  <c r="K85" i="7" a="1"/>
  <c r="D195" i="7" a="1"/>
  <c r="K355" i="7" a="1"/>
  <c r="J346" i="7" a="1"/>
  <c r="D305" i="7" a="1"/>
  <c r="D353" i="7" a="1"/>
  <c r="C159" i="7" a="1"/>
  <c r="F376" i="7" a="1"/>
  <c r="K336" i="7" a="1"/>
  <c r="D131" i="7" a="1"/>
  <c r="C117" i="7" a="1"/>
  <c r="F68" i="7" a="1"/>
  <c r="F381" i="7" a="1"/>
  <c r="K33" i="7" a="1"/>
  <c r="I383" i="7" a="1"/>
  <c r="K245" i="7" a="1"/>
  <c r="E190" i="7" a="1"/>
  <c r="L294" i="7" a="1"/>
  <c r="D360" i="7" a="1"/>
  <c r="C314" i="7" a="1"/>
  <c r="F240" i="7" a="1"/>
  <c r="D133" i="7" a="1"/>
  <c r="I178" i="7" a="1"/>
  <c r="L142" i="7" a="1"/>
  <c r="I313" i="7" a="1"/>
  <c r="D236" i="7" a="1"/>
  <c r="E196" i="7" a="1"/>
  <c r="C113" i="7" a="1"/>
  <c r="I243" i="7" a="1"/>
  <c r="J178" i="7" a="1"/>
  <c r="L257" i="7" a="1"/>
  <c r="E340" i="7" a="1"/>
  <c r="C317" i="7" a="1"/>
  <c r="E266" i="7" a="1"/>
  <c r="F205" i="7" a="1"/>
  <c r="C332" i="7" a="1"/>
  <c r="C284" i="7" a="1"/>
  <c r="D308" i="7" a="1"/>
  <c r="E65" i="7" a="1"/>
  <c r="C190" i="7" a="1"/>
  <c r="E285" i="7" a="1"/>
  <c r="J171" i="7" a="1"/>
  <c r="J101" i="7" a="1"/>
  <c r="I94" i="7" a="1"/>
  <c r="F230" i="7" a="1"/>
  <c r="F134" i="7" a="1"/>
  <c r="D139" i="7" a="1"/>
  <c r="K54" i="7" a="1"/>
  <c r="D17" i="7" a="1"/>
  <c r="D171" i="7" a="1"/>
  <c r="L55" i="7" a="1"/>
  <c r="E348" i="7" a="1"/>
  <c r="F247" i="7" a="1"/>
  <c r="K163" i="7" a="1"/>
  <c r="I221" i="7" a="1"/>
  <c r="L304" i="7" a="1"/>
  <c r="I290" i="7" a="1"/>
  <c r="L189" i="7" a="1"/>
  <c r="J238" i="7" a="1"/>
  <c r="J368" i="7" a="1"/>
  <c r="E114" i="7" a="1"/>
  <c r="J301" i="7" a="1"/>
  <c r="I296" i="7" a="1"/>
  <c r="J311" i="7" a="1"/>
  <c r="L81" i="7" a="1"/>
  <c r="C377" i="7" a="1"/>
  <c r="C338" i="7" a="1"/>
  <c r="J333" i="7" a="1"/>
  <c r="K292" i="7" a="1"/>
  <c r="C242" i="7" a="1"/>
  <c r="E346" i="7" a="1"/>
  <c r="I292" i="7" a="1"/>
  <c r="E372" i="7" a="1"/>
  <c r="I281" i="7" a="1"/>
  <c r="K298" i="7" a="1"/>
  <c r="L250" i="7" a="1"/>
  <c r="D352" i="7" a="1"/>
  <c r="L380" i="7" a="1"/>
  <c r="F325" i="7" a="1"/>
  <c r="I249" i="7" a="1"/>
  <c r="C361" i="7" a="1"/>
  <c r="L246" i="7" a="1"/>
  <c r="E301" i="7" a="1"/>
  <c r="L209" i="7" a="1"/>
  <c r="D359" i="7" a="1"/>
  <c r="L139" i="7" a="1"/>
  <c r="J349" i="7" a="1"/>
  <c r="L207" i="7" a="1"/>
  <c r="D204" i="7" a="1"/>
  <c r="I126" i="7" a="1"/>
  <c r="I216" i="7" a="1"/>
  <c r="E278" i="7" a="1"/>
  <c r="D266" i="7" a="1"/>
  <c r="C134" i="7" a="1"/>
  <c r="D345" i="7" a="1"/>
  <c r="J185" i="7" a="1"/>
  <c r="K286" i="7" a="1"/>
  <c r="L222" i="7" a="1"/>
  <c r="C281" i="7" a="1"/>
  <c r="I60" i="7" a="1"/>
  <c r="C374" i="7" a="1"/>
  <c r="C235" i="7" a="1"/>
  <c r="C56" i="7" a="1"/>
  <c r="L360" i="7" a="1"/>
  <c r="F64" i="7" a="1"/>
  <c r="E237" i="7" a="1"/>
  <c r="E117" i="7" a="1"/>
  <c r="C266" i="7" a="1"/>
  <c r="C173" i="7" a="1"/>
  <c r="I310" i="7" a="1"/>
  <c r="I233" i="7" a="1"/>
  <c r="K303" i="7" a="1"/>
  <c r="D212" i="7" a="1"/>
  <c r="E160" i="7" a="1"/>
  <c r="F338" i="7" a="1"/>
  <c r="I373" i="7" a="1"/>
  <c r="K165" i="7" a="1"/>
  <c r="E289" i="7" a="1"/>
  <c r="J242" i="7" a="1"/>
  <c r="C10" i="7" a="1"/>
  <c r="I298" i="7" a="1"/>
  <c r="C379" i="7" a="1"/>
  <c r="E81" i="7" a="1"/>
  <c r="K243" i="7" a="1"/>
  <c r="K375" i="7" a="1"/>
  <c r="J226" i="7" a="1"/>
  <c r="F285" i="7" a="1"/>
  <c r="F357" i="7" a="1"/>
  <c r="J369" i="7" a="1"/>
  <c r="C211" i="7" a="1"/>
  <c r="D169" i="7" a="1"/>
  <c r="C219" i="7" a="1"/>
  <c r="D264" i="7" a="1"/>
  <c r="L287" i="7" a="1"/>
  <c r="J384" i="7" a="1"/>
  <c r="D341" i="7" a="1"/>
  <c r="D202" i="7" a="1"/>
  <c r="I365" i="7" a="1"/>
  <c r="K324" i="7" a="1"/>
  <c r="F359" i="7" a="1"/>
  <c r="C337" i="7" a="1"/>
  <c r="L229" i="7" a="1"/>
  <c r="D68" i="7" a="1"/>
  <c r="J335" i="7" a="1"/>
  <c r="C368" i="7" a="1"/>
  <c r="F279" i="7" a="1"/>
  <c r="D79" i="7" a="1"/>
  <c r="I113" i="7" a="1"/>
  <c r="I358" i="7" a="1"/>
  <c r="F170" i="7" a="1"/>
  <c r="C215" i="7" a="1"/>
  <c r="K259" i="7" a="1"/>
  <c r="K280" i="7" a="1"/>
  <c r="J151" i="7" a="1"/>
  <c r="K262" i="7" a="1"/>
  <c r="D111" i="7" a="1"/>
  <c r="I76" i="7" a="1"/>
  <c r="C132" i="7" a="1"/>
  <c r="L299" i="7" a="1"/>
  <c r="C191" i="7" a="1"/>
  <c r="C269" i="7" a="1"/>
  <c r="K235" i="7" a="1"/>
  <c r="E366" i="7" a="1"/>
  <c r="K379" i="7" a="1"/>
  <c r="I360" i="7" a="1"/>
  <c r="I362" i="7" a="1"/>
  <c r="J316" i="7" a="1"/>
  <c r="I175" i="7" a="1"/>
  <c r="L282" i="7" a="1"/>
  <c r="J25" i="7" a="1"/>
  <c r="I297" i="7" a="1"/>
  <c r="J58" i="7" a="1"/>
  <c r="L82" i="7" a="1"/>
  <c r="L296" i="7" a="1"/>
  <c r="I331" i="7" a="1"/>
  <c r="I262" i="7" a="1"/>
  <c r="I259" i="7" a="1"/>
  <c r="I301" i="7" a="1"/>
  <c r="K180" i="7" a="1"/>
  <c r="F275" i="7" a="1"/>
  <c r="C347" i="7" a="1"/>
  <c r="J127" i="7" a="1"/>
  <c r="F225" i="7" a="1"/>
  <c r="E123" i="7" a="1"/>
  <c r="K208" i="7" a="1"/>
  <c r="F227" i="7" a="1"/>
  <c r="K297" i="7" a="1"/>
  <c r="L179" i="7" a="1"/>
  <c r="D201" i="7" a="1"/>
  <c r="L283" i="7" a="1"/>
  <c r="C373" i="7" a="1"/>
  <c r="C321" i="7" a="1"/>
  <c r="J290" i="7" a="1"/>
  <c r="K316" i="7" a="1"/>
  <c r="L147" i="7" a="1"/>
  <c r="L172" i="7" a="1"/>
  <c r="J260" i="7" a="1"/>
  <c r="D311" i="7" a="1"/>
  <c r="D237" i="7" a="1"/>
  <c r="F268" i="7" a="1"/>
  <c r="J351" i="7" a="1"/>
  <c r="I350" i="7" a="1"/>
  <c r="D238" i="7" a="1"/>
  <c r="I345" i="7" a="1"/>
  <c r="K143" i="7" a="1"/>
  <c r="I184" i="7" a="1"/>
  <c r="E191" i="7" a="1"/>
  <c r="L289" i="7" a="1"/>
  <c r="J326" i="7" a="1"/>
  <c r="E144" i="7" a="1"/>
  <c r="D199" i="7" a="1"/>
  <c r="F349" i="7" a="1"/>
  <c r="D245" i="7" a="1"/>
  <c r="K236" i="7" a="1"/>
  <c r="L182" i="7" a="1"/>
  <c r="J356" i="7" a="1"/>
  <c r="I253" i="7" a="1"/>
  <c r="I174" i="7" a="1"/>
  <c r="F111" i="7" a="1"/>
  <c r="E131" i="7" a="1"/>
  <c r="D186" i="7" a="1"/>
  <c r="D333" i="7" a="1"/>
  <c r="J54" i="7" a="1"/>
  <c r="D294" i="7" a="1"/>
  <c r="C204" i="7" a="1"/>
  <c r="D243" i="7" a="1"/>
  <c r="F25" i="7" a="1"/>
  <c r="C370" i="7" a="1"/>
  <c r="I168" i="7" a="1"/>
  <c r="D224" i="7" a="1"/>
  <c r="E42" i="7" a="1"/>
  <c r="D134" i="7" a="1"/>
  <c r="J7" i="7" a="1"/>
  <c r="F28" i="7" a="1"/>
  <c r="I120" i="7" a="1"/>
  <c r="L313" i="7" a="1"/>
  <c r="I317" i="7" a="1"/>
  <c r="L254" i="7" a="1"/>
  <c r="E197" i="7" a="1"/>
  <c r="L41" i="7" a="1"/>
  <c r="F48" i="7" a="1"/>
  <c r="D47" i="7" a="1"/>
  <c r="F364" i="7" a="1"/>
  <c r="K340" i="7" a="1"/>
  <c r="E255" i="7" a="1"/>
  <c r="K261" i="7" a="1"/>
  <c r="F286" i="7" a="1"/>
  <c r="D283" i="7" a="1"/>
  <c r="E292" i="7" a="1"/>
  <c r="K332" i="7" a="1"/>
  <c r="D165" i="7" a="1"/>
  <c r="I214" i="7" a="1"/>
  <c r="E291" i="7" a="1"/>
  <c r="J198" i="7" a="1"/>
  <c r="L170" i="7" a="1"/>
  <c r="I349" i="7" a="1"/>
  <c r="I231" i="7" a="1"/>
  <c r="D149" i="7" a="1"/>
  <c r="C298" i="7" a="1"/>
  <c r="F140" i="7" a="1"/>
  <c r="I136" i="7" a="1"/>
  <c r="F135" i="7" a="1"/>
  <c r="F290" i="7" a="1"/>
  <c r="K6" i="7" a="1"/>
  <c r="E387" i="7" a="1"/>
  <c r="J65" i="7" a="1"/>
  <c r="E147" i="7" a="1"/>
  <c r="C135" i="7" a="1"/>
  <c r="J150" i="7" a="1"/>
  <c r="K306" i="7" a="1"/>
  <c r="J348" i="7" a="1"/>
  <c r="L103" i="7" a="1"/>
  <c r="C44" i="7" a="1"/>
  <c r="K339" i="7" a="1"/>
  <c r="C146" i="7" a="1"/>
  <c r="L155" i="7" a="1"/>
  <c r="E383" i="7" a="1"/>
  <c r="L362" i="7" a="1"/>
  <c r="K177" i="7" a="1"/>
  <c r="I237" i="7" a="1"/>
  <c r="F127" i="7" a="1"/>
  <c r="I73" i="7" a="1"/>
  <c r="E201" i="7" a="1"/>
  <c r="J176" i="7" a="1"/>
  <c r="J152" i="7" a="1"/>
  <c r="L22" i="7" a="1"/>
  <c r="K113" i="7" a="1"/>
  <c r="I48" i="7" a="1"/>
  <c r="K198" i="7" a="1"/>
  <c r="F146" i="7" a="1"/>
  <c r="J117" i="7" a="1"/>
  <c r="C264" i="7" a="1"/>
  <c r="J373" i="7" a="1"/>
  <c r="D252" i="7" a="1"/>
  <c r="I169" i="7" a="1"/>
  <c r="D136" i="7" a="1"/>
  <c r="L336" i="7" a="1"/>
  <c r="F17" i="7" a="1"/>
  <c r="E16" i="7" a="1"/>
  <c r="D272" i="7" a="1"/>
  <c r="K302" i="7" a="1"/>
  <c r="E62" i="7" a="1"/>
  <c r="J256" i="7" a="1"/>
  <c r="C359" i="7" a="1"/>
  <c r="C9" i="7" a="1"/>
  <c r="J207" i="7" a="1"/>
  <c r="F352" i="7" a="1"/>
  <c r="K196" i="7" a="1"/>
  <c r="K175" i="7" a="1"/>
  <c r="F124" i="7" a="1"/>
  <c r="E102" i="7" a="1"/>
  <c r="K330" i="7" a="1"/>
  <c r="C129" i="7" a="1"/>
  <c r="F158" i="7" a="1"/>
  <c r="C116" i="7" a="1"/>
  <c r="K181" i="7" a="1"/>
  <c r="K124" i="7" a="1"/>
  <c r="J140" i="7" a="1"/>
  <c r="J250" i="7" a="1"/>
  <c r="J18" i="7" a="1"/>
  <c r="C224" i="7" a="1"/>
  <c r="E322" i="7" a="1"/>
  <c r="C231" i="7" a="1"/>
  <c r="C149" i="7" a="1"/>
  <c r="E78" i="7" a="1"/>
  <c r="K178" i="7" a="1"/>
  <c r="F183" i="7" a="1"/>
  <c r="L51" i="7" a="1"/>
  <c r="J84" i="7" a="1"/>
  <c r="I128" i="7" a="1"/>
  <c r="C179" i="7" a="1"/>
  <c r="D56" i="7" a="1"/>
  <c r="L295" i="7" a="1"/>
  <c r="F298" i="7" a="1"/>
  <c r="C175" i="7" a="1"/>
  <c r="C40" i="7" a="1"/>
  <c r="J104" i="7" a="1"/>
  <c r="E189" i="7" a="1"/>
  <c r="L220" i="7" a="1"/>
  <c r="J319" i="7" a="1"/>
  <c r="J201" i="7" a="1"/>
  <c r="F307" i="7" a="1"/>
  <c r="J157" i="7" a="1"/>
  <c r="K328" i="7" a="1"/>
  <c r="D172" i="7" a="1"/>
  <c r="F156" i="7" a="1"/>
  <c r="D273" i="7" a="1"/>
  <c r="C54" i="7" a="1"/>
  <c r="I327" i="7" a="1"/>
  <c r="J163" i="7" a="1"/>
  <c r="D268" i="7" a="1"/>
  <c r="D140" i="7" a="1"/>
  <c r="J125" i="7" a="1"/>
  <c r="K335" i="7" a="1"/>
  <c r="D386" i="7" a="1"/>
  <c r="C130" i="7" a="1"/>
  <c r="D270" i="7" a="1"/>
  <c r="K123" i="7" a="1"/>
  <c r="E206" i="7" a="1"/>
  <c r="F200" i="7" a="1"/>
  <c r="L146" i="7" a="1"/>
  <c r="F141" i="7" a="1"/>
  <c r="L58" i="7" a="1"/>
  <c r="I321" i="7" a="1"/>
  <c r="I302" i="7" a="1"/>
  <c r="L359" i="7" a="1"/>
  <c r="E47" i="7" a="1"/>
  <c r="K199" i="7" a="1"/>
  <c r="K253" i="7" a="1"/>
  <c r="D369" i="7" a="1"/>
  <c r="J315" i="7" a="1"/>
  <c r="I210" i="7" a="1"/>
  <c r="L216" i="7" a="1"/>
  <c r="L264" i="7" a="1"/>
  <c r="L237" i="7" a="1"/>
  <c r="F272" i="7" a="1"/>
  <c r="J239" i="7" a="1"/>
  <c r="J116" i="7" a="1"/>
  <c r="D153" i="7" a="1"/>
  <c r="E139" i="7" a="1"/>
  <c r="D31" i="7" a="1"/>
  <c r="K200" i="7" a="1"/>
  <c r="F3" i="7" a="1"/>
  <c r="K154" i="7" a="1"/>
  <c r="C53" i="7" a="1"/>
  <c r="E380" i="7" a="1"/>
  <c r="J43" i="7" a="1"/>
  <c r="L185" i="7" a="1"/>
  <c r="E272" i="7" a="1"/>
  <c r="J113" i="7" a="1"/>
  <c r="E112" i="7" a="1"/>
  <c r="D304" i="7" a="1"/>
  <c r="L318" i="7" a="1"/>
  <c r="J223" i="7" a="1"/>
  <c r="E96" i="7" a="1"/>
  <c r="K128" i="7" a="1"/>
  <c r="I196" i="7" a="1"/>
  <c r="C60" i="7" a="1"/>
  <c r="F231" i="7" a="1"/>
  <c r="J359" i="7" a="1"/>
  <c r="C354" i="7" a="1"/>
  <c r="F365" i="7" a="1"/>
  <c r="I264" i="7" a="1"/>
  <c r="K78" i="7" a="1"/>
  <c r="D274" i="7" a="1"/>
  <c r="K269" i="7" a="1"/>
  <c r="L79" i="7" a="1"/>
  <c r="D107" i="7" a="1"/>
  <c r="I110" i="7" a="1"/>
  <c r="K166" i="7" a="1"/>
  <c r="E20" i="7" a="1"/>
  <c r="J32" i="7" a="1"/>
  <c r="L127" i="7" a="1"/>
  <c r="D112" i="7" a="1"/>
  <c r="J15" i="7" a="1"/>
  <c r="J183" i="7" a="1"/>
  <c r="E363" i="7" a="1"/>
  <c r="C122" i="7" a="1"/>
  <c r="K260" i="7" a="1"/>
  <c r="J133" i="7" a="1"/>
  <c r="K43" i="7" a="1"/>
  <c r="J34" i="7" a="1"/>
  <c r="E21" i="7" a="1"/>
  <c r="L119" i="7" a="1"/>
  <c r="L138" i="7" a="1"/>
  <c r="I108" i="7" a="1"/>
  <c r="C4" i="7" a="1"/>
  <c r="C160" i="7" a="1"/>
  <c r="K146" i="7" a="1"/>
  <c r="C300" i="7" a="1"/>
  <c r="J74" i="7" a="1"/>
  <c r="C35" i="7" a="1"/>
  <c r="C328" i="7" a="1"/>
  <c r="E162" i="7" a="1"/>
  <c r="I346" i="7" a="1"/>
  <c r="E276" i="7" a="1"/>
  <c r="J123" i="7" a="1"/>
  <c r="C140" i="7" a="1"/>
  <c r="J126" i="7" a="1"/>
  <c r="D53" i="7" a="1"/>
  <c r="D189" i="7" a="1"/>
  <c r="F199" i="7" a="1"/>
  <c r="E35" i="7" a="1"/>
  <c r="E171" i="7" a="1"/>
  <c r="L227" i="7" a="1"/>
  <c r="C208" i="7" a="1"/>
  <c r="D175" i="7" a="1"/>
  <c r="K167" i="7" a="1"/>
  <c r="L163" i="7" a="1"/>
  <c r="J220" i="7" a="1"/>
  <c r="J318" i="7" a="1"/>
  <c r="I335" i="7" a="1"/>
  <c r="K343" i="7" a="1"/>
  <c r="K257" i="7" a="1"/>
  <c r="J370" i="7" a="1"/>
  <c r="D214" i="7" a="1"/>
  <c r="F261" i="7" a="1"/>
  <c r="J205" i="7" a="1"/>
  <c r="K185" i="7" a="1"/>
  <c r="I280" i="7" a="1"/>
  <c r="C230" i="7" a="1"/>
  <c r="L387" i="7" a="1"/>
  <c r="C346" i="7" a="1"/>
  <c r="E367" i="7" a="1"/>
  <c r="E302" i="7" a="1"/>
  <c r="I40" i="7" a="1"/>
  <c r="K161" i="7" a="1"/>
  <c r="K318" i="7" a="1"/>
  <c r="I356" i="7" a="1"/>
  <c r="J353" i="7" a="1"/>
  <c r="K275" i="7" a="1"/>
  <c r="D162" i="7" a="1"/>
  <c r="F382" i="7" a="1"/>
  <c r="C121" i="7" a="1"/>
  <c r="D123" i="7" a="1"/>
  <c r="J124" i="7" a="1"/>
  <c r="I49" i="7" a="1"/>
  <c r="F35" i="7" a="1"/>
  <c r="E226" i="7" a="1"/>
  <c r="K317" i="7" a="1"/>
  <c r="E368" i="7" a="1"/>
  <c r="F308" i="7" a="1"/>
  <c r="F71" i="7" a="1"/>
  <c r="E97" i="7" a="1"/>
  <c r="I277" i="7" a="1"/>
  <c r="F37" i="7" a="1"/>
  <c r="E202" i="7" a="1"/>
  <c r="E245" i="7" a="1"/>
  <c r="L92" i="7" a="1"/>
  <c r="E7" i="7" a="1"/>
  <c r="J56" i="7" a="1"/>
  <c r="F81" i="7" a="1"/>
  <c r="I116" i="7" a="1"/>
  <c r="J100" i="7" a="1"/>
  <c r="I258" i="7" a="1"/>
  <c r="E74" i="7" a="1"/>
  <c r="F314" i="7" a="1"/>
  <c r="I141" i="7" a="1"/>
  <c r="F302" i="7" a="1"/>
  <c r="L104" i="7" a="1"/>
  <c r="E210" i="7" a="1"/>
  <c r="K95" i="7" a="1"/>
  <c r="L223" i="7" a="1"/>
  <c r="D216" i="7" a="1"/>
  <c r="J240" i="7" a="1"/>
  <c r="D178" i="7" a="1"/>
  <c r="K300" i="7" a="1"/>
  <c r="I241" i="7" a="1"/>
  <c r="E129" i="7" a="1"/>
  <c r="I239" i="7" a="1"/>
  <c r="L124" i="7" a="1"/>
  <c r="E141" i="7" a="1"/>
  <c r="J40" i="7" a="1"/>
  <c r="C252" i="7" a="1"/>
  <c r="K282" i="7" a="1"/>
  <c r="E27" i="7" a="1"/>
  <c r="D104" i="7" a="1"/>
  <c r="D211" i="7" a="1"/>
  <c r="E106" i="7" a="1"/>
  <c r="I53" i="7" a="1"/>
  <c r="D185" i="7" a="1"/>
  <c r="F98" i="7" a="1"/>
  <c r="J97" i="7" a="1"/>
  <c r="E184" i="7" a="1"/>
  <c r="K322" i="7" a="1"/>
  <c r="D301" i="7" a="1"/>
  <c r="K207" i="7" a="1"/>
  <c r="K334" i="7" a="1"/>
  <c r="E295" i="7" a="1"/>
  <c r="K240" i="7" a="1"/>
  <c r="C285" i="7" a="1"/>
  <c r="K227" i="7" a="1"/>
  <c r="F184" i="7" a="1"/>
  <c r="D20" i="7" a="1"/>
  <c r="C207" i="7" a="1"/>
  <c r="I162" i="7" a="1"/>
  <c r="J120" i="7" a="1"/>
  <c r="K242" i="7" a="1"/>
  <c r="J246" i="7" a="1"/>
  <c r="L261" i="7" a="1"/>
  <c r="I173" i="7" a="1"/>
  <c r="D356" i="7" a="1"/>
  <c r="L77" i="7" a="1"/>
  <c r="L315" i="7" a="1"/>
  <c r="K214" i="7" a="1"/>
  <c r="F89" i="7" a="1"/>
  <c r="I329" i="7" a="1"/>
  <c r="L240" i="7" a="1"/>
  <c r="L384" i="7" a="1"/>
  <c r="C7" i="7" a="1"/>
  <c r="K60" i="7" a="1"/>
  <c r="D115" i="7" a="1"/>
  <c r="D227" i="7" a="1"/>
  <c r="L8" i="7" a="1"/>
  <c r="E57" i="7" a="1"/>
  <c r="J245" i="7" a="1"/>
  <c r="J337" i="7" a="1"/>
  <c r="L183" i="7" a="1"/>
  <c r="I340" i="7" a="1"/>
  <c r="E240" i="7" a="1"/>
  <c r="K344" i="7" a="1"/>
  <c r="C198" i="7" a="1"/>
  <c r="F131" i="7" a="1"/>
  <c r="I186" i="7" a="1"/>
  <c r="I312" i="7" a="1"/>
  <c r="D152" i="7" a="1"/>
  <c r="I66" i="7" a="1"/>
  <c r="K118" i="7" a="1"/>
  <c r="K116" i="7" a="1"/>
  <c r="F8" i="7" a="1"/>
  <c r="E8" i="7" a="1"/>
  <c r="E256" i="7" a="1"/>
  <c r="F213" i="7" a="1"/>
  <c r="D156" i="7" a="1"/>
  <c r="D65" i="7" a="1"/>
  <c r="L33" i="7" a="1"/>
  <c r="I187" i="7" a="1"/>
  <c r="L90" i="7" a="1"/>
  <c r="E133" i="7" a="1"/>
  <c r="E121" i="7" a="1"/>
  <c r="F136" i="7" a="1"/>
  <c r="I161" i="7" a="1"/>
  <c r="K9" i="7" a="1"/>
  <c r="E95" i="7" a="1"/>
  <c r="I118" i="7" a="1"/>
  <c r="K76" i="7" a="1"/>
  <c r="F216" i="7" a="1"/>
  <c r="I165" i="7" a="1"/>
  <c r="I88" i="7" a="1"/>
  <c r="I305" i="7" a="1"/>
  <c r="J143" i="7" a="1"/>
  <c r="J302" i="7" a="1"/>
  <c r="I78" i="7" a="1"/>
  <c r="E56" i="7" a="1"/>
  <c r="L145" i="7" a="1"/>
  <c r="L205" i="7" a="1"/>
  <c r="K103" i="7" a="1"/>
  <c r="J253" i="7" a="1"/>
  <c r="K101" i="7" a="1"/>
  <c r="F65" i="7" a="1"/>
  <c r="D108" i="7" a="1"/>
  <c r="F332" i="7" a="1"/>
  <c r="E148" i="7" a="1"/>
  <c r="E309" i="7" a="1"/>
  <c r="E298" i="7" a="1"/>
  <c r="C161" i="7" a="1"/>
  <c r="F54" i="7" a="1"/>
  <c r="I177" i="7" a="1"/>
  <c r="L4" i="7" a="1"/>
  <c r="K5" i="7" a="1"/>
  <c r="C137" i="7" a="1"/>
  <c r="F258" i="7" a="1"/>
  <c r="C13" i="7" a="1"/>
  <c r="J154" i="7" a="1"/>
  <c r="E157" i="7" a="1"/>
  <c r="C131" i="7" a="1"/>
  <c r="J166" i="7" a="1"/>
  <c r="C41" i="7" a="1"/>
  <c r="C236" i="7" a="1"/>
  <c r="K142" i="7" a="1"/>
  <c r="I375" i="7" a="1"/>
  <c r="L307" i="7" a="1"/>
  <c r="K136" i="7" a="1"/>
  <c r="K63" i="7" a="1"/>
  <c r="D125" i="7" a="1"/>
  <c r="C32" i="7" a="1"/>
  <c r="K57" i="7" a="1"/>
  <c r="D135" i="7" a="1"/>
  <c r="K23" i="7" a="1"/>
  <c r="J294" i="7" a="1"/>
  <c r="F163" i="7" a="1"/>
  <c r="F192" i="7" a="1"/>
  <c r="L262" i="7" a="1"/>
  <c r="C358" i="7" a="1"/>
  <c r="F339" i="7" a="1"/>
  <c r="F239" i="7" a="1"/>
  <c r="K58" i="7" a="1"/>
  <c r="L60" i="7" a="1"/>
  <c r="I16" i="7" a="1"/>
  <c r="C26" i="7" a="1"/>
  <c r="F87" i="7" a="1"/>
  <c r="I238" i="7" a="1"/>
  <c r="L13" i="7" a="1"/>
  <c r="F96" i="7" a="1"/>
  <c r="C309" i="7" a="1"/>
  <c r="K52" i="7" a="1"/>
  <c r="E154" i="7" a="1"/>
  <c r="D93" i="7" a="1"/>
  <c r="D84" i="7" a="1"/>
  <c r="K224" i="7" a="1"/>
  <c r="J96" i="7" a="1"/>
  <c r="L83" i="7" a="1"/>
  <c r="L346" i="7" a="1"/>
  <c r="D376" i="7" a="1"/>
  <c r="E254" i="7" a="1"/>
  <c r="C369" i="7" a="1"/>
  <c r="J357" i="7" a="1"/>
  <c r="L166" i="7" a="1"/>
  <c r="J247" i="7" a="1"/>
  <c r="I380" i="7" a="1"/>
  <c r="K363" i="7" a="1"/>
  <c r="C18" i="7" a="1"/>
  <c r="E2" i="7" a="1"/>
  <c r="K81" i="7" a="1"/>
  <c r="J299" i="7" a="1"/>
  <c r="F245" i="7" a="1"/>
  <c r="I279" i="7" a="1"/>
  <c r="F228" i="7" a="1"/>
  <c r="E344" i="7" a="1"/>
  <c r="I172" i="7" a="1"/>
  <c r="E321" i="7" a="1"/>
  <c r="D269" i="7" a="1"/>
  <c r="D159" i="7" a="1"/>
  <c r="D277" i="7" a="1"/>
  <c r="D239" i="7" a="1"/>
  <c r="L371" i="7" a="1"/>
  <c r="F190" i="7" a="1"/>
  <c r="I199" i="7" a="1"/>
  <c r="D191" i="7" a="1"/>
  <c r="K135" i="7" a="1"/>
  <c r="I83" i="7" a="1"/>
  <c r="D88" i="7" a="1"/>
  <c r="F251" i="7" a="1"/>
  <c r="E54" i="7" a="1"/>
  <c r="I205" i="7" a="1"/>
  <c r="I386" i="7" a="1"/>
  <c r="D145" i="7" a="1"/>
  <c r="E200" i="7" a="1"/>
  <c r="I268" i="7" a="1"/>
  <c r="E156" i="7" a="1"/>
  <c r="C248" i="7" a="1"/>
  <c r="D54" i="7" a="1"/>
  <c r="L214" i="7" a="1"/>
  <c r="I138" i="7" a="1"/>
  <c r="C244" i="7" a="1"/>
  <c r="J248" i="7" a="1"/>
  <c r="C169" i="7" a="1"/>
  <c r="L32" i="7" a="1"/>
  <c r="F196" i="7" a="1"/>
  <c r="E71" i="7" a="1"/>
  <c r="I46" i="7" a="1"/>
  <c r="E177" i="7" a="1"/>
  <c r="E173" i="7" a="1"/>
  <c r="I121" i="7" a="1"/>
  <c r="J68" i="7" a="1"/>
  <c r="J29" i="7" a="1"/>
  <c r="I132" i="7" a="1"/>
  <c r="K155" i="7" a="1"/>
  <c r="C291" i="7" a="1"/>
  <c r="E69" i="7" a="1"/>
  <c r="I107" i="7" a="1"/>
  <c r="E73" i="7" a="1"/>
  <c r="J196" i="7" a="1"/>
  <c r="C267" i="7" a="1"/>
  <c r="L184" i="7" a="1"/>
  <c r="I50" i="7" a="1"/>
  <c r="D200" i="7" a="1"/>
  <c r="C296" i="7" a="1"/>
  <c r="D91" i="7" a="1"/>
  <c r="D205" i="7" a="1"/>
  <c r="F93" i="7" a="1"/>
  <c r="J80" i="7" a="1"/>
  <c r="D183" i="7" a="1"/>
  <c r="D15" i="7" a="1"/>
  <c r="L48" i="7" a="1"/>
  <c r="J103" i="7" a="1"/>
  <c r="D160" i="7" a="1"/>
  <c r="E385" i="7" a="1"/>
  <c r="F229" i="7" a="1"/>
  <c r="K71" i="7" a="1"/>
  <c r="I44" i="7" a="1"/>
  <c r="I153" i="7" a="1"/>
  <c r="D52" i="7" a="1"/>
  <c r="C299" i="7" a="1"/>
  <c r="F153" i="7" a="1"/>
  <c r="I105" i="7" a="1"/>
  <c r="J109" i="7" a="1"/>
  <c r="K171" i="7" a="1"/>
  <c r="K107" i="7" a="1"/>
  <c r="C76" i="7" a="1"/>
  <c r="I134" i="7" a="1"/>
  <c r="E230" i="7" a="1"/>
  <c r="I198" i="7" a="1"/>
  <c r="D132" i="7" a="1"/>
  <c r="F39" i="7" a="1"/>
  <c r="F262" i="7" a="1"/>
  <c r="F142" i="7" a="1"/>
  <c r="K102" i="7" a="1"/>
  <c r="D203" i="7" a="1"/>
  <c r="F30" i="7" a="1"/>
  <c r="L275" i="7" a="1"/>
  <c r="C385" i="7" a="1"/>
  <c r="C100" i="7" a="1"/>
  <c r="K28" i="7" a="1"/>
  <c r="J136" i="7" a="1"/>
  <c r="J328" i="7" a="1"/>
  <c r="C270" i="7" a="1"/>
  <c r="D208" i="7" a="1"/>
  <c r="K174" i="7" a="1"/>
  <c r="L369" i="7" a="1"/>
  <c r="K12" i="7" a="1"/>
  <c r="J73" i="7" a="1"/>
  <c r="D121" i="7" a="1"/>
  <c r="L288" i="7" a="1"/>
  <c r="E318" i="7" a="1"/>
  <c r="D242" i="7" a="1"/>
  <c r="E350" i="7" a="1"/>
  <c r="D146" i="7" a="1"/>
  <c r="L122" i="7" a="1"/>
  <c r="I372" i="7" a="1"/>
  <c r="I208" i="7" a="1"/>
  <c r="J289" i="7" a="1"/>
  <c r="D375" i="7" a="1"/>
  <c r="L324" i="7" a="1"/>
  <c r="C258" i="7" a="1"/>
  <c r="K122" i="7" a="1"/>
  <c r="K188" i="7" a="1"/>
  <c r="L290" i="7" a="1"/>
  <c r="F133" i="7" a="1"/>
  <c r="L38" i="7" a="1"/>
  <c r="F69" i="7" a="1"/>
  <c r="C228" i="7" a="1"/>
  <c r="L140" i="7" a="1"/>
  <c r="K140" i="7" a="1"/>
  <c r="E227" i="7" a="1"/>
  <c r="D193" i="7" a="1"/>
  <c r="J272" i="7" a="1"/>
  <c r="I156" i="7" a="1"/>
  <c r="C218" i="7" a="1"/>
  <c r="C17" i="7" a="1"/>
  <c r="F22" i="7" a="1"/>
  <c r="I371" i="7" a="1"/>
  <c r="D295" i="7" a="1"/>
  <c r="D303" i="7" a="1"/>
  <c r="K370" i="7" a="1"/>
  <c r="C303" i="7" a="1"/>
  <c r="C199" i="7" a="1"/>
  <c r="J305" i="7" a="1"/>
  <c r="K159" i="7" a="1"/>
  <c r="K21" i="7" a="1"/>
  <c r="J212" i="7" a="1"/>
  <c r="I242" i="7" a="1"/>
  <c r="I144" i="7" a="1"/>
  <c r="D300" i="7" a="1"/>
  <c r="L158" i="7" a="1"/>
  <c r="D170" i="7" a="1"/>
  <c r="E204" i="7" a="1"/>
  <c r="C223" i="7" a="1"/>
  <c r="I318" i="7" a="1"/>
  <c r="D177" i="7" a="1"/>
  <c r="K287" i="7" a="1"/>
  <c r="L188" i="7" a="1"/>
  <c r="I287" i="7" a="1"/>
  <c r="L204" i="7" a="1"/>
  <c r="I368" i="7" a="1"/>
  <c r="D244" i="7" a="1"/>
  <c r="I354" i="7" a="1"/>
  <c r="F92" i="7" a="1"/>
  <c r="I195" i="7" a="1"/>
  <c r="L107" i="7" a="1"/>
  <c r="L84" i="7" a="1"/>
  <c r="C77" i="7" a="1"/>
  <c r="K182" i="7" a="1"/>
  <c r="K164" i="7" a="1"/>
  <c r="F66" i="7" a="1"/>
  <c r="F132" i="7" a="1"/>
  <c r="C212" i="7" a="1"/>
  <c r="C165" i="7" a="1"/>
  <c r="I159" i="7" a="1"/>
  <c r="C196" i="7" a="1"/>
  <c r="J180" i="7" a="1"/>
  <c r="I112" i="7" a="1"/>
  <c r="D5" i="7" a="1"/>
  <c r="C90" i="7" a="1"/>
  <c r="J50" i="7" a="1"/>
  <c r="F50" i="7" a="1"/>
  <c r="D302" i="7" a="1"/>
  <c r="I21" i="7" a="1"/>
  <c r="C181" i="7" a="1"/>
  <c r="K299" i="7" a="1"/>
  <c r="L329" i="7" a="1"/>
  <c r="I260" i="7" a="1"/>
  <c r="L197" i="7" a="1"/>
  <c r="J122" i="7" a="1"/>
  <c r="L376" i="7" a="1"/>
  <c r="I322" i="7" a="1"/>
  <c r="C71" i="7" a="1"/>
  <c r="D99" i="7" a="1"/>
  <c r="C323" i="7" a="1"/>
  <c r="E243" i="7" a="1"/>
  <c r="D181" i="7" a="1"/>
  <c r="J214" i="7" a="1"/>
  <c r="K263" i="7" a="1"/>
  <c r="C47" i="7" a="1"/>
  <c r="J164" i="7" a="1"/>
  <c r="F242" i="7" a="1"/>
  <c r="K19" i="7" a="1"/>
  <c r="J204" i="7" a="1"/>
  <c r="C2" i="7" a="1"/>
  <c r="J191" i="7" a="1"/>
  <c r="D71" i="7" a="1"/>
  <c r="I96" i="7" a="1"/>
  <c r="J219" i="7" a="1"/>
  <c r="E281" i="7" a="1"/>
  <c r="D176" i="7" a="1"/>
  <c r="D45" i="7" a="1"/>
  <c r="D73" i="7" a="1"/>
  <c r="J102" i="7" a="1"/>
  <c r="F207" i="7" a="1"/>
  <c r="K350" i="7" a="1"/>
  <c r="D114" i="7" a="1"/>
  <c r="D148" i="7" a="1"/>
  <c r="I91" i="7" a="1"/>
  <c r="C78" i="7" a="1"/>
  <c r="K151" i="7" a="1"/>
  <c r="K219" i="7" a="1"/>
  <c r="C43" i="7" a="1"/>
  <c r="I150" i="7" a="1"/>
  <c r="E138" i="7" a="1"/>
  <c r="D154" i="7" a="1"/>
  <c r="L165" i="7" a="1"/>
  <c r="J141" i="7" a="1"/>
  <c r="C262" i="7" a="1"/>
  <c r="L27" i="7" a="1"/>
  <c r="I41" i="7" a="1"/>
  <c r="F55" i="7" a="1"/>
  <c r="D16" i="7" a="1"/>
  <c r="I33" i="7" a="1"/>
  <c r="K129" i="7" a="1"/>
  <c r="E304" i="7" a="1"/>
  <c r="C23" i="7" a="1"/>
  <c r="J37" i="7" a="1"/>
  <c r="E67" i="7" a="1"/>
  <c r="E80" i="7" a="1"/>
  <c r="K203" i="7" a="1"/>
  <c r="C325" i="7" a="1"/>
  <c r="E25" i="7" a="1"/>
  <c r="J76" i="7" a="1"/>
  <c r="L100" i="7" a="1"/>
  <c r="L9" i="7" a="1"/>
  <c r="L42" i="7" a="1"/>
  <c r="L50" i="7" a="1"/>
  <c r="I343" i="7" a="1"/>
  <c r="D77" i="7" a="1"/>
  <c r="L159" i="7" a="1"/>
  <c r="F62" i="7" a="1"/>
  <c r="L322" i="7" a="1"/>
  <c r="J153" i="7" a="1"/>
  <c r="J159" i="7" a="1"/>
  <c r="D207" i="7" a="1"/>
  <c r="F31" i="7" a="1"/>
  <c r="E296" i="7" a="1"/>
  <c r="D222" i="7" a="1"/>
  <c r="F197" i="7" a="1"/>
  <c r="E53" i="7" a="1"/>
  <c r="E24" i="7" a="1"/>
  <c r="K68" i="7" a="1"/>
  <c r="K77" i="7" a="1"/>
  <c r="J20" i="7" a="1"/>
  <c r="E43" i="7" a="1"/>
  <c r="C106" i="7" a="1"/>
  <c r="F2" i="7" a="1"/>
  <c r="K13" i="7" a="1"/>
  <c r="E77" i="7" a="1"/>
  <c r="C350" i="7" a="1"/>
  <c r="L367" i="7" a="1"/>
  <c r="I71" i="7" a="1"/>
  <c r="K61" i="7" a="1"/>
  <c r="L59" i="7" a="1"/>
  <c r="J11" i="7" a="1"/>
  <c r="J24" i="7" a="1"/>
  <c r="E72" i="7" a="1"/>
  <c r="E172" i="7" a="1"/>
  <c r="I45" i="7" a="1"/>
  <c r="E29" i="7" a="1"/>
  <c r="F162" i="7" a="1"/>
  <c r="K41" i="7" a="1"/>
  <c r="J258" i="7" a="1"/>
  <c r="J128" i="7" a="1"/>
  <c r="K73" i="7" a="1"/>
  <c r="F187" i="7" a="1"/>
  <c r="I67" i="7" a="1"/>
  <c r="L101" i="7" a="1"/>
  <c r="E313" i="7" a="1"/>
  <c r="F7" i="7" a="1"/>
  <c r="F18" i="7" a="1"/>
  <c r="D97" i="7" a="1"/>
  <c r="E13" i="7" a="1"/>
  <c r="J48" i="7" a="1"/>
  <c r="I52" i="7" a="1"/>
  <c r="E293" i="7" a="1"/>
  <c r="E52" i="7" a="1"/>
  <c r="F177" i="7" a="1"/>
  <c r="L173" i="7" a="1"/>
  <c r="C329" i="7" a="1"/>
  <c r="J172" i="7" a="1"/>
  <c r="D119" i="7" a="1"/>
  <c r="F188" i="7" a="1"/>
  <c r="I139" i="7" a="1"/>
  <c r="F148" i="7" a="1"/>
  <c r="K141" i="7" a="1"/>
  <c r="C142" i="7" a="1"/>
  <c r="F319" i="7" a="1"/>
  <c r="J265" i="7" a="1"/>
  <c r="L230" i="7" a="1"/>
  <c r="L6" i="7" a="1"/>
  <c r="D122" i="7" a="1"/>
  <c r="K337" i="7" a="1"/>
  <c r="J181" i="7" a="1"/>
  <c r="E209" i="7" a="1"/>
  <c r="K223" i="7" a="1"/>
  <c r="F122" i="7" a="1"/>
  <c r="F269" i="7" a="1"/>
  <c r="I255" i="7" a="1"/>
  <c r="C288" i="7" a="1"/>
  <c r="K218" i="7" a="1"/>
  <c r="C342" i="7" a="1"/>
  <c r="K114" i="7" a="1"/>
  <c r="I36" i="7" a="1"/>
  <c r="F266" i="7" a="1"/>
  <c r="E83" i="7" a="1"/>
  <c r="E182" i="7" a="1"/>
  <c r="J19" i="7" a="1"/>
  <c r="C172" i="7" a="1"/>
  <c r="K383" i="7" a="1"/>
  <c r="K237" i="7" a="1"/>
  <c r="I247" i="7" a="1"/>
  <c r="L162" i="7" a="1"/>
  <c r="K130" i="7" a="1"/>
  <c r="I212" i="7" a="1"/>
  <c r="I42" i="7" a="1"/>
  <c r="L85" i="7" a="1"/>
  <c r="D167" i="7" a="1"/>
  <c r="L131" i="7" a="1"/>
  <c r="E40" i="7" a="1"/>
  <c r="E273" i="7" a="1"/>
  <c r="L382" i="7" a="1"/>
  <c r="E58" i="7" a="1"/>
  <c r="C51" i="7" a="1"/>
  <c r="C104" i="7" a="1"/>
  <c r="C182" i="7" a="1"/>
  <c r="I200" i="7" a="1"/>
  <c r="L245" i="7" a="1"/>
  <c r="F137" i="7" a="1"/>
  <c r="K109" i="7" a="1"/>
  <c r="C98" i="7" a="1"/>
  <c r="D10" i="7" a="1"/>
  <c r="L150" i="7" a="1"/>
  <c r="F167" i="7" a="1"/>
  <c r="C164" i="7" a="1"/>
  <c r="C89" i="7" a="1"/>
  <c r="E260" i="7" a="1"/>
  <c r="I114" i="7" a="1"/>
  <c r="K120" i="7" a="1"/>
  <c r="J98" i="7" a="1"/>
  <c r="J107" i="7" a="1"/>
  <c r="I325" i="7" a="1"/>
  <c r="I102" i="7" a="1"/>
  <c r="E360" i="7" a="1"/>
  <c r="C109" i="7" a="1"/>
  <c r="E155" i="7" a="1"/>
  <c r="D228" i="7" a="1"/>
  <c r="D25" i="7" a="1"/>
  <c r="L169" i="7" a="1"/>
  <c r="J79" i="7" a="1"/>
  <c r="J13" i="7" a="1"/>
  <c r="L75" i="7" a="1"/>
  <c r="E264" i="7" a="1"/>
  <c r="J132" i="7" a="1"/>
  <c r="E239" i="7" a="1"/>
  <c r="F10" i="7" a="1"/>
  <c r="C33" i="7" a="1"/>
  <c r="K152" i="7" a="1"/>
  <c r="D151" i="7" a="1"/>
  <c r="K239" i="7" a="1"/>
  <c r="K117" i="7" a="1"/>
  <c r="D316" i="7" a="1"/>
  <c r="J47" i="7" a="1"/>
  <c r="L99" i="7" a="1"/>
  <c r="K45" i="7" a="1"/>
  <c r="F112" i="7" a="1"/>
  <c r="F94" i="7" a="1"/>
  <c r="L31" i="7" a="1"/>
  <c r="C152" i="7" a="1"/>
  <c r="E137" i="7" a="1"/>
  <c r="K53" i="7" a="1"/>
  <c r="F13" i="7" a="1"/>
  <c r="K126" i="7" a="1"/>
  <c r="K75" i="7" a="1"/>
  <c r="K31" i="7" a="1"/>
  <c r="I155" i="7" a="1"/>
  <c r="E168" i="7" a="1"/>
  <c r="E111" i="7" a="1"/>
  <c r="K145" i="7" a="1"/>
  <c r="I99" i="7" a="1"/>
  <c r="K281" i="7" a="1"/>
  <c r="D50" i="7" a="1"/>
  <c r="J224" i="7" a="1"/>
  <c r="K385" i="7" a="1"/>
  <c r="J160" i="7" a="1"/>
  <c r="J89" i="7" a="1"/>
  <c r="F20" i="7" a="1"/>
  <c r="E41" i="7" a="1"/>
  <c r="F128" i="7" a="1"/>
  <c r="D44" i="7" a="1"/>
  <c r="C105" i="7" a="1"/>
  <c r="I106" i="7" a="1"/>
  <c r="L37" i="7" a="1"/>
  <c r="J22" i="7" a="1"/>
  <c r="L96" i="7" a="1"/>
  <c r="F56" i="7" a="1"/>
  <c r="E145" i="7" a="1"/>
  <c r="C349" i="7" a="1"/>
  <c r="L64" i="7" a="1"/>
  <c r="I74" i="7" a="1"/>
  <c r="K51" i="7" a="1"/>
  <c r="E84" i="7" a="1"/>
  <c r="F150" i="7" a="1"/>
  <c r="K3" i="7" a="1"/>
  <c r="C120" i="7" a="1"/>
  <c r="D105" i="7" a="1"/>
  <c r="E31" i="7" a="1"/>
  <c r="E70" i="7" a="1"/>
  <c r="C136" i="7" a="1"/>
  <c r="F32" i="7" a="1"/>
  <c r="E249" i="7" a="1"/>
  <c r="L69" i="7" a="1"/>
  <c r="E219" i="7" a="1"/>
  <c r="D137" i="7" a="1"/>
  <c r="I376" i="7" a="1"/>
  <c r="F84" i="7" a="1"/>
  <c r="F358" i="7" a="1"/>
  <c r="I190" i="7" a="1"/>
  <c r="E37" i="7" a="1"/>
  <c r="D61" i="7" a="1"/>
  <c r="C272" i="7" a="1"/>
  <c r="D106" i="7" a="1"/>
  <c r="E185" i="7" a="1"/>
  <c r="J383" i="7" a="1"/>
  <c r="C194" i="7" a="1"/>
  <c r="F186" i="7" a="1"/>
  <c r="D43" i="7" a="1"/>
  <c r="J350" i="7" a="1"/>
  <c r="L280" i="7" a="1"/>
  <c r="F235" i="7" a="1"/>
  <c r="I54" i="7" a="1"/>
  <c r="D265" i="7" a="1"/>
  <c r="J99" i="7" a="1"/>
  <c r="D253" i="7" a="1"/>
  <c r="C133" i="7" a="1"/>
  <c r="L36" i="7" a="1"/>
  <c r="L28" i="7" a="1"/>
  <c r="E140" i="7" a="1"/>
  <c r="F58" i="7" a="1"/>
  <c r="K25" i="7" a="1"/>
  <c r="C156" i="7" a="1"/>
  <c r="E261" i="7" a="1"/>
  <c r="C79" i="7" a="1"/>
  <c r="J187" i="7" a="1"/>
  <c r="F27" i="7" a="1"/>
  <c r="K105" i="7" a="1"/>
  <c r="C209" i="7" a="1"/>
  <c r="D232" i="7" a="1"/>
  <c r="F291" i="7" a="1"/>
  <c r="L272" i="7" a="1"/>
  <c r="I117" i="7" a="1"/>
  <c r="K307" i="7" a="1"/>
  <c r="I154" i="7" a="1"/>
  <c r="L133" i="7" a="1"/>
  <c r="E225" i="7" a="1"/>
  <c r="D36" i="7" a="1"/>
  <c r="F11" i="7" a="1"/>
  <c r="D11" i="7" a="1"/>
  <c r="L7" i="7" a="1"/>
  <c r="L52" i="7" a="1"/>
  <c r="I284" i="7" a="1"/>
  <c r="F144" i="7" a="1"/>
  <c r="J52" i="7" a="1"/>
  <c r="I142" i="7" a="1"/>
  <c r="L110" i="7" a="1"/>
  <c r="L35" i="7" a="1"/>
  <c r="C93" i="7" a="1"/>
  <c r="J23" i="7" a="1"/>
  <c r="J33" i="7" a="1"/>
  <c r="C46" i="7" a="1"/>
  <c r="D241" i="7" a="1"/>
  <c r="C184" i="7" a="1"/>
  <c r="K79" i="7" a="1"/>
  <c r="D126" i="7" a="1"/>
  <c r="I77" i="7" a="1"/>
  <c r="J10" i="7" a="1"/>
  <c r="J189" i="7" a="1"/>
  <c r="C8" i="7" a="1"/>
  <c r="L25" i="7" a="1"/>
  <c r="J31" i="7" a="1"/>
  <c r="D173" i="7" a="1"/>
  <c r="I11" i="7" a="1"/>
  <c r="E14" i="7" a="1"/>
  <c r="E118" i="7" a="1"/>
  <c r="C108" i="7" a="1"/>
  <c r="D59" i="7" a="1"/>
  <c r="E115" i="7" a="1"/>
  <c r="E3" i="7" a="1"/>
  <c r="L94" i="7" a="1"/>
  <c r="I26" i="7" a="1"/>
  <c r="L121" i="7" a="1"/>
  <c r="C330" i="7" a="1"/>
  <c r="I86" i="7" a="1"/>
  <c r="I39" i="7" a="1"/>
  <c r="E116" i="7" a="1"/>
  <c r="L2" i="7" a="1"/>
  <c r="L174" i="7" a="1"/>
  <c r="C38" i="7" a="1"/>
  <c r="I92" i="7" a="1"/>
  <c r="F23" i="7" a="1"/>
  <c r="L71" i="7" a="1"/>
  <c r="E44" i="7" a="1"/>
  <c r="K16" i="7" a="1"/>
  <c r="I180" i="7" a="1"/>
  <c r="L78" i="7" a="1"/>
  <c r="D138" i="7" a="1"/>
  <c r="J182" i="7" a="1"/>
  <c r="C48" i="7" a="1"/>
  <c r="D3" i="7" a="1"/>
  <c r="E17" i="7" a="1"/>
  <c r="F115" i="7" a="1"/>
  <c r="D328" i="7" a="1"/>
  <c r="F46" i="7" a="1"/>
  <c r="C14" i="7" a="1"/>
  <c r="K91" i="7" a="1"/>
  <c r="F223" i="7" a="1"/>
  <c r="D117" i="7" a="1"/>
  <c r="F125" i="7" a="1"/>
  <c r="L14" i="7" a="1"/>
  <c r="D24" i="7" a="1"/>
  <c r="C12" i="7" a="1"/>
  <c r="C66" i="7" a="1"/>
  <c r="L120" i="7" a="1"/>
  <c r="L136" i="7" a="1"/>
  <c r="L39" i="7" a="1"/>
  <c r="F102" i="7" a="1"/>
  <c r="F21" i="7" a="1"/>
  <c r="K89" i="7" a="1"/>
  <c r="D55" i="7" a="1"/>
  <c r="L180" i="7" a="1"/>
  <c r="F126" i="7" a="1"/>
  <c r="C21" i="7" a="1"/>
  <c r="C36" i="7" a="1"/>
  <c r="I12" i="7" a="1"/>
  <c r="F9" i="7" a="1"/>
  <c r="F189" i="7" a="1"/>
  <c r="C331" i="7" a="1"/>
  <c r="I209" i="7" a="1"/>
  <c r="E68" i="7" a="1"/>
  <c r="C139" i="7" a="1"/>
  <c r="I166" i="7" a="1"/>
  <c r="L153" i="7" a="1"/>
  <c r="C222" i="7" a="1"/>
  <c r="F234" i="7" a="1"/>
  <c r="L95" i="7" a="1"/>
  <c r="E265" i="7" a="1"/>
  <c r="J309" i="7" a="1"/>
  <c r="E33" i="7" a="1"/>
  <c r="I10" i="7" a="1"/>
  <c r="E153" i="7" a="1"/>
  <c r="C37" i="7" a="1"/>
  <c r="I101" i="7" a="1"/>
  <c r="L176" i="7" a="1"/>
  <c r="J261" i="7" a="1"/>
  <c r="L113" i="7" a="1"/>
  <c r="F97" i="7" a="1"/>
  <c r="E151" i="7" a="1"/>
  <c r="L270" i="7" a="1"/>
  <c r="J237" i="7" a="1"/>
  <c r="C65" i="7" a="1"/>
  <c r="L249" i="7" a="1"/>
  <c r="L190" i="7" a="1"/>
  <c r="I25" i="7" a="1"/>
  <c r="D103" i="7" a="1"/>
  <c r="D257" i="7" a="1"/>
  <c r="I160" i="7" a="1"/>
  <c r="E208" i="7" a="1"/>
  <c r="D248" i="7" a="1"/>
  <c r="I51" i="7" a="1"/>
  <c r="L105" i="7" a="1"/>
  <c r="C11" i="7" a="1"/>
  <c r="E127" i="7" a="1"/>
  <c r="K99" i="7" a="1"/>
  <c r="F304" i="7" a="1"/>
  <c r="K225" i="7" a="1"/>
  <c r="I274" i="7" a="1"/>
  <c r="L167" i="7" a="1"/>
  <c r="C341" i="7" a="1"/>
  <c r="F6" i="7" a="1"/>
  <c r="D262" i="7" a="1"/>
  <c r="E64" i="7" a="1"/>
  <c r="C186" i="7" a="1"/>
  <c r="E9" i="7" a="1"/>
  <c r="L16" i="7" a="1"/>
  <c r="I58" i="7" a="1"/>
  <c r="E85" i="7" a="1"/>
  <c r="L132" i="7" a="1"/>
  <c r="I250" i="7" a="1"/>
  <c r="C67" i="7" a="1"/>
  <c r="E99" i="7" a="1"/>
  <c r="C141" i="7" a="1"/>
  <c r="F99" i="7" a="1"/>
  <c r="L21" i="7" a="1"/>
  <c r="E23" i="7" a="1"/>
  <c r="E119" i="7" a="1"/>
  <c r="L54" i="7" a="1"/>
  <c r="D12" i="7" a="1"/>
  <c r="K249" i="7" a="1"/>
  <c r="K148" i="7" a="1"/>
  <c r="F45" i="7" a="1"/>
  <c r="L171" i="7" a="1"/>
  <c r="F51" i="7" a="1"/>
  <c r="D255" i="7" a="1"/>
  <c r="C320" i="7" a="1"/>
  <c r="J36" i="7" a="1"/>
  <c r="C195" i="7" a="1"/>
  <c r="L152" i="7" a="1"/>
  <c r="E303" i="7" a="1"/>
  <c r="E34" i="7" a="1"/>
  <c r="C145" i="7" a="1"/>
  <c r="I4" i="7" a="1"/>
  <c r="I123" i="7" a="1"/>
  <c r="C88" i="7" a="1"/>
  <c r="C34" i="7" a="1"/>
  <c r="F103" i="7" a="1"/>
  <c r="D118" i="7" a="1"/>
  <c r="D14" i="7" a="1"/>
  <c r="K86" i="7" a="1"/>
  <c r="L160" i="7" a="1"/>
  <c r="L86" i="7" a="1"/>
  <c r="D161" i="7" a="1"/>
  <c r="D128" i="7" a="1"/>
  <c r="D32" i="7" a="1"/>
  <c r="J39" i="7" a="1"/>
  <c r="L128" i="7" a="1"/>
  <c r="F143" i="7" a="1"/>
  <c r="C163" i="7" a="1"/>
  <c r="I192" i="7" a="1"/>
  <c r="I65" i="7" a="1"/>
  <c r="L109" i="7" a="1"/>
  <c r="J174" i="7" a="1"/>
  <c r="C62" i="7" a="1"/>
  <c r="F52" i="7" a="1"/>
  <c r="F24" i="7" a="1"/>
  <c r="K97" i="7" a="1"/>
  <c r="C22" i="7" a="1"/>
  <c r="L244" i="7" a="1"/>
  <c r="C19" i="7" a="1"/>
  <c r="K50" i="7" a="1"/>
  <c r="C101" i="7" a="1"/>
  <c r="L20" i="7" a="1"/>
  <c r="D182" i="7" a="1"/>
  <c r="C30" i="7" a="1"/>
  <c r="J300" i="7" a="1"/>
  <c r="D64" i="7" a="1"/>
  <c r="J27" i="7" a="1"/>
  <c r="L115" i="7" a="1"/>
  <c r="D22" i="7" a="1"/>
  <c r="L66" i="7" a="1"/>
  <c r="D95" i="7" a="1"/>
  <c r="L72" i="7" a="1"/>
  <c r="L17" i="7" a="1"/>
  <c r="J169" i="7" a="1"/>
  <c r="C24" i="7" a="1"/>
  <c r="E143" i="7" a="1"/>
  <c r="K69" i="7" a="1"/>
  <c r="F73" i="7" a="1"/>
  <c r="D143" i="7" a="1"/>
  <c r="F15" i="7" a="1"/>
  <c r="F60" i="7" a="1"/>
  <c r="E51" i="7" a="1"/>
  <c r="F108" i="7" a="1"/>
  <c r="L87" i="7" a="1"/>
  <c r="J232" i="7" a="1"/>
  <c r="I220" i="7" a="1"/>
  <c r="I34" i="7" a="1"/>
  <c r="C107" i="7" a="1"/>
  <c r="J57" i="7" a="1"/>
  <c r="L93" i="7" a="1"/>
  <c r="D67" i="7" a="1"/>
  <c r="I240" i="7" a="1"/>
  <c r="L112" i="7" a="1"/>
  <c r="I19" i="7" a="1"/>
  <c r="E93" i="7" a="1"/>
  <c r="L186" i="7" a="1"/>
  <c r="I5" i="7" a="1"/>
  <c r="I236" i="7" a="1"/>
  <c r="K187" i="7" a="1"/>
  <c r="F5" i="7" a="1"/>
  <c r="J88" i="7" a="1"/>
  <c r="C102" i="7" a="1"/>
  <c r="C154" i="7" a="1"/>
  <c r="J70" i="7" a="1"/>
  <c r="K42" i="7" a="1"/>
  <c r="I43" i="7" a="1"/>
  <c r="C86" i="7" a="1"/>
  <c r="C138" i="7" a="1"/>
  <c r="E10" i="7" a="1"/>
  <c r="I182" i="7" a="1"/>
  <c r="F154" i="7" a="1"/>
  <c r="D197" i="7" a="1"/>
  <c r="I100" i="7" a="1"/>
  <c r="C103" i="7" a="1"/>
  <c r="D220" i="7" a="1"/>
  <c r="J106" i="7" a="1"/>
  <c r="J3" i="7" a="1"/>
  <c r="F316" i="7" a="1"/>
  <c r="D230" i="7" a="1"/>
  <c r="L343" i="7" a="1"/>
  <c r="J8" i="7" a="1"/>
  <c r="D279" i="7" a="1"/>
  <c r="E79" i="7" a="1"/>
  <c r="F203" i="7" a="1"/>
  <c r="C254" i="7" a="1"/>
  <c r="E229" i="7" a="1"/>
  <c r="C91" i="7" a="1"/>
  <c r="J138" i="7" a="1"/>
  <c r="J78" i="7" a="1"/>
  <c r="E248" i="7" a="1"/>
  <c r="J170" i="7" a="1"/>
  <c r="L88" i="7" a="1"/>
  <c r="F317" i="7" a="1"/>
  <c r="D198" i="7" a="1"/>
  <c r="C178" i="7" a="1"/>
  <c r="J275" i="7" a="1"/>
  <c r="L335" i="7" a="1"/>
  <c r="F209" i="7" a="1"/>
  <c r="F161" i="7" a="1"/>
  <c r="D288" i="7" a="1"/>
  <c r="D318" i="7" a="1"/>
  <c r="L345" i="7" a="1"/>
  <c r="F270" i="7" a="1"/>
  <c r="J233" i="7" a="1"/>
  <c r="E30" i="7" a="1"/>
  <c r="K87" i="7" a="1"/>
  <c r="F33" i="7" a="1"/>
  <c r="L18" i="7" a="1"/>
  <c r="C80" i="7" a="1"/>
  <c r="J297" i="7" a="1"/>
  <c r="J216" i="7" a="1"/>
  <c r="I133" i="7" a="1"/>
  <c r="J296" i="7" a="1"/>
  <c r="J112" i="7" a="1"/>
  <c r="K10" i="7" a="1"/>
  <c r="D34" i="7" a="1"/>
  <c r="F226" i="7" a="1"/>
  <c r="F214" i="7" a="1"/>
  <c r="E32" i="7" a="1"/>
  <c r="J16" i="7" a="1"/>
  <c r="F114" i="7" a="1"/>
  <c r="D116" i="7" a="1"/>
  <c r="C143" i="7" a="1"/>
  <c r="I193" i="7" a="1"/>
  <c r="J38" i="7" a="1"/>
  <c r="E247" i="7" a="1"/>
  <c r="C250" i="7" a="1"/>
  <c r="F173" i="7" a="1"/>
  <c r="L281" i="7" a="1"/>
  <c r="I104" i="7" a="1"/>
  <c r="K72" i="7" a="1"/>
  <c r="E167" i="7" a="1"/>
  <c r="J285" i="7" a="1"/>
  <c r="D70" i="7" a="1"/>
  <c r="D30" i="7" a="1"/>
  <c r="I69" i="7" a="1"/>
  <c r="E107" i="7" a="1"/>
  <c r="F100" i="7" a="1"/>
  <c r="L349" i="7" a="1"/>
  <c r="J26" i="7" a="1"/>
  <c r="J12" i="7" a="1"/>
  <c r="J49" i="7" a="1"/>
  <c r="D62" i="7" a="1"/>
  <c r="F113" i="7" a="1"/>
  <c r="K258" i="7" a="1"/>
  <c r="E39" i="7" a="1"/>
  <c r="J167" i="7" a="1"/>
  <c r="L63" i="7" a="1"/>
  <c r="L23" i="7" a="1"/>
  <c r="J4" i="7" a="1"/>
  <c r="K144" i="7" a="1"/>
  <c r="E211" i="7" a="1"/>
  <c r="C216" i="7" a="1"/>
  <c r="K4" i="7" a="1"/>
  <c r="D275" i="7" a="1"/>
  <c r="E76" i="7" a="1"/>
  <c r="I72" i="7" a="1"/>
  <c r="J119" i="7" a="1"/>
  <c r="C112" i="7" a="1"/>
  <c r="F265" i="7" a="1"/>
  <c r="C180" i="7" a="1"/>
  <c r="J108" i="7" a="1"/>
  <c r="C200" i="7" a="1"/>
  <c r="K46" i="7" a="1"/>
  <c r="F61" i="7" a="1"/>
  <c r="F42" i="7" a="1"/>
  <c r="K162" i="7" a="1"/>
  <c r="E90" i="7" a="1"/>
  <c r="J203" i="7" a="1"/>
  <c r="E88" i="7" a="1"/>
  <c r="C29" i="7" a="1"/>
  <c r="K250" i="7" a="1"/>
  <c r="J135" i="7" a="1"/>
  <c r="I275" i="7" a="1"/>
  <c r="K305" i="7" a="1"/>
  <c r="K17" i="7" a="1"/>
  <c r="E250" i="7" a="1"/>
  <c r="I59" i="7" a="1"/>
  <c r="L342" i="7" a="1"/>
  <c r="K190" i="7" a="1"/>
  <c r="I235" i="7" a="1"/>
  <c r="I176" i="7" a="1"/>
  <c r="D330" i="7" a="1"/>
  <c r="D26" i="7" a="1"/>
  <c r="K256" i="7" a="1"/>
  <c r="E134" i="7" a="1"/>
  <c r="F59" i="7" a="1"/>
  <c r="K285" i="7" a="1"/>
  <c r="K230" i="7" a="1"/>
  <c r="L193" i="7" a="1"/>
  <c r="L285" i="7" a="1"/>
  <c r="F105" i="7" a="1"/>
  <c r="D7" i="7" a="1"/>
  <c r="L56" i="7" a="1"/>
  <c r="I148" i="7" a="1"/>
  <c r="F377" i="7" a="1"/>
  <c r="D6" i="7" a="1"/>
  <c r="L268" i="7" a="1"/>
  <c r="D109" i="7" a="1"/>
  <c r="I363" i="7" a="1"/>
  <c r="K137" i="7" a="1"/>
  <c r="F117" i="7" a="1"/>
  <c r="I29" i="7" a="1"/>
  <c r="F159" i="7" a="1"/>
  <c r="F166" i="7" a="1"/>
  <c r="J278" i="7" a="1"/>
  <c r="C147" i="7" a="1"/>
  <c r="D150" i="7" a="1"/>
  <c r="J244" i="7" a="1"/>
  <c r="I201" i="7" a="1"/>
  <c r="D219" i="7" a="1"/>
  <c r="L15" i="7" a="1"/>
  <c r="C176" i="7" a="1"/>
  <c r="E19" i="7" a="1"/>
  <c r="C92" i="7" a="1"/>
  <c r="I119" i="7" a="1"/>
  <c r="J202" i="7" a="1"/>
  <c r="F26" i="7" a="1"/>
  <c r="J63" i="7" a="1"/>
  <c r="D13" i="7" a="1"/>
  <c r="K121" i="7" a="1"/>
  <c r="D326" i="7" a="1"/>
  <c r="D124" i="7" a="1"/>
  <c r="K100" i="7" a="1"/>
  <c r="F19" i="7" a="1"/>
  <c r="I204" i="7" a="1"/>
  <c r="F16" i="7" a="1"/>
  <c r="J110" i="7" a="1"/>
  <c r="F169" i="7" a="1"/>
  <c r="J67" i="7" a="1"/>
  <c r="E87" i="7" a="1"/>
  <c r="D90" i="7" a="1"/>
  <c r="E174" i="7" a="1"/>
  <c r="C74" i="7" a="1"/>
  <c r="I18" i="7" a="1"/>
  <c r="C124" i="7" a="1"/>
  <c r="L168" i="7" a="1"/>
  <c r="F91" i="7" a="1"/>
  <c r="I213" i="7" a="1"/>
  <c r="L201" i="7" a="1"/>
  <c r="D234" i="7" a="1"/>
  <c r="J59" i="7" a="1"/>
  <c r="L89" i="7" a="1"/>
  <c r="F106" i="7" a="1"/>
  <c r="I147" i="7" a="1"/>
  <c r="F121" i="7" a="1"/>
  <c r="C201" i="7" a="1"/>
  <c r="E66" i="7" a="1"/>
  <c r="L102" i="7" a="1"/>
  <c r="D163" i="7" a="1"/>
  <c r="F201" i="7" a="1"/>
  <c r="I64" i="7" a="1"/>
  <c r="I189" i="7" a="1"/>
  <c r="D42" i="7" a="1"/>
  <c r="K22" i="7" a="1"/>
  <c r="L46" i="7" a="1"/>
  <c r="C15" i="7" a="1"/>
  <c r="K209" i="7" a="1"/>
  <c r="J271" i="7" a="1"/>
  <c r="C193" i="7" a="1"/>
  <c r="F120" i="7" a="1"/>
  <c r="J75" i="7" a="1"/>
  <c r="K74" i="7" a="1"/>
  <c r="I87" i="7" a="1"/>
  <c r="J105" i="7" a="1"/>
  <c r="I55" i="7" a="1"/>
  <c r="C155" i="7" a="1"/>
  <c r="K342" i="7" a="1"/>
  <c r="F334" i="7" a="1"/>
  <c r="J375" i="7" a="1"/>
  <c r="I2" i="7" a="1"/>
  <c r="I167" i="7" a="1"/>
  <c r="F179" i="7" a="1"/>
  <c r="I382" i="7" a="1"/>
  <c r="K11" i="7" a="1"/>
  <c r="I246" i="7" a="1"/>
  <c r="L130" i="7" a="1"/>
  <c r="D260" i="7" a="1"/>
  <c r="E86" i="7" a="1"/>
  <c r="D72" i="7" a="1"/>
  <c r="D292" i="7" a="1"/>
  <c r="F221" i="7" a="1"/>
  <c r="E89" i="7" a="1"/>
  <c r="K274" i="7" a="1"/>
  <c r="L49" i="7" a="1"/>
  <c r="I28" i="7" a="1"/>
  <c r="I70" i="7" a="1"/>
  <c r="F224" i="7" a="1"/>
  <c r="I122" i="7" a="1"/>
  <c r="J134" i="7" a="1"/>
  <c r="E283" i="7" a="1"/>
  <c r="I367" i="7" a="1"/>
  <c r="K169" i="7" a="1"/>
  <c r="K377" i="7" a="1"/>
  <c r="D18" i="7" a="1"/>
  <c r="C16" i="7" a="1"/>
  <c r="D86" i="7" a="1"/>
  <c r="F149" i="7" a="1"/>
  <c r="D57" i="7" a="1"/>
  <c r="K65" i="7" a="1"/>
  <c r="K132" i="7" a="1"/>
  <c r="K34" i="7" a="1"/>
  <c r="E314" i="7" a="1"/>
  <c r="F138" i="7" a="1"/>
  <c r="L151" i="7" a="1"/>
  <c r="C58" i="7" a="1"/>
  <c r="K2" i="7" a="1"/>
  <c r="K88" i="7" a="1"/>
  <c r="L373" i="7" a="1"/>
  <c r="L40" i="7" a="1"/>
  <c r="E205" i="7" a="1"/>
  <c r="F41" i="7" a="1"/>
  <c r="I23" i="7" a="1"/>
  <c r="C97" i="7" a="1"/>
  <c r="K67" i="7" a="1"/>
  <c r="K119" i="7" a="1"/>
  <c r="L30" i="7" a="1"/>
  <c r="L29" i="7" a="1"/>
  <c r="D40" i="7" a="1"/>
  <c r="L106" i="7" a="1"/>
  <c r="F80" i="7" a="1"/>
  <c r="I27" i="7" a="1"/>
  <c r="F88" i="7" a="1"/>
  <c r="L123" i="7" a="1"/>
  <c r="I56" i="7" a="1"/>
  <c r="I9" i="7" a="1"/>
  <c r="J184" i="7" a="1"/>
  <c r="E187" i="7" a="1"/>
  <c r="E198" i="7" a="1"/>
  <c r="F43" i="7" a="1"/>
  <c r="F110" i="7" a="1"/>
  <c r="L251" i="7" a="1"/>
  <c r="D9" i="7" a="1"/>
  <c r="E179" i="7" a="1"/>
  <c r="E38" i="7" a="1"/>
  <c r="C213" i="7" a="1"/>
  <c r="J2" i="7" a="1"/>
  <c r="D100" i="7" a="1"/>
  <c r="D75" i="7" a="1"/>
  <c r="K94" i="7" a="1"/>
  <c r="F4" i="7" a="1"/>
  <c r="D49" i="7" a="1"/>
  <c r="L62" i="7" a="1"/>
  <c r="E161" i="7" a="1"/>
  <c r="E241" i="7" a="1"/>
  <c r="D51" i="7" a="1"/>
  <c r="I135" i="7" a="1"/>
  <c r="D19" i="7" a="1"/>
  <c r="D33" i="7" a="1"/>
  <c r="D35" i="7" a="1"/>
  <c r="J165" i="7" a="1"/>
  <c r="I217" i="7" a="1"/>
  <c r="I8" i="7" a="1"/>
  <c r="I57" i="7" a="1"/>
  <c r="C57" i="7" a="1"/>
  <c r="D38" i="7" a="1"/>
  <c r="D74" i="7" a="1"/>
  <c r="C20" i="7" a="1"/>
  <c r="D29" i="7" a="1"/>
  <c r="L3" i="7" a="1"/>
  <c r="K98" i="7" a="1"/>
  <c r="D120" i="7" a="1"/>
  <c r="K56" i="7" a="1"/>
  <c r="I62" i="7" a="1"/>
  <c r="E235" i="7" a="1"/>
  <c r="L228" i="7" a="1"/>
  <c r="E36" i="7" a="1"/>
  <c r="L108" i="7" a="1"/>
  <c r="K47" i="7" a="1"/>
  <c r="K20" i="7" a="1"/>
  <c r="L116" i="7" a="1"/>
  <c r="F180" i="7" a="1"/>
  <c r="K14" i="7" a="1"/>
  <c r="L65" i="7" a="1"/>
  <c r="L74" i="7" a="1"/>
  <c r="F34" i="7" a="1"/>
  <c r="K131" i="7" a="1"/>
  <c r="I252" i="7" a="1"/>
  <c r="E15" i="7" a="1"/>
  <c r="E180" i="7" a="1"/>
  <c r="J64" i="7" a="1"/>
  <c r="J51" i="7" a="1"/>
  <c r="J161" i="7" a="1"/>
  <c r="F53" i="7" a="1"/>
  <c r="C59" i="7" a="1"/>
  <c r="I97" i="7" a="1"/>
  <c r="I137" i="7" a="1"/>
  <c r="E18" i="7" a="1"/>
  <c r="D63" i="7" a="1"/>
  <c r="D76" i="7" a="1"/>
  <c r="E268" i="7" a="1"/>
  <c r="K64" i="7" a="1"/>
  <c r="F151" i="7" a="1"/>
  <c r="L68" i="7" a="1"/>
  <c r="F168" i="7" a="1"/>
  <c r="C72" i="7" a="1"/>
  <c r="K111" i="7" a="1"/>
  <c r="E130" i="7" a="1"/>
  <c r="J149" i="7" a="1"/>
  <c r="E109" i="7" a="1"/>
  <c r="K186" i="7" a="1"/>
  <c r="J46" i="7" a="1"/>
  <c r="C115" i="7" a="1"/>
  <c r="J71" i="7" a="1"/>
  <c r="F178" i="7" a="1"/>
  <c r="I15" i="7" a="1"/>
  <c r="J55" i="7" a="1"/>
  <c r="J53" i="7" a="1"/>
  <c r="I158" i="7" a="1"/>
  <c r="K153" i="7" a="1"/>
  <c r="J179" i="7" a="1"/>
  <c r="E128" i="7" a="1"/>
  <c r="L53" i="7" a="1"/>
  <c r="K8" i="7" a="1"/>
  <c r="F14" i="7" a="1"/>
  <c r="L279" i="7" a="1"/>
  <c r="J30" i="7" a="1"/>
  <c r="J137" i="7" a="1"/>
  <c r="L5" i="7" a="1"/>
  <c r="F12" i="7" a="1"/>
  <c r="E159" i="7" a="1"/>
  <c r="C255" i="7" a="1"/>
  <c r="C158" i="7" a="1"/>
  <c r="I61" i="7" a="1"/>
  <c r="I130" i="7" a="1"/>
  <c r="F82" i="7" a="1"/>
  <c r="C70" i="7" a="1"/>
  <c r="I143" i="7" a="1"/>
  <c r="D144" i="7" a="1"/>
  <c r="K27" i="7" a="1"/>
  <c r="K24" i="7" a="1"/>
  <c r="K18" i="7" a="1"/>
  <c r="E101" i="7" a="1"/>
  <c r="D8" i="7" a="1"/>
  <c r="I79" i="7" a="1"/>
  <c r="I319" i="7" a="1"/>
  <c r="I129" i="7" a="1"/>
  <c r="E26" i="7" a="1"/>
  <c r="K139" i="7" a="1"/>
  <c r="D213" i="7" a="1"/>
  <c r="E59" i="7" a="1"/>
  <c r="K59" i="7" a="1"/>
  <c r="L47" i="7" a="1"/>
  <c r="K284" i="7" a="1"/>
  <c r="J35" i="7" a="1"/>
  <c r="E22" i="7" a="1"/>
  <c r="C3" i="7" a="1"/>
  <c r="L26" i="7" a="1"/>
  <c r="J42" i="7" a="1"/>
  <c r="F76" i="7" a="1"/>
  <c r="L298" i="7" a="1"/>
  <c r="E192" i="7" a="1"/>
  <c r="D37" i="7" a="1"/>
  <c r="E28" i="7" a="1"/>
  <c r="K55" i="7" a="1"/>
  <c r="E217" i="7" a="1"/>
  <c r="D82" i="7" a="1"/>
  <c r="C5" i="7" a="1"/>
  <c r="C55" i="7" a="1"/>
  <c r="J61" i="7" a="1"/>
  <c r="D89" i="7" a="1"/>
  <c r="L157" i="7" a="1"/>
  <c r="C114" i="7" a="1"/>
  <c r="F90" i="7" a="1"/>
  <c r="I7" i="7" a="1"/>
  <c r="I90" i="7" a="1"/>
  <c r="D21" i="7" a="1"/>
  <c r="C118" i="7" a="1"/>
  <c r="I82" i="7" a="1"/>
  <c r="C263" i="7" a="1"/>
  <c r="E48" i="7" a="1"/>
  <c r="I257" i="7" a="1"/>
  <c r="E50" i="7" a="1"/>
  <c r="C64" i="7" a="1"/>
  <c r="L199" i="7" a="1"/>
  <c r="K197" i="7" a="1"/>
  <c r="C206" i="7" a="1"/>
  <c r="L12" i="7" a="1"/>
  <c r="E183" i="7" a="1"/>
  <c r="J17" i="7" a="1"/>
  <c r="I68" i="7" a="1"/>
  <c r="I111" i="7" a="1"/>
  <c r="I22" i="7" a="1"/>
  <c r="E178" i="7" a="1"/>
  <c r="K93" i="7" a="1"/>
  <c r="D78" i="7" a="1"/>
  <c r="K108" i="7" a="1"/>
  <c r="K66" i="7" a="1"/>
  <c r="F101" i="7" a="1"/>
  <c r="I75" i="7" a="1"/>
  <c r="F70" i="7" a="1"/>
  <c r="K44" i="7" a="1"/>
  <c r="E203" i="7" a="1"/>
  <c r="I109" i="7" a="1"/>
  <c r="K36" i="7" a="1"/>
  <c r="J92" i="7" a="1"/>
  <c r="C96" i="7" a="1"/>
  <c r="D2" i="7" a="1"/>
  <c r="K112" i="7" a="1"/>
  <c r="C42" i="7" a="1"/>
  <c r="E98" i="7" a="1"/>
  <c r="L144" i="7" a="1"/>
  <c r="E4" i="7" a="1"/>
  <c r="F104" i="7" a="1"/>
  <c r="E108" i="7" a="1"/>
  <c r="E5" i="7" a="1"/>
  <c r="L161" i="7" a="1"/>
  <c r="J82" i="7" a="1"/>
  <c r="J45" i="7" a="1"/>
  <c r="F107" i="7" a="1"/>
  <c r="K38" i="7" a="1"/>
  <c r="L97" i="7" a="1"/>
  <c r="D166" i="7" a="1"/>
  <c r="L320" i="7" a="1"/>
  <c r="L267" i="7" a="1"/>
  <c r="I30" i="7" a="1"/>
  <c r="J145" i="7" a="1"/>
  <c r="C202" i="7" a="1"/>
  <c r="I84" i="7" a="1"/>
  <c r="C49" i="7" a="1"/>
  <c r="F63" i="7" a="1"/>
  <c r="F57" i="7" a="1"/>
  <c r="I191" i="7" a="1"/>
  <c r="K195" i="7" a="1"/>
  <c r="E259" i="7" a="1"/>
  <c r="F255" i="7" a="1"/>
  <c r="J206" i="7" a="1"/>
  <c r="D141" i="7" a="1"/>
  <c r="I328" i="7" a="1"/>
  <c r="L203" i="7" a="1"/>
  <c r="C69" i="7" a="1"/>
  <c r="L57" i="7" a="1"/>
  <c r="J121" i="7" a="1"/>
  <c r="F75" i="7" a="1"/>
  <c r="E122" i="7" a="1"/>
  <c r="D80" i="7" a="1"/>
  <c r="C68" i="7" a="1"/>
  <c r="J213" i="7" a="1"/>
  <c r="L73" i="7" a="1"/>
  <c r="J77" i="7" a="1"/>
  <c r="E126" i="7" a="1"/>
  <c r="C50" i="7" a="1"/>
  <c r="F350" i="7" a="1"/>
  <c r="I17" i="7" a="1"/>
  <c r="C126" i="7" a="1"/>
  <c r="I202" i="7" a="1"/>
  <c r="F250" i="7" a="1"/>
  <c r="L91" i="7" a="1"/>
  <c r="F47" i="7" a="1"/>
  <c r="J87" i="7" a="1"/>
  <c r="J173" i="7" a="1"/>
  <c r="K158" i="7" a="1"/>
  <c r="K80" i="7" a="1"/>
  <c r="L34" i="7" a="1"/>
  <c r="L111" i="7" a="1"/>
  <c r="I218" i="7" a="1"/>
  <c r="K221" i="7" a="1"/>
  <c r="E61" i="7" a="1"/>
  <c r="D46" i="7" a="1"/>
  <c r="L67" i="7" a="1"/>
  <c r="C75" i="7" a="1"/>
  <c r="C81" i="7" a="1"/>
  <c r="F79" i="7" a="1"/>
  <c r="J194" i="7" a="1"/>
  <c r="E12" i="7" a="1"/>
  <c r="L117" i="7" a="1"/>
  <c r="L118" i="7" a="1"/>
  <c r="C45" i="7" a="1"/>
  <c r="L125" i="7" a="1"/>
  <c r="J6" i="7" a="1"/>
  <c r="I270" i="7" a="1"/>
  <c r="D28" i="7" a="1"/>
  <c r="E152" i="7" a="1"/>
  <c r="C87" i="7" a="1"/>
  <c r="J228" i="7" a="1"/>
  <c r="I80" i="7" a="1"/>
  <c r="L242" i="7" a="1"/>
  <c r="F44" i="7" a="1"/>
  <c r="E55" i="7" a="1"/>
  <c r="K29" i="7" a="1"/>
  <c r="I164" i="7" a="1"/>
  <c r="C95" i="7" a="1"/>
  <c r="J292" i="7" a="1"/>
  <c r="F72" i="7" a="1"/>
  <c r="C73" i="7" a="1"/>
  <c r="F77" i="7" a="1"/>
  <c r="K70" i="7" a="1"/>
  <c r="C276" i="7" a="1"/>
  <c r="I146" i="7" a="1"/>
  <c r="F83" i="7" a="1"/>
  <c r="J83" i="7" a="1"/>
  <c r="D179" i="7" a="1"/>
  <c r="F36" i="7" a="1"/>
  <c r="J162" i="7" a="1"/>
  <c r="I197" i="7" a="1"/>
  <c r="J193" i="7" a="1"/>
  <c r="J28" i="7" a="1"/>
  <c r="I229" i="7" a="1"/>
  <c r="I207" i="7" a="1"/>
  <c r="E46" i="7" a="1"/>
  <c r="L126" i="7" a="1"/>
  <c r="D23" i="7" a="1"/>
  <c r="J41" i="7" a="1"/>
  <c r="K32" i="7" a="1"/>
  <c r="L134" i="7" a="1"/>
  <c r="D69" i="7" a="1"/>
  <c r="E166" i="7" a="1"/>
  <c r="I14" i="7" a="1"/>
  <c r="J118" i="7" a="1"/>
  <c r="D158" i="7" a="1"/>
  <c r="D101" i="7" a="1"/>
  <c r="L24" i="7" a="1"/>
  <c r="I228" i="7" a="1"/>
  <c r="E150" i="7" a="1"/>
  <c r="L61" i="7" a="1"/>
  <c r="I291" i="7" a="1"/>
  <c r="J175" i="7" a="1"/>
  <c r="D102" i="7" a="1"/>
  <c r="I85" i="7" a="1"/>
  <c r="J86" i="7" a="1"/>
  <c r="F29" i="7" a="1"/>
  <c r="E275" i="7" a="1"/>
  <c r="C31" i="7" a="1"/>
  <c r="C111" i="7" a="1"/>
  <c r="E75" i="7" a="1"/>
  <c r="L351" i="7" a="1"/>
  <c r="C99" i="7" a="1"/>
  <c r="C238" i="7" a="1"/>
  <c r="E63" i="7" a="1"/>
  <c r="I81" i="7" a="1"/>
  <c r="I93" i="7" a="1"/>
  <c r="L129" i="7" a="1"/>
  <c r="J90" i="7" a="1"/>
  <c r="F86" i="7" a="1"/>
  <c r="E132" i="7" a="1"/>
  <c r="D147" i="7" a="1"/>
  <c r="J72" i="7" a="1"/>
  <c r="L80" i="7" a="1"/>
  <c r="C27" i="7" a="1"/>
  <c r="L45" i="7" a="1"/>
  <c r="C125" i="7" a="1"/>
  <c r="K205" i="7" a="1"/>
  <c r="I32" i="7" a="1"/>
  <c r="E91" i="7" a="1"/>
  <c r="L137" i="7" a="1"/>
  <c r="L76" i="7" a="1"/>
  <c r="F38" i="7" a="1"/>
  <c r="I225" i="7" a="1"/>
  <c r="D98" i="7" a="1"/>
  <c r="E355" i="7" a="1"/>
  <c r="C83" i="7" a="1"/>
  <c r="J177" i="7" a="1"/>
  <c r="E142" i="7" a="1"/>
  <c r="C234" i="7" a="1"/>
  <c r="K147" i="7" a="1"/>
  <c r="E305" i="7" a="1"/>
  <c r="I103" i="7" a="1"/>
  <c r="J186" i="7" a="1"/>
  <c r="I31" i="7" a="1"/>
  <c r="I152" i="7" a="1"/>
  <c r="D58" i="7" a="1"/>
  <c r="K35" i="7" a="1"/>
  <c r="E11" i="7" a="1"/>
  <c r="D41" i="7" a="1"/>
  <c r="F217" i="7" a="1"/>
  <c r="J44" i="7" a="1"/>
  <c r="F49" i="7" a="1"/>
  <c r="C189" i="7" a="1"/>
  <c r="K30" i="7" a="1"/>
  <c r="K90" i="7" a="1"/>
  <c r="C82" i="7" a="1"/>
  <c r="J69" i="7" a="1"/>
  <c r="I115" i="7" a="1"/>
  <c r="E338" i="7" a="1"/>
  <c r="K7" i="7" a="1"/>
  <c r="J5" i="7" a="1"/>
  <c r="I63" i="7" a="1"/>
  <c r="E60" i="7" a="1"/>
  <c r="J91" i="7" a="1"/>
  <c r="I219" i="7" a="1"/>
  <c r="C151" i="7" a="1"/>
  <c r="K48" i="7" a="1"/>
  <c r="C52" i="7" a="1"/>
  <c r="C123" i="7" a="1"/>
  <c r="K15" i="7" a="1"/>
  <c r="L44" i="7" a="1"/>
  <c r="J14" i="7" a="1"/>
  <c r="I13" i="7" a="1"/>
  <c r="K26" i="7" a="1"/>
  <c r="L70" i="7" a="1"/>
  <c r="E45" i="7" a="1"/>
  <c r="D4" i="7" a="1"/>
  <c r="K84" i="7" a="1"/>
  <c r="I35" i="7" a="1"/>
  <c r="C84" i="7" a="1"/>
  <c r="F181" i="7" a="1"/>
  <c r="F85" i="7" a="1"/>
  <c r="E218" i="7" a="1"/>
  <c r="J62" i="7" a="1"/>
  <c r="J93" i="7" a="1"/>
  <c r="I353" i="7" a="1"/>
  <c r="I38" i="7" a="1"/>
  <c r="L98" i="7" a="1"/>
  <c r="D87" i="7" a="1"/>
  <c r="J95" i="7" a="1"/>
  <c r="C153" i="7" a="1"/>
  <c r="I308" i="7" a="1"/>
  <c r="J147" i="7" a="1"/>
  <c r="D27" i="7" a="1"/>
  <c r="J342" i="7" a="1"/>
  <c r="E105" i="7" a="1"/>
  <c r="L43" i="7" a="1"/>
  <c r="C162" i="7" a="1"/>
  <c r="J21" i="7" a="1"/>
  <c r="E163" i="7" a="1"/>
  <c r="E110" i="7" a="1"/>
  <c r="K170" i="7" a="1"/>
  <c r="K377" i="3" a="1"/>
  <c r="I380" i="3" a="1"/>
  <c r="E376" i="3" a="1"/>
  <c r="C377" i="3" a="1"/>
  <c r="J377" i="3" a="1"/>
  <c r="C378" i="3" a="1"/>
  <c r="E378" i="3" a="1"/>
  <c r="I379" i="3" a="1"/>
  <c r="J380" i="3" a="1"/>
  <c r="F377" i="3" a="1"/>
  <c r="K378" i="3" a="1"/>
  <c r="L380" i="3" a="1"/>
  <c r="F378" i="3" a="1"/>
  <c r="D377" i="3" a="1"/>
  <c r="L378" i="3" a="1"/>
  <c r="E377" i="3" a="1"/>
  <c r="L379" i="3" a="1"/>
  <c r="K380" i="3" a="1"/>
  <c r="D378" i="3" a="1"/>
  <c r="I378" i="3" a="1"/>
  <c r="K379" i="3" a="1"/>
  <c r="D376" i="3" a="1"/>
  <c r="L377" i="3" a="1"/>
  <c r="F376" i="3" a="1"/>
  <c r="J378" i="3" a="1"/>
  <c r="I377" i="3" a="1"/>
  <c r="C376" i="3" a="1"/>
  <c r="J379" i="3" a="1"/>
  <c r="L387" i="7" l="1"/>
  <c r="F387" i="7"/>
  <c r="K387" i="7"/>
  <c r="E387" i="7"/>
  <c r="J387" i="7"/>
  <c r="D387" i="7"/>
  <c r="I387" i="7"/>
  <c r="R387" i="7" s="1"/>
  <c r="L380" i="3"/>
  <c r="L379" i="3"/>
  <c r="L378" i="3"/>
  <c r="L377" i="3"/>
  <c r="K380" i="3"/>
  <c r="K379" i="3"/>
  <c r="K378" i="3"/>
  <c r="K377" i="3"/>
  <c r="J380" i="3"/>
  <c r="J379" i="3"/>
  <c r="J378" i="3"/>
  <c r="J377" i="3"/>
  <c r="I380" i="3"/>
  <c r="I379" i="3"/>
  <c r="I378" i="3"/>
  <c r="I377" i="3"/>
  <c r="F378" i="3"/>
  <c r="F377" i="3"/>
  <c r="F376" i="3"/>
  <c r="E378" i="3"/>
  <c r="E377" i="3"/>
  <c r="E376" i="3"/>
  <c r="D378" i="3"/>
  <c r="D377" i="3"/>
  <c r="D376" i="3"/>
  <c r="C378" i="3"/>
  <c r="C377" i="3"/>
  <c r="C376" i="3"/>
  <c r="L15" i="7"/>
  <c r="F30" i="7"/>
  <c r="L47" i="7"/>
  <c r="F54" i="7"/>
  <c r="F58" i="7"/>
  <c r="E65" i="7"/>
  <c r="J75" i="7"/>
  <c r="L119" i="7"/>
  <c r="F2" i="7"/>
  <c r="L4" i="7"/>
  <c r="L5" i="7"/>
  <c r="L6" i="7"/>
  <c r="L8" i="7"/>
  <c r="E11" i="7"/>
  <c r="K12" i="7"/>
  <c r="K16" i="7"/>
  <c r="J21" i="7"/>
  <c r="I22" i="7"/>
  <c r="E23" i="7"/>
  <c r="J25" i="7"/>
  <c r="I26" i="7"/>
  <c r="E27" i="7"/>
  <c r="D28" i="7"/>
  <c r="K28" i="7"/>
  <c r="C29" i="7"/>
  <c r="J29" i="7"/>
  <c r="I30" i="7"/>
  <c r="E31" i="7"/>
  <c r="D32" i="7"/>
  <c r="K32" i="7"/>
  <c r="C33" i="7"/>
  <c r="J33" i="7"/>
  <c r="I34" i="7"/>
  <c r="E35" i="7"/>
  <c r="D36" i="7"/>
  <c r="K36" i="7"/>
  <c r="C37" i="7"/>
  <c r="J37" i="7"/>
  <c r="I38" i="7"/>
  <c r="E39" i="7"/>
  <c r="D40" i="7"/>
  <c r="K40" i="7"/>
  <c r="C41" i="7"/>
  <c r="J41" i="7"/>
  <c r="I42" i="7"/>
  <c r="E43" i="7"/>
  <c r="D44" i="7"/>
  <c r="K44" i="7"/>
  <c r="C45" i="7"/>
  <c r="J45" i="7"/>
  <c r="I46" i="7"/>
  <c r="E47" i="7"/>
  <c r="D48" i="7"/>
  <c r="K48" i="7"/>
  <c r="C49" i="7"/>
  <c r="J49" i="7"/>
  <c r="I50" i="7"/>
  <c r="E51" i="7"/>
  <c r="D52" i="7"/>
  <c r="K52" i="7"/>
  <c r="C53" i="7"/>
  <c r="J53" i="7"/>
  <c r="I54" i="7"/>
  <c r="E55" i="7"/>
  <c r="D56" i="7"/>
  <c r="K56" i="7"/>
  <c r="C57" i="7"/>
  <c r="J57" i="7"/>
  <c r="I58" i="7"/>
  <c r="K62" i="7"/>
  <c r="D63" i="7"/>
  <c r="L63" i="7"/>
  <c r="E64" i="7"/>
  <c r="F66" i="7"/>
  <c r="I67" i="7"/>
  <c r="J68" i="7"/>
  <c r="K69" i="7"/>
  <c r="C70" i="7"/>
  <c r="D71" i="7"/>
  <c r="L71" i="7"/>
  <c r="E72" i="7"/>
  <c r="F74" i="7"/>
  <c r="K75" i="7"/>
  <c r="D77" i="7"/>
  <c r="I109" i="7"/>
  <c r="K116" i="7"/>
  <c r="C120" i="7"/>
  <c r="K128" i="7"/>
  <c r="L11" i="7"/>
  <c r="L31" i="7"/>
  <c r="F38" i="7"/>
  <c r="L43" i="7"/>
  <c r="F50" i="7"/>
  <c r="L55" i="7"/>
  <c r="D64" i="7"/>
  <c r="I68" i="7"/>
  <c r="K70" i="7"/>
  <c r="D72" i="7"/>
  <c r="F80" i="7"/>
  <c r="C116" i="7"/>
  <c r="F3" i="7"/>
  <c r="F7" i="7"/>
  <c r="F8" i="7"/>
  <c r="I10" i="7"/>
  <c r="J13" i="7"/>
  <c r="E15" i="7"/>
  <c r="C21" i="7"/>
  <c r="L16" i="7"/>
  <c r="F31" i="7"/>
  <c r="F39" i="7"/>
  <c r="L40" i="7"/>
  <c r="L44" i="7"/>
  <c r="F47" i="7"/>
  <c r="L48" i="7"/>
  <c r="F51" i="7"/>
  <c r="L52" i="7"/>
  <c r="F55" i="7"/>
  <c r="L56" i="7"/>
  <c r="K61" i="7"/>
  <c r="E63" i="7"/>
  <c r="F65" i="7"/>
  <c r="I66" i="7"/>
  <c r="J67" i="7"/>
  <c r="K68" i="7"/>
  <c r="C69" i="7"/>
  <c r="D70" i="7"/>
  <c r="L70" i="7"/>
  <c r="E71" i="7"/>
  <c r="F73" i="7"/>
  <c r="I74" i="7"/>
  <c r="F76" i="7"/>
  <c r="D78" i="7"/>
  <c r="F79" i="7"/>
  <c r="L80" i="7"/>
  <c r="F106" i="7"/>
  <c r="I113" i="7"/>
  <c r="K120" i="7"/>
  <c r="I124" i="7"/>
  <c r="E129" i="7"/>
  <c r="K134" i="7"/>
  <c r="F10" i="7"/>
  <c r="F18" i="7"/>
  <c r="L23" i="7"/>
  <c r="J14" i="7"/>
  <c r="E16" i="7"/>
  <c r="K17" i="7"/>
  <c r="I19" i="7"/>
  <c r="D21" i="7"/>
  <c r="C22" i="7"/>
  <c r="J22" i="7"/>
  <c r="D25" i="7"/>
  <c r="I27" i="7"/>
  <c r="E28" i="7"/>
  <c r="K29" i="7"/>
  <c r="C30" i="7"/>
  <c r="J30" i="7"/>
  <c r="I31" i="7"/>
  <c r="E32" i="7"/>
  <c r="D33" i="7"/>
  <c r="K33" i="7"/>
  <c r="C34" i="7"/>
  <c r="J34" i="7"/>
  <c r="I35" i="7"/>
  <c r="E36" i="7"/>
  <c r="D37" i="7"/>
  <c r="K37" i="7"/>
  <c r="C38" i="7"/>
  <c r="J38" i="7"/>
  <c r="I39" i="7"/>
  <c r="E40" i="7"/>
  <c r="D41" i="7"/>
  <c r="K41" i="7"/>
  <c r="C42" i="7"/>
  <c r="J42" i="7"/>
  <c r="I43" i="7"/>
  <c r="E44" i="7"/>
  <c r="D45" i="7"/>
  <c r="K45" i="7"/>
  <c r="C46" i="7"/>
  <c r="J46" i="7"/>
  <c r="I47" i="7"/>
  <c r="E48" i="7"/>
  <c r="D49" i="7"/>
  <c r="K49" i="7"/>
  <c r="C50" i="7"/>
  <c r="J50" i="7"/>
  <c r="I51" i="7"/>
  <c r="E52" i="7"/>
  <c r="D53" i="7"/>
  <c r="K53" i="7"/>
  <c r="C54" i="7"/>
  <c r="J54" i="7"/>
  <c r="I55" i="7"/>
  <c r="E56" i="7"/>
  <c r="D57" i="7"/>
  <c r="K57" i="7"/>
  <c r="C58" i="7"/>
  <c r="J58" i="7"/>
  <c r="K60" i="7"/>
  <c r="F64" i="7"/>
  <c r="I65" i="7"/>
  <c r="J66" i="7"/>
  <c r="K67" i="7"/>
  <c r="C68" i="7"/>
  <c r="D69" i="7"/>
  <c r="L69" i="7"/>
  <c r="E70" i="7"/>
  <c r="F72" i="7"/>
  <c r="I73" i="7"/>
  <c r="J74" i="7"/>
  <c r="L75" i="7"/>
  <c r="J76" i="7"/>
  <c r="F77" i="7"/>
  <c r="F103" i="7"/>
  <c r="F110" i="7"/>
  <c r="I117" i="7"/>
  <c r="E196" i="7"/>
  <c r="L19" i="7"/>
  <c r="F34" i="7"/>
  <c r="L39" i="7"/>
  <c r="L64" i="7"/>
  <c r="J69" i="7"/>
  <c r="L72" i="7"/>
  <c r="D76" i="7"/>
  <c r="I105" i="7"/>
  <c r="L2" i="7"/>
  <c r="L3" i="7"/>
  <c r="F5" i="7"/>
  <c r="F6" i="7"/>
  <c r="L7" i="7"/>
  <c r="L9" i="7"/>
  <c r="J17" i="7"/>
  <c r="K20" i="7"/>
  <c r="K24" i="7"/>
  <c r="F11" i="7"/>
  <c r="F15" i="7"/>
  <c r="F23" i="7"/>
  <c r="L28" i="7"/>
  <c r="F35" i="7"/>
  <c r="I2" i="7"/>
  <c r="C4" i="7"/>
  <c r="C6" i="7"/>
  <c r="C7" i="7"/>
  <c r="I7" i="7"/>
  <c r="C8" i="7"/>
  <c r="I8" i="7"/>
  <c r="C9" i="7"/>
  <c r="I9" i="7"/>
  <c r="C10" i="7"/>
  <c r="J10" i="7"/>
  <c r="I11" i="7"/>
  <c r="E12" i="7"/>
  <c r="D13" i="7"/>
  <c r="K13" i="7"/>
  <c r="C14" i="7"/>
  <c r="I15" i="7"/>
  <c r="D17" i="7"/>
  <c r="C18" i="7"/>
  <c r="J18" i="7"/>
  <c r="E20" i="7"/>
  <c r="K21" i="7"/>
  <c r="I23" i="7"/>
  <c r="E24" i="7"/>
  <c r="K25" i="7"/>
  <c r="C26" i="7"/>
  <c r="J26" i="7"/>
  <c r="D29" i="7"/>
  <c r="F12" i="7"/>
  <c r="L13" i="7"/>
  <c r="F16" i="7"/>
  <c r="L17" i="7"/>
  <c r="F20" i="7"/>
  <c r="L21" i="7"/>
  <c r="F24" i="7"/>
  <c r="L25" i="7"/>
  <c r="F28" i="7"/>
  <c r="L29" i="7"/>
  <c r="F32" i="7"/>
  <c r="L33" i="7"/>
  <c r="F36" i="7"/>
  <c r="L37" i="7"/>
  <c r="F40" i="7"/>
  <c r="L41" i="7"/>
  <c r="F44" i="7"/>
  <c r="L45" i="7"/>
  <c r="F48" i="7"/>
  <c r="L49" i="7"/>
  <c r="F52" i="7"/>
  <c r="L53" i="7"/>
  <c r="F56" i="7"/>
  <c r="L57" i="7"/>
  <c r="K59" i="7"/>
  <c r="E62" i="7"/>
  <c r="F63" i="7"/>
  <c r="I64" i="7"/>
  <c r="J65" i="7"/>
  <c r="K66" i="7"/>
  <c r="C67" i="7"/>
  <c r="D68" i="7"/>
  <c r="L68" i="7"/>
  <c r="E69" i="7"/>
  <c r="F71" i="7"/>
  <c r="I72" i="7"/>
  <c r="J73" i="7"/>
  <c r="K74" i="7"/>
  <c r="D75" i="7"/>
  <c r="J77" i="7"/>
  <c r="F78" i="7"/>
  <c r="L79" i="7"/>
  <c r="F82" i="7"/>
  <c r="E107" i="7"/>
  <c r="F114" i="7"/>
  <c r="I121" i="7"/>
  <c r="K125" i="7"/>
  <c r="K130" i="7"/>
  <c r="C136" i="7"/>
  <c r="F22" i="7"/>
  <c r="L27" i="7"/>
  <c r="L35" i="7"/>
  <c r="F42" i="7"/>
  <c r="F46" i="7"/>
  <c r="L51" i="7"/>
  <c r="C63" i="7"/>
  <c r="F67" i="7"/>
  <c r="C71" i="7"/>
  <c r="E73" i="7"/>
  <c r="L81" i="7"/>
  <c r="K112" i="7"/>
  <c r="E133" i="7"/>
  <c r="G1" i="7"/>
  <c r="F4" i="7"/>
  <c r="F9" i="7"/>
  <c r="D12" i="7"/>
  <c r="I14" i="7"/>
  <c r="D16" i="7"/>
  <c r="I18" i="7"/>
  <c r="D24" i="7"/>
  <c r="F19" i="7"/>
  <c r="L24" i="7"/>
  <c r="L32" i="7"/>
  <c r="F43" i="7"/>
  <c r="C3" i="7"/>
  <c r="C5" i="7"/>
  <c r="I6" i="7"/>
  <c r="D2" i="7"/>
  <c r="J2" i="7"/>
  <c r="D3" i="7"/>
  <c r="J3" i="7"/>
  <c r="D4" i="7"/>
  <c r="J5" i="7"/>
  <c r="J6" i="7"/>
  <c r="J7" i="7"/>
  <c r="D9" i="7"/>
  <c r="D10" i="7"/>
  <c r="K10" i="7"/>
  <c r="J11" i="7"/>
  <c r="I12" i="7"/>
  <c r="E13" i="7"/>
  <c r="D14" i="7"/>
  <c r="K14" i="7"/>
  <c r="J15" i="7"/>
  <c r="I16" i="7"/>
  <c r="E17" i="7"/>
  <c r="C19" i="7"/>
  <c r="J19" i="7"/>
  <c r="I20" i="7"/>
  <c r="D22" i="7"/>
  <c r="I24" i="7"/>
  <c r="E25" i="7"/>
  <c r="K26" i="7"/>
  <c r="C27" i="7"/>
  <c r="J27" i="7"/>
  <c r="I28" i="7"/>
  <c r="E29" i="7"/>
  <c r="D30" i="7"/>
  <c r="K30" i="7"/>
  <c r="C31" i="7"/>
  <c r="J31" i="7"/>
  <c r="I32" i="7"/>
  <c r="E33" i="7"/>
  <c r="D34" i="7"/>
  <c r="K34" i="7"/>
  <c r="C35" i="7"/>
  <c r="J35" i="7"/>
  <c r="I36" i="7"/>
  <c r="E37" i="7"/>
  <c r="D38" i="7"/>
  <c r="K38" i="7"/>
  <c r="C39" i="7"/>
  <c r="J39" i="7"/>
  <c r="I40" i="7"/>
  <c r="E41" i="7"/>
  <c r="D42" i="7"/>
  <c r="K42" i="7"/>
  <c r="C43" i="7"/>
  <c r="J43" i="7"/>
  <c r="I44" i="7"/>
  <c r="E45" i="7"/>
  <c r="D46" i="7"/>
  <c r="K46" i="7"/>
  <c r="C47" i="7"/>
  <c r="J47" i="7"/>
  <c r="I48" i="7"/>
  <c r="E49" i="7"/>
  <c r="D50" i="7"/>
  <c r="K50" i="7"/>
  <c r="C51" i="7"/>
  <c r="J51" i="7"/>
  <c r="I52" i="7"/>
  <c r="E53" i="7"/>
  <c r="D54" i="7"/>
  <c r="K54" i="7"/>
  <c r="C55" i="7"/>
  <c r="J55" i="7"/>
  <c r="I56" i="7"/>
  <c r="E57" i="7"/>
  <c r="D58" i="7"/>
  <c r="K58" i="7"/>
  <c r="E61" i="7"/>
  <c r="I63" i="7"/>
  <c r="J64" i="7"/>
  <c r="K65" i="7"/>
  <c r="C66" i="7"/>
  <c r="D67" i="7"/>
  <c r="L67" i="7"/>
  <c r="E68" i="7"/>
  <c r="F70" i="7"/>
  <c r="I71" i="7"/>
  <c r="J72" i="7"/>
  <c r="K73" i="7"/>
  <c r="C74" i="7"/>
  <c r="E75" i="7"/>
  <c r="L76" i="7"/>
  <c r="C104" i="7"/>
  <c r="L107" i="7"/>
  <c r="E111" i="7"/>
  <c r="F118" i="7"/>
  <c r="E131" i="7"/>
  <c r="F150" i="7"/>
  <c r="C13" i="7"/>
  <c r="C17" i="7"/>
  <c r="E19" i="7"/>
  <c r="D20" i="7"/>
  <c r="C25" i="7"/>
  <c r="L12" i="7"/>
  <c r="L20" i="7"/>
  <c r="F27" i="7"/>
  <c r="L36" i="7"/>
  <c r="C2" i="7"/>
  <c r="I3" i="7"/>
  <c r="I4" i="7"/>
  <c r="I5" i="7"/>
  <c r="J4" i="7"/>
  <c r="D5" i="7"/>
  <c r="D6" i="7"/>
  <c r="D7" i="7"/>
  <c r="D8" i="7"/>
  <c r="J8" i="7"/>
  <c r="J9" i="7"/>
  <c r="C11" i="7"/>
  <c r="C15" i="7"/>
  <c r="D18" i="7"/>
  <c r="K18" i="7"/>
  <c r="E21" i="7"/>
  <c r="K22" i="7"/>
  <c r="C23" i="7"/>
  <c r="J23" i="7"/>
  <c r="D26" i="7"/>
  <c r="L10" i="7"/>
  <c r="F13" i="7"/>
  <c r="L14" i="7"/>
  <c r="F17" i="7"/>
  <c r="L18" i="7"/>
  <c r="F21" i="7"/>
  <c r="L22" i="7"/>
  <c r="F25" i="7"/>
  <c r="L26" i="7"/>
  <c r="F29" i="7"/>
  <c r="L30" i="7"/>
  <c r="F33" i="7"/>
  <c r="L34" i="7"/>
  <c r="F37" i="7"/>
  <c r="L38" i="7"/>
  <c r="F41" i="7"/>
  <c r="L42" i="7"/>
  <c r="F45" i="7"/>
  <c r="L46" i="7"/>
  <c r="F49" i="7"/>
  <c r="L50" i="7"/>
  <c r="F53" i="7"/>
  <c r="L54" i="7"/>
  <c r="F57" i="7"/>
  <c r="L58" i="7"/>
  <c r="E60" i="7"/>
  <c r="J63" i="7"/>
  <c r="K64" i="7"/>
  <c r="C65" i="7"/>
  <c r="D66" i="7"/>
  <c r="L66" i="7"/>
  <c r="E67" i="7"/>
  <c r="F69" i="7"/>
  <c r="I70" i="7"/>
  <c r="J71" i="7"/>
  <c r="K72" i="7"/>
  <c r="C73" i="7"/>
  <c r="D74" i="7"/>
  <c r="L74" i="7"/>
  <c r="L77" i="7"/>
  <c r="L78" i="7"/>
  <c r="F81" i="7"/>
  <c r="K104" i="7"/>
  <c r="C108" i="7"/>
  <c r="L111" i="7"/>
  <c r="E115" i="7"/>
  <c r="F122" i="7"/>
  <c r="K137" i="7"/>
  <c r="F14" i="7"/>
  <c r="F26" i="7"/>
  <c r="E2" i="7"/>
  <c r="K2" i="7"/>
  <c r="E3" i="7"/>
  <c r="K3" i="7"/>
  <c r="E4" i="7"/>
  <c r="K4" i="7"/>
  <c r="E5" i="7"/>
  <c r="K5" i="7"/>
  <c r="E6" i="7"/>
  <c r="K6" i="7"/>
  <c r="E7" i="7"/>
  <c r="K7" i="7"/>
  <c r="E8" i="7"/>
  <c r="K8" i="7"/>
  <c r="E9" i="7"/>
  <c r="K9" i="7"/>
  <c r="E10" i="7"/>
  <c r="D11" i="7"/>
  <c r="K11" i="7"/>
  <c r="C12" i="7"/>
  <c r="J12" i="7"/>
  <c r="I13" i="7"/>
  <c r="E14" i="7"/>
  <c r="D15" i="7"/>
  <c r="K15" i="7"/>
  <c r="C16" i="7"/>
  <c r="J16" i="7"/>
  <c r="I17" i="7"/>
  <c r="E18" i="7"/>
  <c r="D19" i="7"/>
  <c r="K19" i="7"/>
  <c r="C20" i="7"/>
  <c r="J20" i="7"/>
  <c r="I21" i="7"/>
  <c r="E22" i="7"/>
  <c r="D23" i="7"/>
  <c r="K23" i="7"/>
  <c r="C24" i="7"/>
  <c r="J24" i="7"/>
  <c r="I25" i="7"/>
  <c r="E26" i="7"/>
  <c r="D27" i="7"/>
  <c r="K27" i="7"/>
  <c r="C28" i="7"/>
  <c r="J28" i="7"/>
  <c r="I29" i="7"/>
  <c r="E30" i="7"/>
  <c r="D31" i="7"/>
  <c r="K31" i="7"/>
  <c r="C32" i="7"/>
  <c r="J32" i="7"/>
  <c r="I33" i="7"/>
  <c r="E34" i="7"/>
  <c r="D35" i="7"/>
  <c r="K35" i="7"/>
  <c r="C36" i="7"/>
  <c r="J36" i="7"/>
  <c r="I37" i="7"/>
  <c r="E38" i="7"/>
  <c r="D39" i="7"/>
  <c r="K39" i="7"/>
  <c r="C40" i="7"/>
  <c r="J40" i="7"/>
  <c r="I41" i="7"/>
  <c r="E42" i="7"/>
  <c r="D43" i="7"/>
  <c r="K43" i="7"/>
  <c r="C44" i="7"/>
  <c r="J44" i="7"/>
  <c r="I45" i="7"/>
  <c r="E46" i="7"/>
  <c r="D47" i="7"/>
  <c r="K47" i="7"/>
  <c r="C48" i="7"/>
  <c r="J48" i="7"/>
  <c r="I49" i="7"/>
  <c r="E50" i="7"/>
  <c r="D51" i="7"/>
  <c r="K51" i="7"/>
  <c r="C52" i="7"/>
  <c r="J52" i="7"/>
  <c r="I53" i="7"/>
  <c r="E54" i="7"/>
  <c r="D55" i="7"/>
  <c r="K55" i="7"/>
  <c r="C56" i="7"/>
  <c r="J56" i="7"/>
  <c r="I57" i="7"/>
  <c r="E58" i="7"/>
  <c r="E59" i="7"/>
  <c r="K63" i="7"/>
  <c r="C64" i="7"/>
  <c r="D65" i="7"/>
  <c r="L65" i="7"/>
  <c r="E66" i="7"/>
  <c r="F68" i="7"/>
  <c r="I69" i="7"/>
  <c r="J70" i="7"/>
  <c r="K71" i="7"/>
  <c r="C72" i="7"/>
  <c r="D73" i="7"/>
  <c r="L73" i="7"/>
  <c r="E74" i="7"/>
  <c r="F75" i="7"/>
  <c r="K108" i="7"/>
  <c r="C112" i="7"/>
  <c r="L115" i="7"/>
  <c r="E119" i="7"/>
  <c r="E127" i="7"/>
  <c r="K132" i="7"/>
  <c r="F138" i="7"/>
  <c r="L82" i="7"/>
  <c r="F83" i="7"/>
  <c r="L83" i="7"/>
  <c r="F84" i="7"/>
  <c r="L84" i="7"/>
  <c r="F85" i="7"/>
  <c r="L85" i="7"/>
  <c r="F86" i="7"/>
  <c r="L86" i="7"/>
  <c r="F87" i="7"/>
  <c r="L87" i="7"/>
  <c r="F88" i="7"/>
  <c r="L88" i="7"/>
  <c r="F89" i="7"/>
  <c r="L89" i="7"/>
  <c r="F90" i="7"/>
  <c r="L90" i="7"/>
  <c r="F91" i="7"/>
  <c r="L91" i="7"/>
  <c r="F92" i="7"/>
  <c r="L92" i="7"/>
  <c r="F93" i="7"/>
  <c r="L93" i="7"/>
  <c r="F94" i="7"/>
  <c r="L94" i="7"/>
  <c r="F95" i="7"/>
  <c r="L95" i="7"/>
  <c r="F96" i="7"/>
  <c r="L96" i="7"/>
  <c r="F97" i="7"/>
  <c r="L97" i="7"/>
  <c r="F98" i="7"/>
  <c r="L98" i="7"/>
  <c r="F99" i="7"/>
  <c r="L99" i="7"/>
  <c r="F100" i="7"/>
  <c r="L100" i="7"/>
  <c r="F101" i="7"/>
  <c r="L101" i="7"/>
  <c r="F102" i="7"/>
  <c r="L102" i="7"/>
  <c r="D104" i="7"/>
  <c r="J105" i="7"/>
  <c r="D108" i="7"/>
  <c r="J109" i="7"/>
  <c r="D112" i="7"/>
  <c r="J113" i="7"/>
  <c r="D116" i="7"/>
  <c r="J117" i="7"/>
  <c r="D120" i="7"/>
  <c r="J121" i="7"/>
  <c r="I123" i="7"/>
  <c r="K124" i="7"/>
  <c r="C126" i="7"/>
  <c r="L126" i="7"/>
  <c r="F135" i="7"/>
  <c r="I138" i="7"/>
  <c r="D139" i="7"/>
  <c r="E147" i="7"/>
  <c r="F154" i="7"/>
  <c r="F59" i="7"/>
  <c r="L59" i="7"/>
  <c r="F60" i="7"/>
  <c r="L60" i="7"/>
  <c r="F61" i="7"/>
  <c r="L61" i="7"/>
  <c r="F62" i="7"/>
  <c r="L62" i="7"/>
  <c r="I103" i="7"/>
  <c r="E104" i="7"/>
  <c r="L104" i="7"/>
  <c r="C105" i="7"/>
  <c r="K105" i="7"/>
  <c r="I106" i="7"/>
  <c r="F107" i="7"/>
  <c r="E108" i="7"/>
  <c r="L108" i="7"/>
  <c r="C109" i="7"/>
  <c r="K109" i="7"/>
  <c r="I110" i="7"/>
  <c r="F111" i="7"/>
  <c r="E112" i="7"/>
  <c r="L112" i="7"/>
  <c r="C113" i="7"/>
  <c r="K113" i="7"/>
  <c r="I114" i="7"/>
  <c r="F115" i="7"/>
  <c r="E116" i="7"/>
  <c r="L116" i="7"/>
  <c r="C117" i="7"/>
  <c r="K117" i="7"/>
  <c r="I118" i="7"/>
  <c r="F119" i="7"/>
  <c r="E120" i="7"/>
  <c r="L120" i="7"/>
  <c r="C121" i="7"/>
  <c r="K121" i="7"/>
  <c r="I122" i="7"/>
  <c r="K123" i="7"/>
  <c r="C125" i="7"/>
  <c r="L125" i="7"/>
  <c r="E126" i="7"/>
  <c r="F127" i="7"/>
  <c r="L128" i="7"/>
  <c r="F129" i="7"/>
  <c r="L130" i="7"/>
  <c r="F131" i="7"/>
  <c r="L132" i="7"/>
  <c r="F133" i="7"/>
  <c r="L134" i="7"/>
  <c r="I135" i="7"/>
  <c r="D136" i="7"/>
  <c r="L137" i="7"/>
  <c r="D141" i="7"/>
  <c r="L147" i="7"/>
  <c r="E151" i="7"/>
  <c r="F158" i="7"/>
  <c r="E217" i="7"/>
  <c r="C75" i="7"/>
  <c r="I75" i="7"/>
  <c r="C76" i="7"/>
  <c r="I76" i="7"/>
  <c r="C77" i="7"/>
  <c r="I77" i="7"/>
  <c r="C78" i="7"/>
  <c r="I78" i="7"/>
  <c r="C79" i="7"/>
  <c r="I79" i="7"/>
  <c r="C80" i="7"/>
  <c r="I80" i="7"/>
  <c r="C81" i="7"/>
  <c r="I81" i="7"/>
  <c r="C82" i="7"/>
  <c r="I82" i="7"/>
  <c r="C83" i="7"/>
  <c r="I83" i="7"/>
  <c r="C84" i="7"/>
  <c r="I84" i="7"/>
  <c r="C85" i="7"/>
  <c r="I85" i="7"/>
  <c r="C86" i="7"/>
  <c r="I86" i="7"/>
  <c r="C87" i="7"/>
  <c r="I87" i="7"/>
  <c r="C88" i="7"/>
  <c r="I88" i="7"/>
  <c r="C89" i="7"/>
  <c r="I89" i="7"/>
  <c r="C90" i="7"/>
  <c r="I90" i="7"/>
  <c r="C91" i="7"/>
  <c r="I91" i="7"/>
  <c r="C92" i="7"/>
  <c r="I92" i="7"/>
  <c r="C93" i="7"/>
  <c r="I93" i="7"/>
  <c r="C94" i="7"/>
  <c r="I94" i="7"/>
  <c r="C95" i="7"/>
  <c r="I95" i="7"/>
  <c r="C96" i="7"/>
  <c r="I96" i="7"/>
  <c r="C97" i="7"/>
  <c r="I97" i="7"/>
  <c r="C98" i="7"/>
  <c r="I98" i="7"/>
  <c r="C99" i="7"/>
  <c r="I99" i="7"/>
  <c r="C100" i="7"/>
  <c r="I100" i="7"/>
  <c r="C101" i="7"/>
  <c r="I101" i="7"/>
  <c r="C102" i="7"/>
  <c r="I102" i="7"/>
  <c r="C103" i="7"/>
  <c r="D105" i="7"/>
  <c r="J106" i="7"/>
  <c r="D109" i="7"/>
  <c r="J110" i="7"/>
  <c r="D113" i="7"/>
  <c r="J114" i="7"/>
  <c r="D117" i="7"/>
  <c r="J118" i="7"/>
  <c r="D121" i="7"/>
  <c r="K122" i="7"/>
  <c r="C124" i="7"/>
  <c r="L124" i="7"/>
  <c r="E125" i="7"/>
  <c r="J138" i="7"/>
  <c r="E139" i="7"/>
  <c r="K144" i="7"/>
  <c r="L151" i="7"/>
  <c r="E155" i="7"/>
  <c r="F162" i="7"/>
  <c r="C59" i="7"/>
  <c r="I59" i="7"/>
  <c r="C60" i="7"/>
  <c r="I60" i="7"/>
  <c r="C61" i="7"/>
  <c r="I61" i="7"/>
  <c r="C62" i="7"/>
  <c r="I62" i="7"/>
  <c r="J103" i="7"/>
  <c r="F104" i="7"/>
  <c r="E105" i="7"/>
  <c r="L105" i="7"/>
  <c r="C106" i="7"/>
  <c r="K106" i="7"/>
  <c r="I107" i="7"/>
  <c r="F108" i="7"/>
  <c r="E109" i="7"/>
  <c r="L109" i="7"/>
  <c r="C110" i="7"/>
  <c r="K110" i="7"/>
  <c r="I111" i="7"/>
  <c r="F112" i="7"/>
  <c r="E113" i="7"/>
  <c r="L113" i="7"/>
  <c r="C114" i="7"/>
  <c r="K114" i="7"/>
  <c r="I115" i="7"/>
  <c r="F116" i="7"/>
  <c r="E117" i="7"/>
  <c r="L117" i="7"/>
  <c r="C118" i="7"/>
  <c r="K118" i="7"/>
  <c r="I119" i="7"/>
  <c r="F120" i="7"/>
  <c r="E121" i="7"/>
  <c r="L121" i="7"/>
  <c r="C122" i="7"/>
  <c r="C123" i="7"/>
  <c r="L123" i="7"/>
  <c r="E124" i="7"/>
  <c r="F126" i="7"/>
  <c r="K127" i="7"/>
  <c r="E128" i="7"/>
  <c r="K129" i="7"/>
  <c r="E130" i="7"/>
  <c r="K131" i="7"/>
  <c r="E132" i="7"/>
  <c r="K133" i="7"/>
  <c r="E134" i="7"/>
  <c r="L135" i="7"/>
  <c r="J139" i="7"/>
  <c r="E140" i="7"/>
  <c r="K148" i="7"/>
  <c r="L155" i="7"/>
  <c r="E159" i="7"/>
  <c r="J78" i="7"/>
  <c r="D79" i="7"/>
  <c r="J79" i="7"/>
  <c r="D80" i="7"/>
  <c r="J80" i="7"/>
  <c r="D81" i="7"/>
  <c r="J81" i="7"/>
  <c r="D82" i="7"/>
  <c r="J82" i="7"/>
  <c r="D83" i="7"/>
  <c r="J83" i="7"/>
  <c r="D84" i="7"/>
  <c r="J84" i="7"/>
  <c r="D85" i="7"/>
  <c r="J85" i="7"/>
  <c r="D86" i="7"/>
  <c r="J86" i="7"/>
  <c r="D87" i="7"/>
  <c r="J87" i="7"/>
  <c r="D88" i="7"/>
  <c r="J88" i="7"/>
  <c r="D89" i="7"/>
  <c r="J89" i="7"/>
  <c r="D90" i="7"/>
  <c r="J90" i="7"/>
  <c r="D91" i="7"/>
  <c r="J91" i="7"/>
  <c r="D92" i="7"/>
  <c r="J92" i="7"/>
  <c r="D93" i="7"/>
  <c r="J93" i="7"/>
  <c r="D94" i="7"/>
  <c r="J94" i="7"/>
  <c r="D95" i="7"/>
  <c r="J95" i="7"/>
  <c r="D96" i="7"/>
  <c r="J96" i="7"/>
  <c r="D97" i="7"/>
  <c r="J97" i="7"/>
  <c r="D98" i="7"/>
  <c r="J98" i="7"/>
  <c r="D99" i="7"/>
  <c r="J99" i="7"/>
  <c r="D100" i="7"/>
  <c r="J100" i="7"/>
  <c r="D101" i="7"/>
  <c r="J101" i="7"/>
  <c r="D102" i="7"/>
  <c r="J102" i="7"/>
  <c r="D103" i="7"/>
  <c r="K103" i="7"/>
  <c r="D106" i="7"/>
  <c r="J107" i="7"/>
  <c r="D110" i="7"/>
  <c r="J111" i="7"/>
  <c r="D114" i="7"/>
  <c r="J115" i="7"/>
  <c r="D118" i="7"/>
  <c r="J119" i="7"/>
  <c r="D122" i="7"/>
  <c r="L122" i="7"/>
  <c r="E123" i="7"/>
  <c r="F125" i="7"/>
  <c r="J136" i="7"/>
  <c r="E137" i="7"/>
  <c r="K152" i="7"/>
  <c r="L159" i="7"/>
  <c r="D181" i="7"/>
  <c r="D59" i="7"/>
  <c r="J59" i="7"/>
  <c r="D60" i="7"/>
  <c r="J60" i="7"/>
  <c r="D61" i="7"/>
  <c r="J61" i="7"/>
  <c r="D62" i="7"/>
  <c r="J62" i="7"/>
  <c r="E103" i="7"/>
  <c r="I104" i="7"/>
  <c r="F105" i="7"/>
  <c r="E106" i="7"/>
  <c r="L106" i="7"/>
  <c r="C107" i="7"/>
  <c r="K107" i="7"/>
  <c r="I108" i="7"/>
  <c r="F109" i="7"/>
  <c r="E110" i="7"/>
  <c r="L110" i="7"/>
  <c r="C111" i="7"/>
  <c r="K111" i="7"/>
  <c r="I112" i="7"/>
  <c r="F113" i="7"/>
  <c r="E114" i="7"/>
  <c r="L114" i="7"/>
  <c r="C115" i="7"/>
  <c r="K115" i="7"/>
  <c r="I116" i="7"/>
  <c r="F117" i="7"/>
  <c r="E118" i="7"/>
  <c r="L118" i="7"/>
  <c r="C119" i="7"/>
  <c r="K119" i="7"/>
  <c r="I120" i="7"/>
  <c r="F121" i="7"/>
  <c r="E122" i="7"/>
  <c r="F124" i="7"/>
  <c r="I126" i="7"/>
  <c r="L127" i="7"/>
  <c r="F128" i="7"/>
  <c r="L129" i="7"/>
  <c r="F130" i="7"/>
  <c r="L131" i="7"/>
  <c r="F132" i="7"/>
  <c r="L133" i="7"/>
  <c r="F134" i="7"/>
  <c r="C138" i="7"/>
  <c r="K139" i="7"/>
  <c r="I140" i="7"/>
  <c r="L142" i="7"/>
  <c r="K156" i="7"/>
  <c r="E76" i="7"/>
  <c r="K76" i="7"/>
  <c r="E77" i="7"/>
  <c r="K77" i="7"/>
  <c r="E78" i="7"/>
  <c r="K78" i="7"/>
  <c r="E79" i="7"/>
  <c r="K79" i="7"/>
  <c r="E80" i="7"/>
  <c r="K80" i="7"/>
  <c r="E81" i="7"/>
  <c r="K81" i="7"/>
  <c r="E82" i="7"/>
  <c r="K82" i="7"/>
  <c r="E83" i="7"/>
  <c r="K83" i="7"/>
  <c r="E84" i="7"/>
  <c r="K84" i="7"/>
  <c r="E85" i="7"/>
  <c r="K85" i="7"/>
  <c r="E86" i="7"/>
  <c r="K86" i="7"/>
  <c r="E87" i="7"/>
  <c r="K87" i="7"/>
  <c r="E88" i="7"/>
  <c r="K88" i="7"/>
  <c r="E89" i="7"/>
  <c r="K89" i="7"/>
  <c r="E90" i="7"/>
  <c r="K90" i="7"/>
  <c r="E91" i="7"/>
  <c r="K91" i="7"/>
  <c r="E92" i="7"/>
  <c r="K92" i="7"/>
  <c r="E93" i="7"/>
  <c r="K93" i="7"/>
  <c r="E94" i="7"/>
  <c r="K94" i="7"/>
  <c r="E95" i="7"/>
  <c r="K95" i="7"/>
  <c r="E96" i="7"/>
  <c r="K96" i="7"/>
  <c r="E97" i="7"/>
  <c r="K97" i="7"/>
  <c r="E98" i="7"/>
  <c r="K98" i="7"/>
  <c r="E99" i="7"/>
  <c r="K99" i="7"/>
  <c r="E100" i="7"/>
  <c r="K100" i="7"/>
  <c r="E101" i="7"/>
  <c r="K101" i="7"/>
  <c r="E102" i="7"/>
  <c r="K102" i="7"/>
  <c r="L103" i="7"/>
  <c r="J104" i="7"/>
  <c r="D107" i="7"/>
  <c r="J108" i="7"/>
  <c r="D111" i="7"/>
  <c r="J112" i="7"/>
  <c r="D115" i="7"/>
  <c r="J116" i="7"/>
  <c r="D119" i="7"/>
  <c r="J120" i="7"/>
  <c r="F123" i="7"/>
  <c r="I125" i="7"/>
  <c r="K126" i="7"/>
  <c r="C135" i="7"/>
  <c r="K136" i="7"/>
  <c r="F137" i="7"/>
  <c r="C143" i="7"/>
  <c r="F146" i="7"/>
  <c r="K160" i="7"/>
  <c r="F164" i="7"/>
  <c r="C127" i="7"/>
  <c r="I127" i="7"/>
  <c r="C128" i="7"/>
  <c r="I128" i="7"/>
  <c r="C129" i="7"/>
  <c r="I129" i="7"/>
  <c r="C130" i="7"/>
  <c r="I130" i="7"/>
  <c r="C131" i="7"/>
  <c r="I131" i="7"/>
  <c r="C132" i="7"/>
  <c r="I132" i="7"/>
  <c r="C133" i="7"/>
  <c r="I133" i="7"/>
  <c r="C134" i="7"/>
  <c r="I134" i="7"/>
  <c r="J135" i="7"/>
  <c r="E136" i="7"/>
  <c r="I137" i="7"/>
  <c r="D138" i="7"/>
  <c r="L139" i="7"/>
  <c r="C140" i="7"/>
  <c r="K141" i="7"/>
  <c r="F142" i="7"/>
  <c r="J143" i="7"/>
  <c r="E144" i="7"/>
  <c r="C145" i="7"/>
  <c r="J145" i="7"/>
  <c r="I146" i="7"/>
  <c r="D148" i="7"/>
  <c r="C149" i="7"/>
  <c r="J149" i="7"/>
  <c r="I150" i="7"/>
  <c r="D152" i="7"/>
  <c r="C153" i="7"/>
  <c r="J153" i="7"/>
  <c r="I154" i="7"/>
  <c r="D156" i="7"/>
  <c r="C157" i="7"/>
  <c r="J157" i="7"/>
  <c r="I158" i="7"/>
  <c r="D160" i="7"/>
  <c r="C161" i="7"/>
  <c r="J161" i="7"/>
  <c r="I162" i="7"/>
  <c r="F163" i="7"/>
  <c r="I164" i="7"/>
  <c r="E178" i="7"/>
  <c r="F190" i="7"/>
  <c r="K206" i="7"/>
  <c r="D234" i="7"/>
  <c r="D135" i="7"/>
  <c r="L136" i="7"/>
  <c r="C137" i="7"/>
  <c r="K138" i="7"/>
  <c r="F139" i="7"/>
  <c r="J140" i="7"/>
  <c r="E141" i="7"/>
  <c r="I142" i="7"/>
  <c r="D143" i="7"/>
  <c r="L144" i="7"/>
  <c r="K145" i="7"/>
  <c r="F147" i="7"/>
  <c r="E148" i="7"/>
  <c r="L148" i="7"/>
  <c r="K149" i="7"/>
  <c r="F151" i="7"/>
  <c r="E152" i="7"/>
  <c r="L152" i="7"/>
  <c r="K153" i="7"/>
  <c r="F155" i="7"/>
  <c r="E156" i="7"/>
  <c r="L156" i="7"/>
  <c r="K157" i="7"/>
  <c r="F159" i="7"/>
  <c r="E160" i="7"/>
  <c r="L160" i="7"/>
  <c r="K161" i="7"/>
  <c r="I163" i="7"/>
  <c r="L165" i="7"/>
  <c r="F166" i="7"/>
  <c r="L167" i="7"/>
  <c r="F168" i="7"/>
  <c r="E174" i="7"/>
  <c r="I176" i="7"/>
  <c r="J178" i="7"/>
  <c r="E182" i="7"/>
  <c r="J186" i="7"/>
  <c r="C208" i="7"/>
  <c r="J122" i="7"/>
  <c r="D123" i="7"/>
  <c r="J123" i="7"/>
  <c r="D124" i="7"/>
  <c r="J124" i="7"/>
  <c r="D125" i="7"/>
  <c r="J125" i="7"/>
  <c r="D126" i="7"/>
  <c r="J126" i="7"/>
  <c r="D127" i="7"/>
  <c r="J127" i="7"/>
  <c r="D128" i="7"/>
  <c r="J128" i="7"/>
  <c r="D129" i="7"/>
  <c r="J129" i="7"/>
  <c r="D130" i="7"/>
  <c r="J130" i="7"/>
  <c r="D131" i="7"/>
  <c r="J131" i="7"/>
  <c r="D132" i="7"/>
  <c r="J132" i="7"/>
  <c r="D133" i="7"/>
  <c r="J133" i="7"/>
  <c r="D134" i="7"/>
  <c r="J134" i="7"/>
  <c r="K135" i="7"/>
  <c r="F136" i="7"/>
  <c r="J137" i="7"/>
  <c r="E138" i="7"/>
  <c r="I139" i="7"/>
  <c r="D140" i="7"/>
  <c r="L141" i="7"/>
  <c r="C142" i="7"/>
  <c r="K143" i="7"/>
  <c r="F144" i="7"/>
  <c r="D145" i="7"/>
  <c r="C146" i="7"/>
  <c r="J146" i="7"/>
  <c r="I147" i="7"/>
  <c r="D149" i="7"/>
  <c r="C150" i="7"/>
  <c r="J150" i="7"/>
  <c r="I151" i="7"/>
  <c r="D153" i="7"/>
  <c r="C154" i="7"/>
  <c r="J154" i="7"/>
  <c r="I155" i="7"/>
  <c r="D157" i="7"/>
  <c r="C158" i="7"/>
  <c r="J158" i="7"/>
  <c r="I159" i="7"/>
  <c r="D161" i="7"/>
  <c r="C162" i="7"/>
  <c r="J162" i="7"/>
  <c r="K164" i="7"/>
  <c r="C165" i="7"/>
  <c r="I166" i="7"/>
  <c r="C167" i="7"/>
  <c r="I168" i="7"/>
  <c r="C169" i="7"/>
  <c r="J174" i="7"/>
  <c r="L176" i="7"/>
  <c r="C187" i="7"/>
  <c r="D199" i="7"/>
  <c r="F255" i="7"/>
  <c r="E135" i="7"/>
  <c r="I136" i="7"/>
  <c r="D137" i="7"/>
  <c r="L138" i="7"/>
  <c r="C139" i="7"/>
  <c r="K140" i="7"/>
  <c r="F141" i="7"/>
  <c r="J142" i="7"/>
  <c r="E143" i="7"/>
  <c r="I144" i="7"/>
  <c r="E145" i="7"/>
  <c r="L145" i="7"/>
  <c r="K146" i="7"/>
  <c r="F148" i="7"/>
  <c r="E149" i="7"/>
  <c r="L149" i="7"/>
  <c r="K150" i="7"/>
  <c r="F152" i="7"/>
  <c r="E153" i="7"/>
  <c r="L153" i="7"/>
  <c r="K154" i="7"/>
  <c r="F156" i="7"/>
  <c r="E157" i="7"/>
  <c r="L157" i="7"/>
  <c r="K158" i="7"/>
  <c r="F160" i="7"/>
  <c r="E161" i="7"/>
  <c r="L161" i="7"/>
  <c r="K162" i="7"/>
  <c r="K163" i="7"/>
  <c r="C164" i="7"/>
  <c r="L172" i="7"/>
  <c r="C179" i="7"/>
  <c r="F183" i="7"/>
  <c r="K187" i="7"/>
  <c r="D200" i="7"/>
  <c r="D211" i="7"/>
  <c r="F223" i="7"/>
  <c r="I141" i="7"/>
  <c r="D142" i="7"/>
  <c r="L143" i="7"/>
  <c r="C144" i="7"/>
  <c r="D146" i="7"/>
  <c r="C147" i="7"/>
  <c r="J147" i="7"/>
  <c r="I148" i="7"/>
  <c r="D150" i="7"/>
  <c r="C151" i="7"/>
  <c r="J151" i="7"/>
  <c r="I152" i="7"/>
  <c r="D154" i="7"/>
  <c r="C155" i="7"/>
  <c r="J155" i="7"/>
  <c r="I156" i="7"/>
  <c r="D158" i="7"/>
  <c r="C159" i="7"/>
  <c r="J159" i="7"/>
  <c r="I160" i="7"/>
  <c r="D162" i="7"/>
  <c r="C163" i="7"/>
  <c r="L164" i="7"/>
  <c r="C170" i="7"/>
  <c r="C175" i="7"/>
  <c r="D177" i="7"/>
  <c r="K179" i="7"/>
  <c r="K193" i="7"/>
  <c r="E201" i="7"/>
  <c r="L212" i="7"/>
  <c r="L140" i="7"/>
  <c r="C141" i="7"/>
  <c r="K142" i="7"/>
  <c r="F143" i="7"/>
  <c r="J144" i="7"/>
  <c r="F145" i="7"/>
  <c r="E146" i="7"/>
  <c r="L146" i="7"/>
  <c r="K147" i="7"/>
  <c r="F149" i="7"/>
  <c r="E150" i="7"/>
  <c r="L150" i="7"/>
  <c r="K151" i="7"/>
  <c r="F153" i="7"/>
  <c r="E154" i="7"/>
  <c r="L154" i="7"/>
  <c r="K155" i="7"/>
  <c r="F157" i="7"/>
  <c r="E158" i="7"/>
  <c r="L158" i="7"/>
  <c r="K159" i="7"/>
  <c r="F161" i="7"/>
  <c r="E162" i="7"/>
  <c r="L162" i="7"/>
  <c r="L163" i="7"/>
  <c r="E164" i="7"/>
  <c r="F165" i="7"/>
  <c r="L166" i="7"/>
  <c r="F167" i="7"/>
  <c r="L168" i="7"/>
  <c r="F169" i="7"/>
  <c r="D173" i="7"/>
  <c r="F175" i="7"/>
  <c r="I184" i="7"/>
  <c r="L188" i="7"/>
  <c r="K226" i="7"/>
  <c r="F140" i="7"/>
  <c r="J141" i="7"/>
  <c r="E142" i="7"/>
  <c r="I143" i="7"/>
  <c r="D144" i="7"/>
  <c r="I145" i="7"/>
  <c r="D147" i="7"/>
  <c r="C148" i="7"/>
  <c r="J148" i="7"/>
  <c r="I149" i="7"/>
  <c r="D151" i="7"/>
  <c r="C152" i="7"/>
  <c r="J152" i="7"/>
  <c r="I153" i="7"/>
  <c r="D155" i="7"/>
  <c r="C156" i="7"/>
  <c r="J156" i="7"/>
  <c r="I157" i="7"/>
  <c r="D159" i="7"/>
  <c r="C160" i="7"/>
  <c r="J160" i="7"/>
  <c r="I161" i="7"/>
  <c r="E163" i="7"/>
  <c r="I165" i="7"/>
  <c r="C166" i="7"/>
  <c r="I167" i="7"/>
  <c r="C168" i="7"/>
  <c r="I169" i="7"/>
  <c r="L171" i="7"/>
  <c r="K175" i="7"/>
  <c r="L180" i="7"/>
  <c r="D189" i="7"/>
  <c r="I195" i="7"/>
  <c r="L228" i="7"/>
  <c r="D163" i="7"/>
  <c r="J163" i="7"/>
  <c r="D164" i="7"/>
  <c r="J164" i="7"/>
  <c r="D165" i="7"/>
  <c r="J165" i="7"/>
  <c r="D166" i="7"/>
  <c r="J166" i="7"/>
  <c r="D167" i="7"/>
  <c r="J167" i="7"/>
  <c r="D168" i="7"/>
  <c r="J168" i="7"/>
  <c r="D169" i="7"/>
  <c r="J169" i="7"/>
  <c r="D170" i="7"/>
  <c r="J170" i="7"/>
  <c r="D171" i="7"/>
  <c r="J171" i="7"/>
  <c r="E172" i="7"/>
  <c r="E173" i="7"/>
  <c r="F174" i="7"/>
  <c r="I175" i="7"/>
  <c r="J177" i="7"/>
  <c r="C178" i="7"/>
  <c r="K178" i="7"/>
  <c r="L179" i="7"/>
  <c r="D180" i="7"/>
  <c r="E181" i="7"/>
  <c r="F182" i="7"/>
  <c r="I183" i="7"/>
  <c r="J185" i="7"/>
  <c r="C186" i="7"/>
  <c r="K186" i="7"/>
  <c r="L187" i="7"/>
  <c r="D188" i="7"/>
  <c r="E189" i="7"/>
  <c r="I190" i="7"/>
  <c r="C191" i="7"/>
  <c r="K194" i="7"/>
  <c r="I196" i="7"/>
  <c r="E197" i="7"/>
  <c r="E198" i="7"/>
  <c r="F199" i="7"/>
  <c r="K203" i="7"/>
  <c r="C205" i="7"/>
  <c r="D208" i="7"/>
  <c r="L209" i="7"/>
  <c r="E214" i="7"/>
  <c r="F220" i="7"/>
  <c r="I257" i="7"/>
  <c r="F172" i="7"/>
  <c r="F173" i="7"/>
  <c r="I174" i="7"/>
  <c r="J176" i="7"/>
  <c r="C177" i="7"/>
  <c r="K177" i="7"/>
  <c r="L178" i="7"/>
  <c r="D179" i="7"/>
  <c r="E180" i="7"/>
  <c r="F181" i="7"/>
  <c r="I182" i="7"/>
  <c r="J184" i="7"/>
  <c r="C185" i="7"/>
  <c r="K185" i="7"/>
  <c r="L186" i="7"/>
  <c r="D187" i="7"/>
  <c r="E188" i="7"/>
  <c r="F189" i="7"/>
  <c r="C192" i="7"/>
  <c r="K195" i="7"/>
  <c r="I197" i="7"/>
  <c r="J200" i="7"/>
  <c r="I201" i="7"/>
  <c r="I202" i="7"/>
  <c r="I205" i="7"/>
  <c r="J208" i="7"/>
  <c r="K214" i="7"/>
  <c r="C216" i="7"/>
  <c r="D219" i="7"/>
  <c r="L220" i="7"/>
  <c r="E225" i="7"/>
  <c r="E229" i="7"/>
  <c r="J231" i="7"/>
  <c r="L259" i="7"/>
  <c r="E165" i="7"/>
  <c r="K165" i="7"/>
  <c r="E166" i="7"/>
  <c r="K166" i="7"/>
  <c r="E167" i="7"/>
  <c r="K167" i="7"/>
  <c r="E168" i="7"/>
  <c r="K168" i="7"/>
  <c r="E169" i="7"/>
  <c r="K169" i="7"/>
  <c r="E170" i="7"/>
  <c r="K170" i="7"/>
  <c r="E171" i="7"/>
  <c r="K171" i="7"/>
  <c r="I172" i="7"/>
  <c r="I173" i="7"/>
  <c r="J175" i="7"/>
  <c r="C176" i="7"/>
  <c r="K176" i="7"/>
  <c r="L177" i="7"/>
  <c r="D178" i="7"/>
  <c r="E179" i="7"/>
  <c r="F180" i="7"/>
  <c r="I181" i="7"/>
  <c r="J183" i="7"/>
  <c r="C184" i="7"/>
  <c r="K184" i="7"/>
  <c r="L185" i="7"/>
  <c r="D186" i="7"/>
  <c r="E187" i="7"/>
  <c r="F188" i="7"/>
  <c r="I189" i="7"/>
  <c r="K190" i="7"/>
  <c r="E191" i="7"/>
  <c r="C193" i="7"/>
  <c r="K196" i="7"/>
  <c r="J197" i="7"/>
  <c r="K198" i="7"/>
  <c r="K202" i="7"/>
  <c r="J205" i="7"/>
  <c r="K211" i="7"/>
  <c r="C213" i="7"/>
  <c r="D216" i="7"/>
  <c r="L217" i="7"/>
  <c r="E222" i="7"/>
  <c r="D227" i="7"/>
  <c r="L244" i="7"/>
  <c r="F179" i="7"/>
  <c r="I180" i="7"/>
  <c r="J182" i="7"/>
  <c r="C183" i="7"/>
  <c r="K183" i="7"/>
  <c r="L184" i="7"/>
  <c r="D185" i="7"/>
  <c r="E186" i="7"/>
  <c r="F187" i="7"/>
  <c r="I188" i="7"/>
  <c r="L190" i="7"/>
  <c r="I191" i="7"/>
  <c r="E192" i="7"/>
  <c r="C194" i="7"/>
  <c r="L200" i="7"/>
  <c r="L201" i="7"/>
  <c r="F207" i="7"/>
  <c r="I213" i="7"/>
  <c r="J216" i="7"/>
  <c r="K222" i="7"/>
  <c r="C224" i="7"/>
  <c r="L169" i="7"/>
  <c r="F170" i="7"/>
  <c r="L170" i="7"/>
  <c r="F171" i="7"/>
  <c r="C172" i="7"/>
  <c r="J172" i="7"/>
  <c r="J173" i="7"/>
  <c r="C174" i="7"/>
  <c r="K174" i="7"/>
  <c r="L175" i="7"/>
  <c r="D176" i="7"/>
  <c r="E177" i="7"/>
  <c r="F178" i="7"/>
  <c r="I179" i="7"/>
  <c r="J181" i="7"/>
  <c r="C182" i="7"/>
  <c r="K182" i="7"/>
  <c r="L183" i="7"/>
  <c r="D184" i="7"/>
  <c r="E185" i="7"/>
  <c r="F186" i="7"/>
  <c r="I187" i="7"/>
  <c r="J189" i="7"/>
  <c r="C190" i="7"/>
  <c r="I192" i="7"/>
  <c r="E193" i="7"/>
  <c r="C195" i="7"/>
  <c r="F204" i="7"/>
  <c r="I210" i="7"/>
  <c r="J213" i="7"/>
  <c r="K219" i="7"/>
  <c r="C221" i="7"/>
  <c r="D224" i="7"/>
  <c r="L225" i="7"/>
  <c r="L227" i="7"/>
  <c r="J232" i="7"/>
  <c r="C173" i="7"/>
  <c r="K173" i="7"/>
  <c r="L174" i="7"/>
  <c r="D175" i="7"/>
  <c r="E176" i="7"/>
  <c r="F177" i="7"/>
  <c r="I178" i="7"/>
  <c r="J180" i="7"/>
  <c r="C181" i="7"/>
  <c r="K181" i="7"/>
  <c r="L182" i="7"/>
  <c r="D183" i="7"/>
  <c r="E184" i="7"/>
  <c r="F185" i="7"/>
  <c r="I186" i="7"/>
  <c r="J188" i="7"/>
  <c r="C189" i="7"/>
  <c r="K189" i="7"/>
  <c r="K191" i="7"/>
  <c r="I193" i="7"/>
  <c r="E194" i="7"/>
  <c r="C196" i="7"/>
  <c r="D203" i="7"/>
  <c r="L204" i="7"/>
  <c r="E209" i="7"/>
  <c r="F215" i="7"/>
  <c r="I221" i="7"/>
  <c r="J224" i="7"/>
  <c r="D228" i="7"/>
  <c r="I170" i="7"/>
  <c r="C171" i="7"/>
  <c r="I171" i="7"/>
  <c r="D172" i="7"/>
  <c r="K172" i="7"/>
  <c r="L173" i="7"/>
  <c r="D174" i="7"/>
  <c r="E175" i="7"/>
  <c r="F176" i="7"/>
  <c r="I177" i="7"/>
  <c r="J179" i="7"/>
  <c r="C180" i="7"/>
  <c r="K180" i="7"/>
  <c r="L181" i="7"/>
  <c r="D182" i="7"/>
  <c r="E183" i="7"/>
  <c r="F184" i="7"/>
  <c r="I185" i="7"/>
  <c r="J187" i="7"/>
  <c r="C188" i="7"/>
  <c r="K188" i="7"/>
  <c r="L189" i="7"/>
  <c r="E190" i="7"/>
  <c r="K192" i="7"/>
  <c r="I194" i="7"/>
  <c r="E195" i="7"/>
  <c r="C197" i="7"/>
  <c r="C200" i="7"/>
  <c r="E206" i="7"/>
  <c r="F212" i="7"/>
  <c r="I218" i="7"/>
  <c r="J221" i="7"/>
  <c r="C226" i="7"/>
  <c r="E228" i="7"/>
  <c r="F230" i="7"/>
  <c r="J239" i="7"/>
  <c r="D253" i="7"/>
  <c r="D235" i="7"/>
  <c r="J240" i="7"/>
  <c r="D243" i="7"/>
  <c r="C247" i="7"/>
  <c r="E249" i="7"/>
  <c r="J253" i="7"/>
  <c r="L255" i="7"/>
  <c r="D190" i="7"/>
  <c r="J190" i="7"/>
  <c r="D191" i="7"/>
  <c r="J191" i="7"/>
  <c r="D192" i="7"/>
  <c r="J192" i="7"/>
  <c r="D193" i="7"/>
  <c r="J193" i="7"/>
  <c r="D194" i="7"/>
  <c r="J194" i="7"/>
  <c r="D195" i="7"/>
  <c r="J195" i="7"/>
  <c r="D196" i="7"/>
  <c r="J196" i="7"/>
  <c r="D197" i="7"/>
  <c r="L198" i="7"/>
  <c r="I199" i="7"/>
  <c r="K200" i="7"/>
  <c r="F201" i="7"/>
  <c r="C202" i="7"/>
  <c r="J202" i="7"/>
  <c r="E203" i="7"/>
  <c r="D205" i="7"/>
  <c r="L206" i="7"/>
  <c r="I207" i="7"/>
  <c r="K208" i="7"/>
  <c r="F209" i="7"/>
  <c r="C210" i="7"/>
  <c r="J210" i="7"/>
  <c r="E211" i="7"/>
  <c r="D213" i="7"/>
  <c r="L214" i="7"/>
  <c r="I215" i="7"/>
  <c r="K216" i="7"/>
  <c r="F217" i="7"/>
  <c r="C218" i="7"/>
  <c r="J218" i="7"/>
  <c r="E219" i="7"/>
  <c r="D221" i="7"/>
  <c r="L222" i="7"/>
  <c r="I223" i="7"/>
  <c r="K224" i="7"/>
  <c r="F225" i="7"/>
  <c r="D226" i="7"/>
  <c r="L226" i="7"/>
  <c r="E227" i="7"/>
  <c r="F229" i="7"/>
  <c r="J233" i="7"/>
  <c r="D236" i="7"/>
  <c r="F243" i="7"/>
  <c r="D245" i="7"/>
  <c r="F247" i="7"/>
  <c r="I249" i="7"/>
  <c r="K251" i="7"/>
  <c r="F260" i="7"/>
  <c r="K197" i="7"/>
  <c r="F198" i="7"/>
  <c r="C199" i="7"/>
  <c r="J199" i="7"/>
  <c r="E200" i="7"/>
  <c r="D202" i="7"/>
  <c r="L203" i="7"/>
  <c r="I204" i="7"/>
  <c r="K205" i="7"/>
  <c r="F206" i="7"/>
  <c r="C207" i="7"/>
  <c r="J207" i="7"/>
  <c r="E208" i="7"/>
  <c r="D210" i="7"/>
  <c r="L211" i="7"/>
  <c r="I212" i="7"/>
  <c r="K213" i="7"/>
  <c r="F214" i="7"/>
  <c r="C215" i="7"/>
  <c r="J215" i="7"/>
  <c r="E216" i="7"/>
  <c r="D218" i="7"/>
  <c r="L219" i="7"/>
  <c r="I220" i="7"/>
  <c r="K221" i="7"/>
  <c r="F222" i="7"/>
  <c r="C223" i="7"/>
  <c r="J223" i="7"/>
  <c r="E224" i="7"/>
  <c r="E226" i="7"/>
  <c r="F228" i="7"/>
  <c r="J230" i="7"/>
  <c r="J234" i="7"/>
  <c r="D237" i="7"/>
  <c r="D242" i="7"/>
  <c r="K243" i="7"/>
  <c r="J245" i="7"/>
  <c r="L247" i="7"/>
  <c r="D256" i="7"/>
  <c r="F258" i="7"/>
  <c r="F203" i="7"/>
  <c r="C204" i="7"/>
  <c r="J204" i="7"/>
  <c r="E205" i="7"/>
  <c r="D207" i="7"/>
  <c r="L208" i="7"/>
  <c r="I209" i="7"/>
  <c r="K210" i="7"/>
  <c r="F211" i="7"/>
  <c r="C212" i="7"/>
  <c r="J212" i="7"/>
  <c r="E213" i="7"/>
  <c r="D215" i="7"/>
  <c r="L216" i="7"/>
  <c r="I217" i="7"/>
  <c r="K218" i="7"/>
  <c r="F219" i="7"/>
  <c r="C220" i="7"/>
  <c r="J220" i="7"/>
  <c r="E221" i="7"/>
  <c r="D223" i="7"/>
  <c r="L224" i="7"/>
  <c r="I225" i="7"/>
  <c r="F227" i="7"/>
  <c r="J229" i="7"/>
  <c r="K230" i="7"/>
  <c r="J235" i="7"/>
  <c r="D238" i="7"/>
  <c r="C252" i="7"/>
  <c r="E254" i="7"/>
  <c r="J258" i="7"/>
  <c r="E261" i="7"/>
  <c r="L197" i="7"/>
  <c r="I198" i="7"/>
  <c r="K199" i="7"/>
  <c r="F200" i="7"/>
  <c r="C201" i="7"/>
  <c r="J201" i="7"/>
  <c r="E202" i="7"/>
  <c r="D204" i="7"/>
  <c r="L205" i="7"/>
  <c r="I206" i="7"/>
  <c r="K207" i="7"/>
  <c r="F208" i="7"/>
  <c r="C209" i="7"/>
  <c r="J209" i="7"/>
  <c r="E210" i="7"/>
  <c r="D212" i="7"/>
  <c r="L213" i="7"/>
  <c r="I214" i="7"/>
  <c r="K215" i="7"/>
  <c r="F216" i="7"/>
  <c r="C217" i="7"/>
  <c r="J217" i="7"/>
  <c r="E218" i="7"/>
  <c r="D220" i="7"/>
  <c r="L221" i="7"/>
  <c r="I222" i="7"/>
  <c r="K223" i="7"/>
  <c r="F224" i="7"/>
  <c r="C225" i="7"/>
  <c r="J225" i="7"/>
  <c r="F226" i="7"/>
  <c r="J228" i="7"/>
  <c r="K229" i="7"/>
  <c r="D231" i="7"/>
  <c r="J236" i="7"/>
  <c r="D239" i="7"/>
  <c r="D241" i="7"/>
  <c r="J242" i="7"/>
  <c r="D248" i="7"/>
  <c r="F250" i="7"/>
  <c r="I252" i="7"/>
  <c r="K254" i="7"/>
  <c r="F191" i="7"/>
  <c r="L191" i="7"/>
  <c r="F192" i="7"/>
  <c r="L192" i="7"/>
  <c r="F193" i="7"/>
  <c r="L193" i="7"/>
  <c r="F194" i="7"/>
  <c r="L194" i="7"/>
  <c r="F195" i="7"/>
  <c r="L195" i="7"/>
  <c r="F196" i="7"/>
  <c r="L196" i="7"/>
  <c r="F197" i="7"/>
  <c r="C198" i="7"/>
  <c r="J198" i="7"/>
  <c r="E199" i="7"/>
  <c r="D201" i="7"/>
  <c r="L202" i="7"/>
  <c r="I203" i="7"/>
  <c r="K204" i="7"/>
  <c r="F205" i="7"/>
  <c r="C206" i="7"/>
  <c r="J206" i="7"/>
  <c r="E207" i="7"/>
  <c r="D209" i="7"/>
  <c r="L210" i="7"/>
  <c r="I211" i="7"/>
  <c r="K212" i="7"/>
  <c r="F213" i="7"/>
  <c r="C214" i="7"/>
  <c r="J214" i="7"/>
  <c r="E215" i="7"/>
  <c r="D217" i="7"/>
  <c r="L218" i="7"/>
  <c r="I219" i="7"/>
  <c r="K220" i="7"/>
  <c r="F221" i="7"/>
  <c r="C222" i="7"/>
  <c r="J222" i="7"/>
  <c r="E223" i="7"/>
  <c r="D225" i="7"/>
  <c r="J227" i="7"/>
  <c r="K228" i="7"/>
  <c r="D230" i="7"/>
  <c r="L230" i="7"/>
  <c r="D232" i="7"/>
  <c r="J237" i="7"/>
  <c r="D240" i="7"/>
  <c r="E246" i="7"/>
  <c r="J250" i="7"/>
  <c r="L252" i="7"/>
  <c r="E262" i="7"/>
  <c r="D198" i="7"/>
  <c r="L199" i="7"/>
  <c r="I200" i="7"/>
  <c r="K201" i="7"/>
  <c r="F202" i="7"/>
  <c r="C203" i="7"/>
  <c r="J203" i="7"/>
  <c r="E204" i="7"/>
  <c r="D206" i="7"/>
  <c r="L207" i="7"/>
  <c r="I208" i="7"/>
  <c r="K209" i="7"/>
  <c r="F210" i="7"/>
  <c r="C211" i="7"/>
  <c r="J211" i="7"/>
  <c r="E212" i="7"/>
  <c r="D214" i="7"/>
  <c r="L215" i="7"/>
  <c r="I216" i="7"/>
  <c r="K217" i="7"/>
  <c r="F218" i="7"/>
  <c r="C219" i="7"/>
  <c r="J219" i="7"/>
  <c r="E220" i="7"/>
  <c r="D222" i="7"/>
  <c r="L223" i="7"/>
  <c r="I224" i="7"/>
  <c r="K225" i="7"/>
  <c r="J226" i="7"/>
  <c r="K227" i="7"/>
  <c r="D229" i="7"/>
  <c r="L229" i="7"/>
  <c r="E230" i="7"/>
  <c r="D233" i="7"/>
  <c r="J238" i="7"/>
  <c r="J241" i="7"/>
  <c r="J244" i="7"/>
  <c r="K246" i="7"/>
  <c r="C255" i="7"/>
  <c r="E257" i="7"/>
  <c r="K263" i="7"/>
  <c r="F231" i="7"/>
  <c r="L231" i="7"/>
  <c r="F232" i="7"/>
  <c r="L232" i="7"/>
  <c r="F233" i="7"/>
  <c r="L233" i="7"/>
  <c r="F234" i="7"/>
  <c r="L234" i="7"/>
  <c r="F235" i="7"/>
  <c r="L235" i="7"/>
  <c r="F236" i="7"/>
  <c r="L236" i="7"/>
  <c r="F237" i="7"/>
  <c r="L237" i="7"/>
  <c r="F238" i="7"/>
  <c r="L238" i="7"/>
  <c r="F239" i="7"/>
  <c r="L239" i="7"/>
  <c r="F240" i="7"/>
  <c r="L240" i="7"/>
  <c r="F241" i="7"/>
  <c r="L241" i="7"/>
  <c r="F242" i="7"/>
  <c r="L242" i="7"/>
  <c r="E244" i="7"/>
  <c r="E245" i="7"/>
  <c r="F246" i="7"/>
  <c r="I248" i="7"/>
  <c r="J249" i="7"/>
  <c r="K250" i="7"/>
  <c r="C251" i="7"/>
  <c r="L251" i="7"/>
  <c r="D252" i="7"/>
  <c r="E253" i="7"/>
  <c r="F254" i="7"/>
  <c r="I256" i="7"/>
  <c r="J257" i="7"/>
  <c r="K258" i="7"/>
  <c r="C259" i="7"/>
  <c r="I260" i="7"/>
  <c r="F261" i="7"/>
  <c r="I262" i="7"/>
  <c r="C265" i="7"/>
  <c r="I295" i="7"/>
  <c r="I243" i="7"/>
  <c r="F244" i="7"/>
  <c r="F245" i="7"/>
  <c r="I247" i="7"/>
  <c r="J248" i="7"/>
  <c r="K249" i="7"/>
  <c r="C250" i="7"/>
  <c r="L250" i="7"/>
  <c r="D251" i="7"/>
  <c r="E252" i="7"/>
  <c r="F253" i="7"/>
  <c r="I255" i="7"/>
  <c r="J256" i="7"/>
  <c r="K257" i="7"/>
  <c r="C258" i="7"/>
  <c r="L258" i="7"/>
  <c r="D259" i="7"/>
  <c r="K260" i="7"/>
  <c r="I261" i="7"/>
  <c r="K262" i="7"/>
  <c r="E265" i="7"/>
  <c r="I226" i="7"/>
  <c r="C227" i="7"/>
  <c r="I227" i="7"/>
  <c r="C228" i="7"/>
  <c r="I228" i="7"/>
  <c r="C229" i="7"/>
  <c r="I229" i="7"/>
  <c r="C230" i="7"/>
  <c r="I230" i="7"/>
  <c r="C231" i="7"/>
  <c r="I231" i="7"/>
  <c r="C232" i="7"/>
  <c r="I232" i="7"/>
  <c r="C233" i="7"/>
  <c r="I233" i="7"/>
  <c r="C234" i="7"/>
  <c r="I234" i="7"/>
  <c r="C235" i="7"/>
  <c r="I235" i="7"/>
  <c r="C236" i="7"/>
  <c r="I236" i="7"/>
  <c r="C237" i="7"/>
  <c r="I237" i="7"/>
  <c r="C238" i="7"/>
  <c r="I238" i="7"/>
  <c r="C239" i="7"/>
  <c r="I239" i="7"/>
  <c r="C240" i="7"/>
  <c r="I240" i="7"/>
  <c r="C241" i="7"/>
  <c r="I241" i="7"/>
  <c r="C242" i="7"/>
  <c r="I242" i="7"/>
  <c r="C243" i="7"/>
  <c r="J243" i="7"/>
  <c r="I246" i="7"/>
  <c r="J247" i="7"/>
  <c r="K248" i="7"/>
  <c r="C249" i="7"/>
  <c r="L249" i="7"/>
  <c r="D250" i="7"/>
  <c r="E251" i="7"/>
  <c r="F252" i="7"/>
  <c r="I254" i="7"/>
  <c r="J255" i="7"/>
  <c r="K256" i="7"/>
  <c r="C257" i="7"/>
  <c r="L257" i="7"/>
  <c r="D258" i="7"/>
  <c r="E259" i="7"/>
  <c r="L260" i="7"/>
  <c r="K261" i="7"/>
  <c r="C264" i="7"/>
  <c r="I265" i="7"/>
  <c r="L270" i="7"/>
  <c r="D279" i="7"/>
  <c r="I244" i="7"/>
  <c r="I245" i="7"/>
  <c r="J246" i="7"/>
  <c r="K247" i="7"/>
  <c r="C248" i="7"/>
  <c r="L248" i="7"/>
  <c r="D249" i="7"/>
  <c r="E250" i="7"/>
  <c r="F251" i="7"/>
  <c r="I253" i="7"/>
  <c r="J254" i="7"/>
  <c r="K255" i="7"/>
  <c r="C256" i="7"/>
  <c r="L256" i="7"/>
  <c r="D257" i="7"/>
  <c r="E258" i="7"/>
  <c r="F259" i="7"/>
  <c r="L261" i="7"/>
  <c r="E264" i="7"/>
  <c r="L271" i="7"/>
  <c r="L280" i="7"/>
  <c r="C263" i="7"/>
  <c r="I264" i="7"/>
  <c r="C266" i="7"/>
  <c r="L272" i="7"/>
  <c r="K282" i="7"/>
  <c r="L243" i="7"/>
  <c r="C244" i="7"/>
  <c r="K245" i="7"/>
  <c r="C246" i="7"/>
  <c r="L246" i="7"/>
  <c r="D247" i="7"/>
  <c r="E248" i="7"/>
  <c r="F249" i="7"/>
  <c r="I251" i="7"/>
  <c r="J252" i="7"/>
  <c r="K253" i="7"/>
  <c r="C254" i="7"/>
  <c r="L254" i="7"/>
  <c r="D255" i="7"/>
  <c r="E256" i="7"/>
  <c r="F257" i="7"/>
  <c r="I259" i="7"/>
  <c r="C260" i="7"/>
  <c r="E263" i="7"/>
  <c r="K264" i="7"/>
  <c r="E231" i="7"/>
  <c r="K231" i="7"/>
  <c r="E232" i="7"/>
  <c r="K232" i="7"/>
  <c r="E233" i="7"/>
  <c r="K233" i="7"/>
  <c r="E234" i="7"/>
  <c r="K234" i="7"/>
  <c r="E235" i="7"/>
  <c r="K235" i="7"/>
  <c r="E236" i="7"/>
  <c r="K236" i="7"/>
  <c r="E237" i="7"/>
  <c r="K237" i="7"/>
  <c r="E238" i="7"/>
  <c r="K238" i="7"/>
  <c r="E239" i="7"/>
  <c r="K239" i="7"/>
  <c r="E240" i="7"/>
  <c r="K240" i="7"/>
  <c r="E241" i="7"/>
  <c r="K241" i="7"/>
  <c r="E242" i="7"/>
  <c r="K242" i="7"/>
  <c r="E243" i="7"/>
  <c r="D244" i="7"/>
  <c r="K244" i="7"/>
  <c r="C245" i="7"/>
  <c r="L245" i="7"/>
  <c r="D246" i="7"/>
  <c r="E247" i="7"/>
  <c r="F248" i="7"/>
  <c r="I250" i="7"/>
  <c r="J251" i="7"/>
  <c r="K252" i="7"/>
  <c r="C253" i="7"/>
  <c r="L253" i="7"/>
  <c r="D254" i="7"/>
  <c r="E255" i="7"/>
  <c r="F256" i="7"/>
  <c r="I258" i="7"/>
  <c r="K259" i="7"/>
  <c r="E260" i="7"/>
  <c r="C261" i="7"/>
  <c r="C262" i="7"/>
  <c r="I263" i="7"/>
  <c r="L288" i="7"/>
  <c r="I279" i="7"/>
  <c r="F292" i="7"/>
  <c r="J259" i="7"/>
  <c r="D260" i="7"/>
  <c r="J260" i="7"/>
  <c r="D261" i="7"/>
  <c r="J261" i="7"/>
  <c r="D262" i="7"/>
  <c r="J262" i="7"/>
  <c r="D263" i="7"/>
  <c r="J263" i="7"/>
  <c r="D264" i="7"/>
  <c r="J264" i="7"/>
  <c r="D265" i="7"/>
  <c r="J265" i="7"/>
  <c r="D266" i="7"/>
  <c r="K266" i="7"/>
  <c r="F283" i="7"/>
  <c r="I289" i="7"/>
  <c r="F296" i="7"/>
  <c r="C274" i="7"/>
  <c r="C275" i="7"/>
  <c r="C276" i="7"/>
  <c r="D277" i="7"/>
  <c r="F281" i="7"/>
  <c r="E293" i="7"/>
  <c r="K265" i="7"/>
  <c r="E266" i="7"/>
  <c r="L266" i="7"/>
  <c r="E267" i="7"/>
  <c r="D269" i="7"/>
  <c r="D270" i="7"/>
  <c r="D271" i="7"/>
  <c r="E275" i="7"/>
  <c r="E276" i="7"/>
  <c r="E277" i="7"/>
  <c r="I281" i="7"/>
  <c r="C284" i="7"/>
  <c r="D287" i="7"/>
  <c r="L293" i="7"/>
  <c r="E304" i="7"/>
  <c r="E268" i="7"/>
  <c r="E269" i="7"/>
  <c r="F273" i="7"/>
  <c r="F274" i="7"/>
  <c r="F275" i="7"/>
  <c r="L278" i="7"/>
  <c r="J284" i="7"/>
  <c r="K290" i="7"/>
  <c r="C294" i="7"/>
  <c r="F262" i="7"/>
  <c r="L262" i="7"/>
  <c r="F263" i="7"/>
  <c r="L263" i="7"/>
  <c r="F264" i="7"/>
  <c r="L264" i="7"/>
  <c r="F265" i="7"/>
  <c r="L265" i="7"/>
  <c r="F266" i="7"/>
  <c r="I271" i="7"/>
  <c r="I272" i="7"/>
  <c r="I273" i="7"/>
  <c r="J274" i="7"/>
  <c r="J275" i="7"/>
  <c r="J276" i="7"/>
  <c r="K294" i="7"/>
  <c r="K267" i="7"/>
  <c r="J268" i="7"/>
  <c r="K272" i="7"/>
  <c r="K273" i="7"/>
  <c r="K274" i="7"/>
  <c r="K280" i="7"/>
  <c r="E285" i="7"/>
  <c r="I291" i="7"/>
  <c r="J266" i="7"/>
  <c r="D267" i="7"/>
  <c r="J267" i="7"/>
  <c r="D268" i="7"/>
  <c r="L269" i="7"/>
  <c r="I270" i="7"/>
  <c r="K271" i="7"/>
  <c r="F272" i="7"/>
  <c r="C273" i="7"/>
  <c r="J273" i="7"/>
  <c r="E274" i="7"/>
  <c r="D276" i="7"/>
  <c r="L277" i="7"/>
  <c r="I278" i="7"/>
  <c r="K279" i="7"/>
  <c r="F280" i="7"/>
  <c r="C281" i="7"/>
  <c r="J281" i="7"/>
  <c r="E282" i="7"/>
  <c r="D284" i="7"/>
  <c r="L285" i="7"/>
  <c r="I286" i="7"/>
  <c r="K287" i="7"/>
  <c r="F288" i="7"/>
  <c r="C289" i="7"/>
  <c r="J289" i="7"/>
  <c r="E290" i="7"/>
  <c r="J291" i="7"/>
  <c r="D294" i="7"/>
  <c r="J295" i="7"/>
  <c r="J297" i="7"/>
  <c r="D298" i="7"/>
  <c r="J299" i="7"/>
  <c r="E300" i="7"/>
  <c r="I307" i="7"/>
  <c r="I313" i="7"/>
  <c r="E341" i="7"/>
  <c r="K268" i="7"/>
  <c r="F269" i="7"/>
  <c r="C270" i="7"/>
  <c r="J270" i="7"/>
  <c r="E271" i="7"/>
  <c r="D273" i="7"/>
  <c r="L274" i="7"/>
  <c r="I275" i="7"/>
  <c r="K276" i="7"/>
  <c r="F277" i="7"/>
  <c r="C278" i="7"/>
  <c r="J278" i="7"/>
  <c r="E279" i="7"/>
  <c r="D281" i="7"/>
  <c r="L282" i="7"/>
  <c r="I283" i="7"/>
  <c r="K284" i="7"/>
  <c r="F285" i="7"/>
  <c r="C286" i="7"/>
  <c r="J286" i="7"/>
  <c r="E287" i="7"/>
  <c r="D289" i="7"/>
  <c r="L290" i="7"/>
  <c r="C291" i="7"/>
  <c r="K291" i="7"/>
  <c r="I292" i="7"/>
  <c r="F293" i="7"/>
  <c r="E294" i="7"/>
  <c r="L294" i="7"/>
  <c r="C295" i="7"/>
  <c r="K295" i="7"/>
  <c r="I296" i="7"/>
  <c r="K297" i="7"/>
  <c r="E298" i="7"/>
  <c r="K299" i="7"/>
  <c r="E301" i="7"/>
  <c r="E303" i="7"/>
  <c r="L307" i="7"/>
  <c r="I309" i="7"/>
  <c r="D311" i="7"/>
  <c r="D278" i="7"/>
  <c r="L279" i="7"/>
  <c r="I280" i="7"/>
  <c r="K281" i="7"/>
  <c r="F282" i="7"/>
  <c r="C283" i="7"/>
  <c r="J283" i="7"/>
  <c r="E284" i="7"/>
  <c r="D286" i="7"/>
  <c r="L287" i="7"/>
  <c r="I288" i="7"/>
  <c r="K289" i="7"/>
  <c r="F290" i="7"/>
  <c r="D291" i="7"/>
  <c r="J292" i="7"/>
  <c r="D295" i="7"/>
  <c r="J296" i="7"/>
  <c r="E302" i="7"/>
  <c r="K309" i="7"/>
  <c r="F311" i="7"/>
  <c r="L268" i="7"/>
  <c r="I269" i="7"/>
  <c r="K270" i="7"/>
  <c r="F271" i="7"/>
  <c r="C272" i="7"/>
  <c r="J272" i="7"/>
  <c r="E273" i="7"/>
  <c r="D275" i="7"/>
  <c r="L276" i="7"/>
  <c r="I277" i="7"/>
  <c r="K278" i="7"/>
  <c r="F279" i="7"/>
  <c r="C280" i="7"/>
  <c r="J280" i="7"/>
  <c r="E281" i="7"/>
  <c r="D283" i="7"/>
  <c r="L284" i="7"/>
  <c r="I285" i="7"/>
  <c r="K286" i="7"/>
  <c r="F287" i="7"/>
  <c r="C288" i="7"/>
  <c r="J288" i="7"/>
  <c r="E289" i="7"/>
  <c r="E291" i="7"/>
  <c r="L291" i="7"/>
  <c r="C292" i="7"/>
  <c r="K292" i="7"/>
  <c r="I293" i="7"/>
  <c r="F294" i="7"/>
  <c r="E295" i="7"/>
  <c r="L295" i="7"/>
  <c r="C296" i="7"/>
  <c r="K296" i="7"/>
  <c r="C297" i="7"/>
  <c r="K300" i="7"/>
  <c r="K303" i="7"/>
  <c r="J306" i="7"/>
  <c r="C308" i="7"/>
  <c r="F267" i="7"/>
  <c r="L267" i="7"/>
  <c r="F268" i="7"/>
  <c r="C269" i="7"/>
  <c r="J269" i="7"/>
  <c r="E270" i="7"/>
  <c r="D272" i="7"/>
  <c r="L273" i="7"/>
  <c r="I274" i="7"/>
  <c r="K275" i="7"/>
  <c r="F276" i="7"/>
  <c r="C277" i="7"/>
  <c r="J277" i="7"/>
  <c r="E278" i="7"/>
  <c r="D280" i="7"/>
  <c r="L281" i="7"/>
  <c r="I282" i="7"/>
  <c r="K283" i="7"/>
  <c r="F284" i="7"/>
  <c r="C285" i="7"/>
  <c r="J285" i="7"/>
  <c r="E286" i="7"/>
  <c r="D288" i="7"/>
  <c r="L289" i="7"/>
  <c r="I290" i="7"/>
  <c r="D292" i="7"/>
  <c r="J293" i="7"/>
  <c r="D296" i="7"/>
  <c r="D297" i="7"/>
  <c r="J298" i="7"/>
  <c r="D299" i="7"/>
  <c r="K301" i="7"/>
  <c r="L306" i="7"/>
  <c r="E308" i="7"/>
  <c r="D315" i="7"/>
  <c r="K328" i="7"/>
  <c r="C282" i="7"/>
  <c r="J282" i="7"/>
  <c r="E283" i="7"/>
  <c r="D285" i="7"/>
  <c r="L286" i="7"/>
  <c r="I287" i="7"/>
  <c r="K288" i="7"/>
  <c r="F289" i="7"/>
  <c r="C290" i="7"/>
  <c r="J290" i="7"/>
  <c r="F291" i="7"/>
  <c r="E292" i="7"/>
  <c r="L292" i="7"/>
  <c r="C293" i="7"/>
  <c r="K293" i="7"/>
  <c r="I294" i="7"/>
  <c r="F295" i="7"/>
  <c r="E296" i="7"/>
  <c r="E297" i="7"/>
  <c r="K298" i="7"/>
  <c r="E299" i="7"/>
  <c r="K302" i="7"/>
  <c r="J308" i="7"/>
  <c r="C312" i="7"/>
  <c r="I266" i="7"/>
  <c r="C267" i="7"/>
  <c r="I267" i="7"/>
  <c r="C268" i="7"/>
  <c r="I268" i="7"/>
  <c r="K269" i="7"/>
  <c r="F270" i="7"/>
  <c r="C271" i="7"/>
  <c r="J271" i="7"/>
  <c r="E272" i="7"/>
  <c r="D274" i="7"/>
  <c r="L275" i="7"/>
  <c r="I276" i="7"/>
  <c r="K277" i="7"/>
  <c r="F278" i="7"/>
  <c r="C279" i="7"/>
  <c r="J279" i="7"/>
  <c r="E280" i="7"/>
  <c r="D282" i="7"/>
  <c r="L283" i="7"/>
  <c r="I284" i="7"/>
  <c r="K285" i="7"/>
  <c r="F286" i="7"/>
  <c r="C287" i="7"/>
  <c r="J287" i="7"/>
  <c r="E288" i="7"/>
  <c r="D290" i="7"/>
  <c r="D293" i="7"/>
  <c r="J294" i="7"/>
  <c r="J305" i="7"/>
  <c r="L308" i="7"/>
  <c r="J312" i="7"/>
  <c r="C316" i="7"/>
  <c r="K349" i="7"/>
  <c r="L304" i="7"/>
  <c r="I305" i="7"/>
  <c r="D306" i="7"/>
  <c r="K306" i="7"/>
  <c r="F307" i="7"/>
  <c r="K308" i="7"/>
  <c r="F310" i="7"/>
  <c r="E311" i="7"/>
  <c r="L311" i="7"/>
  <c r="K312" i="7"/>
  <c r="F314" i="7"/>
  <c r="E315" i="7"/>
  <c r="L315" i="7"/>
  <c r="L316" i="7"/>
  <c r="E317" i="7"/>
  <c r="K318" i="7"/>
  <c r="E319" i="7"/>
  <c r="D331" i="7"/>
  <c r="D333" i="7"/>
  <c r="L335" i="7"/>
  <c r="L296" i="7"/>
  <c r="F297" i="7"/>
  <c r="L297" i="7"/>
  <c r="F298" i="7"/>
  <c r="L298" i="7"/>
  <c r="F299" i="7"/>
  <c r="L299" i="7"/>
  <c r="F300" i="7"/>
  <c r="L300" i="7"/>
  <c r="F301" i="7"/>
  <c r="L301" i="7"/>
  <c r="F302" i="7"/>
  <c r="L302" i="7"/>
  <c r="F303" i="7"/>
  <c r="L303" i="7"/>
  <c r="F304" i="7"/>
  <c r="C305" i="7"/>
  <c r="E306" i="7"/>
  <c r="D308" i="7"/>
  <c r="C309" i="7"/>
  <c r="J309" i="7"/>
  <c r="I310" i="7"/>
  <c r="D312" i="7"/>
  <c r="C313" i="7"/>
  <c r="J313" i="7"/>
  <c r="I314" i="7"/>
  <c r="E316" i="7"/>
  <c r="F331" i="7"/>
  <c r="J333" i="7"/>
  <c r="C336" i="7"/>
  <c r="F338" i="7"/>
  <c r="K342" i="7"/>
  <c r="J346" i="7"/>
  <c r="J369" i="7"/>
  <c r="E312" i="7"/>
  <c r="L312" i="7"/>
  <c r="K313" i="7"/>
  <c r="F315" i="7"/>
  <c r="F317" i="7"/>
  <c r="L318" i="7"/>
  <c r="F319" i="7"/>
  <c r="C329" i="7"/>
  <c r="J331" i="7"/>
  <c r="E343" i="7"/>
  <c r="I297" i="7"/>
  <c r="C298" i="7"/>
  <c r="I298" i="7"/>
  <c r="C299" i="7"/>
  <c r="I299" i="7"/>
  <c r="C300" i="7"/>
  <c r="I300" i="7"/>
  <c r="C301" i="7"/>
  <c r="I301" i="7"/>
  <c r="C302" i="7"/>
  <c r="I302" i="7"/>
  <c r="C303" i="7"/>
  <c r="I303" i="7"/>
  <c r="C304" i="7"/>
  <c r="I304" i="7"/>
  <c r="D305" i="7"/>
  <c r="K305" i="7"/>
  <c r="F306" i="7"/>
  <c r="C307" i="7"/>
  <c r="D309" i="7"/>
  <c r="C310" i="7"/>
  <c r="J310" i="7"/>
  <c r="I311" i="7"/>
  <c r="D313" i="7"/>
  <c r="C314" i="7"/>
  <c r="J314" i="7"/>
  <c r="I315" i="7"/>
  <c r="F316" i="7"/>
  <c r="E329" i="7"/>
  <c r="L331" i="7"/>
  <c r="J339" i="7"/>
  <c r="L347" i="7"/>
  <c r="E305" i="7"/>
  <c r="J307" i="7"/>
  <c r="F308" i="7"/>
  <c r="E309" i="7"/>
  <c r="L309" i="7"/>
  <c r="K310" i="7"/>
  <c r="F312" i="7"/>
  <c r="E313" i="7"/>
  <c r="L313" i="7"/>
  <c r="K314" i="7"/>
  <c r="I316" i="7"/>
  <c r="K317" i="7"/>
  <c r="E318" i="7"/>
  <c r="K319" i="7"/>
  <c r="C328" i="7"/>
  <c r="I329" i="7"/>
  <c r="D334" i="7"/>
  <c r="I363" i="7"/>
  <c r="D300" i="7"/>
  <c r="J300" i="7"/>
  <c r="D301" i="7"/>
  <c r="J301" i="7"/>
  <c r="D302" i="7"/>
  <c r="J302" i="7"/>
  <c r="D303" i="7"/>
  <c r="J303" i="7"/>
  <c r="D304" i="7"/>
  <c r="J304" i="7"/>
  <c r="L305" i="7"/>
  <c r="I306" i="7"/>
  <c r="D307" i="7"/>
  <c r="K307" i="7"/>
  <c r="I308" i="7"/>
  <c r="D310" i="7"/>
  <c r="C311" i="7"/>
  <c r="J311" i="7"/>
  <c r="I312" i="7"/>
  <c r="D314" i="7"/>
  <c r="C315" i="7"/>
  <c r="J315" i="7"/>
  <c r="E328" i="7"/>
  <c r="K329" i="7"/>
  <c r="D332" i="7"/>
  <c r="D337" i="7"/>
  <c r="L340" i="7"/>
  <c r="E348" i="7"/>
  <c r="K304" i="7"/>
  <c r="F305" i="7"/>
  <c r="C306" i="7"/>
  <c r="E307" i="7"/>
  <c r="F309" i="7"/>
  <c r="E310" i="7"/>
  <c r="L310" i="7"/>
  <c r="K311" i="7"/>
  <c r="F313" i="7"/>
  <c r="E314" i="7"/>
  <c r="L314" i="7"/>
  <c r="K315" i="7"/>
  <c r="K316" i="7"/>
  <c r="C317" i="7"/>
  <c r="L317" i="7"/>
  <c r="F318" i="7"/>
  <c r="L319" i="7"/>
  <c r="I328" i="7"/>
  <c r="J332" i="7"/>
  <c r="E376" i="7"/>
  <c r="F320" i="7"/>
  <c r="L320" i="7"/>
  <c r="F321" i="7"/>
  <c r="L321" i="7"/>
  <c r="F322" i="7"/>
  <c r="L322" i="7"/>
  <c r="F323" i="7"/>
  <c r="L323" i="7"/>
  <c r="F324" i="7"/>
  <c r="L324" i="7"/>
  <c r="F325" i="7"/>
  <c r="L325" i="7"/>
  <c r="F326" i="7"/>
  <c r="L326" i="7"/>
  <c r="F327" i="7"/>
  <c r="L327" i="7"/>
  <c r="E330" i="7"/>
  <c r="K330" i="7"/>
  <c r="K334" i="7"/>
  <c r="F335" i="7"/>
  <c r="J336" i="7"/>
  <c r="K337" i="7"/>
  <c r="K344" i="7"/>
  <c r="E345" i="7"/>
  <c r="E350" i="7"/>
  <c r="L351" i="7"/>
  <c r="F352" i="7"/>
  <c r="J358" i="7"/>
  <c r="C360" i="7"/>
  <c r="D381" i="7"/>
  <c r="F328" i="7"/>
  <c r="L328" i="7"/>
  <c r="F329" i="7"/>
  <c r="L329" i="7"/>
  <c r="E331" i="7"/>
  <c r="K331" i="7"/>
  <c r="E332" i="7"/>
  <c r="K332" i="7"/>
  <c r="E333" i="7"/>
  <c r="K333" i="7"/>
  <c r="E334" i="7"/>
  <c r="I335" i="7"/>
  <c r="D336" i="7"/>
  <c r="E337" i="7"/>
  <c r="J338" i="7"/>
  <c r="L339" i="7"/>
  <c r="D340" i="7"/>
  <c r="I341" i="7"/>
  <c r="C342" i="7"/>
  <c r="I343" i="7"/>
  <c r="L346" i="7"/>
  <c r="D347" i="7"/>
  <c r="I348" i="7"/>
  <c r="C349" i="7"/>
  <c r="J352" i="7"/>
  <c r="E353" i="7"/>
  <c r="F357" i="7"/>
  <c r="I317" i="7"/>
  <c r="C318" i="7"/>
  <c r="I318" i="7"/>
  <c r="C319" i="7"/>
  <c r="I319" i="7"/>
  <c r="C320" i="7"/>
  <c r="I320" i="7"/>
  <c r="C321" i="7"/>
  <c r="I321" i="7"/>
  <c r="C322" i="7"/>
  <c r="I322" i="7"/>
  <c r="C323" i="7"/>
  <c r="I323" i="7"/>
  <c r="C324" i="7"/>
  <c r="I324" i="7"/>
  <c r="C325" i="7"/>
  <c r="I325" i="7"/>
  <c r="C326" i="7"/>
  <c r="I326" i="7"/>
  <c r="C327" i="7"/>
  <c r="I327" i="7"/>
  <c r="F330" i="7"/>
  <c r="L330" i="7"/>
  <c r="L334" i="7"/>
  <c r="C335" i="7"/>
  <c r="K336" i="7"/>
  <c r="C344" i="7"/>
  <c r="I345" i="7"/>
  <c r="I350" i="7"/>
  <c r="D354" i="7"/>
  <c r="C355" i="7"/>
  <c r="I357" i="7"/>
  <c r="I360" i="7"/>
  <c r="L364" i="7"/>
  <c r="J377" i="7"/>
  <c r="F332" i="7"/>
  <c r="L332" i="7"/>
  <c r="F333" i="7"/>
  <c r="L333" i="7"/>
  <c r="F334" i="7"/>
  <c r="J335" i="7"/>
  <c r="E336" i="7"/>
  <c r="K338" i="7"/>
  <c r="D339" i="7"/>
  <c r="F340" i="7"/>
  <c r="K341" i="7"/>
  <c r="E342" i="7"/>
  <c r="K343" i="7"/>
  <c r="D346" i="7"/>
  <c r="F347" i="7"/>
  <c r="K348" i="7"/>
  <c r="E349" i="7"/>
  <c r="D351" i="7"/>
  <c r="L352" i="7"/>
  <c r="I356" i="7"/>
  <c r="L357" i="7"/>
  <c r="D359" i="7"/>
  <c r="F362" i="7"/>
  <c r="D368" i="7"/>
  <c r="C374" i="7"/>
  <c r="D316" i="7"/>
  <c r="J316" i="7"/>
  <c r="D317" i="7"/>
  <c r="J317" i="7"/>
  <c r="D318" i="7"/>
  <c r="J318" i="7"/>
  <c r="D319" i="7"/>
  <c r="J319" i="7"/>
  <c r="D320" i="7"/>
  <c r="J320" i="7"/>
  <c r="D321" i="7"/>
  <c r="J321" i="7"/>
  <c r="D322" i="7"/>
  <c r="J322" i="7"/>
  <c r="D323" i="7"/>
  <c r="J323" i="7"/>
  <c r="D324" i="7"/>
  <c r="J324" i="7"/>
  <c r="D325" i="7"/>
  <c r="J325" i="7"/>
  <c r="D326" i="7"/>
  <c r="J326" i="7"/>
  <c r="D327" i="7"/>
  <c r="J327" i="7"/>
  <c r="C330" i="7"/>
  <c r="I330" i="7"/>
  <c r="I334" i="7"/>
  <c r="D335" i="7"/>
  <c r="L336" i="7"/>
  <c r="I337" i="7"/>
  <c r="D338" i="7"/>
  <c r="L338" i="7"/>
  <c r="E344" i="7"/>
  <c r="K345" i="7"/>
  <c r="K350" i="7"/>
  <c r="K353" i="7"/>
  <c r="F354" i="7"/>
  <c r="F355" i="7"/>
  <c r="J359" i="7"/>
  <c r="J371" i="7"/>
  <c r="D328" i="7"/>
  <c r="J328" i="7"/>
  <c r="D329" i="7"/>
  <c r="J329" i="7"/>
  <c r="C331" i="7"/>
  <c r="I331" i="7"/>
  <c r="C332" i="7"/>
  <c r="I332" i="7"/>
  <c r="C333" i="7"/>
  <c r="I333" i="7"/>
  <c r="C334" i="7"/>
  <c r="K335" i="7"/>
  <c r="F336" i="7"/>
  <c r="C337" i="7"/>
  <c r="F339" i="7"/>
  <c r="J340" i="7"/>
  <c r="C341" i="7"/>
  <c r="I342" i="7"/>
  <c r="C343" i="7"/>
  <c r="F346" i="7"/>
  <c r="J347" i="7"/>
  <c r="C348" i="7"/>
  <c r="I349" i="7"/>
  <c r="F351" i="7"/>
  <c r="J355" i="7"/>
  <c r="L356" i="7"/>
  <c r="I378" i="7"/>
  <c r="F380" i="7"/>
  <c r="E320" i="7"/>
  <c r="K320" i="7"/>
  <c r="E321" i="7"/>
  <c r="K321" i="7"/>
  <c r="E322" i="7"/>
  <c r="K322" i="7"/>
  <c r="E323" i="7"/>
  <c r="K323" i="7"/>
  <c r="E324" i="7"/>
  <c r="K324" i="7"/>
  <c r="E325" i="7"/>
  <c r="K325" i="7"/>
  <c r="E326" i="7"/>
  <c r="K326" i="7"/>
  <c r="E327" i="7"/>
  <c r="K327" i="7"/>
  <c r="D330" i="7"/>
  <c r="J330" i="7"/>
  <c r="J334" i="7"/>
  <c r="E335" i="7"/>
  <c r="I336" i="7"/>
  <c r="J337" i="7"/>
  <c r="E338" i="7"/>
  <c r="I344" i="7"/>
  <c r="C345" i="7"/>
  <c r="C350" i="7"/>
  <c r="D352" i="7"/>
  <c r="D358" i="7"/>
  <c r="C372" i="7"/>
  <c r="C338" i="7"/>
  <c r="I338" i="7"/>
  <c r="C339" i="7"/>
  <c r="I339" i="7"/>
  <c r="F341" i="7"/>
  <c r="L341" i="7"/>
  <c r="F342" i="7"/>
  <c r="L342" i="7"/>
  <c r="F343" i="7"/>
  <c r="L343" i="7"/>
  <c r="E346" i="7"/>
  <c r="K346" i="7"/>
  <c r="D348" i="7"/>
  <c r="J348" i="7"/>
  <c r="D349" i="7"/>
  <c r="J349" i="7"/>
  <c r="C351" i="7"/>
  <c r="I351" i="7"/>
  <c r="F353" i="7"/>
  <c r="L353" i="7"/>
  <c r="D355" i="7"/>
  <c r="K355" i="7"/>
  <c r="C356" i="7"/>
  <c r="J356" i="7"/>
  <c r="D361" i="7"/>
  <c r="J362" i="7"/>
  <c r="D363" i="7"/>
  <c r="C364" i="7"/>
  <c r="K365" i="7"/>
  <c r="I368" i="7"/>
  <c r="L369" i="7"/>
  <c r="E372" i="7"/>
  <c r="C375" i="7"/>
  <c r="I384" i="7"/>
  <c r="C340" i="7"/>
  <c r="I340" i="7"/>
  <c r="F344" i="7"/>
  <c r="L344" i="7"/>
  <c r="F345" i="7"/>
  <c r="L345" i="7"/>
  <c r="E347" i="7"/>
  <c r="K347" i="7"/>
  <c r="D350" i="7"/>
  <c r="J350" i="7"/>
  <c r="C352" i="7"/>
  <c r="I352" i="7"/>
  <c r="L355" i="7"/>
  <c r="J357" i="7"/>
  <c r="C358" i="7"/>
  <c r="L358" i="7"/>
  <c r="F359" i="7"/>
  <c r="C367" i="7"/>
  <c r="E375" i="7"/>
  <c r="E378" i="7"/>
  <c r="K380" i="7"/>
  <c r="J351" i="7"/>
  <c r="C353" i="7"/>
  <c r="I353" i="7"/>
  <c r="J354" i="7"/>
  <c r="E355" i="7"/>
  <c r="D356" i="7"/>
  <c r="K356" i="7"/>
  <c r="C357" i="7"/>
  <c r="L360" i="7"/>
  <c r="E361" i="7"/>
  <c r="L362" i="7"/>
  <c r="F363" i="7"/>
  <c r="J375" i="7"/>
  <c r="D377" i="7"/>
  <c r="J379" i="7"/>
  <c r="E339" i="7"/>
  <c r="K339" i="7"/>
  <c r="D341" i="7"/>
  <c r="J341" i="7"/>
  <c r="D342" i="7"/>
  <c r="J342" i="7"/>
  <c r="D343" i="7"/>
  <c r="J343" i="7"/>
  <c r="C346" i="7"/>
  <c r="I346" i="7"/>
  <c r="F348" i="7"/>
  <c r="L348" i="7"/>
  <c r="F349" i="7"/>
  <c r="L349" i="7"/>
  <c r="E351" i="7"/>
  <c r="K351" i="7"/>
  <c r="D353" i="7"/>
  <c r="J353" i="7"/>
  <c r="K354" i="7"/>
  <c r="I355" i="7"/>
  <c r="E356" i="7"/>
  <c r="D357" i="7"/>
  <c r="F366" i="7"/>
  <c r="I370" i="7"/>
  <c r="F374" i="7"/>
  <c r="I382" i="7"/>
  <c r="L383" i="7"/>
  <c r="E384" i="7"/>
  <c r="F337" i="7"/>
  <c r="L337" i="7"/>
  <c r="E340" i="7"/>
  <c r="K340" i="7"/>
  <c r="D344" i="7"/>
  <c r="J344" i="7"/>
  <c r="D345" i="7"/>
  <c r="J345" i="7"/>
  <c r="C347" i="7"/>
  <c r="I347" i="7"/>
  <c r="F350" i="7"/>
  <c r="L350" i="7"/>
  <c r="E352" i="7"/>
  <c r="K352" i="7"/>
  <c r="E354" i="7"/>
  <c r="F356" i="7"/>
  <c r="F358" i="7"/>
  <c r="L359" i="7"/>
  <c r="D360" i="7"/>
  <c r="K361" i="7"/>
  <c r="E362" i="7"/>
  <c r="L363" i="7"/>
  <c r="C365" i="7"/>
  <c r="K366" i="7"/>
  <c r="L370" i="7"/>
  <c r="E373" i="7"/>
  <c r="J374" i="7"/>
  <c r="C380" i="7"/>
  <c r="K382" i="7"/>
  <c r="I385" i="7"/>
  <c r="F386" i="7"/>
  <c r="J364" i="7"/>
  <c r="E365" i="7"/>
  <c r="I366" i="7"/>
  <c r="J367" i="7"/>
  <c r="K368" i="7"/>
  <c r="F369" i="7"/>
  <c r="C370" i="7"/>
  <c r="D371" i="7"/>
  <c r="K371" i="7"/>
  <c r="L372" i="7"/>
  <c r="I373" i="7"/>
  <c r="D374" i="7"/>
  <c r="L375" i="7"/>
  <c r="I376" i="7"/>
  <c r="K378" i="7"/>
  <c r="I380" i="7"/>
  <c r="J381" i="7"/>
  <c r="E381" i="7"/>
  <c r="F382" i="7"/>
  <c r="C383" i="7"/>
  <c r="J385" i="7"/>
  <c r="D364" i="7"/>
  <c r="L365" i="7"/>
  <c r="C366" i="7"/>
  <c r="D367" i="7"/>
  <c r="E368" i="7"/>
  <c r="L368" i="7"/>
  <c r="J370" i="7"/>
  <c r="E371" i="7"/>
  <c r="F372" i="7"/>
  <c r="C373" i="7"/>
  <c r="K374" i="7"/>
  <c r="F375" i="7"/>
  <c r="C376" i="7"/>
  <c r="J376" i="7"/>
  <c r="K377" i="7"/>
  <c r="E377" i="7"/>
  <c r="C379" i="7"/>
  <c r="D380" i="7"/>
  <c r="L382" i="7"/>
  <c r="K385" i="7"/>
  <c r="E357" i="7"/>
  <c r="K357" i="7"/>
  <c r="E358" i="7"/>
  <c r="K358" i="7"/>
  <c r="E359" i="7"/>
  <c r="K359" i="7"/>
  <c r="K360" i="7"/>
  <c r="L361" i="7"/>
  <c r="C363" i="7"/>
  <c r="K364" i="7"/>
  <c r="F365" i="7"/>
  <c r="J366" i="7"/>
  <c r="K367" i="7"/>
  <c r="F368" i="7"/>
  <c r="I369" i="7"/>
  <c r="D370" i="7"/>
  <c r="L371" i="7"/>
  <c r="E374" i="7"/>
  <c r="D376" i="7"/>
  <c r="L378" i="7"/>
  <c r="I379" i="7"/>
  <c r="J380" i="7"/>
  <c r="F381" i="7"/>
  <c r="I383" i="7"/>
  <c r="C384" i="7"/>
  <c r="L385" i="7"/>
  <c r="L386" i="7"/>
  <c r="L354" i="7"/>
  <c r="E360" i="7"/>
  <c r="F361" i="7"/>
  <c r="J363" i="7"/>
  <c r="E364" i="7"/>
  <c r="I365" i="7"/>
  <c r="D366" i="7"/>
  <c r="E367" i="7"/>
  <c r="C369" i="7"/>
  <c r="F371" i="7"/>
  <c r="I372" i="7"/>
  <c r="K373" i="7"/>
  <c r="L374" i="7"/>
  <c r="I375" i="7"/>
  <c r="K376" i="7"/>
  <c r="L377" i="7"/>
  <c r="F377" i="7"/>
  <c r="C378" i="7"/>
  <c r="D379" i="7"/>
  <c r="L381" i="7"/>
  <c r="C382" i="7"/>
  <c r="E383" i="7"/>
  <c r="D384" i="7"/>
  <c r="C354" i="7"/>
  <c r="I354" i="7"/>
  <c r="F360" i="7"/>
  <c r="I361" i="7"/>
  <c r="D362" i="7"/>
  <c r="K363" i="7"/>
  <c r="F364" i="7"/>
  <c r="J365" i="7"/>
  <c r="E366" i="7"/>
  <c r="C368" i="7"/>
  <c r="D369" i="7"/>
  <c r="F370" i="7"/>
  <c r="I371" i="7"/>
  <c r="L373" i="7"/>
  <c r="D375" i="7"/>
  <c r="L376" i="7"/>
  <c r="C377" i="7"/>
  <c r="D378" i="7"/>
  <c r="E379" i="7"/>
  <c r="L380" i="7"/>
  <c r="C381" i="7"/>
  <c r="K383" i="7"/>
  <c r="F383" i="7"/>
  <c r="F384" i="7"/>
  <c r="F385" i="7"/>
  <c r="I358" i="7"/>
  <c r="C359" i="7"/>
  <c r="I359" i="7"/>
  <c r="C361" i="7"/>
  <c r="J361" i="7"/>
  <c r="K362" i="7"/>
  <c r="E363" i="7"/>
  <c r="I364" i="7"/>
  <c r="D365" i="7"/>
  <c r="L366" i="7"/>
  <c r="I367" i="7"/>
  <c r="J368" i="7"/>
  <c r="C371" i="7"/>
  <c r="K372" i="7"/>
  <c r="F373" i="7"/>
  <c r="I374" i="7"/>
  <c r="K375" i="7"/>
  <c r="F376" i="7"/>
  <c r="J378" i="7"/>
  <c r="K379" i="7"/>
  <c r="F379" i="7"/>
  <c r="I381" i="7"/>
  <c r="J382" i="7"/>
  <c r="E382" i="7"/>
  <c r="J360" i="7"/>
  <c r="C362" i="7"/>
  <c r="I362" i="7"/>
  <c r="F367" i="7"/>
  <c r="L367" i="7"/>
  <c r="E369" i="7"/>
  <c r="K369" i="7"/>
  <c r="E370" i="7"/>
  <c r="K370" i="7"/>
  <c r="D372" i="7"/>
  <c r="J372" i="7"/>
  <c r="D373" i="7"/>
  <c r="J373" i="7"/>
  <c r="I377" i="7"/>
  <c r="F378" i="7"/>
  <c r="L379" i="7"/>
  <c r="E380" i="7"/>
  <c r="K381" i="7"/>
  <c r="D382" i="7"/>
  <c r="J383" i="7"/>
  <c r="D383" i="7"/>
  <c r="J384" i="7"/>
  <c r="C385" i="7"/>
  <c r="I386" i="7"/>
  <c r="C386" i="7"/>
  <c r="K384" i="7"/>
  <c r="D385" i="7"/>
  <c r="J386" i="7"/>
  <c r="D386" i="7"/>
  <c r="L384" i="7"/>
  <c r="E385" i="7"/>
  <c r="K386" i="7"/>
  <c r="E386" i="7"/>
  <c r="O372" i="7" l="1"/>
  <c r="N372" i="7"/>
  <c r="Q362" i="7"/>
  <c r="R362" i="7"/>
  <c r="X383" i="7"/>
  <c r="W383" i="7"/>
  <c r="O375" i="7"/>
  <c r="N375" i="7"/>
  <c r="W364" i="7"/>
  <c r="X364" i="7"/>
  <c r="T383" i="7"/>
  <c r="U383" i="7"/>
  <c r="R384" i="7"/>
  <c r="Q384" i="7"/>
  <c r="Q363" i="7"/>
  <c r="R363" i="7"/>
  <c r="T357" i="7"/>
  <c r="U357" i="7"/>
  <c r="Q376" i="7"/>
  <c r="R376" i="7"/>
  <c r="T368" i="7"/>
  <c r="U368" i="7"/>
  <c r="T381" i="7"/>
  <c r="U381" i="7"/>
  <c r="T365" i="7"/>
  <c r="U365" i="7"/>
  <c r="W358" i="7"/>
  <c r="X358" i="7"/>
  <c r="Q347" i="7"/>
  <c r="R347" i="7"/>
  <c r="W337" i="7"/>
  <c r="X337" i="7"/>
  <c r="T356" i="7"/>
  <c r="U356" i="7"/>
  <c r="W349" i="7"/>
  <c r="X349" i="7"/>
  <c r="O342" i="7"/>
  <c r="N342" i="7"/>
  <c r="W363" i="7"/>
  <c r="X363" i="7"/>
  <c r="W359" i="7"/>
  <c r="X359" i="7"/>
  <c r="O350" i="7"/>
  <c r="N350" i="7"/>
  <c r="Q340" i="7"/>
  <c r="R340" i="7"/>
  <c r="O363" i="7"/>
  <c r="N363" i="7"/>
  <c r="W353" i="7"/>
  <c r="X353" i="7"/>
  <c r="T346" i="7"/>
  <c r="U346" i="7"/>
  <c r="Q339" i="7"/>
  <c r="R339" i="7"/>
  <c r="W380" i="7"/>
  <c r="X380" i="7"/>
  <c r="W346" i="7"/>
  <c r="X346" i="7"/>
  <c r="O335" i="7"/>
  <c r="N335" i="7"/>
  <c r="W334" i="7"/>
  <c r="X334" i="7"/>
  <c r="Q325" i="7"/>
  <c r="R325" i="7"/>
  <c r="Q321" i="7"/>
  <c r="R321" i="7"/>
  <c r="W357" i="7"/>
  <c r="X357" i="7"/>
  <c r="Q342" i="7"/>
  <c r="R342" i="7"/>
  <c r="T334" i="7"/>
  <c r="U334" i="7"/>
  <c r="X329" i="7"/>
  <c r="W329" i="7"/>
  <c r="T350" i="7"/>
  <c r="U350" i="7"/>
  <c r="T330" i="7"/>
  <c r="U330" i="7"/>
  <c r="W324" i="7"/>
  <c r="X324" i="7"/>
  <c r="W320" i="7"/>
  <c r="X320" i="7"/>
  <c r="X309" i="7"/>
  <c r="W309" i="7"/>
  <c r="N332" i="7"/>
  <c r="O332" i="7"/>
  <c r="Q311" i="7"/>
  <c r="R311" i="7"/>
  <c r="N304" i="7"/>
  <c r="O304" i="7"/>
  <c r="N300" i="7"/>
  <c r="O300" i="7"/>
  <c r="W308" i="7"/>
  <c r="X308" i="7"/>
  <c r="Q307" i="7"/>
  <c r="R307" i="7"/>
  <c r="X317" i="7"/>
  <c r="W317" i="7"/>
  <c r="W338" i="7"/>
  <c r="X338" i="7"/>
  <c r="N312" i="7"/>
  <c r="O312" i="7"/>
  <c r="O333" i="7"/>
  <c r="N333" i="7"/>
  <c r="W314" i="7"/>
  <c r="X314" i="7"/>
  <c r="N306" i="7"/>
  <c r="O306" i="7"/>
  <c r="T299" i="7"/>
  <c r="U299" i="7"/>
  <c r="W267" i="7"/>
  <c r="X267" i="7"/>
  <c r="U289" i="7"/>
  <c r="T289" i="7"/>
  <c r="U281" i="7"/>
  <c r="T281" i="7"/>
  <c r="U273" i="7"/>
  <c r="T273" i="7"/>
  <c r="W293" i="7"/>
  <c r="X293" i="7"/>
  <c r="Q286" i="7"/>
  <c r="R286" i="7"/>
  <c r="Q278" i="7"/>
  <c r="R278" i="7"/>
  <c r="Q270" i="7"/>
  <c r="R270" i="7"/>
  <c r="N298" i="7"/>
  <c r="O298" i="7"/>
  <c r="W288" i="7"/>
  <c r="X288" i="7"/>
  <c r="W280" i="7"/>
  <c r="X280" i="7"/>
  <c r="W272" i="7"/>
  <c r="X272" i="7"/>
  <c r="Q294" i="7"/>
  <c r="R294" i="7"/>
  <c r="U268" i="7"/>
  <c r="T268" i="7"/>
  <c r="U275" i="7"/>
  <c r="T275" i="7"/>
  <c r="U293" i="7"/>
  <c r="T293" i="7"/>
  <c r="W283" i="7"/>
  <c r="X283" i="7"/>
  <c r="N263" i="7"/>
  <c r="O263" i="7"/>
  <c r="W292" i="7"/>
  <c r="X292" i="7"/>
  <c r="N257" i="7"/>
  <c r="O257" i="7"/>
  <c r="N249" i="7"/>
  <c r="O249" i="7"/>
  <c r="Q257" i="7"/>
  <c r="R257" i="7"/>
  <c r="Q249" i="7"/>
  <c r="R249" i="7"/>
  <c r="N248" i="7"/>
  <c r="O248" i="7"/>
  <c r="N256" i="7"/>
  <c r="O256" i="7"/>
  <c r="U249" i="7"/>
  <c r="T249" i="7"/>
  <c r="N387" i="7"/>
  <c r="O387" i="7"/>
  <c r="T385" i="7"/>
  <c r="U385" i="7"/>
  <c r="R386" i="7"/>
  <c r="Q386" i="7"/>
  <c r="T380" i="7"/>
  <c r="U380" i="7"/>
  <c r="W379" i="7"/>
  <c r="X379" i="7"/>
  <c r="Q371" i="7"/>
  <c r="R371" i="7"/>
  <c r="Q382" i="7"/>
  <c r="R382" i="7"/>
  <c r="T364" i="7"/>
  <c r="U364" i="7"/>
  <c r="O370" i="7"/>
  <c r="N370" i="7"/>
  <c r="W375" i="7"/>
  <c r="X375" i="7"/>
  <c r="O367" i="7"/>
  <c r="N367" i="7"/>
  <c r="W356" i="7"/>
  <c r="X356" i="7"/>
  <c r="T384" i="7"/>
  <c r="U384" i="7"/>
  <c r="T338" i="7"/>
  <c r="U338" i="7"/>
  <c r="T327" i="7"/>
  <c r="U327" i="7"/>
  <c r="T323" i="7"/>
  <c r="U323" i="7"/>
  <c r="Q343" i="7"/>
  <c r="R343" i="7"/>
  <c r="Q334" i="7"/>
  <c r="R334" i="7"/>
  <c r="N329" i="7"/>
  <c r="O329" i="7"/>
  <c r="N325" i="7"/>
  <c r="O325" i="7"/>
  <c r="N321" i="7"/>
  <c r="O321" i="7"/>
  <c r="N317" i="7"/>
  <c r="O317" i="7"/>
  <c r="T342" i="7"/>
  <c r="U342" i="7"/>
  <c r="Q355" i="7"/>
  <c r="R355" i="7"/>
  <c r="T353" i="7"/>
  <c r="U353" i="7"/>
  <c r="T345" i="7"/>
  <c r="U345" i="7"/>
  <c r="T376" i="7"/>
  <c r="U376" i="7"/>
  <c r="T307" i="7"/>
  <c r="U307" i="7"/>
  <c r="N310" i="7"/>
  <c r="O310" i="7"/>
  <c r="W306" i="7"/>
  <c r="X306" i="7"/>
  <c r="Q302" i="7"/>
  <c r="R302" i="7"/>
  <c r="Q298" i="7"/>
  <c r="R298" i="7"/>
  <c r="X315" i="7"/>
  <c r="W315" i="7"/>
  <c r="Q336" i="7"/>
  <c r="R336" i="7"/>
  <c r="X303" i="7"/>
  <c r="W303" i="7"/>
  <c r="X299" i="7"/>
  <c r="W299" i="7"/>
  <c r="N331" i="7"/>
  <c r="O331" i="7"/>
  <c r="N293" i="7"/>
  <c r="O293" i="7"/>
  <c r="Q268" i="7"/>
  <c r="R268" i="7"/>
  <c r="U292" i="7"/>
  <c r="T292" i="7"/>
  <c r="N285" i="7"/>
  <c r="O285" i="7"/>
  <c r="Q308" i="7"/>
  <c r="R308" i="7"/>
  <c r="U295" i="7"/>
  <c r="T295" i="7"/>
  <c r="T302" i="7"/>
  <c r="U302" i="7"/>
  <c r="T298" i="7"/>
  <c r="U298" i="7"/>
  <c r="W285" i="7"/>
  <c r="X285" i="7"/>
  <c r="W277" i="7"/>
  <c r="X277" i="7"/>
  <c r="W269" i="7"/>
  <c r="X269" i="7"/>
  <c r="U285" i="7"/>
  <c r="T285" i="7"/>
  <c r="X265" i="7"/>
  <c r="W265" i="7"/>
  <c r="T304" i="7"/>
  <c r="U304" i="7"/>
  <c r="N271" i="7"/>
  <c r="O271" i="7"/>
  <c r="X281" i="7"/>
  <c r="W281" i="7"/>
  <c r="W256" i="7"/>
  <c r="X256" i="7"/>
  <c r="W248" i="7"/>
  <c r="X248" i="7"/>
  <c r="Q254" i="7"/>
  <c r="R254" i="7"/>
  <c r="Q263" i="7"/>
  <c r="R263" i="7"/>
  <c r="W253" i="7"/>
  <c r="X253" i="7"/>
  <c r="Q259" i="7"/>
  <c r="R259" i="7"/>
  <c r="Q251" i="7"/>
  <c r="R251" i="7"/>
  <c r="U257" i="7"/>
  <c r="T257" i="7"/>
  <c r="U262" i="7"/>
  <c r="T262" i="7"/>
  <c r="U254" i="7"/>
  <c r="T254" i="7"/>
  <c r="T370" i="7"/>
  <c r="U370" i="7"/>
  <c r="Q361" i="7"/>
  <c r="R361" i="7"/>
  <c r="Q381" i="7"/>
  <c r="R381" i="7"/>
  <c r="O362" i="7"/>
  <c r="N362" i="7"/>
  <c r="W381" i="7"/>
  <c r="X381" i="7"/>
  <c r="Q366" i="7"/>
  <c r="R366" i="7"/>
  <c r="O371" i="7"/>
  <c r="N371" i="7"/>
  <c r="X386" i="7"/>
  <c r="W386" i="7"/>
  <c r="Q365" i="7"/>
  <c r="R365" i="7"/>
  <c r="T354" i="7"/>
  <c r="U354" i="7"/>
  <c r="O345" i="7"/>
  <c r="N345" i="7"/>
  <c r="W348" i="7"/>
  <c r="X348" i="7"/>
  <c r="O341" i="7"/>
  <c r="N341" i="7"/>
  <c r="T361" i="7"/>
  <c r="U361" i="7"/>
  <c r="Q353" i="7"/>
  <c r="R353" i="7"/>
  <c r="Q358" i="7"/>
  <c r="R358" i="7"/>
  <c r="T347" i="7"/>
  <c r="U347" i="7"/>
  <c r="Q375" i="7"/>
  <c r="R375" i="7"/>
  <c r="O361" i="7"/>
  <c r="N361" i="7"/>
  <c r="Q351" i="7"/>
  <c r="R351" i="7"/>
  <c r="W343" i="7"/>
  <c r="X343" i="7"/>
  <c r="Q338" i="7"/>
  <c r="R338" i="7"/>
  <c r="W333" i="7"/>
  <c r="X333" i="7"/>
  <c r="O354" i="7"/>
  <c r="N354" i="7"/>
  <c r="W330" i="7"/>
  <c r="X330" i="7"/>
  <c r="Q324" i="7"/>
  <c r="R324" i="7"/>
  <c r="Q320" i="7"/>
  <c r="R320" i="7"/>
  <c r="O340" i="7"/>
  <c r="N340" i="7"/>
  <c r="T333" i="7"/>
  <c r="U333" i="7"/>
  <c r="W328" i="7"/>
  <c r="X328" i="7"/>
  <c r="X327" i="7"/>
  <c r="W327" i="7"/>
  <c r="X323" i="7"/>
  <c r="W323" i="7"/>
  <c r="Q306" i="7"/>
  <c r="R306" i="7"/>
  <c r="T328" i="7"/>
  <c r="U328" i="7"/>
  <c r="N303" i="7"/>
  <c r="O303" i="7"/>
  <c r="O334" i="7"/>
  <c r="N334" i="7"/>
  <c r="T305" i="7"/>
  <c r="U305" i="7"/>
  <c r="Q314" i="7"/>
  <c r="R314" i="7"/>
  <c r="T319" i="7"/>
  <c r="U319" i="7"/>
  <c r="N290" i="7"/>
  <c r="O290" i="7"/>
  <c r="N282" i="7"/>
  <c r="O282" i="7"/>
  <c r="N274" i="7"/>
  <c r="O274" i="7"/>
  <c r="U297" i="7"/>
  <c r="T297" i="7"/>
  <c r="W291" i="7"/>
  <c r="X291" i="7"/>
  <c r="U283" i="7"/>
  <c r="T283" i="7"/>
  <c r="N299" i="7"/>
  <c r="O299" i="7"/>
  <c r="N288" i="7"/>
  <c r="O288" i="7"/>
  <c r="N280" i="7"/>
  <c r="O280" i="7"/>
  <c r="N272" i="7"/>
  <c r="O272" i="7"/>
  <c r="W294" i="7"/>
  <c r="X294" i="7"/>
  <c r="Q288" i="7"/>
  <c r="R288" i="7"/>
  <c r="Q280" i="7"/>
  <c r="R280" i="7"/>
  <c r="Q272" i="7"/>
  <c r="R272" i="7"/>
  <c r="N286" i="7"/>
  <c r="O286" i="7"/>
  <c r="N278" i="7"/>
  <c r="O278" i="7"/>
  <c r="N270" i="7"/>
  <c r="O270" i="7"/>
  <c r="N277" i="7"/>
  <c r="O277" i="7"/>
  <c r="N266" i="7"/>
  <c r="O266" i="7"/>
  <c r="N262" i="7"/>
  <c r="O262" i="7"/>
  <c r="U255" i="7"/>
  <c r="T255" i="7"/>
  <c r="U263" i="7"/>
  <c r="T263" i="7"/>
  <c r="Q256" i="7"/>
  <c r="R256" i="7"/>
  <c r="Q248" i="7"/>
  <c r="R248" i="7"/>
  <c r="Q264" i="7"/>
  <c r="R264" i="7"/>
  <c r="U252" i="7"/>
  <c r="T252" i="7"/>
  <c r="Q255" i="7"/>
  <c r="R255" i="7"/>
  <c r="Q252" i="7"/>
  <c r="R252" i="7"/>
  <c r="T387" i="7"/>
  <c r="U387" i="7"/>
  <c r="Q385" i="7"/>
  <c r="R385" i="7"/>
  <c r="W378" i="7"/>
  <c r="X378" i="7"/>
  <c r="W370" i="7"/>
  <c r="X370" i="7"/>
  <c r="O379" i="7"/>
  <c r="N379" i="7"/>
  <c r="W361" i="7"/>
  <c r="X361" i="7"/>
  <c r="W368" i="7"/>
  <c r="X368" i="7"/>
  <c r="O380" i="7"/>
  <c r="N380" i="7"/>
  <c r="Q373" i="7"/>
  <c r="R373" i="7"/>
  <c r="Q370" i="7"/>
  <c r="R370" i="7"/>
  <c r="T372" i="7"/>
  <c r="U372" i="7"/>
  <c r="Q372" i="7"/>
  <c r="R372" i="7"/>
  <c r="T326" i="7"/>
  <c r="U326" i="7"/>
  <c r="T322" i="7"/>
  <c r="U322" i="7"/>
  <c r="Q341" i="7"/>
  <c r="R341" i="7"/>
  <c r="Q333" i="7"/>
  <c r="R333" i="7"/>
  <c r="N328" i="7"/>
  <c r="O328" i="7"/>
  <c r="T344" i="7"/>
  <c r="U344" i="7"/>
  <c r="Q330" i="7"/>
  <c r="R330" i="7"/>
  <c r="N324" i="7"/>
  <c r="O324" i="7"/>
  <c r="N320" i="7"/>
  <c r="O320" i="7"/>
  <c r="N316" i="7"/>
  <c r="O316" i="7"/>
  <c r="O351" i="7"/>
  <c r="N351" i="7"/>
  <c r="W340" i="7"/>
  <c r="X340" i="7"/>
  <c r="Q349" i="7"/>
  <c r="R349" i="7"/>
  <c r="O381" i="7"/>
  <c r="N381" i="7"/>
  <c r="T314" i="7"/>
  <c r="U314" i="7"/>
  <c r="X305" i="7"/>
  <c r="W305" i="7"/>
  <c r="T313" i="7"/>
  <c r="U313" i="7"/>
  <c r="N313" i="7"/>
  <c r="O313" i="7"/>
  <c r="N305" i="7"/>
  <c r="O305" i="7"/>
  <c r="Q301" i="7"/>
  <c r="R301" i="7"/>
  <c r="T343" i="7"/>
  <c r="U343" i="7"/>
  <c r="W331" i="7"/>
  <c r="X331" i="7"/>
  <c r="Q309" i="7"/>
  <c r="R309" i="7"/>
  <c r="W302" i="7"/>
  <c r="X302" i="7"/>
  <c r="W298" i="7"/>
  <c r="X298" i="7"/>
  <c r="T311" i="7"/>
  <c r="U311" i="7"/>
  <c r="U288" i="7"/>
  <c r="T288" i="7"/>
  <c r="U280" i="7"/>
  <c r="T280" i="7"/>
  <c r="U272" i="7"/>
  <c r="T272" i="7"/>
  <c r="Q267" i="7"/>
  <c r="R267" i="7"/>
  <c r="U296" i="7"/>
  <c r="T296" i="7"/>
  <c r="U286" i="7"/>
  <c r="T286" i="7"/>
  <c r="U278" i="7"/>
  <c r="T278" i="7"/>
  <c r="U270" i="7"/>
  <c r="T270" i="7"/>
  <c r="W287" i="7"/>
  <c r="X287" i="7"/>
  <c r="W279" i="7"/>
  <c r="X279" i="7"/>
  <c r="W271" i="7"/>
  <c r="X271" i="7"/>
  <c r="N295" i="7"/>
  <c r="O295" i="7"/>
  <c r="U284" i="7"/>
  <c r="T284" i="7"/>
  <c r="N311" i="7"/>
  <c r="O311" i="7"/>
  <c r="Q291" i="7"/>
  <c r="R291" i="7"/>
  <c r="T341" i="7"/>
  <c r="U341" i="7"/>
  <c r="N294" i="7"/>
  <c r="O294" i="7"/>
  <c r="W264" i="7"/>
  <c r="X264" i="7"/>
  <c r="N287" i="7"/>
  <c r="O287" i="7"/>
  <c r="N269" i="7"/>
  <c r="O269" i="7"/>
  <c r="Q276" i="7"/>
  <c r="R276" i="7"/>
  <c r="N254" i="7"/>
  <c r="O254" i="7"/>
  <c r="Q260" i="7"/>
  <c r="R260" i="7"/>
  <c r="N259" i="7"/>
  <c r="O259" i="7"/>
  <c r="N251" i="7"/>
  <c r="O251" i="7"/>
  <c r="N386" i="7"/>
  <c r="O386" i="7"/>
  <c r="T369" i="7"/>
  <c r="U369" i="7"/>
  <c r="W376" i="7"/>
  <c r="X376" i="7"/>
  <c r="Q359" i="7"/>
  <c r="R359" i="7"/>
  <c r="T379" i="7"/>
  <c r="U379" i="7"/>
  <c r="O369" i="7"/>
  <c r="N369" i="7"/>
  <c r="W360" i="7"/>
  <c r="X360" i="7"/>
  <c r="Q378" i="7"/>
  <c r="R378" i="7"/>
  <c r="W371" i="7"/>
  <c r="X371" i="7"/>
  <c r="T360" i="7"/>
  <c r="U360" i="7"/>
  <c r="T359" i="7"/>
  <c r="U359" i="7"/>
  <c r="Q379" i="7"/>
  <c r="R379" i="7"/>
  <c r="W372" i="7"/>
  <c r="X372" i="7"/>
  <c r="O364" i="7"/>
  <c r="N364" i="7"/>
  <c r="W369" i="7"/>
  <c r="X369" i="7"/>
  <c r="T362" i="7"/>
  <c r="U362" i="7"/>
  <c r="T352" i="7"/>
  <c r="U352" i="7"/>
  <c r="O344" i="7"/>
  <c r="N344" i="7"/>
  <c r="W374" i="7"/>
  <c r="X374" i="7"/>
  <c r="O353" i="7"/>
  <c r="N353" i="7"/>
  <c r="Q346" i="7"/>
  <c r="R346" i="7"/>
  <c r="T339" i="7"/>
  <c r="U339" i="7"/>
  <c r="Q357" i="7"/>
  <c r="R357" i="7"/>
  <c r="W345" i="7"/>
  <c r="X345" i="7"/>
  <c r="Q356" i="7"/>
  <c r="R356" i="7"/>
  <c r="O349" i="7"/>
  <c r="N349" i="7"/>
  <c r="W342" i="7"/>
  <c r="X342" i="7"/>
  <c r="O358" i="7"/>
  <c r="N358" i="7"/>
  <c r="T335" i="7"/>
  <c r="U335" i="7"/>
  <c r="W351" i="7"/>
  <c r="X351" i="7"/>
  <c r="Q374" i="7"/>
  <c r="R374" i="7"/>
  <c r="T349" i="7"/>
  <c r="U349" i="7"/>
  <c r="O339" i="7"/>
  <c r="N339" i="7"/>
  <c r="W332" i="7"/>
  <c r="X332" i="7"/>
  <c r="Q327" i="7"/>
  <c r="R327" i="7"/>
  <c r="Q323" i="7"/>
  <c r="R323" i="7"/>
  <c r="Q319" i="7"/>
  <c r="R319" i="7"/>
  <c r="T332" i="7"/>
  <c r="U332" i="7"/>
  <c r="Q360" i="7"/>
  <c r="R360" i="7"/>
  <c r="W326" i="7"/>
  <c r="X326" i="7"/>
  <c r="W322" i="7"/>
  <c r="X322" i="7"/>
  <c r="X313" i="7"/>
  <c r="W313" i="7"/>
  <c r="Q315" i="7"/>
  <c r="R315" i="7"/>
  <c r="N307" i="7"/>
  <c r="O307" i="7"/>
  <c r="N302" i="7"/>
  <c r="O302" i="7"/>
  <c r="Q328" i="7"/>
  <c r="R328" i="7"/>
  <c r="W312" i="7"/>
  <c r="X312" i="7"/>
  <c r="T312" i="7"/>
  <c r="U312" i="7"/>
  <c r="T316" i="7"/>
  <c r="U316" i="7"/>
  <c r="N308" i="7"/>
  <c r="O308" i="7"/>
  <c r="T317" i="7"/>
  <c r="U317" i="7"/>
  <c r="W310" i="7"/>
  <c r="X310" i="7"/>
  <c r="Q316" i="7"/>
  <c r="R316" i="7"/>
  <c r="W295" i="7"/>
  <c r="X295" i="7"/>
  <c r="Q290" i="7"/>
  <c r="R290" i="7"/>
  <c r="Q282" i="7"/>
  <c r="R282" i="7"/>
  <c r="N297" i="7"/>
  <c r="O297" i="7"/>
  <c r="N284" i="7"/>
  <c r="O284" i="7"/>
  <c r="N276" i="7"/>
  <c r="O276" i="7"/>
  <c r="N268" i="7"/>
  <c r="O268" i="7"/>
  <c r="W275" i="7"/>
  <c r="X275" i="7"/>
  <c r="Q284" i="7"/>
  <c r="R284" i="7"/>
  <c r="U267" i="7"/>
  <c r="T267" i="7"/>
  <c r="Q275" i="7"/>
  <c r="R275" i="7"/>
  <c r="N265" i="7"/>
  <c r="O265" i="7"/>
  <c r="N261" i="7"/>
  <c r="O261" i="7"/>
  <c r="Q262" i="7"/>
  <c r="R262" i="7"/>
  <c r="U264" i="7"/>
  <c r="T264" i="7"/>
  <c r="W252" i="7"/>
  <c r="X252" i="7"/>
  <c r="X387" i="7"/>
  <c r="W387" i="7"/>
  <c r="O383" i="7"/>
  <c r="N383" i="7"/>
  <c r="O365" i="7"/>
  <c r="N365" i="7"/>
  <c r="O378" i="7"/>
  <c r="N378" i="7"/>
  <c r="Q368" i="7"/>
  <c r="R368" i="7"/>
  <c r="W377" i="7"/>
  <c r="X377" i="7"/>
  <c r="Q369" i="7"/>
  <c r="R369" i="7"/>
  <c r="T377" i="7"/>
  <c r="U377" i="7"/>
  <c r="T371" i="7"/>
  <c r="U371" i="7"/>
  <c r="Q380" i="7"/>
  <c r="R380" i="7"/>
  <c r="T378" i="7"/>
  <c r="U378" i="7"/>
  <c r="O352" i="7"/>
  <c r="N352" i="7"/>
  <c r="T325" i="7"/>
  <c r="U325" i="7"/>
  <c r="T321" i="7"/>
  <c r="U321" i="7"/>
  <c r="W339" i="7"/>
  <c r="X339" i="7"/>
  <c r="Q332" i="7"/>
  <c r="R332" i="7"/>
  <c r="O338" i="7"/>
  <c r="N338" i="7"/>
  <c r="N327" i="7"/>
  <c r="O327" i="7"/>
  <c r="N323" i="7"/>
  <c r="O323" i="7"/>
  <c r="N319" i="7"/>
  <c r="O319" i="7"/>
  <c r="O368" i="7"/>
  <c r="N368" i="7"/>
  <c r="Q344" i="7"/>
  <c r="R344" i="7"/>
  <c r="O347" i="7"/>
  <c r="N347" i="7"/>
  <c r="T337" i="7"/>
  <c r="U337" i="7"/>
  <c r="W335" i="7"/>
  <c r="X335" i="7"/>
  <c r="W318" i="7"/>
  <c r="X318" i="7"/>
  <c r="T348" i="7"/>
  <c r="U348" i="7"/>
  <c r="N314" i="7"/>
  <c r="O314" i="7"/>
  <c r="Q304" i="7"/>
  <c r="R304" i="7"/>
  <c r="Q300" i="7"/>
  <c r="R300" i="7"/>
  <c r="Q329" i="7"/>
  <c r="R329" i="7"/>
  <c r="T306" i="7"/>
  <c r="U306" i="7"/>
  <c r="X301" i="7"/>
  <c r="W301" i="7"/>
  <c r="X297" i="7"/>
  <c r="W297" i="7"/>
  <c r="Q287" i="7"/>
  <c r="R287" i="7"/>
  <c r="Q279" i="7"/>
  <c r="R279" i="7"/>
  <c r="Q271" i="7"/>
  <c r="R271" i="7"/>
  <c r="Q312" i="7"/>
  <c r="R312" i="7"/>
  <c r="X289" i="7"/>
  <c r="W289" i="7"/>
  <c r="N296" i="7"/>
  <c r="O296" i="7"/>
  <c r="Q285" i="7"/>
  <c r="R285" i="7"/>
  <c r="Q277" i="7"/>
  <c r="R277" i="7"/>
  <c r="Q269" i="7"/>
  <c r="R269" i="7"/>
  <c r="Q297" i="7"/>
  <c r="R297" i="7"/>
  <c r="Q292" i="7"/>
  <c r="R292" i="7"/>
  <c r="N291" i="7"/>
  <c r="O291" i="7"/>
  <c r="Q283" i="7"/>
  <c r="R283" i="7"/>
  <c r="Q295" i="7"/>
  <c r="R295" i="7"/>
  <c r="N289" i="7"/>
  <c r="O289" i="7"/>
  <c r="N281" i="7"/>
  <c r="O281" i="7"/>
  <c r="N273" i="7"/>
  <c r="O273" i="7"/>
  <c r="U290" i="7"/>
  <c r="T290" i="7"/>
  <c r="U282" i="7"/>
  <c r="T282" i="7"/>
  <c r="U274" i="7"/>
  <c r="T274" i="7"/>
  <c r="W263" i="7"/>
  <c r="X263" i="7"/>
  <c r="X274" i="7"/>
  <c r="W274" i="7"/>
  <c r="Q274" i="7"/>
  <c r="R274" i="7"/>
  <c r="Q261" i="7"/>
  <c r="R261" i="7"/>
  <c r="Q253" i="7"/>
  <c r="R253" i="7"/>
  <c r="X257" i="7"/>
  <c r="W257" i="7"/>
  <c r="X249" i="7"/>
  <c r="W249" i="7"/>
  <c r="U259" i="7"/>
  <c r="T259" i="7"/>
  <c r="U251" i="7"/>
  <c r="T251" i="7"/>
  <c r="Q258" i="7"/>
  <c r="R258" i="7"/>
  <c r="Q250" i="7"/>
  <c r="R250" i="7"/>
  <c r="Q265" i="7"/>
  <c r="R265" i="7"/>
  <c r="W254" i="7"/>
  <c r="X254" i="7"/>
  <c r="N253" i="7"/>
  <c r="O253" i="7"/>
  <c r="W255" i="7"/>
  <c r="X255" i="7"/>
  <c r="T386" i="7"/>
  <c r="U386" i="7"/>
  <c r="O385" i="7"/>
  <c r="N385" i="7"/>
  <c r="O373" i="7"/>
  <c r="N373" i="7"/>
  <c r="W367" i="7"/>
  <c r="X367" i="7"/>
  <c r="T382" i="7"/>
  <c r="U382" i="7"/>
  <c r="X385" i="7"/>
  <c r="W385" i="7"/>
  <c r="Q377" i="7"/>
  <c r="R377" i="7"/>
  <c r="T366" i="7"/>
  <c r="U366" i="7"/>
  <c r="Q354" i="7"/>
  <c r="R354" i="7"/>
  <c r="T367" i="7"/>
  <c r="U367" i="7"/>
  <c r="O376" i="7"/>
  <c r="N376" i="7"/>
  <c r="W365" i="7"/>
  <c r="X365" i="7"/>
  <c r="T358" i="7"/>
  <c r="U358" i="7"/>
  <c r="R383" i="7"/>
  <c r="Q383" i="7"/>
  <c r="O374" i="7"/>
  <c r="N374" i="7"/>
  <c r="O360" i="7"/>
  <c r="N360" i="7"/>
  <c r="W350" i="7"/>
  <c r="X350" i="7"/>
  <c r="T340" i="7"/>
  <c r="U340" i="7"/>
  <c r="W366" i="7"/>
  <c r="X366" i="7"/>
  <c r="T351" i="7"/>
  <c r="U351" i="7"/>
  <c r="O343" i="7"/>
  <c r="N343" i="7"/>
  <c r="O377" i="7"/>
  <c r="N377" i="7"/>
  <c r="O356" i="7"/>
  <c r="N356" i="7"/>
  <c r="T375" i="7"/>
  <c r="U375" i="7"/>
  <c r="Q352" i="7"/>
  <c r="R352" i="7"/>
  <c r="W344" i="7"/>
  <c r="X344" i="7"/>
  <c r="O355" i="7"/>
  <c r="N355" i="7"/>
  <c r="O348" i="7"/>
  <c r="N348" i="7"/>
  <c r="W341" i="7"/>
  <c r="X341" i="7"/>
  <c r="Q350" i="7"/>
  <c r="R350" i="7"/>
  <c r="Q348" i="7"/>
  <c r="R348" i="7"/>
  <c r="Q337" i="7"/>
  <c r="R337" i="7"/>
  <c r="W355" i="7"/>
  <c r="X355" i="7"/>
  <c r="W362" i="7"/>
  <c r="X362" i="7"/>
  <c r="W347" i="7"/>
  <c r="X347" i="7"/>
  <c r="T336" i="7"/>
  <c r="U336" i="7"/>
  <c r="Q326" i="7"/>
  <c r="R326" i="7"/>
  <c r="Q322" i="7"/>
  <c r="R322" i="7"/>
  <c r="Q318" i="7"/>
  <c r="R318" i="7"/>
  <c r="O336" i="7"/>
  <c r="N336" i="7"/>
  <c r="T331" i="7"/>
  <c r="U331" i="7"/>
  <c r="W352" i="7"/>
  <c r="X352" i="7"/>
  <c r="X325" i="7"/>
  <c r="W325" i="7"/>
  <c r="X321" i="7"/>
  <c r="W321" i="7"/>
  <c r="N301" i="7"/>
  <c r="O301" i="7"/>
  <c r="T318" i="7"/>
  <c r="U318" i="7"/>
  <c r="T329" i="7"/>
  <c r="U329" i="7"/>
  <c r="Q310" i="7"/>
  <c r="R310" i="7"/>
  <c r="X319" i="7"/>
  <c r="W319" i="7"/>
  <c r="Q305" i="7"/>
  <c r="R305" i="7"/>
  <c r="X307" i="7"/>
  <c r="W307" i="7"/>
  <c r="W286" i="7"/>
  <c r="X286" i="7"/>
  <c r="W278" i="7"/>
  <c r="X278" i="7"/>
  <c r="W270" i="7"/>
  <c r="X270" i="7"/>
  <c r="N315" i="7"/>
  <c r="O315" i="7"/>
  <c r="W284" i="7"/>
  <c r="X284" i="7"/>
  <c r="W276" i="7"/>
  <c r="X276" i="7"/>
  <c r="W268" i="7"/>
  <c r="X268" i="7"/>
  <c r="X290" i="7"/>
  <c r="W290" i="7"/>
  <c r="X282" i="7"/>
  <c r="W282" i="7"/>
  <c r="T303" i="7"/>
  <c r="U303" i="7"/>
  <c r="U287" i="7"/>
  <c r="T287" i="7"/>
  <c r="U279" i="7"/>
  <c r="T279" i="7"/>
  <c r="U271" i="7"/>
  <c r="T271" i="7"/>
  <c r="T300" i="7"/>
  <c r="U300" i="7"/>
  <c r="N267" i="7"/>
  <c r="O267" i="7"/>
  <c r="X273" i="7"/>
  <c r="W273" i="7"/>
  <c r="U277" i="7"/>
  <c r="T277" i="7"/>
  <c r="U266" i="7"/>
  <c r="T266" i="7"/>
  <c r="W296" i="7"/>
  <c r="X296" i="7"/>
  <c r="N264" i="7"/>
  <c r="O264" i="7"/>
  <c r="N260" i="7"/>
  <c r="O260" i="7"/>
  <c r="U260" i="7"/>
  <c r="T260" i="7"/>
  <c r="U256" i="7"/>
  <c r="T256" i="7"/>
  <c r="U248" i="7"/>
  <c r="T248" i="7"/>
  <c r="W259" i="7"/>
  <c r="X259" i="7"/>
  <c r="W251" i="7"/>
  <c r="X251" i="7"/>
  <c r="N258" i="7"/>
  <c r="O258" i="7"/>
  <c r="N250" i="7"/>
  <c r="O250" i="7"/>
  <c r="U253" i="7"/>
  <c r="T253" i="7"/>
  <c r="Q387" i="7"/>
  <c r="N382" i="7"/>
  <c r="O382" i="7"/>
  <c r="W373" i="7"/>
  <c r="X373" i="7"/>
  <c r="T363" i="7"/>
  <c r="U363" i="7"/>
  <c r="X384" i="7"/>
  <c r="W384" i="7"/>
  <c r="N384" i="7"/>
  <c r="O384" i="7"/>
  <c r="O366" i="7"/>
  <c r="N366" i="7"/>
  <c r="T374" i="7"/>
  <c r="U374" i="7"/>
  <c r="W382" i="7"/>
  <c r="X382" i="7"/>
  <c r="T373" i="7"/>
  <c r="U373" i="7"/>
  <c r="O357" i="7"/>
  <c r="N357" i="7"/>
  <c r="T355" i="7"/>
  <c r="U355" i="7"/>
  <c r="Q367" i="7"/>
  <c r="R367" i="7"/>
  <c r="Q364" i="7"/>
  <c r="R364" i="7"/>
  <c r="Q345" i="7"/>
  <c r="R345" i="7"/>
  <c r="N330" i="7"/>
  <c r="O330" i="7"/>
  <c r="T324" i="7"/>
  <c r="U324" i="7"/>
  <c r="T320" i="7"/>
  <c r="U320" i="7"/>
  <c r="W336" i="7"/>
  <c r="X336" i="7"/>
  <c r="Q331" i="7"/>
  <c r="R331" i="7"/>
  <c r="W354" i="7"/>
  <c r="X354" i="7"/>
  <c r="N326" i="7"/>
  <c r="O326" i="7"/>
  <c r="N322" i="7"/>
  <c r="O322" i="7"/>
  <c r="N318" i="7"/>
  <c r="O318" i="7"/>
  <c r="O359" i="7"/>
  <c r="N359" i="7"/>
  <c r="O346" i="7"/>
  <c r="N346" i="7"/>
  <c r="Q335" i="7"/>
  <c r="R335" i="7"/>
  <c r="Q317" i="7"/>
  <c r="R317" i="7"/>
  <c r="T310" i="7"/>
  <c r="U310" i="7"/>
  <c r="O337" i="7"/>
  <c r="N337" i="7"/>
  <c r="T309" i="7"/>
  <c r="U309" i="7"/>
  <c r="W316" i="7"/>
  <c r="X316" i="7"/>
  <c r="N309" i="7"/>
  <c r="O309" i="7"/>
  <c r="Q303" i="7"/>
  <c r="R303" i="7"/>
  <c r="Q299" i="7"/>
  <c r="R299" i="7"/>
  <c r="Q313" i="7"/>
  <c r="R313" i="7"/>
  <c r="W304" i="7"/>
  <c r="X304" i="7"/>
  <c r="W300" i="7"/>
  <c r="X300" i="7"/>
  <c r="T315" i="7"/>
  <c r="U315" i="7"/>
  <c r="Q293" i="7"/>
  <c r="R293" i="7"/>
  <c r="T308" i="7"/>
  <c r="U308" i="7"/>
  <c r="N292" i="7"/>
  <c r="O292" i="7"/>
  <c r="Q296" i="7"/>
  <c r="R296" i="7"/>
  <c r="U291" i="7"/>
  <c r="T291" i="7"/>
  <c r="N283" i="7"/>
  <c r="O283" i="7"/>
  <c r="N275" i="7"/>
  <c r="O275" i="7"/>
  <c r="X311" i="7"/>
  <c r="W311" i="7"/>
  <c r="T301" i="7"/>
  <c r="U301" i="7"/>
  <c r="U294" i="7"/>
  <c r="T294" i="7"/>
  <c r="Q289" i="7"/>
  <c r="R289" i="7"/>
  <c r="Q281" i="7"/>
  <c r="R281" i="7"/>
  <c r="Q273" i="7"/>
  <c r="R273" i="7"/>
  <c r="X266" i="7"/>
  <c r="W266" i="7"/>
  <c r="W262" i="7"/>
  <c r="X262" i="7"/>
  <c r="U269" i="7"/>
  <c r="T269" i="7"/>
  <c r="U276" i="7"/>
  <c r="T276" i="7"/>
  <c r="N255" i="7"/>
  <c r="O255" i="7"/>
  <c r="Q266" i="7"/>
  <c r="R266" i="7"/>
  <c r="U258" i="7"/>
  <c r="T258" i="7"/>
  <c r="U250" i="7"/>
  <c r="T250" i="7"/>
  <c r="N279" i="7"/>
  <c r="O279" i="7"/>
  <c r="U265" i="7"/>
  <c r="T265" i="7"/>
  <c r="W261" i="7"/>
  <c r="X261" i="7"/>
  <c r="N252" i="7"/>
  <c r="O252" i="7"/>
  <c r="X250" i="7"/>
  <c r="W250" i="7"/>
  <c r="U261" i="7"/>
  <c r="T261" i="7"/>
  <c r="X258" i="7"/>
  <c r="W258" i="7"/>
  <c r="W260" i="7"/>
  <c r="X260" i="7"/>
  <c r="U2" i="7"/>
  <c r="T2" i="7"/>
  <c r="U87" i="7"/>
  <c r="T87" i="7"/>
  <c r="U79" i="7"/>
  <c r="T79" i="7"/>
  <c r="U67" i="7"/>
  <c r="T67" i="7"/>
  <c r="U12" i="7"/>
  <c r="T12" i="7"/>
  <c r="U36" i="7"/>
  <c r="T36" i="7"/>
  <c r="U31" i="7"/>
  <c r="T31" i="7"/>
  <c r="U74" i="7"/>
  <c r="T74" i="7"/>
  <c r="U30" i="7"/>
  <c r="T30" i="7"/>
  <c r="U126" i="7"/>
  <c r="T126" i="7"/>
  <c r="U50" i="7"/>
  <c r="T50" i="7"/>
  <c r="U34" i="7"/>
  <c r="T34" i="7"/>
  <c r="U18" i="7"/>
  <c r="T18" i="7"/>
  <c r="U8" i="7"/>
  <c r="T8" i="7"/>
  <c r="U4" i="7"/>
  <c r="T4" i="7"/>
  <c r="U17" i="7"/>
  <c r="T17" i="7"/>
  <c r="U23" i="7"/>
  <c r="T23" i="7"/>
  <c r="U90" i="7"/>
  <c r="T90" i="7"/>
  <c r="U86" i="7"/>
  <c r="T86" i="7"/>
  <c r="U53" i="7"/>
  <c r="T53" i="7"/>
  <c r="U15" i="7"/>
  <c r="T15" i="7"/>
  <c r="U51" i="7"/>
  <c r="T51" i="7"/>
  <c r="U14" i="7"/>
  <c r="T14" i="7"/>
  <c r="U108" i="7"/>
  <c r="T108" i="7"/>
  <c r="U38" i="7"/>
  <c r="T38" i="7"/>
  <c r="U22" i="7"/>
  <c r="T22" i="7"/>
  <c r="U3" i="7"/>
  <c r="T3" i="7"/>
  <c r="U16" i="7"/>
  <c r="T16" i="7"/>
  <c r="U72" i="7"/>
  <c r="T72" i="7"/>
  <c r="U46" i="7"/>
  <c r="T46" i="7"/>
  <c r="U69" i="7"/>
  <c r="T69" i="7"/>
  <c r="U101" i="7"/>
  <c r="T101" i="7"/>
  <c r="U97" i="7"/>
  <c r="T97" i="7"/>
  <c r="U93" i="7"/>
  <c r="T93" i="7"/>
  <c r="U59" i="7"/>
  <c r="T59" i="7"/>
  <c r="U21" i="7"/>
  <c r="T21" i="7"/>
  <c r="U75" i="7"/>
  <c r="T75" i="7"/>
  <c r="U57" i="7"/>
  <c r="T57" i="7"/>
  <c r="U41" i="7"/>
  <c r="T41" i="7"/>
  <c r="U44" i="7"/>
  <c r="T44" i="7"/>
  <c r="U55" i="7"/>
  <c r="T55" i="7"/>
  <c r="U5" i="7"/>
  <c r="T5" i="7"/>
  <c r="U62" i="7"/>
  <c r="T62" i="7"/>
  <c r="U42" i="7"/>
  <c r="T42" i="7"/>
  <c r="U107" i="7"/>
  <c r="T107" i="7"/>
  <c r="U24" i="7"/>
  <c r="T24" i="7"/>
  <c r="U70" i="7"/>
  <c r="T70" i="7"/>
  <c r="U88" i="7"/>
  <c r="T88" i="7"/>
  <c r="U80" i="7"/>
  <c r="T80" i="7"/>
  <c r="U45" i="7"/>
  <c r="T45" i="7"/>
  <c r="U29" i="7"/>
  <c r="T29" i="7"/>
  <c r="U13" i="7"/>
  <c r="T13" i="7"/>
  <c r="U73" i="7"/>
  <c r="T73" i="7"/>
  <c r="U48" i="7"/>
  <c r="T48" i="7"/>
  <c r="U32" i="7"/>
  <c r="T32" i="7"/>
  <c r="U27" i="7"/>
  <c r="T27" i="7"/>
  <c r="T236" i="7"/>
  <c r="U236" i="7"/>
  <c r="X203" i="7"/>
  <c r="W203" i="7"/>
  <c r="U209" i="7"/>
  <c r="T209" i="7"/>
  <c r="X186" i="7"/>
  <c r="W186" i="7"/>
  <c r="O165" i="7"/>
  <c r="N165" i="7"/>
  <c r="N158" i="7"/>
  <c r="O158" i="7"/>
  <c r="O126" i="7"/>
  <c r="N126" i="7"/>
  <c r="U118" i="7"/>
  <c r="T118" i="7"/>
  <c r="X62" i="7"/>
  <c r="W62" i="7"/>
  <c r="O244" i="7"/>
  <c r="N244" i="7"/>
  <c r="O247" i="7"/>
  <c r="N247" i="7"/>
  <c r="R242" i="7"/>
  <c r="Q242" i="7"/>
  <c r="R238" i="7"/>
  <c r="Q238" i="7"/>
  <c r="R234" i="7"/>
  <c r="Q234" i="7"/>
  <c r="R230" i="7"/>
  <c r="Q230" i="7"/>
  <c r="U244" i="7"/>
  <c r="T244" i="7"/>
  <c r="W239" i="7"/>
  <c r="X239" i="7"/>
  <c r="W235" i="7"/>
  <c r="X235" i="7"/>
  <c r="W231" i="7"/>
  <c r="X231" i="7"/>
  <c r="O233" i="7"/>
  <c r="N233" i="7"/>
  <c r="O232" i="7"/>
  <c r="N232" i="7"/>
  <c r="R222" i="7"/>
  <c r="Q222" i="7"/>
  <c r="R214" i="7"/>
  <c r="Q214" i="7"/>
  <c r="R206" i="7"/>
  <c r="Q206" i="7"/>
  <c r="R198" i="7"/>
  <c r="Q198" i="7"/>
  <c r="O220" i="7"/>
  <c r="N220" i="7"/>
  <c r="O212" i="7"/>
  <c r="N212" i="7"/>
  <c r="O204" i="7"/>
  <c r="N204" i="7"/>
  <c r="X227" i="7"/>
  <c r="W227" i="7"/>
  <c r="X229" i="7"/>
  <c r="W229" i="7"/>
  <c r="O221" i="7"/>
  <c r="N221" i="7"/>
  <c r="O213" i="7"/>
  <c r="N213" i="7"/>
  <c r="O205" i="7"/>
  <c r="N205" i="7"/>
  <c r="O197" i="7"/>
  <c r="N197" i="7"/>
  <c r="O193" i="7"/>
  <c r="N193" i="7"/>
  <c r="X230" i="7"/>
  <c r="W230" i="7"/>
  <c r="R197" i="7"/>
  <c r="Q197" i="7"/>
  <c r="W204" i="7"/>
  <c r="X204" i="7"/>
  <c r="U185" i="7"/>
  <c r="T185" i="7"/>
  <c r="U177" i="7"/>
  <c r="T177" i="7"/>
  <c r="W171" i="7"/>
  <c r="X171" i="7"/>
  <c r="X207" i="7"/>
  <c r="W207" i="7"/>
  <c r="X187" i="7"/>
  <c r="W187" i="7"/>
  <c r="X179" i="7"/>
  <c r="W179" i="7"/>
  <c r="X189" i="7"/>
  <c r="W189" i="7"/>
  <c r="X181" i="7"/>
  <c r="W181" i="7"/>
  <c r="X173" i="7"/>
  <c r="W173" i="7"/>
  <c r="U189" i="7"/>
  <c r="T189" i="7"/>
  <c r="U181" i="7"/>
  <c r="T181" i="7"/>
  <c r="U173" i="7"/>
  <c r="T173" i="7"/>
  <c r="U164" i="7"/>
  <c r="T164" i="7"/>
  <c r="X157" i="7"/>
  <c r="W157" i="7"/>
  <c r="X149" i="7"/>
  <c r="W149" i="7"/>
  <c r="R141" i="7"/>
  <c r="Q141" i="7"/>
  <c r="R170" i="7"/>
  <c r="Q170" i="7"/>
  <c r="X223" i="7"/>
  <c r="W223" i="7"/>
  <c r="X156" i="7"/>
  <c r="W156" i="7"/>
  <c r="X148" i="7"/>
  <c r="W148" i="7"/>
  <c r="R187" i="7"/>
  <c r="Q187" i="7"/>
  <c r="N140" i="7"/>
  <c r="O140" i="7"/>
  <c r="U156" i="7"/>
  <c r="T156" i="7"/>
  <c r="U148" i="7"/>
  <c r="T148" i="7"/>
  <c r="X139" i="7"/>
  <c r="W139" i="7"/>
  <c r="U178" i="7"/>
  <c r="T178" i="7"/>
  <c r="X142" i="7"/>
  <c r="W142" i="7"/>
  <c r="X164" i="7"/>
  <c r="W164" i="7"/>
  <c r="X124" i="7"/>
  <c r="W124" i="7"/>
  <c r="X117" i="7"/>
  <c r="W117" i="7"/>
  <c r="N61" i="7"/>
  <c r="O61" i="7"/>
  <c r="T137" i="7"/>
  <c r="U137" i="7"/>
  <c r="U124" i="7"/>
  <c r="T124" i="7"/>
  <c r="X108" i="7"/>
  <c r="W108" i="7"/>
  <c r="X162" i="7"/>
  <c r="W162" i="7"/>
  <c r="R124" i="7"/>
  <c r="Q124" i="7"/>
  <c r="O109" i="7"/>
  <c r="N109" i="7"/>
  <c r="O141" i="7"/>
  <c r="N141" i="7"/>
  <c r="R117" i="7"/>
  <c r="Q117" i="7"/>
  <c r="U112" i="7"/>
  <c r="T112" i="7"/>
  <c r="O139" i="7"/>
  <c r="N139" i="7"/>
  <c r="O120" i="7"/>
  <c r="N120" i="7"/>
  <c r="O104" i="7"/>
  <c r="N104" i="7"/>
  <c r="X99" i="7"/>
  <c r="W99" i="7"/>
  <c r="X95" i="7"/>
  <c r="W95" i="7"/>
  <c r="X91" i="7"/>
  <c r="W91" i="7"/>
  <c r="X87" i="7"/>
  <c r="W87" i="7"/>
  <c r="X83" i="7"/>
  <c r="W83" i="7"/>
  <c r="U58" i="7"/>
  <c r="U26" i="7"/>
  <c r="T26" i="7"/>
  <c r="U10" i="7"/>
  <c r="T10" i="7"/>
  <c r="T6" i="7"/>
  <c r="U6" i="7"/>
  <c r="N6" i="7"/>
  <c r="O6" i="7"/>
  <c r="X27" i="7"/>
  <c r="W27" i="7"/>
  <c r="X150" i="7"/>
  <c r="W150" i="7"/>
  <c r="R74" i="7"/>
  <c r="Q74" i="7"/>
  <c r="R66" i="7"/>
  <c r="Q66" i="7"/>
  <c r="R51" i="7"/>
  <c r="Q51" i="7"/>
  <c r="N46" i="7"/>
  <c r="O46" i="7"/>
  <c r="R35" i="7"/>
  <c r="Q35" i="7"/>
  <c r="N30" i="7"/>
  <c r="O30" i="7"/>
  <c r="N22" i="7"/>
  <c r="O22" i="7"/>
  <c r="N14" i="7"/>
  <c r="O14" i="7"/>
  <c r="R5" i="7"/>
  <c r="Q5" i="7"/>
  <c r="O16" i="7"/>
  <c r="N16" i="7"/>
  <c r="R14" i="7"/>
  <c r="Q14" i="7"/>
  <c r="R9" i="7"/>
  <c r="Q9" i="7"/>
  <c r="X35" i="7"/>
  <c r="W35" i="7"/>
  <c r="X110" i="7"/>
  <c r="W110" i="7"/>
  <c r="R54" i="7"/>
  <c r="Q54" i="7"/>
  <c r="O49" i="7"/>
  <c r="N49" i="7"/>
  <c r="R38" i="7"/>
  <c r="Q38" i="7"/>
  <c r="O33" i="7"/>
  <c r="N33" i="7"/>
  <c r="O25" i="7"/>
  <c r="N25" i="7"/>
  <c r="X106" i="7"/>
  <c r="W106" i="7"/>
  <c r="X8" i="7"/>
  <c r="W8" i="7"/>
  <c r="O64" i="7"/>
  <c r="N64" i="7"/>
  <c r="R120" i="7"/>
  <c r="Q120" i="7"/>
  <c r="O71" i="7"/>
  <c r="N71" i="7"/>
  <c r="O63" i="7"/>
  <c r="N63" i="7"/>
  <c r="Q49" i="7"/>
  <c r="R49" i="7"/>
  <c r="O44" i="7"/>
  <c r="N44" i="7"/>
  <c r="Q33" i="7"/>
  <c r="R33" i="7"/>
  <c r="O28" i="7"/>
  <c r="N28" i="7"/>
  <c r="T240" i="7"/>
  <c r="U240" i="7"/>
  <c r="U245" i="7"/>
  <c r="T245" i="7"/>
  <c r="R180" i="7"/>
  <c r="Q180" i="7"/>
  <c r="R189" i="7"/>
  <c r="Q189" i="7"/>
  <c r="R173" i="7"/>
  <c r="Q173" i="7"/>
  <c r="X178" i="7"/>
  <c r="W178" i="7"/>
  <c r="T169" i="7"/>
  <c r="U169" i="7"/>
  <c r="R192" i="7"/>
  <c r="Q192" i="7"/>
  <c r="O169" i="7"/>
  <c r="N169" i="7"/>
  <c r="O147" i="7"/>
  <c r="N147" i="7"/>
  <c r="U158" i="7"/>
  <c r="T158" i="7"/>
  <c r="U150" i="7"/>
  <c r="T150" i="7"/>
  <c r="R175" i="7"/>
  <c r="Q175" i="7"/>
  <c r="U157" i="7"/>
  <c r="T157" i="7"/>
  <c r="U149" i="7"/>
  <c r="T149" i="7"/>
  <c r="O199" i="7"/>
  <c r="N199" i="7"/>
  <c r="O157" i="7"/>
  <c r="N157" i="7"/>
  <c r="O130" i="7"/>
  <c r="N130" i="7"/>
  <c r="X166" i="7"/>
  <c r="W166" i="7"/>
  <c r="X190" i="7"/>
  <c r="W190" i="7"/>
  <c r="T81" i="7"/>
  <c r="U81" i="7"/>
  <c r="O99" i="7"/>
  <c r="N99" i="7"/>
  <c r="O91" i="7"/>
  <c r="N91" i="7"/>
  <c r="O83" i="7"/>
  <c r="N83" i="7"/>
  <c r="U134" i="7"/>
  <c r="T134" i="7"/>
  <c r="X126" i="7"/>
  <c r="W126" i="7"/>
  <c r="R114" i="7"/>
  <c r="Q114" i="7"/>
  <c r="Q59" i="7"/>
  <c r="R59" i="7"/>
  <c r="R101" i="7"/>
  <c r="Q101" i="7"/>
  <c r="R97" i="7"/>
  <c r="Q97" i="7"/>
  <c r="R89" i="7"/>
  <c r="Q89" i="7"/>
  <c r="R85" i="7"/>
  <c r="Q85" i="7"/>
  <c r="R77" i="7"/>
  <c r="Q77" i="7"/>
  <c r="U147" i="7"/>
  <c r="T147" i="7"/>
  <c r="R112" i="7"/>
  <c r="Q112" i="7"/>
  <c r="R48" i="7"/>
  <c r="Q48" i="7"/>
  <c r="R32" i="7"/>
  <c r="Q32" i="7"/>
  <c r="O27" i="7"/>
  <c r="N27" i="7"/>
  <c r="R16" i="7"/>
  <c r="Q16" i="7"/>
  <c r="O11" i="7"/>
  <c r="N11" i="7"/>
  <c r="R108" i="7"/>
  <c r="Q108" i="7"/>
  <c r="X33" i="7"/>
  <c r="W33" i="7"/>
  <c r="X17" i="7"/>
  <c r="W17" i="7"/>
  <c r="O7" i="7"/>
  <c r="N7" i="7"/>
  <c r="Q13" i="7"/>
  <c r="R13" i="7"/>
  <c r="O67" i="7"/>
  <c r="N67" i="7"/>
  <c r="X42" i="7"/>
  <c r="W42" i="7"/>
  <c r="X114" i="7"/>
  <c r="W114" i="7"/>
  <c r="X52" i="7"/>
  <c r="W52" i="7"/>
  <c r="X36" i="7"/>
  <c r="W36" i="7"/>
  <c r="X20" i="7"/>
  <c r="W20" i="7"/>
  <c r="X64" i="7"/>
  <c r="W64" i="7"/>
  <c r="U63" i="7"/>
  <c r="T63" i="7"/>
  <c r="U243" i="7"/>
  <c r="T243" i="7"/>
  <c r="T239" i="7"/>
  <c r="U239" i="7"/>
  <c r="T235" i="7"/>
  <c r="U235" i="7"/>
  <c r="T231" i="7"/>
  <c r="U231" i="7"/>
  <c r="U230" i="7"/>
  <c r="T230" i="7"/>
  <c r="O222" i="7"/>
  <c r="N222" i="7"/>
  <c r="O214" i="7"/>
  <c r="N214" i="7"/>
  <c r="O206" i="7"/>
  <c r="N206" i="7"/>
  <c r="O198" i="7"/>
  <c r="N198" i="7"/>
  <c r="X221" i="7"/>
  <c r="W221" i="7"/>
  <c r="X213" i="7"/>
  <c r="W213" i="7"/>
  <c r="X205" i="7"/>
  <c r="W205" i="7"/>
  <c r="X197" i="7"/>
  <c r="W197" i="7"/>
  <c r="X193" i="7"/>
  <c r="W193" i="7"/>
  <c r="W226" i="7"/>
  <c r="X226" i="7"/>
  <c r="U218" i="7"/>
  <c r="T218" i="7"/>
  <c r="U210" i="7"/>
  <c r="T210" i="7"/>
  <c r="U202" i="7"/>
  <c r="T202" i="7"/>
  <c r="X228" i="7"/>
  <c r="W228" i="7"/>
  <c r="U227" i="7"/>
  <c r="T227" i="7"/>
  <c r="U219" i="7"/>
  <c r="T219" i="7"/>
  <c r="U211" i="7"/>
  <c r="T211" i="7"/>
  <c r="U203" i="7"/>
  <c r="T203" i="7"/>
  <c r="U228" i="7"/>
  <c r="T228" i="7"/>
  <c r="U195" i="7"/>
  <c r="T195" i="7"/>
  <c r="R171" i="7"/>
  <c r="Q171" i="7"/>
  <c r="O203" i="7"/>
  <c r="N203" i="7"/>
  <c r="R195" i="7"/>
  <c r="Q195" i="7"/>
  <c r="O184" i="7"/>
  <c r="N184" i="7"/>
  <c r="O176" i="7"/>
  <c r="N176" i="7"/>
  <c r="U186" i="7"/>
  <c r="T186" i="7"/>
  <c r="X188" i="7"/>
  <c r="W188" i="7"/>
  <c r="X180" i="7"/>
  <c r="W180" i="7"/>
  <c r="T168" i="7"/>
  <c r="U168" i="7"/>
  <c r="U188" i="7"/>
  <c r="T188" i="7"/>
  <c r="U180" i="7"/>
  <c r="T180" i="7"/>
  <c r="X172" i="7"/>
  <c r="W172" i="7"/>
  <c r="X199" i="7"/>
  <c r="W199" i="7"/>
  <c r="O188" i="7"/>
  <c r="N188" i="7"/>
  <c r="O180" i="7"/>
  <c r="N180" i="7"/>
  <c r="U172" i="7"/>
  <c r="T172" i="7"/>
  <c r="N168" i="7"/>
  <c r="O168" i="7"/>
  <c r="O164" i="7"/>
  <c r="N164" i="7"/>
  <c r="O144" i="7"/>
  <c r="N144" i="7"/>
  <c r="X175" i="7"/>
  <c r="W175" i="7"/>
  <c r="O211" i="7"/>
  <c r="N211" i="7"/>
  <c r="Q139" i="7"/>
  <c r="R139" i="7"/>
  <c r="O133" i="7"/>
  <c r="N133" i="7"/>
  <c r="O129" i="7"/>
  <c r="N129" i="7"/>
  <c r="O125" i="7"/>
  <c r="N125" i="7"/>
  <c r="U182" i="7"/>
  <c r="T182" i="7"/>
  <c r="X155" i="7"/>
  <c r="W155" i="7"/>
  <c r="X147" i="7"/>
  <c r="W147" i="7"/>
  <c r="R157" i="7"/>
  <c r="Q157" i="7"/>
  <c r="R149" i="7"/>
  <c r="Q149" i="7"/>
  <c r="R134" i="7"/>
  <c r="Q134" i="7"/>
  <c r="R130" i="7"/>
  <c r="Q130" i="7"/>
  <c r="X123" i="7"/>
  <c r="W123" i="7"/>
  <c r="O107" i="7"/>
  <c r="N107" i="7"/>
  <c r="T100" i="7"/>
  <c r="U100" i="7"/>
  <c r="T96" i="7"/>
  <c r="U96" i="7"/>
  <c r="T92" i="7"/>
  <c r="U92" i="7"/>
  <c r="T84" i="7"/>
  <c r="U84" i="7"/>
  <c r="T76" i="7"/>
  <c r="U76" i="7"/>
  <c r="X132" i="7"/>
  <c r="W132" i="7"/>
  <c r="U122" i="7"/>
  <c r="T122" i="7"/>
  <c r="R111" i="7"/>
  <c r="Q111" i="7"/>
  <c r="U106" i="7"/>
  <c r="T106" i="7"/>
  <c r="O114" i="7"/>
  <c r="N114" i="7"/>
  <c r="O102" i="7"/>
  <c r="N102" i="7"/>
  <c r="O98" i="7"/>
  <c r="N98" i="7"/>
  <c r="O94" i="7"/>
  <c r="N94" i="7"/>
  <c r="O90" i="7"/>
  <c r="N90" i="7"/>
  <c r="O86" i="7"/>
  <c r="N86" i="7"/>
  <c r="O82" i="7"/>
  <c r="N82" i="7"/>
  <c r="U159" i="7"/>
  <c r="T159" i="7"/>
  <c r="U132" i="7"/>
  <c r="T132" i="7"/>
  <c r="R118" i="7"/>
  <c r="Q118" i="7"/>
  <c r="U113" i="7"/>
  <c r="T113" i="7"/>
  <c r="Q62" i="7"/>
  <c r="R62" i="7"/>
  <c r="U155" i="7"/>
  <c r="T155" i="7"/>
  <c r="R100" i="7"/>
  <c r="Q100" i="7"/>
  <c r="R96" i="7"/>
  <c r="Q96" i="7"/>
  <c r="R92" i="7"/>
  <c r="Q92" i="7"/>
  <c r="R88" i="7"/>
  <c r="Q88" i="7"/>
  <c r="R84" i="7"/>
  <c r="Q84" i="7"/>
  <c r="R80" i="7"/>
  <c r="Q80" i="7"/>
  <c r="R76" i="7"/>
  <c r="Q76" i="7"/>
  <c r="X129" i="7"/>
  <c r="W129" i="7"/>
  <c r="X111" i="7"/>
  <c r="W111" i="7"/>
  <c r="W61" i="7"/>
  <c r="X61" i="7"/>
  <c r="X75" i="7"/>
  <c r="W75" i="7"/>
  <c r="X68" i="7"/>
  <c r="W68" i="7"/>
  <c r="R52" i="7"/>
  <c r="Q52" i="7"/>
  <c r="O47" i="7"/>
  <c r="N47" i="7"/>
  <c r="R36" i="7"/>
  <c r="Q36" i="7"/>
  <c r="O31" i="7"/>
  <c r="N31" i="7"/>
  <c r="R20" i="7"/>
  <c r="Q20" i="7"/>
  <c r="O15" i="7"/>
  <c r="N15" i="7"/>
  <c r="X26" i="7"/>
  <c r="W26" i="7"/>
  <c r="X81" i="7"/>
  <c r="W81" i="7"/>
  <c r="T60" i="7"/>
  <c r="U60" i="7"/>
  <c r="X45" i="7"/>
  <c r="W45" i="7"/>
  <c r="X29" i="7"/>
  <c r="W29" i="7"/>
  <c r="X13" i="7"/>
  <c r="W13" i="7"/>
  <c r="N18" i="7"/>
  <c r="O18" i="7"/>
  <c r="N5" i="7"/>
  <c r="O5" i="7"/>
  <c r="U131" i="7"/>
  <c r="T131" i="7"/>
  <c r="R3" i="7"/>
  <c r="Q3" i="7"/>
  <c r="X82" i="7"/>
  <c r="W82" i="7"/>
  <c r="X71" i="7"/>
  <c r="W71" i="7"/>
  <c r="X63" i="7"/>
  <c r="W63" i="7"/>
  <c r="X48" i="7"/>
  <c r="W48" i="7"/>
  <c r="X32" i="7"/>
  <c r="W32" i="7"/>
  <c r="X16" i="7"/>
  <c r="W16" i="7"/>
  <c r="X103" i="7"/>
  <c r="W103" i="7"/>
  <c r="X18" i="7"/>
  <c r="W18" i="7"/>
  <c r="O70" i="7"/>
  <c r="N70" i="7"/>
  <c r="X39" i="7"/>
  <c r="W39" i="7"/>
  <c r="X7" i="7"/>
  <c r="W7" i="7"/>
  <c r="R70" i="7"/>
  <c r="Q70" i="7"/>
  <c r="U43" i="7"/>
  <c r="T43" i="7"/>
  <c r="U11" i="7"/>
  <c r="T11" i="7"/>
  <c r="U65" i="7"/>
  <c r="T65" i="7"/>
  <c r="T232" i="7"/>
  <c r="U232" i="7"/>
  <c r="X219" i="7"/>
  <c r="W219" i="7"/>
  <c r="Q200" i="7"/>
  <c r="R200" i="7"/>
  <c r="O172" i="7"/>
  <c r="N172" i="7"/>
  <c r="T165" i="7"/>
  <c r="U165" i="7"/>
  <c r="X182" i="7"/>
  <c r="W182" i="7"/>
  <c r="O155" i="7"/>
  <c r="N155" i="7"/>
  <c r="N150" i="7"/>
  <c r="O150" i="7"/>
  <c r="U109" i="7"/>
  <c r="T109" i="7"/>
  <c r="R246" i="7"/>
  <c r="Q246" i="7"/>
  <c r="R241" i="7"/>
  <c r="Q241" i="7"/>
  <c r="R237" i="7"/>
  <c r="Q237" i="7"/>
  <c r="R233" i="7"/>
  <c r="Q233" i="7"/>
  <c r="R229" i="7"/>
  <c r="Q229" i="7"/>
  <c r="W245" i="7"/>
  <c r="X245" i="7"/>
  <c r="X242" i="7"/>
  <c r="W242" i="7"/>
  <c r="W238" i="7"/>
  <c r="X238" i="7"/>
  <c r="W234" i="7"/>
  <c r="X234" i="7"/>
  <c r="U220" i="7"/>
  <c r="T220" i="7"/>
  <c r="U212" i="7"/>
  <c r="T212" i="7"/>
  <c r="U204" i="7"/>
  <c r="T204" i="7"/>
  <c r="O230" i="7"/>
  <c r="N230" i="7"/>
  <c r="U226" i="7"/>
  <c r="T226" i="7"/>
  <c r="O218" i="7"/>
  <c r="N218" i="7"/>
  <c r="O210" i="7"/>
  <c r="N210" i="7"/>
  <c r="O202" i="7"/>
  <c r="N202" i="7"/>
  <c r="O196" i="7"/>
  <c r="N196" i="7"/>
  <c r="O192" i="7"/>
  <c r="N192" i="7"/>
  <c r="R247" i="7"/>
  <c r="Q247" i="7"/>
  <c r="R226" i="7"/>
  <c r="Q226" i="7"/>
  <c r="X184" i="7"/>
  <c r="W184" i="7"/>
  <c r="X176" i="7"/>
  <c r="W176" i="7"/>
  <c r="R196" i="7"/>
  <c r="Q196" i="7"/>
  <c r="X185" i="7"/>
  <c r="W185" i="7"/>
  <c r="X177" i="7"/>
  <c r="W177" i="7"/>
  <c r="U193" i="7"/>
  <c r="T193" i="7"/>
  <c r="X170" i="7"/>
  <c r="W170" i="7"/>
  <c r="O185" i="7"/>
  <c r="N185" i="7"/>
  <c r="O227" i="7"/>
  <c r="N227" i="7"/>
  <c r="U187" i="7"/>
  <c r="T187" i="7"/>
  <c r="U179" i="7"/>
  <c r="T179" i="7"/>
  <c r="U229" i="7"/>
  <c r="T229" i="7"/>
  <c r="O187" i="7"/>
  <c r="N187" i="7"/>
  <c r="O179" i="7"/>
  <c r="N179" i="7"/>
  <c r="T198" i="7"/>
  <c r="U198" i="7"/>
  <c r="R160" i="7"/>
  <c r="Q160" i="7"/>
  <c r="R152" i="7"/>
  <c r="Q152" i="7"/>
  <c r="O173" i="7"/>
  <c r="N173" i="7"/>
  <c r="R163" i="7"/>
  <c r="Q163" i="7"/>
  <c r="R155" i="7"/>
  <c r="Q155" i="7"/>
  <c r="R147" i="7"/>
  <c r="Q147" i="7"/>
  <c r="O200" i="7"/>
  <c r="N200" i="7"/>
  <c r="R162" i="7"/>
  <c r="Q162" i="7"/>
  <c r="R154" i="7"/>
  <c r="Q154" i="7"/>
  <c r="R146" i="7"/>
  <c r="Q146" i="7"/>
  <c r="U138" i="7"/>
  <c r="T138" i="7"/>
  <c r="R137" i="7"/>
  <c r="Q137" i="7"/>
  <c r="X163" i="7"/>
  <c r="W163" i="7"/>
  <c r="O156" i="7"/>
  <c r="N156" i="7"/>
  <c r="O148" i="7"/>
  <c r="N148" i="7"/>
  <c r="R140" i="7"/>
  <c r="Q140" i="7"/>
  <c r="X146" i="7"/>
  <c r="W146" i="7"/>
  <c r="X121" i="7"/>
  <c r="W121" i="7"/>
  <c r="X105" i="7"/>
  <c r="W105" i="7"/>
  <c r="N60" i="7"/>
  <c r="O60" i="7"/>
  <c r="W125" i="7"/>
  <c r="X125" i="7"/>
  <c r="R123" i="7"/>
  <c r="Q123" i="7"/>
  <c r="X112" i="7"/>
  <c r="W112" i="7"/>
  <c r="O121" i="7"/>
  <c r="N121" i="7"/>
  <c r="O105" i="7"/>
  <c r="N105" i="7"/>
  <c r="O136" i="7"/>
  <c r="N136" i="7"/>
  <c r="R121" i="7"/>
  <c r="Q121" i="7"/>
  <c r="U116" i="7"/>
  <c r="T116" i="7"/>
  <c r="R105" i="7"/>
  <c r="Q105" i="7"/>
  <c r="X135" i="7"/>
  <c r="W135" i="7"/>
  <c r="O116" i="7"/>
  <c r="N116" i="7"/>
  <c r="X102" i="7"/>
  <c r="W102" i="7"/>
  <c r="X98" i="7"/>
  <c r="W98" i="7"/>
  <c r="X94" i="7"/>
  <c r="W94" i="7"/>
  <c r="X90" i="7"/>
  <c r="W90" i="7"/>
  <c r="X86" i="7"/>
  <c r="W86" i="7"/>
  <c r="X138" i="7"/>
  <c r="W138" i="7"/>
  <c r="U66" i="7"/>
  <c r="T66" i="7"/>
  <c r="T9" i="7"/>
  <c r="U9" i="7"/>
  <c r="X14" i="7"/>
  <c r="W14" i="7"/>
  <c r="X69" i="7"/>
  <c r="W69" i="7"/>
  <c r="R15" i="7"/>
  <c r="Q15" i="7"/>
  <c r="X118" i="7"/>
  <c r="W118" i="7"/>
  <c r="R55" i="7"/>
  <c r="Q55" i="7"/>
  <c r="N50" i="7"/>
  <c r="O50" i="7"/>
  <c r="R39" i="7"/>
  <c r="Q39" i="7"/>
  <c r="N34" i="7"/>
  <c r="O34" i="7"/>
  <c r="N4" i="7"/>
  <c r="O4" i="7"/>
  <c r="X43" i="7"/>
  <c r="W43" i="7"/>
  <c r="O12" i="7"/>
  <c r="N12" i="7"/>
  <c r="R71" i="7"/>
  <c r="Q71" i="7"/>
  <c r="X22" i="7"/>
  <c r="W22" i="7"/>
  <c r="O13" i="7"/>
  <c r="N13" i="7"/>
  <c r="R8" i="7"/>
  <c r="Q8" i="7"/>
  <c r="X23" i="7"/>
  <c r="W23" i="7"/>
  <c r="X6" i="7"/>
  <c r="W6" i="7"/>
  <c r="X77" i="7"/>
  <c r="W77" i="7"/>
  <c r="O69" i="7"/>
  <c r="N69" i="7"/>
  <c r="R58" i="7"/>
  <c r="Q58" i="7"/>
  <c r="O53" i="7"/>
  <c r="N53" i="7"/>
  <c r="R42" i="7"/>
  <c r="Q42" i="7"/>
  <c r="O37" i="7"/>
  <c r="N37" i="7"/>
  <c r="R22" i="7"/>
  <c r="Q22" i="7"/>
  <c r="X10" i="7"/>
  <c r="W10" i="7"/>
  <c r="X79" i="7"/>
  <c r="W79" i="7"/>
  <c r="R69" i="7"/>
  <c r="Q69" i="7"/>
  <c r="X55" i="7"/>
  <c r="W55" i="7"/>
  <c r="X31" i="7"/>
  <c r="W31" i="7"/>
  <c r="W3" i="7"/>
  <c r="X3" i="7"/>
  <c r="X50" i="7"/>
  <c r="W50" i="7"/>
  <c r="Q53" i="7"/>
  <c r="R53" i="7"/>
  <c r="O48" i="7"/>
  <c r="N48" i="7"/>
  <c r="Q37" i="7"/>
  <c r="R37" i="7"/>
  <c r="O32" i="7"/>
  <c r="N32" i="7"/>
  <c r="W58" i="7"/>
  <c r="X58" i="7"/>
  <c r="X194" i="7"/>
  <c r="W194" i="7"/>
  <c r="X211" i="7"/>
  <c r="W211" i="7"/>
  <c r="R188" i="7"/>
  <c r="Q188" i="7"/>
  <c r="R181" i="7"/>
  <c r="Q181" i="7"/>
  <c r="R172" i="7"/>
  <c r="Q172" i="7"/>
  <c r="R205" i="7"/>
  <c r="Q205" i="7"/>
  <c r="X174" i="7"/>
  <c r="W174" i="7"/>
  <c r="U163" i="7"/>
  <c r="T163" i="7"/>
  <c r="X165" i="7"/>
  <c r="W165" i="7"/>
  <c r="R164" i="7"/>
  <c r="Q164" i="7"/>
  <c r="X141" i="7"/>
  <c r="W141" i="7"/>
  <c r="R165" i="7"/>
  <c r="Q165" i="7"/>
  <c r="O149" i="7"/>
  <c r="N149" i="7"/>
  <c r="O134" i="7"/>
  <c r="N134" i="7"/>
  <c r="Q208" i="7"/>
  <c r="R208" i="7"/>
  <c r="R131" i="7"/>
  <c r="Q131" i="7"/>
  <c r="R127" i="7"/>
  <c r="Q127" i="7"/>
  <c r="O111" i="7"/>
  <c r="N111" i="7"/>
  <c r="T89" i="7"/>
  <c r="U89" i="7"/>
  <c r="T85" i="7"/>
  <c r="U85" i="7"/>
  <c r="T77" i="7"/>
  <c r="U77" i="7"/>
  <c r="X134" i="7"/>
  <c r="W134" i="7"/>
  <c r="R107" i="7"/>
  <c r="Q107" i="7"/>
  <c r="O118" i="7"/>
  <c r="N118" i="7"/>
  <c r="O103" i="7"/>
  <c r="N103" i="7"/>
  <c r="O95" i="7"/>
  <c r="N95" i="7"/>
  <c r="O87" i="7"/>
  <c r="N87" i="7"/>
  <c r="O79" i="7"/>
  <c r="N79" i="7"/>
  <c r="R93" i="7"/>
  <c r="Q93" i="7"/>
  <c r="R81" i="7"/>
  <c r="Q81" i="7"/>
  <c r="X131" i="7"/>
  <c r="W131" i="7"/>
  <c r="X107" i="7"/>
  <c r="W107" i="7"/>
  <c r="O43" i="7"/>
  <c r="N43" i="7"/>
  <c r="X49" i="7"/>
  <c r="W49" i="7"/>
  <c r="U247" i="7"/>
  <c r="T247" i="7"/>
  <c r="T242" i="7"/>
  <c r="U242" i="7"/>
  <c r="T238" i="7"/>
  <c r="U238" i="7"/>
  <c r="T234" i="7"/>
  <c r="U234" i="7"/>
  <c r="X244" i="7"/>
  <c r="W244" i="7"/>
  <c r="O229" i="7"/>
  <c r="N229" i="7"/>
  <c r="X196" i="7"/>
  <c r="W196" i="7"/>
  <c r="X192" i="7"/>
  <c r="W192" i="7"/>
  <c r="O241" i="7"/>
  <c r="N241" i="7"/>
  <c r="R225" i="7"/>
  <c r="Q225" i="7"/>
  <c r="R217" i="7"/>
  <c r="Q217" i="7"/>
  <c r="R209" i="7"/>
  <c r="Q209" i="7"/>
  <c r="R201" i="7"/>
  <c r="Q201" i="7"/>
  <c r="O223" i="7"/>
  <c r="N223" i="7"/>
  <c r="O215" i="7"/>
  <c r="N215" i="7"/>
  <c r="O207" i="7"/>
  <c r="N207" i="7"/>
  <c r="U224" i="7"/>
  <c r="T224" i="7"/>
  <c r="U216" i="7"/>
  <c r="T216" i="7"/>
  <c r="U208" i="7"/>
  <c r="T208" i="7"/>
  <c r="U200" i="7"/>
  <c r="T200" i="7"/>
  <c r="X247" i="7"/>
  <c r="W247" i="7"/>
  <c r="O226" i="7"/>
  <c r="N226" i="7"/>
  <c r="R218" i="7"/>
  <c r="Q218" i="7"/>
  <c r="R210" i="7"/>
  <c r="Q210" i="7"/>
  <c r="R202" i="7"/>
  <c r="Q202" i="7"/>
  <c r="O243" i="7"/>
  <c r="N243" i="7"/>
  <c r="U183" i="7"/>
  <c r="T183" i="7"/>
  <c r="U175" i="7"/>
  <c r="T175" i="7"/>
  <c r="O228" i="7"/>
  <c r="N228" i="7"/>
  <c r="U194" i="7"/>
  <c r="T194" i="7"/>
  <c r="U184" i="7"/>
  <c r="T184" i="7"/>
  <c r="U176" i="7"/>
  <c r="T176" i="7"/>
  <c r="O224" i="7"/>
  <c r="N224" i="7"/>
  <c r="R194" i="7"/>
  <c r="Q194" i="7"/>
  <c r="T222" i="7"/>
  <c r="U222" i="7"/>
  <c r="O186" i="7"/>
  <c r="N186" i="7"/>
  <c r="N178" i="7"/>
  <c r="O178" i="7"/>
  <c r="U171" i="7"/>
  <c r="T171" i="7"/>
  <c r="T167" i="7"/>
  <c r="U167" i="7"/>
  <c r="U225" i="7"/>
  <c r="T225" i="7"/>
  <c r="W220" i="7"/>
  <c r="X220" i="7"/>
  <c r="U197" i="7"/>
  <c r="T197" i="7"/>
  <c r="O171" i="7"/>
  <c r="N171" i="7"/>
  <c r="O167" i="7"/>
  <c r="N167" i="7"/>
  <c r="N163" i="7"/>
  <c r="O163" i="7"/>
  <c r="R168" i="7"/>
  <c r="Q168" i="7"/>
  <c r="O159" i="7"/>
  <c r="N159" i="7"/>
  <c r="O151" i="7"/>
  <c r="N151" i="7"/>
  <c r="U142" i="7"/>
  <c r="T142" i="7"/>
  <c r="X169" i="7"/>
  <c r="W169" i="7"/>
  <c r="U162" i="7"/>
  <c r="T162" i="7"/>
  <c r="U154" i="7"/>
  <c r="T154" i="7"/>
  <c r="U146" i="7"/>
  <c r="T146" i="7"/>
  <c r="U201" i="7"/>
  <c r="T201" i="7"/>
  <c r="N162" i="7"/>
  <c r="O162" i="7"/>
  <c r="N154" i="7"/>
  <c r="O154" i="7"/>
  <c r="N146" i="7"/>
  <c r="O146" i="7"/>
  <c r="U161" i="7"/>
  <c r="T161" i="7"/>
  <c r="U153" i="7"/>
  <c r="T153" i="7"/>
  <c r="U145" i="7"/>
  <c r="T145" i="7"/>
  <c r="O137" i="7"/>
  <c r="N137" i="7"/>
  <c r="R169" i="7"/>
  <c r="Q169" i="7"/>
  <c r="O161" i="7"/>
  <c r="N161" i="7"/>
  <c r="O153" i="7"/>
  <c r="N153" i="7"/>
  <c r="O145" i="7"/>
  <c r="N145" i="7"/>
  <c r="O132" i="7"/>
  <c r="N132" i="7"/>
  <c r="O128" i="7"/>
  <c r="N128" i="7"/>
  <c r="O124" i="7"/>
  <c r="N124" i="7"/>
  <c r="R133" i="7"/>
  <c r="Q133" i="7"/>
  <c r="R129" i="7"/>
  <c r="Q129" i="7"/>
  <c r="R143" i="7"/>
  <c r="Q143" i="7"/>
  <c r="O119" i="7"/>
  <c r="N119" i="7"/>
  <c r="T99" i="7"/>
  <c r="U99" i="7"/>
  <c r="T95" i="7"/>
  <c r="U95" i="7"/>
  <c r="T91" i="7"/>
  <c r="U91" i="7"/>
  <c r="T83" i="7"/>
  <c r="U83" i="7"/>
  <c r="X130" i="7"/>
  <c r="W130" i="7"/>
  <c r="R115" i="7"/>
  <c r="Q115" i="7"/>
  <c r="U110" i="7"/>
  <c r="T110" i="7"/>
  <c r="T123" i="7"/>
  <c r="U123" i="7"/>
  <c r="O110" i="7"/>
  <c r="N110" i="7"/>
  <c r="O101" i="7"/>
  <c r="N101" i="7"/>
  <c r="O97" i="7"/>
  <c r="N97" i="7"/>
  <c r="O93" i="7"/>
  <c r="N93" i="7"/>
  <c r="O89" i="7"/>
  <c r="N89" i="7"/>
  <c r="O85" i="7"/>
  <c r="N85" i="7"/>
  <c r="O81" i="7"/>
  <c r="N81" i="7"/>
  <c r="U130" i="7"/>
  <c r="T130" i="7"/>
  <c r="R122" i="7"/>
  <c r="Q122" i="7"/>
  <c r="U117" i="7"/>
  <c r="T117" i="7"/>
  <c r="R106" i="7"/>
  <c r="Q106" i="7"/>
  <c r="Q61" i="7"/>
  <c r="R61" i="7"/>
  <c r="R103" i="7"/>
  <c r="Q103" i="7"/>
  <c r="R99" i="7"/>
  <c r="Q99" i="7"/>
  <c r="R95" i="7"/>
  <c r="Q95" i="7"/>
  <c r="R91" i="7"/>
  <c r="Q91" i="7"/>
  <c r="R87" i="7"/>
  <c r="Q87" i="7"/>
  <c r="R83" i="7"/>
  <c r="Q83" i="7"/>
  <c r="R79" i="7"/>
  <c r="Q79" i="7"/>
  <c r="R75" i="7"/>
  <c r="Q75" i="7"/>
  <c r="X127" i="7"/>
  <c r="W127" i="7"/>
  <c r="X115" i="7"/>
  <c r="W115" i="7"/>
  <c r="W60" i="7"/>
  <c r="X60" i="7"/>
  <c r="R56" i="7"/>
  <c r="Q56" i="7"/>
  <c r="O51" i="7"/>
  <c r="N51" i="7"/>
  <c r="R40" i="7"/>
  <c r="Q40" i="7"/>
  <c r="O35" i="7"/>
  <c r="N35" i="7"/>
  <c r="R24" i="7"/>
  <c r="Q24" i="7"/>
  <c r="N19" i="7"/>
  <c r="O19" i="7"/>
  <c r="X57" i="7"/>
  <c r="W57" i="7"/>
  <c r="X41" i="7"/>
  <c r="W41" i="7"/>
  <c r="X25" i="7"/>
  <c r="W25" i="7"/>
  <c r="N26" i="7"/>
  <c r="O26" i="7"/>
  <c r="R11" i="7"/>
  <c r="Q11" i="7"/>
  <c r="Q25" i="7"/>
  <c r="R25" i="7"/>
  <c r="U111" i="7"/>
  <c r="T111" i="7"/>
  <c r="U49" i="7"/>
  <c r="T49" i="7"/>
  <c r="U33" i="7"/>
  <c r="T33" i="7"/>
  <c r="R19" i="7"/>
  <c r="Q19" i="7"/>
  <c r="X9" i="7"/>
  <c r="W9" i="7"/>
  <c r="X67" i="7"/>
  <c r="W67" i="7"/>
  <c r="R136" i="7"/>
  <c r="Q136" i="7"/>
  <c r="X78" i="7"/>
  <c r="W78" i="7"/>
  <c r="X44" i="7"/>
  <c r="W44" i="7"/>
  <c r="X28" i="7"/>
  <c r="W28" i="7"/>
  <c r="X12" i="7"/>
  <c r="W12" i="7"/>
  <c r="U20" i="7"/>
  <c r="T20" i="7"/>
  <c r="X15" i="7"/>
  <c r="W15" i="7"/>
  <c r="X5" i="7"/>
  <c r="W5" i="7"/>
  <c r="R68" i="7"/>
  <c r="Q68" i="7"/>
  <c r="U52" i="7"/>
  <c r="T52" i="7"/>
  <c r="O21" i="7"/>
  <c r="N21" i="7"/>
  <c r="O78" i="7"/>
  <c r="N78" i="7"/>
  <c r="R116" i="7"/>
  <c r="Q116" i="7"/>
  <c r="O77" i="7"/>
  <c r="N77" i="7"/>
  <c r="U47" i="7"/>
  <c r="T47" i="7"/>
  <c r="X54" i="7"/>
  <c r="W54" i="7"/>
  <c r="O76" i="7"/>
  <c r="N76" i="7"/>
  <c r="X72" i="7"/>
  <c r="W72" i="7"/>
  <c r="U71" i="7"/>
  <c r="T71" i="7"/>
  <c r="U39" i="7"/>
  <c r="T39" i="7"/>
  <c r="O246" i="7"/>
  <c r="N246" i="7"/>
  <c r="R244" i="7"/>
  <c r="Q244" i="7"/>
  <c r="R240" i="7"/>
  <c r="Q240" i="7"/>
  <c r="R236" i="7"/>
  <c r="Q236" i="7"/>
  <c r="R232" i="7"/>
  <c r="Q232" i="7"/>
  <c r="R228" i="7"/>
  <c r="Q228" i="7"/>
  <c r="X241" i="7"/>
  <c r="W241" i="7"/>
  <c r="W237" i="7"/>
  <c r="X237" i="7"/>
  <c r="W233" i="7"/>
  <c r="X233" i="7"/>
  <c r="R219" i="7"/>
  <c r="Q219" i="7"/>
  <c r="R211" i="7"/>
  <c r="Q211" i="7"/>
  <c r="R203" i="7"/>
  <c r="Q203" i="7"/>
  <c r="O239" i="7"/>
  <c r="N239" i="7"/>
  <c r="X224" i="7"/>
  <c r="W224" i="7"/>
  <c r="X216" i="7"/>
  <c r="W216" i="7"/>
  <c r="X208" i="7"/>
  <c r="W208" i="7"/>
  <c r="W200" i="7"/>
  <c r="X200" i="7"/>
  <c r="O238" i="7"/>
  <c r="N238" i="7"/>
  <c r="U221" i="7"/>
  <c r="T221" i="7"/>
  <c r="U213" i="7"/>
  <c r="T213" i="7"/>
  <c r="U205" i="7"/>
  <c r="T205" i="7"/>
  <c r="O245" i="7"/>
  <c r="N245" i="7"/>
  <c r="W225" i="7"/>
  <c r="X225" i="7"/>
  <c r="X217" i="7"/>
  <c r="W217" i="7"/>
  <c r="X209" i="7"/>
  <c r="W209" i="7"/>
  <c r="X201" i="7"/>
  <c r="W201" i="7"/>
  <c r="O195" i="7"/>
  <c r="N195" i="7"/>
  <c r="N191" i="7"/>
  <c r="O191" i="7"/>
  <c r="U190" i="7"/>
  <c r="T190" i="7"/>
  <c r="N182" i="7"/>
  <c r="O182" i="7"/>
  <c r="N174" i="7"/>
  <c r="O174" i="7"/>
  <c r="O183" i="7"/>
  <c r="N183" i="7"/>
  <c r="O175" i="7"/>
  <c r="N175" i="7"/>
  <c r="R221" i="7"/>
  <c r="Q221" i="7"/>
  <c r="R190" i="7"/>
  <c r="Q190" i="7"/>
  <c r="R182" i="7"/>
  <c r="Q182" i="7"/>
  <c r="R174" i="7"/>
  <c r="Q174" i="7"/>
  <c r="Q224" i="7"/>
  <c r="R224" i="7"/>
  <c r="U192" i="7"/>
  <c r="T192" i="7"/>
  <c r="T214" i="7"/>
  <c r="U214" i="7"/>
  <c r="R186" i="7"/>
  <c r="Q186" i="7"/>
  <c r="R178" i="7"/>
  <c r="Q178" i="7"/>
  <c r="X161" i="7"/>
  <c r="W161" i="7"/>
  <c r="X153" i="7"/>
  <c r="W153" i="7"/>
  <c r="X145" i="7"/>
  <c r="W145" i="7"/>
  <c r="R144" i="7"/>
  <c r="Q144" i="7"/>
  <c r="X183" i="7"/>
  <c r="W183" i="7"/>
  <c r="X160" i="7"/>
  <c r="W160" i="7"/>
  <c r="X152" i="7"/>
  <c r="W152" i="7"/>
  <c r="X144" i="7"/>
  <c r="W144" i="7"/>
  <c r="X136" i="7"/>
  <c r="W136" i="7"/>
  <c r="U174" i="7"/>
  <c r="T174" i="7"/>
  <c r="U160" i="7"/>
  <c r="T160" i="7"/>
  <c r="U152" i="7"/>
  <c r="T152" i="7"/>
  <c r="O143" i="7"/>
  <c r="N143" i="7"/>
  <c r="O135" i="7"/>
  <c r="N135" i="7"/>
  <c r="O138" i="7"/>
  <c r="N138" i="7"/>
  <c r="X137" i="7"/>
  <c r="W137" i="7"/>
  <c r="X109" i="7"/>
  <c r="W109" i="7"/>
  <c r="U103" i="7"/>
  <c r="T103" i="7"/>
  <c r="N59" i="7"/>
  <c r="O59" i="7"/>
  <c r="U140" i="7"/>
  <c r="T140" i="7"/>
  <c r="X116" i="7"/>
  <c r="W116" i="7"/>
  <c r="U139" i="7"/>
  <c r="T139" i="7"/>
  <c r="O117" i="7"/>
  <c r="N117" i="7"/>
  <c r="U217" i="7"/>
  <c r="T217" i="7"/>
  <c r="U120" i="7"/>
  <c r="T120" i="7"/>
  <c r="R109" i="7"/>
  <c r="Q109" i="7"/>
  <c r="U104" i="7"/>
  <c r="T104" i="7"/>
  <c r="R126" i="7"/>
  <c r="Q126" i="7"/>
  <c r="O112" i="7"/>
  <c r="N112" i="7"/>
  <c r="X101" i="7"/>
  <c r="W101" i="7"/>
  <c r="X97" i="7"/>
  <c r="W97" i="7"/>
  <c r="X93" i="7"/>
  <c r="W93" i="7"/>
  <c r="X89" i="7"/>
  <c r="W89" i="7"/>
  <c r="X85" i="7"/>
  <c r="W85" i="7"/>
  <c r="U127" i="7"/>
  <c r="T127" i="7"/>
  <c r="O73" i="7"/>
  <c r="N73" i="7"/>
  <c r="O65" i="7"/>
  <c r="N65" i="7"/>
  <c r="X122" i="7"/>
  <c r="W122" i="7"/>
  <c r="O20" i="7"/>
  <c r="N20" i="7"/>
  <c r="X70" i="7"/>
  <c r="W70" i="7"/>
  <c r="T61" i="7"/>
  <c r="U61" i="7"/>
  <c r="N54" i="7"/>
  <c r="O54" i="7"/>
  <c r="R43" i="7"/>
  <c r="Q43" i="7"/>
  <c r="N38" i="7"/>
  <c r="O38" i="7"/>
  <c r="R27" i="7"/>
  <c r="Q27" i="7"/>
  <c r="N3" i="7"/>
  <c r="O3" i="7"/>
  <c r="W4" i="7"/>
  <c r="X4" i="7"/>
  <c r="R63" i="7"/>
  <c r="Q63" i="7"/>
  <c r="O68" i="7"/>
  <c r="N68" i="7"/>
  <c r="O29" i="7"/>
  <c r="N29" i="7"/>
  <c r="R7" i="7"/>
  <c r="Q7" i="7"/>
  <c r="X11" i="7"/>
  <c r="W11" i="7"/>
  <c r="X34" i="7"/>
  <c r="W34" i="7"/>
  <c r="O57" i="7"/>
  <c r="N57" i="7"/>
  <c r="R46" i="7"/>
  <c r="Q46" i="7"/>
  <c r="O41" i="7"/>
  <c r="N41" i="7"/>
  <c r="R30" i="7"/>
  <c r="Q30" i="7"/>
  <c r="U129" i="7"/>
  <c r="T129" i="7"/>
  <c r="X76" i="7"/>
  <c r="W76" i="7"/>
  <c r="X51" i="7"/>
  <c r="W51" i="7"/>
  <c r="Q21" i="7"/>
  <c r="R21" i="7"/>
  <c r="X80" i="7"/>
  <c r="W80" i="7"/>
  <c r="X38" i="7"/>
  <c r="W38" i="7"/>
  <c r="Q57" i="7"/>
  <c r="R57" i="7"/>
  <c r="O52" i="7"/>
  <c r="N52" i="7"/>
  <c r="Q41" i="7"/>
  <c r="R41" i="7"/>
  <c r="O36" i="7"/>
  <c r="N36" i="7"/>
  <c r="T241" i="7"/>
  <c r="U241" i="7"/>
  <c r="T237" i="7"/>
  <c r="U237" i="7"/>
  <c r="T233" i="7"/>
  <c r="U233" i="7"/>
  <c r="X218" i="7"/>
  <c r="W218" i="7"/>
  <c r="X210" i="7"/>
  <c r="W210" i="7"/>
  <c r="X202" i="7"/>
  <c r="W202" i="7"/>
  <c r="U246" i="7"/>
  <c r="T246" i="7"/>
  <c r="O225" i="7"/>
  <c r="N225" i="7"/>
  <c r="O217" i="7"/>
  <c r="N217" i="7"/>
  <c r="O209" i="7"/>
  <c r="N209" i="7"/>
  <c r="O201" i="7"/>
  <c r="N201" i="7"/>
  <c r="X195" i="7"/>
  <c r="W195" i="7"/>
  <c r="X191" i="7"/>
  <c r="W191" i="7"/>
  <c r="O242" i="7"/>
  <c r="N242" i="7"/>
  <c r="R223" i="7"/>
  <c r="Q223" i="7"/>
  <c r="R215" i="7"/>
  <c r="Q215" i="7"/>
  <c r="R207" i="7"/>
  <c r="Q207" i="7"/>
  <c r="R199" i="7"/>
  <c r="Q199" i="7"/>
  <c r="W243" i="7"/>
  <c r="X243" i="7"/>
  <c r="O235" i="7"/>
  <c r="N235" i="7"/>
  <c r="W212" i="7"/>
  <c r="X212" i="7"/>
  <c r="R183" i="7"/>
  <c r="Q183" i="7"/>
  <c r="O216" i="7"/>
  <c r="N216" i="7"/>
  <c r="R193" i="7"/>
  <c r="Q193" i="7"/>
  <c r="T170" i="7"/>
  <c r="U170" i="7"/>
  <c r="T166" i="7"/>
  <c r="U166" i="7"/>
  <c r="O219" i="7"/>
  <c r="N219" i="7"/>
  <c r="R185" i="7"/>
  <c r="Q185" i="7"/>
  <c r="R177" i="7"/>
  <c r="Q177" i="7"/>
  <c r="N170" i="7"/>
  <c r="O170" i="7"/>
  <c r="N166" i="7"/>
  <c r="O166" i="7"/>
  <c r="R166" i="7"/>
  <c r="Q166" i="7"/>
  <c r="X140" i="7"/>
  <c r="W140" i="7"/>
  <c r="X167" i="7"/>
  <c r="W167" i="7"/>
  <c r="R179" i="7"/>
  <c r="Q179" i="7"/>
  <c r="U143" i="7"/>
  <c r="T143" i="7"/>
  <c r="U135" i="7"/>
  <c r="T135" i="7"/>
  <c r="R167" i="7"/>
  <c r="Q167" i="7"/>
  <c r="O131" i="7"/>
  <c r="N131" i="7"/>
  <c r="O127" i="7"/>
  <c r="N127" i="7"/>
  <c r="O123" i="7"/>
  <c r="N123" i="7"/>
  <c r="X168" i="7"/>
  <c r="W168" i="7"/>
  <c r="X159" i="7"/>
  <c r="W159" i="7"/>
  <c r="X151" i="7"/>
  <c r="W151" i="7"/>
  <c r="O234" i="7"/>
  <c r="N234" i="7"/>
  <c r="R161" i="7"/>
  <c r="Q161" i="7"/>
  <c r="R153" i="7"/>
  <c r="Q153" i="7"/>
  <c r="R145" i="7"/>
  <c r="Q145" i="7"/>
  <c r="R132" i="7"/>
  <c r="Q132" i="7"/>
  <c r="R128" i="7"/>
  <c r="Q128" i="7"/>
  <c r="O115" i="7"/>
  <c r="N115" i="7"/>
  <c r="T102" i="7"/>
  <c r="U102" i="7"/>
  <c r="T98" i="7"/>
  <c r="U98" i="7"/>
  <c r="T94" i="7"/>
  <c r="U94" i="7"/>
  <c r="T82" i="7"/>
  <c r="U82" i="7"/>
  <c r="T78" i="7"/>
  <c r="U78" i="7"/>
  <c r="X128" i="7"/>
  <c r="W128" i="7"/>
  <c r="R119" i="7"/>
  <c r="Q119" i="7"/>
  <c r="U114" i="7"/>
  <c r="T114" i="7"/>
  <c r="O181" i="7"/>
  <c r="N181" i="7"/>
  <c r="O122" i="7"/>
  <c r="N122" i="7"/>
  <c r="O106" i="7"/>
  <c r="N106" i="7"/>
  <c r="O100" i="7"/>
  <c r="N100" i="7"/>
  <c r="O96" i="7"/>
  <c r="N96" i="7"/>
  <c r="O92" i="7"/>
  <c r="N92" i="7"/>
  <c r="O88" i="7"/>
  <c r="N88" i="7"/>
  <c r="O84" i="7"/>
  <c r="N84" i="7"/>
  <c r="O80" i="7"/>
  <c r="N80" i="7"/>
  <c r="U128" i="7"/>
  <c r="T128" i="7"/>
  <c r="U121" i="7"/>
  <c r="T121" i="7"/>
  <c r="R110" i="7"/>
  <c r="Q110" i="7"/>
  <c r="U105" i="7"/>
  <c r="T105" i="7"/>
  <c r="Q60" i="7"/>
  <c r="R60" i="7"/>
  <c r="R102" i="7"/>
  <c r="Q102" i="7"/>
  <c r="R98" i="7"/>
  <c r="Q98" i="7"/>
  <c r="R94" i="7"/>
  <c r="Q94" i="7"/>
  <c r="R90" i="7"/>
  <c r="Q90" i="7"/>
  <c r="R86" i="7"/>
  <c r="Q86" i="7"/>
  <c r="R82" i="7"/>
  <c r="Q82" i="7"/>
  <c r="R78" i="7"/>
  <c r="Q78" i="7"/>
  <c r="X158" i="7"/>
  <c r="W158" i="7"/>
  <c r="X133" i="7"/>
  <c r="W133" i="7"/>
  <c r="X119" i="7"/>
  <c r="W119" i="7"/>
  <c r="W59" i="7"/>
  <c r="X59" i="7"/>
  <c r="U119" i="7"/>
  <c r="T119" i="7"/>
  <c r="R72" i="7"/>
  <c r="Q72" i="7"/>
  <c r="R64" i="7"/>
  <c r="Q64" i="7"/>
  <c r="O55" i="7"/>
  <c r="N55" i="7"/>
  <c r="R44" i="7"/>
  <c r="Q44" i="7"/>
  <c r="O39" i="7"/>
  <c r="N39" i="7"/>
  <c r="R28" i="7"/>
  <c r="Q28" i="7"/>
  <c r="O23" i="7"/>
  <c r="N23" i="7"/>
  <c r="R12" i="7"/>
  <c r="Q12" i="7"/>
  <c r="U115" i="7"/>
  <c r="T115" i="7"/>
  <c r="O74" i="7"/>
  <c r="N74" i="7"/>
  <c r="O66" i="7"/>
  <c r="N66" i="7"/>
  <c r="X53" i="7"/>
  <c r="W53" i="7"/>
  <c r="X37" i="7"/>
  <c r="W37" i="7"/>
  <c r="X21" i="7"/>
  <c r="W21" i="7"/>
  <c r="R23" i="7"/>
  <c r="Q23" i="7"/>
  <c r="U19" i="7"/>
  <c r="T19" i="7"/>
  <c r="R104" i="7"/>
  <c r="Q104" i="7"/>
  <c r="T68" i="7"/>
  <c r="U68" i="7"/>
  <c r="U37" i="7"/>
  <c r="T37" i="7"/>
  <c r="N10" i="7"/>
  <c r="O10" i="7"/>
  <c r="X19" i="7"/>
  <c r="W19" i="7"/>
  <c r="O75" i="7"/>
  <c r="N75" i="7"/>
  <c r="R67" i="7"/>
  <c r="Q67" i="7"/>
  <c r="X56" i="7"/>
  <c r="W56" i="7"/>
  <c r="X40" i="7"/>
  <c r="W40" i="7"/>
  <c r="X24" i="7"/>
  <c r="W24" i="7"/>
  <c r="Q18" i="7"/>
  <c r="R18" i="7"/>
  <c r="R6" i="7"/>
  <c r="Q6" i="7"/>
  <c r="U56" i="7"/>
  <c r="T56" i="7"/>
  <c r="U40" i="7"/>
  <c r="T40" i="7"/>
  <c r="O72" i="7"/>
  <c r="N72" i="7"/>
  <c r="X74" i="7"/>
  <c r="W74" i="7"/>
  <c r="X66" i="7"/>
  <c r="W66" i="7"/>
  <c r="U35" i="7"/>
  <c r="T35" i="7"/>
  <c r="X30" i="7"/>
  <c r="W30" i="7"/>
  <c r="R245" i="7"/>
  <c r="Q245" i="7"/>
  <c r="R243" i="7"/>
  <c r="Q243" i="7"/>
  <c r="R239" i="7"/>
  <c r="Q239" i="7"/>
  <c r="R235" i="7"/>
  <c r="Q235" i="7"/>
  <c r="R231" i="7"/>
  <c r="Q231" i="7"/>
  <c r="R227" i="7"/>
  <c r="Q227" i="7"/>
  <c r="X246" i="7"/>
  <c r="W246" i="7"/>
  <c r="X240" i="7"/>
  <c r="W240" i="7"/>
  <c r="W236" i="7"/>
  <c r="X236" i="7"/>
  <c r="W232" i="7"/>
  <c r="X232" i="7"/>
  <c r="O240" i="7"/>
  <c r="N240" i="7"/>
  <c r="U223" i="7"/>
  <c r="T223" i="7"/>
  <c r="U215" i="7"/>
  <c r="T215" i="7"/>
  <c r="U207" i="7"/>
  <c r="T207" i="7"/>
  <c r="U199" i="7"/>
  <c r="T199" i="7"/>
  <c r="O231" i="7"/>
  <c r="N231" i="7"/>
  <c r="R220" i="7"/>
  <c r="Q220" i="7"/>
  <c r="R212" i="7"/>
  <c r="Q212" i="7"/>
  <c r="R204" i="7"/>
  <c r="Q204" i="7"/>
  <c r="O237" i="7"/>
  <c r="N237" i="7"/>
  <c r="X222" i="7"/>
  <c r="W222" i="7"/>
  <c r="X214" i="7"/>
  <c r="W214" i="7"/>
  <c r="X206" i="7"/>
  <c r="W206" i="7"/>
  <c r="X198" i="7"/>
  <c r="W198" i="7"/>
  <c r="O236" i="7"/>
  <c r="N236" i="7"/>
  <c r="O194" i="7"/>
  <c r="N194" i="7"/>
  <c r="O190" i="7"/>
  <c r="N190" i="7"/>
  <c r="T206" i="7"/>
  <c r="U206" i="7"/>
  <c r="X215" i="7"/>
  <c r="W215" i="7"/>
  <c r="R213" i="7"/>
  <c r="Q213" i="7"/>
  <c r="U191" i="7"/>
  <c r="T191" i="7"/>
  <c r="R184" i="7"/>
  <c r="Q184" i="7"/>
  <c r="R176" i="7"/>
  <c r="Q176" i="7"/>
  <c r="Q216" i="7"/>
  <c r="R216" i="7"/>
  <c r="O208" i="7"/>
  <c r="N208" i="7"/>
  <c r="R191" i="7"/>
  <c r="Q191" i="7"/>
  <c r="O189" i="7"/>
  <c r="N189" i="7"/>
  <c r="R156" i="7"/>
  <c r="Q156" i="7"/>
  <c r="R148" i="7"/>
  <c r="Q148" i="7"/>
  <c r="X143" i="7"/>
  <c r="W143" i="7"/>
  <c r="O177" i="7"/>
  <c r="N177" i="7"/>
  <c r="R159" i="7"/>
  <c r="Q159" i="7"/>
  <c r="R151" i="7"/>
  <c r="Q151" i="7"/>
  <c r="O142" i="7"/>
  <c r="N142" i="7"/>
  <c r="R158" i="7"/>
  <c r="Q158" i="7"/>
  <c r="R150" i="7"/>
  <c r="Q150" i="7"/>
  <c r="R142" i="7"/>
  <c r="Q142" i="7"/>
  <c r="U141" i="7"/>
  <c r="T141" i="7"/>
  <c r="O160" i="7"/>
  <c r="N160" i="7"/>
  <c r="O152" i="7"/>
  <c r="N152" i="7"/>
  <c r="U144" i="7"/>
  <c r="T144" i="7"/>
  <c r="U136" i="7"/>
  <c r="T136" i="7"/>
  <c r="R135" i="7"/>
  <c r="Q135" i="7"/>
  <c r="R138" i="7"/>
  <c r="Q138" i="7"/>
  <c r="X113" i="7"/>
  <c r="W113" i="7"/>
  <c r="N62" i="7"/>
  <c r="O62" i="7"/>
  <c r="X120" i="7"/>
  <c r="W120" i="7"/>
  <c r="X104" i="7"/>
  <c r="W104" i="7"/>
  <c r="U125" i="7"/>
  <c r="T125" i="7"/>
  <c r="O113" i="7"/>
  <c r="N113" i="7"/>
  <c r="U151" i="7"/>
  <c r="T151" i="7"/>
  <c r="R125" i="7"/>
  <c r="Q125" i="7"/>
  <c r="R113" i="7"/>
  <c r="Q113" i="7"/>
  <c r="X154" i="7"/>
  <c r="W154" i="7"/>
  <c r="O108" i="7"/>
  <c r="N108" i="7"/>
  <c r="X100" i="7"/>
  <c r="W100" i="7"/>
  <c r="X96" i="7"/>
  <c r="W96" i="7"/>
  <c r="X92" i="7"/>
  <c r="W92" i="7"/>
  <c r="X88" i="7"/>
  <c r="W88" i="7"/>
  <c r="X84" i="7"/>
  <c r="W84" i="7"/>
  <c r="U54" i="7"/>
  <c r="T54" i="7"/>
  <c r="T7" i="7"/>
  <c r="U7" i="7"/>
  <c r="R73" i="7"/>
  <c r="Q73" i="7"/>
  <c r="R65" i="7"/>
  <c r="Q65" i="7"/>
  <c r="O8" i="7"/>
  <c r="N8" i="7"/>
  <c r="R2" i="7"/>
  <c r="Q2" i="7"/>
  <c r="Q17" i="7"/>
  <c r="R17" i="7"/>
  <c r="N58" i="7"/>
  <c r="O58" i="7"/>
  <c r="R47" i="7"/>
  <c r="Q47" i="7"/>
  <c r="N42" i="7"/>
  <c r="O42" i="7"/>
  <c r="R31" i="7"/>
  <c r="Q31" i="7"/>
  <c r="U25" i="7"/>
  <c r="T25" i="7"/>
  <c r="O9" i="7"/>
  <c r="N9" i="7"/>
  <c r="O2" i="7"/>
  <c r="N2" i="7"/>
  <c r="O24" i="7"/>
  <c r="N24" i="7"/>
  <c r="U133" i="7"/>
  <c r="T133" i="7"/>
  <c r="X46" i="7"/>
  <c r="W46" i="7"/>
  <c r="R26" i="7"/>
  <c r="Q26" i="7"/>
  <c r="O17" i="7"/>
  <c r="N17" i="7"/>
  <c r="R10" i="7"/>
  <c r="Q10" i="7"/>
  <c r="R4" i="7"/>
  <c r="Q4" i="7"/>
  <c r="U196" i="7"/>
  <c r="T196" i="7"/>
  <c r="R50" i="7"/>
  <c r="Q50" i="7"/>
  <c r="O45" i="7"/>
  <c r="N45" i="7"/>
  <c r="R34" i="7"/>
  <c r="Q34" i="7"/>
  <c r="U28" i="7"/>
  <c r="T28" i="7"/>
  <c r="X73" i="7"/>
  <c r="W73" i="7"/>
  <c r="X65" i="7"/>
  <c r="W65" i="7"/>
  <c r="X47" i="7"/>
  <c r="W47" i="7"/>
  <c r="U64" i="7"/>
  <c r="T64" i="7"/>
  <c r="O56" i="7"/>
  <c r="N56" i="7"/>
  <c r="Q45" i="7"/>
  <c r="R45" i="7"/>
  <c r="O40" i="7"/>
  <c r="N40" i="7"/>
  <c r="Q29" i="7"/>
  <c r="R29" i="7"/>
  <c r="X2" i="7"/>
  <c r="W2" i="7"/>
  <c r="P3" i="3" l="1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29" i="3"/>
  <c r="P230" i="3"/>
  <c r="P231" i="3"/>
  <c r="P232" i="3"/>
  <c r="P233" i="3"/>
  <c r="P234" i="3"/>
  <c r="P235" i="3"/>
  <c r="P236" i="3"/>
  <c r="P237" i="3"/>
  <c r="P238" i="3"/>
  <c r="P239" i="3"/>
  <c r="P240" i="3"/>
  <c r="P241" i="3"/>
  <c r="P242" i="3"/>
  <c r="P243" i="3"/>
  <c r="P244" i="3"/>
  <c r="P245" i="3"/>
  <c r="P246" i="3"/>
  <c r="P247" i="3"/>
  <c r="P248" i="3"/>
  <c r="P249" i="3"/>
  <c r="P250" i="3"/>
  <c r="P251" i="3"/>
  <c r="P252" i="3"/>
  <c r="P253" i="3"/>
  <c r="P254" i="3"/>
  <c r="P255" i="3"/>
  <c r="P256" i="3"/>
  <c r="P257" i="3"/>
  <c r="P258" i="3"/>
  <c r="P259" i="3"/>
  <c r="P260" i="3"/>
  <c r="P261" i="3"/>
  <c r="P262" i="3"/>
  <c r="P263" i="3"/>
  <c r="P264" i="3"/>
  <c r="P265" i="3"/>
  <c r="P266" i="3"/>
  <c r="P267" i="3"/>
  <c r="P268" i="3"/>
  <c r="P269" i="3"/>
  <c r="P270" i="3"/>
  <c r="P271" i="3"/>
  <c r="P272" i="3"/>
  <c r="P273" i="3"/>
  <c r="P274" i="3"/>
  <c r="P275" i="3"/>
  <c r="P276" i="3"/>
  <c r="P277" i="3"/>
  <c r="P278" i="3"/>
  <c r="P279" i="3"/>
  <c r="P280" i="3"/>
  <c r="P281" i="3"/>
  <c r="P282" i="3"/>
  <c r="P283" i="3"/>
  <c r="P284" i="3"/>
  <c r="P285" i="3"/>
  <c r="P286" i="3"/>
  <c r="P287" i="3"/>
  <c r="P288" i="3"/>
  <c r="P289" i="3"/>
  <c r="P290" i="3"/>
  <c r="P291" i="3"/>
  <c r="P292" i="3"/>
  <c r="P293" i="3"/>
  <c r="P294" i="3"/>
  <c r="P295" i="3"/>
  <c r="P296" i="3"/>
  <c r="P297" i="3"/>
  <c r="P298" i="3"/>
  <c r="P299" i="3"/>
  <c r="P300" i="3"/>
  <c r="P301" i="3"/>
  <c r="P302" i="3"/>
  <c r="P303" i="3"/>
  <c r="P304" i="3"/>
  <c r="P305" i="3"/>
  <c r="P306" i="3"/>
  <c r="P307" i="3"/>
  <c r="P308" i="3"/>
  <c r="P309" i="3"/>
  <c r="P310" i="3"/>
  <c r="P311" i="3"/>
  <c r="P312" i="3"/>
  <c r="P313" i="3"/>
  <c r="P314" i="3"/>
  <c r="P315" i="3"/>
  <c r="P316" i="3"/>
  <c r="P317" i="3"/>
  <c r="P318" i="3"/>
  <c r="P319" i="3"/>
  <c r="P320" i="3"/>
  <c r="P321" i="3"/>
  <c r="P322" i="3"/>
  <c r="P323" i="3"/>
  <c r="P324" i="3"/>
  <c r="P325" i="3"/>
  <c r="P326" i="3"/>
  <c r="P327" i="3"/>
  <c r="P328" i="3"/>
  <c r="P329" i="3"/>
  <c r="P330" i="3"/>
  <c r="P331" i="3"/>
  <c r="P332" i="3"/>
  <c r="P333" i="3"/>
  <c r="P334" i="3"/>
  <c r="P335" i="3"/>
  <c r="P336" i="3"/>
  <c r="P337" i="3"/>
  <c r="P338" i="3"/>
  <c r="P339" i="3"/>
  <c r="P340" i="3"/>
  <c r="P341" i="3"/>
  <c r="P342" i="3"/>
  <c r="P343" i="3"/>
  <c r="P344" i="3"/>
  <c r="P345" i="3"/>
  <c r="P346" i="3"/>
  <c r="P347" i="3"/>
  <c r="P348" i="3"/>
  <c r="P349" i="3"/>
  <c r="P350" i="3"/>
  <c r="P351" i="3"/>
  <c r="P352" i="3"/>
  <c r="P353" i="3"/>
  <c r="P354" i="3"/>
  <c r="P355" i="3"/>
  <c r="P356" i="3"/>
  <c r="P357" i="3"/>
  <c r="P358" i="3"/>
  <c r="P359" i="3"/>
  <c r="P360" i="3"/>
  <c r="P361" i="3"/>
  <c r="P362" i="3"/>
  <c r="P363" i="3"/>
  <c r="P364" i="3"/>
  <c r="P365" i="3"/>
  <c r="P366" i="3"/>
  <c r="P367" i="3"/>
  <c r="P368" i="3"/>
  <c r="P369" i="3"/>
  <c r="P370" i="3"/>
  <c r="P371" i="3"/>
  <c r="P372" i="3"/>
  <c r="P373" i="3"/>
  <c r="P374" i="3"/>
  <c r="P375" i="3"/>
  <c r="P376" i="3"/>
  <c r="P378" i="3"/>
  <c r="P379" i="3"/>
  <c r="P380" i="3"/>
  <c r="P381" i="3"/>
  <c r="P382" i="3"/>
  <c r="P383" i="3"/>
  <c r="P384" i="3"/>
  <c r="P385" i="3"/>
  <c r="P386" i="3"/>
  <c r="P387" i="3"/>
  <c r="L376" i="3" a="1"/>
  <c r="K51" i="3" a="1"/>
  <c r="K33" i="3" a="1"/>
  <c r="I131" i="3" a="1"/>
  <c r="J320" i="3" a="1"/>
  <c r="J142" i="3" a="1"/>
  <c r="I68" i="3" a="1"/>
  <c r="I189" i="3" a="1"/>
  <c r="I6" i="3" a="1"/>
  <c r="L251" i="3" a="1"/>
  <c r="K333" i="3" a="1"/>
  <c r="L99" i="3" a="1"/>
  <c r="I22" i="3" a="1"/>
  <c r="I376" i="3" a="1"/>
  <c r="J349" i="3" a="1"/>
  <c r="C51" i="3" a="1"/>
  <c r="J80" i="3" a="1"/>
  <c r="J8" i="3" a="1"/>
  <c r="L190" i="3" a="1"/>
  <c r="K30" i="3" a="1"/>
  <c r="K219" i="3" a="1"/>
  <c r="L165" i="3" a="1"/>
  <c r="K42" i="3" a="1"/>
  <c r="I112" i="3" a="1"/>
  <c r="D31" i="3" a="1"/>
  <c r="J21" i="3" a="1"/>
  <c r="I370" i="3" a="1"/>
  <c r="D37" i="3" a="1"/>
  <c r="D97" i="3" a="1"/>
  <c r="D380" i="3" a="1"/>
  <c r="K123" i="3" a="1"/>
  <c r="I82" i="3" a="1"/>
  <c r="J132" i="3" a="1"/>
  <c r="I194" i="3" a="1"/>
  <c r="I75" i="3" a="1"/>
  <c r="L121" i="3" a="1"/>
  <c r="L38" i="3" a="1"/>
  <c r="I300" i="3" a="1"/>
  <c r="I147" i="3" a="1"/>
  <c r="I210" i="3" a="1"/>
  <c r="I274" i="3" a="1"/>
  <c r="I46" i="3" a="1"/>
  <c r="K385" i="3" a="1"/>
  <c r="J113" i="3" a="1"/>
  <c r="I303" i="3" a="1"/>
  <c r="J161" i="3" a="1"/>
  <c r="K254" i="3" a="1"/>
  <c r="K78" i="3" a="1"/>
  <c r="C67" i="3" a="1"/>
  <c r="J87" i="3" a="1"/>
  <c r="J33" i="3" a="1"/>
  <c r="J83" i="3" a="1"/>
  <c r="I40" i="3" a="1"/>
  <c r="K153" i="3" a="1"/>
  <c r="K287" i="3" a="1"/>
  <c r="K382" i="3" a="1"/>
  <c r="E380" i="3" a="1"/>
  <c r="J77" i="3" a="1"/>
  <c r="L318" i="3" a="1"/>
  <c r="I255" i="3" a="1"/>
  <c r="I278" i="3" a="1"/>
  <c r="L23" i="3" a="1"/>
  <c r="J51" i="3" a="1"/>
  <c r="I73" i="3" a="1"/>
  <c r="L81" i="3" a="1"/>
  <c r="I15" i="3" a="1"/>
  <c r="L13" i="3" a="1"/>
  <c r="K136" i="3" a="1"/>
  <c r="J131" i="3" a="1"/>
  <c r="C381" i="3" a="1"/>
  <c r="I208" i="3" a="1"/>
  <c r="K343" i="3" a="1"/>
  <c r="L350" i="3" a="1"/>
  <c r="I83" i="3" a="1"/>
  <c r="L27" i="3" a="1"/>
  <c r="I99" i="3" a="1"/>
  <c r="J249" i="3" a="1"/>
  <c r="K277" i="3" a="1"/>
  <c r="I159" i="3" a="1"/>
  <c r="J133" i="3" a="1"/>
  <c r="J224" i="3" a="1"/>
  <c r="C380" i="3" a="1"/>
  <c r="K350" i="3" a="1"/>
  <c r="I297" i="3" a="1"/>
  <c r="J112" i="3" a="1"/>
  <c r="E49" i="3" a="1"/>
  <c r="K17" i="3" a="1"/>
  <c r="K347" i="3" a="1"/>
  <c r="J24" i="3" a="1"/>
  <c r="L10" i="3" a="1"/>
  <c r="E129" i="3" a="1"/>
  <c r="E37" i="3" a="1"/>
  <c r="F385" i="3" a="1"/>
  <c r="K170" i="3" a="1"/>
  <c r="K273" i="3" a="1"/>
  <c r="F113" i="3" a="1"/>
  <c r="K110" i="3" a="1"/>
  <c r="K223" i="3" a="1"/>
  <c r="K84" i="3" a="1"/>
  <c r="I285" i="3" a="1"/>
  <c r="I228" i="3" a="1"/>
  <c r="L148" i="3" a="1"/>
  <c r="F135" i="3" a="1"/>
  <c r="E326" i="3" a="1"/>
  <c r="C62" i="3" a="1"/>
  <c r="F307" i="3" a="1"/>
  <c r="J178" i="3" a="1"/>
  <c r="J48" i="3" a="1"/>
  <c r="I269" i="3" a="1"/>
  <c r="F205" i="3" a="1"/>
  <c r="J117" i="3" a="1"/>
  <c r="D134" i="3" a="1"/>
  <c r="J104" i="3" a="1"/>
  <c r="J233" i="3" a="1"/>
  <c r="C65" i="3" a="1"/>
  <c r="J355" i="3" a="1"/>
  <c r="D32" i="3" a="1"/>
  <c r="D6" i="3" a="1"/>
  <c r="F187" i="3" a="1"/>
  <c r="C385" i="3" a="1"/>
  <c r="K75" i="3" a="1"/>
  <c r="K60" i="3" a="1"/>
  <c r="L173" i="3" a="1"/>
  <c r="K102" i="3" a="1"/>
  <c r="I108" i="3" a="1"/>
  <c r="K76" i="3" a="1"/>
  <c r="L8" i="3" a="1"/>
  <c r="J37" i="3" a="1"/>
  <c r="J144" i="3" a="1"/>
  <c r="J285" i="3" a="1"/>
  <c r="I56" i="3" a="1"/>
  <c r="I306" i="3" a="1"/>
  <c r="L381" i="3" a="1"/>
  <c r="K40" i="3" a="1"/>
  <c r="L40" i="3" a="1"/>
  <c r="K231" i="3" a="1"/>
  <c r="L41" i="3" a="1"/>
  <c r="J156" i="3" a="1"/>
  <c r="L56" i="3" a="1"/>
  <c r="J200" i="3" a="1"/>
  <c r="L192" i="3" a="1"/>
  <c r="J205" i="3" a="1"/>
  <c r="L222" i="3" a="1"/>
  <c r="L343" i="3" a="1"/>
  <c r="I137" i="3" a="1"/>
  <c r="D83" i="3" a="1"/>
  <c r="F146" i="3" a="1"/>
  <c r="J96" i="3" a="1"/>
  <c r="I387" i="3" a="1"/>
  <c r="K10" i="3" a="1"/>
  <c r="J134" i="3" a="1"/>
  <c r="J217" i="3" a="1"/>
  <c r="I142" i="3" a="1"/>
  <c r="L304" i="3" a="1"/>
  <c r="J150" i="3" a="1"/>
  <c r="J338" i="3" a="1"/>
  <c r="L34" i="3" a="1"/>
  <c r="L252" i="3" a="1"/>
  <c r="I338" i="3" a="1"/>
  <c r="L115" i="3" a="1"/>
  <c r="I119" i="3" a="1"/>
  <c r="J386" i="3" a="1"/>
  <c r="J171" i="3" a="1"/>
  <c r="K242" i="3" a="1"/>
  <c r="L131" i="3" a="1"/>
  <c r="K348" i="3" a="1"/>
  <c r="K112" i="3" a="1"/>
  <c r="E75" i="3" a="1"/>
  <c r="K91" i="3" a="1"/>
  <c r="K79" i="3" a="1"/>
  <c r="L67" i="3" a="1"/>
  <c r="I7" i="3" a="1"/>
  <c r="I97" i="3" a="1"/>
  <c r="I104" i="3" a="1"/>
  <c r="C383" i="3" a="1"/>
  <c r="I102" i="3" a="1"/>
  <c r="L30" i="3" a="1"/>
  <c r="K93" i="3" a="1"/>
  <c r="K50" i="3" a="1"/>
  <c r="L160" i="3" a="1"/>
  <c r="K71" i="3" a="1"/>
  <c r="I98" i="3" a="1"/>
  <c r="I215" i="3" a="1"/>
  <c r="L193" i="3" a="1"/>
  <c r="K249" i="3" a="1"/>
  <c r="L59" i="3" a="1"/>
  <c r="I53" i="3" a="1"/>
  <c r="I64" i="3" a="1"/>
  <c r="D381" i="3" a="1"/>
  <c r="J72" i="3" a="1"/>
  <c r="K263" i="3" a="1"/>
  <c r="K148" i="3" a="1"/>
  <c r="J22" i="3" a="1"/>
  <c r="K130" i="3" a="1"/>
  <c r="K64" i="3" a="1"/>
  <c r="J193" i="3" a="1"/>
  <c r="I176" i="3" a="1"/>
  <c r="K362" i="3" a="1"/>
  <c r="L108" i="3" a="1"/>
  <c r="J324" i="3" a="1"/>
  <c r="J387" i="3" a="1"/>
  <c r="K183" i="3" a="1"/>
  <c r="K199" i="3" a="1"/>
  <c r="J23" i="3" a="1"/>
  <c r="I258" i="3" a="1"/>
  <c r="L100" i="3" a="1"/>
  <c r="I298" i="3" a="1"/>
  <c r="L80" i="3" a="1"/>
  <c r="C384" i="3" a="1"/>
  <c r="K166" i="3" a="1"/>
  <c r="L123" i="3" a="1"/>
  <c r="I11" i="3" a="1"/>
  <c r="I244" i="3" a="1"/>
  <c r="I21" i="3" a="1"/>
  <c r="J158" i="3" a="1"/>
  <c r="K126" i="3" a="1"/>
  <c r="I205" i="3" a="1"/>
  <c r="L203" i="3" a="1"/>
  <c r="J288" i="3" a="1"/>
  <c r="I202" i="3" a="1"/>
  <c r="K158" i="3" a="1"/>
  <c r="I32" i="3" a="1"/>
  <c r="E382" i="3" a="1"/>
  <c r="L174" i="3" a="1"/>
  <c r="L138" i="3" a="1"/>
  <c r="J3" i="3" a="1"/>
  <c r="J28" i="3" a="1"/>
  <c r="L206" i="3" a="1"/>
  <c r="L154" i="3" a="1"/>
  <c r="K73" i="3" a="1"/>
  <c r="L36" i="3" a="1"/>
  <c r="K58" i="3" a="1"/>
  <c r="L140" i="3" a="1"/>
  <c r="K317" i="3" a="1"/>
  <c r="F73" i="3" a="1"/>
  <c r="K315" i="3" a="1"/>
  <c r="K340" i="3" a="1"/>
  <c r="L382" i="3" a="1"/>
  <c r="J382" i="3" a="1"/>
  <c r="I59" i="3" a="1"/>
  <c r="J268" i="3" a="1"/>
  <c r="I191" i="3" a="1"/>
  <c r="L111" i="3" a="1"/>
  <c r="K5" i="3" a="1"/>
  <c r="J282" i="3" a="1"/>
  <c r="L54" i="3" a="1"/>
  <c r="J78" i="3" a="1"/>
  <c r="I163" i="3" a="1"/>
  <c r="I235" i="3" a="1"/>
  <c r="I27" i="3" a="1"/>
  <c r="I16" i="3" a="1"/>
  <c r="J384" i="3" a="1"/>
  <c r="K185" i="3" a="1"/>
  <c r="I319" i="3" a="1"/>
  <c r="I114" i="3" a="1"/>
  <c r="J79" i="3" a="1"/>
  <c r="L158" i="3" a="1"/>
  <c r="J19" i="3" a="1"/>
  <c r="I180" i="3" a="1"/>
  <c r="I77" i="3" a="1"/>
  <c r="I350" i="3" a="1"/>
  <c r="I256" i="3" a="1"/>
  <c r="I246" i="3" a="1"/>
  <c r="D35" i="3" a="1"/>
  <c r="C379" i="3" a="1"/>
  <c r="J12" i="3" a="1"/>
  <c r="I146" i="3" a="1"/>
  <c r="K35" i="3" a="1"/>
  <c r="I263" i="3" a="1"/>
  <c r="K184" i="3" a="1"/>
  <c r="L329" i="3" a="1"/>
  <c r="L52" i="3" a="1"/>
  <c r="L220" i="3" a="1"/>
  <c r="K113" i="3" a="1"/>
  <c r="L47" i="3" a="1"/>
  <c r="L44" i="3" a="1"/>
  <c r="I268" i="3" a="1"/>
  <c r="L265" i="3" a="1"/>
  <c r="F382" i="3" a="1"/>
  <c r="J44" i="3" a="1"/>
  <c r="K375" i="3" a="1"/>
  <c r="K203" i="3" a="1"/>
  <c r="K4" i="3" a="1"/>
  <c r="J136" i="3" a="1"/>
  <c r="I211" i="3" a="1"/>
  <c r="L149" i="3" a="1"/>
  <c r="L57" i="3" a="1"/>
  <c r="J36" i="3" a="1"/>
  <c r="L79" i="3" a="1"/>
  <c r="I103" i="3" a="1"/>
  <c r="J385" i="3" a="1"/>
  <c r="L135" i="3" a="1"/>
  <c r="I49" i="3" a="1"/>
  <c r="K368" i="3" a="1"/>
  <c r="L189" i="3" a="1"/>
  <c r="K59" i="3" a="1"/>
  <c r="I133" i="3" a="1"/>
  <c r="L273" i="3" a="1"/>
  <c r="J358" i="3" a="1"/>
  <c r="I17" i="3" a="1"/>
  <c r="L110" i="3" a="1"/>
  <c r="K201" i="3" a="1"/>
  <c r="I126" i="3" a="1"/>
  <c r="F387" i="3" a="1"/>
  <c r="J57" i="3" a="1"/>
  <c r="L120" i="3" a="1"/>
  <c r="K85" i="3" a="1"/>
  <c r="I342" i="3" a="1"/>
  <c r="I164" i="3" a="1"/>
  <c r="J137" i="3" a="1"/>
  <c r="I92" i="3" a="1"/>
  <c r="I238" i="3" a="1"/>
  <c r="L19" i="3" a="1"/>
  <c r="L124" i="3" a="1"/>
  <c r="J11" i="3" a="1"/>
  <c r="K32" i="3" a="1"/>
  <c r="J107" i="3" a="1"/>
  <c r="J155" i="3" a="1"/>
  <c r="J206" i="3" a="1"/>
  <c r="E383" i="3" a="1"/>
  <c r="J160" i="3" a="1"/>
  <c r="L288" i="3" a="1"/>
  <c r="J29" i="3" a="1"/>
  <c r="I352" i="3" a="1"/>
  <c r="J71" i="3" a="1"/>
  <c r="L320" i="3" a="1"/>
  <c r="K62" i="3" a="1"/>
  <c r="J370" i="3" a="1"/>
  <c r="K234" i="3" a="1"/>
  <c r="J194" i="3" a="1"/>
  <c r="I316" i="3" a="1"/>
  <c r="J270" i="3" a="1"/>
  <c r="K49" i="3" a="1"/>
  <c r="K381" i="3" a="1"/>
  <c r="I355" i="3" a="1"/>
  <c r="J34" i="3" a="1"/>
  <c r="J76" i="3" a="1"/>
  <c r="I111" i="3" a="1"/>
  <c r="I169" i="3" a="1"/>
  <c r="J31" i="3" a="1"/>
  <c r="I62" i="3" a="1"/>
  <c r="K209" i="3" a="1"/>
  <c r="K180" i="3" a="1"/>
  <c r="K115" i="3" a="1"/>
  <c r="F86" i="3" a="1"/>
  <c r="L187" i="3" a="1"/>
  <c r="D382" i="3" a="1"/>
  <c r="J269" i="3" a="1"/>
  <c r="J240" i="3" a="1"/>
  <c r="J352" i="3" a="1"/>
  <c r="L125" i="3" a="1"/>
  <c r="L172" i="3" a="1"/>
  <c r="L277" i="3" a="1"/>
  <c r="K63" i="3" a="1"/>
  <c r="I310" i="3" a="1"/>
  <c r="I55" i="3" a="1"/>
  <c r="L201" i="3" a="1"/>
  <c r="L157" i="3" a="1"/>
  <c r="L103" i="3" a="1"/>
  <c r="C78" i="3" a="1"/>
  <c r="I381" i="3" a="1"/>
  <c r="K7" i="3" a="1"/>
  <c r="I54" i="3" a="1"/>
  <c r="L245" i="3" a="1"/>
  <c r="I151" i="3" a="1"/>
  <c r="K186" i="3" a="1"/>
  <c r="K298" i="3" a="1"/>
  <c r="L134" i="3" a="1"/>
  <c r="K70" i="3" a="1"/>
  <c r="J92" i="3" a="1"/>
  <c r="L116" i="3" a="1"/>
  <c r="D119" i="3" a="1"/>
  <c r="F383" i="3" a="1"/>
  <c r="L77" i="3" a="1"/>
  <c r="L127" i="3" a="1"/>
  <c r="L3" i="3" a="1"/>
  <c r="D185" i="3" a="1"/>
  <c r="L136" i="3" a="1"/>
  <c r="L20" i="3" a="1"/>
  <c r="L211" i="3" a="1"/>
  <c r="L145" i="3" a="1"/>
  <c r="J266" i="3" a="1"/>
  <c r="K276" i="3" a="1"/>
  <c r="C35" i="3" a="1"/>
  <c r="L294" i="3" a="1"/>
  <c r="K301" i="3" a="1"/>
  <c r="C98" i="3" a="1"/>
  <c r="I125" i="3" a="1"/>
  <c r="F76" i="3" a="1"/>
  <c r="C27" i="3" a="1"/>
  <c r="I311" i="3" a="1"/>
  <c r="E92" i="3" a="1"/>
  <c r="I120" i="3" a="1"/>
  <c r="F164" i="3" a="1"/>
  <c r="C313" i="3" a="1"/>
  <c r="F9" i="3" a="1"/>
  <c r="F347" i="3" a="1"/>
  <c r="J111" i="3" a="1"/>
  <c r="I84" i="3" a="1"/>
  <c r="J220" i="3" a="1"/>
  <c r="C159" i="3" a="1"/>
  <c r="J276" i="3" a="1"/>
  <c r="L51" i="3" a="1"/>
  <c r="I206" i="3" a="1"/>
  <c r="J128" i="3" a="1"/>
  <c r="E114" i="3" a="1"/>
  <c r="J86" i="3" a="1"/>
  <c r="E22" i="3" a="1"/>
  <c r="L270" i="3" a="1"/>
  <c r="C50" i="3" a="1"/>
  <c r="D85" i="3" a="1"/>
  <c r="L194" i="3" a="1"/>
  <c r="K304" i="3" a="1"/>
  <c r="K28" i="3" a="1"/>
  <c r="L46" i="3" a="1"/>
  <c r="J297" i="3" a="1"/>
  <c r="L351" i="3" a="1"/>
  <c r="J376" i="3" a="1"/>
  <c r="J317" i="3" a="1"/>
  <c r="J164" i="3" a="1"/>
  <c r="I134" i="3" a="1"/>
  <c r="K256" i="3" a="1"/>
  <c r="L88" i="3" a="1"/>
  <c r="D81" i="3" a="1"/>
  <c r="J262" i="3" a="1"/>
  <c r="D30" i="3" a="1"/>
  <c r="I132" i="3" a="1"/>
  <c r="I80" i="3" a="1"/>
  <c r="J85" i="3" a="1"/>
  <c r="K198" i="3" a="1"/>
  <c r="D383" i="3" a="1"/>
  <c r="L55" i="3" a="1"/>
  <c r="L104" i="3" a="1"/>
  <c r="I94" i="3" a="1"/>
  <c r="J14" i="3" a="1"/>
  <c r="K246" i="3" a="1"/>
  <c r="K351" i="3" a="1"/>
  <c r="J272" i="3" a="1"/>
  <c r="I308" i="3" a="1"/>
  <c r="K47" i="3" a="1"/>
  <c r="I12" i="3" a="1"/>
  <c r="K105" i="3" a="1"/>
  <c r="J7" i="3" a="1"/>
  <c r="F81" i="3" a="1"/>
  <c r="L95" i="3" a="1"/>
  <c r="J327" i="3" a="1"/>
  <c r="C387" i="3" a="1"/>
  <c r="K154" i="3" a="1"/>
  <c r="L74" i="3" a="1"/>
  <c r="L72" i="3" a="1"/>
  <c r="I207" i="3" a="1"/>
  <c r="I251" i="3" a="1"/>
  <c r="K306" i="3" a="1"/>
  <c r="I373" i="3" a="1"/>
  <c r="L180" i="3" a="1"/>
  <c r="I124" i="3" a="1"/>
  <c r="L205" i="3" a="1"/>
  <c r="L50" i="3" a="1"/>
  <c r="I113" i="3" a="1"/>
  <c r="E30" i="3" a="1"/>
  <c r="C386" i="3" a="1"/>
  <c r="L114" i="3" a="1"/>
  <c r="L86" i="3" a="1"/>
  <c r="J295" i="3" a="1"/>
  <c r="K155" i="3" a="1"/>
  <c r="J239" i="3" a="1"/>
  <c r="K19" i="3" a="1"/>
  <c r="K245" i="3" a="1"/>
  <c r="J169" i="3" a="1"/>
  <c r="J172" i="3" a="1"/>
  <c r="K302" i="3" a="1"/>
  <c r="K82" i="3" a="1"/>
  <c r="J69" i="3" a="1"/>
  <c r="E384" i="3" a="1"/>
  <c r="I367" i="3" a="1"/>
  <c r="I162" i="3" a="1"/>
  <c r="I69" i="3" a="1"/>
  <c r="C41" i="3" a="1"/>
  <c r="K26" i="3" a="1"/>
  <c r="L31" i="3" a="1"/>
  <c r="K3" i="3" a="1"/>
  <c r="J253" i="3" a="1"/>
  <c r="I160" i="3" a="1"/>
  <c r="I107" i="3" a="1"/>
  <c r="J304" i="3" a="1"/>
  <c r="L271" i="3" a="1"/>
  <c r="K267" i="3" a="1"/>
  <c r="F381" i="3" a="1"/>
  <c r="J26" i="3" a="1"/>
  <c r="L21" i="3" a="1"/>
  <c r="K39" i="3" a="1"/>
  <c r="L151" i="3" a="1"/>
  <c r="L254" i="3" a="1"/>
  <c r="L37" i="3" a="1"/>
  <c r="L275" i="3" a="1"/>
  <c r="I63" i="3" a="1"/>
  <c r="J52" i="3" a="1"/>
  <c r="L61" i="3" a="1"/>
  <c r="F380" i="3" a="1"/>
  <c r="K38" i="3" a="1"/>
  <c r="L260" i="3" a="1"/>
  <c r="J296" i="3" a="1"/>
  <c r="I260" i="3" a="1"/>
  <c r="J334" i="3" a="1"/>
  <c r="E93" i="3" a="1"/>
  <c r="J61" i="3" a="1"/>
  <c r="E131" i="3" a="1"/>
  <c r="L16" i="3" a="1"/>
  <c r="E166" i="3" a="1"/>
  <c r="E149" i="3" a="1"/>
  <c r="J84" i="3" a="1"/>
  <c r="K117" i="3" a="1"/>
  <c r="J129" i="3" a="1"/>
  <c r="J290" i="3" a="1"/>
  <c r="E59" i="3" a="1"/>
  <c r="K122" i="3" a="1"/>
  <c r="L289" i="3" a="1"/>
  <c r="I24" i="3" a="1"/>
  <c r="L348" i="3" a="1"/>
  <c r="C17" i="3" a="1"/>
  <c r="D77" i="3" a="1"/>
  <c r="K247" i="3" a="1"/>
  <c r="E80" i="3" a="1"/>
  <c r="K202" i="3" a="1"/>
  <c r="I48" i="3" a="1"/>
  <c r="K271" i="3" a="1"/>
  <c r="J62" i="3" a="1"/>
  <c r="L325" i="3" a="1"/>
  <c r="K191" i="3" a="1"/>
  <c r="K18" i="3" a="1"/>
  <c r="J372" i="3" a="1"/>
  <c r="J145" i="3" a="1"/>
  <c r="D193" i="3" a="1"/>
  <c r="J157" i="3" a="1"/>
  <c r="D148" i="3" a="1"/>
  <c r="J353" i="3" a="1"/>
  <c r="F263" i="3" a="1"/>
  <c r="L199" i="3" a="1"/>
  <c r="L383" i="3" a="1"/>
  <c r="K80" i="3" a="1"/>
  <c r="I65" i="3" a="1"/>
  <c r="K161" i="3" a="1"/>
  <c r="K363" i="3" a="1"/>
  <c r="J20" i="3" a="1"/>
  <c r="J146" i="3" a="1"/>
  <c r="L146" i="3" a="1"/>
  <c r="I281" i="3" a="1"/>
  <c r="I118" i="3" a="1"/>
  <c r="I266" i="3" a="1"/>
  <c r="K67" i="3" a="1"/>
  <c r="L253" i="3" a="1"/>
  <c r="E381" i="3" a="1"/>
  <c r="L29" i="3" a="1"/>
  <c r="K119" i="3" a="1"/>
  <c r="J10" i="3" a="1"/>
  <c r="I374" i="3" a="1"/>
  <c r="J195" i="3" a="1"/>
  <c r="L164" i="3" a="1"/>
  <c r="J115" i="3" a="1"/>
  <c r="K205" i="3" a="1"/>
  <c r="L102" i="3" a="1"/>
  <c r="L202" i="3" a="1"/>
  <c r="K174" i="3" a="1"/>
  <c r="I290" i="3" a="1"/>
  <c r="I301" i="3" a="1"/>
  <c r="J124" i="3" a="1"/>
  <c r="J230" i="3" a="1"/>
  <c r="F384" i="3" a="1"/>
  <c r="I115" i="3" a="1"/>
  <c r="I70" i="3" a="1"/>
  <c r="L170" i="3" a="1"/>
  <c r="I368" i="3" a="1"/>
  <c r="J106" i="3" a="1"/>
  <c r="J350" i="3" a="1"/>
  <c r="J43" i="3" a="1"/>
  <c r="I165" i="3" a="1"/>
  <c r="K43" i="3" a="1"/>
  <c r="L98" i="3" a="1"/>
  <c r="K8" i="3" a="1"/>
  <c r="D385" i="3" a="1"/>
  <c r="K295" i="3" a="1"/>
  <c r="L303" i="3" a="1"/>
  <c r="I41" i="3" a="1"/>
  <c r="L176" i="3" a="1"/>
  <c r="K92" i="3" a="1"/>
  <c r="I110" i="3" a="1"/>
  <c r="L25" i="3" a="1"/>
  <c r="I128" i="3" a="1"/>
  <c r="L128" i="3" a="1"/>
  <c r="K235" i="3" a="1"/>
  <c r="D52" i="3" a="1"/>
  <c r="J167" i="3" a="1"/>
  <c r="E385" i="3" a="1"/>
  <c r="L167" i="3" a="1"/>
  <c r="J135" i="3" a="1"/>
  <c r="L11" i="3" a="1"/>
  <c r="I36" i="3" a="1"/>
  <c r="K181" i="3" a="1"/>
  <c r="I156" i="3" a="1"/>
  <c r="L96" i="3" a="1"/>
  <c r="L66" i="3" a="1"/>
  <c r="J360" i="3" a="1"/>
  <c r="I141" i="3" a="1"/>
  <c r="E180" i="3" a="1"/>
  <c r="E33" i="3" a="1"/>
  <c r="L276" i="3" a="1"/>
  <c r="K31" i="3" a="1"/>
  <c r="J361" i="3" a="1"/>
  <c r="K387" i="3" a="1"/>
  <c r="I9" i="3" a="1"/>
  <c r="L90" i="3" a="1"/>
  <c r="K116" i="3" a="1"/>
  <c r="I198" i="3" a="1"/>
  <c r="K369" i="3" a="1"/>
  <c r="J82" i="3" a="1"/>
  <c r="L305" i="3" a="1"/>
  <c r="L137" i="3" a="1"/>
  <c r="L200" i="3" a="1"/>
  <c r="I72" i="3" a="1"/>
  <c r="I271" i="3" a="1"/>
  <c r="E156" i="3" a="1"/>
  <c r="E379" i="3" a="1"/>
  <c r="K87" i="3" a="1"/>
  <c r="J228" i="3" a="1"/>
  <c r="J166" i="3" a="1"/>
  <c r="K96" i="3" a="1"/>
  <c r="K241" i="3" a="1"/>
  <c r="J126" i="3" a="1"/>
  <c r="J53" i="3" a="1"/>
  <c r="J331" i="3" a="1"/>
  <c r="L133" i="3" a="1"/>
  <c r="J30" i="3" a="1"/>
  <c r="L156" i="3" a="1"/>
  <c r="I66" i="3" a="1"/>
  <c r="L300" i="3" a="1"/>
  <c r="I383" i="3" a="1"/>
  <c r="I150" i="3" a="1"/>
  <c r="K165" i="3" a="1"/>
  <c r="K34" i="3" a="1"/>
  <c r="K53" i="3" a="1"/>
  <c r="J17" i="3" a="1"/>
  <c r="J181" i="3" a="1"/>
  <c r="L168" i="3" a="1"/>
  <c r="L144" i="3" a="1"/>
  <c r="K22" i="3" a="1"/>
  <c r="E4" i="3" a="1"/>
  <c r="L221" i="3" a="1"/>
  <c r="I37" i="3" a="1"/>
  <c r="J381" i="3" a="1"/>
  <c r="I190" i="3" a="1"/>
  <c r="K255" i="3" a="1"/>
  <c r="J197" i="3" a="1"/>
  <c r="K163" i="3" a="1"/>
  <c r="J67" i="3" a="1"/>
  <c r="I185" i="3" a="1"/>
  <c r="K104" i="3" a="1"/>
  <c r="F3" i="3" a="1"/>
  <c r="J231" i="3" a="1"/>
  <c r="K41" i="3" a="1"/>
  <c r="J257" i="3" a="1"/>
  <c r="L384" i="3" a="1"/>
  <c r="I187" i="3" a="1"/>
  <c r="I121" i="3" a="1"/>
  <c r="K150" i="3" a="1"/>
  <c r="I349" i="3" a="1"/>
  <c r="I364" i="3" a="1"/>
  <c r="L342" i="3" a="1"/>
  <c r="F61" i="3" a="1"/>
  <c r="F124" i="3" a="1"/>
  <c r="C173" i="3" a="1"/>
  <c r="L302" i="3" a="1"/>
  <c r="J234" i="3" a="1"/>
  <c r="K268" i="3" a="1"/>
  <c r="J188" i="3" a="1"/>
  <c r="J39" i="3" a="1"/>
  <c r="C8" i="3" a="1"/>
  <c r="J153" i="3" a="1"/>
  <c r="I345" i="3" a="1"/>
  <c r="J47" i="3" a="1"/>
  <c r="J216" i="3" a="1"/>
  <c r="J204" i="3" a="1"/>
  <c r="K376" i="3" a="1"/>
  <c r="C89" i="3" a="1"/>
  <c r="L286" i="3" a="1"/>
  <c r="L26" i="3" a="1"/>
  <c r="I195" i="3" a="1"/>
  <c r="I248" i="3" a="1"/>
  <c r="L12" i="3" a="1"/>
  <c r="K125" i="3" a="1"/>
  <c r="I79" i="3" a="1"/>
  <c r="J247" i="3" a="1"/>
  <c r="L387" i="3" a="1"/>
  <c r="L15" i="3" a="1"/>
  <c r="K307" i="3" a="1"/>
  <c r="K359" i="3" a="1"/>
  <c r="C143" i="3" a="1"/>
  <c r="J38" i="3" a="1"/>
  <c r="I358" i="3" a="1"/>
  <c r="C54" i="3" a="1"/>
  <c r="L87" i="3" a="1"/>
  <c r="C58" i="3" a="1"/>
  <c r="J271" i="3" a="1"/>
  <c r="L284" i="3" a="1"/>
  <c r="E14" i="3" a="1"/>
  <c r="I166" i="3" a="1"/>
  <c r="K360" i="3" a="1"/>
  <c r="J237" i="3" a="1"/>
  <c r="J122" i="3" a="1"/>
  <c r="K265" i="3" a="1"/>
  <c r="C90" i="3" a="1"/>
  <c r="C284" i="3" a="1"/>
  <c r="L161" i="3" a="1"/>
  <c r="J312" i="3" a="1"/>
  <c r="J68" i="3" a="1"/>
  <c r="J42" i="3" a="1"/>
  <c r="L368" i="3" a="1"/>
  <c r="D64" i="3" a="1"/>
  <c r="K324" i="3" a="1"/>
  <c r="I85" i="3" a="1"/>
  <c r="E141" i="3" a="1"/>
  <c r="K149" i="3" a="1"/>
  <c r="J244" i="3" a="1"/>
  <c r="I20" i="3" a="1"/>
  <c r="E333" i="3" a="1"/>
  <c r="I154" i="3" a="1"/>
  <c r="E219" i="3" a="1"/>
  <c r="K211" i="3" a="1"/>
  <c r="K330" i="3" a="1"/>
  <c r="F41" i="3" a="1"/>
  <c r="C79" i="3" a="1"/>
  <c r="K168" i="3" a="1"/>
  <c r="J196" i="3" a="1"/>
  <c r="J173" i="3" a="1"/>
  <c r="L261" i="3" a="1"/>
  <c r="I347" i="3" a="1"/>
  <c r="J339" i="3" a="1"/>
  <c r="F188" i="3" a="1"/>
  <c r="I359" i="3" a="1"/>
  <c r="C202" i="3" a="1"/>
  <c r="J225" i="3" a="1"/>
  <c r="D33" i="3" a="1"/>
  <c r="C85" i="3" a="1"/>
  <c r="J199" i="3" a="1"/>
  <c r="I122" i="3" a="1"/>
  <c r="K226" i="3" a="1"/>
  <c r="L106" i="3" a="1"/>
  <c r="I61" i="3" a="1"/>
  <c r="J97" i="3" a="1"/>
  <c r="E100" i="3" a="1"/>
  <c r="L89" i="3" a="1"/>
  <c r="J4" i="3" a="1"/>
  <c r="K48" i="3" a="1"/>
  <c r="J227" i="3" a="1"/>
  <c r="L233" i="3" a="1"/>
  <c r="K152" i="3" a="1"/>
  <c r="I214" i="3" a="1"/>
  <c r="J251" i="3" a="1"/>
  <c r="C87" i="3" a="1"/>
  <c r="I243" i="3" a="1"/>
  <c r="E16" i="3" a="1"/>
  <c r="K210" i="3" a="1"/>
  <c r="E171" i="3" a="1"/>
  <c r="C123" i="3" a="1"/>
  <c r="J229" i="3" a="1"/>
  <c r="I369" i="3" a="1"/>
  <c r="F127" i="3" a="1"/>
  <c r="I245" i="3" a="1"/>
  <c r="J281" i="3" a="1"/>
  <c r="J308" i="3" a="1"/>
  <c r="J49" i="3" a="1"/>
  <c r="I282" i="3" a="1"/>
  <c r="C360" i="3" a="1"/>
  <c r="I241" i="3" a="1"/>
  <c r="K44" i="3" a="1"/>
  <c r="E82" i="3" a="1"/>
  <c r="I76" i="3" a="1"/>
  <c r="D282" i="3" a="1"/>
  <c r="C335" i="3" a="1"/>
  <c r="K286" i="3" a="1"/>
  <c r="D230" i="3" a="1"/>
  <c r="L142" i="3" a="1"/>
  <c r="E65" i="3" a="1"/>
  <c r="E117" i="3" a="1"/>
  <c r="F43" i="3" a="1"/>
  <c r="F77" i="3" a="1"/>
  <c r="D308" i="3" a="1"/>
  <c r="E72" i="3" a="1"/>
  <c r="E244" i="3" a="1"/>
  <c r="I25" i="3" a="1"/>
  <c r="C196" i="3" a="1"/>
  <c r="E262" i="3" a="1"/>
  <c r="I177" i="3" a="1"/>
  <c r="D283" i="3" a="1"/>
  <c r="J291" i="3" a="1"/>
  <c r="D41" i="3" a="1"/>
  <c r="C204" i="3" a="1"/>
  <c r="E53" i="3" a="1"/>
  <c r="L316" i="3" a="1"/>
  <c r="E132" i="3" a="1"/>
  <c r="F121" i="3" a="1"/>
  <c r="E209" i="3" a="1"/>
  <c r="F342" i="3" a="1"/>
  <c r="I51" i="3" a="1"/>
  <c r="I203" i="3" a="1"/>
  <c r="K386" i="3" a="1"/>
  <c r="I81" i="3" a="1"/>
  <c r="K384" i="3" a="1"/>
  <c r="K81" i="3" a="1"/>
  <c r="I386" i="3" a="1"/>
  <c r="I265" i="3" a="1"/>
  <c r="I224" i="3" a="1"/>
  <c r="I90" i="3" a="1"/>
  <c r="L9" i="3" a="1"/>
  <c r="K299" i="3" a="1"/>
  <c r="K258" i="3" a="1"/>
  <c r="J170" i="3" a="1"/>
  <c r="L105" i="3" a="1"/>
  <c r="L118" i="3" a="1"/>
  <c r="J182" i="3" a="1"/>
  <c r="C86" i="3" a="1"/>
  <c r="K157" i="3" a="1"/>
  <c r="I71" i="3" a="1"/>
  <c r="E201" i="3" a="1"/>
  <c r="K68" i="3" a="1"/>
  <c r="I305" i="3" a="1"/>
  <c r="K193" i="3" a="1"/>
  <c r="D63" i="3" a="1"/>
  <c r="C151" i="3" a="1"/>
  <c r="L249" i="3" a="1"/>
  <c r="J337" i="3" a="1"/>
  <c r="D233" i="3" a="1"/>
  <c r="L83" i="3" a="1"/>
  <c r="K21" i="3" a="1"/>
  <c r="L14" i="3" a="1"/>
  <c r="K217" i="3" a="1"/>
  <c r="J63" i="3" a="1"/>
  <c r="L215" i="3" a="1"/>
  <c r="L374" i="3" a="1"/>
  <c r="E41" i="3" a="1"/>
  <c r="L367" i="3" a="1"/>
  <c r="K171" i="3" a="1"/>
  <c r="L64" i="3" a="1"/>
  <c r="I60" i="3" a="1"/>
  <c r="L301" i="3" a="1"/>
  <c r="C47" i="3" a="1"/>
  <c r="I123" i="3" a="1"/>
  <c r="J218" i="3" a="1"/>
  <c r="J45" i="3" a="1"/>
  <c r="F141" i="3" a="1"/>
  <c r="I296" i="3" a="1"/>
  <c r="E229" i="3" a="1"/>
  <c r="K313" i="3" a="1"/>
  <c r="C158" i="3" a="1"/>
  <c r="L22" i="3" a="1"/>
  <c r="L299" i="3" a="1"/>
  <c r="J347" i="3" a="1"/>
  <c r="J325" i="3" a="1"/>
  <c r="F21" i="3" a="1"/>
  <c r="K94" i="3" a="1"/>
  <c r="F18" i="3" a="1"/>
  <c r="J108" i="3" a="1"/>
  <c r="J284" i="3" a="1"/>
  <c r="L183" i="3" a="1"/>
  <c r="E197" i="3" a="1"/>
  <c r="J252" i="3" a="1"/>
  <c r="D277" i="3" a="1"/>
  <c r="D47" i="3" a="1"/>
  <c r="K327" i="3" a="1"/>
  <c r="E328" i="3" a="1"/>
  <c r="I3" i="3" a="1"/>
  <c r="L226" i="3" a="1"/>
  <c r="J93" i="3" a="1"/>
  <c r="L314" i="3" a="1"/>
  <c r="D69" i="3" a="1"/>
  <c r="L198" i="3" a="1"/>
  <c r="J328" i="3" a="1"/>
  <c r="L347" i="3" a="1"/>
  <c r="J163" i="3" a="1"/>
  <c r="K319" i="3" a="1"/>
  <c r="K83" i="3" a="1"/>
  <c r="I331" i="3" a="1"/>
  <c r="J162" i="3" a="1"/>
  <c r="D145" i="3" a="1"/>
  <c r="K325" i="3" a="1"/>
  <c r="I323" i="3" a="1"/>
  <c r="J232" i="3" a="1"/>
  <c r="K373" i="3" a="1"/>
  <c r="J40" i="3" a="1"/>
  <c r="K164" i="3" a="1"/>
  <c r="I10" i="3" a="1"/>
  <c r="L182" i="3" a="1"/>
  <c r="L188" i="3" a="1"/>
  <c r="K74" i="3" a="1"/>
  <c r="L153" i="3" a="1"/>
  <c r="I332" i="3" a="1"/>
  <c r="J110" i="3" a="1"/>
  <c r="I173" i="3" a="1"/>
  <c r="I57" i="3" a="1"/>
  <c r="C15" i="3" a="1"/>
  <c r="K337" i="3" a="1"/>
  <c r="I291" i="3" a="1"/>
  <c r="E13" i="3" a="1"/>
  <c r="J175" i="3" a="1"/>
  <c r="J246" i="3" a="1"/>
  <c r="J369" i="3" a="1"/>
  <c r="I8" i="3" a="1"/>
  <c r="I284" i="3" a="1"/>
  <c r="L18" i="3" a="1"/>
  <c r="K253" i="3" a="1"/>
  <c r="I320" i="3" a="1"/>
  <c r="K367" i="3" a="1"/>
  <c r="K331" i="3" a="1"/>
  <c r="L258" i="3" a="1"/>
  <c r="J365" i="3" a="1"/>
  <c r="C382" i="3" a="1"/>
  <c r="L126" i="3" a="1"/>
  <c r="J201" i="3" a="1"/>
  <c r="F59" i="3" a="1"/>
  <c r="C96" i="3" a="1"/>
  <c r="J75" i="3" a="1"/>
  <c r="L224" i="3" a="1"/>
  <c r="I45" i="3" a="1"/>
  <c r="L279" i="3" a="1"/>
  <c r="L42" i="3" a="1"/>
  <c r="J35" i="3" a="1"/>
  <c r="I153" i="3" a="1"/>
  <c r="J184" i="3" a="1"/>
  <c r="K196" i="3" a="1"/>
  <c r="D384" i="3" a="1"/>
  <c r="K54" i="3" a="1"/>
  <c r="K229" i="3" a="1"/>
  <c r="D186" i="3" a="1"/>
  <c r="J16" i="3" a="1"/>
  <c r="I23" i="3" a="1"/>
  <c r="I192" i="3" a="1"/>
  <c r="L71" i="3" a="1"/>
  <c r="I96" i="3" a="1"/>
  <c r="I42" i="3" a="1"/>
  <c r="K197" i="3" a="1"/>
  <c r="I105" i="3" a="1"/>
  <c r="K221" i="3" a="1"/>
  <c r="L207" i="3" a="1"/>
  <c r="L244" i="3" a="1"/>
  <c r="D38" i="3" a="1"/>
  <c r="C91" i="3" a="1"/>
  <c r="F304" i="3" a="1"/>
  <c r="K243" i="3" a="1"/>
  <c r="I158" i="3" a="1"/>
  <c r="L49" i="3" a="1"/>
  <c r="L259" i="3" a="1"/>
  <c r="C156" i="3" a="1"/>
  <c r="I289" i="3" a="1"/>
  <c r="L337" i="3" a="1"/>
  <c r="J311" i="3" a="1"/>
  <c r="C272" i="3" a="1"/>
  <c r="L177" i="3" a="1"/>
  <c r="E127" i="3" a="1"/>
  <c r="L76" i="3" a="1"/>
  <c r="K57" i="3" a="1"/>
  <c r="K218" i="3" a="1"/>
  <c r="K160" i="3" a="1"/>
  <c r="E40" i="3" a="1"/>
  <c r="I26" i="3" a="1"/>
  <c r="I138" i="3" a="1"/>
  <c r="I209" i="3" a="1"/>
  <c r="J279" i="3" a="1"/>
  <c r="L371" i="3" a="1"/>
  <c r="E50" i="3" a="1"/>
  <c r="F26" i="3" a="1"/>
  <c r="J383" i="3" a="1"/>
  <c r="I181" i="3" a="1"/>
  <c r="I74" i="3" a="1"/>
  <c r="C12" i="3" a="1"/>
  <c r="L311" i="3" a="1"/>
  <c r="F25" i="3" a="1"/>
  <c r="J123" i="3" a="1"/>
  <c r="E9" i="3" a="1"/>
  <c r="J89" i="3" a="1"/>
  <c r="L336" i="3" a="1"/>
  <c r="I354" i="3" a="1"/>
  <c r="F369" i="3" a="1"/>
  <c r="K341" i="3" a="1"/>
  <c r="C281" i="3" a="1"/>
  <c r="J351" i="3" a="1"/>
  <c r="F64" i="3" a="1"/>
  <c r="K37" i="3" a="1"/>
  <c r="I136" i="3" a="1"/>
  <c r="K355" i="3" a="1"/>
  <c r="K101" i="3" a="1"/>
  <c r="I88" i="3" a="1"/>
  <c r="D137" i="3" a="1"/>
  <c r="I148" i="3" a="1"/>
  <c r="K239" i="3" a="1"/>
  <c r="I353" i="3" a="1"/>
  <c r="L53" i="3" a="1"/>
  <c r="I240" i="3" a="1"/>
  <c r="K228" i="3" a="1"/>
  <c r="F75" i="3" a="1"/>
  <c r="K236" i="3" a="1"/>
  <c r="J208" i="3" a="1"/>
  <c r="K269" i="3" a="1"/>
  <c r="I343" i="3" a="1"/>
  <c r="F65" i="3" a="1"/>
  <c r="I95" i="3" a="1"/>
  <c r="I174" i="3" a="1"/>
  <c r="F235" i="3" a="1"/>
  <c r="D188" i="3" a="1"/>
  <c r="F122" i="3" a="1"/>
  <c r="F48" i="3" a="1"/>
  <c r="J375" i="3" a="1"/>
  <c r="L230" i="3" a="1"/>
  <c r="F355" i="3" a="1"/>
  <c r="E278" i="3" a="1"/>
  <c r="J336" i="3" a="1"/>
  <c r="D361" i="3" a="1"/>
  <c r="D232" i="3" a="1"/>
  <c r="E284" i="3" a="1"/>
  <c r="C42" i="3" a="1"/>
  <c r="J259" i="3" a="1"/>
  <c r="K309" i="3" a="1"/>
  <c r="C185" i="3" a="1"/>
  <c r="J238" i="3" a="1"/>
  <c r="L159" i="3" a="1"/>
  <c r="F228" i="3" a="1"/>
  <c r="D204" i="3" a="1"/>
  <c r="C220" i="3" a="1"/>
  <c r="E54" i="3" a="1"/>
  <c r="C267" i="3" a="1"/>
  <c r="J66" i="3" a="1"/>
  <c r="F249" i="3" a="1"/>
  <c r="D203" i="3" a="1"/>
  <c r="I50" i="3" a="1"/>
  <c r="J245" i="3" a="1"/>
  <c r="J333" i="3" a="1"/>
  <c r="K240" i="3" a="1"/>
  <c r="C46" i="3" a="1"/>
  <c r="C253" i="3" a="1"/>
  <c r="F271" i="3" a="1"/>
  <c r="D128" i="3" a="1"/>
  <c r="D23" i="3" a="1"/>
  <c r="E261" i="3" a="1"/>
  <c r="D10" i="3" a="1"/>
  <c r="E186" i="3" a="1"/>
  <c r="E251" i="3" a="1"/>
  <c r="E356" i="3" a="1"/>
  <c r="E235" i="3" a="1"/>
  <c r="D124" i="3" a="1"/>
  <c r="C141" i="3" a="1"/>
  <c r="C16" i="3" a="1"/>
  <c r="C30" i="3" a="1"/>
  <c r="C193" i="3" a="1"/>
  <c r="D307" i="3" a="1"/>
  <c r="D366" i="3" a="1"/>
  <c r="J267" i="3" a="1"/>
  <c r="F219" i="3" a="1"/>
  <c r="K27" i="3" a="1"/>
  <c r="E73" i="3" a="1"/>
  <c r="I155" i="3" a="1"/>
  <c r="E107" i="3" a="1"/>
  <c r="F198" i="3" a="1"/>
  <c r="D386" i="3" a="1"/>
  <c r="L4" i="3" a="1"/>
  <c r="I18" i="3" a="1"/>
  <c r="K169" i="3" a="1"/>
  <c r="K52" i="3" a="1"/>
  <c r="K233" i="3" a="1"/>
  <c r="J88" i="3" a="1"/>
  <c r="L281" i="3" a="1"/>
  <c r="L122" i="3" a="1"/>
  <c r="K383" i="3" a="1"/>
  <c r="I47" i="3" a="1"/>
  <c r="J371" i="3" a="1"/>
  <c r="L45" i="3" a="1"/>
  <c r="L17" i="3" a="1"/>
  <c r="I264" i="3" a="1"/>
  <c r="K224" i="3" a="1"/>
  <c r="I272" i="3" a="1"/>
  <c r="L70" i="3" a="1"/>
  <c r="K297" i="3" a="1"/>
  <c r="J255" i="3" a="1"/>
  <c r="L73" i="3" a="1"/>
  <c r="J41" i="3" a="1"/>
  <c r="L232" i="3" a="1"/>
  <c r="K230" i="3" a="1"/>
  <c r="K358" i="3" a="1"/>
  <c r="F167" i="3" a="1"/>
  <c r="F13" i="3" a="1"/>
  <c r="L313" i="3" a="1"/>
  <c r="I127" i="3" a="1"/>
  <c r="J101" i="3" a="1"/>
  <c r="C103" i="3" a="1"/>
  <c r="C59" i="3" a="1"/>
  <c r="E6" i="3" a="1"/>
  <c r="L228" i="3" a="1"/>
  <c r="D87" i="3" a="1"/>
  <c r="I179" i="3" a="1"/>
  <c r="L269" i="3" a="1"/>
  <c r="J367" i="3" a="1"/>
  <c r="K127" i="3" a="1"/>
  <c r="L178" i="3" a="1"/>
  <c r="L239" i="3" a="1"/>
  <c r="K195" i="3" a="1"/>
  <c r="K111" i="3" a="1"/>
  <c r="J91" i="3" a="1"/>
  <c r="D79" i="3" a="1"/>
  <c r="J151" i="3" a="1"/>
  <c r="C191" i="3" a="1"/>
  <c r="L218" i="3" a="1"/>
  <c r="F97" i="3" a="1"/>
  <c r="L357" i="3" a="1"/>
  <c r="K139" i="3" a="1"/>
  <c r="K182" i="3" a="1"/>
  <c r="K266" i="3" a="1"/>
  <c r="K114" i="3" a="1"/>
  <c r="L63" i="3" a="1"/>
  <c r="I276" i="3" a="1"/>
  <c r="L169" i="3" a="1"/>
  <c r="L255" i="3" a="1"/>
  <c r="L321" i="3" a="1"/>
  <c r="L225" i="3" a="1"/>
  <c r="I219" i="3" a="1"/>
  <c r="C99" i="3" a="1"/>
  <c r="I348" i="3" a="1"/>
  <c r="F85" i="3" a="1"/>
  <c r="L234" i="3" a="1"/>
  <c r="F262" i="3" a="1"/>
  <c r="J149" i="3" a="1"/>
  <c r="K69" i="3" a="1"/>
  <c r="K176" i="3" a="1"/>
  <c r="I277" i="3" a="1"/>
  <c r="J305" i="3" a="1"/>
  <c r="J152" i="3" a="1"/>
  <c r="K237" i="3" a="1"/>
  <c r="I365" i="3" a="1"/>
  <c r="L291" i="3" a="1"/>
  <c r="L97" i="3" a="1"/>
  <c r="J116" i="3" a="1"/>
  <c r="I204" i="3" a="1"/>
  <c r="K6" i="3" a="1"/>
  <c r="D387" i="3" a="1"/>
  <c r="K147" i="3" a="1"/>
  <c r="L150" i="3" a="1"/>
  <c r="I384" i="3" a="1"/>
  <c r="I34" i="3" a="1"/>
  <c r="L33" i="3" a="1"/>
  <c r="E19" i="3" a="1"/>
  <c r="K370" i="3" a="1"/>
  <c r="K356" i="3" a="1"/>
  <c r="K190" i="3" a="1"/>
  <c r="C106" i="3" a="1"/>
  <c r="K214" i="3" a="1"/>
  <c r="J55" i="3" a="1"/>
  <c r="L308" i="3" a="1"/>
  <c r="F172" i="3" a="1"/>
  <c r="C70" i="3" a="1"/>
  <c r="J120" i="3" a="1"/>
  <c r="L113" i="3" a="1"/>
  <c r="L309" i="3" a="1"/>
  <c r="C164" i="3" a="1"/>
  <c r="I171" i="3" a="1"/>
  <c r="J309" i="3" a="1"/>
  <c r="D111" i="3" a="1"/>
  <c r="I326" i="3" a="1"/>
  <c r="C290" i="3" a="1"/>
  <c r="E45" i="3" a="1"/>
  <c r="K206" i="3" a="1"/>
  <c r="J5" i="3" a="1"/>
  <c r="K99" i="3" a="1"/>
  <c r="J183" i="3" a="1"/>
  <c r="E56" i="3" a="1"/>
  <c r="I250" i="3" a="1"/>
  <c r="C37" i="3" a="1"/>
  <c r="I309" i="3" a="1"/>
  <c r="L132" i="3" a="1"/>
  <c r="I239" i="3" a="1"/>
  <c r="D357" i="3" a="1"/>
  <c r="C64" i="3" a="1"/>
  <c r="K142" i="3" a="1"/>
  <c r="I294" i="3" a="1"/>
  <c r="K134" i="3" a="1"/>
  <c r="K106" i="3" a="1"/>
  <c r="I33" i="3" a="1"/>
  <c r="F57" i="3" a="1"/>
  <c r="K284" i="3" a="1"/>
  <c r="J344" i="3" a="1"/>
  <c r="J275" i="3" a="1"/>
  <c r="C100" i="3" a="1"/>
  <c r="J292" i="3" a="1"/>
  <c r="C182" i="3" a="1"/>
  <c r="J215" i="3" a="1"/>
  <c r="E199" i="3" a="1"/>
  <c r="E12" i="3" a="1"/>
  <c r="F158" i="3" a="1"/>
  <c r="L293" i="3" a="1"/>
  <c r="K216" i="3" a="1"/>
  <c r="K95" i="3" a="1"/>
  <c r="K146" i="3" a="1"/>
  <c r="J105" i="3" a="1"/>
  <c r="K349" i="3" a="1"/>
  <c r="L235" i="3" a="1"/>
  <c r="I172" i="3" a="1"/>
  <c r="K260" i="3" a="1"/>
  <c r="I161" i="3" a="1"/>
  <c r="D91" i="3" a="1"/>
  <c r="C19" i="3" a="1"/>
  <c r="F66" i="3" a="1"/>
  <c r="D167" i="3" a="1"/>
  <c r="K357" i="3" a="1"/>
  <c r="L238" i="3" a="1"/>
  <c r="K172" i="3" a="1"/>
  <c r="C116" i="3" a="1"/>
  <c r="K77" i="3" a="1"/>
  <c r="J102" i="3" a="1"/>
  <c r="D101" i="3" a="1"/>
  <c r="I322" i="3" a="1"/>
  <c r="K364" i="3" a="1"/>
  <c r="F145" i="3" a="1"/>
  <c r="K98" i="3" a="1"/>
  <c r="L323" i="3" a="1"/>
  <c r="J60" i="3" a="1"/>
  <c r="C309" i="3" a="1"/>
  <c r="K128" i="3" a="1"/>
  <c r="F47" i="3" a="1"/>
  <c r="D122" i="3" a="1"/>
  <c r="E119" i="3" a="1"/>
  <c r="D358" i="3" a="1"/>
  <c r="J321" i="3" a="1"/>
  <c r="I267" i="3" a="1"/>
  <c r="J263" i="3" a="1"/>
  <c r="K310" i="3" a="1"/>
  <c r="C189" i="3" a="1"/>
  <c r="F196" i="3" a="1"/>
  <c r="D329" i="3" a="1"/>
  <c r="L58" i="3" a="1"/>
  <c r="C152" i="3" a="1"/>
  <c r="E331" i="3" a="1"/>
  <c r="L327" i="3" a="1"/>
  <c r="E319" i="3" a="1"/>
  <c r="C240" i="3" a="1"/>
  <c r="J180" i="3" a="1"/>
  <c r="K46" i="3" a="1"/>
  <c r="K90" i="3" a="1"/>
  <c r="K138" i="3" a="1"/>
  <c r="J9" i="3" a="1"/>
  <c r="I273" i="3" a="1"/>
  <c r="L119" i="3" a="1"/>
  <c r="I157" i="3" a="1"/>
  <c r="J277" i="3" a="1"/>
  <c r="K135" i="3" a="1"/>
  <c r="L7" i="3" a="1"/>
  <c r="J58" i="3" a="1"/>
  <c r="L385" i="3" a="1"/>
  <c r="J70" i="3" a="1"/>
  <c r="K292" i="3" a="1"/>
  <c r="F386" i="3" a="1"/>
  <c r="I167" i="3" a="1"/>
  <c r="F40" i="3" a="1"/>
  <c r="I259" i="3" a="1"/>
  <c r="F15" i="3" a="1"/>
  <c r="K200" i="3" a="1"/>
  <c r="K274" i="3" a="1"/>
  <c r="L240" i="3" a="1"/>
  <c r="F16" i="3" a="1"/>
  <c r="L68" i="3" a="1"/>
  <c r="K16" i="3" a="1"/>
  <c r="F323" i="3" a="1"/>
  <c r="F137" i="3" a="1"/>
  <c r="K56" i="3" a="1"/>
  <c r="L242" i="3" a="1"/>
  <c r="J13" i="3" a="1"/>
  <c r="D27" i="3" a="1"/>
  <c r="D142" i="3" a="1"/>
  <c r="K262" i="3" a="1"/>
  <c r="I220" i="3" a="1"/>
  <c r="D73" i="3" a="1"/>
  <c r="D183" i="3" a="1"/>
  <c r="F144" i="3" a="1"/>
  <c r="J15" i="3" a="1"/>
  <c r="J27" i="3" a="1"/>
  <c r="J95" i="3" a="1"/>
  <c r="I117" i="3" a="1"/>
  <c r="L213" i="3" a="1"/>
  <c r="D159" i="3" a="1"/>
  <c r="K326" i="3" a="1"/>
  <c r="E215" i="3" a="1"/>
  <c r="K281" i="3" a="1"/>
  <c r="C126" i="3" a="1"/>
  <c r="J261" i="3" a="1"/>
  <c r="C31" i="3" a="1"/>
  <c r="J99" i="3" a="1"/>
  <c r="I335" i="3" a="1"/>
  <c r="K66" i="3" a="1"/>
  <c r="K322" i="3" a="1"/>
  <c r="K15" i="3" a="1"/>
  <c r="I237" i="3" a="1"/>
  <c r="L372" i="3" a="1"/>
  <c r="K14" i="3" a="1"/>
  <c r="I375" i="3" a="1"/>
  <c r="K312" i="3" a="1"/>
  <c r="E3" i="3" a="1"/>
  <c r="F244" i="3" a="1"/>
  <c r="I226" i="3" a="1"/>
  <c r="D238" i="3" a="1"/>
  <c r="K145" i="3" a="1"/>
  <c r="C40" i="3" a="1"/>
  <c r="K24" i="3" a="1"/>
  <c r="I261" i="3" a="1"/>
  <c r="I116" i="3" a="1"/>
  <c r="K289" i="3" a="1"/>
  <c r="K308" i="3" a="1"/>
  <c r="J190" i="3" a="1"/>
  <c r="C84" i="3" a="1"/>
  <c r="L155" i="3" a="1"/>
  <c r="F379" i="3" a="1"/>
  <c r="K264" i="3" a="1"/>
  <c r="K20" i="3" a="1"/>
  <c r="K179" i="3" a="1"/>
  <c r="K173" i="3" a="1"/>
  <c r="J368" i="3" a="1"/>
  <c r="I287" i="3" a="1"/>
  <c r="F20" i="3" a="1"/>
  <c r="I152" i="3" a="1"/>
  <c r="L92" i="3" a="1"/>
  <c r="L191" i="3" a="1"/>
  <c r="C45" i="3" a="1"/>
  <c r="E21" i="3" a="1"/>
  <c r="L166" i="3" a="1"/>
  <c r="E160" i="3" a="1"/>
  <c r="E61" i="3" a="1"/>
  <c r="L295" i="3" a="1"/>
  <c r="J154" i="3" a="1"/>
  <c r="K361" i="3" a="1"/>
  <c r="I5" i="3" a="1"/>
  <c r="C52" i="3" a="1"/>
  <c r="J177" i="3" a="1"/>
  <c r="I315" i="3" a="1"/>
  <c r="J241" i="3" a="1"/>
  <c r="L84" i="3" a="1"/>
  <c r="C140" i="3" a="1"/>
  <c r="I382" i="3" a="1"/>
  <c r="L69" i="3" a="1"/>
  <c r="K133" i="3" a="1"/>
  <c r="K107" i="3" a="1"/>
  <c r="J258" i="3" a="1"/>
  <c r="J50" i="3" a="1"/>
  <c r="K314" i="3" a="1"/>
  <c r="E387" i="3" a="1"/>
  <c r="K86" i="3" a="1"/>
  <c r="J254" i="3" a="1"/>
  <c r="L386" i="3" a="1"/>
  <c r="K103" i="3" a="1"/>
  <c r="L147" i="3" a="1"/>
  <c r="L256" i="3" a="1"/>
  <c r="J59" i="3" a="1"/>
  <c r="K23" i="3" a="1"/>
  <c r="K137" i="3" a="1"/>
  <c r="F186" i="3" a="1"/>
  <c r="E90" i="3" a="1"/>
  <c r="K225" i="3" a="1"/>
  <c r="I356" i="3" a="1"/>
  <c r="C258" i="3" a="1"/>
  <c r="E138" i="3" a="1"/>
  <c r="K36" i="3" a="1"/>
  <c r="J174" i="3" a="1"/>
  <c r="J98" i="3" a="1"/>
  <c r="K232" i="3" a="1"/>
  <c r="E164" i="3" a="1"/>
  <c r="L243" i="3" a="1"/>
  <c r="E38" i="3" a="1"/>
  <c r="K257" i="3" a="1"/>
  <c r="L237" i="3" a="1"/>
  <c r="D379" i="3" a="1"/>
  <c r="I213" i="3" a="1"/>
  <c r="J307" i="3" a="1"/>
  <c r="L322" i="3" a="1"/>
  <c r="L129" i="3" a="1"/>
  <c r="I58" i="3" a="1"/>
  <c r="L338" i="3" a="1"/>
  <c r="I371" i="3" a="1"/>
  <c r="J127" i="3" a="1"/>
  <c r="I106" i="3" a="1"/>
  <c r="L332" i="3" a="1"/>
  <c r="L141" i="3" a="1"/>
  <c r="K371" i="3" a="1"/>
  <c r="K366" i="3" a="1"/>
  <c r="L91" i="3" a="1"/>
  <c r="J103" i="3" a="1"/>
  <c r="J165" i="3" a="1"/>
  <c r="K9" i="3" a="1"/>
  <c r="L248" i="3" a="1"/>
  <c r="C74" i="3" a="1"/>
  <c r="D56" i="3" a="1"/>
  <c r="E52" i="3" a="1"/>
  <c r="L5" i="3" a="1"/>
  <c r="E51" i="3" a="1"/>
  <c r="L85" i="3" a="1"/>
  <c r="C205" i="3" a="1"/>
  <c r="D127" i="3" a="1"/>
  <c r="I340" i="3" a="1"/>
  <c r="F90" i="3" a="1"/>
  <c r="J207" i="3" a="1"/>
  <c r="K167" i="3" a="1"/>
  <c r="I43" i="3" a="1"/>
  <c r="C29" i="3" a="1"/>
  <c r="I324" i="3" a="1"/>
  <c r="I339" i="3" a="1"/>
  <c r="L268" i="3" a="1"/>
  <c r="I91" i="3" a="1"/>
  <c r="I249" i="3" a="1"/>
  <c r="I39" i="3" a="1"/>
  <c r="K132" i="3" a="1"/>
  <c r="L208" i="3" a="1"/>
  <c r="J56" i="3" a="1"/>
  <c r="L375" i="3" a="1"/>
  <c r="J18" i="3" a="1"/>
  <c r="L78" i="3" a="1"/>
  <c r="I87" i="3" a="1"/>
  <c r="F56" i="3" a="1"/>
  <c r="J179" i="3" a="1"/>
  <c r="J265" i="3" a="1"/>
  <c r="I67" i="3" a="1"/>
  <c r="C351" i="3" a="1"/>
  <c r="K227" i="3" a="1"/>
  <c r="I385" i="3" a="1"/>
  <c r="I252" i="3" a="1"/>
  <c r="K251" i="3" a="1"/>
  <c r="I363" i="3" a="1"/>
  <c r="K162" i="3" a="1"/>
  <c r="J354" i="3" a="1"/>
  <c r="I307" i="3" a="1"/>
  <c r="F258" i="3" a="1"/>
  <c r="E185" i="3" a="1"/>
  <c r="K321" i="3" a="1"/>
  <c r="D278" i="3" a="1"/>
  <c r="C233" i="3" a="1"/>
  <c r="E271" i="3" a="1"/>
  <c r="D84" i="3" a="1"/>
  <c r="D228" i="3" a="1"/>
  <c r="F297" i="3" a="1"/>
  <c r="E134" i="3" a="1"/>
  <c r="J302" i="3" a="1"/>
  <c r="D344" i="3" a="1"/>
  <c r="J74" i="3" a="1"/>
  <c r="F366" i="3" a="1"/>
  <c r="F156" i="3" a="1"/>
  <c r="F218" i="3" a="1"/>
  <c r="E77" i="3" a="1"/>
  <c r="E58" i="3" a="1"/>
  <c r="K61" i="3" a="1"/>
  <c r="F147" i="3" a="1"/>
  <c r="K244" i="3" a="1"/>
  <c r="D95" i="3" a="1"/>
  <c r="L335" i="3" a="1"/>
  <c r="C226" i="3" a="1"/>
  <c r="L112" i="3" a="1"/>
  <c r="C128" i="3" a="1"/>
  <c r="D3" i="3" a="1"/>
  <c r="D172" i="3" a="1"/>
  <c r="L373" i="3" a="1"/>
  <c r="E27" i="3" a="1"/>
  <c r="F374" i="3" a="1"/>
  <c r="K332" i="3" a="1"/>
  <c r="C247" i="3" a="1"/>
  <c r="J118" i="3" a="1"/>
  <c r="E106" i="3" a="1"/>
  <c r="E112" i="3" a="1"/>
  <c r="D112" i="3" a="1"/>
  <c r="C48" i="3" a="1"/>
  <c r="L28" i="3" a="1"/>
  <c r="L101" i="3" a="1"/>
  <c r="J293" i="3" a="1"/>
  <c r="I35" i="3" a="1"/>
  <c r="I330" i="3" a="1"/>
  <c r="D80" i="3" a="1"/>
  <c r="C175" i="3" a="1"/>
  <c r="E276" i="3" a="1"/>
  <c r="I333" i="3" a="1"/>
  <c r="D229" i="3" a="1"/>
  <c r="F120" i="3" a="1"/>
  <c r="E136" i="3" a="1"/>
  <c r="F281" i="3" a="1"/>
  <c r="C323" i="3" a="1"/>
  <c r="D61" i="3" a="1"/>
  <c r="F277" i="3" a="1"/>
  <c r="J139" i="3" a="1"/>
  <c r="D105" i="3" a="1"/>
  <c r="F185" i="3" a="1"/>
  <c r="I216" i="3" a="1"/>
  <c r="C66" i="3" a="1"/>
  <c r="E63" i="3" a="1"/>
  <c r="F175" i="3" a="1"/>
  <c r="E170" i="3" a="1"/>
  <c r="K109" i="3" a="1"/>
  <c r="D165" i="3" a="1"/>
  <c r="I262" i="3" a="1"/>
  <c r="C274" i="3" a="1"/>
  <c r="J313" i="3" a="1"/>
  <c r="F84" i="3" a="1"/>
  <c r="F68" i="3" a="1"/>
  <c r="D272" i="3" a="1"/>
  <c r="I193" i="3" a="1"/>
  <c r="J94" i="3" a="1"/>
  <c r="C3" i="3" a="1"/>
  <c r="J73" i="3" a="1"/>
  <c r="K140" i="3" a="1"/>
  <c r="I253" i="3" a="1"/>
  <c r="L179" i="3" a="1"/>
  <c r="J298" i="3" a="1"/>
  <c r="F257" i="3" a="1"/>
  <c r="I292" i="3" a="1"/>
  <c r="K294" i="3" a="1"/>
  <c r="E42" i="3" a="1"/>
  <c r="I221" i="3" a="1"/>
  <c r="F195" i="3" a="1"/>
  <c r="D214" i="3" a="1"/>
  <c r="I188" i="3" a="1"/>
  <c r="L315" i="3" a="1"/>
  <c r="E191" i="3" a="1"/>
  <c r="C301" i="3" a="1"/>
  <c r="E154" i="3" a="1"/>
  <c r="D223" i="3" a="1"/>
  <c r="D310" i="3" a="1"/>
  <c r="F298" i="3" a="1"/>
  <c r="E362" i="3" a="1"/>
  <c r="C13" i="3" a="1"/>
  <c r="I325" i="3" a="1"/>
  <c r="I299" i="3" a="1"/>
  <c r="I314" i="3" a="1"/>
  <c r="E247" i="3" a="1"/>
  <c r="J186" i="3" a="1"/>
  <c r="D195" i="3" a="1"/>
  <c r="E68" i="3" a="1"/>
  <c r="L181" i="3" a="1"/>
  <c r="F274" i="3" a="1"/>
  <c r="I4" i="3" a="1"/>
  <c r="L370" i="3" a="1"/>
  <c r="C208" i="3" a="1"/>
  <c r="K65" i="3" a="1"/>
  <c r="K311" i="3" a="1"/>
  <c r="I304" i="3" a="1"/>
  <c r="C278" i="3" a="1"/>
  <c r="L319" i="3" a="1"/>
  <c r="C25" i="3" a="1"/>
  <c r="D86" i="3" a="1"/>
  <c r="E309" i="3" a="1"/>
  <c r="F104" i="3" a="1"/>
  <c r="J243" i="3" a="1"/>
  <c r="D26" i="3" a="1"/>
  <c r="L82" i="3" a="1"/>
  <c r="E115" i="3" a="1"/>
  <c r="F202" i="3" a="1"/>
  <c r="I168" i="3" a="1"/>
  <c r="K328" i="3" a="1"/>
  <c r="C133" i="3" a="1"/>
  <c r="D202" i="3" a="1"/>
  <c r="I44" i="3" a="1"/>
  <c r="E151" i="3" a="1"/>
  <c r="F334" i="3" a="1"/>
  <c r="E5" i="3" a="1"/>
  <c r="F278" i="3" a="1"/>
  <c r="D333" i="3" a="1"/>
  <c r="E358" i="3" a="1"/>
  <c r="F338" i="3" a="1"/>
  <c r="D22" i="3" a="1"/>
  <c r="J148" i="3" a="1"/>
  <c r="I313" i="3" a="1"/>
  <c r="L352" i="3" a="1"/>
  <c r="K305" i="3" a="1"/>
  <c r="E300" i="3" a="1"/>
  <c r="C190" i="3" a="1"/>
  <c r="D102" i="3" a="1"/>
  <c r="E109" i="3" a="1"/>
  <c r="F337" i="3" a="1"/>
  <c r="D326" i="3" a="1"/>
  <c r="E7" i="3" a="1"/>
  <c r="E96" i="3" a="1"/>
  <c r="E311" i="3" a="1"/>
  <c r="K353" i="3" a="1"/>
  <c r="F45" i="3" a="1"/>
  <c r="L62" i="3" a="1"/>
  <c r="F225" i="3" a="1"/>
  <c r="C113" i="3" a="1"/>
  <c r="E206" i="3" a="1"/>
  <c r="E150" i="3" a="1"/>
  <c r="L231" i="3" a="1"/>
  <c r="D179" i="3" a="1"/>
  <c r="D363" i="3" a="1"/>
  <c r="E266" i="3" a="1"/>
  <c r="E336" i="3" a="1"/>
  <c r="D169" i="3" a="1"/>
  <c r="D200" i="3" a="1"/>
  <c r="C352" i="3" a="1"/>
  <c r="I145" i="3" a="1"/>
  <c r="I275" i="3" a="1"/>
  <c r="D319" i="3" a="1"/>
  <c r="D365" i="3" a="1"/>
  <c r="D347" i="3" a="1"/>
  <c r="E268" i="3" a="1"/>
  <c r="J219" i="3" a="1"/>
  <c r="C314" i="3" a="1"/>
  <c r="D45" i="3" a="1"/>
  <c r="D213" i="3" a="1"/>
  <c r="C26" i="3" a="1"/>
  <c r="F99" i="3" a="1"/>
  <c r="I236" i="3" a="1"/>
  <c r="I361" i="3" a="1"/>
  <c r="E104" i="3" a="1"/>
  <c r="C331" i="3" a="1"/>
  <c r="F100" i="3" a="1"/>
  <c r="F372" i="3" a="1"/>
  <c r="C243" i="3" a="1"/>
  <c r="C210" i="3" a="1"/>
  <c r="E133" i="3" a="1"/>
  <c r="F165" i="3" a="1"/>
  <c r="F118" i="3" a="1"/>
  <c r="K175" i="3" a="1"/>
  <c r="E108" i="3" a="1"/>
  <c r="D144" i="3" a="1"/>
  <c r="D256" i="3" a="1"/>
  <c r="D42" i="3" a="1"/>
  <c r="J187" i="3" a="1"/>
  <c r="J330" i="3" a="1"/>
  <c r="K100" i="3" a="1"/>
  <c r="J343" i="3" a="1"/>
  <c r="L364" i="3" a="1"/>
  <c r="J301" i="3" a="1"/>
  <c r="K354" i="3" a="1"/>
  <c r="C250" i="3" a="1"/>
  <c r="I234" i="3" a="1"/>
  <c r="C167" i="3" a="1"/>
  <c r="L280" i="3" a="1"/>
  <c r="I186" i="3" a="1"/>
  <c r="J248" i="3" a="1"/>
  <c r="E217" i="3" a="1"/>
  <c r="K12" i="3" a="1"/>
  <c r="F33" i="3" a="1"/>
  <c r="L355" i="3" a="1"/>
  <c r="F91" i="3" a="1"/>
  <c r="E62" i="3" a="1"/>
  <c r="K11" i="3" a="1"/>
  <c r="J46" i="3" a="1"/>
  <c r="D189" i="3" a="1"/>
  <c r="K320" i="3" a="1"/>
  <c r="D40" i="3" a="1"/>
  <c r="F101" i="3" a="1"/>
  <c r="K270" i="3" a="1"/>
  <c r="D181" i="3" a="1"/>
  <c r="C358" i="3" a="1"/>
  <c r="D352" i="3" a="1"/>
  <c r="C275" i="3" a="1"/>
  <c r="C344" i="3" a="1"/>
  <c r="F50" i="3" a="1"/>
  <c r="E224" i="3" a="1"/>
  <c r="I362" i="3" a="1"/>
  <c r="K207" i="3" a="1"/>
  <c r="K177" i="3" a="1"/>
  <c r="C176" i="3" a="1"/>
  <c r="C326" i="3" a="1"/>
  <c r="J374" i="3" a="1"/>
  <c r="F207" i="3" a="1"/>
  <c r="C169" i="3" a="1"/>
  <c r="I170" i="3" a="1"/>
  <c r="I19" i="3" a="1"/>
  <c r="F58" i="3" a="1"/>
  <c r="E146" i="3" a="1"/>
  <c r="F170" i="3" a="1"/>
  <c r="K339" i="3" a="1"/>
  <c r="L117" i="3" a="1"/>
  <c r="E84" i="3" a="1"/>
  <c r="K365" i="3" a="1"/>
  <c r="F53" i="3" a="1"/>
  <c r="D114" i="3" a="1"/>
  <c r="C291" i="3" a="1"/>
  <c r="C271" i="3" a="1"/>
  <c r="C83" i="3" a="1"/>
  <c r="C237" i="3" a="1"/>
  <c r="D180" i="3" a="1"/>
  <c r="I293" i="3" a="1"/>
  <c r="J147" i="3" a="1"/>
  <c r="L6" i="3" a="1"/>
  <c r="E125" i="3" a="1"/>
  <c r="L171" i="3" a="1"/>
  <c r="L246" i="3" a="1"/>
  <c r="I184" i="3" a="1"/>
  <c r="C9" i="3" a="1"/>
  <c r="J138" i="3" a="1"/>
  <c r="K89" i="3" a="1"/>
  <c r="J185" i="3" a="1"/>
  <c r="J64" i="3" a="1"/>
  <c r="E137" i="3" a="1"/>
  <c r="L227" i="3" a="1"/>
  <c r="E101" i="3" a="1"/>
  <c r="J286" i="3" a="1"/>
  <c r="D108" i="3" a="1"/>
  <c r="C170" i="3" a="1"/>
  <c r="K141" i="3" a="1"/>
  <c r="F300" i="3" a="1"/>
  <c r="D141" i="3" a="1"/>
  <c r="L250" i="3" a="1"/>
  <c r="K120" i="3" a="1"/>
  <c r="I183" i="3" a="1"/>
  <c r="F39" i="3" a="1"/>
  <c r="L290" i="3" a="1"/>
  <c r="D146" i="3" a="1"/>
  <c r="I129" i="3" a="1"/>
  <c r="K352" i="3" a="1"/>
  <c r="E374" i="3" a="1"/>
  <c r="C184" i="3" a="1"/>
  <c r="D120" i="3" a="1"/>
  <c r="E34" i="3" a="1"/>
  <c r="D304" i="3" a="1"/>
  <c r="L94" i="3" a="1"/>
  <c r="E386" i="3" a="1"/>
  <c r="D209" i="3" a="1"/>
  <c r="F24" i="3" a="1"/>
  <c r="F55" i="3" a="1"/>
  <c r="F288" i="3" a="1"/>
  <c r="K208" i="3" a="1"/>
  <c r="F169" i="3" a="1"/>
  <c r="D296" i="3" a="1"/>
  <c r="E310" i="3" a="1"/>
  <c r="L196" i="3" a="1"/>
  <c r="L214" i="3" a="1"/>
  <c r="F255" i="3" a="1"/>
  <c r="C362" i="3" a="1"/>
  <c r="F242" i="3" a="1"/>
  <c r="D170" i="3" a="1"/>
  <c r="E126" i="3" a="1"/>
  <c r="E86" i="3" a="1"/>
  <c r="F201" i="3" a="1"/>
  <c r="D226" i="3" a="1"/>
  <c r="I175" i="3" a="1"/>
  <c r="E198" i="3" a="1"/>
  <c r="E234" i="3" a="1"/>
  <c r="E281" i="3" a="1"/>
  <c r="E237" i="3" a="1"/>
  <c r="E368" i="3" a="1"/>
  <c r="J323" i="3" a="1"/>
  <c r="D291" i="3" a="1"/>
  <c r="D76" i="3" a="1"/>
  <c r="F109" i="3" a="1"/>
  <c r="D276" i="3" a="1"/>
  <c r="K25" i="3" a="1"/>
  <c r="E295" i="3" a="1"/>
  <c r="E210" i="3" a="1"/>
  <c r="J356" i="3" a="1"/>
  <c r="F44" i="3" a="1"/>
  <c r="E325" i="3" a="1"/>
  <c r="C145" i="3" a="1"/>
  <c r="E236" i="3" a="1"/>
  <c r="D48" i="3" a="1"/>
  <c r="E250" i="3" a="1"/>
  <c r="E327" i="3" a="1"/>
  <c r="E265" i="3" a="1"/>
  <c r="L340" i="3" a="1"/>
  <c r="L109" i="3" a="1"/>
  <c r="E176" i="3" a="1"/>
  <c r="E233" i="3" a="1"/>
  <c r="D260" i="3" a="1"/>
  <c r="C232" i="3" a="1"/>
  <c r="E242" i="3" a="1"/>
  <c r="D219" i="3" a="1"/>
  <c r="F312" i="3" a="1"/>
  <c r="C160" i="3" a="1"/>
  <c r="F105" i="3" a="1"/>
  <c r="E124" i="3" a="1"/>
  <c r="E47" i="3" a="1"/>
  <c r="E70" i="3" a="1"/>
  <c r="F160" i="3" a="1"/>
  <c r="D373" i="3" a="1"/>
  <c r="C146" i="3" a="1"/>
  <c r="D279" i="3" a="1"/>
  <c r="D121" i="3" a="1"/>
  <c r="E361" i="3" a="1"/>
  <c r="D349" i="3" a="1"/>
  <c r="C356" i="3" a="1"/>
  <c r="C246" i="3" a="1"/>
  <c r="D259" i="3" a="1"/>
  <c r="F336" i="3" a="1"/>
  <c r="D325" i="3" a="1"/>
  <c r="E337" i="3" a="1"/>
  <c r="C260" i="3" a="1"/>
  <c r="E324" i="3" a="1"/>
  <c r="C81" i="3" a="1"/>
  <c r="L312" i="3" a="1"/>
  <c r="L306" i="3" a="1"/>
  <c r="L333" i="3" a="1"/>
  <c r="C289" i="3" a="1"/>
  <c r="F234" i="3" a="1"/>
  <c r="E230" i="3" a="1"/>
  <c r="K215" i="3" a="1"/>
  <c r="K220" i="3" a="1"/>
  <c r="D221" i="3" a="1"/>
  <c r="D235" i="3" a="1"/>
  <c r="D359" i="3" a="1"/>
  <c r="F343" i="3" a="1"/>
  <c r="C373" i="3" a="1"/>
  <c r="C24" i="3" a="1"/>
  <c r="D99" i="3" a="1"/>
  <c r="D171" i="3" a="1"/>
  <c r="C302" i="3" a="1"/>
  <c r="E366" i="3" a="1"/>
  <c r="K293" i="3" a="1"/>
  <c r="D39" i="3" a="1"/>
  <c r="E307" i="3" a="1"/>
  <c r="L32" i="3" a="1"/>
  <c r="C82" i="3" a="1"/>
  <c r="F96" i="3" a="1"/>
  <c r="F7" i="3" a="1"/>
  <c r="J25" i="3" a="1"/>
  <c r="I257" i="3" a="1"/>
  <c r="I52" i="3" a="1"/>
  <c r="J210" i="3" a="1"/>
  <c r="L369" i="3" a="1"/>
  <c r="K275" i="3" a="1"/>
  <c r="J214" i="3" a="1"/>
  <c r="E152" i="3" a="1"/>
  <c r="F88" i="3" a="1"/>
  <c r="D115" i="3" a="1"/>
  <c r="L212" i="3" a="1"/>
  <c r="E148" i="3" a="1"/>
  <c r="K97" i="3" a="1"/>
  <c r="I89" i="3" a="1"/>
  <c r="J314" i="3" a="1"/>
  <c r="D334" i="3" a="1"/>
  <c r="D322" i="3" a="1"/>
  <c r="D5" i="3" a="1"/>
  <c r="C32" i="3" a="1"/>
  <c r="K204" i="3" a="1"/>
  <c r="I135" i="3" a="1"/>
  <c r="K283" i="3" a="1"/>
  <c r="C132" i="3" a="1"/>
  <c r="E216" i="3" a="1"/>
  <c r="I329" i="3" a="1"/>
  <c r="D251" i="3" a="1"/>
  <c r="D117" i="3" a="1"/>
  <c r="D237" i="3" a="1"/>
  <c r="J364" i="3" a="1"/>
  <c r="D67" i="3" a="1"/>
  <c r="E269" i="3" a="1"/>
  <c r="I197" i="3" a="1"/>
  <c r="K238" i="3" a="1"/>
  <c r="C165" i="3" a="1"/>
  <c r="K323" i="3" a="1"/>
  <c r="D46" i="3" a="1"/>
  <c r="J359" i="3" a="1"/>
  <c r="E355" i="3" a="1"/>
  <c r="J280" i="3" a="1"/>
  <c r="E285" i="3" a="1"/>
  <c r="E223" i="3" a="1"/>
  <c r="D20" i="3" a="1"/>
  <c r="D104" i="3" a="1"/>
  <c r="E298" i="3" a="1"/>
  <c r="C102" i="3" a="1"/>
  <c r="J130" i="3" a="1"/>
  <c r="F293" i="3" a="1"/>
  <c r="E314" i="3" a="1"/>
  <c r="C105" i="3" a="1"/>
  <c r="D234" i="3" a="1"/>
  <c r="I100" i="3" a="1"/>
  <c r="D8" i="3" a="1"/>
  <c r="J109" i="3" a="1"/>
  <c r="C198" i="3" a="1"/>
  <c r="C300" i="3" a="1"/>
  <c r="C136" i="3" a="1"/>
  <c r="I31" i="3" a="1"/>
  <c r="J362" i="3" a="1"/>
  <c r="E98" i="3" a="1"/>
  <c r="D116" i="3" a="1"/>
  <c r="C120" i="3" a="1"/>
  <c r="E17" i="3" a="1"/>
  <c r="E105" i="3" a="1"/>
  <c r="K272" i="3" a="1"/>
  <c r="F83" i="3" a="1"/>
  <c r="L197" i="3" a="1"/>
  <c r="K121" i="3" a="1"/>
  <c r="C56" i="3" a="1"/>
  <c r="D82" i="3" a="1"/>
  <c r="D243" i="3" a="1"/>
  <c r="C306" i="3" a="1"/>
  <c r="F28" i="3" a="1"/>
  <c r="J260" i="3" a="1"/>
  <c r="I286" i="3" a="1"/>
  <c r="D110" i="3" a="1"/>
  <c r="C118" i="3" a="1"/>
  <c r="E371" i="3" a="1"/>
  <c r="E208" i="3" a="1"/>
  <c r="L274" i="3" a="1"/>
  <c r="C235" i="3" a="1"/>
  <c r="E291" i="3" a="1"/>
  <c r="C259" i="3" a="1"/>
  <c r="F108" i="3" a="1"/>
  <c r="F311" i="3" a="1"/>
  <c r="C139" i="3" a="1"/>
  <c r="J213" i="3" a="1"/>
  <c r="C214" i="3" a="1"/>
  <c r="K250" i="3" a="1"/>
  <c r="C110" i="3" a="1"/>
  <c r="J189" i="3" a="1"/>
  <c r="D362" i="3" a="1"/>
  <c r="J176" i="3" a="1"/>
  <c r="C218" i="3" a="1"/>
  <c r="D351" i="3" a="1"/>
  <c r="C244" i="3" a="1"/>
  <c r="L297" i="3" a="1"/>
  <c r="F243" i="3" a="1"/>
  <c r="F211" i="3" a="1"/>
  <c r="E178" i="3" a="1"/>
  <c r="F248" i="3" a="1"/>
  <c r="J346" i="3" a="1"/>
  <c r="D129" i="3" a="1"/>
  <c r="D250" i="3" a="1"/>
  <c r="F29" i="3" a="1"/>
  <c r="I341" i="3" a="1"/>
  <c r="C154" i="3" a="1"/>
  <c r="K342" i="3" a="1"/>
  <c r="F162" i="3" a="1"/>
  <c r="D249" i="3" a="1"/>
  <c r="F217" i="3" a="1"/>
  <c r="F60" i="3" a="1"/>
  <c r="C307" i="3" a="1"/>
  <c r="F197" i="3" a="1"/>
  <c r="L257" i="3" a="1"/>
  <c r="F10" i="3" a="1"/>
  <c r="E241" i="3" a="1"/>
  <c r="F129" i="3" a="1"/>
  <c r="E228" i="3" a="1"/>
  <c r="J318" i="3" a="1"/>
  <c r="F216" i="3" a="1"/>
  <c r="F267" i="3" a="1"/>
  <c r="F62" i="3" a="1"/>
  <c r="J299" i="3" a="1"/>
  <c r="K118" i="3" a="1"/>
  <c r="I295" i="3" a="1"/>
  <c r="L278" i="3" a="1"/>
  <c r="F344" i="3" a="1"/>
  <c r="L236" i="3" a="1"/>
  <c r="E144" i="3" a="1"/>
  <c r="I86" i="3" a="1"/>
  <c r="E173" i="3" a="1"/>
  <c r="F89" i="3" a="1"/>
  <c r="E347" i="3" a="1"/>
  <c r="E121" i="3" a="1"/>
  <c r="J119" i="3" a="1"/>
  <c r="I344" i="3" a="1"/>
  <c r="E103" i="3" a="1"/>
  <c r="C336" i="3" a="1"/>
  <c r="L307" i="3" a="1"/>
  <c r="K346" i="3" a="1"/>
  <c r="K278" i="3" a="1"/>
  <c r="I139" i="3" a="1"/>
  <c r="J226" i="3" a="1"/>
  <c r="D16" i="3" a="1"/>
  <c r="E351" i="3" a="1"/>
  <c r="E66" i="3" a="1"/>
  <c r="F87" i="3" a="1"/>
  <c r="D89" i="3" a="1"/>
  <c r="D132" i="3" a="1"/>
  <c r="E263" i="3" a="1"/>
  <c r="F204" i="3" a="1"/>
  <c r="C137" i="3" a="1"/>
  <c r="E11" i="3" a="1"/>
  <c r="F125" i="3" a="1"/>
  <c r="K187" i="3" a="1"/>
  <c r="E89" i="3" a="1"/>
  <c r="E323" i="3" a="1"/>
  <c r="D218" i="3" a="1"/>
  <c r="K280" i="3" a="1"/>
  <c r="E140" i="3" a="1"/>
  <c r="C122" i="3" a="1"/>
  <c r="I351" i="3" a="1"/>
  <c r="E257" i="3" a="1"/>
  <c r="D21" i="3" a="1"/>
  <c r="I357" i="3" a="1"/>
  <c r="F138" i="3" a="1"/>
  <c r="E255" i="3" a="1"/>
  <c r="I229" i="3" a="1"/>
  <c r="D24" i="3" a="1"/>
  <c r="F316" i="3" a="1"/>
  <c r="F280" i="3" a="1"/>
  <c r="F227" i="3" a="1"/>
  <c r="L210" i="3" a="1"/>
  <c r="E102" i="3" a="1"/>
  <c r="I232" i="3" a="1"/>
  <c r="K296" i="3" a="1"/>
  <c r="K29" i="3" a="1"/>
  <c r="K344" i="3" a="1"/>
  <c r="J341" i="3" a="1"/>
  <c r="K288" i="3" a="1"/>
  <c r="K13" i="3" a="1"/>
  <c r="L334" i="3" a="1"/>
  <c r="I230" i="3" a="1"/>
  <c r="D136" i="3" a="1"/>
  <c r="F340" i="3" a="1"/>
  <c r="L262" i="3" a="1"/>
  <c r="E181" i="3" a="1"/>
  <c r="D94" i="3" a="1"/>
  <c r="F42" i="3" a="1"/>
  <c r="E91" i="3" a="1"/>
  <c r="F71" i="3" a="1"/>
  <c r="C68" i="3" a="1"/>
  <c r="D350" i="3" a="1"/>
  <c r="L263" i="3" a="1"/>
  <c r="E163" i="3" a="1"/>
  <c r="C370" i="3" a="1"/>
  <c r="E204" i="3" a="1"/>
  <c r="F279" i="3" a="1"/>
  <c r="L356" i="3" a="1"/>
  <c r="L35" i="3" a="1"/>
  <c r="D201" i="3" a="1"/>
  <c r="F231" i="3" a="1"/>
  <c r="D14" i="3" a="1"/>
  <c r="D62" i="3" a="1"/>
  <c r="F270" i="3" a="1"/>
  <c r="F223" i="3" a="1"/>
  <c r="L39" i="3" a="1"/>
  <c r="D182" i="3" a="1"/>
  <c r="F313" i="3" a="1"/>
  <c r="I242" i="3" a="1"/>
  <c r="J250" i="3" a="1"/>
  <c r="I366" i="3" a="1"/>
  <c r="C95" i="3" a="1"/>
  <c r="C131" i="3" a="1"/>
  <c r="D338" i="3" a="1"/>
  <c r="D29" i="3" a="1"/>
  <c r="E110" i="3" a="1"/>
  <c r="J168" i="3" a="1"/>
  <c r="K285" i="3" a="1"/>
  <c r="F360" i="3" a="1"/>
  <c r="F299" i="3" a="1"/>
  <c r="E369" i="3" a="1"/>
  <c r="I143" i="3" a="1"/>
  <c r="J202" i="3" a="1"/>
  <c r="C181" i="3" a="1"/>
  <c r="F269" i="3" a="1"/>
  <c r="C130" i="3" a="1"/>
  <c r="D288" i="3" a="1"/>
  <c r="E43" i="3" a="1"/>
  <c r="C134" i="3" a="1"/>
  <c r="E130" i="3" a="1"/>
  <c r="E218" i="3" a="1"/>
  <c r="E135" i="3" a="1"/>
  <c r="F98" i="3" a="1"/>
  <c r="F106" i="3" a="1"/>
  <c r="D331" i="3" a="1"/>
  <c r="C61" i="3" a="1"/>
  <c r="E221" i="3" a="1"/>
  <c r="K335" i="3" a="1"/>
  <c r="K156" i="3" a="1"/>
  <c r="D7" i="3" a="1"/>
  <c r="I247" i="3" a="1"/>
  <c r="K316" i="3" a="1"/>
  <c r="C178" i="3" a="1"/>
  <c r="C245" i="3" a="1"/>
  <c r="D295" i="3" a="1"/>
  <c r="K88" i="3" a="1"/>
  <c r="D339" i="3" a="1"/>
  <c r="E360" i="3" a="1"/>
  <c r="D225" i="3" a="1"/>
  <c r="K300" i="3" a="1"/>
  <c r="I346" i="3" a="1"/>
  <c r="C60" i="3" a="1"/>
  <c r="D309" i="3" a="1"/>
  <c r="E142" i="3" a="1"/>
  <c r="C236" i="3" a="1"/>
  <c r="D156" i="3" a="1"/>
  <c r="D299" i="3" a="1"/>
  <c r="D301" i="3" a="1"/>
  <c r="E240" i="3" a="1"/>
  <c r="D184" i="3" a="1"/>
  <c r="E88" i="3" a="1"/>
  <c r="E48" i="3" a="1"/>
  <c r="I218" i="3" a="1"/>
  <c r="C36" i="3" a="1"/>
  <c r="L292" i="3" a="1"/>
  <c r="L139" i="3" a="1"/>
  <c r="D166" i="3" a="1"/>
  <c r="E375" i="3" a="1"/>
  <c r="J283" i="3" a="1"/>
  <c r="L324" i="3" a="1"/>
  <c r="F94" i="3" a="1"/>
  <c r="I29" i="3" a="1"/>
  <c r="D370" i="3" a="1"/>
  <c r="L216" i="3" a="1"/>
  <c r="J235" i="3" a="1"/>
  <c r="F154" i="3" a="1"/>
  <c r="C53" i="3" a="1"/>
  <c r="D323" i="3" a="1"/>
  <c r="F133" i="3" a="1"/>
  <c r="F11" i="3" a="1"/>
  <c r="L354" i="3" a="1"/>
  <c r="C5" i="3" a="1"/>
  <c r="C266" i="3" a="1"/>
  <c r="E8" i="3" a="1"/>
  <c r="I327" i="3" a="1"/>
  <c r="D196" i="3" a="1"/>
  <c r="F240" i="3" a="1"/>
  <c r="D227" i="3" a="1"/>
  <c r="C286" i="3" a="1"/>
  <c r="I337" i="3" a="1"/>
  <c r="E357" i="3" a="1"/>
  <c r="C304" i="3" a="1"/>
  <c r="C177" i="3" a="1"/>
  <c r="F184" i="3" a="1"/>
  <c r="E348" i="3" a="1"/>
  <c r="E335" i="3" a="1"/>
  <c r="F252" i="3" a="1"/>
  <c r="F63" i="3" a="1"/>
  <c r="C174" i="3" a="1"/>
  <c r="F79" i="3" a="1"/>
  <c r="D292" i="3" a="1"/>
  <c r="F181" i="3" a="1"/>
  <c r="L346" i="3" a="1"/>
  <c r="C138" i="3" a="1"/>
  <c r="C238" i="3" a="1"/>
  <c r="F111" i="3" a="1"/>
  <c r="L287" i="3" a="1"/>
  <c r="D353" i="3" a="1"/>
  <c r="E293" i="3" a="1"/>
  <c r="J114" i="3" a="1"/>
  <c r="C317" i="3" a="1"/>
  <c r="F209" i="3" a="1"/>
  <c r="C172" i="3" a="1"/>
  <c r="C252" i="3" a="1"/>
  <c r="C150" i="3" a="1"/>
  <c r="F70" i="3" a="1"/>
  <c r="I212" i="3" a="1"/>
  <c r="L195" i="3" a="1"/>
  <c r="E81" i="3" a="1"/>
  <c r="D161" i="3" a="1"/>
  <c r="D211" i="3" a="1"/>
  <c r="D197" i="3" a="1"/>
  <c r="E315" i="3" a="1"/>
  <c r="E286" i="3" a="1"/>
  <c r="F119" i="3" a="1"/>
  <c r="E259" i="3" a="1"/>
  <c r="E354" i="3" a="1"/>
  <c r="E20" i="3" a="1"/>
  <c r="J278" i="3" a="1"/>
  <c r="D298" i="3" a="1"/>
  <c r="D147" i="3" a="1"/>
  <c r="F92" i="3" a="1"/>
  <c r="E67" i="3" a="1"/>
  <c r="C343" i="3" a="1"/>
  <c r="D199" i="3" a="1"/>
  <c r="I334" i="3" a="1"/>
  <c r="J315" i="3" a="1"/>
  <c r="E25" i="3" a="1"/>
  <c r="C112" i="3" a="1"/>
  <c r="E113" i="3" a="1"/>
  <c r="D90" i="3" a="1"/>
  <c r="C119" i="3" a="1"/>
  <c r="F78" i="3" a="1"/>
  <c r="D75" i="3" a="1"/>
  <c r="L285" i="3" a="1"/>
  <c r="D154" i="3" a="1"/>
  <c r="C201" i="3" a="1"/>
  <c r="F114" i="3" a="1"/>
  <c r="F54" i="3" a="1"/>
  <c r="C355" i="3" a="1"/>
  <c r="I318" i="3" a="1"/>
  <c r="D43" i="3" a="1"/>
  <c r="E294" i="3" a="1"/>
  <c r="E44" i="3" a="1"/>
  <c r="D341" i="3" a="1"/>
  <c r="C73" i="3" a="1"/>
  <c r="F80" i="3" a="1"/>
  <c r="F363" i="3" a="1"/>
  <c r="I196" i="3" a="1"/>
  <c r="L339" i="3" a="1"/>
  <c r="D100" i="3" a="1"/>
  <c r="F327" i="3" a="1"/>
  <c r="D253" i="3" a="1"/>
  <c r="D51" i="3" a="1"/>
  <c r="D113" i="3" a="1"/>
  <c r="L341" i="3" a="1"/>
  <c r="D263" i="3" a="1"/>
  <c r="D245" i="3" a="1"/>
  <c r="F314" i="3" a="1"/>
  <c r="J306" i="3" a="1"/>
  <c r="K178" i="3" a="1"/>
  <c r="C359" i="3" a="1"/>
  <c r="D25" i="3" a="1"/>
  <c r="L186" i="3" a="1"/>
  <c r="C107" i="3" a="1"/>
  <c r="F358" i="3" a="1"/>
  <c r="D360" i="3" a="1"/>
  <c r="L365" i="3" a="1"/>
  <c r="J125" i="3" a="1"/>
  <c r="I328" i="3" a="1"/>
  <c r="E139" i="3" a="1"/>
  <c r="F229" i="3" a="1"/>
  <c r="F331" i="3" a="1"/>
  <c r="E15" i="3" a="1"/>
  <c r="C212" i="3" a="1"/>
  <c r="F272" i="3" a="1"/>
  <c r="C71" i="3" a="1"/>
  <c r="J242" i="3" a="1"/>
  <c r="I372" i="3" a="1"/>
  <c r="I109" i="3" a="1"/>
  <c r="I225" i="3" a="1"/>
  <c r="D215" i="3" a="1"/>
  <c r="E195" i="3" a="1"/>
  <c r="C14" i="3" a="1"/>
  <c r="C251" i="3" a="1"/>
  <c r="F321" i="3" a="1"/>
  <c r="C104" i="3" a="1"/>
  <c r="D328" i="3" a="1"/>
  <c r="D303" i="3" a="1"/>
  <c r="F208" i="3" a="1"/>
  <c r="J316" i="3" a="1"/>
  <c r="D28" i="3" a="1"/>
  <c r="L223" i="3" a="1"/>
  <c r="E297" i="3" a="1"/>
  <c r="I223" i="3" a="1"/>
  <c r="F163" i="3" a="1"/>
  <c r="F370" i="3" a="1"/>
  <c r="D273" i="3" a="1"/>
  <c r="D364" i="3" a="1"/>
  <c r="D96" i="3" a="1"/>
  <c r="F305" i="3" a="1"/>
  <c r="F182" i="3" a="1"/>
  <c r="F72" i="3" a="1"/>
  <c r="J100" i="3" a="1"/>
  <c r="C287" i="3" a="1"/>
  <c r="D157" i="3" a="1"/>
  <c r="C183" i="3" a="1"/>
  <c r="J159" i="3" a="1"/>
  <c r="E192" i="3" a="1"/>
  <c r="E32" i="3" a="1"/>
  <c r="C295" i="3" a="1"/>
  <c r="C319" i="3" a="1"/>
  <c r="J32" i="3" a="1"/>
  <c r="F126" i="3" a="1"/>
  <c r="K290" i="3" a="1"/>
  <c r="C77" i="3" a="1"/>
  <c r="F333" i="3" a="1"/>
  <c r="F176" i="3" a="1"/>
  <c r="L60" i="3" a="1"/>
  <c r="F148" i="3" a="1"/>
  <c r="F367" i="3" a="1"/>
  <c r="C39" i="3" a="1"/>
  <c r="F286" i="3" a="1"/>
  <c r="F32" i="3" a="1"/>
  <c r="F292" i="3" a="1"/>
  <c r="C369" i="3" a="1"/>
  <c r="E10" i="3" a="1"/>
  <c r="I270" i="3" a="1"/>
  <c r="F295" i="3" a="1"/>
  <c r="E143" i="3" a="1"/>
  <c r="C72" i="3" a="1"/>
  <c r="I283" i="3" a="1"/>
  <c r="F174" i="3" a="1"/>
  <c r="L247" i="3" a="1"/>
  <c r="D369" i="3" a="1"/>
  <c r="C329" i="3" a="1"/>
  <c r="E308" i="3" a="1"/>
  <c r="F345" i="3" a="1"/>
  <c r="D178" i="3" a="1"/>
  <c r="C171" i="3" a="1"/>
  <c r="C282" i="3" a="1"/>
  <c r="E353" i="3" a="1"/>
  <c r="C6" i="3" a="1"/>
  <c r="J211" i="3" a="1"/>
  <c r="F31" i="3" a="1"/>
  <c r="E272" i="3" a="1"/>
  <c r="F238" i="3" a="1"/>
  <c r="F34" i="3" a="1"/>
  <c r="F287" i="3" a="1"/>
  <c r="F199" i="3" a="1"/>
  <c r="D321" i="3" a="1"/>
  <c r="E277" i="3" a="1"/>
  <c r="F130" i="3" a="1"/>
  <c r="D78" i="3" a="1"/>
  <c r="K372" i="3" a="1"/>
  <c r="F259" i="3" a="1"/>
  <c r="E267" i="3" a="1"/>
  <c r="F339" i="3" a="1"/>
  <c r="E372" i="3" a="1"/>
  <c r="D140" i="3" a="1"/>
  <c r="C350" i="3" a="1"/>
  <c r="D220" i="3" a="1"/>
  <c r="F365" i="3" a="1"/>
  <c r="I280" i="3" a="1"/>
  <c r="C327" i="3" a="1"/>
  <c r="E83" i="3" a="1"/>
  <c r="F296" i="3" a="1"/>
  <c r="J273" i="3" a="1"/>
  <c r="J191" i="3" a="1"/>
  <c r="D290" i="3" a="1"/>
  <c r="C197" i="3" a="1"/>
  <c r="C324" i="3" a="1"/>
  <c r="E213" i="3" a="1"/>
  <c r="K45" i="3" a="1"/>
  <c r="F373" i="3" a="1"/>
  <c r="E128" i="3" a="1"/>
  <c r="J222" i="3" a="1"/>
  <c r="E289" i="3" a="1"/>
  <c r="E116" i="3" a="1"/>
  <c r="D130" i="3" a="1"/>
  <c r="E343" i="3" a="1"/>
  <c r="C149" i="3" a="1"/>
  <c r="E64" i="3" a="1"/>
  <c r="D168" i="3" a="1"/>
  <c r="C312" i="3" a="1"/>
  <c r="C365" i="3" a="1"/>
  <c r="D275" i="3" a="1"/>
  <c r="E232" i="3" a="1"/>
  <c r="C339" i="3" a="1"/>
  <c r="F315" i="3" a="1"/>
  <c r="F35" i="3" a="1"/>
  <c r="E239" i="3" a="1"/>
  <c r="C215" i="3" a="1"/>
  <c r="K212" i="3" a="1"/>
  <c r="C333" i="3" a="1"/>
  <c r="J363" i="3" a="1"/>
  <c r="D302" i="3" a="1"/>
  <c r="E194" i="3" a="1"/>
  <c r="I217" i="3" a="1"/>
  <c r="C80" i="3" a="1"/>
  <c r="L283" i="3" a="1"/>
  <c r="I321" i="3" a="1"/>
  <c r="E338" i="3" a="1"/>
  <c r="E211" i="3" a="1"/>
  <c r="I140" i="3" a="1"/>
  <c r="J357" i="3" a="1"/>
  <c r="L310" i="3" a="1"/>
  <c r="D314" i="3" a="1"/>
  <c r="C234" i="3" a="1"/>
  <c r="D244" i="3" a="1"/>
  <c r="D92" i="3" a="1"/>
  <c r="D287" i="3" a="1"/>
  <c r="E165" i="3" a="1"/>
  <c r="L362" i="3" a="1"/>
  <c r="I101" i="3" a="1"/>
  <c r="F247" i="3" a="1"/>
  <c r="D44" i="3" a="1"/>
  <c r="E167" i="3" a="1"/>
  <c r="D269" i="3" a="1"/>
  <c r="K108" i="3" a="1"/>
  <c r="C23" i="3" a="1"/>
  <c r="J342" i="3" a="1"/>
  <c r="E258" i="3" a="1"/>
  <c r="F265" i="3" a="1"/>
  <c r="F221" i="3" a="1"/>
  <c r="C216" i="3" a="1"/>
  <c r="J198" i="3" a="1"/>
  <c r="L266" i="3" a="1"/>
  <c r="D316" i="3" a="1"/>
  <c r="C88" i="3" a="1"/>
  <c r="F253" i="3" a="1"/>
  <c r="J121" i="3" a="1"/>
  <c r="E273" i="3" a="1"/>
  <c r="C221" i="3" a="1"/>
  <c r="K329" i="3" a="1"/>
  <c r="C338" i="3" a="1"/>
  <c r="F203" i="3" a="1"/>
  <c r="D274" i="3" a="1"/>
  <c r="F214" i="3" a="1"/>
  <c r="L185" i="3" a="1"/>
  <c r="D289" i="3" a="1"/>
  <c r="D158" i="3" a="1"/>
  <c r="C279" i="3" a="1"/>
  <c r="E367" i="3" a="1"/>
  <c r="F143" i="3" a="1"/>
  <c r="C94" i="3" a="1"/>
  <c r="L163" i="3" a="1"/>
  <c r="E252" i="3" a="1"/>
  <c r="E245" i="3" a="1"/>
  <c r="D254" i="3" a="1"/>
  <c r="E364" i="3" a="1"/>
  <c r="C268" i="3" a="1"/>
  <c r="E322" i="3" a="1"/>
  <c r="F317" i="3" a="1"/>
  <c r="F328" i="3" a="1"/>
  <c r="C76" i="3" a="1"/>
  <c r="J319" i="3" a="1"/>
  <c r="E172" i="3" a="1"/>
  <c r="L241" i="3" a="1"/>
  <c r="D125" i="3" a="1"/>
  <c r="F233" i="3" a="1"/>
  <c r="F132" i="3" a="1"/>
  <c r="L93" i="3" a="1"/>
  <c r="F212" i="3" a="1"/>
  <c r="L328" i="3" a="1"/>
  <c r="D160" i="3" a="1"/>
  <c r="D149" i="3" a="1"/>
  <c r="C43" i="3" a="1"/>
  <c r="F245" i="3" a="1"/>
  <c r="C341" i="3" a="1"/>
  <c r="C101" i="3" a="1"/>
  <c r="F354" i="3" a="1"/>
  <c r="D324" i="3" a="1"/>
  <c r="E78" i="3" a="1"/>
  <c r="D4" i="3" a="1"/>
  <c r="K248" i="3" a="1"/>
  <c r="D320" i="3" a="1"/>
  <c r="D248" i="3" a="1"/>
  <c r="C318" i="3" a="1"/>
  <c r="C63" i="3" a="1"/>
  <c r="K345" i="3" a="1"/>
  <c r="F283" i="3" a="1"/>
  <c r="E79" i="3" a="1"/>
  <c r="F349" i="3" a="1"/>
  <c r="F330" i="3" a="1"/>
  <c r="F254" i="3" a="1"/>
  <c r="I201" i="3" a="1"/>
  <c r="J329" i="3" a="1"/>
  <c r="F69" i="3" a="1"/>
  <c r="E227" i="3" a="1"/>
  <c r="E292" i="3" a="1"/>
  <c r="F5" i="3" a="1"/>
  <c r="J348" i="3" a="1"/>
  <c r="E159" i="3" a="1"/>
  <c r="E346" i="3" a="1"/>
  <c r="L326" i="3" a="1"/>
  <c r="C311" i="3" a="1"/>
  <c r="L360" i="3" a="1"/>
  <c r="E363" i="3" a="1"/>
  <c r="E182" i="3" a="1"/>
  <c r="E290" i="3" a="1"/>
  <c r="I182" i="3" a="1"/>
  <c r="F27" i="3" a="1"/>
  <c r="D371" i="3" a="1"/>
  <c r="E303" i="3" a="1"/>
  <c r="F306" i="3" a="1"/>
  <c r="K72" i="3" a="1"/>
  <c r="C11" i="3" a="1"/>
  <c r="F329" i="3" a="1"/>
  <c r="J203" i="3" a="1"/>
  <c r="C162" i="3" a="1"/>
  <c r="C129" i="3" a="1"/>
  <c r="D50" i="3" a="1"/>
  <c r="D177" i="3" a="1"/>
  <c r="E370" i="3" a="1"/>
  <c r="K55" i="3" a="1"/>
  <c r="C347" i="3" a="1"/>
  <c r="D222" i="3" a="1"/>
  <c r="C368" i="3" a="1"/>
  <c r="D311" i="3" a="1"/>
  <c r="L65" i="3" a="1"/>
  <c r="J264" i="3" a="1"/>
  <c r="C157" i="3" a="1"/>
  <c r="D270" i="3" a="1"/>
  <c r="E123" i="3" a="1"/>
  <c r="C231" i="3" a="1"/>
  <c r="D71" i="3" a="1"/>
  <c r="C163" i="3" a="1"/>
  <c r="I30" i="3" a="1"/>
  <c r="D174" i="3" a="1"/>
  <c r="D374" i="3" a="1"/>
  <c r="D66" i="3" a="1"/>
  <c r="F19" i="3" a="1"/>
  <c r="F177" i="3" a="1"/>
  <c r="C194" i="3" a="1"/>
  <c r="C188" i="3" a="1"/>
  <c r="C186" i="3" a="1"/>
  <c r="C97" i="3" a="1"/>
  <c r="F215" i="3" a="1"/>
  <c r="C334" i="3" a="1"/>
  <c r="E46" i="3" a="1"/>
  <c r="D355" i="3" a="1"/>
  <c r="D343" i="3" a="1"/>
  <c r="C114" i="3" a="1"/>
  <c r="E340" i="3" a="1"/>
  <c r="F273" i="3" a="1"/>
  <c r="E155" i="3" a="1"/>
  <c r="C187" i="3" a="1"/>
  <c r="D313" i="3" a="1"/>
  <c r="C209" i="3" a="1"/>
  <c r="C322" i="3" a="1"/>
  <c r="C57" i="3" a="1"/>
  <c r="E304" i="3" a="1"/>
  <c r="E254" i="3" a="1"/>
  <c r="E207" i="3" a="1"/>
  <c r="C161" i="3" a="1"/>
  <c r="E341" i="3" a="1"/>
  <c r="J340" i="3" a="1"/>
  <c r="L75" i="3" a="1"/>
  <c r="C227" i="3" a="1"/>
  <c r="C364" i="3" a="1"/>
  <c r="C372" i="3" a="1"/>
  <c r="C353" i="3" a="1"/>
  <c r="F303" i="3" a="1"/>
  <c r="D155" i="3" a="1"/>
  <c r="D126" i="3" a="1"/>
  <c r="C363" i="3" a="1"/>
  <c r="D348" i="3" a="1"/>
  <c r="E243" i="3" a="1"/>
  <c r="D194" i="3" a="1"/>
  <c r="C211" i="3" a="1"/>
  <c r="F239" i="3" a="1"/>
  <c r="D354" i="3" a="1"/>
  <c r="F289" i="3" a="1"/>
  <c r="K124" i="3" a="1"/>
  <c r="C93" i="3" a="1"/>
  <c r="K159" i="3" a="1"/>
  <c r="D9" i="3" a="1"/>
  <c r="E145" i="3" a="1"/>
  <c r="F341" i="3" a="1"/>
  <c r="L317" i="3" a="1"/>
  <c r="F210" i="3" a="1"/>
  <c r="K374" i="3" a="1"/>
  <c r="D173" i="3" a="1"/>
  <c r="C200" i="3" a="1"/>
  <c r="F67" i="3" a="1"/>
  <c r="E120" i="3" a="1"/>
  <c r="F183" i="3" a="1"/>
  <c r="F46" i="3" a="1"/>
  <c r="C69" i="3" a="1"/>
  <c r="E29" i="3" a="1"/>
  <c r="C366" i="3" a="1"/>
  <c r="E169" i="3" a="1"/>
  <c r="C219" i="3" a="1"/>
  <c r="E256" i="3" a="1"/>
  <c r="C206" i="3" a="1"/>
  <c r="F157" i="3" a="1"/>
  <c r="C297" i="3" a="1"/>
  <c r="I302" i="3" a="1"/>
  <c r="J373" i="3" a="1"/>
  <c r="D345" i="3" a="1"/>
  <c r="D162" i="3" a="1"/>
  <c r="E69" i="3" a="1"/>
  <c r="E332" i="3" a="1"/>
  <c r="L175" i="3" a="1"/>
  <c r="D175" i="3" a="1"/>
  <c r="E189" i="3" a="1"/>
  <c r="J143" i="3" a="1"/>
  <c r="J212" i="3" a="1"/>
  <c r="E111" i="3" a="1"/>
  <c r="J289" i="3" a="1"/>
  <c r="J81" i="3" a="1"/>
  <c r="F230" i="3" a="1"/>
  <c r="F37" i="3" a="1"/>
  <c r="F12" i="3" a="1"/>
  <c r="D139" i="3" a="1"/>
  <c r="D103" i="3" a="1"/>
  <c r="C354" i="3" a="1"/>
  <c r="L48" i="3" a="1"/>
  <c r="J366" i="3" a="1"/>
  <c r="C277" i="3" a="1"/>
  <c r="D281" i="3" a="1"/>
  <c r="D15" i="3" a="1"/>
  <c r="J332" i="3" a="1"/>
  <c r="C375" i="3" a="1"/>
  <c r="I254" i="3" a="1"/>
  <c r="D123" i="3" a="1"/>
  <c r="E184" i="3" a="1"/>
  <c r="C264" i="3" a="1"/>
  <c r="I222" i="3" a="1"/>
  <c r="E287" i="3" a="1"/>
  <c r="F178" i="3" a="1"/>
  <c r="D257" i="3" a="1"/>
  <c r="D118" i="3" a="1"/>
  <c r="D60" i="3" a="1"/>
  <c r="F308" i="3" a="1"/>
  <c r="J192" i="3" a="1"/>
  <c r="D337" i="3" a="1"/>
  <c r="E36" i="3" a="1"/>
  <c r="F232" i="3" a="1"/>
  <c r="F357" i="3" a="1"/>
  <c r="F301" i="3" a="1"/>
  <c r="F6" i="3" a="1"/>
  <c r="J274" i="3" a="1"/>
  <c r="D336" i="3" a="1"/>
  <c r="E23" i="3" a="1"/>
  <c r="D58" i="3" a="1"/>
  <c r="F192" i="3" a="1"/>
  <c r="F193" i="3" a="1"/>
  <c r="F251" i="3" a="1"/>
  <c r="C125" i="3" a="1"/>
  <c r="F375" i="3" a="1"/>
  <c r="D372" i="3" a="1"/>
  <c r="E274" i="3" a="1"/>
  <c r="C273" i="3" a="1"/>
  <c r="F236" i="3" a="1"/>
  <c r="E94" i="3" a="1"/>
  <c r="D246" i="3" a="1"/>
  <c r="K213" i="3" a="1"/>
  <c r="C263" i="3" a="1"/>
  <c r="F117" i="3" a="1"/>
  <c r="D258" i="3" a="1"/>
  <c r="F14" i="3" a="1"/>
  <c r="J141" i="3" a="1"/>
  <c r="F224" i="3" a="1"/>
  <c r="C269" i="3" a="1"/>
  <c r="C248" i="3" a="1"/>
  <c r="E97" i="3" a="1"/>
  <c r="F309" i="3" a="1"/>
  <c r="D340" i="3" a="1"/>
  <c r="D135" i="3" a="1"/>
  <c r="F318" i="3" a="1"/>
  <c r="C342" i="3" a="1"/>
  <c r="D265" i="3" a="1"/>
  <c r="F191" i="3" a="1"/>
  <c r="F107" i="3" a="1"/>
  <c r="C348" i="3" a="1"/>
  <c r="C345" i="3" a="1"/>
  <c r="I336" i="3" a="1"/>
  <c r="C180" i="3" a="1"/>
  <c r="F352" i="3" a="1"/>
  <c r="K338" i="3" a="1"/>
  <c r="F173" i="3" a="1"/>
  <c r="L267" i="3" a="1"/>
  <c r="D18" i="3" a="1"/>
  <c r="J310" i="3" a="1"/>
  <c r="D106" i="3" a="1"/>
  <c r="E18" i="3" a="1"/>
  <c r="F142" i="3" a="1"/>
  <c r="C265" i="3" a="1"/>
  <c r="F325" i="3" a="1"/>
  <c r="E330" i="3" a="1"/>
  <c r="F103" i="3" a="1"/>
  <c r="F322" i="3" a="1"/>
  <c r="C7" i="3" a="1"/>
  <c r="D212" i="3" a="1"/>
  <c r="C121" i="3" a="1"/>
  <c r="D318" i="3" a="1"/>
  <c r="D205" i="3" a="1"/>
  <c r="C308" i="3" a="1"/>
  <c r="F74" i="3" a="1"/>
  <c r="C179" i="3" a="1"/>
  <c r="L345" i="3" a="1"/>
  <c r="D19" i="3" a="1"/>
  <c r="F112" i="3" a="1"/>
  <c r="D107" i="3" a="1"/>
  <c r="C225" i="3" a="1"/>
  <c r="E321" i="3" a="1"/>
  <c r="E339" i="3" a="1"/>
  <c r="D49" i="3" a="1"/>
  <c r="D68" i="3" a="1"/>
  <c r="D252" i="3" a="1"/>
  <c r="D356" i="3" a="1"/>
  <c r="D255" i="3" a="1"/>
  <c r="D72" i="3" a="1"/>
  <c r="D88" i="3" a="1"/>
  <c r="E260" i="3" a="1"/>
  <c r="F189" i="3" a="1"/>
  <c r="F284" i="3" a="1"/>
  <c r="C230" i="3" a="1"/>
  <c r="F241" i="3" a="1"/>
  <c r="F128" i="3" a="1"/>
  <c r="L361" i="3" a="1"/>
  <c r="E190" i="3" a="1"/>
  <c r="D342" i="3" a="1"/>
  <c r="D109" i="3" a="1"/>
  <c r="K192" i="3" a="1"/>
  <c r="C4" i="3" a="1"/>
  <c r="F23" i="3" a="1"/>
  <c r="I149" i="3" a="1"/>
  <c r="D53" i="3" a="1"/>
  <c r="F102" i="3" a="1"/>
  <c r="C224" i="3" a="1"/>
  <c r="L130" i="3" a="1"/>
  <c r="J54" i="3" a="1"/>
  <c r="D153" i="3" a="1"/>
  <c r="F246" i="3" a="1"/>
  <c r="K303" i="3" a="1"/>
  <c r="E71" i="3" a="1"/>
  <c r="I279" i="3" a="1"/>
  <c r="C144" i="3" a="1"/>
  <c r="F36" i="3" a="1"/>
  <c r="E157" i="3" a="1"/>
  <c r="E248" i="3" a="1"/>
  <c r="J322" i="3" a="1"/>
  <c r="F110" i="3" a="1"/>
  <c r="I231" i="3" a="1"/>
  <c r="D300" i="3" a="1"/>
  <c r="L162" i="3" a="1"/>
  <c r="C249" i="3" a="1"/>
  <c r="D284" i="3" a="1"/>
  <c r="D285" i="3" a="1"/>
  <c r="I199" i="3" a="1"/>
  <c r="F136" i="3" a="1"/>
  <c r="C292" i="3" a="1"/>
  <c r="C55" i="3" a="1"/>
  <c r="F285" i="3" a="1"/>
  <c r="F362" i="3" a="1"/>
  <c r="C332" i="3" a="1"/>
  <c r="K131" i="3" a="1"/>
  <c r="L209" i="3" a="1"/>
  <c r="F310" i="3" a="1"/>
  <c r="C346" i="3" a="1"/>
  <c r="E153" i="3" a="1"/>
  <c r="E202" i="3" a="1"/>
  <c r="E26" i="3" a="1"/>
  <c r="E222" i="3" a="1"/>
  <c r="K143" i="3" a="1"/>
  <c r="C262" i="3" a="1"/>
  <c r="D34" i="3" a="1"/>
  <c r="E246" i="3" a="1"/>
  <c r="E318" i="3" a="1"/>
  <c r="C374" i="3" a="1"/>
  <c r="F52" i="3" a="1"/>
  <c r="I178" i="3" a="1"/>
  <c r="D293" i="3" a="1"/>
  <c r="C222" i="3" a="1"/>
  <c r="C254" i="3" a="1"/>
  <c r="F275" i="3" a="1"/>
  <c r="I144" i="3" a="1"/>
  <c r="E275" i="3" a="1"/>
  <c r="F116" i="3" a="1"/>
  <c r="D164" i="3" a="1"/>
  <c r="E283" i="3" a="1"/>
  <c r="E231" i="3" a="1"/>
  <c r="C34" i="3" a="1"/>
  <c r="C92" i="3" a="1"/>
  <c r="F22" i="3" a="1"/>
  <c r="E31" i="3" a="1"/>
  <c r="D240" i="3" a="1"/>
  <c r="F8" i="3" a="1"/>
  <c r="C283" i="3" a="1"/>
  <c r="K222" i="3" a="1"/>
  <c r="K252" i="3" a="1"/>
  <c r="D70" i="3" a="1"/>
  <c r="E57" i="3" a="1"/>
  <c r="E74" i="3" a="1"/>
  <c r="E158" i="3" a="1"/>
  <c r="L298" i="3" a="1"/>
  <c r="E187" i="3" a="1"/>
  <c r="D190" i="3" a="1"/>
  <c r="C217" i="3" a="1"/>
  <c r="C22" i="3" a="1"/>
  <c r="D224" i="3" a="1"/>
  <c r="C261" i="3" a="1"/>
  <c r="I312" i="3" a="1"/>
  <c r="F335" i="3" a="1"/>
  <c r="D368" i="3" a="1"/>
  <c r="D312" i="3" a="1"/>
  <c r="I288" i="3" a="1"/>
  <c r="C256" i="3" a="1"/>
  <c r="L229" i="3" a="1"/>
  <c r="F180" i="3" a="1"/>
  <c r="D17" i="3" a="1"/>
  <c r="D163" i="3" a="1"/>
  <c r="F294" i="3" a="1"/>
  <c r="C195" i="3" a="1"/>
  <c r="L363" i="3" a="1"/>
  <c r="K334" i="3" a="1"/>
  <c r="C207" i="3" a="1"/>
  <c r="D151" i="3" a="1"/>
  <c r="F190" i="3" a="1"/>
  <c r="C203" i="3" a="1"/>
  <c r="F220" i="3" a="1"/>
  <c r="C325" i="3" a="1"/>
  <c r="C228" i="3" a="1"/>
  <c r="F264" i="3" a="1"/>
  <c r="E24" i="3" a="1"/>
  <c r="E175" i="3" a="1"/>
  <c r="L107" i="3" a="1"/>
  <c r="D131" i="3" a="1"/>
  <c r="F368" i="3" a="1"/>
  <c r="L184" i="3" a="1"/>
  <c r="I200" i="3" a="1"/>
  <c r="F95" i="3" a="1"/>
  <c r="F346" i="3" a="1"/>
  <c r="J140" i="3" a="1"/>
  <c r="D330" i="3" a="1"/>
  <c r="F151" i="3" a="1"/>
  <c r="L217" i="3" a="1"/>
  <c r="D335" i="3" a="1"/>
  <c r="D266" i="3" a="1"/>
  <c r="J326" i="3" a="1"/>
  <c r="D208" i="3" a="1"/>
  <c r="E342" i="3" a="1"/>
  <c r="L43" i="3" a="1"/>
  <c r="E282" i="3" a="1"/>
  <c r="F155" i="3" a="1"/>
  <c r="C321" i="3" a="1"/>
  <c r="F222" i="3" a="1"/>
  <c r="F161" i="3" a="1"/>
  <c r="I78" i="3" a="1"/>
  <c r="C280" i="3" a="1"/>
  <c r="E349" i="3" a="1"/>
  <c r="D327" i="3" a="1"/>
  <c r="C310" i="3" a="1"/>
  <c r="D332" i="3" a="1"/>
  <c r="L24" i="3" a="1"/>
  <c r="F93" i="3" a="1"/>
  <c r="C298" i="3" a="1"/>
  <c r="F166" i="3" a="1"/>
  <c r="C168" i="3" a="1"/>
  <c r="C213" i="3" a="1"/>
  <c r="C142" i="3" a="1"/>
  <c r="E225" i="3" a="1"/>
  <c r="F324" i="3" a="1"/>
  <c r="J236" i="3" a="1"/>
  <c r="D305" i="3" a="1"/>
  <c r="C21" i="3" a="1"/>
  <c r="C315" i="3" a="1"/>
  <c r="C320" i="3" a="1"/>
  <c r="D143" i="3" a="1"/>
  <c r="E288" i="3" a="1"/>
  <c r="D192" i="3" a="1"/>
  <c r="F51" i="3" a="1"/>
  <c r="C242" i="3" a="1"/>
  <c r="D57" i="3" a="1"/>
  <c r="F131" i="3" a="1"/>
  <c r="C153" i="3" a="1"/>
  <c r="J221" i="3" a="1"/>
  <c r="E161" i="3" a="1"/>
  <c r="D317" i="3" a="1"/>
  <c r="D150" i="3" a="1"/>
  <c r="F256" i="3" a="1"/>
  <c r="F82" i="3" a="1"/>
  <c r="F356" i="3" a="1"/>
  <c r="F353" i="3" a="1"/>
  <c r="C330" i="3" a="1"/>
  <c r="F320" i="3" a="1"/>
  <c r="D367" i="3" a="1"/>
  <c r="D306" i="3" a="1"/>
  <c r="E305" i="3" a="1"/>
  <c r="E238" i="3" a="1"/>
  <c r="E264" i="3" a="1"/>
  <c r="C111" i="3" a="1"/>
  <c r="F291" i="3" a="1"/>
  <c r="C337" i="3" a="1"/>
  <c r="E350" i="3" a="1"/>
  <c r="E320" i="3" a="1"/>
  <c r="D297" i="3" a="1"/>
  <c r="E270" i="3" a="1"/>
  <c r="C299" i="3" a="1"/>
  <c r="C18" i="3" a="1"/>
  <c r="C223" i="3" a="1"/>
  <c r="C117" i="3" a="1"/>
  <c r="D268" i="3" a="1"/>
  <c r="C166" i="3" a="1"/>
  <c r="F152" i="3" a="1"/>
  <c r="D262" i="3" a="1"/>
  <c r="C293" i="3" a="1"/>
  <c r="K336" i="3" a="1"/>
  <c r="E85" i="3" a="1"/>
  <c r="K188" i="3" a="1"/>
  <c r="E313" i="3" a="1"/>
  <c r="I93" i="3" a="1"/>
  <c r="E183" i="3" a="1"/>
  <c r="K129" i="3" a="1"/>
  <c r="D11" i="3" a="1"/>
  <c r="L358" i="3" a="1"/>
  <c r="D12" i="3" a="1"/>
  <c r="C241" i="3" a="1"/>
  <c r="E118" i="3" a="1"/>
  <c r="D198" i="3" a="1"/>
  <c r="I317" i="3" a="1"/>
  <c r="F200" i="3" a="1"/>
  <c r="E168" i="3" a="1"/>
  <c r="C316" i="3" a="1"/>
  <c r="E87" i="3" a="1"/>
  <c r="E203" i="3" a="1"/>
  <c r="C124" i="3" a="1"/>
  <c r="F237" i="3" a="1"/>
  <c r="D206" i="3" a="1"/>
  <c r="E174" i="3" a="1"/>
  <c r="L204" i="3" a="1"/>
  <c r="I227" i="3" a="1"/>
  <c r="E220" i="3" a="1"/>
  <c r="E249" i="3" a="1"/>
  <c r="E76" i="3" a="1"/>
  <c r="I38" i="3" a="1"/>
  <c r="F123" i="3" a="1"/>
  <c r="C75" i="3" a="1"/>
  <c r="C255" i="3" a="1"/>
  <c r="K151" i="3" a="1"/>
  <c r="K291" i="3" a="1"/>
  <c r="F149" i="3" a="1"/>
  <c r="L143" i="3" a="1"/>
  <c r="E226" i="3" a="1"/>
  <c r="E122" i="3" a="1"/>
  <c r="F276" i="3" a="1"/>
  <c r="F38" i="3" a="1"/>
  <c r="C239" i="3" a="1"/>
  <c r="C49" i="3" a="1"/>
  <c r="C10" i="3" a="1"/>
  <c r="L330" i="3" a="1"/>
  <c r="C229" i="3" a="1"/>
  <c r="J223" i="3" a="1"/>
  <c r="C361" i="3" a="1"/>
  <c r="C288" i="3" a="1"/>
  <c r="F226" i="3" a="1"/>
  <c r="E334" i="3" a="1"/>
  <c r="E317" i="3" a="1"/>
  <c r="C155" i="3" a="1"/>
  <c r="C257" i="3" a="1"/>
  <c r="I130" i="3" a="1"/>
  <c r="C270" i="3" a="1"/>
  <c r="F250" i="3" a="1"/>
  <c r="E301" i="3" a="1"/>
  <c r="D191" i="3" a="1"/>
  <c r="L264" i="3" a="1"/>
  <c r="J300" i="3" a="1"/>
  <c r="K189" i="3" a="1"/>
  <c r="L344" i="3" a="1"/>
  <c r="F49" i="3" a="1"/>
  <c r="F30" i="3" a="1"/>
  <c r="K194" i="3" a="1"/>
  <c r="D74" i="3" a="1"/>
  <c r="D152" i="3" a="1"/>
  <c r="D264" i="3" a="1"/>
  <c r="L359" i="3" a="1"/>
  <c r="D98" i="3" a="1"/>
  <c r="D13" i="3" a="1"/>
  <c r="C38" i="3" a="1"/>
  <c r="E253" i="3" a="1"/>
  <c r="C276" i="3" a="1"/>
  <c r="E147" i="3" a="1"/>
  <c r="F140" i="3" a="1"/>
  <c r="F282" i="3" a="1"/>
  <c r="F319" i="3" a="1"/>
  <c r="D207" i="3" a="1"/>
  <c r="I360" i="3" a="1"/>
  <c r="F4" i="3" a="1"/>
  <c r="E296" i="3" a="1"/>
  <c r="C148" i="3" a="1"/>
  <c r="F213" i="3" a="1"/>
  <c r="D241" i="3" a="1"/>
  <c r="F150" i="3" a="1"/>
  <c r="D247" i="3" a="1"/>
  <c r="J345" i="3" a="1"/>
  <c r="F134" i="3" a="1"/>
  <c r="F115" i="3" a="1"/>
  <c r="E60" i="3" a="1"/>
  <c r="F261" i="3" a="1"/>
  <c r="F268" i="3" a="1"/>
  <c r="C199" i="3" a="1"/>
  <c r="F194" i="3" a="1"/>
  <c r="E196" i="3" a="1"/>
  <c r="F153" i="3" a="1"/>
  <c r="C371" i="3" a="1"/>
  <c r="C108" i="3" a="1"/>
  <c r="C296" i="3" a="1"/>
  <c r="K282" i="3" a="1"/>
  <c r="C109" i="3" a="1"/>
  <c r="E99" i="3" a="1"/>
  <c r="C328" i="3" a="1"/>
  <c r="C20" i="3" a="1"/>
  <c r="E352" i="3" a="1"/>
  <c r="J6" i="3" a="1"/>
  <c r="L272" i="3" a="1"/>
  <c r="E280" i="3" a="1"/>
  <c r="C44" i="3" a="1"/>
  <c r="E344" i="3" a="1"/>
  <c r="E306" i="3" a="1"/>
  <c r="L366" i="3" a="1"/>
  <c r="F139" i="3" a="1"/>
  <c r="D261" i="3" a="1"/>
  <c r="E365" i="3" a="1"/>
  <c r="C294" i="3" a="1"/>
  <c r="K318" i="3" a="1"/>
  <c r="C349" i="3" a="1"/>
  <c r="K279" i="3" a="1"/>
  <c r="F348" i="3" a="1"/>
  <c r="D54" i="3" a="1"/>
  <c r="C357" i="3" a="1"/>
  <c r="E329" i="3" a="1"/>
  <c r="F371" i="3" a="1"/>
  <c r="D36" i="3" a="1"/>
  <c r="D375" i="3" a="1"/>
  <c r="C192" i="3" a="1"/>
  <c r="C285" i="3" a="1"/>
  <c r="J65" i="3" a="1"/>
  <c r="F171" i="3" a="1"/>
  <c r="D267" i="3" a="1"/>
  <c r="D280" i="3" a="1"/>
  <c r="F359" i="3" a="1"/>
  <c r="C33" i="3" a="1"/>
  <c r="E28" i="3" a="1"/>
  <c r="K144" i="3" a="1"/>
  <c r="D236" i="3" a="1"/>
  <c r="E312" i="3" a="1"/>
  <c r="C135" i="3" a="1"/>
  <c r="D346" i="3" a="1"/>
  <c r="E279" i="3" a="1"/>
  <c r="D176" i="3" a="1"/>
  <c r="L331" i="3" a="1"/>
  <c r="F332" i="3" a="1"/>
  <c r="L296" i="3" a="1"/>
  <c r="E205" i="3" a="1"/>
  <c r="L353" i="3" a="1"/>
  <c r="J256" i="3" a="1"/>
  <c r="D65" i="3" a="1"/>
  <c r="E212" i="3" a="1"/>
  <c r="F168" i="3" a="1"/>
  <c r="D315" i="3" a="1"/>
  <c r="I14" i="3" a="1"/>
  <c r="D231" i="3" a="1"/>
  <c r="J303" i="3" a="1"/>
  <c r="D187" i="3" a="1"/>
  <c r="K259" i="3" a="1"/>
  <c r="I28" i="3" a="1"/>
  <c r="L219" i="3" a="1"/>
  <c r="E214" i="3" a="1"/>
  <c r="D216" i="3" a="1"/>
  <c r="C367" i="3" a="1"/>
  <c r="J90" i="3" a="1"/>
  <c r="I233" i="3" a="1"/>
  <c r="L282" i="3" a="1"/>
  <c r="F17" i="3" a="1"/>
  <c r="D138" i="3" a="1"/>
  <c r="F326" i="3" a="1"/>
  <c r="L349" i="3" a="1"/>
  <c r="E373" i="3" a="1"/>
  <c r="F159" i="3" a="1"/>
  <c r="E177" i="3" a="1"/>
  <c r="L152" i="3" a="1"/>
  <c r="C115" i="3" a="1"/>
  <c r="E345" i="3" a="1"/>
  <c r="E193" i="3" a="1"/>
  <c r="F350" i="3" a="1"/>
  <c r="E200" i="3" a="1"/>
  <c r="J287" i="3" a="1"/>
  <c r="D93" i="3" a="1"/>
  <c r="F364" i="3" a="1"/>
  <c r="E359" i="3" a="1"/>
  <c r="C147" i="3" a="1"/>
  <c r="D294" i="3" a="1"/>
  <c r="E316" i="3" a="1"/>
  <c r="E302" i="3" a="1"/>
  <c r="E179" i="3" a="1"/>
  <c r="E299" i="3" a="1"/>
  <c r="F260" i="3" a="1"/>
  <c r="C340" i="3" a="1"/>
  <c r="F266" i="3" a="1"/>
  <c r="I13" i="3" a="1"/>
  <c r="C127" i="3" a="1"/>
  <c r="D133" i="3" a="1"/>
  <c r="E39" i="3" a="1"/>
  <c r="D242" i="3" a="1"/>
  <c r="E55" i="3" a="1"/>
  <c r="E188" i="3" a="1"/>
  <c r="D239" i="3" a="1"/>
  <c r="F361" i="3" a="1"/>
  <c r="D55" i="3" a="1"/>
  <c r="E35" i="3" a="1"/>
  <c r="D59" i="3" a="1"/>
  <c r="F290" i="3" a="1"/>
  <c r="C303" i="3" a="1"/>
  <c r="F179" i="3" a="1"/>
  <c r="E162" i="3" a="1"/>
  <c r="K261" i="3" a="1"/>
  <c r="J335" i="3" a="1"/>
  <c r="J209" i="3" a="1"/>
  <c r="F302" i="3" a="1"/>
  <c r="J294" i="3" a="1"/>
  <c r="D271" i="3" a="1"/>
  <c r="F351" i="3" a="1"/>
  <c r="D210" i="3" a="1"/>
  <c r="F206" i="3" a="1"/>
  <c r="D286" i="3" a="1"/>
  <c r="D217" i="3" a="1"/>
  <c r="C28" i="3" a="1"/>
  <c r="C305" i="3" a="1"/>
  <c r="E95" i="3" a="1"/>
  <c r="L2" i="3" a="1"/>
  <c r="C2" i="3" a="1"/>
  <c r="D2" i="3" a="1"/>
  <c r="K2" i="3" a="1"/>
  <c r="I2" i="3" a="1"/>
  <c r="F2" i="3" a="1"/>
  <c r="J2" i="3" a="1"/>
  <c r="E2" i="3" a="1"/>
  <c r="E95" i="3" l="1"/>
  <c r="C305" i="3"/>
  <c r="C28" i="3"/>
  <c r="D217" i="3"/>
  <c r="D286" i="3"/>
  <c r="F206" i="3"/>
  <c r="D210" i="3"/>
  <c r="F351" i="3"/>
  <c r="D271" i="3"/>
  <c r="J294" i="3"/>
  <c r="F302" i="3"/>
  <c r="J209" i="3"/>
  <c r="J335" i="3"/>
  <c r="K261" i="3"/>
  <c r="E162" i="3"/>
  <c r="F179" i="3"/>
  <c r="C303" i="3"/>
  <c r="F290" i="3"/>
  <c r="D59" i="3"/>
  <c r="E35" i="3"/>
  <c r="D55" i="3"/>
  <c r="F361" i="3"/>
  <c r="D239" i="3"/>
  <c r="E188" i="3"/>
  <c r="E55" i="3"/>
  <c r="D242" i="3"/>
  <c r="E39" i="3"/>
  <c r="D133" i="3"/>
  <c r="C127" i="3"/>
  <c r="I13" i="3"/>
  <c r="F266" i="3"/>
  <c r="C340" i="3"/>
  <c r="F260" i="3"/>
  <c r="E299" i="3"/>
  <c r="E179" i="3"/>
  <c r="E302" i="3"/>
  <c r="E316" i="3"/>
  <c r="D294" i="3"/>
  <c r="C147" i="3"/>
  <c r="E359" i="3"/>
  <c r="F364" i="3"/>
  <c r="D93" i="3"/>
  <c r="J287" i="3"/>
  <c r="E200" i="3"/>
  <c r="F350" i="3"/>
  <c r="E193" i="3"/>
  <c r="E345" i="3"/>
  <c r="C115" i="3"/>
  <c r="L152" i="3"/>
  <c r="E177" i="3"/>
  <c r="F159" i="3"/>
  <c r="E373" i="3"/>
  <c r="L349" i="3"/>
  <c r="F326" i="3"/>
  <c r="D138" i="3"/>
  <c r="F17" i="3"/>
  <c r="L282" i="3"/>
  <c r="I233" i="3"/>
  <c r="J90" i="3"/>
  <c r="C367" i="3"/>
  <c r="D216" i="3"/>
  <c r="E214" i="3"/>
  <c r="L219" i="3"/>
  <c r="I28" i="3"/>
  <c r="K259" i="3"/>
  <c r="D187" i="3"/>
  <c r="J303" i="3"/>
  <c r="D231" i="3"/>
  <c r="I14" i="3"/>
  <c r="D315" i="3"/>
  <c r="F168" i="3"/>
  <c r="E212" i="3"/>
  <c r="D65" i="3"/>
  <c r="J256" i="3"/>
  <c r="L353" i="3"/>
  <c r="E205" i="3"/>
  <c r="L296" i="3"/>
  <c r="F332" i="3"/>
  <c r="L331" i="3"/>
  <c r="D176" i="3"/>
  <c r="E279" i="3"/>
  <c r="D346" i="3"/>
  <c r="C135" i="3"/>
  <c r="E312" i="3"/>
  <c r="D236" i="3"/>
  <c r="K144" i="3"/>
  <c r="E28" i="3"/>
  <c r="C33" i="3"/>
  <c r="F359" i="3"/>
  <c r="D280" i="3"/>
  <c r="D267" i="3"/>
  <c r="F171" i="3"/>
  <c r="J65" i="3"/>
  <c r="C285" i="3"/>
  <c r="C192" i="3"/>
  <c r="D375" i="3"/>
  <c r="D36" i="3"/>
  <c r="F371" i="3"/>
  <c r="E329" i="3"/>
  <c r="C357" i="3"/>
  <c r="D54" i="3"/>
  <c r="F348" i="3"/>
  <c r="K279" i="3"/>
  <c r="C349" i="3"/>
  <c r="K318" i="3"/>
  <c r="C294" i="3"/>
  <c r="E365" i="3"/>
  <c r="D261" i="3"/>
  <c r="F139" i="3"/>
  <c r="L366" i="3"/>
  <c r="E306" i="3"/>
  <c r="E344" i="3"/>
  <c r="C44" i="3"/>
  <c r="E280" i="3"/>
  <c r="L272" i="3"/>
  <c r="J6" i="3"/>
  <c r="E352" i="3"/>
  <c r="C20" i="3"/>
  <c r="C328" i="3"/>
  <c r="E99" i="3"/>
  <c r="C109" i="3"/>
  <c r="K282" i="3"/>
  <c r="C296" i="3"/>
  <c r="C108" i="3"/>
  <c r="C371" i="3"/>
  <c r="F153" i="3"/>
  <c r="E196" i="3"/>
  <c r="F194" i="3"/>
  <c r="C199" i="3"/>
  <c r="F268" i="3"/>
  <c r="F261" i="3"/>
  <c r="E60" i="3"/>
  <c r="F115" i="3"/>
  <c r="F134" i="3"/>
  <c r="J345" i="3"/>
  <c r="D247" i="3"/>
  <c r="F150" i="3"/>
  <c r="D241" i="3"/>
  <c r="F213" i="3"/>
  <c r="C148" i="3"/>
  <c r="E296" i="3"/>
  <c r="F4" i="3"/>
  <c r="I360" i="3"/>
  <c r="D207" i="3"/>
  <c r="F319" i="3"/>
  <c r="F282" i="3"/>
  <c r="F140" i="3"/>
  <c r="E147" i="3"/>
  <c r="C276" i="3"/>
  <c r="E253" i="3"/>
  <c r="C38" i="3"/>
  <c r="D13" i="3"/>
  <c r="D98" i="3"/>
  <c r="L359" i="3"/>
  <c r="D264" i="3"/>
  <c r="D152" i="3"/>
  <c r="D74" i="3"/>
  <c r="K194" i="3"/>
  <c r="F30" i="3"/>
  <c r="F49" i="3"/>
  <c r="L344" i="3"/>
  <c r="K189" i="3"/>
  <c r="J300" i="3"/>
  <c r="L264" i="3"/>
  <c r="D191" i="3"/>
  <c r="E301" i="3"/>
  <c r="F250" i="3"/>
  <c r="C270" i="3"/>
  <c r="I130" i="3"/>
  <c r="C257" i="3"/>
  <c r="C155" i="3"/>
  <c r="E317" i="3"/>
  <c r="E334" i="3"/>
  <c r="F226" i="3"/>
  <c r="C288" i="3"/>
  <c r="C361" i="3"/>
  <c r="J223" i="3"/>
  <c r="C229" i="3"/>
  <c r="L330" i="3"/>
  <c r="C10" i="3"/>
  <c r="C49" i="3"/>
  <c r="C239" i="3"/>
  <c r="F38" i="3"/>
  <c r="F276" i="3"/>
  <c r="E122" i="3"/>
  <c r="E226" i="3"/>
  <c r="L143" i="3"/>
  <c r="F149" i="3"/>
  <c r="K291" i="3"/>
  <c r="K151" i="3"/>
  <c r="C255" i="3"/>
  <c r="C75" i="3"/>
  <c r="F123" i="3"/>
  <c r="I38" i="3"/>
  <c r="E76" i="3"/>
  <c r="E249" i="3"/>
  <c r="E220" i="3"/>
  <c r="I227" i="3"/>
  <c r="L204" i="3"/>
  <c r="E174" i="3"/>
  <c r="D206" i="3"/>
  <c r="F237" i="3"/>
  <c r="C124" i="3"/>
  <c r="E203" i="3"/>
  <c r="E87" i="3"/>
  <c r="C316" i="3"/>
  <c r="E168" i="3"/>
  <c r="F200" i="3"/>
  <c r="I317" i="3"/>
  <c r="D198" i="3"/>
  <c r="E118" i="3"/>
  <c r="C241" i="3"/>
  <c r="D12" i="3"/>
  <c r="L358" i="3"/>
  <c r="D11" i="3"/>
  <c r="K129" i="3"/>
  <c r="E183" i="3"/>
  <c r="I93" i="3"/>
  <c r="E313" i="3"/>
  <c r="K188" i="3"/>
  <c r="E85" i="3"/>
  <c r="K336" i="3"/>
  <c r="C293" i="3"/>
  <c r="D262" i="3"/>
  <c r="F152" i="3"/>
  <c r="C166" i="3"/>
  <c r="D268" i="3"/>
  <c r="C117" i="3"/>
  <c r="C223" i="3"/>
  <c r="C18" i="3"/>
  <c r="C299" i="3"/>
  <c r="E270" i="3"/>
  <c r="D297" i="3"/>
  <c r="E320" i="3"/>
  <c r="E350" i="3"/>
  <c r="C337" i="3"/>
  <c r="F291" i="3"/>
  <c r="C111" i="3"/>
  <c r="E264" i="3"/>
  <c r="E238" i="3"/>
  <c r="E305" i="3"/>
  <c r="D306" i="3"/>
  <c r="D367" i="3"/>
  <c r="F320" i="3"/>
  <c r="C330" i="3"/>
  <c r="F353" i="3"/>
  <c r="F356" i="3"/>
  <c r="F82" i="3"/>
  <c r="F256" i="3"/>
  <c r="D150" i="3"/>
  <c r="D317" i="3"/>
  <c r="E161" i="3"/>
  <c r="J221" i="3"/>
  <c r="C153" i="3"/>
  <c r="F131" i="3"/>
  <c r="D57" i="3"/>
  <c r="C242" i="3"/>
  <c r="F51" i="3"/>
  <c r="D192" i="3"/>
  <c r="E288" i="3"/>
  <c r="D143" i="3"/>
  <c r="C320" i="3"/>
  <c r="C315" i="3"/>
  <c r="C21" i="3"/>
  <c r="D305" i="3"/>
  <c r="J236" i="3"/>
  <c r="F324" i="3"/>
  <c r="E225" i="3"/>
  <c r="C142" i="3"/>
  <c r="C213" i="3"/>
  <c r="C168" i="3"/>
  <c r="F166" i="3"/>
  <c r="C298" i="3"/>
  <c r="F93" i="3"/>
  <c r="L24" i="3"/>
  <c r="D332" i="3"/>
  <c r="C310" i="3"/>
  <c r="D327" i="3"/>
  <c r="E349" i="3"/>
  <c r="C280" i="3"/>
  <c r="I78" i="3"/>
  <c r="F161" i="3"/>
  <c r="F222" i="3"/>
  <c r="C321" i="3"/>
  <c r="F155" i="3"/>
  <c r="E282" i="3"/>
  <c r="L43" i="3"/>
  <c r="E342" i="3"/>
  <c r="D208" i="3"/>
  <c r="J326" i="3"/>
  <c r="D266" i="3"/>
  <c r="D335" i="3"/>
  <c r="L217" i="3"/>
  <c r="F151" i="3"/>
  <c r="D330" i="3"/>
  <c r="J140" i="3"/>
  <c r="F346" i="3"/>
  <c r="F95" i="3"/>
  <c r="I200" i="3"/>
  <c r="L184" i="3"/>
  <c r="F368" i="3"/>
  <c r="D131" i="3"/>
  <c r="L107" i="3"/>
  <c r="E175" i="3"/>
  <c r="E24" i="3"/>
  <c r="F264" i="3"/>
  <c r="C228" i="3"/>
  <c r="C325" i="3"/>
  <c r="F220" i="3"/>
  <c r="C203" i="3"/>
  <c r="F190" i="3"/>
  <c r="D151" i="3"/>
  <c r="C207" i="3"/>
  <c r="K334" i="3"/>
  <c r="L363" i="3"/>
  <c r="C195" i="3"/>
  <c r="F294" i="3"/>
  <c r="D163" i="3"/>
  <c r="D17" i="3"/>
  <c r="F180" i="3"/>
  <c r="L229" i="3"/>
  <c r="C256" i="3"/>
  <c r="I288" i="3"/>
  <c r="D312" i="3"/>
  <c r="D368" i="3"/>
  <c r="F335" i="3"/>
  <c r="I312" i="3"/>
  <c r="C261" i="3"/>
  <c r="D224" i="3"/>
  <c r="C22" i="3"/>
  <c r="C217" i="3"/>
  <c r="D190" i="3"/>
  <c r="E187" i="3"/>
  <c r="L298" i="3"/>
  <c r="E158" i="3"/>
  <c r="E74" i="3"/>
  <c r="E57" i="3"/>
  <c r="D70" i="3"/>
  <c r="K252" i="3"/>
  <c r="K222" i="3"/>
  <c r="C283" i="3"/>
  <c r="F8" i="3"/>
  <c r="D240" i="3"/>
  <c r="E31" i="3"/>
  <c r="F22" i="3"/>
  <c r="C92" i="3"/>
  <c r="C34" i="3"/>
  <c r="E231" i="3"/>
  <c r="E283" i="3"/>
  <c r="D164" i="3"/>
  <c r="F116" i="3"/>
  <c r="E275" i="3"/>
  <c r="I144" i="3"/>
  <c r="F275" i="3"/>
  <c r="C254" i="3"/>
  <c r="C222" i="3"/>
  <c r="D293" i="3"/>
  <c r="I178" i="3"/>
  <c r="F52" i="3"/>
  <c r="C374" i="3"/>
  <c r="E318" i="3"/>
  <c r="E246" i="3"/>
  <c r="D34" i="3"/>
  <c r="C262" i="3"/>
  <c r="K143" i="3"/>
  <c r="E222" i="3"/>
  <c r="E26" i="3"/>
  <c r="E202" i="3"/>
  <c r="E153" i="3"/>
  <c r="C346" i="3"/>
  <c r="F310" i="3"/>
  <c r="L209" i="3"/>
  <c r="K131" i="3"/>
  <c r="C332" i="3"/>
  <c r="F362" i="3"/>
  <c r="F285" i="3"/>
  <c r="C55" i="3"/>
  <c r="C292" i="3"/>
  <c r="F136" i="3"/>
  <c r="I199" i="3"/>
  <c r="D285" i="3"/>
  <c r="D284" i="3"/>
  <c r="C249" i="3"/>
  <c r="L162" i="3"/>
  <c r="D300" i="3"/>
  <c r="I231" i="3"/>
  <c r="F110" i="3"/>
  <c r="J322" i="3"/>
  <c r="E248" i="3"/>
  <c r="E157" i="3"/>
  <c r="F36" i="3"/>
  <c r="C144" i="3"/>
  <c r="I279" i="3"/>
  <c r="E71" i="3"/>
  <c r="K303" i="3"/>
  <c r="F246" i="3"/>
  <c r="D153" i="3"/>
  <c r="J54" i="3"/>
  <c r="L130" i="3"/>
  <c r="C224" i="3"/>
  <c r="F102" i="3"/>
  <c r="D53" i="3"/>
  <c r="I149" i="3"/>
  <c r="F23" i="3"/>
  <c r="C4" i="3"/>
  <c r="K192" i="3"/>
  <c r="D109" i="3"/>
  <c r="D342" i="3"/>
  <c r="E190" i="3"/>
  <c r="L361" i="3"/>
  <c r="F128" i="3"/>
  <c r="F241" i="3"/>
  <c r="C230" i="3"/>
  <c r="F284" i="3"/>
  <c r="F189" i="3"/>
  <c r="E260" i="3"/>
  <c r="D88" i="3"/>
  <c r="D72" i="3"/>
  <c r="D255" i="3"/>
  <c r="D356" i="3"/>
  <c r="D252" i="3"/>
  <c r="D68" i="3"/>
  <c r="D49" i="3"/>
  <c r="E339" i="3"/>
  <c r="E321" i="3"/>
  <c r="C225" i="3"/>
  <c r="D107" i="3"/>
  <c r="F112" i="3"/>
  <c r="D19" i="3"/>
  <c r="L345" i="3"/>
  <c r="C179" i="3"/>
  <c r="F74" i="3"/>
  <c r="C308" i="3"/>
  <c r="D205" i="3"/>
  <c r="D318" i="3"/>
  <c r="C121" i="3"/>
  <c r="D212" i="3"/>
  <c r="C7" i="3"/>
  <c r="F322" i="3"/>
  <c r="F103" i="3"/>
  <c r="E330" i="3"/>
  <c r="F325" i="3"/>
  <c r="C265" i="3"/>
  <c r="F142" i="3"/>
  <c r="E18" i="3"/>
  <c r="D106" i="3"/>
  <c r="J310" i="3"/>
  <c r="D18" i="3"/>
  <c r="L267" i="3"/>
  <c r="F173" i="3"/>
  <c r="K338" i="3"/>
  <c r="F352" i="3"/>
  <c r="C180" i="3"/>
  <c r="I336" i="3"/>
  <c r="C345" i="3"/>
  <c r="C348" i="3"/>
  <c r="F107" i="3"/>
  <c r="F191" i="3"/>
  <c r="D265" i="3"/>
  <c r="C342" i="3"/>
  <c r="F318" i="3"/>
  <c r="D135" i="3"/>
  <c r="D340" i="3"/>
  <c r="F309" i="3"/>
  <c r="E97" i="3"/>
  <c r="C248" i="3"/>
  <c r="C269" i="3"/>
  <c r="F224" i="3"/>
  <c r="J141" i="3"/>
  <c r="F14" i="3"/>
  <c r="D258" i="3"/>
  <c r="F117" i="3"/>
  <c r="C263" i="3"/>
  <c r="K213" i="3"/>
  <c r="D246" i="3"/>
  <c r="E94" i="3"/>
  <c r="F236" i="3"/>
  <c r="C273" i="3"/>
  <c r="E274" i="3"/>
  <c r="D372" i="3"/>
  <c r="F375" i="3"/>
  <c r="C125" i="3"/>
  <c r="F251" i="3"/>
  <c r="F193" i="3"/>
  <c r="F192" i="3"/>
  <c r="D58" i="3"/>
  <c r="E23" i="3"/>
  <c r="D336" i="3"/>
  <c r="J274" i="3"/>
  <c r="F6" i="3"/>
  <c r="F301" i="3"/>
  <c r="F357" i="3"/>
  <c r="F232" i="3"/>
  <c r="E36" i="3"/>
  <c r="D337" i="3"/>
  <c r="J192" i="3"/>
  <c r="F308" i="3"/>
  <c r="D60" i="3"/>
  <c r="D118" i="3"/>
  <c r="D257" i="3"/>
  <c r="F178" i="3"/>
  <c r="E287" i="3"/>
  <c r="I222" i="3"/>
  <c r="C264" i="3"/>
  <c r="E184" i="3"/>
  <c r="D123" i="3"/>
  <c r="I254" i="3"/>
  <c r="C375" i="3"/>
  <c r="J332" i="3"/>
  <c r="D15" i="3"/>
  <c r="D281" i="3"/>
  <c r="C277" i="3"/>
  <c r="J366" i="3"/>
  <c r="L48" i="3"/>
  <c r="C354" i="3"/>
  <c r="D103" i="3"/>
  <c r="D139" i="3"/>
  <c r="F12" i="3"/>
  <c r="F37" i="3"/>
  <c r="F230" i="3"/>
  <c r="J81" i="3"/>
  <c r="J289" i="3"/>
  <c r="E111" i="3"/>
  <c r="J212" i="3"/>
  <c r="J143" i="3"/>
  <c r="E189" i="3"/>
  <c r="D175" i="3"/>
  <c r="L175" i="3"/>
  <c r="E332" i="3"/>
  <c r="E69" i="3"/>
  <c r="D162" i="3"/>
  <c r="D345" i="3"/>
  <c r="J373" i="3"/>
  <c r="I302" i="3"/>
  <c r="C297" i="3"/>
  <c r="F157" i="3"/>
  <c r="C206" i="3"/>
  <c r="E256" i="3"/>
  <c r="C219" i="3"/>
  <c r="E169" i="3"/>
  <c r="C366" i="3"/>
  <c r="E29" i="3"/>
  <c r="C69" i="3"/>
  <c r="F46" i="3"/>
  <c r="F183" i="3"/>
  <c r="E120" i="3"/>
  <c r="F67" i="3"/>
  <c r="C200" i="3"/>
  <c r="D173" i="3"/>
  <c r="K374" i="3"/>
  <c r="F210" i="3"/>
  <c r="L317" i="3"/>
  <c r="F341" i="3"/>
  <c r="E145" i="3"/>
  <c r="D9" i="3"/>
  <c r="K159" i="3"/>
  <c r="C93" i="3"/>
  <c r="K124" i="3"/>
  <c r="F289" i="3"/>
  <c r="D354" i="3"/>
  <c r="F239" i="3"/>
  <c r="C211" i="3"/>
  <c r="D194" i="3"/>
  <c r="E243" i="3"/>
  <c r="D348" i="3"/>
  <c r="C363" i="3"/>
  <c r="D126" i="3"/>
  <c r="D155" i="3"/>
  <c r="F303" i="3"/>
  <c r="C353" i="3"/>
  <c r="C372" i="3"/>
  <c r="C364" i="3"/>
  <c r="C227" i="3"/>
  <c r="L75" i="3"/>
  <c r="J340" i="3"/>
  <c r="E341" i="3"/>
  <c r="C161" i="3"/>
  <c r="E207" i="3"/>
  <c r="E254" i="3"/>
  <c r="E304" i="3"/>
  <c r="C57" i="3"/>
  <c r="C322" i="3"/>
  <c r="C209" i="3"/>
  <c r="D313" i="3"/>
  <c r="C187" i="3"/>
  <c r="E155" i="3"/>
  <c r="F273" i="3"/>
  <c r="E340" i="3"/>
  <c r="C114" i="3"/>
  <c r="D343" i="3"/>
  <c r="D355" i="3"/>
  <c r="E46" i="3"/>
  <c r="C334" i="3"/>
  <c r="F215" i="3"/>
  <c r="C97" i="3"/>
  <c r="C186" i="3"/>
  <c r="C188" i="3"/>
  <c r="C194" i="3"/>
  <c r="F177" i="3"/>
  <c r="F19" i="3"/>
  <c r="D66" i="3"/>
  <c r="D374" i="3"/>
  <c r="D174" i="3"/>
  <c r="I30" i="3"/>
  <c r="C163" i="3"/>
  <c r="D71" i="3"/>
  <c r="C231" i="3"/>
  <c r="E123" i="3"/>
  <c r="D270" i="3"/>
  <c r="C157" i="3"/>
  <c r="J264" i="3"/>
  <c r="L65" i="3"/>
  <c r="D311" i="3"/>
  <c r="C368" i="3"/>
  <c r="D222" i="3"/>
  <c r="C347" i="3"/>
  <c r="K55" i="3"/>
  <c r="E370" i="3"/>
  <c r="D177" i="3"/>
  <c r="D50" i="3"/>
  <c r="C129" i="3"/>
  <c r="C162" i="3"/>
  <c r="J203" i="3"/>
  <c r="F329" i="3"/>
  <c r="C11" i="3"/>
  <c r="K72" i="3"/>
  <c r="F306" i="3"/>
  <c r="E303" i="3"/>
  <c r="D371" i="3"/>
  <c r="F27" i="3"/>
  <c r="I182" i="3"/>
  <c r="E290" i="3"/>
  <c r="E182" i="3"/>
  <c r="E363" i="3"/>
  <c r="L360" i="3"/>
  <c r="C311" i="3"/>
  <c r="L326" i="3"/>
  <c r="E346" i="3"/>
  <c r="E159" i="3"/>
  <c r="J348" i="3"/>
  <c r="F5" i="3"/>
  <c r="E292" i="3"/>
  <c r="E227" i="3"/>
  <c r="F69" i="3"/>
  <c r="J329" i="3"/>
  <c r="I201" i="3"/>
  <c r="F254" i="3"/>
  <c r="F330" i="3"/>
  <c r="F349" i="3"/>
  <c r="E79" i="3"/>
  <c r="F283" i="3"/>
  <c r="K345" i="3"/>
  <c r="C63" i="3"/>
  <c r="C318" i="3"/>
  <c r="D248" i="3"/>
  <c r="D320" i="3"/>
  <c r="K248" i="3"/>
  <c r="D4" i="3"/>
  <c r="E78" i="3"/>
  <c r="D324" i="3"/>
  <c r="F354" i="3"/>
  <c r="C101" i="3"/>
  <c r="C341" i="3"/>
  <c r="F245" i="3"/>
  <c r="C43" i="3"/>
  <c r="D149" i="3"/>
  <c r="D160" i="3"/>
  <c r="L328" i="3"/>
  <c r="F212" i="3"/>
  <c r="L93" i="3"/>
  <c r="F132" i="3"/>
  <c r="F233" i="3"/>
  <c r="D125" i="3"/>
  <c r="L241" i="3"/>
  <c r="E172" i="3"/>
  <c r="J319" i="3"/>
  <c r="C76" i="3"/>
  <c r="F328" i="3"/>
  <c r="F317" i="3"/>
  <c r="E322" i="3"/>
  <c r="C268" i="3"/>
  <c r="E364" i="3"/>
  <c r="D254" i="3"/>
  <c r="E245" i="3"/>
  <c r="E252" i="3"/>
  <c r="L163" i="3"/>
  <c r="C94" i="3"/>
  <c r="F143" i="3"/>
  <c r="E367" i="3"/>
  <c r="C279" i="3"/>
  <c r="D158" i="3"/>
  <c r="D289" i="3"/>
  <c r="L185" i="3"/>
  <c r="F214" i="3"/>
  <c r="D274" i="3"/>
  <c r="F203" i="3"/>
  <c r="C338" i="3"/>
  <c r="K329" i="3"/>
  <c r="C221" i="3"/>
  <c r="E273" i="3"/>
  <c r="J121" i="3"/>
  <c r="F253" i="3"/>
  <c r="C88" i="3"/>
  <c r="D316" i="3"/>
  <c r="L266" i="3"/>
  <c r="J198" i="3"/>
  <c r="C216" i="3"/>
  <c r="F221" i="3"/>
  <c r="F265" i="3"/>
  <c r="E258" i="3"/>
  <c r="J342" i="3"/>
  <c r="C23" i="3"/>
  <c r="K108" i="3"/>
  <c r="D269" i="3"/>
  <c r="E167" i="3"/>
  <c r="D44" i="3"/>
  <c r="F247" i="3"/>
  <c r="I101" i="3"/>
  <c r="L362" i="3"/>
  <c r="E165" i="3"/>
  <c r="D287" i="3"/>
  <c r="D92" i="3"/>
  <c r="D244" i="3"/>
  <c r="C234" i="3"/>
  <c r="D314" i="3"/>
  <c r="L310" i="3"/>
  <c r="J357" i="3"/>
  <c r="I140" i="3"/>
  <c r="E211" i="3"/>
  <c r="E338" i="3"/>
  <c r="I321" i="3"/>
  <c r="L283" i="3"/>
  <c r="C80" i="3"/>
  <c r="I217" i="3"/>
  <c r="E194" i="3"/>
  <c r="D302" i="3"/>
  <c r="J363" i="3"/>
  <c r="C333" i="3"/>
  <c r="K212" i="3"/>
  <c r="C215" i="3"/>
  <c r="E239" i="3"/>
  <c r="F35" i="3"/>
  <c r="F315" i="3"/>
  <c r="C339" i="3"/>
  <c r="E232" i="3"/>
  <c r="D275" i="3"/>
  <c r="C365" i="3"/>
  <c r="C312" i="3"/>
  <c r="D168" i="3"/>
  <c r="E64" i="3"/>
  <c r="C149" i="3"/>
  <c r="E343" i="3"/>
  <c r="D130" i="3"/>
  <c r="E116" i="3"/>
  <c r="E289" i="3"/>
  <c r="J222" i="3"/>
  <c r="E128" i="3"/>
  <c r="F373" i="3"/>
  <c r="K45" i="3"/>
  <c r="E213" i="3"/>
  <c r="C324" i="3"/>
  <c r="C197" i="3"/>
  <c r="D290" i="3"/>
  <c r="J191" i="3"/>
  <c r="J273" i="3"/>
  <c r="F296" i="3"/>
  <c r="E83" i="3"/>
  <c r="C327" i="3"/>
  <c r="I280" i="3"/>
  <c r="F365" i="3"/>
  <c r="D220" i="3"/>
  <c r="C350" i="3"/>
  <c r="D140" i="3"/>
  <c r="E372" i="3"/>
  <c r="F339" i="3"/>
  <c r="E267" i="3"/>
  <c r="F259" i="3"/>
  <c r="K372" i="3"/>
  <c r="D78" i="3"/>
  <c r="F130" i="3"/>
  <c r="E277" i="3"/>
  <c r="D321" i="3"/>
  <c r="F199" i="3"/>
  <c r="F287" i="3"/>
  <c r="F34" i="3"/>
  <c r="F238" i="3"/>
  <c r="E272" i="3"/>
  <c r="F31" i="3"/>
  <c r="J211" i="3"/>
  <c r="C6" i="3"/>
  <c r="E353" i="3"/>
  <c r="C282" i="3"/>
  <c r="C171" i="3"/>
  <c r="D178" i="3"/>
  <c r="F345" i="3"/>
  <c r="E308" i="3"/>
  <c r="C329" i="3"/>
  <c r="D369" i="3"/>
  <c r="L247" i="3"/>
  <c r="F174" i="3"/>
  <c r="I283" i="3"/>
  <c r="C72" i="3"/>
  <c r="E143" i="3"/>
  <c r="F295" i="3"/>
  <c r="I270" i="3"/>
  <c r="E10" i="3"/>
  <c r="C369" i="3"/>
  <c r="F292" i="3"/>
  <c r="F32" i="3"/>
  <c r="F286" i="3"/>
  <c r="C39" i="3"/>
  <c r="F367" i="3"/>
  <c r="F148" i="3"/>
  <c r="L60" i="3"/>
  <c r="F176" i="3"/>
  <c r="F333" i="3"/>
  <c r="C77" i="3"/>
  <c r="K290" i="3"/>
  <c r="F126" i="3"/>
  <c r="J32" i="3"/>
  <c r="C319" i="3"/>
  <c r="C295" i="3"/>
  <c r="E32" i="3"/>
  <c r="E192" i="3"/>
  <c r="J159" i="3"/>
  <c r="C183" i="3"/>
  <c r="D157" i="3"/>
  <c r="C287" i="3"/>
  <c r="J100" i="3"/>
  <c r="F72" i="3"/>
  <c r="F182" i="3"/>
  <c r="F305" i="3"/>
  <c r="D96" i="3"/>
  <c r="D364" i="3"/>
  <c r="D273" i="3"/>
  <c r="F370" i="3"/>
  <c r="F163" i="3"/>
  <c r="I223" i="3"/>
  <c r="E297" i="3"/>
  <c r="L223" i="3"/>
  <c r="D28" i="3"/>
  <c r="J316" i="3"/>
  <c r="F208" i="3"/>
  <c r="D303" i="3"/>
  <c r="D328" i="3"/>
  <c r="C104" i="3"/>
  <c r="F321" i="3"/>
  <c r="C251" i="3"/>
  <c r="C14" i="3"/>
  <c r="E195" i="3"/>
  <c r="D215" i="3"/>
  <c r="I225" i="3"/>
  <c r="I109" i="3"/>
  <c r="I372" i="3"/>
  <c r="J242" i="3"/>
  <c r="C71" i="3"/>
  <c r="F272" i="3"/>
  <c r="C212" i="3"/>
  <c r="E15" i="3"/>
  <c r="F331" i="3"/>
  <c r="F229" i="3"/>
  <c r="E139" i="3"/>
  <c r="I328" i="3"/>
  <c r="J125" i="3"/>
  <c r="L365" i="3"/>
  <c r="D360" i="3"/>
  <c r="F358" i="3"/>
  <c r="C107" i="3"/>
  <c r="L186" i="3"/>
  <c r="D25" i="3"/>
  <c r="C359" i="3"/>
  <c r="K178" i="3"/>
  <c r="J306" i="3"/>
  <c r="F314" i="3"/>
  <c r="D245" i="3"/>
  <c r="D263" i="3"/>
  <c r="L341" i="3"/>
  <c r="D113" i="3"/>
  <c r="D51" i="3"/>
  <c r="D253" i="3"/>
  <c r="F327" i="3"/>
  <c r="D100" i="3"/>
  <c r="L339" i="3"/>
  <c r="I196" i="3"/>
  <c r="F363" i="3"/>
  <c r="F80" i="3"/>
  <c r="C73" i="3"/>
  <c r="D341" i="3"/>
  <c r="E44" i="3"/>
  <c r="E294" i="3"/>
  <c r="D43" i="3"/>
  <c r="I318" i="3"/>
  <c r="C355" i="3"/>
  <c r="F54" i="3"/>
  <c r="F114" i="3"/>
  <c r="C201" i="3"/>
  <c r="D154" i="3"/>
  <c r="L285" i="3"/>
  <c r="D75" i="3"/>
  <c r="F78" i="3"/>
  <c r="C119" i="3"/>
  <c r="D90" i="3"/>
  <c r="E113" i="3"/>
  <c r="C112" i="3"/>
  <c r="E25" i="3"/>
  <c r="J315" i="3"/>
  <c r="I334" i="3"/>
  <c r="D199" i="3"/>
  <c r="C343" i="3"/>
  <c r="E67" i="3"/>
  <c r="F92" i="3"/>
  <c r="D147" i="3"/>
  <c r="D298" i="3"/>
  <c r="J278" i="3"/>
  <c r="E20" i="3"/>
  <c r="E354" i="3"/>
  <c r="E259" i="3"/>
  <c r="F119" i="3"/>
  <c r="E286" i="3"/>
  <c r="E315" i="3"/>
  <c r="D197" i="3"/>
  <c r="D211" i="3"/>
  <c r="D161" i="3"/>
  <c r="E81" i="3"/>
  <c r="L195" i="3"/>
  <c r="I212" i="3"/>
  <c r="F70" i="3"/>
  <c r="C150" i="3"/>
  <c r="C252" i="3"/>
  <c r="C172" i="3"/>
  <c r="F209" i="3"/>
  <c r="C317" i="3"/>
  <c r="J114" i="3"/>
  <c r="E293" i="3"/>
  <c r="D353" i="3"/>
  <c r="L287" i="3"/>
  <c r="F111" i="3"/>
  <c r="C238" i="3"/>
  <c r="C138" i="3"/>
  <c r="L346" i="3"/>
  <c r="F181" i="3"/>
  <c r="D292" i="3"/>
  <c r="F79" i="3"/>
  <c r="C174" i="3"/>
  <c r="F63" i="3"/>
  <c r="F252" i="3"/>
  <c r="E335" i="3"/>
  <c r="E348" i="3"/>
  <c r="F184" i="3"/>
  <c r="C177" i="3"/>
  <c r="C304" i="3"/>
  <c r="E357" i="3"/>
  <c r="I337" i="3"/>
  <c r="C286" i="3"/>
  <c r="D227" i="3"/>
  <c r="F240" i="3"/>
  <c r="D196" i="3"/>
  <c r="I327" i="3"/>
  <c r="E8" i="3"/>
  <c r="C266" i="3"/>
  <c r="C5" i="3"/>
  <c r="L354" i="3"/>
  <c r="F11" i="3"/>
  <c r="F133" i="3"/>
  <c r="D323" i="3"/>
  <c r="C53" i="3"/>
  <c r="F154" i="3"/>
  <c r="J235" i="3"/>
  <c r="L216" i="3"/>
  <c r="D370" i="3"/>
  <c r="I29" i="3"/>
  <c r="F94" i="3"/>
  <c r="L324" i="3"/>
  <c r="J283" i="3"/>
  <c r="E375" i="3"/>
  <c r="D166" i="3"/>
  <c r="L139" i="3"/>
  <c r="L292" i="3"/>
  <c r="C36" i="3"/>
  <c r="I218" i="3"/>
  <c r="E48" i="3"/>
  <c r="E88" i="3"/>
  <c r="D184" i="3"/>
  <c r="E240" i="3"/>
  <c r="D301" i="3"/>
  <c r="D299" i="3"/>
  <c r="D156" i="3"/>
  <c r="C236" i="3"/>
  <c r="E142" i="3"/>
  <c r="D309" i="3"/>
  <c r="C60" i="3"/>
  <c r="I346" i="3"/>
  <c r="K300" i="3"/>
  <c r="D225" i="3"/>
  <c r="E360" i="3"/>
  <c r="D339" i="3"/>
  <c r="K88" i="3"/>
  <c r="D295" i="3"/>
  <c r="C245" i="3"/>
  <c r="C178" i="3"/>
  <c r="K316" i="3"/>
  <c r="I247" i="3"/>
  <c r="D7" i="3"/>
  <c r="K156" i="3"/>
  <c r="K335" i="3"/>
  <c r="E221" i="3"/>
  <c r="C61" i="3"/>
  <c r="D331" i="3"/>
  <c r="F106" i="3"/>
  <c r="F98" i="3"/>
  <c r="E135" i="3"/>
  <c r="E218" i="3"/>
  <c r="E130" i="3"/>
  <c r="C134" i="3"/>
  <c r="E43" i="3"/>
  <c r="D288" i="3"/>
  <c r="C130" i="3"/>
  <c r="F269" i="3"/>
  <c r="C181" i="3"/>
  <c r="J202" i="3"/>
  <c r="I143" i="3"/>
  <c r="E369" i="3"/>
  <c r="F299" i="3"/>
  <c r="F360" i="3"/>
  <c r="K285" i="3"/>
  <c r="J168" i="3"/>
  <c r="E110" i="3"/>
  <c r="D29" i="3"/>
  <c r="D338" i="3"/>
  <c r="C131" i="3"/>
  <c r="C95" i="3"/>
  <c r="I366" i="3"/>
  <c r="J250" i="3"/>
  <c r="I242" i="3"/>
  <c r="F313" i="3"/>
  <c r="D182" i="3"/>
  <c r="L39" i="3"/>
  <c r="F223" i="3"/>
  <c r="F270" i="3"/>
  <c r="D62" i="3"/>
  <c r="D14" i="3"/>
  <c r="F231" i="3"/>
  <c r="D201" i="3"/>
  <c r="L35" i="3"/>
  <c r="L356" i="3"/>
  <c r="F279" i="3"/>
  <c r="E204" i="3"/>
  <c r="C370" i="3"/>
  <c r="E163" i="3"/>
  <c r="L263" i="3"/>
  <c r="D350" i="3"/>
  <c r="C68" i="3"/>
  <c r="F71" i="3"/>
  <c r="E91" i="3"/>
  <c r="F42" i="3"/>
  <c r="D94" i="3"/>
  <c r="E181" i="3"/>
  <c r="L262" i="3"/>
  <c r="F340" i="3"/>
  <c r="D136" i="3"/>
  <c r="I230" i="3"/>
  <c r="L334" i="3"/>
  <c r="K13" i="3"/>
  <c r="K288" i="3"/>
  <c r="J341" i="3"/>
  <c r="K344" i="3"/>
  <c r="K29" i="3"/>
  <c r="K296" i="3"/>
  <c r="I232" i="3"/>
  <c r="E102" i="3"/>
  <c r="L210" i="3"/>
  <c r="F227" i="3"/>
  <c r="F280" i="3"/>
  <c r="F316" i="3"/>
  <c r="D24" i="3"/>
  <c r="I229" i="3"/>
  <c r="E255" i="3"/>
  <c r="F138" i="3"/>
  <c r="I357" i="3"/>
  <c r="D21" i="3"/>
  <c r="E257" i="3"/>
  <c r="I351" i="3"/>
  <c r="C122" i="3"/>
  <c r="E140" i="3"/>
  <c r="K280" i="3"/>
  <c r="D218" i="3"/>
  <c r="E323" i="3"/>
  <c r="E89" i="3"/>
  <c r="K187" i="3"/>
  <c r="F125" i="3"/>
  <c r="E11" i="3"/>
  <c r="C137" i="3"/>
  <c r="F204" i="3"/>
  <c r="E263" i="3"/>
  <c r="D132" i="3"/>
  <c r="D89" i="3"/>
  <c r="F87" i="3"/>
  <c r="E66" i="3"/>
  <c r="E351" i="3"/>
  <c r="D16" i="3"/>
  <c r="J226" i="3"/>
  <c r="I139" i="3"/>
  <c r="K278" i="3"/>
  <c r="K346" i="3"/>
  <c r="L307" i="3"/>
  <c r="C336" i="3"/>
  <c r="E103" i="3"/>
  <c r="I344" i="3"/>
  <c r="J119" i="3"/>
  <c r="E121" i="3"/>
  <c r="E347" i="3"/>
  <c r="F89" i="3"/>
  <c r="E173" i="3"/>
  <c r="I86" i="3"/>
  <c r="E144" i="3"/>
  <c r="L236" i="3"/>
  <c r="F344" i="3"/>
  <c r="L278" i="3"/>
  <c r="I295" i="3"/>
  <c r="K118" i="3"/>
  <c r="J299" i="3"/>
  <c r="F62" i="3"/>
  <c r="F267" i="3"/>
  <c r="F216" i="3"/>
  <c r="J318" i="3"/>
  <c r="E228" i="3"/>
  <c r="F129" i="3"/>
  <c r="E241" i="3"/>
  <c r="F10" i="3"/>
  <c r="L257" i="3"/>
  <c r="F197" i="3"/>
  <c r="C307" i="3"/>
  <c r="F60" i="3"/>
  <c r="F217" i="3"/>
  <c r="D249" i="3"/>
  <c r="F162" i="3"/>
  <c r="K342" i="3"/>
  <c r="C154" i="3"/>
  <c r="I341" i="3"/>
  <c r="F29" i="3"/>
  <c r="D250" i="3"/>
  <c r="D129" i="3"/>
  <c r="J346" i="3"/>
  <c r="F248" i="3"/>
  <c r="E178" i="3"/>
  <c r="F211" i="3"/>
  <c r="F243" i="3"/>
  <c r="L297" i="3"/>
  <c r="C244" i="3"/>
  <c r="D351" i="3"/>
  <c r="C218" i="3"/>
  <c r="J176" i="3"/>
  <c r="D362" i="3"/>
  <c r="J189" i="3"/>
  <c r="C110" i="3"/>
  <c r="K250" i="3"/>
  <c r="C214" i="3"/>
  <c r="J213" i="3"/>
  <c r="C139" i="3"/>
  <c r="F311" i="3"/>
  <c r="F108" i="3"/>
  <c r="C259" i="3"/>
  <c r="E291" i="3"/>
  <c r="C235" i="3"/>
  <c r="L274" i="3"/>
  <c r="E208" i="3"/>
  <c r="E371" i="3"/>
  <c r="C118" i="3"/>
  <c r="D110" i="3"/>
  <c r="I286" i="3"/>
  <c r="J260" i="3"/>
  <c r="F28" i="3"/>
  <c r="C306" i="3"/>
  <c r="D243" i="3"/>
  <c r="D82" i="3"/>
  <c r="C56" i="3"/>
  <c r="K121" i="3"/>
  <c r="L197" i="3"/>
  <c r="F83" i="3"/>
  <c r="K272" i="3"/>
  <c r="E105" i="3"/>
  <c r="E17" i="3"/>
  <c r="C120" i="3"/>
  <c r="D116" i="3"/>
  <c r="E98" i="3"/>
  <c r="J362" i="3"/>
  <c r="I31" i="3"/>
  <c r="C136" i="3"/>
  <c r="C300" i="3"/>
  <c r="C198" i="3"/>
  <c r="J109" i="3"/>
  <c r="D8" i="3"/>
  <c r="I100" i="3"/>
  <c r="D234" i="3"/>
  <c r="C105" i="3"/>
  <c r="E314" i="3"/>
  <c r="F293" i="3"/>
  <c r="J130" i="3"/>
  <c r="C102" i="3"/>
  <c r="E298" i="3"/>
  <c r="D104" i="3"/>
  <c r="D20" i="3"/>
  <c r="E223" i="3"/>
  <c r="E285" i="3"/>
  <c r="J280" i="3"/>
  <c r="E355" i="3"/>
  <c r="J359" i="3"/>
  <c r="D46" i="3"/>
  <c r="K323" i="3"/>
  <c r="C165" i="3"/>
  <c r="K238" i="3"/>
  <c r="I197" i="3"/>
  <c r="E269" i="3"/>
  <c r="D67" i="3"/>
  <c r="J364" i="3"/>
  <c r="D237" i="3"/>
  <c r="D117" i="3"/>
  <c r="D251" i="3"/>
  <c r="I329" i="3"/>
  <c r="E216" i="3"/>
  <c r="C132" i="3"/>
  <c r="K283" i="3"/>
  <c r="I135" i="3"/>
  <c r="K204" i="3"/>
  <c r="C32" i="3"/>
  <c r="D5" i="3"/>
  <c r="D322" i="3"/>
  <c r="D334" i="3"/>
  <c r="J314" i="3"/>
  <c r="I89" i="3"/>
  <c r="K97" i="3"/>
  <c r="E148" i="3"/>
  <c r="L212" i="3"/>
  <c r="D115" i="3"/>
  <c r="F88" i="3"/>
  <c r="E152" i="3"/>
  <c r="J214" i="3"/>
  <c r="K275" i="3"/>
  <c r="L369" i="3"/>
  <c r="J210" i="3"/>
  <c r="I52" i="3"/>
  <c r="I257" i="3"/>
  <c r="J25" i="3"/>
  <c r="F7" i="3"/>
  <c r="F96" i="3"/>
  <c r="C82" i="3"/>
  <c r="L32" i="3"/>
  <c r="E307" i="3"/>
  <c r="D39" i="3"/>
  <c r="K293" i="3"/>
  <c r="E366" i="3"/>
  <c r="C302" i="3"/>
  <c r="D171" i="3"/>
  <c r="D99" i="3"/>
  <c r="C24" i="3"/>
  <c r="C373" i="3"/>
  <c r="F343" i="3"/>
  <c r="D359" i="3"/>
  <c r="D235" i="3"/>
  <c r="D221" i="3"/>
  <c r="K220" i="3"/>
  <c r="K215" i="3"/>
  <c r="E230" i="3"/>
  <c r="F234" i="3"/>
  <c r="C289" i="3"/>
  <c r="L333" i="3"/>
  <c r="L306" i="3"/>
  <c r="L312" i="3"/>
  <c r="C81" i="3"/>
  <c r="E324" i="3"/>
  <c r="C260" i="3"/>
  <c r="E337" i="3"/>
  <c r="D325" i="3"/>
  <c r="F336" i="3"/>
  <c r="D259" i="3"/>
  <c r="C246" i="3"/>
  <c r="C356" i="3"/>
  <c r="D349" i="3"/>
  <c r="E361" i="3"/>
  <c r="D121" i="3"/>
  <c r="D279" i="3"/>
  <c r="C146" i="3"/>
  <c r="D373" i="3"/>
  <c r="F160" i="3"/>
  <c r="E70" i="3"/>
  <c r="E47" i="3"/>
  <c r="E124" i="3"/>
  <c r="F105" i="3"/>
  <c r="C160" i="3"/>
  <c r="F312" i="3"/>
  <c r="D219" i="3"/>
  <c r="E242" i="3"/>
  <c r="C232" i="3"/>
  <c r="D260" i="3"/>
  <c r="E233" i="3"/>
  <c r="E176" i="3"/>
  <c r="L109" i="3"/>
  <c r="L340" i="3"/>
  <c r="E265" i="3"/>
  <c r="E327" i="3"/>
  <c r="E250" i="3"/>
  <c r="D48" i="3"/>
  <c r="E236" i="3"/>
  <c r="C145" i="3"/>
  <c r="E325" i="3"/>
  <c r="F44" i="3"/>
  <c r="J356" i="3"/>
  <c r="E210" i="3"/>
  <c r="E295" i="3"/>
  <c r="K25" i="3"/>
  <c r="D276" i="3"/>
  <c r="F109" i="3"/>
  <c r="D76" i="3"/>
  <c r="D291" i="3"/>
  <c r="J323" i="3"/>
  <c r="E368" i="3"/>
  <c r="E237" i="3"/>
  <c r="E281" i="3"/>
  <c r="E234" i="3"/>
  <c r="E198" i="3"/>
  <c r="I175" i="3"/>
  <c r="D226" i="3"/>
  <c r="F201" i="3"/>
  <c r="E86" i="3"/>
  <c r="E126" i="3"/>
  <c r="D170" i="3"/>
  <c r="F242" i="3"/>
  <c r="C362" i="3"/>
  <c r="F255" i="3"/>
  <c r="L214" i="3"/>
  <c r="L196" i="3"/>
  <c r="E310" i="3"/>
  <c r="D296" i="3"/>
  <c r="F169" i="3"/>
  <c r="K208" i="3"/>
  <c r="F288" i="3"/>
  <c r="F55" i="3"/>
  <c r="F24" i="3"/>
  <c r="D209" i="3"/>
  <c r="E386" i="3"/>
  <c r="L94" i="3"/>
  <c r="D304" i="3"/>
  <c r="E34" i="3"/>
  <c r="D120" i="3"/>
  <c r="C184" i="3"/>
  <c r="E374" i="3"/>
  <c r="K352" i="3"/>
  <c r="I129" i="3"/>
  <c r="D146" i="3"/>
  <c r="L290" i="3"/>
  <c r="F39" i="3"/>
  <c r="I183" i="3"/>
  <c r="K120" i="3"/>
  <c r="L250" i="3"/>
  <c r="D141" i="3"/>
  <c r="F300" i="3"/>
  <c r="K141" i="3"/>
  <c r="C170" i="3"/>
  <c r="D108" i="3"/>
  <c r="J286" i="3"/>
  <c r="E101" i="3"/>
  <c r="L227" i="3"/>
  <c r="E137" i="3"/>
  <c r="J64" i="3"/>
  <c r="J185" i="3"/>
  <c r="K89" i="3"/>
  <c r="J138" i="3"/>
  <c r="C9" i="3"/>
  <c r="I184" i="3"/>
  <c r="L246" i="3"/>
  <c r="L171" i="3"/>
  <c r="E125" i="3"/>
  <c r="L6" i="3"/>
  <c r="J147" i="3"/>
  <c r="I293" i="3"/>
  <c r="D180" i="3"/>
  <c r="C237" i="3"/>
  <c r="C83" i="3"/>
  <c r="C271" i="3"/>
  <c r="C291" i="3"/>
  <c r="D114" i="3"/>
  <c r="F53" i="3"/>
  <c r="K365" i="3"/>
  <c r="E84" i="3"/>
  <c r="L117" i="3"/>
  <c r="K339" i="3"/>
  <c r="F170" i="3"/>
  <c r="E146" i="3"/>
  <c r="F58" i="3"/>
  <c r="I19" i="3"/>
  <c r="I170" i="3"/>
  <c r="C169" i="3"/>
  <c r="F207" i="3"/>
  <c r="J374" i="3"/>
  <c r="C326" i="3"/>
  <c r="C176" i="3"/>
  <c r="K177" i="3"/>
  <c r="K207" i="3"/>
  <c r="I362" i="3"/>
  <c r="E224" i="3"/>
  <c r="F50" i="3"/>
  <c r="C344" i="3"/>
  <c r="C275" i="3"/>
  <c r="D352" i="3"/>
  <c r="C358" i="3"/>
  <c r="D181" i="3"/>
  <c r="K270" i="3"/>
  <c r="F101" i="3"/>
  <c r="D40" i="3"/>
  <c r="K320" i="3"/>
  <c r="D189" i="3"/>
  <c r="J46" i="3"/>
  <c r="K11" i="3"/>
  <c r="E62" i="3"/>
  <c r="F91" i="3"/>
  <c r="L355" i="3"/>
  <c r="F33" i="3"/>
  <c r="K12" i="3"/>
  <c r="E217" i="3"/>
  <c r="J248" i="3"/>
  <c r="I186" i="3"/>
  <c r="L280" i="3"/>
  <c r="C167" i="3"/>
  <c r="I234" i="3"/>
  <c r="C250" i="3"/>
  <c r="K354" i="3"/>
  <c r="J301" i="3"/>
  <c r="L364" i="3"/>
  <c r="J343" i="3"/>
  <c r="K100" i="3"/>
  <c r="J330" i="3"/>
  <c r="J187" i="3"/>
  <c r="D42" i="3"/>
  <c r="D256" i="3"/>
  <c r="D144" i="3"/>
  <c r="E108" i="3"/>
  <c r="K175" i="3"/>
  <c r="F118" i="3"/>
  <c r="F165" i="3"/>
  <c r="E133" i="3"/>
  <c r="C210" i="3"/>
  <c r="C243" i="3"/>
  <c r="F372" i="3"/>
  <c r="F100" i="3"/>
  <c r="C331" i="3"/>
  <c r="E104" i="3"/>
  <c r="I361" i="3"/>
  <c r="I236" i="3"/>
  <c r="F99" i="3"/>
  <c r="C26" i="3"/>
  <c r="D213" i="3"/>
  <c r="D45" i="3"/>
  <c r="C314" i="3"/>
  <c r="J219" i="3"/>
  <c r="E268" i="3"/>
  <c r="D347" i="3"/>
  <c r="D365" i="3"/>
  <c r="D319" i="3"/>
  <c r="I275" i="3"/>
  <c r="I145" i="3"/>
  <c r="C352" i="3"/>
  <c r="D200" i="3"/>
  <c r="D169" i="3"/>
  <c r="E336" i="3"/>
  <c r="E266" i="3"/>
  <c r="D363" i="3"/>
  <c r="D179" i="3"/>
  <c r="L231" i="3"/>
  <c r="E150" i="3"/>
  <c r="E206" i="3"/>
  <c r="C113" i="3"/>
  <c r="F225" i="3"/>
  <c r="L62" i="3"/>
  <c r="F45" i="3"/>
  <c r="K353" i="3"/>
  <c r="E311" i="3"/>
  <c r="E96" i="3"/>
  <c r="E7" i="3"/>
  <c r="D326" i="3"/>
  <c r="F337" i="3"/>
  <c r="E109" i="3"/>
  <c r="D102" i="3"/>
  <c r="C190" i="3"/>
  <c r="E300" i="3"/>
  <c r="K305" i="3"/>
  <c r="L352" i="3"/>
  <c r="I313" i="3"/>
  <c r="J148" i="3"/>
  <c r="D22" i="3"/>
  <c r="F338" i="3"/>
  <c r="E358" i="3"/>
  <c r="D333" i="3"/>
  <c r="F278" i="3"/>
  <c r="E5" i="3"/>
  <c r="F334" i="3"/>
  <c r="E151" i="3"/>
  <c r="I44" i="3"/>
  <c r="D202" i="3"/>
  <c r="C133" i="3"/>
  <c r="K328" i="3"/>
  <c r="I168" i="3"/>
  <c r="F202" i="3"/>
  <c r="E115" i="3"/>
  <c r="L82" i="3"/>
  <c r="D26" i="3"/>
  <c r="J243" i="3"/>
  <c r="F104" i="3"/>
  <c r="E309" i="3"/>
  <c r="D86" i="3"/>
  <c r="C25" i="3"/>
  <c r="L319" i="3"/>
  <c r="C278" i="3"/>
  <c r="I304" i="3"/>
  <c r="K311" i="3"/>
  <c r="K65" i="3"/>
  <c r="C208" i="3"/>
  <c r="L370" i="3"/>
  <c r="I4" i="3"/>
  <c r="F274" i="3"/>
  <c r="L181" i="3"/>
  <c r="E68" i="3"/>
  <c r="D195" i="3"/>
  <c r="J186" i="3"/>
  <c r="E247" i="3"/>
  <c r="I314" i="3"/>
  <c r="I299" i="3"/>
  <c r="I325" i="3"/>
  <c r="C13" i="3"/>
  <c r="E362" i="3"/>
  <c r="F298" i="3"/>
  <c r="D310" i="3"/>
  <c r="D223" i="3"/>
  <c r="E154" i="3"/>
  <c r="C301" i="3"/>
  <c r="E191" i="3"/>
  <c r="L315" i="3"/>
  <c r="I188" i="3"/>
  <c r="D214" i="3"/>
  <c r="F195" i="3"/>
  <c r="I221" i="3"/>
  <c r="E42" i="3"/>
  <c r="K294" i="3"/>
  <c r="I292" i="3"/>
  <c r="F257" i="3"/>
  <c r="J298" i="3"/>
  <c r="L179" i="3"/>
  <c r="I253" i="3"/>
  <c r="K140" i="3"/>
  <c r="J73" i="3"/>
  <c r="C3" i="3"/>
  <c r="J94" i="3"/>
  <c r="I193" i="3"/>
  <c r="D272" i="3"/>
  <c r="F68" i="3"/>
  <c r="F84" i="3"/>
  <c r="J313" i="3"/>
  <c r="C274" i="3"/>
  <c r="I262" i="3"/>
  <c r="D165" i="3"/>
  <c r="K109" i="3"/>
  <c r="E170" i="3"/>
  <c r="F175" i="3"/>
  <c r="E63" i="3"/>
  <c r="C66" i="3"/>
  <c r="I216" i="3"/>
  <c r="F185" i="3"/>
  <c r="D105" i="3"/>
  <c r="J139" i="3"/>
  <c r="F277" i="3"/>
  <c r="D61" i="3"/>
  <c r="C323" i="3"/>
  <c r="F281" i="3"/>
  <c r="E136" i="3"/>
  <c r="F120" i="3"/>
  <c r="D229" i="3"/>
  <c r="I333" i="3"/>
  <c r="E276" i="3"/>
  <c r="C175" i="3"/>
  <c r="D80" i="3"/>
  <c r="I330" i="3"/>
  <c r="I35" i="3"/>
  <c r="J293" i="3"/>
  <c r="L101" i="3"/>
  <c r="L28" i="3"/>
  <c r="C48" i="3"/>
  <c r="D112" i="3"/>
  <c r="E112" i="3"/>
  <c r="E106" i="3"/>
  <c r="J118" i="3"/>
  <c r="C247" i="3"/>
  <c r="K332" i="3"/>
  <c r="F374" i="3"/>
  <c r="E27" i="3"/>
  <c r="L373" i="3"/>
  <c r="D172" i="3"/>
  <c r="D3" i="3"/>
  <c r="C128" i="3"/>
  <c r="L112" i="3"/>
  <c r="C226" i="3"/>
  <c r="L335" i="3"/>
  <c r="D95" i="3"/>
  <c r="K244" i="3"/>
  <c r="F147" i="3"/>
  <c r="K61" i="3"/>
  <c r="E58" i="3"/>
  <c r="E77" i="3"/>
  <c r="F218" i="3"/>
  <c r="F156" i="3"/>
  <c r="F366" i="3"/>
  <c r="J74" i="3"/>
  <c r="D344" i="3"/>
  <c r="J302" i="3"/>
  <c r="E134" i="3"/>
  <c r="F297" i="3"/>
  <c r="D228" i="3"/>
  <c r="D84" i="3"/>
  <c r="E271" i="3"/>
  <c r="C233" i="3"/>
  <c r="D278" i="3"/>
  <c r="K321" i="3"/>
  <c r="E185" i="3"/>
  <c r="F258" i="3"/>
  <c r="I307" i="3"/>
  <c r="J354" i="3"/>
  <c r="K162" i="3"/>
  <c r="I363" i="3"/>
  <c r="K251" i="3"/>
  <c r="I252" i="3"/>
  <c r="I385" i="3"/>
  <c r="K227" i="3"/>
  <c r="C351" i="3"/>
  <c r="I67" i="3"/>
  <c r="J265" i="3"/>
  <c r="J179" i="3"/>
  <c r="F56" i="3"/>
  <c r="I87" i="3"/>
  <c r="L78" i="3"/>
  <c r="J18" i="3"/>
  <c r="L375" i="3"/>
  <c r="J56" i="3"/>
  <c r="L208" i="3"/>
  <c r="K132" i="3"/>
  <c r="I39" i="3"/>
  <c r="I249" i="3"/>
  <c r="I91" i="3"/>
  <c r="L268" i="3"/>
  <c r="I339" i="3"/>
  <c r="I324" i="3"/>
  <c r="C29" i="3"/>
  <c r="I43" i="3"/>
  <c r="K167" i="3"/>
  <c r="J207" i="3"/>
  <c r="F90" i="3"/>
  <c r="I340" i="3"/>
  <c r="D127" i="3"/>
  <c r="C205" i="3"/>
  <c r="L85" i="3"/>
  <c r="E51" i="3"/>
  <c r="L5" i="3"/>
  <c r="E52" i="3"/>
  <c r="D56" i="3"/>
  <c r="C74" i="3"/>
  <c r="L248" i="3"/>
  <c r="K9" i="3"/>
  <c r="J165" i="3"/>
  <c r="J103" i="3"/>
  <c r="L91" i="3"/>
  <c r="K366" i="3"/>
  <c r="K371" i="3"/>
  <c r="L141" i="3"/>
  <c r="L332" i="3"/>
  <c r="I106" i="3"/>
  <c r="J127" i="3"/>
  <c r="I371" i="3"/>
  <c r="L338" i="3"/>
  <c r="I58" i="3"/>
  <c r="L129" i="3"/>
  <c r="L322" i="3"/>
  <c r="J307" i="3"/>
  <c r="I213" i="3"/>
  <c r="D379" i="3"/>
  <c r="L237" i="3"/>
  <c r="K257" i="3"/>
  <c r="E38" i="3"/>
  <c r="L243" i="3"/>
  <c r="E164" i="3"/>
  <c r="K232" i="3"/>
  <c r="J98" i="3"/>
  <c r="J174" i="3"/>
  <c r="K36" i="3"/>
  <c r="E138" i="3"/>
  <c r="C258" i="3"/>
  <c r="I356" i="3"/>
  <c r="K225" i="3"/>
  <c r="E90" i="3"/>
  <c r="F186" i="3"/>
  <c r="K137" i="3"/>
  <c r="K23" i="3"/>
  <c r="J59" i="3"/>
  <c r="L256" i="3"/>
  <c r="L147" i="3"/>
  <c r="K103" i="3"/>
  <c r="L386" i="3"/>
  <c r="J254" i="3"/>
  <c r="K86" i="3"/>
  <c r="E387" i="3"/>
  <c r="K314" i="3"/>
  <c r="J50" i="3"/>
  <c r="J258" i="3"/>
  <c r="K107" i="3"/>
  <c r="K133" i="3"/>
  <c r="L69" i="3"/>
  <c r="I382" i="3"/>
  <c r="C140" i="3"/>
  <c r="L84" i="3"/>
  <c r="J241" i="3"/>
  <c r="I315" i="3"/>
  <c r="J177" i="3"/>
  <c r="C52" i="3"/>
  <c r="I5" i="3"/>
  <c r="K361" i="3"/>
  <c r="J154" i="3"/>
  <c r="L295" i="3"/>
  <c r="E61" i="3"/>
  <c r="E160" i="3"/>
  <c r="L166" i="3"/>
  <c r="E21" i="3"/>
  <c r="C45" i="3"/>
  <c r="L191" i="3"/>
  <c r="L92" i="3"/>
  <c r="I152" i="3"/>
  <c r="F20" i="3"/>
  <c r="I287" i="3"/>
  <c r="J368" i="3"/>
  <c r="K173" i="3"/>
  <c r="K179" i="3"/>
  <c r="K20" i="3"/>
  <c r="K264" i="3"/>
  <c r="F379" i="3"/>
  <c r="L155" i="3"/>
  <c r="C84" i="3"/>
  <c r="J190" i="3"/>
  <c r="K308" i="3"/>
  <c r="K289" i="3"/>
  <c r="I116" i="3"/>
  <c r="I261" i="3"/>
  <c r="K24" i="3"/>
  <c r="C40" i="3"/>
  <c r="K145" i="3"/>
  <c r="D238" i="3"/>
  <c r="I226" i="3"/>
  <c r="F244" i="3"/>
  <c r="E3" i="3"/>
  <c r="K312" i="3"/>
  <c r="I375" i="3"/>
  <c r="K14" i="3"/>
  <c r="L372" i="3"/>
  <c r="I237" i="3"/>
  <c r="K15" i="3"/>
  <c r="K322" i="3"/>
  <c r="K66" i="3"/>
  <c r="I335" i="3"/>
  <c r="J99" i="3"/>
  <c r="C31" i="3"/>
  <c r="J261" i="3"/>
  <c r="C126" i="3"/>
  <c r="K281" i="3"/>
  <c r="E215" i="3"/>
  <c r="K326" i="3"/>
  <c r="D159" i="3"/>
  <c r="L213" i="3"/>
  <c r="I117" i="3"/>
  <c r="J95" i="3"/>
  <c r="J27" i="3"/>
  <c r="J15" i="3"/>
  <c r="F144" i="3"/>
  <c r="D183" i="3"/>
  <c r="D73" i="3"/>
  <c r="I220" i="3"/>
  <c r="K262" i="3"/>
  <c r="D142" i="3"/>
  <c r="D27" i="3"/>
  <c r="J13" i="3"/>
  <c r="L242" i="3"/>
  <c r="K56" i="3"/>
  <c r="F137" i="3"/>
  <c r="F323" i="3"/>
  <c r="K16" i="3"/>
  <c r="L68" i="3"/>
  <c r="F16" i="3"/>
  <c r="L240" i="3"/>
  <c r="K274" i="3"/>
  <c r="K200" i="3"/>
  <c r="F15" i="3"/>
  <c r="I259" i="3"/>
  <c r="F40" i="3"/>
  <c r="I167" i="3"/>
  <c r="F386" i="3"/>
  <c r="K292" i="3"/>
  <c r="J70" i="3"/>
  <c r="L385" i="3"/>
  <c r="J58" i="3"/>
  <c r="L7" i="3"/>
  <c r="K135" i="3"/>
  <c r="J277" i="3"/>
  <c r="I157" i="3"/>
  <c r="L119" i="3"/>
  <c r="I273" i="3"/>
  <c r="J9" i="3"/>
  <c r="K138" i="3"/>
  <c r="K90" i="3"/>
  <c r="K46" i="3"/>
  <c r="J180" i="3"/>
  <c r="C240" i="3"/>
  <c r="E319" i="3"/>
  <c r="L327" i="3"/>
  <c r="E331" i="3"/>
  <c r="C152" i="3"/>
  <c r="L58" i="3"/>
  <c r="D329" i="3"/>
  <c r="F196" i="3"/>
  <c r="C189" i="3"/>
  <c r="K310" i="3"/>
  <c r="J263" i="3"/>
  <c r="I267" i="3"/>
  <c r="J321" i="3"/>
  <c r="D358" i="3"/>
  <c r="E119" i="3"/>
  <c r="D122" i="3"/>
  <c r="F47" i="3"/>
  <c r="K128" i="3"/>
  <c r="C309" i="3"/>
  <c r="J60" i="3"/>
  <c r="L323" i="3"/>
  <c r="K98" i="3"/>
  <c r="F145" i="3"/>
  <c r="K364" i="3"/>
  <c r="I322" i="3"/>
  <c r="D101" i="3"/>
  <c r="J102" i="3"/>
  <c r="K77" i="3"/>
  <c r="C116" i="3"/>
  <c r="K172" i="3"/>
  <c r="L238" i="3"/>
  <c r="K357" i="3"/>
  <c r="D167" i="3"/>
  <c r="F66" i="3"/>
  <c r="C19" i="3"/>
  <c r="D91" i="3"/>
  <c r="I161" i="3"/>
  <c r="K260" i="3"/>
  <c r="I172" i="3"/>
  <c r="L235" i="3"/>
  <c r="K349" i="3"/>
  <c r="J105" i="3"/>
  <c r="K146" i="3"/>
  <c r="K95" i="3"/>
  <c r="K216" i="3"/>
  <c r="L293" i="3"/>
  <c r="F158" i="3"/>
  <c r="E12" i="3"/>
  <c r="E199" i="3"/>
  <c r="J215" i="3"/>
  <c r="C182" i="3"/>
  <c r="J292" i="3"/>
  <c r="C100" i="3"/>
  <c r="J275" i="3"/>
  <c r="J344" i="3"/>
  <c r="K284" i="3"/>
  <c r="F57" i="3"/>
  <c r="I33" i="3"/>
  <c r="K106" i="3"/>
  <c r="K134" i="3"/>
  <c r="I294" i="3"/>
  <c r="K142" i="3"/>
  <c r="C64" i="3"/>
  <c r="D357" i="3"/>
  <c r="I239" i="3"/>
  <c r="L132" i="3"/>
  <c r="I309" i="3"/>
  <c r="C37" i="3"/>
  <c r="I250" i="3"/>
  <c r="E56" i="3"/>
  <c r="J183" i="3"/>
  <c r="K99" i="3"/>
  <c r="J5" i="3"/>
  <c r="K206" i="3"/>
  <c r="E45" i="3"/>
  <c r="C290" i="3"/>
  <c r="I326" i="3"/>
  <c r="D111" i="3"/>
  <c r="J309" i="3"/>
  <c r="I171" i="3"/>
  <c r="C164" i="3"/>
  <c r="L309" i="3"/>
  <c r="L113" i="3"/>
  <c r="J120" i="3"/>
  <c r="C70" i="3"/>
  <c r="F172" i="3"/>
  <c r="L308" i="3"/>
  <c r="J55" i="3"/>
  <c r="K214" i="3"/>
  <c r="C106" i="3"/>
  <c r="K190" i="3"/>
  <c r="K356" i="3"/>
  <c r="K370" i="3"/>
  <c r="E19" i="3"/>
  <c r="L33" i="3"/>
  <c r="I34" i="3"/>
  <c r="I384" i="3"/>
  <c r="L150" i="3"/>
  <c r="K147" i="3"/>
  <c r="D387" i="3"/>
  <c r="K6" i="3"/>
  <c r="I204" i="3"/>
  <c r="J116" i="3"/>
  <c r="L97" i="3"/>
  <c r="L291" i="3"/>
  <c r="I365" i="3"/>
  <c r="K237" i="3"/>
  <c r="J152" i="3"/>
  <c r="J305" i="3"/>
  <c r="I277" i="3"/>
  <c r="K176" i="3"/>
  <c r="K69" i="3"/>
  <c r="J149" i="3"/>
  <c r="F262" i="3"/>
  <c r="L234" i="3"/>
  <c r="F85" i="3"/>
  <c r="I348" i="3"/>
  <c r="C99" i="3"/>
  <c r="I219" i="3"/>
  <c r="L225" i="3"/>
  <c r="L321" i="3"/>
  <c r="L255" i="3"/>
  <c r="L169" i="3"/>
  <c r="I276" i="3"/>
  <c r="L63" i="3"/>
  <c r="K114" i="3"/>
  <c r="K266" i="3"/>
  <c r="K182" i="3"/>
  <c r="K139" i="3"/>
  <c r="L357" i="3"/>
  <c r="F97" i="3"/>
  <c r="L218" i="3"/>
  <c r="C191" i="3"/>
  <c r="J151" i="3"/>
  <c r="D79" i="3"/>
  <c r="J91" i="3"/>
  <c r="K111" i="3"/>
  <c r="K195" i="3"/>
  <c r="L239" i="3"/>
  <c r="L178" i="3"/>
  <c r="K127" i="3"/>
  <c r="J367" i="3"/>
  <c r="L269" i="3"/>
  <c r="I179" i="3"/>
  <c r="D87" i="3"/>
  <c r="L228" i="3"/>
  <c r="E6" i="3"/>
  <c r="C59" i="3"/>
  <c r="C103" i="3"/>
  <c r="J101" i="3"/>
  <c r="I127" i="3"/>
  <c r="L313" i="3"/>
  <c r="F13" i="3"/>
  <c r="F167" i="3"/>
  <c r="K358" i="3"/>
  <c r="K230" i="3"/>
  <c r="L232" i="3"/>
  <c r="J41" i="3"/>
  <c r="L73" i="3"/>
  <c r="J255" i="3"/>
  <c r="K297" i="3"/>
  <c r="L70" i="3"/>
  <c r="I272" i="3"/>
  <c r="K224" i="3"/>
  <c r="I264" i="3"/>
  <c r="L17" i="3"/>
  <c r="L45" i="3"/>
  <c r="J371" i="3"/>
  <c r="I47" i="3"/>
  <c r="K383" i="3"/>
  <c r="L122" i="3"/>
  <c r="L281" i="3"/>
  <c r="J88" i="3"/>
  <c r="K233" i="3"/>
  <c r="K52" i="3"/>
  <c r="K169" i="3"/>
  <c r="I18" i="3"/>
  <c r="L4" i="3"/>
  <c r="D386" i="3"/>
  <c r="F198" i="3"/>
  <c r="E107" i="3"/>
  <c r="I155" i="3"/>
  <c r="E73" i="3"/>
  <c r="K27" i="3"/>
  <c r="F219" i="3"/>
  <c r="J267" i="3"/>
  <c r="D366" i="3"/>
  <c r="D307" i="3"/>
  <c r="C193" i="3"/>
  <c r="C30" i="3"/>
  <c r="C16" i="3"/>
  <c r="C141" i="3"/>
  <c r="D124" i="3"/>
  <c r="E235" i="3"/>
  <c r="E356" i="3"/>
  <c r="E251" i="3"/>
  <c r="E186" i="3"/>
  <c r="D10" i="3"/>
  <c r="E261" i="3"/>
  <c r="D23" i="3"/>
  <c r="D128" i="3"/>
  <c r="F271" i="3"/>
  <c r="C253" i="3"/>
  <c r="C46" i="3"/>
  <c r="K240" i="3"/>
  <c r="J333" i="3"/>
  <c r="J245" i="3"/>
  <c r="I50" i="3"/>
  <c r="D203" i="3"/>
  <c r="F249" i="3"/>
  <c r="J66" i="3"/>
  <c r="C267" i="3"/>
  <c r="E54" i="3"/>
  <c r="C220" i="3"/>
  <c r="D204" i="3"/>
  <c r="F228" i="3"/>
  <c r="L159" i="3"/>
  <c r="J238" i="3"/>
  <c r="C185" i="3"/>
  <c r="K309" i="3"/>
  <c r="J259" i="3"/>
  <c r="C42" i="3"/>
  <c r="E284" i="3"/>
  <c r="D232" i="3"/>
  <c r="D361" i="3"/>
  <c r="J336" i="3"/>
  <c r="E278" i="3"/>
  <c r="F355" i="3"/>
  <c r="L230" i="3"/>
  <c r="J375" i="3"/>
  <c r="F48" i="3"/>
  <c r="F122" i="3"/>
  <c r="D188" i="3"/>
  <c r="F235" i="3"/>
  <c r="I174" i="3"/>
  <c r="I95" i="3"/>
  <c r="F65" i="3"/>
  <c r="I343" i="3"/>
  <c r="K269" i="3"/>
  <c r="J208" i="3"/>
  <c r="K236" i="3"/>
  <c r="F75" i="3"/>
  <c r="K228" i="3"/>
  <c r="I240" i="3"/>
  <c r="L53" i="3"/>
  <c r="I353" i="3"/>
  <c r="K239" i="3"/>
  <c r="I148" i="3"/>
  <c r="D137" i="3"/>
  <c r="I88" i="3"/>
  <c r="K101" i="3"/>
  <c r="K355" i="3"/>
  <c r="I136" i="3"/>
  <c r="K37" i="3"/>
  <c r="F64" i="3"/>
  <c r="J351" i="3"/>
  <c r="C281" i="3"/>
  <c r="K341" i="3"/>
  <c r="F369" i="3"/>
  <c r="I354" i="3"/>
  <c r="L336" i="3"/>
  <c r="J89" i="3"/>
  <c r="E9" i="3"/>
  <c r="J123" i="3"/>
  <c r="F25" i="3"/>
  <c r="L311" i="3"/>
  <c r="C12" i="3"/>
  <c r="I74" i="3"/>
  <c r="I181" i="3"/>
  <c r="J383" i="3"/>
  <c r="F26" i="3"/>
  <c r="E50" i="3"/>
  <c r="L371" i="3"/>
  <c r="J279" i="3"/>
  <c r="I209" i="3"/>
  <c r="I138" i="3"/>
  <c r="I26" i="3"/>
  <c r="E40" i="3"/>
  <c r="K160" i="3"/>
  <c r="K218" i="3"/>
  <c r="K57" i="3"/>
  <c r="L76" i="3"/>
  <c r="E127" i="3"/>
  <c r="L177" i="3"/>
  <c r="C272" i="3"/>
  <c r="J311" i="3"/>
  <c r="L337" i="3"/>
  <c r="I289" i="3"/>
  <c r="C156" i="3"/>
  <c r="L259" i="3"/>
  <c r="L49" i="3"/>
  <c r="I158" i="3"/>
  <c r="K243" i="3"/>
  <c r="F304" i="3"/>
  <c r="C91" i="3"/>
  <c r="D38" i="3"/>
  <c r="L244" i="3"/>
  <c r="L207" i="3"/>
  <c r="K221" i="3"/>
  <c r="I105" i="3"/>
  <c r="K197" i="3"/>
  <c r="I42" i="3"/>
  <c r="I96" i="3"/>
  <c r="L71" i="3"/>
  <c r="I192" i="3"/>
  <c r="I23" i="3"/>
  <c r="J16" i="3"/>
  <c r="D186" i="3"/>
  <c r="K229" i="3"/>
  <c r="K54" i="3"/>
  <c r="D384" i="3"/>
  <c r="K196" i="3"/>
  <c r="J184" i="3"/>
  <c r="I153" i="3"/>
  <c r="J35" i="3"/>
  <c r="L42" i="3"/>
  <c r="L279" i="3"/>
  <c r="I45" i="3"/>
  <c r="L224" i="3"/>
  <c r="J75" i="3"/>
  <c r="C96" i="3"/>
  <c r="F59" i="3"/>
  <c r="J201" i="3"/>
  <c r="L126" i="3"/>
  <c r="C382" i="3"/>
  <c r="J365" i="3"/>
  <c r="L258" i="3"/>
  <c r="K331" i="3"/>
  <c r="K367" i="3"/>
  <c r="I320" i="3"/>
  <c r="K253" i="3"/>
  <c r="L18" i="3"/>
  <c r="I284" i="3"/>
  <c r="I8" i="3"/>
  <c r="J369" i="3"/>
  <c r="J246" i="3"/>
  <c r="J175" i="3"/>
  <c r="E13" i="3"/>
  <c r="I291" i="3"/>
  <c r="K337" i="3"/>
  <c r="C15" i="3"/>
  <c r="I57" i="3"/>
  <c r="I173" i="3"/>
  <c r="J110" i="3"/>
  <c r="I332" i="3"/>
  <c r="L153" i="3"/>
  <c r="K74" i="3"/>
  <c r="L188" i="3"/>
  <c r="L182" i="3"/>
  <c r="I10" i="3"/>
  <c r="K164" i="3"/>
  <c r="J40" i="3"/>
  <c r="K373" i="3"/>
  <c r="J232" i="3"/>
  <c r="I323" i="3"/>
  <c r="K325" i="3"/>
  <c r="D145" i="3"/>
  <c r="J162" i="3"/>
  <c r="I331" i="3"/>
  <c r="K83" i="3"/>
  <c r="K319" i="3"/>
  <c r="J163" i="3"/>
  <c r="L347" i="3"/>
  <c r="J328" i="3"/>
  <c r="L198" i="3"/>
  <c r="D69" i="3"/>
  <c r="L314" i="3"/>
  <c r="J93" i="3"/>
  <c r="L226" i="3"/>
  <c r="I3" i="3"/>
  <c r="E328" i="3"/>
  <c r="K327" i="3"/>
  <c r="D47" i="3"/>
  <c r="D277" i="3"/>
  <c r="J252" i="3"/>
  <c r="E197" i="3"/>
  <c r="L183" i="3"/>
  <c r="J284" i="3"/>
  <c r="J108" i="3"/>
  <c r="F18" i="3"/>
  <c r="K94" i="3"/>
  <c r="F21" i="3"/>
  <c r="J325" i="3"/>
  <c r="J347" i="3"/>
  <c r="L299" i="3"/>
  <c r="L22" i="3"/>
  <c r="C158" i="3"/>
  <c r="K313" i="3"/>
  <c r="E229" i="3"/>
  <c r="I296" i="3"/>
  <c r="F141" i="3"/>
  <c r="J45" i="3"/>
  <c r="J218" i="3"/>
  <c r="I123" i="3"/>
  <c r="C47" i="3"/>
  <c r="L301" i="3"/>
  <c r="I60" i="3"/>
  <c r="L64" i="3"/>
  <c r="K171" i="3"/>
  <c r="L367" i="3"/>
  <c r="E41" i="3"/>
  <c r="L374" i="3"/>
  <c r="L215" i="3"/>
  <c r="J63" i="3"/>
  <c r="K217" i="3"/>
  <c r="L14" i="3"/>
  <c r="K21" i="3"/>
  <c r="L83" i="3"/>
  <c r="D233" i="3"/>
  <c r="J337" i="3"/>
  <c r="L249" i="3"/>
  <c r="C151" i="3"/>
  <c r="D63" i="3"/>
  <c r="K193" i="3"/>
  <c r="I305" i="3"/>
  <c r="K68" i="3"/>
  <c r="E201" i="3"/>
  <c r="I71" i="3"/>
  <c r="K157" i="3"/>
  <c r="C86" i="3"/>
  <c r="J182" i="3"/>
  <c r="L118" i="3"/>
  <c r="L105" i="3"/>
  <c r="J170" i="3"/>
  <c r="K258" i="3"/>
  <c r="K299" i="3"/>
  <c r="L9" i="3"/>
  <c r="I90" i="3"/>
  <c r="I224" i="3"/>
  <c r="I265" i="3"/>
  <c r="I386" i="3"/>
  <c r="K81" i="3"/>
  <c r="K384" i="3"/>
  <c r="I81" i="3"/>
  <c r="K386" i="3"/>
  <c r="I203" i="3"/>
  <c r="I51" i="3"/>
  <c r="F342" i="3"/>
  <c r="E209" i="3"/>
  <c r="F121" i="3"/>
  <c r="E132" i="3"/>
  <c r="L316" i="3"/>
  <c r="E53" i="3"/>
  <c r="C204" i="3"/>
  <c r="D41" i="3"/>
  <c r="J291" i="3"/>
  <c r="D283" i="3"/>
  <c r="I177" i="3"/>
  <c r="E262" i="3"/>
  <c r="C196" i="3"/>
  <c r="I25" i="3"/>
  <c r="E244" i="3"/>
  <c r="E72" i="3"/>
  <c r="D308" i="3"/>
  <c r="F77" i="3"/>
  <c r="F43" i="3"/>
  <c r="E117" i="3"/>
  <c r="E65" i="3"/>
  <c r="L142" i="3"/>
  <c r="D230" i="3"/>
  <c r="K286" i="3"/>
  <c r="C335" i="3"/>
  <c r="D282" i="3"/>
  <c r="I76" i="3"/>
  <c r="E82" i="3"/>
  <c r="K44" i="3"/>
  <c r="I241" i="3"/>
  <c r="C360" i="3"/>
  <c r="I282" i="3"/>
  <c r="J49" i="3"/>
  <c r="J308" i="3"/>
  <c r="J281" i="3"/>
  <c r="I245" i="3"/>
  <c r="F127" i="3"/>
  <c r="I369" i="3"/>
  <c r="J229" i="3"/>
  <c r="C123" i="3"/>
  <c r="E171" i="3"/>
  <c r="K210" i="3"/>
  <c r="E16" i="3"/>
  <c r="I243" i="3"/>
  <c r="C87" i="3"/>
  <c r="J251" i="3"/>
  <c r="I214" i="3"/>
  <c r="K152" i="3"/>
  <c r="L233" i="3"/>
  <c r="J227" i="3"/>
  <c r="K48" i="3"/>
  <c r="J4" i="3"/>
  <c r="L89" i="3"/>
  <c r="E100" i="3"/>
  <c r="J97" i="3"/>
  <c r="I61" i="3"/>
  <c r="L106" i="3"/>
  <c r="K226" i="3"/>
  <c r="I122" i="3"/>
  <c r="J199" i="3"/>
  <c r="C85" i="3"/>
  <c r="D33" i="3"/>
  <c r="J225" i="3"/>
  <c r="C202" i="3"/>
  <c r="I359" i="3"/>
  <c r="F188" i="3"/>
  <c r="J339" i="3"/>
  <c r="I347" i="3"/>
  <c r="L261" i="3"/>
  <c r="J173" i="3"/>
  <c r="J196" i="3"/>
  <c r="K168" i="3"/>
  <c r="C79" i="3"/>
  <c r="F41" i="3"/>
  <c r="K330" i="3"/>
  <c r="K211" i="3"/>
  <c r="E219" i="3"/>
  <c r="I154" i="3"/>
  <c r="E333" i="3"/>
  <c r="I20" i="3"/>
  <c r="J244" i="3"/>
  <c r="K149" i="3"/>
  <c r="E141" i="3"/>
  <c r="I85" i="3"/>
  <c r="K324" i="3"/>
  <c r="D64" i="3"/>
  <c r="L368" i="3"/>
  <c r="J42" i="3"/>
  <c r="J68" i="3"/>
  <c r="J312" i="3"/>
  <c r="L161" i="3"/>
  <c r="C284" i="3"/>
  <c r="C90" i="3"/>
  <c r="K265" i="3"/>
  <c r="J122" i="3"/>
  <c r="J237" i="3"/>
  <c r="K360" i="3"/>
  <c r="I166" i="3"/>
  <c r="E14" i="3"/>
  <c r="L284" i="3"/>
  <c r="J271" i="3"/>
  <c r="C58" i="3"/>
  <c r="L87" i="3"/>
  <c r="C54" i="3"/>
  <c r="I358" i="3"/>
  <c r="J38" i="3"/>
  <c r="C143" i="3"/>
  <c r="K359" i="3"/>
  <c r="K307" i="3"/>
  <c r="L15" i="3"/>
  <c r="L387" i="3"/>
  <c r="J247" i="3"/>
  <c r="I79" i="3"/>
  <c r="K125" i="3"/>
  <c r="L12" i="3"/>
  <c r="I248" i="3"/>
  <c r="I195" i="3"/>
  <c r="L26" i="3"/>
  <c r="L286" i="3"/>
  <c r="C89" i="3"/>
  <c r="K376" i="3"/>
  <c r="J204" i="3"/>
  <c r="J216" i="3"/>
  <c r="J47" i="3"/>
  <c r="I345" i="3"/>
  <c r="J153" i="3"/>
  <c r="C8" i="3"/>
  <c r="J39" i="3"/>
  <c r="J188" i="3"/>
  <c r="K268" i="3"/>
  <c r="J234" i="3"/>
  <c r="L302" i="3"/>
  <c r="C173" i="3"/>
  <c r="F124" i="3"/>
  <c r="F61" i="3"/>
  <c r="L342" i="3"/>
  <c r="I364" i="3"/>
  <c r="I349" i="3"/>
  <c r="K150" i="3"/>
  <c r="I121" i="3"/>
  <c r="I187" i="3"/>
  <c r="L384" i="3"/>
  <c r="J257" i="3"/>
  <c r="K41" i="3"/>
  <c r="J231" i="3"/>
  <c r="F3" i="3"/>
  <c r="K104" i="3"/>
  <c r="I185" i="3"/>
  <c r="J67" i="3"/>
  <c r="K163" i="3"/>
  <c r="J197" i="3"/>
  <c r="K255" i="3"/>
  <c r="I190" i="3"/>
  <c r="J381" i="3"/>
  <c r="I37" i="3"/>
  <c r="L221" i="3"/>
  <c r="E4" i="3"/>
  <c r="K22" i="3"/>
  <c r="L144" i="3"/>
  <c r="L168" i="3"/>
  <c r="J181" i="3"/>
  <c r="J17" i="3"/>
  <c r="K53" i="3"/>
  <c r="K34" i="3"/>
  <c r="K165" i="3"/>
  <c r="I150" i="3"/>
  <c r="I383" i="3"/>
  <c r="L300" i="3"/>
  <c r="I66" i="3"/>
  <c r="L156" i="3"/>
  <c r="J30" i="3"/>
  <c r="L133" i="3"/>
  <c r="J331" i="3"/>
  <c r="J53" i="3"/>
  <c r="J126" i="3"/>
  <c r="K241" i="3"/>
  <c r="K96" i="3"/>
  <c r="J166" i="3"/>
  <c r="J228" i="3"/>
  <c r="K87" i="3"/>
  <c r="E379" i="3"/>
  <c r="E156" i="3"/>
  <c r="I271" i="3"/>
  <c r="I72" i="3"/>
  <c r="L200" i="3"/>
  <c r="L137" i="3"/>
  <c r="L305" i="3"/>
  <c r="J82" i="3"/>
  <c r="K369" i="3"/>
  <c r="I198" i="3"/>
  <c r="K116" i="3"/>
  <c r="L90" i="3"/>
  <c r="I9" i="3"/>
  <c r="K387" i="3"/>
  <c r="J361" i="3"/>
  <c r="K31" i="3"/>
  <c r="L276" i="3"/>
  <c r="E33" i="3"/>
  <c r="E180" i="3"/>
  <c r="I141" i="3"/>
  <c r="J360" i="3"/>
  <c r="L66" i="3"/>
  <c r="L96" i="3"/>
  <c r="I156" i="3"/>
  <c r="K181" i="3"/>
  <c r="I36" i="3"/>
  <c r="L11" i="3"/>
  <c r="J135" i="3"/>
  <c r="L167" i="3"/>
  <c r="E385" i="3"/>
  <c r="J167" i="3"/>
  <c r="D52" i="3"/>
  <c r="K235" i="3"/>
  <c r="L128" i="3"/>
  <c r="I128" i="3"/>
  <c r="L25" i="3"/>
  <c r="I110" i="3"/>
  <c r="K92" i="3"/>
  <c r="L176" i="3"/>
  <c r="I41" i="3"/>
  <c r="L303" i="3"/>
  <c r="K295" i="3"/>
  <c r="D385" i="3"/>
  <c r="K8" i="3"/>
  <c r="L98" i="3"/>
  <c r="K43" i="3"/>
  <c r="I165" i="3"/>
  <c r="J43" i="3"/>
  <c r="J350" i="3"/>
  <c r="J106" i="3"/>
  <c r="I368" i="3"/>
  <c r="L170" i="3"/>
  <c r="I70" i="3"/>
  <c r="I115" i="3"/>
  <c r="F384" i="3"/>
  <c r="J230" i="3"/>
  <c r="J124" i="3"/>
  <c r="I301" i="3"/>
  <c r="I290" i="3"/>
  <c r="K174" i="3"/>
  <c r="L202" i="3"/>
  <c r="L102" i="3"/>
  <c r="K205" i="3"/>
  <c r="J115" i="3"/>
  <c r="L164" i="3"/>
  <c r="J195" i="3"/>
  <c r="I374" i="3"/>
  <c r="J10" i="3"/>
  <c r="K119" i="3"/>
  <c r="L29" i="3"/>
  <c r="E381" i="3"/>
  <c r="L253" i="3"/>
  <c r="K67" i="3"/>
  <c r="I266" i="3"/>
  <c r="I118" i="3"/>
  <c r="I281" i="3"/>
  <c r="L146" i="3"/>
  <c r="J146" i="3"/>
  <c r="J20" i="3"/>
  <c r="K363" i="3"/>
  <c r="K161" i="3"/>
  <c r="I65" i="3"/>
  <c r="K80" i="3"/>
  <c r="L383" i="3"/>
  <c r="L199" i="3"/>
  <c r="F263" i="3"/>
  <c r="J353" i="3"/>
  <c r="D148" i="3"/>
  <c r="J157" i="3"/>
  <c r="D193" i="3"/>
  <c r="J145" i="3"/>
  <c r="J372" i="3"/>
  <c r="K18" i="3"/>
  <c r="K191" i="3"/>
  <c r="L325" i="3"/>
  <c r="J62" i="3"/>
  <c r="K271" i="3"/>
  <c r="I48" i="3"/>
  <c r="K202" i="3"/>
  <c r="E80" i="3"/>
  <c r="K247" i="3"/>
  <c r="D77" i="3"/>
  <c r="C17" i="3"/>
  <c r="L348" i="3"/>
  <c r="I24" i="3"/>
  <c r="L289" i="3"/>
  <c r="K122" i="3"/>
  <c r="E59" i="3"/>
  <c r="J290" i="3"/>
  <c r="J129" i="3"/>
  <c r="K117" i="3"/>
  <c r="J84" i="3"/>
  <c r="E149" i="3"/>
  <c r="E166" i="3"/>
  <c r="L16" i="3"/>
  <c r="E131" i="3"/>
  <c r="J61" i="3"/>
  <c r="E93" i="3"/>
  <c r="J334" i="3"/>
  <c r="I260" i="3"/>
  <c r="J296" i="3"/>
  <c r="L260" i="3"/>
  <c r="K38" i="3"/>
  <c r="F380" i="3"/>
  <c r="L61" i="3"/>
  <c r="J52" i="3"/>
  <c r="I63" i="3"/>
  <c r="L275" i="3"/>
  <c r="L37" i="3"/>
  <c r="L254" i="3"/>
  <c r="L151" i="3"/>
  <c r="K39" i="3"/>
  <c r="L21" i="3"/>
  <c r="J26" i="3"/>
  <c r="F381" i="3"/>
  <c r="K267" i="3"/>
  <c r="L271" i="3"/>
  <c r="J304" i="3"/>
  <c r="I107" i="3"/>
  <c r="I160" i="3"/>
  <c r="J253" i="3"/>
  <c r="K3" i="3"/>
  <c r="L31" i="3"/>
  <c r="K26" i="3"/>
  <c r="C41" i="3"/>
  <c r="I69" i="3"/>
  <c r="I162" i="3"/>
  <c r="I367" i="3"/>
  <c r="E384" i="3"/>
  <c r="J69" i="3"/>
  <c r="K82" i="3"/>
  <c r="K302" i="3"/>
  <c r="J172" i="3"/>
  <c r="J169" i="3"/>
  <c r="K245" i="3"/>
  <c r="K19" i="3"/>
  <c r="J239" i="3"/>
  <c r="K155" i="3"/>
  <c r="J295" i="3"/>
  <c r="L86" i="3"/>
  <c r="L114" i="3"/>
  <c r="C386" i="3"/>
  <c r="E30" i="3"/>
  <c r="I113" i="3"/>
  <c r="L50" i="3"/>
  <c r="L205" i="3"/>
  <c r="I124" i="3"/>
  <c r="L180" i="3"/>
  <c r="I373" i="3"/>
  <c r="K306" i="3"/>
  <c r="I251" i="3"/>
  <c r="I207" i="3"/>
  <c r="L72" i="3"/>
  <c r="L74" i="3"/>
  <c r="K154" i="3"/>
  <c r="C387" i="3"/>
  <c r="J327" i="3"/>
  <c r="L95" i="3"/>
  <c r="F81" i="3"/>
  <c r="J7" i="3"/>
  <c r="K105" i="3"/>
  <c r="I12" i="3"/>
  <c r="K47" i="3"/>
  <c r="I308" i="3"/>
  <c r="J272" i="3"/>
  <c r="K351" i="3"/>
  <c r="K246" i="3"/>
  <c r="J14" i="3"/>
  <c r="I94" i="3"/>
  <c r="L104" i="3"/>
  <c r="L55" i="3"/>
  <c r="D383" i="3"/>
  <c r="K198" i="3"/>
  <c r="J85" i="3"/>
  <c r="I80" i="3"/>
  <c r="I132" i="3"/>
  <c r="D30" i="3"/>
  <c r="J262" i="3"/>
  <c r="D81" i="3"/>
  <c r="L88" i="3"/>
  <c r="K256" i="3"/>
  <c r="I134" i="3"/>
  <c r="J164" i="3"/>
  <c r="J317" i="3"/>
  <c r="J376" i="3"/>
  <c r="L351" i="3"/>
  <c r="J297" i="3"/>
  <c r="L46" i="3"/>
  <c r="K28" i="3"/>
  <c r="K304" i="3"/>
  <c r="L194" i="3"/>
  <c r="D85" i="3"/>
  <c r="C50" i="3"/>
  <c r="L270" i="3"/>
  <c r="E22" i="3"/>
  <c r="J86" i="3"/>
  <c r="E114" i="3"/>
  <c r="J128" i="3"/>
  <c r="I206" i="3"/>
  <c r="L51" i="3"/>
  <c r="J276" i="3"/>
  <c r="C159" i="3"/>
  <c r="J220" i="3"/>
  <c r="I84" i="3"/>
  <c r="J111" i="3"/>
  <c r="F347" i="3"/>
  <c r="F9" i="3"/>
  <c r="C313" i="3"/>
  <c r="F164" i="3"/>
  <c r="I120" i="3"/>
  <c r="E92" i="3"/>
  <c r="I311" i="3"/>
  <c r="C27" i="3"/>
  <c r="F76" i="3"/>
  <c r="I125" i="3"/>
  <c r="C98" i="3"/>
  <c r="K301" i="3"/>
  <c r="L294" i="3"/>
  <c r="C35" i="3"/>
  <c r="K276" i="3"/>
  <c r="J266" i="3"/>
  <c r="L145" i="3"/>
  <c r="L211" i="3"/>
  <c r="L20" i="3"/>
  <c r="L136" i="3"/>
  <c r="D185" i="3"/>
  <c r="L3" i="3"/>
  <c r="L127" i="3"/>
  <c r="L77" i="3"/>
  <c r="F383" i="3"/>
  <c r="D119" i="3"/>
  <c r="L116" i="3"/>
  <c r="J92" i="3"/>
  <c r="K70" i="3"/>
  <c r="L134" i="3"/>
  <c r="K298" i="3"/>
  <c r="K186" i="3"/>
  <c r="I151" i="3"/>
  <c r="L245" i="3"/>
  <c r="I54" i="3"/>
  <c r="K7" i="3"/>
  <c r="I381" i="3"/>
  <c r="C78" i="3"/>
  <c r="L103" i="3"/>
  <c r="L157" i="3"/>
  <c r="L201" i="3"/>
  <c r="I55" i="3"/>
  <c r="I310" i="3"/>
  <c r="K63" i="3"/>
  <c r="L277" i="3"/>
  <c r="L172" i="3"/>
  <c r="L125" i="3"/>
  <c r="J352" i="3"/>
  <c r="J240" i="3"/>
  <c r="J269" i="3"/>
  <c r="D382" i="3"/>
  <c r="L187" i="3"/>
  <c r="F86" i="3"/>
  <c r="K115" i="3"/>
  <c r="K180" i="3"/>
  <c r="K209" i="3"/>
  <c r="I62" i="3"/>
  <c r="J31" i="3"/>
  <c r="I169" i="3"/>
  <c r="I111" i="3"/>
  <c r="J76" i="3"/>
  <c r="J34" i="3"/>
  <c r="I355" i="3"/>
  <c r="K381" i="3"/>
  <c r="K49" i="3"/>
  <c r="J270" i="3"/>
  <c r="I316" i="3"/>
  <c r="J194" i="3"/>
  <c r="K234" i="3"/>
  <c r="J370" i="3"/>
  <c r="K62" i="3"/>
  <c r="L320" i="3"/>
  <c r="J71" i="3"/>
  <c r="I352" i="3"/>
  <c r="J29" i="3"/>
  <c r="L288" i="3"/>
  <c r="J160" i="3"/>
  <c r="E383" i="3"/>
  <c r="J206" i="3"/>
  <c r="J155" i="3"/>
  <c r="J107" i="3"/>
  <c r="K32" i="3"/>
  <c r="J11" i="3"/>
  <c r="L124" i="3"/>
  <c r="L19" i="3"/>
  <c r="I238" i="3"/>
  <c r="I92" i="3"/>
  <c r="J137" i="3"/>
  <c r="I164" i="3"/>
  <c r="I342" i="3"/>
  <c r="K85" i="3"/>
  <c r="L120" i="3"/>
  <c r="J57" i="3"/>
  <c r="F387" i="3"/>
  <c r="I126" i="3"/>
  <c r="K201" i="3"/>
  <c r="L110" i="3"/>
  <c r="I17" i="3"/>
  <c r="J358" i="3"/>
  <c r="L273" i="3"/>
  <c r="I133" i="3"/>
  <c r="K59" i="3"/>
  <c r="L189" i="3"/>
  <c r="K368" i="3"/>
  <c r="I49" i="3"/>
  <c r="L135" i="3"/>
  <c r="J385" i="3"/>
  <c r="I103" i="3"/>
  <c r="L79" i="3"/>
  <c r="J36" i="3"/>
  <c r="L57" i="3"/>
  <c r="L149" i="3"/>
  <c r="I211" i="3"/>
  <c r="J136" i="3"/>
  <c r="K4" i="3"/>
  <c r="K203" i="3"/>
  <c r="K375" i="3"/>
  <c r="J44" i="3"/>
  <c r="F382" i="3"/>
  <c r="L265" i="3"/>
  <c r="I268" i="3"/>
  <c r="L44" i="3"/>
  <c r="L47" i="3"/>
  <c r="K113" i="3"/>
  <c r="L220" i="3"/>
  <c r="L52" i="3"/>
  <c r="L329" i="3"/>
  <c r="K184" i="3"/>
  <c r="I263" i="3"/>
  <c r="K35" i="3"/>
  <c r="I146" i="3"/>
  <c r="J12" i="3"/>
  <c r="C379" i="3"/>
  <c r="D35" i="3"/>
  <c r="I246" i="3"/>
  <c r="I256" i="3"/>
  <c r="I350" i="3"/>
  <c r="I77" i="3"/>
  <c r="I180" i="3"/>
  <c r="J19" i="3"/>
  <c r="L158" i="3"/>
  <c r="J79" i="3"/>
  <c r="I114" i="3"/>
  <c r="I319" i="3"/>
  <c r="K185" i="3"/>
  <c r="J384" i="3"/>
  <c r="I16" i="3"/>
  <c r="I27" i="3"/>
  <c r="I235" i="3"/>
  <c r="I163" i="3"/>
  <c r="J78" i="3"/>
  <c r="L54" i="3"/>
  <c r="J282" i="3"/>
  <c r="K5" i="3"/>
  <c r="L111" i="3"/>
  <c r="I191" i="3"/>
  <c r="J268" i="3"/>
  <c r="I59" i="3"/>
  <c r="J382" i="3"/>
  <c r="L382" i="3"/>
  <c r="K340" i="3"/>
  <c r="K315" i="3"/>
  <c r="F73" i="3"/>
  <c r="K317" i="3"/>
  <c r="L140" i="3"/>
  <c r="K58" i="3"/>
  <c r="L36" i="3"/>
  <c r="K73" i="3"/>
  <c r="L154" i="3"/>
  <c r="L206" i="3"/>
  <c r="J28" i="3"/>
  <c r="J3" i="3"/>
  <c r="L138" i="3"/>
  <c r="L174" i="3"/>
  <c r="E382" i="3"/>
  <c r="I32" i="3"/>
  <c r="K158" i="3"/>
  <c r="I202" i="3"/>
  <c r="J288" i="3"/>
  <c r="L203" i="3"/>
  <c r="I205" i="3"/>
  <c r="K126" i="3"/>
  <c r="J158" i="3"/>
  <c r="I21" i="3"/>
  <c r="I244" i="3"/>
  <c r="I11" i="3"/>
  <c r="L123" i="3"/>
  <c r="K166" i="3"/>
  <c r="C384" i="3"/>
  <c r="L80" i="3"/>
  <c r="I298" i="3"/>
  <c r="L100" i="3"/>
  <c r="I258" i="3"/>
  <c r="J23" i="3"/>
  <c r="K199" i="3"/>
  <c r="K183" i="3"/>
  <c r="J387" i="3"/>
  <c r="J324" i="3"/>
  <c r="L108" i="3"/>
  <c r="K362" i="3"/>
  <c r="I176" i="3"/>
  <c r="J193" i="3"/>
  <c r="K64" i="3"/>
  <c r="K130" i="3"/>
  <c r="J22" i="3"/>
  <c r="K148" i="3"/>
  <c r="K263" i="3"/>
  <c r="J72" i="3"/>
  <c r="D381" i="3"/>
  <c r="I64" i="3"/>
  <c r="I53" i="3"/>
  <c r="L59" i="3"/>
  <c r="K249" i="3"/>
  <c r="L193" i="3"/>
  <c r="I215" i="3"/>
  <c r="I98" i="3"/>
  <c r="K71" i="3"/>
  <c r="L160" i="3"/>
  <c r="K50" i="3"/>
  <c r="K93" i="3"/>
  <c r="L30" i="3"/>
  <c r="I102" i="3"/>
  <c r="C383" i="3"/>
  <c r="I104" i="3"/>
  <c r="I97" i="3"/>
  <c r="I7" i="3"/>
  <c r="L67" i="3"/>
  <c r="K79" i="3"/>
  <c r="K91" i="3"/>
  <c r="E75" i="3"/>
  <c r="K112" i="3"/>
  <c r="K348" i="3"/>
  <c r="L131" i="3"/>
  <c r="K242" i="3"/>
  <c r="J171" i="3"/>
  <c r="J386" i="3"/>
  <c r="I119" i="3"/>
  <c r="L115" i="3"/>
  <c r="I338" i="3"/>
  <c r="L252" i="3"/>
  <c r="L34" i="3"/>
  <c r="J338" i="3"/>
  <c r="J150" i="3"/>
  <c r="L304" i="3"/>
  <c r="I142" i="3"/>
  <c r="J217" i="3"/>
  <c r="J134" i="3"/>
  <c r="K10" i="3"/>
  <c r="I387" i="3"/>
  <c r="J96" i="3"/>
  <c r="F146" i="3"/>
  <c r="D83" i="3"/>
  <c r="I137" i="3"/>
  <c r="L343" i="3"/>
  <c r="L222" i="3"/>
  <c r="J205" i="3"/>
  <c r="L192" i="3"/>
  <c r="J200" i="3"/>
  <c r="L56" i="3"/>
  <c r="J156" i="3"/>
  <c r="L41" i="3"/>
  <c r="K231" i="3"/>
  <c r="L40" i="3"/>
  <c r="K40" i="3"/>
  <c r="L381" i="3"/>
  <c r="I306" i="3"/>
  <c r="I56" i="3"/>
  <c r="J285" i="3"/>
  <c r="J144" i="3"/>
  <c r="J37" i="3"/>
  <c r="L8" i="3"/>
  <c r="K76" i="3"/>
  <c r="I108" i="3"/>
  <c r="K102" i="3"/>
  <c r="L173" i="3"/>
  <c r="K60" i="3"/>
  <c r="K75" i="3"/>
  <c r="C385" i="3"/>
  <c r="F187" i="3"/>
  <c r="D6" i="3"/>
  <c r="D32" i="3"/>
  <c r="J355" i="3"/>
  <c r="C65" i="3"/>
  <c r="J233" i="3"/>
  <c r="J104" i="3"/>
  <c r="D134" i="3"/>
  <c r="J117" i="3"/>
  <c r="F205" i="3"/>
  <c r="I269" i="3"/>
  <c r="J48" i="3"/>
  <c r="J178" i="3"/>
  <c r="F307" i="3"/>
  <c r="C62" i="3"/>
  <c r="E326" i="3"/>
  <c r="F135" i="3"/>
  <c r="L148" i="3"/>
  <c r="I228" i="3"/>
  <c r="I285" i="3"/>
  <c r="K84" i="3"/>
  <c r="K223" i="3"/>
  <c r="K110" i="3"/>
  <c r="F113" i="3"/>
  <c r="K273" i="3"/>
  <c r="K170" i="3"/>
  <c r="F385" i="3"/>
  <c r="E37" i="3"/>
  <c r="E129" i="3"/>
  <c r="L10" i="3"/>
  <c r="J24" i="3"/>
  <c r="K347" i="3"/>
  <c r="K17" i="3"/>
  <c r="E49" i="3"/>
  <c r="J112" i="3"/>
  <c r="I297" i="3"/>
  <c r="K350" i="3"/>
  <c r="C380" i="3"/>
  <c r="J224" i="3"/>
  <c r="J133" i="3"/>
  <c r="I159" i="3"/>
  <c r="K277" i="3"/>
  <c r="J249" i="3"/>
  <c r="I99" i="3"/>
  <c r="L27" i="3"/>
  <c r="I83" i="3"/>
  <c r="L350" i="3"/>
  <c r="K343" i="3"/>
  <c r="I208" i="3"/>
  <c r="C381" i="3"/>
  <c r="J131" i="3"/>
  <c r="K136" i="3"/>
  <c r="L13" i="3"/>
  <c r="I15" i="3"/>
  <c r="L81" i="3"/>
  <c r="I73" i="3"/>
  <c r="J51" i="3"/>
  <c r="L23" i="3"/>
  <c r="I278" i="3"/>
  <c r="I255" i="3"/>
  <c r="L318" i="3"/>
  <c r="J77" i="3"/>
  <c r="E380" i="3"/>
  <c r="K382" i="3"/>
  <c r="K287" i="3"/>
  <c r="K153" i="3"/>
  <c r="I40" i="3"/>
  <c r="J83" i="3"/>
  <c r="J33" i="3"/>
  <c r="J87" i="3"/>
  <c r="C67" i="3"/>
  <c r="K78" i="3"/>
  <c r="K254" i="3"/>
  <c r="J161" i="3"/>
  <c r="I303" i="3"/>
  <c r="J113" i="3"/>
  <c r="K385" i="3"/>
  <c r="I46" i="3"/>
  <c r="I274" i="3"/>
  <c r="I210" i="3"/>
  <c r="I147" i="3"/>
  <c r="I300" i="3"/>
  <c r="L38" i="3"/>
  <c r="L121" i="3"/>
  <c r="I75" i="3"/>
  <c r="I194" i="3"/>
  <c r="J132" i="3"/>
  <c r="I82" i="3"/>
  <c r="K123" i="3"/>
  <c r="D380" i="3"/>
  <c r="D97" i="3"/>
  <c r="D37" i="3"/>
  <c r="I370" i="3"/>
  <c r="J21" i="3"/>
  <c r="D31" i="3"/>
  <c r="I112" i="3"/>
  <c r="K42" i="3"/>
  <c r="L165" i="3"/>
  <c r="K219" i="3"/>
  <c r="K30" i="3"/>
  <c r="L190" i="3"/>
  <c r="J8" i="3"/>
  <c r="J80" i="3"/>
  <c r="C51" i="3"/>
  <c r="J349" i="3"/>
  <c r="I376" i="3"/>
  <c r="I22" i="3"/>
  <c r="L99" i="3"/>
  <c r="K333" i="3"/>
  <c r="L251" i="3"/>
  <c r="I6" i="3"/>
  <c r="I189" i="3"/>
  <c r="I68" i="3"/>
  <c r="J142" i="3"/>
  <c r="J320" i="3"/>
  <c r="I131" i="3"/>
  <c r="K33" i="3"/>
  <c r="K51" i="3"/>
  <c r="L376" i="3"/>
  <c r="L2" i="3"/>
  <c r="F2" i="3"/>
  <c r="K2" i="3"/>
  <c r="J2" i="3"/>
  <c r="I2" i="3"/>
  <c r="E2" i="3"/>
  <c r="D2" i="3"/>
  <c r="C2" i="3"/>
  <c r="N9" i="3" l="1"/>
  <c r="O9" i="3"/>
  <c r="N94" i="3"/>
  <c r="O94" i="3"/>
  <c r="N31" i="3"/>
  <c r="O31" i="3"/>
  <c r="N47" i="3"/>
  <c r="O47" i="3"/>
  <c r="N63" i="3"/>
  <c r="O63" i="3"/>
  <c r="N79" i="3"/>
  <c r="O79" i="3"/>
  <c r="N98" i="3"/>
  <c r="O98" i="3"/>
  <c r="N48" i="3"/>
  <c r="O48" i="3"/>
  <c r="N114" i="3"/>
  <c r="O114" i="3"/>
  <c r="N130" i="3"/>
  <c r="O130" i="3"/>
  <c r="N146" i="3"/>
  <c r="O146" i="3"/>
  <c r="N162" i="3"/>
  <c r="O162" i="3"/>
  <c r="N169" i="3"/>
  <c r="O169" i="3"/>
  <c r="N170" i="3"/>
  <c r="O170" i="3"/>
  <c r="N207" i="3"/>
  <c r="O207" i="3"/>
  <c r="N223" i="3"/>
  <c r="O223" i="3"/>
  <c r="N231" i="3"/>
  <c r="O231" i="3"/>
  <c r="N136" i="3"/>
  <c r="O136" i="3"/>
  <c r="N200" i="3"/>
  <c r="O200" i="3"/>
  <c r="N217" i="3"/>
  <c r="O217" i="3"/>
  <c r="N339" i="3"/>
  <c r="O339" i="3"/>
  <c r="N203" i="3"/>
  <c r="O203" i="3"/>
  <c r="N175" i="3"/>
  <c r="O175" i="3"/>
  <c r="N336" i="3"/>
  <c r="O336" i="3"/>
  <c r="N283" i="3"/>
  <c r="O283" i="3"/>
  <c r="N240" i="3"/>
  <c r="O240" i="3"/>
  <c r="N342" i="3"/>
  <c r="O342" i="3"/>
  <c r="N260" i="3"/>
  <c r="O260" i="3"/>
  <c r="N287" i="3"/>
  <c r="O287" i="3"/>
  <c r="O375" i="3"/>
  <c r="N375" i="3"/>
  <c r="N356" i="3"/>
  <c r="O356" i="3"/>
  <c r="N382" i="3"/>
  <c r="O382" i="3"/>
  <c r="N332" i="3"/>
  <c r="O332" i="3"/>
  <c r="O378" i="3"/>
  <c r="N378" i="3"/>
  <c r="N10" i="3"/>
  <c r="O10" i="3"/>
  <c r="N27" i="3"/>
  <c r="O27" i="3"/>
  <c r="N43" i="3"/>
  <c r="O43" i="3"/>
  <c r="N59" i="3"/>
  <c r="O59" i="3"/>
  <c r="N75" i="3"/>
  <c r="O75" i="3"/>
  <c r="N21" i="3"/>
  <c r="O21" i="3"/>
  <c r="N37" i="3"/>
  <c r="O37" i="3"/>
  <c r="N53" i="3"/>
  <c r="O53" i="3"/>
  <c r="N69" i="3"/>
  <c r="O69" i="3"/>
  <c r="N85" i="3"/>
  <c r="O85" i="3"/>
  <c r="N95" i="3"/>
  <c r="O95" i="3"/>
  <c r="N20" i="3"/>
  <c r="O20" i="3"/>
  <c r="N36" i="3"/>
  <c r="O36" i="3"/>
  <c r="N52" i="3"/>
  <c r="O52" i="3"/>
  <c r="N68" i="3"/>
  <c r="O68" i="3"/>
  <c r="N64" i="3"/>
  <c r="O64" i="3"/>
  <c r="N111" i="3"/>
  <c r="O111" i="3"/>
  <c r="N127" i="3"/>
  <c r="O127" i="3"/>
  <c r="N143" i="3"/>
  <c r="O143" i="3"/>
  <c r="N159" i="3"/>
  <c r="O159" i="3"/>
  <c r="N30" i="3"/>
  <c r="O30" i="3"/>
  <c r="N99" i="3"/>
  <c r="O99" i="3"/>
  <c r="N40" i="3"/>
  <c r="O40" i="3"/>
  <c r="N101" i="3"/>
  <c r="O101" i="3"/>
  <c r="N178" i="3"/>
  <c r="O178" i="3"/>
  <c r="O186" i="3"/>
  <c r="N186" i="3"/>
  <c r="N224" i="3"/>
  <c r="O224" i="3"/>
  <c r="N232" i="3"/>
  <c r="O232" i="3"/>
  <c r="N206" i="3"/>
  <c r="O206" i="3"/>
  <c r="N222" i="3"/>
  <c r="O222" i="3"/>
  <c r="N153" i="3"/>
  <c r="O153" i="3"/>
  <c r="N185" i="3"/>
  <c r="O185" i="3"/>
  <c r="N205" i="3"/>
  <c r="O205" i="3"/>
  <c r="N221" i="3"/>
  <c r="O221" i="3"/>
  <c r="N239" i="3"/>
  <c r="O239" i="3"/>
  <c r="N242" i="3"/>
  <c r="O242" i="3"/>
  <c r="O258" i="3"/>
  <c r="N258" i="3"/>
  <c r="O274" i="3"/>
  <c r="N274" i="3"/>
  <c r="N290" i="3"/>
  <c r="O290" i="3"/>
  <c r="O306" i="3"/>
  <c r="N306" i="3"/>
  <c r="N209" i="3"/>
  <c r="O209" i="3"/>
  <c r="N241" i="3"/>
  <c r="O241" i="3"/>
  <c r="N257" i="3"/>
  <c r="O257" i="3"/>
  <c r="N273" i="3"/>
  <c r="O273" i="3"/>
  <c r="N289" i="3"/>
  <c r="O289" i="3"/>
  <c r="N305" i="3"/>
  <c r="O305" i="3"/>
  <c r="N321" i="3"/>
  <c r="O321" i="3"/>
  <c r="N204" i="3"/>
  <c r="O204" i="3"/>
  <c r="N264" i="3"/>
  <c r="O264" i="3"/>
  <c r="N291" i="3"/>
  <c r="O291" i="3"/>
  <c r="N351" i="3"/>
  <c r="O351" i="3"/>
  <c r="N236" i="3"/>
  <c r="O236" i="3"/>
  <c r="N366" i="3"/>
  <c r="O366" i="3"/>
  <c r="N380" i="3"/>
  <c r="O380" i="3"/>
  <c r="O361" i="3"/>
  <c r="N361" i="3"/>
  <c r="N387" i="3"/>
  <c r="O387" i="3"/>
  <c r="N352" i="3"/>
  <c r="O352" i="3"/>
  <c r="N324" i="3"/>
  <c r="O324" i="3"/>
  <c r="O357" i="3"/>
  <c r="N357" i="3"/>
  <c r="N368" i="3"/>
  <c r="O368" i="3"/>
  <c r="N330" i="3"/>
  <c r="O330" i="3"/>
  <c r="N3" i="3"/>
  <c r="O3" i="3"/>
  <c r="N11" i="3"/>
  <c r="O11" i="3"/>
  <c r="N88" i="3"/>
  <c r="O88" i="3"/>
  <c r="N96" i="3"/>
  <c r="O96" i="3"/>
  <c r="O26" i="3"/>
  <c r="N26" i="3"/>
  <c r="O42" i="3"/>
  <c r="N42" i="3"/>
  <c r="N58" i="3"/>
  <c r="O58" i="3"/>
  <c r="N74" i="3"/>
  <c r="O74" i="3"/>
  <c r="N17" i="3"/>
  <c r="O17" i="3"/>
  <c r="N33" i="3"/>
  <c r="O33" i="3"/>
  <c r="N49" i="3"/>
  <c r="O49" i="3"/>
  <c r="N65" i="3"/>
  <c r="O65" i="3"/>
  <c r="N81" i="3"/>
  <c r="O81" i="3"/>
  <c r="N46" i="3"/>
  <c r="O46" i="3"/>
  <c r="N109" i="3"/>
  <c r="O109" i="3"/>
  <c r="N125" i="3"/>
  <c r="O125" i="3"/>
  <c r="N141" i="3"/>
  <c r="O141" i="3"/>
  <c r="N157" i="3"/>
  <c r="O157" i="3"/>
  <c r="N173" i="3"/>
  <c r="O173" i="3"/>
  <c r="N189" i="3"/>
  <c r="O189" i="3"/>
  <c r="N116" i="3"/>
  <c r="O116" i="3"/>
  <c r="N132" i="3"/>
  <c r="O132" i="3"/>
  <c r="N148" i="3"/>
  <c r="O148" i="3"/>
  <c r="N164" i="3"/>
  <c r="O164" i="3"/>
  <c r="N180" i="3"/>
  <c r="O180" i="3"/>
  <c r="N196" i="3"/>
  <c r="O196" i="3"/>
  <c r="N155" i="3"/>
  <c r="O155" i="3"/>
  <c r="N208" i="3"/>
  <c r="O208" i="3"/>
  <c r="N225" i="3"/>
  <c r="O225" i="3"/>
  <c r="N233" i="3"/>
  <c r="O233" i="3"/>
  <c r="N212" i="3"/>
  <c r="O212" i="3"/>
  <c r="O343" i="3"/>
  <c r="N343" i="3"/>
  <c r="N318" i="3"/>
  <c r="O318" i="3"/>
  <c r="N316" i="3"/>
  <c r="O316" i="3"/>
  <c r="N296" i="3"/>
  <c r="O296" i="3"/>
  <c r="N276" i="3"/>
  <c r="O276" i="3"/>
  <c r="N193" i="3"/>
  <c r="O193" i="3"/>
  <c r="N304" i="3"/>
  <c r="O304" i="3"/>
  <c r="O367" i="3"/>
  <c r="N367" i="3"/>
  <c r="N288" i="3"/>
  <c r="O288" i="3"/>
  <c r="N353" i="3"/>
  <c r="O353" i="3"/>
  <c r="N381" i="3"/>
  <c r="O381" i="3"/>
  <c r="N358" i="3"/>
  <c r="O358" i="3"/>
  <c r="O373" i="3"/>
  <c r="N373" i="3"/>
  <c r="N4" i="3"/>
  <c r="O4" i="3"/>
  <c r="N12" i="3"/>
  <c r="O12" i="3"/>
  <c r="N32" i="3"/>
  <c r="O32" i="3"/>
  <c r="N89" i="3"/>
  <c r="O89" i="3"/>
  <c r="N38" i="3"/>
  <c r="O38" i="3"/>
  <c r="N112" i="3"/>
  <c r="O112" i="3"/>
  <c r="N128" i="3"/>
  <c r="O128" i="3"/>
  <c r="N118" i="3"/>
  <c r="O118" i="3"/>
  <c r="N134" i="3"/>
  <c r="O134" i="3"/>
  <c r="N150" i="3"/>
  <c r="O150" i="3"/>
  <c r="N166" i="3"/>
  <c r="O166" i="3"/>
  <c r="N54" i="3"/>
  <c r="O54" i="3"/>
  <c r="N102" i="3"/>
  <c r="O102" i="3"/>
  <c r="N115" i="3"/>
  <c r="O115" i="3"/>
  <c r="N131" i="3"/>
  <c r="O131" i="3"/>
  <c r="N62" i="3"/>
  <c r="O62" i="3"/>
  <c r="N163" i="3"/>
  <c r="O163" i="3"/>
  <c r="N187" i="3"/>
  <c r="O187" i="3"/>
  <c r="N145" i="3"/>
  <c r="O145" i="3"/>
  <c r="N184" i="3"/>
  <c r="O184" i="3"/>
  <c r="N218" i="3"/>
  <c r="O218" i="3"/>
  <c r="N192" i="3"/>
  <c r="O192" i="3"/>
  <c r="N177" i="3"/>
  <c r="O177" i="3"/>
  <c r="N226" i="3"/>
  <c r="O226" i="3"/>
  <c r="O234" i="3"/>
  <c r="N234" i="3"/>
  <c r="N243" i="3"/>
  <c r="O243" i="3"/>
  <c r="N246" i="3"/>
  <c r="O246" i="3"/>
  <c r="N262" i="3"/>
  <c r="O262" i="3"/>
  <c r="N278" i="3"/>
  <c r="O278" i="3"/>
  <c r="N294" i="3"/>
  <c r="O294" i="3"/>
  <c r="N310" i="3"/>
  <c r="O310" i="3"/>
  <c r="N245" i="3"/>
  <c r="O245" i="3"/>
  <c r="N261" i="3"/>
  <c r="O261" i="3"/>
  <c r="N277" i="3"/>
  <c r="O277" i="3"/>
  <c r="N293" i="3"/>
  <c r="O293" i="3"/>
  <c r="N309" i="3"/>
  <c r="O309" i="3"/>
  <c r="N325" i="3"/>
  <c r="O325" i="3"/>
  <c r="N340" i="3"/>
  <c r="O340" i="3"/>
  <c r="N268" i="3"/>
  <c r="O268" i="3"/>
  <c r="N263" i="3"/>
  <c r="O263" i="3"/>
  <c r="N280" i="3"/>
  <c r="O280" i="3"/>
  <c r="N299" i="3"/>
  <c r="O299" i="3"/>
  <c r="N328" i="3"/>
  <c r="O328" i="3"/>
  <c r="N311" i="3"/>
  <c r="O311" i="3"/>
  <c r="N347" i="3"/>
  <c r="O347" i="3"/>
  <c r="N360" i="3"/>
  <c r="O360" i="3"/>
  <c r="N385" i="3"/>
  <c r="O385" i="3"/>
  <c r="N5" i="3"/>
  <c r="O5" i="3"/>
  <c r="N13" i="3"/>
  <c r="O13" i="3"/>
  <c r="N90" i="3"/>
  <c r="O90" i="3"/>
  <c r="N23" i="3"/>
  <c r="O23" i="3"/>
  <c r="N39" i="3"/>
  <c r="O39" i="3"/>
  <c r="N55" i="3"/>
  <c r="O55" i="3"/>
  <c r="N71" i="3"/>
  <c r="O71" i="3"/>
  <c r="N87" i="3"/>
  <c r="O87" i="3"/>
  <c r="N100" i="3"/>
  <c r="O100" i="3"/>
  <c r="N103" i="3"/>
  <c r="O103" i="3"/>
  <c r="N80" i="3"/>
  <c r="O80" i="3"/>
  <c r="N106" i="3"/>
  <c r="O106" i="3"/>
  <c r="N122" i="3"/>
  <c r="O122" i="3"/>
  <c r="N138" i="3"/>
  <c r="O138" i="3"/>
  <c r="N154" i="3"/>
  <c r="O154" i="3"/>
  <c r="N161" i="3"/>
  <c r="O161" i="3"/>
  <c r="N152" i="3"/>
  <c r="O152" i="3"/>
  <c r="N215" i="3"/>
  <c r="O215" i="3"/>
  <c r="N227" i="3"/>
  <c r="O227" i="3"/>
  <c r="N194" i="3"/>
  <c r="O194" i="3"/>
  <c r="N168" i="3"/>
  <c r="O168" i="3"/>
  <c r="N191" i="3"/>
  <c r="O191" i="3"/>
  <c r="N331" i="3"/>
  <c r="O331" i="3"/>
  <c r="N248" i="3"/>
  <c r="O248" i="3"/>
  <c r="N312" i="3"/>
  <c r="O312" i="3"/>
  <c r="N327" i="3"/>
  <c r="O327" i="3"/>
  <c r="N323" i="3"/>
  <c r="O323" i="3"/>
  <c r="N292" i="3"/>
  <c r="O292" i="3"/>
  <c r="N255" i="3"/>
  <c r="O255" i="3"/>
  <c r="N308" i="3"/>
  <c r="O308" i="3"/>
  <c r="O359" i="3"/>
  <c r="N359" i="3"/>
  <c r="N383" i="3"/>
  <c r="O383" i="3"/>
  <c r="N346" i="3"/>
  <c r="O346" i="3"/>
  <c r="N370" i="3"/>
  <c r="O370" i="3"/>
  <c r="N365" i="3"/>
  <c r="O365" i="3"/>
  <c r="O386" i="3"/>
  <c r="N386" i="3"/>
  <c r="O345" i="3"/>
  <c r="N345" i="3"/>
  <c r="N372" i="3"/>
  <c r="O372" i="3"/>
  <c r="N6" i="3"/>
  <c r="O6" i="3"/>
  <c r="N14" i="3"/>
  <c r="O14" i="3"/>
  <c r="N19" i="3"/>
  <c r="O19" i="3"/>
  <c r="N35" i="3"/>
  <c r="O35" i="3"/>
  <c r="N51" i="3"/>
  <c r="O51" i="3"/>
  <c r="N67" i="3"/>
  <c r="O67" i="3"/>
  <c r="N83" i="3"/>
  <c r="O83" i="3"/>
  <c r="N29" i="3"/>
  <c r="O29" i="3"/>
  <c r="N45" i="3"/>
  <c r="O45" i="3"/>
  <c r="N61" i="3"/>
  <c r="O61" i="3"/>
  <c r="N77" i="3"/>
  <c r="O77" i="3"/>
  <c r="N91" i="3"/>
  <c r="O91" i="3"/>
  <c r="N28" i="3"/>
  <c r="O28" i="3"/>
  <c r="N44" i="3"/>
  <c r="O44" i="3"/>
  <c r="N60" i="3"/>
  <c r="O60" i="3"/>
  <c r="N76" i="3"/>
  <c r="O76" i="3"/>
  <c r="N119" i="3"/>
  <c r="O119" i="3"/>
  <c r="N135" i="3"/>
  <c r="O135" i="3"/>
  <c r="N151" i="3"/>
  <c r="O151" i="3"/>
  <c r="N167" i="3"/>
  <c r="O167" i="3"/>
  <c r="N72" i="3"/>
  <c r="O72" i="3"/>
  <c r="N228" i="3"/>
  <c r="O228" i="3"/>
  <c r="N97" i="3"/>
  <c r="O97" i="3"/>
  <c r="N214" i="3"/>
  <c r="O214" i="3"/>
  <c r="N213" i="3"/>
  <c r="O213" i="3"/>
  <c r="N247" i="3"/>
  <c r="O247" i="3"/>
  <c r="N220" i="3"/>
  <c r="O220" i="3"/>
  <c r="N250" i="3"/>
  <c r="O250" i="3"/>
  <c r="N266" i="3"/>
  <c r="O266" i="3"/>
  <c r="O282" i="3"/>
  <c r="N282" i="3"/>
  <c r="N298" i="3"/>
  <c r="O298" i="3"/>
  <c r="O314" i="3"/>
  <c r="N314" i="3"/>
  <c r="N249" i="3"/>
  <c r="O249" i="3"/>
  <c r="N265" i="3"/>
  <c r="O265" i="3"/>
  <c r="N281" i="3"/>
  <c r="O281" i="3"/>
  <c r="N297" i="3"/>
  <c r="O297" i="3"/>
  <c r="N313" i="3"/>
  <c r="O313" i="3"/>
  <c r="N329" i="3"/>
  <c r="O329" i="3"/>
  <c r="N315" i="3"/>
  <c r="O315" i="3"/>
  <c r="N284" i="3"/>
  <c r="O284" i="3"/>
  <c r="N279" i="3"/>
  <c r="O279" i="3"/>
  <c r="N295" i="3"/>
  <c r="O295" i="3"/>
  <c r="N259" i="3"/>
  <c r="O259" i="3"/>
  <c r="N371" i="3"/>
  <c r="O371" i="3"/>
  <c r="N348" i="3"/>
  <c r="O348" i="3"/>
  <c r="O384" i="3"/>
  <c r="N384" i="3"/>
  <c r="N256" i="3"/>
  <c r="O256" i="3"/>
  <c r="N379" i="3"/>
  <c r="O379" i="3"/>
  <c r="N272" i="3"/>
  <c r="O272" i="3"/>
  <c r="N354" i="3"/>
  <c r="O354" i="3"/>
  <c r="N7" i="3"/>
  <c r="O7" i="3"/>
  <c r="N15" i="3"/>
  <c r="O15" i="3"/>
  <c r="N92" i="3"/>
  <c r="O92" i="3"/>
  <c r="N18" i="3"/>
  <c r="O18" i="3"/>
  <c r="O34" i="3"/>
  <c r="N34" i="3"/>
  <c r="O50" i="3"/>
  <c r="N50" i="3"/>
  <c r="O66" i="3"/>
  <c r="N66" i="3"/>
  <c r="O82" i="3"/>
  <c r="N82" i="3"/>
  <c r="N25" i="3"/>
  <c r="O25" i="3"/>
  <c r="N41" i="3"/>
  <c r="O41" i="3"/>
  <c r="N57" i="3"/>
  <c r="O57" i="3"/>
  <c r="N73" i="3"/>
  <c r="O73" i="3"/>
  <c r="N78" i="3"/>
  <c r="O78" i="3"/>
  <c r="N117" i="3"/>
  <c r="O117" i="3"/>
  <c r="N133" i="3"/>
  <c r="O133" i="3"/>
  <c r="N149" i="3"/>
  <c r="O149" i="3"/>
  <c r="N165" i="3"/>
  <c r="O165" i="3"/>
  <c r="N181" i="3"/>
  <c r="O181" i="3"/>
  <c r="N197" i="3"/>
  <c r="O197" i="3"/>
  <c r="N108" i="3"/>
  <c r="O108" i="3"/>
  <c r="N124" i="3"/>
  <c r="O124" i="3"/>
  <c r="N140" i="3"/>
  <c r="O140" i="3"/>
  <c r="N156" i="3"/>
  <c r="O156" i="3"/>
  <c r="N172" i="3"/>
  <c r="O172" i="3"/>
  <c r="N188" i="3"/>
  <c r="O188" i="3"/>
  <c r="N22" i="3"/>
  <c r="O22" i="3"/>
  <c r="N129" i="3"/>
  <c r="O129" i="3"/>
  <c r="N86" i="3"/>
  <c r="O86" i="3"/>
  <c r="N160" i="3"/>
  <c r="O160" i="3"/>
  <c r="N190" i="3"/>
  <c r="O190" i="3"/>
  <c r="N105" i="3"/>
  <c r="O105" i="3"/>
  <c r="N198" i="3"/>
  <c r="O198" i="3"/>
  <c r="N216" i="3"/>
  <c r="O216" i="3"/>
  <c r="N183" i="3"/>
  <c r="O183" i="3"/>
  <c r="N201" i="3"/>
  <c r="O201" i="3"/>
  <c r="N229" i="3"/>
  <c r="O229" i="3"/>
  <c r="N137" i="3"/>
  <c r="O137" i="3"/>
  <c r="N144" i="3"/>
  <c r="O144" i="3"/>
  <c r="N219" i="3"/>
  <c r="O219" i="3"/>
  <c r="N202" i="3"/>
  <c r="O202" i="3"/>
  <c r="N195" i="3"/>
  <c r="O195" i="3"/>
  <c r="N176" i="3"/>
  <c r="O176" i="3"/>
  <c r="N335" i="3"/>
  <c r="O335" i="3"/>
  <c r="N267" i="3"/>
  <c r="O267" i="3"/>
  <c r="N344" i="3"/>
  <c r="O344" i="3"/>
  <c r="N333" i="3"/>
  <c r="O333" i="3"/>
  <c r="N244" i="3"/>
  <c r="O244" i="3"/>
  <c r="N300" i="3"/>
  <c r="O300" i="3"/>
  <c r="N271" i="3"/>
  <c r="O271" i="3"/>
  <c r="N334" i="3"/>
  <c r="O334" i="3"/>
  <c r="N320" i="3"/>
  <c r="O320" i="3"/>
  <c r="N362" i="3"/>
  <c r="O362" i="3"/>
  <c r="N322" i="3"/>
  <c r="O322" i="3"/>
  <c r="O355" i="3"/>
  <c r="N355" i="3"/>
  <c r="O349" i="3"/>
  <c r="N349" i="3"/>
  <c r="N364" i="3"/>
  <c r="O364" i="3"/>
  <c r="N307" i="3"/>
  <c r="O307" i="3"/>
  <c r="N8" i="3"/>
  <c r="O8" i="3"/>
  <c r="N16" i="3"/>
  <c r="O16" i="3"/>
  <c r="N24" i="3"/>
  <c r="O24" i="3"/>
  <c r="N93" i="3"/>
  <c r="O93" i="3"/>
  <c r="N70" i="3"/>
  <c r="O70" i="3"/>
  <c r="N104" i="3"/>
  <c r="O104" i="3"/>
  <c r="N120" i="3"/>
  <c r="O120" i="3"/>
  <c r="N110" i="3"/>
  <c r="O110" i="3"/>
  <c r="N126" i="3"/>
  <c r="O126" i="3"/>
  <c r="N142" i="3"/>
  <c r="O142" i="3"/>
  <c r="N158" i="3"/>
  <c r="O158" i="3"/>
  <c r="N174" i="3"/>
  <c r="O174" i="3"/>
  <c r="N84" i="3"/>
  <c r="O84" i="3"/>
  <c r="N107" i="3"/>
  <c r="O107" i="3"/>
  <c r="N123" i="3"/>
  <c r="O123" i="3"/>
  <c r="N139" i="3"/>
  <c r="O139" i="3"/>
  <c r="N121" i="3"/>
  <c r="O121" i="3"/>
  <c r="N210" i="3"/>
  <c r="O210" i="3"/>
  <c r="N113" i="3"/>
  <c r="O113" i="3"/>
  <c r="N56" i="3"/>
  <c r="O56" i="3"/>
  <c r="N230" i="3"/>
  <c r="O230" i="3"/>
  <c r="N147" i="3"/>
  <c r="O147" i="3"/>
  <c r="N179" i="3"/>
  <c r="O179" i="3"/>
  <c r="N171" i="3"/>
  <c r="O171" i="3"/>
  <c r="N211" i="3"/>
  <c r="O211" i="3"/>
  <c r="N235" i="3"/>
  <c r="O235" i="3"/>
  <c r="N251" i="3"/>
  <c r="O251" i="3"/>
  <c r="N199" i="3"/>
  <c r="O199" i="3"/>
  <c r="N238" i="3"/>
  <c r="O238" i="3"/>
  <c r="N254" i="3"/>
  <c r="O254" i="3"/>
  <c r="N270" i="3"/>
  <c r="O270" i="3"/>
  <c r="N286" i="3"/>
  <c r="O286" i="3"/>
  <c r="N302" i="3"/>
  <c r="O302" i="3"/>
  <c r="N237" i="3"/>
  <c r="O237" i="3"/>
  <c r="N253" i="3"/>
  <c r="O253" i="3"/>
  <c r="N269" i="3"/>
  <c r="O269" i="3"/>
  <c r="N285" i="3"/>
  <c r="O285" i="3"/>
  <c r="N301" i="3"/>
  <c r="O301" i="3"/>
  <c r="N317" i="3"/>
  <c r="O317" i="3"/>
  <c r="N182" i="3"/>
  <c r="O182" i="3"/>
  <c r="N252" i="3"/>
  <c r="O252" i="3"/>
  <c r="N337" i="3"/>
  <c r="O337" i="3"/>
  <c r="N275" i="3"/>
  <c r="O275" i="3"/>
  <c r="N319" i="3"/>
  <c r="O319" i="3"/>
  <c r="N303" i="3"/>
  <c r="O303" i="3"/>
  <c r="N341" i="3"/>
  <c r="O341" i="3"/>
  <c r="N363" i="3"/>
  <c r="O363" i="3"/>
  <c r="N326" i="3"/>
  <c r="O326" i="3"/>
  <c r="O338" i="3"/>
  <c r="N338" i="3"/>
  <c r="N374" i="3"/>
  <c r="O374" i="3"/>
  <c r="N350" i="3"/>
  <c r="O350" i="3"/>
  <c r="O369" i="3"/>
  <c r="N369" i="3"/>
  <c r="N376" i="3"/>
  <c r="O376" i="3"/>
  <c r="U32" i="3"/>
  <c r="T32" i="3"/>
  <c r="Q128" i="3"/>
  <c r="R128" i="3"/>
  <c r="R230" i="3"/>
  <c r="Q230" i="3"/>
  <c r="Q205" i="3"/>
  <c r="R205" i="3"/>
  <c r="Q244" i="3"/>
  <c r="R244" i="3"/>
  <c r="Q266" i="3"/>
  <c r="R266" i="3"/>
  <c r="Q232" i="3"/>
  <c r="R232" i="3"/>
  <c r="T145" i="3"/>
  <c r="U145" i="3"/>
  <c r="Q290" i="3"/>
  <c r="R290" i="3"/>
  <c r="Q324" i="3"/>
  <c r="R324" i="3"/>
  <c r="T334" i="3"/>
  <c r="U334" i="3"/>
  <c r="R10" i="3"/>
  <c r="Q10" i="3"/>
  <c r="T6" i="3"/>
  <c r="U6" i="3"/>
  <c r="Q17" i="3"/>
  <c r="R17" i="3"/>
  <c r="T59" i="3"/>
  <c r="U59" i="3"/>
  <c r="R81" i="3"/>
  <c r="Q81" i="3"/>
  <c r="U40" i="3"/>
  <c r="T40" i="3"/>
  <c r="Q62" i="3"/>
  <c r="R62" i="3"/>
  <c r="T104" i="3"/>
  <c r="U104" i="3"/>
  <c r="T19" i="3"/>
  <c r="U19" i="3"/>
  <c r="Q41" i="3"/>
  <c r="R41" i="3"/>
  <c r="T83" i="3"/>
  <c r="U83" i="3"/>
  <c r="Q105" i="3"/>
  <c r="R105" i="3"/>
  <c r="Q15" i="3"/>
  <c r="R15" i="3"/>
  <c r="T58" i="3"/>
  <c r="U58" i="3"/>
  <c r="Q80" i="3"/>
  <c r="R80" i="3"/>
  <c r="T41" i="3"/>
  <c r="U41" i="3"/>
  <c r="Q63" i="3"/>
  <c r="R63" i="3"/>
  <c r="T105" i="3"/>
  <c r="U105" i="3"/>
  <c r="T121" i="3"/>
  <c r="U121" i="3"/>
  <c r="T50" i="3"/>
  <c r="U50" i="3"/>
  <c r="Q72" i="3"/>
  <c r="R72" i="3"/>
  <c r="Q101" i="3"/>
  <c r="R101" i="3"/>
  <c r="T131" i="3"/>
  <c r="U131" i="3"/>
  <c r="Q153" i="3"/>
  <c r="R153" i="3"/>
  <c r="R68" i="3"/>
  <c r="Q68" i="3"/>
  <c r="T149" i="3"/>
  <c r="U149" i="3"/>
  <c r="Q171" i="3"/>
  <c r="R171" i="3"/>
  <c r="Q187" i="3"/>
  <c r="R187" i="3"/>
  <c r="T197" i="3"/>
  <c r="U197" i="3"/>
  <c r="Q103" i="3"/>
  <c r="R103" i="3"/>
  <c r="R141" i="3"/>
  <c r="Q141" i="3"/>
  <c r="T95" i="3"/>
  <c r="U95" i="3"/>
  <c r="T153" i="3"/>
  <c r="U153" i="3"/>
  <c r="Q175" i="3"/>
  <c r="R175" i="3"/>
  <c r="T188" i="3"/>
  <c r="U188" i="3"/>
  <c r="Q210" i="3"/>
  <c r="R210" i="3"/>
  <c r="T220" i="3"/>
  <c r="U220" i="3"/>
  <c r="Q136" i="3"/>
  <c r="R136" i="3"/>
  <c r="Q55" i="3"/>
  <c r="R55" i="3"/>
  <c r="Q147" i="3"/>
  <c r="R147" i="3"/>
  <c r="Q185" i="3"/>
  <c r="R185" i="3"/>
  <c r="T195" i="3"/>
  <c r="U195" i="3"/>
  <c r="T81" i="3"/>
  <c r="U81" i="3"/>
  <c r="T127" i="3"/>
  <c r="U127" i="3"/>
  <c r="Q149" i="3"/>
  <c r="R149" i="3"/>
  <c r="Q158" i="3"/>
  <c r="R158" i="3"/>
  <c r="Q249" i="3"/>
  <c r="R249" i="3"/>
  <c r="T291" i="3"/>
  <c r="U291" i="3"/>
  <c r="Q208" i="3"/>
  <c r="R208" i="3"/>
  <c r="T233" i="3"/>
  <c r="U233" i="3"/>
  <c r="T247" i="3"/>
  <c r="U247" i="3"/>
  <c r="Q269" i="3"/>
  <c r="R269" i="3"/>
  <c r="Q317" i="3"/>
  <c r="R317" i="3"/>
  <c r="T327" i="3"/>
  <c r="U327" i="3"/>
  <c r="U168" i="3"/>
  <c r="T168" i="3"/>
  <c r="U264" i="3"/>
  <c r="T264" i="3"/>
  <c r="R286" i="3"/>
  <c r="Q286" i="3"/>
  <c r="R174" i="3"/>
  <c r="Q174" i="3"/>
  <c r="T223" i="3"/>
  <c r="U223" i="3"/>
  <c r="Q243" i="3"/>
  <c r="R243" i="3"/>
  <c r="T281" i="3"/>
  <c r="U281" i="3"/>
  <c r="T302" i="3"/>
  <c r="U302" i="3"/>
  <c r="Q151" i="3"/>
  <c r="R151" i="3"/>
  <c r="Q224" i="3"/>
  <c r="R224" i="3"/>
  <c r="T275" i="3"/>
  <c r="U275" i="3"/>
  <c r="Q297" i="3"/>
  <c r="R297" i="3"/>
  <c r="Q180" i="3"/>
  <c r="R180" i="3"/>
  <c r="T215" i="3"/>
  <c r="U215" i="3"/>
  <c r="Q188" i="3"/>
  <c r="R188" i="3"/>
  <c r="T283" i="3"/>
  <c r="U283" i="3"/>
  <c r="T239" i="3"/>
  <c r="U239" i="3"/>
  <c r="T292" i="3"/>
  <c r="U292" i="3"/>
  <c r="Q327" i="3"/>
  <c r="R327" i="3"/>
  <c r="Q353" i="3"/>
  <c r="R353" i="3"/>
  <c r="Q303" i="3"/>
  <c r="R303" i="3"/>
  <c r="T349" i="3"/>
  <c r="U349" i="3"/>
  <c r="R371" i="3"/>
  <c r="Q371" i="3"/>
  <c r="T335" i="3"/>
  <c r="U335" i="3"/>
  <c r="Q357" i="3"/>
  <c r="R357" i="3"/>
  <c r="T257" i="3"/>
  <c r="U257" i="3"/>
  <c r="Q332" i="3"/>
  <c r="R332" i="3"/>
  <c r="T353" i="3"/>
  <c r="U353" i="3"/>
  <c r="Q375" i="3"/>
  <c r="R375" i="3"/>
  <c r="Q352" i="3"/>
  <c r="R352" i="3"/>
  <c r="T236" i="3"/>
  <c r="U236" i="3"/>
  <c r="T298" i="3"/>
  <c r="U298" i="3"/>
  <c r="R326" i="3"/>
  <c r="Q326" i="3"/>
  <c r="T373" i="3"/>
  <c r="U373" i="3"/>
  <c r="U330" i="3"/>
  <c r="T330" i="3"/>
  <c r="Q342" i="3"/>
  <c r="R342" i="3"/>
  <c r="Q372" i="3"/>
  <c r="R372" i="3"/>
  <c r="T274" i="3"/>
  <c r="U274" i="3"/>
  <c r="T366" i="3"/>
  <c r="U366" i="3"/>
  <c r="Q16" i="3"/>
  <c r="R16" i="3"/>
  <c r="U100" i="3"/>
  <c r="T100" i="3"/>
  <c r="T103" i="3"/>
  <c r="U103" i="3"/>
  <c r="U94" i="3"/>
  <c r="T94" i="3"/>
  <c r="U123" i="3"/>
  <c r="T123" i="3"/>
  <c r="U288" i="3"/>
  <c r="T288" i="3"/>
  <c r="Q305" i="3"/>
  <c r="R305" i="3"/>
  <c r="U232" i="3"/>
  <c r="T232" i="3"/>
  <c r="Q293" i="3"/>
  <c r="R293" i="3"/>
  <c r="Q242" i="3"/>
  <c r="R242" i="3"/>
  <c r="T313" i="3"/>
  <c r="U313" i="3"/>
  <c r="U9" i="3"/>
  <c r="T9" i="3"/>
  <c r="T7" i="3"/>
  <c r="U7" i="3"/>
  <c r="Q8" i="3"/>
  <c r="R8" i="3"/>
  <c r="Q19" i="3"/>
  <c r="R19" i="3"/>
  <c r="T61" i="3"/>
  <c r="U61" i="3"/>
  <c r="Q83" i="3"/>
  <c r="R83" i="3"/>
  <c r="T23" i="3"/>
  <c r="U23" i="3"/>
  <c r="Q45" i="3"/>
  <c r="R45" i="3"/>
  <c r="T87" i="3"/>
  <c r="U87" i="3"/>
  <c r="Q109" i="3"/>
  <c r="R109" i="3"/>
  <c r="T21" i="3"/>
  <c r="U21" i="3"/>
  <c r="Q43" i="3"/>
  <c r="R43" i="3"/>
  <c r="T85" i="3"/>
  <c r="U85" i="3"/>
  <c r="U17" i="3"/>
  <c r="T17" i="3"/>
  <c r="R18" i="3"/>
  <c r="Q18" i="3"/>
  <c r="U60" i="3"/>
  <c r="T60" i="3"/>
  <c r="Q82" i="3"/>
  <c r="R82" i="3"/>
  <c r="U22" i="3"/>
  <c r="T22" i="3"/>
  <c r="R44" i="3"/>
  <c r="Q44" i="3"/>
  <c r="U86" i="3"/>
  <c r="T86" i="3"/>
  <c r="R108" i="3"/>
  <c r="Q108" i="3"/>
  <c r="Q123" i="3"/>
  <c r="R123" i="3"/>
  <c r="U52" i="3"/>
  <c r="T52" i="3"/>
  <c r="Q74" i="3"/>
  <c r="R74" i="3"/>
  <c r="T31" i="3"/>
  <c r="U31" i="3"/>
  <c r="U154" i="3"/>
  <c r="T154" i="3"/>
  <c r="Q176" i="3"/>
  <c r="R176" i="3"/>
  <c r="Q130" i="3"/>
  <c r="R130" i="3"/>
  <c r="T172" i="3"/>
  <c r="U172" i="3"/>
  <c r="Q199" i="3"/>
  <c r="R199" i="3"/>
  <c r="Q118" i="3"/>
  <c r="R118" i="3"/>
  <c r="Q21" i="3"/>
  <c r="R21" i="3"/>
  <c r="U110" i="3"/>
  <c r="T110" i="3"/>
  <c r="R134" i="3"/>
  <c r="Q134" i="3"/>
  <c r="U176" i="3"/>
  <c r="T176" i="3"/>
  <c r="R190" i="3"/>
  <c r="Q190" i="3"/>
  <c r="U200" i="3"/>
  <c r="T200" i="3"/>
  <c r="R222" i="3"/>
  <c r="Q222" i="3"/>
  <c r="Q23" i="3"/>
  <c r="R23" i="3"/>
  <c r="T139" i="3"/>
  <c r="U139" i="3"/>
  <c r="T63" i="3"/>
  <c r="U63" i="3"/>
  <c r="T148" i="3"/>
  <c r="U148" i="3"/>
  <c r="Q170" i="3"/>
  <c r="R170" i="3"/>
  <c r="Q197" i="3"/>
  <c r="R197" i="3"/>
  <c r="T207" i="3"/>
  <c r="U207" i="3"/>
  <c r="U150" i="3"/>
  <c r="T150" i="3"/>
  <c r="Q172" i="3"/>
  <c r="R172" i="3"/>
  <c r="U162" i="3"/>
  <c r="T162" i="3"/>
  <c r="T218" i="3"/>
  <c r="U218" i="3"/>
  <c r="Q252" i="3"/>
  <c r="R252" i="3"/>
  <c r="T294" i="3"/>
  <c r="U294" i="3"/>
  <c r="R168" i="3"/>
  <c r="Q168" i="3"/>
  <c r="T250" i="3"/>
  <c r="U250" i="3"/>
  <c r="Q272" i="3"/>
  <c r="R272" i="3"/>
  <c r="T307" i="3"/>
  <c r="U307" i="3"/>
  <c r="Q329" i="3"/>
  <c r="R329" i="3"/>
  <c r="T210" i="3"/>
  <c r="U210" i="3"/>
  <c r="T242" i="3"/>
  <c r="U242" i="3"/>
  <c r="T267" i="3"/>
  <c r="U267" i="3"/>
  <c r="Q289" i="3"/>
  <c r="R289" i="3"/>
  <c r="T178" i="3"/>
  <c r="U178" i="3"/>
  <c r="Q228" i="3"/>
  <c r="R228" i="3"/>
  <c r="T244" i="3"/>
  <c r="U244" i="3"/>
  <c r="T284" i="3"/>
  <c r="U284" i="3"/>
  <c r="Q304" i="3"/>
  <c r="R304" i="3"/>
  <c r="T155" i="3"/>
  <c r="U155" i="3"/>
  <c r="T278" i="3"/>
  <c r="U278" i="3"/>
  <c r="Q300" i="3"/>
  <c r="R300" i="3"/>
  <c r="Q184" i="3"/>
  <c r="R184" i="3"/>
  <c r="Q220" i="3"/>
  <c r="R220" i="3"/>
  <c r="T198" i="3"/>
  <c r="U198" i="3"/>
  <c r="T171" i="3"/>
  <c r="U171" i="3"/>
  <c r="Q288" i="3"/>
  <c r="R288" i="3"/>
  <c r="T326" i="3"/>
  <c r="U326" i="3"/>
  <c r="Q247" i="3"/>
  <c r="R247" i="3"/>
  <c r="Q296" i="3"/>
  <c r="R296" i="3"/>
  <c r="T354" i="3"/>
  <c r="U354" i="3"/>
  <c r="Q376" i="3"/>
  <c r="R376" i="3"/>
  <c r="T305" i="3"/>
  <c r="U305" i="3"/>
  <c r="U372" i="3"/>
  <c r="T372" i="3"/>
  <c r="T241" i="3"/>
  <c r="U241" i="3"/>
  <c r="T358" i="3"/>
  <c r="U358" i="3"/>
  <c r="Q381" i="3"/>
  <c r="R381" i="3"/>
  <c r="Q261" i="3"/>
  <c r="R261" i="3"/>
  <c r="Q306" i="3"/>
  <c r="R306" i="3"/>
  <c r="R334" i="3"/>
  <c r="Q334" i="3"/>
  <c r="T376" i="3"/>
  <c r="U376" i="3"/>
  <c r="T308" i="3"/>
  <c r="U308" i="3"/>
  <c r="T355" i="3"/>
  <c r="U355" i="3"/>
  <c r="Q378" i="3"/>
  <c r="R378" i="3"/>
  <c r="T243" i="3"/>
  <c r="U243" i="3"/>
  <c r="T301" i="3"/>
  <c r="U301" i="3"/>
  <c r="R354" i="3"/>
  <c r="Q354" i="3"/>
  <c r="Q322" i="3"/>
  <c r="R322" i="3"/>
  <c r="Q382" i="3"/>
  <c r="R382" i="3"/>
  <c r="T345" i="3"/>
  <c r="U345" i="3"/>
  <c r="T383" i="3"/>
  <c r="U383" i="3"/>
  <c r="Q27" i="3"/>
  <c r="R27" i="3"/>
  <c r="Q11" i="3"/>
  <c r="R11" i="3"/>
  <c r="U12" i="3"/>
  <c r="T12" i="3"/>
  <c r="Q9" i="3"/>
  <c r="R9" i="3"/>
  <c r="T42" i="3"/>
  <c r="U42" i="3"/>
  <c r="Q64" i="3"/>
  <c r="R64" i="3"/>
  <c r="T106" i="3"/>
  <c r="U106" i="3"/>
  <c r="T25" i="3"/>
  <c r="U25" i="3"/>
  <c r="Q47" i="3"/>
  <c r="R47" i="3"/>
  <c r="T89" i="3"/>
  <c r="U89" i="3"/>
  <c r="Q111" i="3"/>
  <c r="R111" i="3"/>
  <c r="Q24" i="3"/>
  <c r="R24" i="3"/>
  <c r="T66" i="3"/>
  <c r="U66" i="3"/>
  <c r="Q88" i="3"/>
  <c r="R88" i="3"/>
  <c r="Q20" i="3"/>
  <c r="R20" i="3"/>
  <c r="T43" i="3"/>
  <c r="U43" i="3"/>
  <c r="R65" i="3"/>
  <c r="Q65" i="3"/>
  <c r="T107" i="3"/>
  <c r="U107" i="3"/>
  <c r="U24" i="3"/>
  <c r="T24" i="3"/>
  <c r="Q46" i="3"/>
  <c r="R46" i="3"/>
  <c r="T88" i="3"/>
  <c r="U88" i="3"/>
  <c r="Q110" i="3"/>
  <c r="R110" i="3"/>
  <c r="T35" i="3"/>
  <c r="U35" i="3"/>
  <c r="Q57" i="3"/>
  <c r="R57" i="3"/>
  <c r="T99" i="3"/>
  <c r="U99" i="3"/>
  <c r="T113" i="3"/>
  <c r="U113" i="3"/>
  <c r="R137" i="3"/>
  <c r="Q137" i="3"/>
  <c r="T179" i="3"/>
  <c r="U179" i="3"/>
  <c r="Q85" i="3"/>
  <c r="R85" i="3"/>
  <c r="T133" i="3"/>
  <c r="U133" i="3"/>
  <c r="Q155" i="3"/>
  <c r="R155" i="3"/>
  <c r="T189" i="3"/>
  <c r="U189" i="3"/>
  <c r="T124" i="3"/>
  <c r="U124" i="3"/>
  <c r="R36" i="3"/>
  <c r="Q36" i="3"/>
  <c r="T115" i="3"/>
  <c r="U115" i="3"/>
  <c r="T137" i="3"/>
  <c r="U137" i="3"/>
  <c r="Q159" i="3"/>
  <c r="R159" i="3"/>
  <c r="Q202" i="3"/>
  <c r="R202" i="3"/>
  <c r="T212" i="3"/>
  <c r="U212" i="3"/>
  <c r="Q37" i="3"/>
  <c r="R37" i="3"/>
  <c r="R116" i="3"/>
  <c r="Q116" i="3"/>
  <c r="T80" i="3"/>
  <c r="U80" i="3"/>
  <c r="Q131" i="3"/>
  <c r="R131" i="3"/>
  <c r="T173" i="3"/>
  <c r="U173" i="3"/>
  <c r="T187" i="3"/>
  <c r="U187" i="3"/>
  <c r="Q209" i="3"/>
  <c r="R209" i="3"/>
  <c r="Q107" i="3"/>
  <c r="R107" i="3"/>
  <c r="R133" i="3"/>
  <c r="Q133" i="3"/>
  <c r="T175" i="3"/>
  <c r="U175" i="3"/>
  <c r="T167" i="3"/>
  <c r="U167" i="3"/>
  <c r="Q223" i="3"/>
  <c r="R223" i="3"/>
  <c r="T253" i="3"/>
  <c r="U253" i="3"/>
  <c r="Q275" i="3"/>
  <c r="R275" i="3"/>
  <c r="Q173" i="3"/>
  <c r="R173" i="3"/>
  <c r="T214" i="3"/>
  <c r="U214" i="3"/>
  <c r="Q237" i="3"/>
  <c r="R237" i="3"/>
  <c r="T273" i="3"/>
  <c r="U273" i="3"/>
  <c r="Q295" i="3"/>
  <c r="R295" i="3"/>
  <c r="Q309" i="3"/>
  <c r="R309" i="3"/>
  <c r="T319" i="3"/>
  <c r="U319" i="3"/>
  <c r="Q215" i="3"/>
  <c r="R215" i="3"/>
  <c r="T270" i="3"/>
  <c r="U270" i="3"/>
  <c r="Q292" i="3"/>
  <c r="R292" i="3"/>
  <c r="T186" i="3"/>
  <c r="U186" i="3"/>
  <c r="T287" i="3"/>
  <c r="U287" i="3"/>
  <c r="T174" i="3"/>
  <c r="U174" i="3"/>
  <c r="Q259" i="3"/>
  <c r="R259" i="3"/>
  <c r="T194" i="3"/>
  <c r="U194" i="3"/>
  <c r="T201" i="3"/>
  <c r="U201" i="3"/>
  <c r="T226" i="3"/>
  <c r="U226" i="3"/>
  <c r="R302" i="3"/>
  <c r="Q302" i="3"/>
  <c r="U328" i="3"/>
  <c r="T328" i="3"/>
  <c r="T251" i="3"/>
  <c r="U251" i="3"/>
  <c r="T299" i="3"/>
  <c r="U299" i="3"/>
  <c r="Q337" i="3"/>
  <c r="R337" i="3"/>
  <c r="T380" i="3"/>
  <c r="U380" i="3"/>
  <c r="T260" i="3"/>
  <c r="U260" i="3"/>
  <c r="Q308" i="3"/>
  <c r="R308" i="3"/>
  <c r="U333" i="3"/>
  <c r="T333" i="3"/>
  <c r="R355" i="3"/>
  <c r="Q355" i="3"/>
  <c r="Q253" i="3"/>
  <c r="R253" i="3"/>
  <c r="T314" i="3"/>
  <c r="U314" i="3"/>
  <c r="R341" i="3"/>
  <c r="Q341" i="3"/>
  <c r="T384" i="3"/>
  <c r="U384" i="3"/>
  <c r="T310" i="3"/>
  <c r="U310" i="3"/>
  <c r="T337" i="3"/>
  <c r="U337" i="3"/>
  <c r="Q359" i="3"/>
  <c r="R359" i="3"/>
  <c r="Q250" i="3"/>
  <c r="R250" i="3"/>
  <c r="Q311" i="3"/>
  <c r="R311" i="3"/>
  <c r="R336" i="3"/>
  <c r="Q336" i="3"/>
  <c r="T379" i="3"/>
  <c r="U379" i="3"/>
  <c r="Q258" i="3"/>
  <c r="R258" i="3"/>
  <c r="U357" i="3"/>
  <c r="T357" i="3"/>
  <c r="R380" i="3"/>
  <c r="Q380" i="3"/>
  <c r="T295" i="3"/>
  <c r="U295" i="3"/>
  <c r="T230" i="3"/>
  <c r="U230" i="3"/>
  <c r="U336" i="3"/>
  <c r="T336" i="3"/>
  <c r="T352" i="3"/>
  <c r="U352" i="3"/>
  <c r="Q340" i="3"/>
  <c r="R340" i="3"/>
  <c r="U8" i="3"/>
  <c r="T8" i="3"/>
  <c r="Q98" i="3"/>
  <c r="R98" i="3"/>
  <c r="Q35" i="3"/>
  <c r="R35" i="3"/>
  <c r="Q61" i="3"/>
  <c r="R61" i="3"/>
  <c r="Q91" i="3"/>
  <c r="R91" i="3"/>
  <c r="T170" i="3"/>
  <c r="U170" i="3"/>
  <c r="Q87" i="3"/>
  <c r="R87" i="3"/>
  <c r="R198" i="3"/>
  <c r="Q198" i="3"/>
  <c r="T164" i="3"/>
  <c r="U164" i="3"/>
  <c r="U158" i="3"/>
  <c r="T158" i="3"/>
  <c r="Q164" i="3"/>
  <c r="R164" i="3"/>
  <c r="T221" i="3"/>
  <c r="U221" i="3"/>
  <c r="Q161" i="3"/>
  <c r="R161" i="3"/>
  <c r="U248" i="3"/>
  <c r="T248" i="3"/>
  <c r="Q346" i="3"/>
  <c r="R346" i="3"/>
  <c r="T329" i="3"/>
  <c r="U329" i="3"/>
  <c r="T300" i="3"/>
  <c r="U300" i="3"/>
  <c r="Q192" i="3"/>
  <c r="R192" i="3"/>
  <c r="T359" i="3"/>
  <c r="U359" i="3"/>
  <c r="R14" i="3"/>
  <c r="Q14" i="3"/>
  <c r="T10" i="3"/>
  <c r="U10" i="3"/>
  <c r="U44" i="3"/>
  <c r="T44" i="3"/>
  <c r="Q66" i="3"/>
  <c r="R66" i="3"/>
  <c r="T108" i="3"/>
  <c r="U108" i="3"/>
  <c r="R28" i="3"/>
  <c r="Q28" i="3"/>
  <c r="U70" i="3"/>
  <c r="T70" i="3"/>
  <c r="R92" i="3"/>
  <c r="Q92" i="3"/>
  <c r="R26" i="3"/>
  <c r="Q26" i="3"/>
  <c r="T68" i="3"/>
  <c r="U68" i="3"/>
  <c r="R90" i="3"/>
  <c r="Q90" i="3"/>
  <c r="R22" i="3"/>
  <c r="Q22" i="3"/>
  <c r="T45" i="3"/>
  <c r="U45" i="3"/>
  <c r="Q67" i="3"/>
  <c r="R67" i="3"/>
  <c r="T109" i="3"/>
  <c r="U109" i="3"/>
  <c r="Q29" i="3"/>
  <c r="R29" i="3"/>
  <c r="T71" i="3"/>
  <c r="U71" i="3"/>
  <c r="Q93" i="3"/>
  <c r="R93" i="3"/>
  <c r="T125" i="3"/>
  <c r="U125" i="3"/>
  <c r="T37" i="3"/>
  <c r="U37" i="3"/>
  <c r="Q59" i="3"/>
  <c r="R59" i="3"/>
  <c r="T101" i="3"/>
  <c r="U101" i="3"/>
  <c r="T49" i="3"/>
  <c r="U49" i="3"/>
  <c r="T138" i="3"/>
  <c r="U138" i="3"/>
  <c r="R160" i="3"/>
  <c r="Q160" i="3"/>
  <c r="Q102" i="3"/>
  <c r="R102" i="3"/>
  <c r="T156" i="3"/>
  <c r="U156" i="3"/>
  <c r="Q178" i="3"/>
  <c r="R178" i="3"/>
  <c r="Q191" i="3"/>
  <c r="R191" i="3"/>
  <c r="R52" i="3"/>
  <c r="Q52" i="3"/>
  <c r="U126" i="3"/>
  <c r="T126" i="3"/>
  <c r="T120" i="3"/>
  <c r="U120" i="3"/>
  <c r="T160" i="3"/>
  <c r="U160" i="3"/>
  <c r="R182" i="3"/>
  <c r="Q182" i="3"/>
  <c r="U192" i="3"/>
  <c r="T192" i="3"/>
  <c r="R214" i="3"/>
  <c r="Q214" i="3"/>
  <c r="U224" i="3"/>
  <c r="T224" i="3"/>
  <c r="R54" i="3"/>
  <c r="Q54" i="3"/>
  <c r="U118" i="3"/>
  <c r="T118" i="3"/>
  <c r="Q145" i="3"/>
  <c r="R145" i="3"/>
  <c r="U132" i="3"/>
  <c r="T132" i="3"/>
  <c r="Q154" i="3"/>
  <c r="R154" i="3"/>
  <c r="Q189" i="3"/>
  <c r="R189" i="3"/>
  <c r="T199" i="3"/>
  <c r="U199" i="3"/>
  <c r="T112" i="3"/>
  <c r="U112" i="3"/>
  <c r="U134" i="3"/>
  <c r="T134" i="3"/>
  <c r="R156" i="3"/>
  <c r="Q156" i="3"/>
  <c r="Q225" i="3"/>
  <c r="R225" i="3"/>
  <c r="U256" i="3"/>
  <c r="T256" i="3"/>
  <c r="R278" i="3"/>
  <c r="Q278" i="3"/>
  <c r="T177" i="3"/>
  <c r="U177" i="3"/>
  <c r="Q219" i="3"/>
  <c r="R219" i="3"/>
  <c r="Q239" i="3"/>
  <c r="R239" i="3"/>
  <c r="T276" i="3"/>
  <c r="U276" i="3"/>
  <c r="Q298" i="3"/>
  <c r="R298" i="3"/>
  <c r="Q321" i="3"/>
  <c r="R321" i="3"/>
  <c r="T331" i="3"/>
  <c r="U331" i="3"/>
  <c r="T182" i="3"/>
  <c r="U182" i="3"/>
  <c r="Q217" i="3"/>
  <c r="R217" i="3"/>
  <c r="Q251" i="3"/>
  <c r="R251" i="3"/>
  <c r="T293" i="3"/>
  <c r="U293" i="3"/>
  <c r="Q234" i="3"/>
  <c r="R234" i="3"/>
  <c r="Q248" i="3"/>
  <c r="R248" i="3"/>
  <c r="T290" i="3"/>
  <c r="U290" i="3"/>
  <c r="T306" i="3"/>
  <c r="U306" i="3"/>
  <c r="Q236" i="3"/>
  <c r="R236" i="3"/>
  <c r="R262" i="3"/>
  <c r="Q262" i="3"/>
  <c r="T136" i="3"/>
  <c r="U136" i="3"/>
  <c r="Q231" i="3"/>
  <c r="R231" i="3"/>
  <c r="T245" i="3"/>
  <c r="U245" i="3"/>
  <c r="U304" i="3"/>
  <c r="T304" i="3"/>
  <c r="R331" i="3"/>
  <c r="Q331" i="3"/>
  <c r="Q256" i="3"/>
  <c r="R256" i="3"/>
  <c r="Q312" i="3"/>
  <c r="R312" i="3"/>
  <c r="U338" i="3"/>
  <c r="T338" i="3"/>
  <c r="Q360" i="3"/>
  <c r="R360" i="3"/>
  <c r="Q264" i="3"/>
  <c r="R264" i="3"/>
  <c r="R310" i="3"/>
  <c r="Q310" i="3"/>
  <c r="U356" i="3"/>
  <c r="T356" i="3"/>
  <c r="R379" i="3"/>
  <c r="Q379" i="3"/>
  <c r="T268" i="3"/>
  <c r="U268" i="3"/>
  <c r="T316" i="3"/>
  <c r="U316" i="3"/>
  <c r="T342" i="3"/>
  <c r="U342" i="3"/>
  <c r="Q364" i="3"/>
  <c r="R364" i="3"/>
  <c r="T152" i="3"/>
  <c r="U152" i="3"/>
  <c r="T277" i="3"/>
  <c r="U277" i="3"/>
  <c r="U312" i="3"/>
  <c r="T312" i="3"/>
  <c r="T360" i="3"/>
  <c r="U360" i="3"/>
  <c r="Q383" i="3"/>
  <c r="R383" i="3"/>
  <c r="T339" i="3"/>
  <c r="U339" i="3"/>
  <c r="Q361" i="3"/>
  <c r="R361" i="3"/>
  <c r="Q307" i="3"/>
  <c r="R307" i="3"/>
  <c r="Q338" i="3"/>
  <c r="R338" i="3"/>
  <c r="U381" i="3"/>
  <c r="T381" i="3"/>
  <c r="T361" i="3"/>
  <c r="U361" i="3"/>
  <c r="T332" i="3"/>
  <c r="U332" i="3"/>
  <c r="T378" i="3"/>
  <c r="U378" i="3"/>
  <c r="Q351" i="3"/>
  <c r="R351" i="3"/>
  <c r="Q245" i="3"/>
  <c r="R245" i="3"/>
  <c r="Q367" i="3"/>
  <c r="R367" i="3"/>
  <c r="T254" i="3"/>
  <c r="U254" i="3"/>
  <c r="Q5" i="3"/>
  <c r="R5" i="3"/>
  <c r="T76" i="3"/>
  <c r="U76" i="3"/>
  <c r="U38" i="3"/>
  <c r="T38" i="3"/>
  <c r="U102" i="3"/>
  <c r="T102" i="3"/>
  <c r="U208" i="3"/>
  <c r="T208" i="3"/>
  <c r="T315" i="3"/>
  <c r="U315" i="3"/>
  <c r="T261" i="3"/>
  <c r="U261" i="3"/>
  <c r="T258" i="3"/>
  <c r="U258" i="3"/>
  <c r="U272" i="3"/>
  <c r="T272" i="3"/>
  <c r="T213" i="3"/>
  <c r="U213" i="3"/>
  <c r="R318" i="3"/>
  <c r="Q318" i="3"/>
  <c r="T370" i="3"/>
  <c r="U370" i="3"/>
  <c r="R323" i="3"/>
  <c r="Q323" i="3"/>
  <c r="T371" i="3"/>
  <c r="U371" i="3"/>
  <c r="T348" i="3"/>
  <c r="U348" i="3"/>
  <c r="Q3" i="3"/>
  <c r="R3" i="3"/>
  <c r="U4" i="3"/>
  <c r="T4" i="3"/>
  <c r="T11" i="3"/>
  <c r="U11" i="3"/>
  <c r="R12" i="3"/>
  <c r="Q12" i="3"/>
  <c r="T27" i="3"/>
  <c r="U27" i="3"/>
  <c r="Q49" i="3"/>
  <c r="R49" i="3"/>
  <c r="U91" i="3"/>
  <c r="T91" i="3"/>
  <c r="Q113" i="3"/>
  <c r="R113" i="3"/>
  <c r="R30" i="3"/>
  <c r="Q30" i="3"/>
  <c r="U72" i="3"/>
  <c r="T72" i="3"/>
  <c r="Q94" i="3"/>
  <c r="R94" i="3"/>
  <c r="T51" i="3"/>
  <c r="U51" i="3"/>
  <c r="R73" i="3"/>
  <c r="Q73" i="3"/>
  <c r="T26" i="3"/>
  <c r="U26" i="3"/>
  <c r="Q48" i="3"/>
  <c r="R48" i="3"/>
  <c r="T90" i="3"/>
  <c r="U90" i="3"/>
  <c r="Q112" i="3"/>
  <c r="R112" i="3"/>
  <c r="Q31" i="3"/>
  <c r="R31" i="3"/>
  <c r="T73" i="3"/>
  <c r="U73" i="3"/>
  <c r="Q95" i="3"/>
  <c r="R95" i="3"/>
  <c r="T18" i="3"/>
  <c r="U18" i="3"/>
  <c r="Q40" i="3"/>
  <c r="R40" i="3"/>
  <c r="U82" i="3"/>
  <c r="T82" i="3"/>
  <c r="Q104" i="3"/>
  <c r="R104" i="3"/>
  <c r="R122" i="3"/>
  <c r="Q122" i="3"/>
  <c r="T163" i="3"/>
  <c r="U163" i="3"/>
  <c r="Q139" i="3"/>
  <c r="R139" i="3"/>
  <c r="T181" i="3"/>
  <c r="U181" i="3"/>
  <c r="Q53" i="3"/>
  <c r="R53" i="3"/>
  <c r="T122" i="3"/>
  <c r="U122" i="3"/>
  <c r="Q143" i="3"/>
  <c r="R143" i="3"/>
  <c r="Q194" i="3"/>
  <c r="R194" i="3"/>
  <c r="T204" i="3"/>
  <c r="U204" i="3"/>
  <c r="Q226" i="3"/>
  <c r="R226" i="3"/>
  <c r="U62" i="3"/>
  <c r="T62" i="3"/>
  <c r="Q121" i="3"/>
  <c r="R121" i="3"/>
  <c r="U146" i="3"/>
  <c r="T146" i="3"/>
  <c r="T97" i="3"/>
  <c r="U97" i="3"/>
  <c r="T157" i="3"/>
  <c r="U157" i="3"/>
  <c r="Q179" i="3"/>
  <c r="R179" i="3"/>
  <c r="Q201" i="3"/>
  <c r="R201" i="3"/>
  <c r="Q39" i="3"/>
  <c r="R39" i="3"/>
  <c r="T116" i="3"/>
  <c r="U116" i="3"/>
  <c r="U159" i="3"/>
  <c r="T159" i="3"/>
  <c r="Q181" i="3"/>
  <c r="R181" i="3"/>
  <c r="Q177" i="3"/>
  <c r="R177" i="3"/>
  <c r="T259" i="3"/>
  <c r="U259" i="3"/>
  <c r="Q281" i="3"/>
  <c r="R281" i="3"/>
  <c r="Q221" i="3"/>
  <c r="R221" i="3"/>
  <c r="U240" i="3"/>
  <c r="T240" i="3"/>
  <c r="T279" i="3"/>
  <c r="U279" i="3"/>
  <c r="Q301" i="3"/>
  <c r="R301" i="3"/>
  <c r="T311" i="3"/>
  <c r="U311" i="3"/>
  <c r="Q333" i="3"/>
  <c r="R333" i="3"/>
  <c r="R254" i="3"/>
  <c r="Q254" i="3"/>
  <c r="U296" i="3"/>
  <c r="T296" i="3"/>
  <c r="Q211" i="3"/>
  <c r="R211" i="3"/>
  <c r="T235" i="3"/>
  <c r="U235" i="3"/>
  <c r="T249" i="3"/>
  <c r="U249" i="3"/>
  <c r="Q271" i="3"/>
  <c r="R271" i="3"/>
  <c r="T65" i="3"/>
  <c r="U65" i="3"/>
  <c r="T190" i="3"/>
  <c r="U190" i="3"/>
  <c r="Q265" i="3"/>
  <c r="R265" i="3"/>
  <c r="Q204" i="3"/>
  <c r="R204" i="3"/>
  <c r="R152" i="3"/>
  <c r="Q152" i="3"/>
  <c r="Q207" i="3"/>
  <c r="R207" i="3"/>
  <c r="T234" i="3"/>
  <c r="U234" i="3"/>
  <c r="Q255" i="3"/>
  <c r="R255" i="3"/>
  <c r="Q335" i="3"/>
  <c r="R335" i="3"/>
  <c r="Q314" i="3"/>
  <c r="R314" i="3"/>
  <c r="T363" i="3"/>
  <c r="U363" i="3"/>
  <c r="Q386" i="3"/>
  <c r="R386" i="3"/>
  <c r="Q339" i="3"/>
  <c r="R339" i="3"/>
  <c r="U382" i="3"/>
  <c r="T382" i="3"/>
  <c r="Q273" i="3"/>
  <c r="R273" i="3"/>
  <c r="Q319" i="3"/>
  <c r="R319" i="3"/>
  <c r="T367" i="3"/>
  <c r="U367" i="3"/>
  <c r="Q212" i="3"/>
  <c r="R212" i="3"/>
  <c r="Q282" i="3"/>
  <c r="R282" i="3"/>
  <c r="Q315" i="3"/>
  <c r="R315" i="3"/>
  <c r="Q343" i="3"/>
  <c r="R343" i="3"/>
  <c r="T386" i="3"/>
  <c r="U386" i="3"/>
  <c r="T265" i="3"/>
  <c r="U265" i="3"/>
  <c r="T362" i="3"/>
  <c r="U362" i="3"/>
  <c r="Q385" i="3"/>
  <c r="R385" i="3"/>
  <c r="T266" i="3"/>
  <c r="U266" i="3"/>
  <c r="T341" i="3"/>
  <c r="U341" i="3"/>
  <c r="R363" i="3"/>
  <c r="Q363" i="3"/>
  <c r="T368" i="3"/>
  <c r="U368" i="3"/>
  <c r="R349" i="3"/>
  <c r="Q349" i="3"/>
  <c r="T385" i="3"/>
  <c r="U385" i="3"/>
  <c r="R320" i="3"/>
  <c r="Q320" i="3"/>
  <c r="Q358" i="3"/>
  <c r="R358" i="3"/>
  <c r="Q374" i="3"/>
  <c r="R374" i="3"/>
  <c r="Q7" i="3"/>
  <c r="R7" i="3"/>
  <c r="R34" i="3"/>
  <c r="Q34" i="3"/>
  <c r="R58" i="3"/>
  <c r="Q58" i="3"/>
  <c r="Q99" i="3"/>
  <c r="R99" i="3"/>
  <c r="T39" i="3"/>
  <c r="U39" i="3"/>
  <c r="T69" i="3"/>
  <c r="U69" i="3"/>
  <c r="Q146" i="3"/>
  <c r="R146" i="3"/>
  <c r="T128" i="3"/>
  <c r="U128" i="3"/>
  <c r="T96" i="3"/>
  <c r="U96" i="3"/>
  <c r="T231" i="3"/>
  <c r="U231" i="3"/>
  <c r="Q283" i="3"/>
  <c r="R283" i="3"/>
  <c r="Q280" i="3"/>
  <c r="R280" i="3"/>
  <c r="R294" i="3"/>
  <c r="Q294" i="3"/>
  <c r="T374" i="3"/>
  <c r="U374" i="3"/>
  <c r="R350" i="3"/>
  <c r="Q350" i="3"/>
  <c r="T286" i="3"/>
  <c r="U286" i="3"/>
  <c r="R238" i="3"/>
  <c r="Q238" i="3"/>
  <c r="R6" i="3"/>
  <c r="Q6" i="3"/>
  <c r="U16" i="3"/>
  <c r="T16" i="3"/>
  <c r="Q13" i="3"/>
  <c r="R13" i="3"/>
  <c r="T29" i="3"/>
  <c r="U29" i="3"/>
  <c r="Q51" i="3"/>
  <c r="R51" i="3"/>
  <c r="T93" i="3"/>
  <c r="U93" i="3"/>
  <c r="Q115" i="3"/>
  <c r="R115" i="3"/>
  <c r="T55" i="3"/>
  <c r="U55" i="3"/>
  <c r="Q77" i="3"/>
  <c r="R77" i="3"/>
  <c r="Q117" i="3"/>
  <c r="R117" i="3"/>
  <c r="T53" i="3"/>
  <c r="U53" i="3"/>
  <c r="Q75" i="3"/>
  <c r="R75" i="3"/>
  <c r="U28" i="3"/>
  <c r="T28" i="3"/>
  <c r="R50" i="3"/>
  <c r="Q50" i="3"/>
  <c r="T92" i="3"/>
  <c r="U92" i="3"/>
  <c r="Q114" i="3"/>
  <c r="R114" i="3"/>
  <c r="U54" i="3"/>
  <c r="T54" i="3"/>
  <c r="R76" i="3"/>
  <c r="Q76" i="3"/>
  <c r="T117" i="3"/>
  <c r="U117" i="3"/>
  <c r="T20" i="3"/>
  <c r="U20" i="3"/>
  <c r="R42" i="3"/>
  <c r="Q42" i="3"/>
  <c r="T84" i="3"/>
  <c r="U84" i="3"/>
  <c r="Q106" i="3"/>
  <c r="R106" i="3"/>
  <c r="R124" i="3"/>
  <c r="Q124" i="3"/>
  <c r="R144" i="3"/>
  <c r="Q144" i="3"/>
  <c r="T33" i="3"/>
  <c r="U33" i="3"/>
  <c r="U114" i="3"/>
  <c r="T114" i="3"/>
  <c r="U140" i="3"/>
  <c r="T140" i="3"/>
  <c r="Q162" i="3"/>
  <c r="R162" i="3"/>
  <c r="Q183" i="3"/>
  <c r="R183" i="3"/>
  <c r="T193" i="3"/>
  <c r="U193" i="3"/>
  <c r="Q69" i="3"/>
  <c r="R69" i="3"/>
  <c r="R132" i="3"/>
  <c r="Q132" i="3"/>
  <c r="Q70" i="3"/>
  <c r="R70" i="3"/>
  <c r="Q125" i="3"/>
  <c r="R125" i="3"/>
  <c r="T144" i="3"/>
  <c r="U144" i="3"/>
  <c r="Q166" i="3"/>
  <c r="R166" i="3"/>
  <c r="U184" i="3"/>
  <c r="T184" i="3"/>
  <c r="R206" i="3"/>
  <c r="Q206" i="3"/>
  <c r="U216" i="3"/>
  <c r="T216" i="3"/>
  <c r="Q71" i="3"/>
  <c r="R71" i="3"/>
  <c r="Q129" i="3"/>
  <c r="R129" i="3"/>
  <c r="Q138" i="3"/>
  <c r="R138" i="3"/>
  <c r="T180" i="3"/>
  <c r="U180" i="3"/>
  <c r="T191" i="3"/>
  <c r="U191" i="3"/>
  <c r="T47" i="3"/>
  <c r="U47" i="3"/>
  <c r="Q140" i="3"/>
  <c r="R140" i="3"/>
  <c r="R100" i="3"/>
  <c r="Q100" i="3"/>
  <c r="T262" i="3"/>
  <c r="U262" i="3"/>
  <c r="Q284" i="3"/>
  <c r="R284" i="3"/>
  <c r="T129" i="3"/>
  <c r="U129" i="3"/>
  <c r="Q200" i="3"/>
  <c r="R200" i="3"/>
  <c r="T282" i="3"/>
  <c r="U282" i="3"/>
  <c r="Q313" i="3"/>
  <c r="R313" i="3"/>
  <c r="T323" i="3"/>
  <c r="U323" i="3"/>
  <c r="T48" i="3"/>
  <c r="U48" i="3"/>
  <c r="T225" i="3"/>
  <c r="U225" i="3"/>
  <c r="Q257" i="3"/>
  <c r="R257" i="3"/>
  <c r="Q213" i="3"/>
  <c r="R213" i="3"/>
  <c r="T237" i="3"/>
  <c r="U237" i="3"/>
  <c r="T252" i="3"/>
  <c r="U252" i="3"/>
  <c r="Q274" i="3"/>
  <c r="R274" i="3"/>
  <c r="T119" i="3"/>
  <c r="U119" i="3"/>
  <c r="T246" i="3"/>
  <c r="U246" i="3"/>
  <c r="Q268" i="3"/>
  <c r="R268" i="3"/>
  <c r="T151" i="3"/>
  <c r="U151" i="3"/>
  <c r="T206" i="3"/>
  <c r="U206" i="3"/>
  <c r="Q157" i="3"/>
  <c r="R157" i="3"/>
  <c r="T209" i="3"/>
  <c r="U209" i="3"/>
  <c r="Q240" i="3"/>
  <c r="R240" i="3"/>
  <c r="T309" i="3"/>
  <c r="U309" i="3"/>
  <c r="Q126" i="3"/>
  <c r="R126" i="3"/>
  <c r="T271" i="3"/>
  <c r="U271" i="3"/>
  <c r="Q344" i="3"/>
  <c r="R344" i="3"/>
  <c r="T387" i="3"/>
  <c r="U387" i="3"/>
  <c r="U280" i="3"/>
  <c r="T280" i="3"/>
  <c r="T318" i="3"/>
  <c r="U318" i="3"/>
  <c r="T340" i="3"/>
  <c r="U340" i="3"/>
  <c r="R362" i="3"/>
  <c r="Q362" i="3"/>
  <c r="Q348" i="3"/>
  <c r="R348" i="3"/>
  <c r="Q227" i="3"/>
  <c r="R227" i="3"/>
  <c r="T344" i="3"/>
  <c r="U344" i="3"/>
  <c r="Q366" i="3"/>
  <c r="R366" i="3"/>
  <c r="R270" i="3"/>
  <c r="Q270" i="3"/>
  <c r="T321" i="3"/>
  <c r="U321" i="3"/>
  <c r="R345" i="3"/>
  <c r="Q345" i="3"/>
  <c r="Q279" i="3"/>
  <c r="R279" i="3"/>
  <c r="U364" i="3"/>
  <c r="T364" i="3"/>
  <c r="R387" i="3"/>
  <c r="Q387" i="3"/>
  <c r="Q167" i="3"/>
  <c r="R167" i="3"/>
  <c r="Q384" i="3"/>
  <c r="R384" i="3"/>
  <c r="Q356" i="3"/>
  <c r="R356" i="3"/>
  <c r="Q267" i="3"/>
  <c r="R267" i="3"/>
  <c r="U343" i="3"/>
  <c r="T343" i="3"/>
  <c r="Q287" i="3"/>
  <c r="R287" i="3"/>
  <c r="R60" i="3"/>
  <c r="Q60" i="3"/>
  <c r="U36" i="3"/>
  <c r="T36" i="3"/>
  <c r="T77" i="3"/>
  <c r="U77" i="3"/>
  <c r="T185" i="3"/>
  <c r="U185" i="3"/>
  <c r="Q150" i="3"/>
  <c r="R150" i="3"/>
  <c r="U46" i="3"/>
  <c r="T46" i="3"/>
  <c r="T183" i="3"/>
  <c r="U183" i="3"/>
  <c r="T166" i="3"/>
  <c r="U166" i="3"/>
  <c r="R246" i="3"/>
  <c r="Q246" i="3"/>
  <c r="T205" i="3"/>
  <c r="U205" i="3"/>
  <c r="Q241" i="3"/>
  <c r="R241" i="3"/>
  <c r="T219" i="3"/>
  <c r="U219" i="3"/>
  <c r="Q216" i="3"/>
  <c r="R216" i="3"/>
  <c r="T324" i="3"/>
  <c r="U324" i="3"/>
  <c r="U325" i="3"/>
  <c r="T325" i="3"/>
  <c r="Q330" i="3"/>
  <c r="R330" i="3"/>
  <c r="Q229" i="3"/>
  <c r="R229" i="3"/>
  <c r="R370" i="3"/>
  <c r="Q370" i="3"/>
  <c r="Q365" i="3"/>
  <c r="R365" i="3"/>
  <c r="T5" i="3"/>
  <c r="U5" i="3"/>
  <c r="T3" i="3"/>
  <c r="U3" i="3"/>
  <c r="Q4" i="3"/>
  <c r="R4" i="3"/>
  <c r="T14" i="3"/>
  <c r="U14" i="3"/>
  <c r="Q32" i="3"/>
  <c r="R32" i="3"/>
  <c r="T74" i="3"/>
  <c r="U74" i="3"/>
  <c r="Q96" i="3"/>
  <c r="R96" i="3"/>
  <c r="T13" i="3"/>
  <c r="U13" i="3"/>
  <c r="U57" i="3"/>
  <c r="T57" i="3"/>
  <c r="Q79" i="3"/>
  <c r="R79" i="3"/>
  <c r="T34" i="3"/>
  <c r="U34" i="3"/>
  <c r="Q56" i="3"/>
  <c r="R56" i="3"/>
  <c r="T98" i="3"/>
  <c r="U98" i="3"/>
  <c r="U30" i="3"/>
  <c r="T30" i="3"/>
  <c r="Q33" i="3"/>
  <c r="R33" i="3"/>
  <c r="U75" i="3"/>
  <c r="T75" i="3"/>
  <c r="Q97" i="3"/>
  <c r="R97" i="3"/>
  <c r="T15" i="3"/>
  <c r="U15" i="3"/>
  <c r="T56" i="3"/>
  <c r="U56" i="3"/>
  <c r="Q78" i="3"/>
  <c r="R78" i="3"/>
  <c r="Q119" i="3"/>
  <c r="R119" i="3"/>
  <c r="Q25" i="3"/>
  <c r="R25" i="3"/>
  <c r="U67" i="3"/>
  <c r="T67" i="3"/>
  <c r="Q89" i="3"/>
  <c r="R89" i="3"/>
  <c r="R84" i="3"/>
  <c r="Q84" i="3"/>
  <c r="T147" i="3"/>
  <c r="U147" i="3"/>
  <c r="Q169" i="3"/>
  <c r="R169" i="3"/>
  <c r="Q120" i="3"/>
  <c r="R120" i="3"/>
  <c r="T165" i="3"/>
  <c r="U165" i="3"/>
  <c r="Q195" i="3"/>
  <c r="R195" i="3"/>
  <c r="Q86" i="3"/>
  <c r="R86" i="3"/>
  <c r="U135" i="3"/>
  <c r="T135" i="3"/>
  <c r="U78" i="3"/>
  <c r="T78" i="3"/>
  <c r="Q127" i="3"/>
  <c r="R127" i="3"/>
  <c r="T169" i="3"/>
  <c r="U169" i="3"/>
  <c r="Q186" i="3"/>
  <c r="R186" i="3"/>
  <c r="T196" i="3"/>
  <c r="U196" i="3"/>
  <c r="Q218" i="3"/>
  <c r="R218" i="3"/>
  <c r="T228" i="3"/>
  <c r="U228" i="3"/>
  <c r="T79" i="3"/>
  <c r="U79" i="3"/>
  <c r="T130" i="3"/>
  <c r="U130" i="3"/>
  <c r="R38" i="3"/>
  <c r="Q38" i="3"/>
  <c r="T111" i="3"/>
  <c r="U111" i="3"/>
  <c r="T141" i="3"/>
  <c r="U141" i="3"/>
  <c r="Q163" i="3"/>
  <c r="R163" i="3"/>
  <c r="Q193" i="3"/>
  <c r="R193" i="3"/>
  <c r="T203" i="3"/>
  <c r="U203" i="3"/>
  <c r="T64" i="3"/>
  <c r="U64" i="3"/>
  <c r="U143" i="3"/>
  <c r="T143" i="3"/>
  <c r="Q165" i="3"/>
  <c r="R165" i="3"/>
  <c r="Q142" i="3"/>
  <c r="R142" i="3"/>
  <c r="Q196" i="3"/>
  <c r="R196" i="3"/>
  <c r="T238" i="3"/>
  <c r="U238" i="3"/>
  <c r="T285" i="3"/>
  <c r="U285" i="3"/>
  <c r="T142" i="3"/>
  <c r="U142" i="3"/>
  <c r="T202" i="3"/>
  <c r="U202" i="3"/>
  <c r="T229" i="3"/>
  <c r="U229" i="3"/>
  <c r="Q263" i="3"/>
  <c r="R263" i="3"/>
  <c r="T303" i="3"/>
  <c r="U303" i="3"/>
  <c r="Q325" i="3"/>
  <c r="R325" i="3"/>
  <c r="Q203" i="3"/>
  <c r="R203" i="3"/>
  <c r="T227" i="3"/>
  <c r="U227" i="3"/>
  <c r="Q260" i="3"/>
  <c r="R260" i="3"/>
  <c r="T255" i="3"/>
  <c r="U255" i="3"/>
  <c r="Q277" i="3"/>
  <c r="R277" i="3"/>
  <c r="Q135" i="3"/>
  <c r="R135" i="3"/>
  <c r="T217" i="3"/>
  <c r="U217" i="3"/>
  <c r="T269" i="3"/>
  <c r="U269" i="3"/>
  <c r="Q291" i="3"/>
  <c r="R291" i="3"/>
  <c r="T161" i="3"/>
  <c r="U161" i="3"/>
  <c r="T211" i="3"/>
  <c r="U211" i="3"/>
  <c r="T263" i="3"/>
  <c r="U263" i="3"/>
  <c r="Q316" i="3"/>
  <c r="R316" i="3"/>
  <c r="T222" i="3"/>
  <c r="U222" i="3"/>
  <c r="Q276" i="3"/>
  <c r="R276" i="3"/>
  <c r="U322" i="3"/>
  <c r="T322" i="3"/>
  <c r="T347" i="3"/>
  <c r="U347" i="3"/>
  <c r="Q369" i="3"/>
  <c r="R369" i="3"/>
  <c r="Q233" i="3"/>
  <c r="R233" i="3"/>
  <c r="Q285" i="3"/>
  <c r="R285" i="3"/>
  <c r="U320" i="3"/>
  <c r="T320" i="3"/>
  <c r="U365" i="3"/>
  <c r="T365" i="3"/>
  <c r="R148" i="3"/>
  <c r="Q148" i="3"/>
  <c r="T289" i="3"/>
  <c r="U289" i="3"/>
  <c r="U351" i="3"/>
  <c r="T351" i="3"/>
  <c r="Q373" i="3"/>
  <c r="R373" i="3"/>
  <c r="Q235" i="3"/>
  <c r="R235" i="3"/>
  <c r="T297" i="3"/>
  <c r="U297" i="3"/>
  <c r="T369" i="3"/>
  <c r="U369" i="3"/>
  <c r="R328" i="3"/>
  <c r="Q328" i="3"/>
  <c r="T346" i="3"/>
  <c r="U346" i="3"/>
  <c r="Q368" i="3"/>
  <c r="R368" i="3"/>
  <c r="T317" i="3"/>
  <c r="U317" i="3"/>
  <c r="Q347" i="3"/>
  <c r="R347" i="3"/>
  <c r="Q299" i="3"/>
  <c r="R299" i="3"/>
  <c r="T350" i="3"/>
  <c r="U350" i="3"/>
  <c r="T375" i="3"/>
  <c r="U375" i="3"/>
  <c r="X11" i="3"/>
  <c r="W11" i="3"/>
  <c r="W36" i="3"/>
  <c r="X36" i="3"/>
  <c r="W18" i="3"/>
  <c r="X18" i="3"/>
  <c r="W137" i="3"/>
  <c r="X137" i="3"/>
  <c r="W265" i="3"/>
  <c r="X265" i="3"/>
  <c r="X67" i="3"/>
  <c r="W67" i="3"/>
  <c r="W195" i="3"/>
  <c r="X195" i="3"/>
  <c r="X323" i="3"/>
  <c r="W323" i="3"/>
  <c r="W145" i="3"/>
  <c r="X145" i="3"/>
  <c r="W273" i="3"/>
  <c r="X273" i="3"/>
  <c r="W371" i="3"/>
  <c r="X371" i="3"/>
  <c r="W133" i="3"/>
  <c r="X133" i="3"/>
  <c r="W197" i="3"/>
  <c r="X197" i="3"/>
  <c r="W325" i="3"/>
  <c r="X325" i="3"/>
  <c r="W159" i="3"/>
  <c r="X159" i="3"/>
  <c r="W287" i="3"/>
  <c r="X287" i="3"/>
  <c r="W382" i="3"/>
  <c r="X382" i="3"/>
  <c r="W147" i="3"/>
  <c r="X147" i="3"/>
  <c r="W275" i="3"/>
  <c r="X275" i="3"/>
  <c r="W135" i="3"/>
  <c r="X135" i="3"/>
  <c r="W263" i="3"/>
  <c r="X263" i="3"/>
  <c r="X365" i="3"/>
  <c r="W365" i="3"/>
  <c r="W333" i="3"/>
  <c r="X333" i="3"/>
  <c r="W320" i="3"/>
  <c r="X320" i="3"/>
  <c r="W15" i="3"/>
  <c r="X15" i="3"/>
  <c r="W8" i="3"/>
  <c r="X8" i="3"/>
  <c r="X5" i="3"/>
  <c r="W5" i="3"/>
  <c r="X37" i="3"/>
  <c r="W37" i="3"/>
  <c r="W22" i="3"/>
  <c r="X22" i="3"/>
  <c r="W79" i="3"/>
  <c r="X79" i="3"/>
  <c r="W143" i="3"/>
  <c r="X143" i="3"/>
  <c r="W207" i="3"/>
  <c r="X207" i="3"/>
  <c r="W271" i="3"/>
  <c r="X271" i="3"/>
  <c r="W335" i="3"/>
  <c r="X335" i="3"/>
  <c r="W370" i="3"/>
  <c r="X370" i="3"/>
  <c r="W74" i="3"/>
  <c r="X74" i="3"/>
  <c r="W138" i="3"/>
  <c r="X138" i="3"/>
  <c r="W202" i="3"/>
  <c r="X202" i="3"/>
  <c r="W266" i="3"/>
  <c r="X266" i="3"/>
  <c r="W330" i="3"/>
  <c r="X330" i="3"/>
  <c r="W87" i="3"/>
  <c r="X87" i="3"/>
  <c r="W151" i="3"/>
  <c r="X151" i="3"/>
  <c r="W215" i="3"/>
  <c r="X215" i="3"/>
  <c r="W279" i="3"/>
  <c r="X279" i="3"/>
  <c r="W343" i="3"/>
  <c r="X343" i="3"/>
  <c r="W375" i="3"/>
  <c r="X375" i="3"/>
  <c r="X75" i="3"/>
  <c r="W75" i="3"/>
  <c r="W139" i="3"/>
  <c r="X139" i="3"/>
  <c r="W203" i="3"/>
  <c r="X203" i="3"/>
  <c r="W267" i="3"/>
  <c r="X267" i="3"/>
  <c r="W331" i="3"/>
  <c r="X331" i="3"/>
  <c r="W102" i="3"/>
  <c r="X102" i="3"/>
  <c r="X166" i="3"/>
  <c r="W166" i="3"/>
  <c r="X230" i="3"/>
  <c r="W230" i="3"/>
  <c r="X294" i="3"/>
  <c r="W294" i="3"/>
  <c r="W352" i="3"/>
  <c r="X352" i="3"/>
  <c r="W386" i="3"/>
  <c r="X386" i="3"/>
  <c r="W90" i="3"/>
  <c r="X90" i="3"/>
  <c r="W154" i="3"/>
  <c r="X154" i="3"/>
  <c r="X218" i="3"/>
  <c r="W218" i="3"/>
  <c r="X282" i="3"/>
  <c r="W282" i="3"/>
  <c r="W78" i="3"/>
  <c r="X78" i="3"/>
  <c r="X142" i="3"/>
  <c r="W142" i="3"/>
  <c r="X206" i="3"/>
  <c r="W206" i="3"/>
  <c r="X270" i="3"/>
  <c r="W270" i="3"/>
  <c r="X334" i="3"/>
  <c r="W334" i="3"/>
  <c r="W369" i="3"/>
  <c r="X369" i="3"/>
  <c r="W296" i="3"/>
  <c r="X296" i="3"/>
  <c r="X53" i="3"/>
  <c r="W53" i="3"/>
  <c r="W213" i="3"/>
  <c r="X213" i="3"/>
  <c r="W315" i="3"/>
  <c r="X315" i="3"/>
  <c r="X85" i="3"/>
  <c r="W85" i="3"/>
  <c r="W4" i="3"/>
  <c r="X4" i="3"/>
  <c r="W33" i="3"/>
  <c r="X33" i="3"/>
  <c r="W73" i="3"/>
  <c r="X73" i="3"/>
  <c r="W201" i="3"/>
  <c r="X201" i="3"/>
  <c r="W329" i="3"/>
  <c r="X329" i="3"/>
  <c r="X366" i="3"/>
  <c r="W366" i="3"/>
  <c r="X131" i="3"/>
  <c r="W131" i="3"/>
  <c r="W259" i="3"/>
  <c r="X259" i="3"/>
  <c r="W81" i="3"/>
  <c r="X81" i="3"/>
  <c r="W209" i="3"/>
  <c r="X209" i="3"/>
  <c r="W337" i="3"/>
  <c r="X337" i="3"/>
  <c r="X69" i="3"/>
  <c r="W69" i="3"/>
  <c r="W261" i="3"/>
  <c r="X261" i="3"/>
  <c r="W95" i="3"/>
  <c r="X95" i="3"/>
  <c r="W223" i="3"/>
  <c r="X223" i="3"/>
  <c r="W348" i="3"/>
  <c r="X348" i="3"/>
  <c r="X83" i="3"/>
  <c r="W83" i="3"/>
  <c r="W211" i="3"/>
  <c r="X211" i="3"/>
  <c r="W71" i="3"/>
  <c r="X71" i="3"/>
  <c r="W199" i="3"/>
  <c r="X199" i="3"/>
  <c r="W327" i="3"/>
  <c r="X327" i="3"/>
  <c r="W245" i="3"/>
  <c r="X245" i="3"/>
  <c r="W162" i="3"/>
  <c r="X162" i="3"/>
  <c r="W219" i="3"/>
  <c r="X219" i="3"/>
  <c r="X19" i="3"/>
  <c r="W19" i="3"/>
  <c r="W12" i="3"/>
  <c r="X12" i="3"/>
  <c r="W9" i="3"/>
  <c r="X9" i="3"/>
  <c r="W41" i="3"/>
  <c r="X41" i="3"/>
  <c r="W26" i="3"/>
  <c r="X26" i="3"/>
  <c r="W86" i="3"/>
  <c r="X86" i="3"/>
  <c r="X150" i="3"/>
  <c r="W150" i="3"/>
  <c r="X214" i="3"/>
  <c r="W214" i="3"/>
  <c r="X278" i="3"/>
  <c r="W278" i="3"/>
  <c r="X342" i="3"/>
  <c r="W342" i="3"/>
  <c r="X374" i="3"/>
  <c r="W374" i="3"/>
  <c r="X80" i="3"/>
  <c r="W80" i="3"/>
  <c r="X144" i="3"/>
  <c r="W144" i="3"/>
  <c r="X208" i="3"/>
  <c r="W208" i="3"/>
  <c r="X272" i="3"/>
  <c r="W272" i="3"/>
  <c r="X336" i="3"/>
  <c r="W336" i="3"/>
  <c r="W94" i="3"/>
  <c r="X94" i="3"/>
  <c r="X158" i="3"/>
  <c r="W158" i="3"/>
  <c r="X222" i="3"/>
  <c r="W222" i="3"/>
  <c r="X286" i="3"/>
  <c r="W286" i="3"/>
  <c r="W347" i="3"/>
  <c r="X347" i="3"/>
  <c r="W381" i="3"/>
  <c r="X381" i="3"/>
  <c r="W82" i="3"/>
  <c r="X82" i="3"/>
  <c r="W146" i="3"/>
  <c r="X146" i="3"/>
  <c r="W210" i="3"/>
  <c r="X210" i="3"/>
  <c r="W274" i="3"/>
  <c r="X274" i="3"/>
  <c r="W338" i="3"/>
  <c r="X338" i="3"/>
  <c r="X108" i="3"/>
  <c r="W108" i="3"/>
  <c r="W172" i="3"/>
  <c r="X172" i="3"/>
  <c r="W236" i="3"/>
  <c r="X236" i="3"/>
  <c r="W300" i="3"/>
  <c r="X300" i="3"/>
  <c r="X356" i="3"/>
  <c r="W356" i="3"/>
  <c r="X96" i="3"/>
  <c r="W96" i="3"/>
  <c r="X160" i="3"/>
  <c r="W160" i="3"/>
  <c r="W224" i="3"/>
  <c r="X224" i="3"/>
  <c r="W288" i="3"/>
  <c r="X288" i="3"/>
  <c r="W84" i="3"/>
  <c r="X84" i="3"/>
  <c r="W148" i="3"/>
  <c r="X148" i="3"/>
  <c r="W212" i="3"/>
  <c r="X212" i="3"/>
  <c r="W276" i="3"/>
  <c r="X276" i="3"/>
  <c r="W340" i="3"/>
  <c r="X340" i="3"/>
  <c r="W373" i="3"/>
  <c r="X373" i="3"/>
  <c r="W328" i="3"/>
  <c r="X328" i="3"/>
  <c r="X104" i="3"/>
  <c r="W104" i="3"/>
  <c r="W264" i="3"/>
  <c r="X264" i="3"/>
  <c r="W341" i="3"/>
  <c r="X341" i="3"/>
  <c r="W130" i="3"/>
  <c r="X130" i="3"/>
  <c r="W181" i="3"/>
  <c r="X181" i="3"/>
  <c r="X27" i="3"/>
  <c r="W27" i="3"/>
  <c r="W20" i="3"/>
  <c r="X20" i="3"/>
  <c r="W17" i="3"/>
  <c r="X17" i="3"/>
  <c r="W49" i="3"/>
  <c r="X49" i="3"/>
  <c r="W34" i="3"/>
  <c r="X34" i="3"/>
  <c r="W105" i="3"/>
  <c r="X105" i="3"/>
  <c r="W169" i="3"/>
  <c r="X169" i="3"/>
  <c r="W233" i="3"/>
  <c r="X233" i="3"/>
  <c r="W297" i="3"/>
  <c r="X297" i="3"/>
  <c r="X350" i="3"/>
  <c r="W350" i="3"/>
  <c r="X384" i="3"/>
  <c r="W384" i="3"/>
  <c r="X99" i="3"/>
  <c r="W99" i="3"/>
  <c r="X163" i="3"/>
  <c r="W163" i="3"/>
  <c r="X227" i="3"/>
  <c r="W227" i="3"/>
  <c r="W291" i="3"/>
  <c r="X291" i="3"/>
  <c r="X48" i="3"/>
  <c r="W48" i="3"/>
  <c r="W113" i="3"/>
  <c r="X113" i="3"/>
  <c r="W177" i="3"/>
  <c r="X177" i="3"/>
  <c r="W241" i="3"/>
  <c r="X241" i="3"/>
  <c r="W305" i="3"/>
  <c r="X305" i="3"/>
  <c r="W355" i="3"/>
  <c r="X355" i="3"/>
  <c r="X101" i="3"/>
  <c r="W101" i="3"/>
  <c r="W165" i="3"/>
  <c r="X165" i="3"/>
  <c r="W229" i="3"/>
  <c r="X229" i="3"/>
  <c r="W293" i="3"/>
  <c r="X293" i="3"/>
  <c r="W63" i="3"/>
  <c r="X63" i="3"/>
  <c r="W127" i="3"/>
  <c r="X127" i="3"/>
  <c r="W191" i="3"/>
  <c r="X191" i="3"/>
  <c r="W255" i="3"/>
  <c r="X255" i="3"/>
  <c r="W319" i="3"/>
  <c r="X319" i="3"/>
  <c r="W364" i="3"/>
  <c r="X364" i="3"/>
  <c r="X51" i="3"/>
  <c r="W51" i="3"/>
  <c r="X115" i="3"/>
  <c r="W115" i="3"/>
  <c r="X179" i="3"/>
  <c r="W179" i="3"/>
  <c r="W243" i="3"/>
  <c r="X243" i="3"/>
  <c r="W307" i="3"/>
  <c r="X307" i="3"/>
  <c r="W103" i="3"/>
  <c r="X103" i="3"/>
  <c r="W167" i="3"/>
  <c r="X167" i="3"/>
  <c r="W231" i="3"/>
  <c r="X231" i="3"/>
  <c r="W295" i="3"/>
  <c r="X295" i="3"/>
  <c r="W349" i="3"/>
  <c r="X349" i="3"/>
  <c r="W383" i="3"/>
  <c r="X383" i="3"/>
  <c r="W98" i="3"/>
  <c r="X98" i="3"/>
  <c r="W258" i="3"/>
  <c r="X258" i="3"/>
  <c r="W339" i="3"/>
  <c r="X339" i="3"/>
  <c r="X72" i="3"/>
  <c r="W72" i="3"/>
  <c r="W232" i="3"/>
  <c r="X232" i="3"/>
  <c r="W16" i="3"/>
  <c r="X16" i="3"/>
  <c r="X45" i="3"/>
  <c r="W45" i="3"/>
  <c r="X92" i="3"/>
  <c r="W92" i="3"/>
  <c r="W220" i="3"/>
  <c r="X220" i="3"/>
  <c r="X346" i="3"/>
  <c r="W346" i="3"/>
  <c r="X93" i="3"/>
  <c r="W93" i="3"/>
  <c r="W221" i="3"/>
  <c r="X221" i="3"/>
  <c r="X40" i="3"/>
  <c r="W40" i="3"/>
  <c r="W164" i="3"/>
  <c r="X164" i="3"/>
  <c r="X292" i="3"/>
  <c r="W292" i="3"/>
  <c r="W385" i="3"/>
  <c r="X385" i="3"/>
  <c r="X152" i="3"/>
  <c r="W152" i="3"/>
  <c r="W280" i="3"/>
  <c r="X280" i="3"/>
  <c r="W121" i="3"/>
  <c r="X121" i="3"/>
  <c r="X249" i="3"/>
  <c r="W249" i="3"/>
  <c r="W360" i="3"/>
  <c r="X360" i="3"/>
  <c r="X109" i="3"/>
  <c r="W109" i="3"/>
  <c r="X237" i="3"/>
  <c r="W237" i="3"/>
  <c r="W97" i="3"/>
  <c r="X97" i="3"/>
  <c r="W225" i="3"/>
  <c r="X225" i="3"/>
  <c r="X345" i="3"/>
  <c r="W345" i="3"/>
  <c r="X379" i="3"/>
  <c r="W379" i="3"/>
  <c r="W187" i="3"/>
  <c r="X187" i="3"/>
  <c r="W31" i="3"/>
  <c r="X31" i="3"/>
  <c r="W24" i="3"/>
  <c r="X24" i="3"/>
  <c r="X21" i="3"/>
  <c r="W21" i="3"/>
  <c r="W6" i="3"/>
  <c r="X6" i="3"/>
  <c r="W38" i="3"/>
  <c r="X38" i="3"/>
  <c r="W111" i="3"/>
  <c r="X111" i="3"/>
  <c r="W175" i="3"/>
  <c r="X175" i="3"/>
  <c r="W239" i="3"/>
  <c r="X239" i="3"/>
  <c r="W303" i="3"/>
  <c r="X303" i="3"/>
  <c r="W354" i="3"/>
  <c r="X354" i="3"/>
  <c r="W106" i="3"/>
  <c r="X106" i="3"/>
  <c r="W170" i="3"/>
  <c r="X170" i="3"/>
  <c r="W234" i="3"/>
  <c r="X234" i="3"/>
  <c r="W298" i="3"/>
  <c r="X298" i="3"/>
  <c r="W55" i="3"/>
  <c r="X55" i="3"/>
  <c r="W119" i="3"/>
  <c r="X119" i="3"/>
  <c r="W183" i="3"/>
  <c r="X183" i="3"/>
  <c r="W247" i="3"/>
  <c r="X247" i="3"/>
  <c r="W311" i="3"/>
  <c r="X311" i="3"/>
  <c r="W359" i="3"/>
  <c r="X359" i="3"/>
  <c r="W42" i="3"/>
  <c r="X42" i="3"/>
  <c r="X107" i="3"/>
  <c r="W107" i="3"/>
  <c r="W171" i="3"/>
  <c r="X171" i="3"/>
  <c r="W235" i="3"/>
  <c r="X235" i="3"/>
  <c r="W299" i="3"/>
  <c r="X299" i="3"/>
  <c r="W70" i="3"/>
  <c r="X70" i="3"/>
  <c r="X134" i="3"/>
  <c r="W134" i="3"/>
  <c r="X198" i="3"/>
  <c r="W198" i="3"/>
  <c r="X262" i="3"/>
  <c r="W262" i="3"/>
  <c r="X326" i="3"/>
  <c r="W326" i="3"/>
  <c r="X368" i="3"/>
  <c r="W368" i="3"/>
  <c r="W58" i="3"/>
  <c r="X58" i="3"/>
  <c r="W122" i="3"/>
  <c r="X122" i="3"/>
  <c r="W186" i="3"/>
  <c r="X186" i="3"/>
  <c r="X250" i="3"/>
  <c r="W250" i="3"/>
  <c r="W44" i="3"/>
  <c r="X44" i="3"/>
  <c r="W110" i="3"/>
  <c r="X110" i="3"/>
  <c r="X174" i="3"/>
  <c r="W174" i="3"/>
  <c r="X238" i="3"/>
  <c r="W238" i="3"/>
  <c r="X302" i="3"/>
  <c r="W302" i="3"/>
  <c r="W353" i="3"/>
  <c r="X353" i="3"/>
  <c r="W387" i="3"/>
  <c r="X387" i="3"/>
  <c r="W149" i="3"/>
  <c r="X149" i="3"/>
  <c r="W309" i="3"/>
  <c r="X309" i="3"/>
  <c r="W66" i="3"/>
  <c r="X66" i="3"/>
  <c r="X123" i="3"/>
  <c r="W123" i="3"/>
  <c r="W283" i="3"/>
  <c r="X283" i="3"/>
  <c r="W23" i="3"/>
  <c r="X23" i="3"/>
  <c r="X13" i="3"/>
  <c r="W13" i="3"/>
  <c r="W30" i="3"/>
  <c r="X30" i="3"/>
  <c r="W156" i="3"/>
  <c r="X156" i="3"/>
  <c r="W284" i="3"/>
  <c r="X284" i="3"/>
  <c r="X380" i="3"/>
  <c r="W380" i="3"/>
  <c r="X157" i="3"/>
  <c r="W157" i="3"/>
  <c r="W285" i="3"/>
  <c r="X285" i="3"/>
  <c r="X100" i="3"/>
  <c r="W100" i="3"/>
  <c r="X228" i="3"/>
  <c r="W228" i="3"/>
  <c r="W351" i="3"/>
  <c r="X351" i="3"/>
  <c r="X88" i="3"/>
  <c r="W88" i="3"/>
  <c r="W216" i="3"/>
  <c r="X216" i="3"/>
  <c r="W57" i="3"/>
  <c r="X57" i="3"/>
  <c r="W185" i="3"/>
  <c r="X185" i="3"/>
  <c r="X313" i="3"/>
  <c r="W313" i="3"/>
  <c r="X43" i="3"/>
  <c r="W43" i="3"/>
  <c r="W173" i="3"/>
  <c r="X173" i="3"/>
  <c r="X301" i="3"/>
  <c r="W301" i="3"/>
  <c r="W161" i="3"/>
  <c r="X161" i="3"/>
  <c r="W289" i="3"/>
  <c r="X289" i="3"/>
  <c r="W46" i="3"/>
  <c r="X46" i="3"/>
  <c r="X314" i="3"/>
  <c r="W314" i="3"/>
  <c r="X3" i="3"/>
  <c r="W3" i="3"/>
  <c r="X35" i="3"/>
  <c r="W35" i="3"/>
  <c r="W28" i="3"/>
  <c r="X28" i="3"/>
  <c r="W25" i="3"/>
  <c r="X25" i="3"/>
  <c r="W10" i="3"/>
  <c r="X10" i="3"/>
  <c r="W54" i="3"/>
  <c r="X54" i="3"/>
  <c r="W118" i="3"/>
  <c r="X118" i="3"/>
  <c r="X182" i="3"/>
  <c r="W182" i="3"/>
  <c r="X246" i="3"/>
  <c r="W246" i="3"/>
  <c r="X310" i="3"/>
  <c r="W310" i="3"/>
  <c r="X358" i="3"/>
  <c r="W358" i="3"/>
  <c r="W47" i="3"/>
  <c r="X47" i="3"/>
  <c r="X112" i="3"/>
  <c r="W112" i="3"/>
  <c r="X176" i="3"/>
  <c r="W176" i="3"/>
  <c r="X240" i="3"/>
  <c r="W240" i="3"/>
  <c r="X304" i="3"/>
  <c r="W304" i="3"/>
  <c r="W62" i="3"/>
  <c r="X62" i="3"/>
  <c r="X126" i="3"/>
  <c r="W126" i="3"/>
  <c r="X190" i="3"/>
  <c r="W190" i="3"/>
  <c r="X254" i="3"/>
  <c r="W254" i="3"/>
  <c r="X318" i="3"/>
  <c r="W318" i="3"/>
  <c r="W363" i="3"/>
  <c r="X363" i="3"/>
  <c r="W50" i="3"/>
  <c r="X50" i="3"/>
  <c r="W114" i="3"/>
  <c r="X114" i="3"/>
  <c r="W178" i="3"/>
  <c r="X178" i="3"/>
  <c r="W242" i="3"/>
  <c r="X242" i="3"/>
  <c r="W306" i="3"/>
  <c r="X306" i="3"/>
  <c r="W76" i="3"/>
  <c r="X76" i="3"/>
  <c r="W140" i="3"/>
  <c r="X140" i="3"/>
  <c r="W204" i="3"/>
  <c r="X204" i="3"/>
  <c r="W268" i="3"/>
  <c r="X268" i="3"/>
  <c r="W332" i="3"/>
  <c r="X332" i="3"/>
  <c r="W372" i="3"/>
  <c r="X372" i="3"/>
  <c r="X64" i="3"/>
  <c r="W64" i="3"/>
  <c r="X128" i="3"/>
  <c r="W128" i="3"/>
  <c r="X192" i="3"/>
  <c r="W192" i="3"/>
  <c r="W256" i="3"/>
  <c r="X256" i="3"/>
  <c r="W52" i="3"/>
  <c r="X52" i="3"/>
  <c r="X116" i="3"/>
  <c r="W116" i="3"/>
  <c r="X180" i="3"/>
  <c r="W180" i="3"/>
  <c r="W244" i="3"/>
  <c r="X244" i="3"/>
  <c r="W308" i="3"/>
  <c r="X308" i="3"/>
  <c r="W357" i="3"/>
  <c r="X357" i="3"/>
  <c r="X91" i="3"/>
  <c r="W91" i="3"/>
  <c r="W200" i="3"/>
  <c r="X200" i="3"/>
  <c r="W290" i="3"/>
  <c r="X290" i="3"/>
  <c r="X117" i="3"/>
  <c r="W117" i="3"/>
  <c r="W226" i="3"/>
  <c r="X226" i="3"/>
  <c r="W322" i="3"/>
  <c r="X322" i="3"/>
  <c r="W155" i="3"/>
  <c r="X155" i="3"/>
  <c r="W7" i="3"/>
  <c r="X7" i="3"/>
  <c r="W39" i="3"/>
  <c r="X39" i="3"/>
  <c r="X32" i="3"/>
  <c r="W32" i="3"/>
  <c r="X29" i="3"/>
  <c r="W29" i="3"/>
  <c r="W14" i="3"/>
  <c r="X14" i="3"/>
  <c r="W60" i="3"/>
  <c r="X60" i="3"/>
  <c r="X124" i="3"/>
  <c r="W124" i="3"/>
  <c r="W188" i="3"/>
  <c r="X188" i="3"/>
  <c r="W252" i="3"/>
  <c r="X252" i="3"/>
  <c r="W316" i="3"/>
  <c r="X316" i="3"/>
  <c r="W362" i="3"/>
  <c r="X362" i="3"/>
  <c r="X61" i="3"/>
  <c r="W61" i="3"/>
  <c r="X125" i="3"/>
  <c r="W125" i="3"/>
  <c r="W189" i="3"/>
  <c r="X189" i="3"/>
  <c r="W253" i="3"/>
  <c r="X253" i="3"/>
  <c r="W317" i="3"/>
  <c r="X317" i="3"/>
  <c r="W68" i="3"/>
  <c r="X68" i="3"/>
  <c r="W132" i="3"/>
  <c r="X132" i="3"/>
  <c r="X196" i="3"/>
  <c r="W196" i="3"/>
  <c r="X260" i="3"/>
  <c r="W260" i="3"/>
  <c r="X324" i="3"/>
  <c r="W324" i="3"/>
  <c r="W367" i="3"/>
  <c r="X367" i="3"/>
  <c r="X56" i="3"/>
  <c r="W56" i="3"/>
  <c r="X120" i="3"/>
  <c r="W120" i="3"/>
  <c r="X184" i="3"/>
  <c r="W184" i="3"/>
  <c r="W248" i="3"/>
  <c r="X248" i="3"/>
  <c r="W312" i="3"/>
  <c r="X312" i="3"/>
  <c r="W89" i="3"/>
  <c r="X89" i="3"/>
  <c r="W153" i="3"/>
  <c r="X153" i="3"/>
  <c r="W217" i="3"/>
  <c r="X217" i="3"/>
  <c r="X281" i="3"/>
  <c r="W281" i="3"/>
  <c r="W344" i="3"/>
  <c r="X344" i="3"/>
  <c r="W378" i="3"/>
  <c r="X378" i="3"/>
  <c r="X77" i="3"/>
  <c r="W77" i="3"/>
  <c r="W141" i="3"/>
  <c r="X141" i="3"/>
  <c r="X205" i="3"/>
  <c r="W205" i="3"/>
  <c r="X269" i="3"/>
  <c r="W269" i="3"/>
  <c r="W65" i="3"/>
  <c r="X65" i="3"/>
  <c r="W129" i="3"/>
  <c r="X129" i="3"/>
  <c r="W193" i="3"/>
  <c r="X193" i="3"/>
  <c r="W257" i="3"/>
  <c r="X257" i="3"/>
  <c r="W321" i="3"/>
  <c r="X321" i="3"/>
  <c r="W361" i="3"/>
  <c r="X361" i="3"/>
  <c r="W194" i="3"/>
  <c r="X194" i="3"/>
  <c r="W251" i="3"/>
  <c r="X251" i="3"/>
  <c r="X59" i="3"/>
  <c r="W59" i="3"/>
  <c r="X168" i="3"/>
  <c r="W168" i="3"/>
  <c r="W277" i="3"/>
  <c r="X277" i="3"/>
  <c r="X136" i="3"/>
  <c r="W136" i="3"/>
  <c r="X2" i="3" l="1"/>
  <c r="W2" i="3"/>
  <c r="U2" i="3"/>
  <c r="T2" i="3"/>
  <c r="P2" i="3"/>
  <c r="R2" i="3"/>
  <c r="Q2" i="3"/>
  <c r="O2" i="3"/>
  <c r="N2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<sst xmlns="http://schemas.openxmlformats.org/spreadsheetml/2006/main" count="8272" uniqueCount="2813">
  <si>
    <t>ZrOCl2</t>
  </si>
  <si>
    <t>TiCl4</t>
  </si>
  <si>
    <t>TmOCl</t>
  </si>
  <si>
    <t>WO2Cl</t>
  </si>
  <si>
    <t>UBrCl2</t>
  </si>
  <si>
    <t>VOCl</t>
  </si>
  <si>
    <t>WCl6(A)</t>
  </si>
  <si>
    <t>ZnCl2</t>
  </si>
  <si>
    <t>TICl</t>
  </si>
  <si>
    <t>UBr2Cl</t>
  </si>
  <si>
    <t>WCl6(B)</t>
  </si>
  <si>
    <t>ZrCl</t>
  </si>
  <si>
    <t>UBr3Cl</t>
  </si>
  <si>
    <t>WCl2</t>
  </si>
  <si>
    <t>ZrCl2</t>
  </si>
  <si>
    <t>SmCl2</t>
  </si>
  <si>
    <t>RhCl</t>
  </si>
  <si>
    <t>ThCl2</t>
  </si>
  <si>
    <t>PtCl</t>
  </si>
  <si>
    <t>PuCl4</t>
  </si>
  <si>
    <t>RhCl2</t>
  </si>
  <si>
    <t>SmOCl</t>
  </si>
  <si>
    <t>SnCl2</t>
  </si>
  <si>
    <t>PuOCl</t>
  </si>
  <si>
    <t>SnCl</t>
  </si>
  <si>
    <t>ThOCl2</t>
  </si>
  <si>
    <t>PtCl4</t>
  </si>
  <si>
    <t>SeCl4</t>
  </si>
  <si>
    <t>SrCl2</t>
  </si>
  <si>
    <t>TiCl2</t>
  </si>
  <si>
    <t>*6NaCl*MgCl2</t>
  </si>
  <si>
    <t>PaCl2O</t>
  </si>
  <si>
    <t>MoCl6</t>
  </si>
  <si>
    <t>PbCl2</t>
  </si>
  <si>
    <t>(NH4)3EuCl6</t>
  </si>
  <si>
    <t>NaCl</t>
  </si>
  <si>
    <t>NpCl4</t>
  </si>
  <si>
    <t>*2NaCl*MgCl2</t>
  </si>
  <si>
    <t>NpCl5</t>
  </si>
  <si>
    <t>PrCl2</t>
  </si>
  <si>
    <t>InCl</t>
  </si>
  <si>
    <t>LaOCl</t>
  </si>
  <si>
    <t>Mg(OH)Cl</t>
  </si>
  <si>
    <t>FrCl</t>
  </si>
  <si>
    <t>InCl2</t>
  </si>
  <si>
    <t>K4CdCl6</t>
  </si>
  <si>
    <t>LuOCl</t>
  </si>
  <si>
    <t>MnCl2</t>
  </si>
  <si>
    <t>MgCl</t>
  </si>
  <si>
    <t>MnCl3</t>
  </si>
  <si>
    <t>IrCl</t>
  </si>
  <si>
    <t>MgCl2</t>
  </si>
  <si>
    <t>HgCl</t>
  </si>
  <si>
    <t>IrCl2</t>
  </si>
  <si>
    <t>KCl*MgCl2</t>
  </si>
  <si>
    <t>LiClO</t>
  </si>
  <si>
    <t>HgCl2</t>
  </si>
  <si>
    <t>LiKMgCl4</t>
  </si>
  <si>
    <t>GdOCl</t>
  </si>
  <si>
    <t>CmOCl</t>
  </si>
  <si>
    <t>CsCl*MgCl2</t>
  </si>
  <si>
    <t>Cs2NaLaCl6</t>
  </si>
  <si>
    <t>Co(NH3)5*Cl*Br2</t>
  </si>
  <si>
    <t>CsCl*4MgCl2</t>
  </si>
  <si>
    <t>Cs2NaPuCl6</t>
  </si>
  <si>
    <t>Co(NH3)5*Cl*(NO3)2</t>
  </si>
  <si>
    <t>*2CsCl*MgCl2</t>
  </si>
  <si>
    <t>Cs2NpCl6</t>
  </si>
  <si>
    <t>DyOCl</t>
  </si>
  <si>
    <t>EuOCl</t>
  </si>
  <si>
    <t>*3CsCl*MgCl2</t>
  </si>
  <si>
    <t>CsPu2Cl7</t>
  </si>
  <si>
    <t>ErCl2</t>
  </si>
  <si>
    <t>FeCl2</t>
  </si>
  <si>
    <t>CrCl</t>
  </si>
  <si>
    <t>Cs2PuCl6</t>
  </si>
  <si>
    <t>CrCl2</t>
  </si>
  <si>
    <t>Cs3PuCl6</t>
  </si>
  <si>
    <t>DyCl2</t>
  </si>
  <si>
    <t>Cs2CdCl4</t>
  </si>
  <si>
    <t>CsMnCl3</t>
  </si>
  <si>
    <t>CuCl</t>
  </si>
  <si>
    <t>DyCl3</t>
  </si>
  <si>
    <t>ErOCl</t>
  </si>
  <si>
    <t>CsCl</t>
  </si>
  <si>
    <t>CuCl2</t>
  </si>
  <si>
    <t>AmOCl</t>
  </si>
  <si>
    <t>Bi2DyO4Cl</t>
  </si>
  <si>
    <t>BiSeCl</t>
  </si>
  <si>
    <t>BaFCl</t>
  </si>
  <si>
    <t>Bi8Se9Cl6</t>
  </si>
  <si>
    <t>CaCl2</t>
  </si>
  <si>
    <t>AgCl</t>
  </si>
  <si>
    <t>AuCl2</t>
  </si>
  <si>
    <t>BeCl2</t>
  </si>
  <si>
    <t>CeCl2</t>
  </si>
  <si>
    <t>BiCl3</t>
  </si>
  <si>
    <t>ZrCl4</t>
  </si>
  <si>
    <t>PrCl3*6H2O</t>
  </si>
  <si>
    <t>SrCl2*H2O</t>
  </si>
  <si>
    <t>PrCl3*7H2O</t>
  </si>
  <si>
    <t>SmCl3*6H2O</t>
  </si>
  <si>
    <t>SrCl2*6H2O</t>
  </si>
  <si>
    <t>MoCl2O</t>
  </si>
  <si>
    <t>LiCl*H2O</t>
  </si>
  <si>
    <t>MgCl2*2H2O</t>
  </si>
  <si>
    <t>MgCl2*4H2O</t>
  </si>
  <si>
    <t>CrCl2*2H2O</t>
  </si>
  <si>
    <t>CrCl2*3H2O</t>
  </si>
  <si>
    <t>DyCl3*6H2O</t>
  </si>
  <si>
    <t>EuCl3*6H2O</t>
  </si>
  <si>
    <t>CrCl2*4H2O</t>
  </si>
  <si>
    <t>ErCl3*6H2O</t>
  </si>
  <si>
    <t>Bi3O4Cl</t>
  </si>
  <si>
    <t>Bi4O4SeCl2</t>
  </si>
  <si>
    <t>Bi2TmO4Cl</t>
  </si>
  <si>
    <t>TmCl2</t>
  </si>
  <si>
    <t>PtCl6</t>
  </si>
  <si>
    <t>UCl4</t>
  </si>
  <si>
    <t>WCl4</t>
  </si>
  <si>
    <t>WOCl4</t>
  </si>
  <si>
    <t>WCl5</t>
  </si>
  <si>
    <t>WCl6</t>
  </si>
  <si>
    <t>WO2Cl2</t>
  </si>
  <si>
    <t>YAI3Cl12</t>
  </si>
  <si>
    <t>TICl3</t>
  </si>
  <si>
    <t>WCl2O</t>
  </si>
  <si>
    <t>WCl3O</t>
  </si>
  <si>
    <t>UOCl3</t>
  </si>
  <si>
    <t>WCl3</t>
  </si>
  <si>
    <t>WOCl2</t>
  </si>
  <si>
    <t>YbCl2</t>
  </si>
  <si>
    <t>Pt(NH3)4Cl12</t>
  </si>
  <si>
    <t>SmCl3</t>
  </si>
  <si>
    <t>TeCl4</t>
  </si>
  <si>
    <t>PuCl3</t>
  </si>
  <si>
    <t>TbCl2</t>
  </si>
  <si>
    <t>TbCl3</t>
  </si>
  <si>
    <t>ThCl3</t>
  </si>
  <si>
    <t>RhCl13</t>
  </si>
  <si>
    <t>TaCl2.5</t>
  </si>
  <si>
    <t>TbCl3*6H2O</t>
  </si>
  <si>
    <t>ThCl4</t>
  </si>
  <si>
    <t>RuCl13</t>
  </si>
  <si>
    <t>TaCl3</t>
  </si>
  <si>
    <t>TaCl4</t>
  </si>
  <si>
    <t>RaCl2*2H2O</t>
  </si>
  <si>
    <t>ReCl4</t>
  </si>
  <si>
    <t>SeOCl</t>
  </si>
  <si>
    <t>TaCl5</t>
  </si>
  <si>
    <t>NHSmCl</t>
  </si>
  <si>
    <t>MoCl4</t>
  </si>
  <si>
    <t>PmCl2</t>
  </si>
  <si>
    <t>MoCl5</t>
  </si>
  <si>
    <t>NH4Eu2Cl7</t>
  </si>
  <si>
    <t>NH4Y2Cl17</t>
  </si>
  <si>
    <t>OsCl4</t>
  </si>
  <si>
    <t>PaOCl2</t>
  </si>
  <si>
    <t>PmCl</t>
  </si>
  <si>
    <t>MoCl3O</t>
  </si>
  <si>
    <t>PaCl3</t>
  </si>
  <si>
    <t>MoCl4O</t>
  </si>
  <si>
    <t>NdOCl</t>
  </si>
  <si>
    <t>NpOCl2</t>
  </si>
  <si>
    <t>PaCl4</t>
  </si>
  <si>
    <t>FeOCl</t>
  </si>
  <si>
    <t>KDy2Cl7</t>
  </si>
  <si>
    <t>LuCl3*6H2O</t>
  </si>
  <si>
    <t>HoCl13</t>
  </si>
  <si>
    <t>GaCl3</t>
  </si>
  <si>
    <t>HoCl3(Y)</t>
  </si>
  <si>
    <t>HoCl3*6H2O</t>
  </si>
  <si>
    <t>LaCl13</t>
  </si>
  <si>
    <t>LaCl3*7H2O</t>
  </si>
  <si>
    <t>MgCl2*6H2O</t>
  </si>
  <si>
    <t>DyCl3(Y)</t>
  </si>
  <si>
    <t>FeCl3</t>
  </si>
  <si>
    <t>FeCl2*2H2O</t>
  </si>
  <si>
    <t>FeCl2*4H2O</t>
  </si>
  <si>
    <t>DyCl3(B)</t>
  </si>
  <si>
    <t>FeCl3*6H2O</t>
  </si>
  <si>
    <t>Bi12O17Cl12</t>
  </si>
  <si>
    <t>Bi24O31Cl1O</t>
  </si>
  <si>
    <t>BaCl2</t>
  </si>
  <si>
    <t>Bi1OO12SeCl4</t>
  </si>
  <si>
    <t>Bi22O28SeCl8</t>
  </si>
  <si>
    <t>BiOCl</t>
  </si>
  <si>
    <t>Bi2PrO4Cl</t>
  </si>
  <si>
    <t>Bi2YbO4Cl</t>
  </si>
  <si>
    <t>SClCl3*6H2O</t>
  </si>
  <si>
    <t>SClCl3*4NH3</t>
  </si>
  <si>
    <t>SClCl3*5NH3</t>
  </si>
  <si>
    <t>SClCl3*7NH3</t>
  </si>
  <si>
    <t>ZrCl4*POCl3</t>
  </si>
  <si>
    <t>ZrCl4*2POCl3</t>
  </si>
  <si>
    <t>TmCl3</t>
  </si>
  <si>
    <t>UCl3F</t>
  </si>
  <si>
    <t>UO2Cl</t>
  </si>
  <si>
    <t>VCl2</t>
  </si>
  <si>
    <t>UCl5</t>
  </si>
  <si>
    <t>UCl3</t>
  </si>
  <si>
    <t>UO2Cl2</t>
  </si>
  <si>
    <t>VCl3</t>
  </si>
  <si>
    <t>TiCl4*POCl3</t>
  </si>
  <si>
    <t>UCl6</t>
  </si>
  <si>
    <t>UCl212</t>
  </si>
  <si>
    <t>U2O2Cl5</t>
  </si>
  <si>
    <t>YbOCl</t>
  </si>
  <si>
    <t>TiCl4*2POCl3</t>
  </si>
  <si>
    <t>UBrCl3</t>
  </si>
  <si>
    <t>UCl3I</t>
  </si>
  <si>
    <t>VOCl2</t>
  </si>
  <si>
    <t>UNCl</t>
  </si>
  <si>
    <t>U2O5Cl5</t>
  </si>
  <si>
    <t>VOCl3</t>
  </si>
  <si>
    <t>YCl3</t>
  </si>
  <si>
    <t>UBr2Cl2</t>
  </si>
  <si>
    <t>UOCl</t>
  </si>
  <si>
    <t>U5O12Cl</t>
  </si>
  <si>
    <t>VO2Cl</t>
  </si>
  <si>
    <t>TI2Cl2</t>
  </si>
  <si>
    <t>UClF3</t>
  </si>
  <si>
    <t>UOCl2</t>
  </si>
  <si>
    <t>YOCl</t>
  </si>
  <si>
    <t>UCl2F2</t>
  </si>
  <si>
    <t>UO2Cl2*3H2O</t>
  </si>
  <si>
    <t>ReCl5</t>
  </si>
  <si>
    <t>SbOCl</t>
  </si>
  <si>
    <t>TaOCl3</t>
  </si>
  <si>
    <t>TeCl2</t>
  </si>
  <si>
    <t>RbCl</t>
  </si>
  <si>
    <t>Re3Cl9</t>
  </si>
  <si>
    <t>SClCl3</t>
  </si>
  <si>
    <t>SrCl2*2H2O</t>
  </si>
  <si>
    <t>TaO2Cl</t>
  </si>
  <si>
    <t>RbCl*MgCl2</t>
  </si>
  <si>
    <t>*2RbCl*MgCl2</t>
  </si>
  <si>
    <t>TaCl2</t>
  </si>
  <si>
    <t>PtCl2</t>
  </si>
  <si>
    <t>*3RbCl*2MgCl2</t>
  </si>
  <si>
    <t>PtCl3</t>
  </si>
  <si>
    <t>RbMnCl3</t>
  </si>
  <si>
    <t>TbOCl</t>
  </si>
  <si>
    <t>RaCl2</t>
  </si>
  <si>
    <t>ReCl3</t>
  </si>
  <si>
    <t>RuCl3(A)</t>
  </si>
  <si>
    <t>SbCl3</t>
  </si>
  <si>
    <t>SrClF</t>
  </si>
  <si>
    <t>MoO2Cl2*H2O</t>
  </si>
  <si>
    <t>NbOCl2</t>
  </si>
  <si>
    <t>NiCl2</t>
  </si>
  <si>
    <t>OsCl2</t>
  </si>
  <si>
    <t>PaCl5</t>
  </si>
  <si>
    <t>Pd(NH3)4Cl2</t>
  </si>
  <si>
    <t>NH4Cl</t>
  </si>
  <si>
    <t>NbCl2</t>
  </si>
  <si>
    <t>NbOCl3</t>
  </si>
  <si>
    <t>NiCl2*2H2O</t>
  </si>
  <si>
    <t>OsCl3</t>
  </si>
  <si>
    <t>NbCl2.33</t>
  </si>
  <si>
    <t>NbO2Cl</t>
  </si>
  <si>
    <t>NiCl2*4H2O</t>
  </si>
  <si>
    <t>NbCl2.67</t>
  </si>
  <si>
    <t>NiCl2*6H2O</t>
  </si>
  <si>
    <t>PCl4</t>
  </si>
  <si>
    <t>NbCl3</t>
  </si>
  <si>
    <t>NdCl2</t>
  </si>
  <si>
    <t>NpCl3</t>
  </si>
  <si>
    <t>PCl5</t>
  </si>
  <si>
    <t>Pb3Cl2O2</t>
  </si>
  <si>
    <t>PoCl2</t>
  </si>
  <si>
    <t>(NH4)2LaCl5</t>
  </si>
  <si>
    <t>NaCl*MgCl2</t>
  </si>
  <si>
    <t>NbCl3.13</t>
  </si>
  <si>
    <t>NdCl3</t>
  </si>
  <si>
    <t>POCl3</t>
  </si>
  <si>
    <t>Pb4Cl2O3</t>
  </si>
  <si>
    <t>PoCl4</t>
  </si>
  <si>
    <t>NH4Nd2Cl7</t>
  </si>
  <si>
    <t>NbCl4</t>
  </si>
  <si>
    <t>NdCl3*6H2O</t>
  </si>
  <si>
    <t>PbFCl</t>
  </si>
  <si>
    <t>(NH4)2NdCl5</t>
  </si>
  <si>
    <t>*2NaCl*3MgCl2</t>
  </si>
  <si>
    <t>NbCl5</t>
  </si>
  <si>
    <t>PdCl2</t>
  </si>
  <si>
    <t>HfCl3</t>
  </si>
  <si>
    <t>HoCl2</t>
  </si>
  <si>
    <t>HfCl4</t>
  </si>
  <si>
    <t>K2DyCl5</t>
  </si>
  <si>
    <t>HfCl4*POCl3</t>
  </si>
  <si>
    <t>InCl3</t>
  </si>
  <si>
    <t>KCl</t>
  </si>
  <si>
    <t>K3DyCl6</t>
  </si>
  <si>
    <t>GdCl2</t>
  </si>
  <si>
    <t>KCl*3LaCl3</t>
  </si>
  <si>
    <t>KMg(SO4)Cl*3H2O</t>
  </si>
  <si>
    <t>MnCl2*H2O</t>
  </si>
  <si>
    <t>GdCl3</t>
  </si>
  <si>
    <t>LaAICl6</t>
  </si>
  <si>
    <t>MgCl2*H2O</t>
  </si>
  <si>
    <t>MnCl2*2H2O</t>
  </si>
  <si>
    <t>ICl</t>
  </si>
  <si>
    <t>IrCl3</t>
  </si>
  <si>
    <t>*2KCl*MgCl2</t>
  </si>
  <si>
    <t>LaCl2</t>
  </si>
  <si>
    <t>MnCl2*4H2O</t>
  </si>
  <si>
    <t>HgCl2*ClH3OH</t>
  </si>
  <si>
    <t>ICl2</t>
  </si>
  <si>
    <t>K3AI2Cl9</t>
  </si>
  <si>
    <t>*3KCl*2MgCl2</t>
  </si>
  <si>
    <t>LuCl2</t>
  </si>
  <si>
    <t>MoCl2</t>
  </si>
  <si>
    <t>HgCl2*2ClH3OH</t>
  </si>
  <si>
    <t>ICl3</t>
  </si>
  <si>
    <t>*4KCl*MgCl2</t>
  </si>
  <si>
    <t>LuCl3</t>
  </si>
  <si>
    <t>MoCl3</t>
  </si>
  <si>
    <t>EuCl3</t>
  </si>
  <si>
    <t>ErCl3</t>
  </si>
  <si>
    <t>EuCl2</t>
  </si>
  <si>
    <t>BaCl2*BaO*3H2O</t>
  </si>
  <si>
    <t>AClCl3</t>
  </si>
  <si>
    <t>AuCl</t>
  </si>
  <si>
    <t>Bi2ErO4Cl</t>
  </si>
  <si>
    <t>Bi4O5Cl2</t>
  </si>
  <si>
    <t>Bi2EuO4Cl</t>
  </si>
  <si>
    <t>Bi2SmO4Cl</t>
  </si>
  <si>
    <t>AICl3</t>
  </si>
  <si>
    <t>AuCl3</t>
  </si>
  <si>
    <t>BeCl2(A)</t>
  </si>
  <si>
    <t>Bi2GdO4Cl</t>
  </si>
  <si>
    <t>Bi2TbO4Cl</t>
  </si>
  <si>
    <t>Al2Cl6</t>
  </si>
  <si>
    <t>BeCl2(B)</t>
  </si>
  <si>
    <t>Bi2HoO4Cl</t>
  </si>
  <si>
    <t>BiTeCl</t>
  </si>
  <si>
    <t>AICl3*6H2O</t>
  </si>
  <si>
    <t>BeCl2*4H2O</t>
  </si>
  <si>
    <t>Bi2LuO4Cl</t>
  </si>
  <si>
    <t>AlOCl</t>
  </si>
  <si>
    <t>BaCl2*H2O</t>
  </si>
  <si>
    <t>BiCl</t>
  </si>
  <si>
    <t>Bi2NdO4Cl</t>
  </si>
  <si>
    <t>Bi2YO4Cl</t>
  </si>
  <si>
    <t>HfCl2</t>
  </si>
  <si>
    <t>CrO2Cl2</t>
  </si>
  <si>
    <t>CrCl3</t>
  </si>
  <si>
    <t>CrCl4</t>
  </si>
  <si>
    <t>CsMg3Cl7</t>
  </si>
  <si>
    <t>Cs2NaAmCl6</t>
  </si>
  <si>
    <t>*3CeCl3*KCl</t>
  </si>
  <si>
    <t>CeCl3*8NH3</t>
  </si>
  <si>
    <t>CeCl3</t>
  </si>
  <si>
    <t>CeCl3*7H2O</t>
  </si>
  <si>
    <t>CeCl3*3KCl</t>
  </si>
  <si>
    <t>PrCo</t>
  </si>
  <si>
    <t>HoCo</t>
  </si>
  <si>
    <t>Co(NH3)6*Cl3</t>
  </si>
  <si>
    <t>CoCl2</t>
  </si>
  <si>
    <t>CoCl2*2H2O</t>
  </si>
  <si>
    <t>Co(NH3)5*H2O*Cl3</t>
  </si>
  <si>
    <t>CrCo</t>
  </si>
  <si>
    <t>CoCl2*6H2O</t>
  </si>
  <si>
    <t>Cs2CoCl4</t>
  </si>
  <si>
    <t>(Co(NH3)5Cl)Cl2</t>
  </si>
  <si>
    <t>Co(NH3)5*Cl*Cl2</t>
  </si>
  <si>
    <t>Co(NH3)5Cl*Cl2</t>
  </si>
  <si>
    <t>RbCaCl3</t>
  </si>
  <si>
    <t>KCaCl3</t>
  </si>
  <si>
    <t>CsCaCl3</t>
  </si>
  <si>
    <t>CaCl2*H2O</t>
  </si>
  <si>
    <t>CaCl2*2H2O</t>
  </si>
  <si>
    <t>CaCl2*4H2O</t>
  </si>
  <si>
    <t>CaCl2*6H2O</t>
  </si>
  <si>
    <t>CaOCl2</t>
  </si>
  <si>
    <t>KCdCl3</t>
  </si>
  <si>
    <t>CdCl2*H2O</t>
  </si>
  <si>
    <t>CdCl2*2.5H2O</t>
  </si>
  <si>
    <t>CdCl2*6NH3</t>
  </si>
  <si>
    <t>CdOHCl</t>
  </si>
  <si>
    <t>CdCl</t>
  </si>
  <si>
    <t>*2CuCl*Cl2H2</t>
  </si>
  <si>
    <t>*3CuCl*Cl2H2</t>
  </si>
  <si>
    <t>CuCl2*2H2O</t>
  </si>
  <si>
    <t>CuCl2*3Cu(OH)2</t>
  </si>
  <si>
    <t>Cu6PS5Cl</t>
  </si>
  <si>
    <t>AmCl2</t>
  </si>
  <si>
    <t>BaCl2*2HO</t>
  </si>
  <si>
    <t>CmCl3</t>
  </si>
  <si>
    <t>CeClO</t>
  </si>
  <si>
    <t>MoCl3.08</t>
  </si>
  <si>
    <t>CeCl3*2NH3</t>
  </si>
  <si>
    <t>CeCl3*4NH3</t>
  </si>
  <si>
    <t>CeCl3*20NH3</t>
  </si>
  <si>
    <t>CeCl3*12NH3</t>
  </si>
  <si>
    <t>MoCl2O2</t>
  </si>
  <si>
    <t>YbCl3</t>
  </si>
  <si>
    <t>YbCl3*6H2O</t>
  </si>
  <si>
    <t>PCl4*5H2O</t>
  </si>
  <si>
    <t>PuCl3*6H2O</t>
  </si>
  <si>
    <t>GdCl3*6H2O</t>
  </si>
  <si>
    <t>LiCl</t>
  </si>
  <si>
    <t>Li2Cl2</t>
  </si>
  <si>
    <t>CH6ClN</t>
  </si>
  <si>
    <t>AuCl3*2H2O</t>
  </si>
  <si>
    <t>NdAl3Cl12</t>
  </si>
  <si>
    <t>(UO2)2Cl3</t>
  </si>
  <si>
    <t>UO2Cl2*H2O</t>
  </si>
  <si>
    <t>UClBr3</t>
  </si>
  <si>
    <t>UCl2Br2</t>
  </si>
  <si>
    <t>UCl3Br</t>
  </si>
  <si>
    <t>ZnCl2*6NH3</t>
  </si>
  <si>
    <t>ZrCl3</t>
  </si>
  <si>
    <t>TiCl3</t>
  </si>
  <si>
    <t>TcCl3</t>
  </si>
  <si>
    <t>TcCl5</t>
  </si>
  <si>
    <t>PrCl3</t>
  </si>
  <si>
    <t>AmCl3</t>
  </si>
  <si>
    <t>HfOCl2</t>
  </si>
  <si>
    <t>CoCl*H2O</t>
  </si>
  <si>
    <t>TiClO</t>
  </si>
  <si>
    <t>YCl3*6H2O</t>
  </si>
  <si>
    <t>PmI3</t>
  </si>
  <si>
    <r>
      <t>50.95 JK</t>
    </r>
    <r>
      <rPr>
        <b/>
        <vertAlign val="superscript"/>
        <sz val="11"/>
        <color rgb="FFFF0000"/>
        <rFont val="Calibri"/>
        <family val="2"/>
        <scheme val="minor"/>
      </rPr>
      <t>-1</t>
    </r>
    <r>
      <rPr>
        <b/>
        <sz val="11"/>
        <color rgb="FFFF0000"/>
        <rFont val="Calibri"/>
        <family val="2"/>
        <scheme val="minor"/>
      </rPr>
      <t>mol</t>
    </r>
    <r>
      <rPr>
        <b/>
        <vertAlign val="superscript"/>
        <sz val="11"/>
        <color rgb="FFFF0000"/>
        <rFont val="Calibri"/>
        <family val="2"/>
        <scheme val="minor"/>
      </rPr>
      <t>-1</t>
    </r>
  </si>
  <si>
    <t>(NH4)3YCl6</t>
  </si>
  <si>
    <t>(NH4)2SmCl5</t>
  </si>
  <si>
    <t>(NH4)2EuCl5</t>
  </si>
  <si>
    <t>H</t>
  </si>
  <si>
    <t>S</t>
  </si>
  <si>
    <t>Cp</t>
  </si>
  <si>
    <t>Vm</t>
  </si>
  <si>
    <t>Chlorides</t>
  </si>
  <si>
    <t>LiF</t>
  </si>
  <si>
    <t>CuF</t>
  </si>
  <si>
    <t>AgF</t>
  </si>
  <si>
    <t>NaF</t>
  </si>
  <si>
    <t>WOF4</t>
  </si>
  <si>
    <t>TeF2</t>
  </si>
  <si>
    <t>HgF</t>
  </si>
  <si>
    <t>LiF*H2O</t>
  </si>
  <si>
    <t>BiOF</t>
  </si>
  <si>
    <t>FeOF</t>
  </si>
  <si>
    <t>NH4F</t>
  </si>
  <si>
    <t>InF</t>
  </si>
  <si>
    <t>NiF2</t>
  </si>
  <si>
    <t>KF</t>
  </si>
  <si>
    <t>VF2</t>
  </si>
  <si>
    <t>TiF2</t>
  </si>
  <si>
    <t>CoF2</t>
  </si>
  <si>
    <t>CuF2</t>
  </si>
  <si>
    <t>FeF2</t>
  </si>
  <si>
    <t>MgF2</t>
  </si>
  <si>
    <t>CsF</t>
  </si>
  <si>
    <t>MnF2</t>
  </si>
  <si>
    <t>BeF2</t>
  </si>
  <si>
    <t>BeF2(B)</t>
  </si>
  <si>
    <t>BeF2(A)</t>
  </si>
  <si>
    <t>CrF2</t>
  </si>
  <si>
    <t>PoF2</t>
  </si>
  <si>
    <t>RbF</t>
  </si>
  <si>
    <t>PtF2</t>
  </si>
  <si>
    <t>PdF2</t>
  </si>
  <si>
    <t>MoF2</t>
  </si>
  <si>
    <t>ZrF2</t>
  </si>
  <si>
    <t>EuF2</t>
  </si>
  <si>
    <t>YbF2</t>
  </si>
  <si>
    <t>PbF2</t>
  </si>
  <si>
    <t>WF2</t>
  </si>
  <si>
    <t>ZnF2</t>
  </si>
  <si>
    <t>NdF2</t>
  </si>
  <si>
    <t>VOF2</t>
  </si>
  <si>
    <t>SnF2</t>
  </si>
  <si>
    <t>HgF2</t>
  </si>
  <si>
    <t>InF2</t>
  </si>
  <si>
    <t>CaF2</t>
  </si>
  <si>
    <t>SrF2</t>
  </si>
  <si>
    <t>VF3</t>
  </si>
  <si>
    <t>EuF3</t>
  </si>
  <si>
    <t>BaF2</t>
  </si>
  <si>
    <t>MoF3</t>
  </si>
  <si>
    <t>CrF3</t>
  </si>
  <si>
    <t>InF3</t>
  </si>
  <si>
    <t>FeF3</t>
  </si>
  <si>
    <t>YbF3</t>
  </si>
  <si>
    <t>IrF3</t>
  </si>
  <si>
    <t>TmF3</t>
  </si>
  <si>
    <t>PtF3</t>
  </si>
  <si>
    <t>SmF3</t>
  </si>
  <si>
    <t>NbOF3</t>
  </si>
  <si>
    <t>GdF3</t>
  </si>
  <si>
    <t>TiF3</t>
  </si>
  <si>
    <t>CmF3</t>
  </si>
  <si>
    <t>AmF3</t>
  </si>
  <si>
    <t>VOF</t>
  </si>
  <si>
    <t>SmF2</t>
  </si>
  <si>
    <t>MoF2O2</t>
  </si>
  <si>
    <t>RaF2</t>
  </si>
  <si>
    <t>NdF3</t>
  </si>
  <si>
    <t>ReF3</t>
  </si>
  <si>
    <t>TbF3</t>
  </si>
  <si>
    <t>PuF3</t>
  </si>
  <si>
    <t>WO2F2</t>
  </si>
  <si>
    <t>PrF3</t>
  </si>
  <si>
    <t>CeF3</t>
  </si>
  <si>
    <t>UF3</t>
  </si>
  <si>
    <t>NpF3</t>
  </si>
  <si>
    <t>NiF2*2H2O</t>
  </si>
  <si>
    <t>AuF3</t>
  </si>
  <si>
    <t>ZrF3</t>
  </si>
  <si>
    <t>BiF3</t>
  </si>
  <si>
    <t>ErF3</t>
  </si>
  <si>
    <t>ReF4</t>
  </si>
  <si>
    <t>CuF2*2H2O</t>
  </si>
  <si>
    <t>FeF2*2H2O</t>
  </si>
  <si>
    <t>CdF2*2.5H2O</t>
  </si>
  <si>
    <t>WF4</t>
  </si>
  <si>
    <t>LuF3</t>
  </si>
  <si>
    <t>GaF3</t>
  </si>
  <si>
    <t>SbF3</t>
  </si>
  <si>
    <t>IF3</t>
  </si>
  <si>
    <t>DyF3</t>
  </si>
  <si>
    <t>NbF4</t>
  </si>
  <si>
    <t>ReF5</t>
  </si>
  <si>
    <t>YF3</t>
  </si>
  <si>
    <t>EuF3*6H2O</t>
  </si>
  <si>
    <t>OsF4</t>
  </si>
  <si>
    <t>NpF4</t>
  </si>
  <si>
    <t>PtF4</t>
  </si>
  <si>
    <t>UF4</t>
  </si>
  <si>
    <t>ThF4</t>
  </si>
  <si>
    <t>TeF4</t>
  </si>
  <si>
    <t>ZrF4</t>
  </si>
  <si>
    <t>SeF4</t>
  </si>
  <si>
    <t>WF5</t>
  </si>
  <si>
    <t>POF3</t>
  </si>
  <si>
    <t>MoF5</t>
  </si>
  <si>
    <t>VOF3</t>
  </si>
  <si>
    <t>NbF5</t>
  </si>
  <si>
    <t>TaF5</t>
  </si>
  <si>
    <t>PF5</t>
  </si>
  <si>
    <t>FeF2*4H2O</t>
  </si>
  <si>
    <t>MnF2*4H2O</t>
  </si>
  <si>
    <t>UF5</t>
  </si>
  <si>
    <t>PaF5</t>
  </si>
  <si>
    <t>WF6</t>
  </si>
  <si>
    <t>WF6(A)</t>
  </si>
  <si>
    <t>WF6(B)</t>
  </si>
  <si>
    <t>CoF2*6H2O</t>
  </si>
  <si>
    <t>UF6</t>
  </si>
  <si>
    <t>CaF2*6H2O</t>
  </si>
  <si>
    <t>MgF2*6H2O</t>
  </si>
  <si>
    <t>SrF2*6H2O</t>
  </si>
  <si>
    <t>YbF3*6H2O</t>
  </si>
  <si>
    <t>SmF3*6H2O</t>
  </si>
  <si>
    <t>GdF3*6H2O</t>
  </si>
  <si>
    <t>NdF3*6H2O</t>
  </si>
  <si>
    <t>AuF</t>
  </si>
  <si>
    <t>IF</t>
  </si>
  <si>
    <t>AuF2</t>
  </si>
  <si>
    <t>Bi22O28SeF8</t>
  </si>
  <si>
    <t>ZrF</t>
  </si>
  <si>
    <t>FrF</t>
  </si>
  <si>
    <t>MgF</t>
  </si>
  <si>
    <t>IrF</t>
  </si>
  <si>
    <t>PtF</t>
  </si>
  <si>
    <t>BiF</t>
  </si>
  <si>
    <t>RhF</t>
  </si>
  <si>
    <t>AlOF</t>
  </si>
  <si>
    <t>TiFO</t>
  </si>
  <si>
    <t>UNF</t>
  </si>
  <si>
    <t>GdOF</t>
  </si>
  <si>
    <t>LaOF</t>
  </si>
  <si>
    <t>NdOF</t>
  </si>
  <si>
    <t>AmOF</t>
  </si>
  <si>
    <t>UOF</t>
  </si>
  <si>
    <t>SmOF</t>
  </si>
  <si>
    <t>NbF2</t>
  </si>
  <si>
    <t>PuOF</t>
  </si>
  <si>
    <t>Li2F2</t>
  </si>
  <si>
    <t>EuOF</t>
  </si>
  <si>
    <t>Mg(OH)F</t>
  </si>
  <si>
    <t>PbFF</t>
  </si>
  <si>
    <t>SbOF</t>
  </si>
  <si>
    <t>TaF2</t>
  </si>
  <si>
    <t>LuF2</t>
  </si>
  <si>
    <t>LaF2</t>
  </si>
  <si>
    <t>TbF2</t>
  </si>
  <si>
    <t>CeF2</t>
  </si>
  <si>
    <t>HfF2</t>
  </si>
  <si>
    <t>HoF2</t>
  </si>
  <si>
    <t>ErF2</t>
  </si>
  <si>
    <t>DyF2</t>
  </si>
  <si>
    <t>TmF2</t>
  </si>
  <si>
    <t>PrF2</t>
  </si>
  <si>
    <t>OsF2</t>
  </si>
  <si>
    <t>ThF2</t>
  </si>
  <si>
    <t>IrF2</t>
  </si>
  <si>
    <t>PmF2</t>
  </si>
  <si>
    <t>NbF2.33</t>
  </si>
  <si>
    <t>RhF2</t>
  </si>
  <si>
    <t>GdF2</t>
  </si>
  <si>
    <t>TaF2.5</t>
  </si>
  <si>
    <t>NbF2.67</t>
  </si>
  <si>
    <t>VO2F</t>
  </si>
  <si>
    <t>UO2F</t>
  </si>
  <si>
    <t>WO2F</t>
  </si>
  <si>
    <t>MoF2O</t>
  </si>
  <si>
    <t>CH6FN</t>
  </si>
  <si>
    <t>ThOF2</t>
  </si>
  <si>
    <t>TaF3</t>
  </si>
  <si>
    <t>TaO2F</t>
  </si>
  <si>
    <t>NbF3</t>
  </si>
  <si>
    <t>NbO2F</t>
  </si>
  <si>
    <t>NbOF2</t>
  </si>
  <si>
    <t>WF2O</t>
  </si>
  <si>
    <t>UOF2</t>
  </si>
  <si>
    <t>NpOF2</t>
  </si>
  <si>
    <t>MoF3.08</t>
  </si>
  <si>
    <t>NbF3.13</t>
  </si>
  <si>
    <t>HfF3</t>
  </si>
  <si>
    <t>WF3</t>
  </si>
  <si>
    <t>CaOF2</t>
  </si>
  <si>
    <t>OsF3</t>
  </si>
  <si>
    <t>TcF3</t>
  </si>
  <si>
    <t>ThF3</t>
  </si>
  <si>
    <t>MnF3</t>
  </si>
  <si>
    <t>PaF3</t>
  </si>
  <si>
    <t>UO2F2</t>
  </si>
  <si>
    <t>MoF3O</t>
  </si>
  <si>
    <t>NaF*MgF2</t>
  </si>
  <si>
    <t>RuF3(A)</t>
  </si>
  <si>
    <t>MgF2*H2O</t>
  </si>
  <si>
    <t>UOF3</t>
  </si>
  <si>
    <t>RbMnF3</t>
  </si>
  <si>
    <t>BaF2*H2O</t>
  </si>
  <si>
    <t>UF3F</t>
  </si>
  <si>
    <t>UF2F2</t>
  </si>
  <si>
    <t>TaOF3</t>
  </si>
  <si>
    <t>TaF4</t>
  </si>
  <si>
    <t>WF3O</t>
  </si>
  <si>
    <t>SrF2*H2O</t>
  </si>
  <si>
    <t>HfF4</t>
  </si>
  <si>
    <t>UFF3</t>
  </si>
  <si>
    <t>PaF4</t>
  </si>
  <si>
    <t>PuF4</t>
  </si>
  <si>
    <t>KCdF3</t>
  </si>
  <si>
    <t>MoF4</t>
  </si>
  <si>
    <t>RbCaF3</t>
  </si>
  <si>
    <t>RbF*MgF2</t>
  </si>
  <si>
    <t>PF4</t>
  </si>
  <si>
    <t>KF*MgF2</t>
  </si>
  <si>
    <t>MoF4O</t>
  </si>
  <si>
    <t>CsCaF3</t>
  </si>
  <si>
    <t>CsF*MgF2</t>
  </si>
  <si>
    <t>KCaF3</t>
  </si>
  <si>
    <t>TiF4</t>
  </si>
  <si>
    <t>PoF4</t>
  </si>
  <si>
    <t>TcF5</t>
  </si>
  <si>
    <t>MgF2*2H2O</t>
  </si>
  <si>
    <t>SrF2*2H2O</t>
  </si>
  <si>
    <t>*2RbF*MgF2</t>
  </si>
  <si>
    <t>K3DyF6</t>
  </si>
  <si>
    <t>RaF2*2H2O</t>
  </si>
  <si>
    <t>Pb3F2O2</t>
  </si>
  <si>
    <t>MnF2*2H2O</t>
  </si>
  <si>
    <t>*2NaF*MgF2</t>
  </si>
  <si>
    <t>LiKMgF4</t>
  </si>
  <si>
    <t>Bi3O4F</t>
  </si>
  <si>
    <t>MoF6</t>
  </si>
  <si>
    <t>Bi2ErO4F</t>
  </si>
  <si>
    <t>Al2F6</t>
  </si>
  <si>
    <t>Cs2CoF4</t>
  </si>
  <si>
    <t>Bi4O4SeF2</t>
  </si>
  <si>
    <t>(UO2)2F3</t>
  </si>
  <si>
    <t>*2KF*MgF2</t>
  </si>
  <si>
    <t>Pb4F2O3</t>
  </si>
  <si>
    <t>Pd(NH3)4F2</t>
  </si>
  <si>
    <t>U2O5F5</t>
  </si>
  <si>
    <t>U2O2F5</t>
  </si>
  <si>
    <t>*3CsF*MgF2</t>
  </si>
  <si>
    <t>*2CsF*MgF2</t>
  </si>
  <si>
    <t>K2DyF5</t>
  </si>
  <si>
    <t>Co(NH3)5F*F2</t>
  </si>
  <si>
    <t>(Co(NH3)5F)F2</t>
  </si>
  <si>
    <t>Co(NH3)5*F*F2</t>
  </si>
  <si>
    <t>MgF2*4H2O</t>
  </si>
  <si>
    <t>Bi4O5F2</t>
  </si>
  <si>
    <t>Cs2NaLaF6</t>
  </si>
  <si>
    <t>CsPu2F7</t>
  </si>
  <si>
    <t>KDy2F7</t>
  </si>
  <si>
    <t>Cs3PuF6</t>
  </si>
  <si>
    <t>Cs2NaAmF6</t>
  </si>
  <si>
    <t>Co(NH3)5*H2O*F3</t>
  </si>
  <si>
    <t>*4KF*MgF2</t>
  </si>
  <si>
    <t>K4CdF6</t>
  </si>
  <si>
    <t>CsMg3F7</t>
  </si>
  <si>
    <t>*3RbF*2MgF2</t>
  </si>
  <si>
    <t>*2NaF*3MgF2</t>
  </si>
  <si>
    <t>Cu6PS5F</t>
  </si>
  <si>
    <t>CsF*4MgF2</t>
  </si>
  <si>
    <t>LuF3*6H2O</t>
  </si>
  <si>
    <t>ErF3*6H2O</t>
  </si>
  <si>
    <t>DyF3*6H2O</t>
  </si>
  <si>
    <t>*3KF*2MgF2</t>
  </si>
  <si>
    <t>HoF3*6H2O</t>
  </si>
  <si>
    <t>NdAl3F12</t>
  </si>
  <si>
    <t>*6NaF*MgF2</t>
  </si>
  <si>
    <t>LaF3*7H2O</t>
  </si>
  <si>
    <t>U5O12F</t>
  </si>
  <si>
    <t>PrF3*7H2O</t>
  </si>
  <si>
    <t>CeF3*7H2O</t>
  </si>
  <si>
    <t>YF3*6H2O</t>
  </si>
  <si>
    <t>PrF3*6H2O</t>
  </si>
  <si>
    <t>TbF3*6H2O</t>
  </si>
  <si>
    <t>PuF3*6H2O</t>
  </si>
  <si>
    <t>CeF3*20NH3</t>
  </si>
  <si>
    <t>KMg(SO4)F*3H2O</t>
  </si>
  <si>
    <t>NH4Nd2F7</t>
  </si>
  <si>
    <t>BaF2*BaO*3H2O</t>
  </si>
  <si>
    <t>Cs2NaPuF6</t>
  </si>
  <si>
    <t>ZrF4*2POF3</t>
  </si>
  <si>
    <t>FeF3*6H2O</t>
  </si>
  <si>
    <t>NH4Eu2F7</t>
  </si>
  <si>
    <t>UO2F2*3H2O</t>
  </si>
  <si>
    <t>CeF3*12NH3</t>
  </si>
  <si>
    <t>NiF2*6H2O</t>
  </si>
  <si>
    <t>TiF4*2POF3</t>
  </si>
  <si>
    <t>CaF2*4H2O</t>
  </si>
  <si>
    <t>Cs2PuF6</t>
  </si>
  <si>
    <t>(NH4)3YF6</t>
  </si>
  <si>
    <t>Cs2NpF6</t>
  </si>
  <si>
    <t>(NH4)3EuF6</t>
  </si>
  <si>
    <t>CeF3*8NH3</t>
  </si>
  <si>
    <t>BeF2*4H2O</t>
  </si>
  <si>
    <t>(NH4)2NdF5</t>
  </si>
  <si>
    <t>(NH4)2LaF5</t>
  </si>
  <si>
    <t>Bi2YO4F</t>
  </si>
  <si>
    <t>(NH4)2SmF5</t>
  </si>
  <si>
    <t>Bi2TmO4F</t>
  </si>
  <si>
    <t>Bi2HoO4F</t>
  </si>
  <si>
    <t>Bi2LuO4F</t>
  </si>
  <si>
    <t>Bi2TbO4F</t>
  </si>
  <si>
    <t>Bi2DyO4F</t>
  </si>
  <si>
    <t>Bi2SmO4F</t>
  </si>
  <si>
    <t>Bi2GdO4F</t>
  </si>
  <si>
    <t>Bi2YbO4F</t>
  </si>
  <si>
    <t>Bi2PrO4F</t>
  </si>
  <si>
    <t>Bi2NdO4F</t>
  </si>
  <si>
    <t>ZrF4*POF3</t>
  </si>
  <si>
    <t>CuF2*3Cu(OH)2</t>
  </si>
  <si>
    <t>CrF2*4H2O</t>
  </si>
  <si>
    <t>(NH4)2EuF5</t>
  </si>
  <si>
    <t>UO2F2*H2O</t>
  </si>
  <si>
    <t>Bi2EuO4F</t>
  </si>
  <si>
    <t>CeF3*4NH3</t>
  </si>
  <si>
    <t>NiF2*4H2O</t>
  </si>
  <si>
    <t>TiF4*POF3</t>
  </si>
  <si>
    <t>CrO2F2</t>
  </si>
  <si>
    <t>CaF2*2H2O</t>
  </si>
  <si>
    <t>Cs2CdF4</t>
  </si>
  <si>
    <t>CeF3*2NH3</t>
  </si>
  <si>
    <t>CrF2*3H2O</t>
  </si>
  <si>
    <t>HfF4*POF3</t>
  </si>
  <si>
    <t>Bi8Se9F6</t>
  </si>
  <si>
    <t>Co(NH3)5*F*(NO3)2</t>
  </si>
  <si>
    <t>PaF2O</t>
  </si>
  <si>
    <t>Co(NH3)6*F3</t>
  </si>
  <si>
    <t>HfOF2</t>
  </si>
  <si>
    <t>CaF2*H2O</t>
  </si>
  <si>
    <t>PaOF2</t>
  </si>
  <si>
    <t>ZrOF2</t>
  </si>
  <si>
    <t>ZnF2*6NH3</t>
  </si>
  <si>
    <t>CdF2*6NH3</t>
  </si>
  <si>
    <t>NpF5</t>
  </si>
  <si>
    <t>MoO2F2*H2O</t>
  </si>
  <si>
    <t>BaFF</t>
  </si>
  <si>
    <t>SrFF</t>
  </si>
  <si>
    <t>CeFO</t>
  </si>
  <si>
    <t>CrF2*2H2O</t>
  </si>
  <si>
    <t>YOF</t>
  </si>
  <si>
    <t>TmOF</t>
  </si>
  <si>
    <t>ErOF</t>
  </si>
  <si>
    <t>LuOF</t>
  </si>
  <si>
    <t>TbOF</t>
  </si>
  <si>
    <t>DyOF</t>
  </si>
  <si>
    <t>Co(NH3)5*F*Br2</t>
  </si>
  <si>
    <t>DyF3(B)</t>
  </si>
  <si>
    <t>HoF3(Y)</t>
  </si>
  <si>
    <t>UF3Br</t>
  </si>
  <si>
    <t>UBrF3</t>
  </si>
  <si>
    <t>CsMnF3</t>
  </si>
  <si>
    <t>CmOF</t>
  </si>
  <si>
    <t>YbOF</t>
  </si>
  <si>
    <t>DyF3(Y)</t>
  </si>
  <si>
    <t>CoF2*2H2O</t>
  </si>
  <si>
    <t>UF2Br2</t>
  </si>
  <si>
    <t>UBr2F2</t>
  </si>
  <si>
    <t>UF3I</t>
  </si>
  <si>
    <t>UBr3F</t>
  </si>
  <si>
    <t>UFBr3</t>
  </si>
  <si>
    <t>UBrF2</t>
  </si>
  <si>
    <t>Re3F9</t>
  </si>
  <si>
    <t>MnF2*H2O</t>
  </si>
  <si>
    <t>UBr2F</t>
  </si>
  <si>
    <t>AuF3*2H2O</t>
  </si>
  <si>
    <t>CdF2*H2O</t>
  </si>
  <si>
    <t>WOF2</t>
  </si>
  <si>
    <t>CdOHF</t>
  </si>
  <si>
    <t>CrF4</t>
  </si>
  <si>
    <t>BiSeF</t>
  </si>
  <si>
    <t>BiTeF</t>
  </si>
  <si>
    <t>IF2</t>
  </si>
  <si>
    <t>KF*3LaF3</t>
  </si>
  <si>
    <t>LiFO</t>
  </si>
  <si>
    <t>CrF</t>
  </si>
  <si>
    <t>CeF3*3KF</t>
  </si>
  <si>
    <t>*3CeF3*KF</t>
  </si>
  <si>
    <t>*2CuF*F2H2</t>
  </si>
  <si>
    <t>*3CuF*F2H2</t>
  </si>
  <si>
    <t>AFF3</t>
  </si>
  <si>
    <t>AIF3</t>
  </si>
  <si>
    <t>AIF3*6H2O</t>
  </si>
  <si>
    <t>BaF2*2HO</t>
  </si>
  <si>
    <t>Bi12O17F12</t>
  </si>
  <si>
    <t>Bi1OO12SeF4</t>
  </si>
  <si>
    <t>Bi24O31F1O</t>
  </si>
  <si>
    <t>CdF</t>
  </si>
  <si>
    <t>CoF*H2O</t>
  </si>
  <si>
    <t>HgF2*2FH3OH</t>
  </si>
  <si>
    <t>HgF2*FH3OH</t>
  </si>
  <si>
    <t>HoF13</t>
  </si>
  <si>
    <t>K3AI2F9</t>
  </si>
  <si>
    <t>LaAIF6</t>
  </si>
  <si>
    <t>LaF13</t>
  </si>
  <si>
    <t>NH4Y2F17</t>
  </si>
  <si>
    <t>NHSmF</t>
  </si>
  <si>
    <t>PF4*5H2O</t>
  </si>
  <si>
    <t>PmF</t>
  </si>
  <si>
    <t>Pt(NH3)4F12</t>
  </si>
  <si>
    <t>PtF6</t>
  </si>
  <si>
    <t>RhF13</t>
  </si>
  <si>
    <t>RuF13</t>
  </si>
  <si>
    <t>SFF3</t>
  </si>
  <si>
    <t>SFF3*4NH3</t>
  </si>
  <si>
    <t>SFF3*5NH3</t>
  </si>
  <si>
    <t>SFF3*6H2O</t>
  </si>
  <si>
    <t>SFF3*7NH3</t>
  </si>
  <si>
    <t>SeOF</t>
  </si>
  <si>
    <t>SnF</t>
  </si>
  <si>
    <t>TI2F2</t>
  </si>
  <si>
    <t>TIF</t>
  </si>
  <si>
    <t>TIF3</t>
  </si>
  <si>
    <t>UF212</t>
  </si>
  <si>
    <t>YAI3F12</t>
  </si>
  <si>
    <t>Bromides</t>
  </si>
  <si>
    <t>LiBr</t>
  </si>
  <si>
    <t>CuBr</t>
  </si>
  <si>
    <t>AgBr</t>
  </si>
  <si>
    <t>NaBr</t>
  </si>
  <si>
    <t>WOBr4</t>
  </si>
  <si>
    <t>TeBr2</t>
  </si>
  <si>
    <t>HgBr</t>
  </si>
  <si>
    <t>LiBr*H2O</t>
  </si>
  <si>
    <t>BiOBr</t>
  </si>
  <si>
    <t>FeOBr</t>
  </si>
  <si>
    <t>NH4Br</t>
  </si>
  <si>
    <t>InBr</t>
  </si>
  <si>
    <t>NiBr2</t>
  </si>
  <si>
    <t>KBr</t>
  </si>
  <si>
    <t>VBr2</t>
  </si>
  <si>
    <t>TiBr2</t>
  </si>
  <si>
    <t>CoBr2</t>
  </si>
  <si>
    <t>CuBr2</t>
  </si>
  <si>
    <t>MgBr2</t>
  </si>
  <si>
    <t>CsBr</t>
  </si>
  <si>
    <t>MnBr2</t>
  </si>
  <si>
    <t>BeBr2</t>
  </si>
  <si>
    <t>BeBr2(B)</t>
  </si>
  <si>
    <t>BeBr2(A)</t>
  </si>
  <si>
    <t>CrBr2</t>
  </si>
  <si>
    <t>PoBr2</t>
  </si>
  <si>
    <t>RbBr</t>
  </si>
  <si>
    <t>PtBr2</t>
  </si>
  <si>
    <t>PdBr2</t>
  </si>
  <si>
    <t>MoBr2</t>
  </si>
  <si>
    <t>ZrBr2</t>
  </si>
  <si>
    <t>EuBr2</t>
  </si>
  <si>
    <t>YbBr2</t>
  </si>
  <si>
    <t>PbBr2</t>
  </si>
  <si>
    <t>WBr2</t>
  </si>
  <si>
    <t>ZnBr2</t>
  </si>
  <si>
    <t>NdBr2</t>
  </si>
  <si>
    <t>VOBr2</t>
  </si>
  <si>
    <t>SnBr2</t>
  </si>
  <si>
    <t>HgBr2</t>
  </si>
  <si>
    <t>InBr2</t>
  </si>
  <si>
    <t>CaBr2</t>
  </si>
  <si>
    <t>SrBr2</t>
  </si>
  <si>
    <t>VBr3</t>
  </si>
  <si>
    <t>EuBr3</t>
  </si>
  <si>
    <t>BaBr2</t>
  </si>
  <si>
    <t>MoBr3</t>
  </si>
  <si>
    <t>CrBr3</t>
  </si>
  <si>
    <t>InBr3</t>
  </si>
  <si>
    <t>YbBr3</t>
  </si>
  <si>
    <t>IrBr3</t>
  </si>
  <si>
    <t>TmBr3</t>
  </si>
  <si>
    <t>PtBr3</t>
  </si>
  <si>
    <t>SmBr3</t>
  </si>
  <si>
    <t>NbOBr3</t>
  </si>
  <si>
    <t>GdBr3</t>
  </si>
  <si>
    <t>TiBr3</t>
  </si>
  <si>
    <t>CmBr3</t>
  </si>
  <si>
    <t>AmBr3</t>
  </si>
  <si>
    <t>VOBr</t>
  </si>
  <si>
    <t>SmBr2</t>
  </si>
  <si>
    <t>MoBr2O2</t>
  </si>
  <si>
    <t>RaBr2</t>
  </si>
  <si>
    <t>NdBr3</t>
  </si>
  <si>
    <t>ReBr3</t>
  </si>
  <si>
    <t>TbBr3</t>
  </si>
  <si>
    <t>PuBr3</t>
  </si>
  <si>
    <t>WO2Br2</t>
  </si>
  <si>
    <t>PrBr3</t>
  </si>
  <si>
    <t>CeBr3</t>
  </si>
  <si>
    <t>UBr3</t>
  </si>
  <si>
    <t>NpBr3</t>
  </si>
  <si>
    <t>NiBr2*2H2O</t>
  </si>
  <si>
    <t>AuBr3</t>
  </si>
  <si>
    <t>ZrBr3</t>
  </si>
  <si>
    <t>BiBr3</t>
  </si>
  <si>
    <t>ErBr3</t>
  </si>
  <si>
    <t>ReBr4</t>
  </si>
  <si>
    <t>CuBr2*2H2O</t>
  </si>
  <si>
    <t>FeBr2*2H2O</t>
  </si>
  <si>
    <t>CdBr2*2.5H2O</t>
  </si>
  <si>
    <t>WBr4</t>
  </si>
  <si>
    <t>LuBr3</t>
  </si>
  <si>
    <t>GaBr3</t>
  </si>
  <si>
    <t>SbBr3</t>
  </si>
  <si>
    <t>IBr3</t>
  </si>
  <si>
    <t>DyBr3</t>
  </si>
  <si>
    <t>NbBr4</t>
  </si>
  <si>
    <t>ReBr5</t>
  </si>
  <si>
    <t>YBr3</t>
  </si>
  <si>
    <t>EuBr3*6H2O</t>
  </si>
  <si>
    <t>OsBr4</t>
  </si>
  <si>
    <t>NpBr4</t>
  </si>
  <si>
    <t>PtBr4</t>
  </si>
  <si>
    <t>UBr4</t>
  </si>
  <si>
    <t>ThBr4</t>
  </si>
  <si>
    <t>TeBr4</t>
  </si>
  <si>
    <t>ZrBr4</t>
  </si>
  <si>
    <t>SeBr4</t>
  </si>
  <si>
    <t>WBr5</t>
  </si>
  <si>
    <t>POBr3</t>
  </si>
  <si>
    <t>MoBr5</t>
  </si>
  <si>
    <t>VOBr3</t>
  </si>
  <si>
    <t>NbBr5</t>
  </si>
  <si>
    <t>TaBr5</t>
  </si>
  <si>
    <t>PBr5</t>
  </si>
  <si>
    <t>FeBr2*4H2O</t>
  </si>
  <si>
    <t>MnBr2*4H2O</t>
  </si>
  <si>
    <t>UBr5</t>
  </si>
  <si>
    <t>PaBr5</t>
  </si>
  <si>
    <t>WBr6</t>
  </si>
  <si>
    <t>WBr6(A)</t>
  </si>
  <si>
    <t>WBr6(B)</t>
  </si>
  <si>
    <t>CoBr2*6H2O</t>
  </si>
  <si>
    <t>UBr6</t>
  </si>
  <si>
    <t>CaBr2*6H2O</t>
  </si>
  <si>
    <t>MgBr2*6H2O</t>
  </si>
  <si>
    <t>SrBr2*6H2O</t>
  </si>
  <si>
    <t>YbBr3*6H2O</t>
  </si>
  <si>
    <t>SmBr3*6H2O</t>
  </si>
  <si>
    <t>GdBr3*6H2O</t>
  </si>
  <si>
    <t>NdBr3*6H2O</t>
  </si>
  <si>
    <t>AuBr</t>
  </si>
  <si>
    <t>IBr</t>
  </si>
  <si>
    <t>AuBr2</t>
  </si>
  <si>
    <t>Bi22O28SeBr8</t>
  </si>
  <si>
    <t>ZrBr</t>
  </si>
  <si>
    <t>FrBr</t>
  </si>
  <si>
    <t>MgBr</t>
  </si>
  <si>
    <t>IrBr</t>
  </si>
  <si>
    <t>PtBr</t>
  </si>
  <si>
    <t>BiBr</t>
  </si>
  <si>
    <t>RhBr</t>
  </si>
  <si>
    <t>AlOBr</t>
  </si>
  <si>
    <t>TiBrO</t>
  </si>
  <si>
    <t>UNBr</t>
  </si>
  <si>
    <t>GdOBr</t>
  </si>
  <si>
    <t>LaOBr</t>
  </si>
  <si>
    <t>NdOBr</t>
  </si>
  <si>
    <t>AmOBr</t>
  </si>
  <si>
    <t>UOBr</t>
  </si>
  <si>
    <t>SmOBr</t>
  </si>
  <si>
    <t>NbBr2</t>
  </si>
  <si>
    <t>PuOBr</t>
  </si>
  <si>
    <t>Li2Br2</t>
  </si>
  <si>
    <t>EuOBr</t>
  </si>
  <si>
    <t>Mg(OH)Br</t>
  </si>
  <si>
    <t>PbFBr</t>
  </si>
  <si>
    <t>SbOBr</t>
  </si>
  <si>
    <t>TaBr2</t>
  </si>
  <si>
    <t>LuBr2</t>
  </si>
  <si>
    <t>LaBr2</t>
  </si>
  <si>
    <t>TbBr2</t>
  </si>
  <si>
    <t>CeBr2</t>
  </si>
  <si>
    <t>HfBr2</t>
  </si>
  <si>
    <t>HoBr2</t>
  </si>
  <si>
    <t>ErBr2</t>
  </si>
  <si>
    <t>DyBr2</t>
  </si>
  <si>
    <t>TmBr2</t>
  </si>
  <si>
    <t>PrBr2</t>
  </si>
  <si>
    <t>OsBr2</t>
  </si>
  <si>
    <t>ThBr2</t>
  </si>
  <si>
    <t>IrBr2</t>
  </si>
  <si>
    <t>PmBr2</t>
  </si>
  <si>
    <t>NbBr2.33</t>
  </si>
  <si>
    <t>RhBr2</t>
  </si>
  <si>
    <t>GdBr2</t>
  </si>
  <si>
    <t>TaBr2.5</t>
  </si>
  <si>
    <t>NbBr2.67</t>
  </si>
  <si>
    <t>VO2Br</t>
  </si>
  <si>
    <t>UO2Br</t>
  </si>
  <si>
    <t>WO2Br</t>
  </si>
  <si>
    <t>MoBr2O</t>
  </si>
  <si>
    <t>CH6BrN</t>
  </si>
  <si>
    <t>ThOBr2</t>
  </si>
  <si>
    <t>TaBr3</t>
  </si>
  <si>
    <t>TaO2Br</t>
  </si>
  <si>
    <t>NbBr3</t>
  </si>
  <si>
    <t>NbO2Br</t>
  </si>
  <si>
    <t>NbOBr2</t>
  </si>
  <si>
    <t>WBr2O</t>
  </si>
  <si>
    <t>UOBr2</t>
  </si>
  <si>
    <t>NpOBr2</t>
  </si>
  <si>
    <t>MoBr3.08</t>
  </si>
  <si>
    <t>NbBr3.13</t>
  </si>
  <si>
    <t>HfBr3</t>
  </si>
  <si>
    <t>WBr3</t>
  </si>
  <si>
    <t>CaOBr2</t>
  </si>
  <si>
    <t>OsBr3</t>
  </si>
  <si>
    <t>TcBr3</t>
  </si>
  <si>
    <t>ThBr3</t>
  </si>
  <si>
    <t>MnBr3</t>
  </si>
  <si>
    <t>PaBr3</t>
  </si>
  <si>
    <t>UO2Br2</t>
  </si>
  <si>
    <t>MoBr3O</t>
  </si>
  <si>
    <t>NaBr*MgBr2</t>
  </si>
  <si>
    <t>RuBr3(A)</t>
  </si>
  <si>
    <t>MgBr2*H2O</t>
  </si>
  <si>
    <t>UOBr3</t>
  </si>
  <si>
    <t>RbMnBr3</t>
  </si>
  <si>
    <t>BaBr2*H2O</t>
  </si>
  <si>
    <t>TaOBr3</t>
  </si>
  <si>
    <t>TaBr4</t>
  </si>
  <si>
    <t>WBr3O</t>
  </si>
  <si>
    <t>SrBr2*H2O</t>
  </si>
  <si>
    <t>HfBr4</t>
  </si>
  <si>
    <t>PaBr4</t>
  </si>
  <si>
    <t>PuBr4</t>
  </si>
  <si>
    <t>KCdBr3</t>
  </si>
  <si>
    <t>MoBr4</t>
  </si>
  <si>
    <t>RbCaBr3</t>
  </si>
  <si>
    <t>RbBr*MgBr2</t>
  </si>
  <si>
    <t>PBr4</t>
  </si>
  <si>
    <t>KBr*MgBr2</t>
  </si>
  <si>
    <t>MoBr4O</t>
  </si>
  <si>
    <t>CsCaBr3</t>
  </si>
  <si>
    <t>CsBr*MgBr2</t>
  </si>
  <si>
    <t>KCaBr3</t>
  </si>
  <si>
    <t>TiBr4</t>
  </si>
  <si>
    <t>PoBr4</t>
  </si>
  <si>
    <t>TcBr5</t>
  </si>
  <si>
    <t>MgBr2*2H2O</t>
  </si>
  <si>
    <t>SrBr2*2H2O</t>
  </si>
  <si>
    <t>*2RbBr*MgBr2</t>
  </si>
  <si>
    <t>K3DyBr6</t>
  </si>
  <si>
    <t>RaBr2*2H2O</t>
  </si>
  <si>
    <t>Pb3Br2O2</t>
  </si>
  <si>
    <t>MnBr2*2H2O</t>
  </si>
  <si>
    <t>*2NaBr*MgBr2</t>
  </si>
  <si>
    <t>LiKMgBr4</t>
  </si>
  <si>
    <t>Bi3O4Br</t>
  </si>
  <si>
    <t>MoBr6</t>
  </si>
  <si>
    <t>Bi2ErO4Br</t>
  </si>
  <si>
    <t>Al2Br6</t>
  </si>
  <si>
    <t>Cs2CoBr4</t>
  </si>
  <si>
    <t>Bi4O4SeBr2</t>
  </si>
  <si>
    <t>(UO2)2Br3</t>
  </si>
  <si>
    <t>*2KBr*MgBr2</t>
  </si>
  <si>
    <t>Pb4Br2O3</t>
  </si>
  <si>
    <t>Pd(NH3)4Br2</t>
  </si>
  <si>
    <t>U2O5Br5</t>
  </si>
  <si>
    <t>U2O2Br5</t>
  </si>
  <si>
    <t>*3CsBr*MgBr2</t>
  </si>
  <si>
    <t>*2CsBr*MgBr2</t>
  </si>
  <si>
    <t>K2DyBr5</t>
  </si>
  <si>
    <t>Co(NH3)5Br*Br2</t>
  </si>
  <si>
    <t>(Co(NH3)5Br)Br2</t>
  </si>
  <si>
    <t>Co(NH3)5*Br*Br2</t>
  </si>
  <si>
    <t>MgBr2*4H2O</t>
  </si>
  <si>
    <t>Bi4O5Br2</t>
  </si>
  <si>
    <t>Cs2NaLaBr6</t>
  </si>
  <si>
    <t>CsPu2Br7</t>
  </si>
  <si>
    <t>KDy2Br7</t>
  </si>
  <si>
    <t>Cs3PuBr6</t>
  </si>
  <si>
    <t>Cs2NaAmBr6</t>
  </si>
  <si>
    <t>Co(NH3)5*H2O*Br3</t>
  </si>
  <si>
    <t>*4KBr*MgBr2</t>
  </si>
  <si>
    <t>K4CdBr6</t>
  </si>
  <si>
    <t>CsMg3Br7</t>
  </si>
  <si>
    <t>*3RbBr*2MgBr2</t>
  </si>
  <si>
    <t>*2NaBr*3MgBr2</t>
  </si>
  <si>
    <t>Cu6PS5Br</t>
  </si>
  <si>
    <t>CsBr*4MgBr2</t>
  </si>
  <si>
    <t>LuBr3*6H2O</t>
  </si>
  <si>
    <t>ErBr3*6H2O</t>
  </si>
  <si>
    <t>DyBr3*6H2O</t>
  </si>
  <si>
    <t>*3KBr*2MgBr2</t>
  </si>
  <si>
    <t>HoBr3*6H2O</t>
  </si>
  <si>
    <t>NdAl3Br12</t>
  </si>
  <si>
    <t>*6NaBr*MgBr2</t>
  </si>
  <si>
    <t>LaBr3*7H2O</t>
  </si>
  <si>
    <t>U5O12Br</t>
  </si>
  <si>
    <t>PrBr3*7H2O</t>
  </si>
  <si>
    <t>CeBr3*7H2O</t>
  </si>
  <si>
    <t>YBr3*6H2O</t>
  </si>
  <si>
    <t>PrBr3*6H2O</t>
  </si>
  <si>
    <t>TbBr3*6H2O</t>
  </si>
  <si>
    <t>PuBr3*6H2O</t>
  </si>
  <si>
    <t>CeBr3*20NH3</t>
  </si>
  <si>
    <t>KMg(SO4)Br*3H2O</t>
  </si>
  <si>
    <t>NH4Nd2Br7</t>
  </si>
  <si>
    <t>BaBr2*BaO*3H2O</t>
  </si>
  <si>
    <t>Cs2NaPuBr6</t>
  </si>
  <si>
    <t>ZrBr4*2POBr3</t>
  </si>
  <si>
    <t>FeBr3*6H2O</t>
  </si>
  <si>
    <t>NH4Eu2Br7</t>
  </si>
  <si>
    <t>UO2Br2*3H2O</t>
  </si>
  <si>
    <t>CeBr3*12NH3</t>
  </si>
  <si>
    <t>NiBr2*6H2O</t>
  </si>
  <si>
    <t>TiBr4*2POBr3</t>
  </si>
  <si>
    <t>CaBr2*4H2O</t>
  </si>
  <si>
    <t>Cs2PuBr6</t>
  </si>
  <si>
    <t>(NH4)3YBr6</t>
  </si>
  <si>
    <t>Cs2NpBr6</t>
  </si>
  <si>
    <t>(NH4)3EuBr6</t>
  </si>
  <si>
    <t>CeBr3*8NH3</t>
  </si>
  <si>
    <t>BeBr2*4H2O</t>
  </si>
  <si>
    <t>(NH4)2NdBr5</t>
  </si>
  <si>
    <t>(NH4)2LaBr5</t>
  </si>
  <si>
    <t>Bi2YO4Br</t>
  </si>
  <si>
    <t>(NH4)2SmBr5</t>
  </si>
  <si>
    <t>Bi2TmO4Br</t>
  </si>
  <si>
    <t>Bi2HoO4Br</t>
  </si>
  <si>
    <t>Bi2LuO4Br</t>
  </si>
  <si>
    <t>Bi2TbO4Br</t>
  </si>
  <si>
    <t>Bi2DyO4Br</t>
  </si>
  <si>
    <t>Bi2SmO4Br</t>
  </si>
  <si>
    <t>Bi2GdO4Br</t>
  </si>
  <si>
    <t>Bi2YbO4Br</t>
  </si>
  <si>
    <t>Bi2PrO4Br</t>
  </si>
  <si>
    <t>Bi2NdO4Br</t>
  </si>
  <si>
    <t>ZrBr4*POBr3</t>
  </si>
  <si>
    <t>CuBr2*3Cu(OH)2</t>
  </si>
  <si>
    <t>CrBr2*4H2O</t>
  </si>
  <si>
    <t>(NH4)2EuBr5</t>
  </si>
  <si>
    <t>UO2Br2*H2O</t>
  </si>
  <si>
    <t>Bi2EuO4Br</t>
  </si>
  <si>
    <t>CeBr3*4NH3</t>
  </si>
  <si>
    <t>NiBr2*4H2O</t>
  </si>
  <si>
    <t>TiBr4*POBr3</t>
  </si>
  <si>
    <t>CrO2Br2</t>
  </si>
  <si>
    <t>CaBr2*2H2O</t>
  </si>
  <si>
    <t>Cs2CdBr4</t>
  </si>
  <si>
    <t>CeBr3*2NH3</t>
  </si>
  <si>
    <t>CrBr2*3H2O</t>
  </si>
  <si>
    <t>HfBr4*POBr3</t>
  </si>
  <si>
    <t>Bi8Se9Br6</t>
  </si>
  <si>
    <t>Co(NH3)5*Br*(NO3)2</t>
  </si>
  <si>
    <t>PaBr2O</t>
  </si>
  <si>
    <t>Co(NH3)6*Br3</t>
  </si>
  <si>
    <t>HfOBr2</t>
  </si>
  <si>
    <t>CaBr2*H2O</t>
  </si>
  <si>
    <t>PaOBr2</t>
  </si>
  <si>
    <t>ZrOBr2</t>
  </si>
  <si>
    <t>ZnBr2*6NH3</t>
  </si>
  <si>
    <t>CdBr2*6NH3</t>
  </si>
  <si>
    <t>NpBr5</t>
  </si>
  <si>
    <t>MoO2Br2*H2O</t>
  </si>
  <si>
    <t>BaFBr</t>
  </si>
  <si>
    <t>SrBrF</t>
  </si>
  <si>
    <t>CeBrO</t>
  </si>
  <si>
    <t>CrBr2*2H2O</t>
  </si>
  <si>
    <t>YOBr</t>
  </si>
  <si>
    <t>TmOBr</t>
  </si>
  <si>
    <t>ErOBr</t>
  </si>
  <si>
    <t>LuOBr</t>
  </si>
  <si>
    <t>TbOBr</t>
  </si>
  <si>
    <t>DyOBr</t>
  </si>
  <si>
    <t>DyBr3(B)</t>
  </si>
  <si>
    <t>HoBr3(Y)</t>
  </si>
  <si>
    <t>UBr3Br</t>
  </si>
  <si>
    <t>UBrBr3</t>
  </si>
  <si>
    <t>CsMnBr3</t>
  </si>
  <si>
    <t>CmOBr</t>
  </si>
  <si>
    <t>YbOBr</t>
  </si>
  <si>
    <t>DyBr3(Y)</t>
  </si>
  <si>
    <t>CoBr2*2H2O</t>
  </si>
  <si>
    <t>UBr2Br2</t>
  </si>
  <si>
    <t>UBr3I</t>
  </si>
  <si>
    <t>UBrBr2</t>
  </si>
  <si>
    <t>Re3Br9</t>
  </si>
  <si>
    <t>MnBr2*H2O</t>
  </si>
  <si>
    <t>UBr2Br</t>
  </si>
  <si>
    <t>AuBr3*2H2O</t>
  </si>
  <si>
    <t>CdBr2*H2O</t>
  </si>
  <si>
    <t>WOBr2</t>
  </si>
  <si>
    <t>CdOHBr</t>
  </si>
  <si>
    <t>CrBr4</t>
  </si>
  <si>
    <t>BiSeBr</t>
  </si>
  <si>
    <t>BiTeBr</t>
  </si>
  <si>
    <t>IBr2</t>
  </si>
  <si>
    <t>KBr*3LaBr3</t>
  </si>
  <si>
    <t>LiBrO</t>
  </si>
  <si>
    <t>CrBr</t>
  </si>
  <si>
    <t>CeBr3*3KBr</t>
  </si>
  <si>
    <t>LiI</t>
  </si>
  <si>
    <t>CuI</t>
  </si>
  <si>
    <t>AgI</t>
  </si>
  <si>
    <t>NaI</t>
  </si>
  <si>
    <t>WOI4</t>
  </si>
  <si>
    <t>TeI2</t>
  </si>
  <si>
    <t>HgI</t>
  </si>
  <si>
    <t>LiI*H2O</t>
  </si>
  <si>
    <t>BiOI</t>
  </si>
  <si>
    <t>NH4I</t>
  </si>
  <si>
    <t>InI</t>
  </si>
  <si>
    <t>NiI2</t>
  </si>
  <si>
    <t>KI</t>
  </si>
  <si>
    <t>VI2</t>
  </si>
  <si>
    <t>TiI2</t>
  </si>
  <si>
    <t>CoI2</t>
  </si>
  <si>
    <t>CuI2</t>
  </si>
  <si>
    <t>MgI2</t>
  </si>
  <si>
    <t>CsI</t>
  </si>
  <si>
    <t>MnI2</t>
  </si>
  <si>
    <t>BeI2</t>
  </si>
  <si>
    <t>BeI2(B)</t>
  </si>
  <si>
    <t>BeI2(A)</t>
  </si>
  <si>
    <t>CrI2</t>
  </si>
  <si>
    <t>PoI2</t>
  </si>
  <si>
    <t>RbI</t>
  </si>
  <si>
    <t>PtI2</t>
  </si>
  <si>
    <t>PdI2</t>
  </si>
  <si>
    <t>MoI2</t>
  </si>
  <si>
    <t>ZrI2</t>
  </si>
  <si>
    <t>EuI2</t>
  </si>
  <si>
    <t>YbI2</t>
  </si>
  <si>
    <t>PbI2</t>
  </si>
  <si>
    <t>WI2</t>
  </si>
  <si>
    <t>ZnI2</t>
  </si>
  <si>
    <t>NdI2</t>
  </si>
  <si>
    <t>VOI2</t>
  </si>
  <si>
    <t>SnI2</t>
  </si>
  <si>
    <t>HgI2</t>
  </si>
  <si>
    <t>InI2</t>
  </si>
  <si>
    <t>CaI2</t>
  </si>
  <si>
    <t>SrI2</t>
  </si>
  <si>
    <t>VI3</t>
  </si>
  <si>
    <t>EuI3</t>
  </si>
  <si>
    <t>BaI2</t>
  </si>
  <si>
    <t>MoI3</t>
  </si>
  <si>
    <t>CrI3</t>
  </si>
  <si>
    <t>InI3</t>
  </si>
  <si>
    <t>YbI3</t>
  </si>
  <si>
    <t>IrI3</t>
  </si>
  <si>
    <t>TmI3</t>
  </si>
  <si>
    <t>PtI3</t>
  </si>
  <si>
    <t>SmI3</t>
  </si>
  <si>
    <t>NbOI3</t>
  </si>
  <si>
    <t>GdI3</t>
  </si>
  <si>
    <t>TiI3</t>
  </si>
  <si>
    <t>CmI3</t>
  </si>
  <si>
    <t>AmI3</t>
  </si>
  <si>
    <t>VOI</t>
  </si>
  <si>
    <t>SmI2</t>
  </si>
  <si>
    <t>MoI2O2</t>
  </si>
  <si>
    <t>RaI2</t>
  </si>
  <si>
    <t>NdI3</t>
  </si>
  <si>
    <t>ReI3</t>
  </si>
  <si>
    <t>TbI3</t>
  </si>
  <si>
    <t>PuI3</t>
  </si>
  <si>
    <t>WO2I2</t>
  </si>
  <si>
    <t>PrI3</t>
  </si>
  <si>
    <t>CeI3</t>
  </si>
  <si>
    <t>UI3</t>
  </si>
  <si>
    <t>NpI3</t>
  </si>
  <si>
    <t>NiI2*2H2O</t>
  </si>
  <si>
    <t>AuI3</t>
  </si>
  <si>
    <t>ZrI3</t>
  </si>
  <si>
    <t>BiI3</t>
  </si>
  <si>
    <t>ErI3</t>
  </si>
  <si>
    <t>ReI4</t>
  </si>
  <si>
    <t>CuI2*2H2O</t>
  </si>
  <si>
    <t>CdI2*2.5H2O</t>
  </si>
  <si>
    <t>WI4</t>
  </si>
  <si>
    <t>LuI3</t>
  </si>
  <si>
    <t>GaI3</t>
  </si>
  <si>
    <t>SbI3</t>
  </si>
  <si>
    <t>II3</t>
  </si>
  <si>
    <t>DyI3</t>
  </si>
  <si>
    <t>NbI4</t>
  </si>
  <si>
    <t>ReI5</t>
  </si>
  <si>
    <t>YI3</t>
  </si>
  <si>
    <t>EuI3*6H2O</t>
  </si>
  <si>
    <t>OsI4</t>
  </si>
  <si>
    <t>NpI4</t>
  </si>
  <si>
    <t>PtI4</t>
  </si>
  <si>
    <t>UI4</t>
  </si>
  <si>
    <t>ThI4</t>
  </si>
  <si>
    <t>TeI4</t>
  </si>
  <si>
    <t>ZrI4</t>
  </si>
  <si>
    <t>SeI4</t>
  </si>
  <si>
    <t>WI5</t>
  </si>
  <si>
    <t>POI3</t>
  </si>
  <si>
    <t>MoI5</t>
  </si>
  <si>
    <t>VOI3</t>
  </si>
  <si>
    <t>NbI5</t>
  </si>
  <si>
    <t>TaI5</t>
  </si>
  <si>
    <t>PI5</t>
  </si>
  <si>
    <t>MnI2*4H2O</t>
  </si>
  <si>
    <t>UI5</t>
  </si>
  <si>
    <t>PaI5</t>
  </si>
  <si>
    <t>WI6</t>
  </si>
  <si>
    <t>WI6(A)</t>
  </si>
  <si>
    <t>WI6(B)</t>
  </si>
  <si>
    <t>CoI2*6H2O</t>
  </si>
  <si>
    <t>UI6</t>
  </si>
  <si>
    <t>CaI2*6H2O</t>
  </si>
  <si>
    <t>MgI2*6H2O</t>
  </si>
  <si>
    <t>SrI2*6H2O</t>
  </si>
  <si>
    <t>YbI3*6H2O</t>
  </si>
  <si>
    <t>SmI3*6H2O</t>
  </si>
  <si>
    <t>GdI3*6H2O</t>
  </si>
  <si>
    <t>NdI3*6H2O</t>
  </si>
  <si>
    <t>AuI</t>
  </si>
  <si>
    <t>II</t>
  </si>
  <si>
    <t>AuI2</t>
  </si>
  <si>
    <t>Bi22O28SeI8</t>
  </si>
  <si>
    <t>ZrI</t>
  </si>
  <si>
    <t>MgI</t>
  </si>
  <si>
    <t>IrI</t>
  </si>
  <si>
    <t>PtI</t>
  </si>
  <si>
    <t>BiI</t>
  </si>
  <si>
    <t>RhI</t>
  </si>
  <si>
    <t>AlOI</t>
  </si>
  <si>
    <t>TiIO</t>
  </si>
  <si>
    <t>UNI</t>
  </si>
  <si>
    <t>GdOI</t>
  </si>
  <si>
    <t>LaOI</t>
  </si>
  <si>
    <t>NdOI</t>
  </si>
  <si>
    <t>AmOI</t>
  </si>
  <si>
    <t>UOI</t>
  </si>
  <si>
    <t>SmOI</t>
  </si>
  <si>
    <t>NbI2</t>
  </si>
  <si>
    <t>PuOI</t>
  </si>
  <si>
    <t>Li2I2</t>
  </si>
  <si>
    <t>EuOI</t>
  </si>
  <si>
    <t>Mg(OH)I</t>
  </si>
  <si>
    <t>SbOI</t>
  </si>
  <si>
    <t>TaI2</t>
  </si>
  <si>
    <t>LuI2</t>
  </si>
  <si>
    <t>LaI2</t>
  </si>
  <si>
    <t>TbI2</t>
  </si>
  <si>
    <t>CeI2</t>
  </si>
  <si>
    <t>HoI2</t>
  </si>
  <si>
    <t>ErI2</t>
  </si>
  <si>
    <t>DyI2</t>
  </si>
  <si>
    <t>TmI2</t>
  </si>
  <si>
    <t>PrI2</t>
  </si>
  <si>
    <t>OsI2</t>
  </si>
  <si>
    <t>ThI2</t>
  </si>
  <si>
    <t>IrI2</t>
  </si>
  <si>
    <t>PmI2</t>
  </si>
  <si>
    <t>NbI2.33</t>
  </si>
  <si>
    <t>RhI2</t>
  </si>
  <si>
    <t>GdI2</t>
  </si>
  <si>
    <t>TaI2.5</t>
  </si>
  <si>
    <t>NbI2.67</t>
  </si>
  <si>
    <t>VO2I</t>
  </si>
  <si>
    <t>UO2I</t>
  </si>
  <si>
    <t>WO2I</t>
  </si>
  <si>
    <t>MoI2O</t>
  </si>
  <si>
    <t>CH6IN</t>
  </si>
  <si>
    <t>ThOI2</t>
  </si>
  <si>
    <t>TaI3</t>
  </si>
  <si>
    <t>TaO2I</t>
  </si>
  <si>
    <t>NbI3</t>
  </si>
  <si>
    <t>NbO2I</t>
  </si>
  <si>
    <t>NbOI2</t>
  </si>
  <si>
    <t>WI2O</t>
  </si>
  <si>
    <t>UOI2</t>
  </si>
  <si>
    <t>NpOI2</t>
  </si>
  <si>
    <t>MoI3.08</t>
  </si>
  <si>
    <t>NbI3.13</t>
  </si>
  <si>
    <t>WI3</t>
  </si>
  <si>
    <t>CaOI2</t>
  </si>
  <si>
    <t>OsI3</t>
  </si>
  <si>
    <t>TcI3</t>
  </si>
  <si>
    <t>ThI3</t>
  </si>
  <si>
    <t>MnI3</t>
  </si>
  <si>
    <t>PaI3</t>
  </si>
  <si>
    <t>UO2I2</t>
  </si>
  <si>
    <t>MoI3O</t>
  </si>
  <si>
    <t>NaI*MgI2</t>
  </si>
  <si>
    <t>RuI3(A)</t>
  </si>
  <si>
    <t>MgI2*H2O</t>
  </si>
  <si>
    <t>UOI3</t>
  </si>
  <si>
    <t>RbMnI3</t>
  </si>
  <si>
    <t>BaI2*H2O</t>
  </si>
  <si>
    <t>TaOI3</t>
  </si>
  <si>
    <t>TaI4</t>
  </si>
  <si>
    <t>WI3O</t>
  </si>
  <si>
    <t>SrI2*H2O</t>
  </si>
  <si>
    <t>PaI4</t>
  </si>
  <si>
    <t>PuI4</t>
  </si>
  <si>
    <t>KCdI3</t>
  </si>
  <si>
    <t>MoI4</t>
  </si>
  <si>
    <t>RbCaI3</t>
  </si>
  <si>
    <t>RbI*MgI2</t>
  </si>
  <si>
    <t>PI4</t>
  </si>
  <si>
    <t>KI*MgI2</t>
  </si>
  <si>
    <t>MoI4O</t>
  </si>
  <si>
    <t>CsCaI3</t>
  </si>
  <si>
    <t>CsI*MgI2</t>
  </si>
  <si>
    <t>KCaI3</t>
  </si>
  <si>
    <t>TiI4</t>
  </si>
  <si>
    <t>PoI4</t>
  </si>
  <si>
    <t>TcI5</t>
  </si>
  <si>
    <t>MgI2*2H2O</t>
  </si>
  <si>
    <t>SrI2*2H2O</t>
  </si>
  <si>
    <t>*2RbI*MgI2</t>
  </si>
  <si>
    <t>K3DyI6</t>
  </si>
  <si>
    <t>RaI2*2H2O</t>
  </si>
  <si>
    <t>Pb3I2O2</t>
  </si>
  <si>
    <t>MnI2*2H2O</t>
  </si>
  <si>
    <t>*2NaI*MgI2</t>
  </si>
  <si>
    <t>LiKMgI4</t>
  </si>
  <si>
    <t>Bi3O4I</t>
  </si>
  <si>
    <t>MoI6</t>
  </si>
  <si>
    <t>Bi2ErO4I</t>
  </si>
  <si>
    <t>Al2I6</t>
  </si>
  <si>
    <t>Cs2CoI4</t>
  </si>
  <si>
    <t>Bi4O4SeI2</t>
  </si>
  <si>
    <t>(UO2)2I3</t>
  </si>
  <si>
    <t>*2KI*MgI2</t>
  </si>
  <si>
    <t>Pb4I2O3</t>
  </si>
  <si>
    <t>Pd(NH3)4I2</t>
  </si>
  <si>
    <t>U2O5I5</t>
  </si>
  <si>
    <t>U2O2I5</t>
  </si>
  <si>
    <t>*3CsI*MgI2</t>
  </si>
  <si>
    <t>*2CsI*MgI2</t>
  </si>
  <si>
    <t>K2DyI5</t>
  </si>
  <si>
    <t>Co(NH3)5I*I2</t>
  </si>
  <si>
    <t>(Co(NH3)5I)I2</t>
  </si>
  <si>
    <t>Co(NH3)5*I*I2</t>
  </si>
  <si>
    <t>MgI2*4H2O</t>
  </si>
  <si>
    <t>Bi4O5I2</t>
  </si>
  <si>
    <t>Cs2NaLaI6</t>
  </si>
  <si>
    <t>CsPu2I7</t>
  </si>
  <si>
    <t>KDy2I7</t>
  </si>
  <si>
    <t>Cs3PuI6</t>
  </si>
  <si>
    <t>Cs2NaAmI6</t>
  </si>
  <si>
    <t>Co(NH3)5*H2O*I3</t>
  </si>
  <si>
    <t>*4KI*MgI2</t>
  </si>
  <si>
    <t>K4CdI6</t>
  </si>
  <si>
    <t>CsMg3I7</t>
  </si>
  <si>
    <t>*3RbI*2MgI2</t>
  </si>
  <si>
    <t>*2NaI*3MgI2</t>
  </si>
  <si>
    <t>Cu6PS5I</t>
  </si>
  <si>
    <t>CsI*4MgI2</t>
  </si>
  <si>
    <t>LuI3*6H2O</t>
  </si>
  <si>
    <t>ErI3*6H2O</t>
  </si>
  <si>
    <t>DyI3*6H2O</t>
  </si>
  <si>
    <t>*3KI*2MgI2</t>
  </si>
  <si>
    <t>HoI3*6H2O</t>
  </si>
  <si>
    <t>NdAl3I12</t>
  </si>
  <si>
    <t>*6NaI*MgI2</t>
  </si>
  <si>
    <t>LaI3*7H2O</t>
  </si>
  <si>
    <t>U5O12I</t>
  </si>
  <si>
    <t>PrI3*7H2O</t>
  </si>
  <si>
    <t>CeI3*7H2O</t>
  </si>
  <si>
    <t>YI3*6H2O</t>
  </si>
  <si>
    <t>PrI3*6H2O</t>
  </si>
  <si>
    <t>TbI3*6H2O</t>
  </si>
  <si>
    <t>PuI3*6H2O</t>
  </si>
  <si>
    <t>CeI3*20NH3</t>
  </si>
  <si>
    <t>KMg(SO4)I*3H2O</t>
  </si>
  <si>
    <t>NH4Nd2I7</t>
  </si>
  <si>
    <t>BaI2*BaO*3H2O</t>
  </si>
  <si>
    <t>Cs2NaPuI6</t>
  </si>
  <si>
    <t>ZrI4*2POI3</t>
  </si>
  <si>
    <t>NH4Eu2I7</t>
  </si>
  <si>
    <t>UO2I2*3H2O</t>
  </si>
  <si>
    <t>CeI3*12NH3</t>
  </si>
  <si>
    <t>NiI2*6H2O</t>
  </si>
  <si>
    <t>TiI4*2POI3</t>
  </si>
  <si>
    <t>CaI2*4H2O</t>
  </si>
  <si>
    <t>Cs2PuI6</t>
  </si>
  <si>
    <t>(NH4)3YI6</t>
  </si>
  <si>
    <t>Cs2NpI6</t>
  </si>
  <si>
    <t>(NH4)3EuI6</t>
  </si>
  <si>
    <t>CeI3*8NH3</t>
  </si>
  <si>
    <t>BeI2*4H2O</t>
  </si>
  <si>
    <t>(NH4)2NdI5</t>
  </si>
  <si>
    <t>(NH4)2LaI5</t>
  </si>
  <si>
    <t>Bi2YO4I</t>
  </si>
  <si>
    <t>(NH4)2SmI5</t>
  </si>
  <si>
    <t>Bi2TmO4I</t>
  </si>
  <si>
    <t>Bi2HoO4I</t>
  </si>
  <si>
    <t>Bi2LuO4I</t>
  </si>
  <si>
    <t>Bi2TbO4I</t>
  </si>
  <si>
    <t>Bi2DyO4I</t>
  </si>
  <si>
    <t>Bi2SmO4I</t>
  </si>
  <si>
    <t>Bi2GdO4I</t>
  </si>
  <si>
    <t>Bi2YbO4I</t>
  </si>
  <si>
    <t>Bi2PrO4I</t>
  </si>
  <si>
    <t>Bi2NdO4I</t>
  </si>
  <si>
    <t>ZrI4*POI3</t>
  </si>
  <si>
    <t>CuI2*3Cu(OH)2</t>
  </si>
  <si>
    <t>CrI2*4H2O</t>
  </si>
  <si>
    <t>(NH4)2EuI5</t>
  </si>
  <si>
    <t>UO2I2*H2O</t>
  </si>
  <si>
    <t>Bi2EuO4I</t>
  </si>
  <si>
    <t>CeI3*4NH3</t>
  </si>
  <si>
    <t>NiI2*4H2O</t>
  </si>
  <si>
    <t>TiI4*POI3</t>
  </si>
  <si>
    <t>CrO2I2</t>
  </si>
  <si>
    <t>CaI2*2H2O</t>
  </si>
  <si>
    <t>Cs2CdI4</t>
  </si>
  <si>
    <t>CeI3*2NH3</t>
  </si>
  <si>
    <t>CrI2*3H2O</t>
  </si>
  <si>
    <t>Bi8Se9I6</t>
  </si>
  <si>
    <t>Co(NH3)5*I*(NO3)2</t>
  </si>
  <si>
    <t>PaI2O</t>
  </si>
  <si>
    <t>Co(NH3)6*I3</t>
  </si>
  <si>
    <t>CaI2*H2O</t>
  </si>
  <si>
    <t>PaOI2</t>
  </si>
  <si>
    <t>ZrOI2</t>
  </si>
  <si>
    <t>ZnI2*6NH3</t>
  </si>
  <si>
    <t>CdI2*6NH3</t>
  </si>
  <si>
    <t>NpI5</t>
  </si>
  <si>
    <t>MoO2I2*H2O</t>
  </si>
  <si>
    <t>CeIO</t>
  </si>
  <si>
    <t>CrI2*2H2O</t>
  </si>
  <si>
    <t>YOI</t>
  </si>
  <si>
    <t>TmOI</t>
  </si>
  <si>
    <t>ErOI</t>
  </si>
  <si>
    <t>LuOI</t>
  </si>
  <si>
    <t>TbOI</t>
  </si>
  <si>
    <t>DyOI</t>
  </si>
  <si>
    <t>Co(NH3)5*I*Br2</t>
  </si>
  <si>
    <t>DyI3(B)</t>
  </si>
  <si>
    <t>HoI3(Y)</t>
  </si>
  <si>
    <t>UI3Br</t>
  </si>
  <si>
    <t>UBrI3</t>
  </si>
  <si>
    <t>CsMnI3</t>
  </si>
  <si>
    <t>CmOI</t>
  </si>
  <si>
    <t>YbOI</t>
  </si>
  <si>
    <t>DyI3(Y)</t>
  </si>
  <si>
    <t>CoI2*2H2O</t>
  </si>
  <si>
    <t>UI2Br2</t>
  </si>
  <si>
    <t>UBr2I2</t>
  </si>
  <si>
    <t>UI3I</t>
  </si>
  <si>
    <t>UIBr3</t>
  </si>
  <si>
    <t>UBrI2</t>
  </si>
  <si>
    <t>Re3I9</t>
  </si>
  <si>
    <t>MnI2*H2O</t>
  </si>
  <si>
    <t>UBr2I</t>
  </si>
  <si>
    <t>AuI3*2H2O</t>
  </si>
  <si>
    <t>CdI2*H2O</t>
  </si>
  <si>
    <t>WOI2</t>
  </si>
  <si>
    <t>CdOHI</t>
  </si>
  <si>
    <t>CrI4</t>
  </si>
  <si>
    <t>BiSeI</t>
  </si>
  <si>
    <t>BiTeI</t>
  </si>
  <si>
    <t>II2</t>
  </si>
  <si>
    <t>KI*3LaI3</t>
  </si>
  <si>
    <t>LiIO</t>
  </si>
  <si>
    <t>CrI</t>
  </si>
  <si>
    <t>CeI3*3KI</t>
  </si>
  <si>
    <t>*3CeI3*KI</t>
  </si>
  <si>
    <t/>
  </si>
  <si>
    <t>S pair (Cl F)</t>
  </si>
  <si>
    <t>H pair (Cl F)</t>
  </si>
  <si>
    <t>Deming</t>
  </si>
  <si>
    <t>x</t>
  </si>
  <si>
    <t>y</t>
  </si>
  <si>
    <t>H pair (Cl Br)</t>
  </si>
  <si>
    <t>S pair (Cl Br)</t>
  </si>
  <si>
    <t>S pair (Cl I)</t>
  </si>
  <si>
    <t>H pair (Cl I)</t>
  </si>
  <si>
    <t>Cp pair (Cl F)</t>
  </si>
  <si>
    <t>Cp pair (Cl Br)</t>
  </si>
  <si>
    <t>Cp pair (Cl I)</t>
  </si>
  <si>
    <t>Vm pair(Cl F)</t>
  </si>
  <si>
    <t>Count</t>
  </si>
  <si>
    <t>Fluorides 50.95 JK-1mol-1</t>
  </si>
  <si>
    <t>Vm pair(Cl Br)</t>
  </si>
  <si>
    <t>Vm pair(Cl I)</t>
  </si>
  <si>
    <t>iodides 50.95 JK-1mol-1</t>
  </si>
  <si>
    <t>IeOI</t>
  </si>
  <si>
    <t>IeI2</t>
  </si>
  <si>
    <t>IeI3</t>
  </si>
  <si>
    <t>IeI2*2H2O</t>
  </si>
  <si>
    <t>IeI2*4H2O</t>
  </si>
  <si>
    <t>PbII</t>
  </si>
  <si>
    <t>HII2</t>
  </si>
  <si>
    <t>HII3</t>
  </si>
  <si>
    <t>UI2I2</t>
  </si>
  <si>
    <t>HII4</t>
  </si>
  <si>
    <t>UII3</t>
  </si>
  <si>
    <t>IeI3*6H2O</t>
  </si>
  <si>
    <t>HII4*POI3</t>
  </si>
  <si>
    <t>HIOI2</t>
  </si>
  <si>
    <t>BaII</t>
  </si>
  <si>
    <t>SrII</t>
  </si>
  <si>
    <t>S pair (CI)</t>
  </si>
  <si>
    <t>AmF2</t>
  </si>
  <si>
    <t>all 1</t>
  </si>
  <si>
    <t>FeBr3</t>
  </si>
  <si>
    <t>AmBr2</t>
  </si>
  <si>
    <t>S pair (Cl H)</t>
  </si>
  <si>
    <t>S pair (Cl OH)</t>
  </si>
  <si>
    <t>H pair (Cl H)</t>
  </si>
  <si>
    <t>H pair (Cl OH)</t>
  </si>
  <si>
    <t>Vm pair(Cl H)</t>
  </si>
  <si>
    <t>Vm pair(Cl OH)</t>
  </si>
  <si>
    <t>Cp pair (Cl H)</t>
  </si>
  <si>
    <t>Cp pair (Cl OH)</t>
  </si>
  <si>
    <t>Hydrides</t>
  </si>
  <si>
    <t>LiH</t>
  </si>
  <si>
    <t>CuH</t>
  </si>
  <si>
    <t>AgH</t>
  </si>
  <si>
    <t>NaH</t>
  </si>
  <si>
    <t>WOH4</t>
  </si>
  <si>
    <t>NH4H</t>
  </si>
  <si>
    <t>InH</t>
  </si>
  <si>
    <t>NiH2</t>
  </si>
  <si>
    <t>KH</t>
  </si>
  <si>
    <t>VH2</t>
  </si>
  <si>
    <t>TiH2</t>
  </si>
  <si>
    <t>CoH2</t>
  </si>
  <si>
    <t>CuH2</t>
  </si>
  <si>
    <t>MgH2</t>
  </si>
  <si>
    <t>CsH</t>
  </si>
  <si>
    <t>MnH2</t>
  </si>
  <si>
    <t>BeH2</t>
  </si>
  <si>
    <t>CrH2</t>
  </si>
  <si>
    <t>RbH</t>
  </si>
  <si>
    <t>PtH2</t>
  </si>
  <si>
    <t>PdH2</t>
  </si>
  <si>
    <t>MoH2</t>
  </si>
  <si>
    <t>PbH2</t>
  </si>
  <si>
    <t>ZnH2</t>
  </si>
  <si>
    <t>SnH2</t>
  </si>
  <si>
    <t>HgH2</t>
  </si>
  <si>
    <t>CaH2</t>
  </si>
  <si>
    <t>SrH2</t>
  </si>
  <si>
    <t>VH3</t>
  </si>
  <si>
    <t>BaH2</t>
  </si>
  <si>
    <t>MoH3</t>
  </si>
  <si>
    <t>CrH3</t>
  </si>
  <si>
    <t>InH3</t>
  </si>
  <si>
    <t>FeH3</t>
  </si>
  <si>
    <t>YbH3</t>
  </si>
  <si>
    <t>IrH3</t>
  </si>
  <si>
    <t>TmH3</t>
  </si>
  <si>
    <t>SmH3</t>
  </si>
  <si>
    <t>GdH3</t>
  </si>
  <si>
    <t>TiH3</t>
  </si>
  <si>
    <t>AmH3</t>
  </si>
  <si>
    <t>RaH2</t>
  </si>
  <si>
    <t>NdH3</t>
  </si>
  <si>
    <t>ReH3</t>
  </si>
  <si>
    <t>TbH3</t>
  </si>
  <si>
    <t>PuH3</t>
  </si>
  <si>
    <t>PrH3</t>
  </si>
  <si>
    <t>CeH3</t>
  </si>
  <si>
    <t>UH3</t>
  </si>
  <si>
    <t>NpH3</t>
  </si>
  <si>
    <t>BiH3</t>
  </si>
  <si>
    <t>ErH3</t>
  </si>
  <si>
    <t>LuH3</t>
  </si>
  <si>
    <t>GaH3</t>
  </si>
  <si>
    <t>SbH3</t>
  </si>
  <si>
    <t>DyH3</t>
  </si>
  <si>
    <t>PtH4</t>
  </si>
  <si>
    <t>UH4</t>
  </si>
  <si>
    <t>ThH4</t>
  </si>
  <si>
    <t>TeH4</t>
  </si>
  <si>
    <t>ZrH4</t>
  </si>
  <si>
    <t>TaH5</t>
  </si>
  <si>
    <t>WH6</t>
  </si>
  <si>
    <t>CoH2*6H2O</t>
  </si>
  <si>
    <t>CaH2*6H2O</t>
  </si>
  <si>
    <t>MgH2*6H2O</t>
  </si>
  <si>
    <t>SrH2*6H2O</t>
  </si>
  <si>
    <t>AuH</t>
  </si>
  <si>
    <t>IH</t>
  </si>
  <si>
    <t>CdH2*H2O</t>
  </si>
  <si>
    <t>AmH2</t>
  </si>
  <si>
    <t>WOH2</t>
  </si>
  <si>
    <t>CdOHH</t>
  </si>
  <si>
    <t>CrH4</t>
  </si>
  <si>
    <t>BiSeH</t>
  </si>
  <si>
    <t>BiTeH</t>
  </si>
  <si>
    <t>IH2</t>
  </si>
  <si>
    <t>KH*3LaH3</t>
  </si>
  <si>
    <t>LiHO</t>
  </si>
  <si>
    <t>CrH</t>
  </si>
  <si>
    <t>CeH3*3KH</t>
  </si>
  <si>
    <t>MgH</t>
  </si>
  <si>
    <t>HgH</t>
  </si>
  <si>
    <t>BiOH</t>
  </si>
  <si>
    <t>PoH2</t>
  </si>
  <si>
    <t>ZrH2</t>
  </si>
  <si>
    <t>EuH2</t>
  </si>
  <si>
    <t>WH2</t>
  </si>
  <si>
    <t>EuH3</t>
  </si>
  <si>
    <t>PtH3</t>
  </si>
  <si>
    <t>WO2H2</t>
  </si>
  <si>
    <t>AuH3</t>
  </si>
  <si>
    <t>ZrH3</t>
  </si>
  <si>
    <t>WH4</t>
  </si>
  <si>
    <t>NpH4</t>
  </si>
  <si>
    <t>SeH4</t>
  </si>
  <si>
    <t>WH5</t>
  </si>
  <si>
    <t>MoH5</t>
  </si>
  <si>
    <t>NbH5</t>
  </si>
  <si>
    <t>AmOH</t>
  </si>
  <si>
    <t>PuOH</t>
  </si>
  <si>
    <t>IrH2</t>
  </si>
  <si>
    <t>ThOH2</t>
  </si>
  <si>
    <t>UOH2</t>
  </si>
  <si>
    <t>NpOH2</t>
  </si>
  <si>
    <t>WH3</t>
  </si>
  <si>
    <t>UO2H2</t>
  </si>
  <si>
    <t>UOH3</t>
  </si>
  <si>
    <t>BaH2*H2O</t>
  </si>
  <si>
    <t>SrH2*H2O</t>
  </si>
  <si>
    <t>HfH4</t>
  </si>
  <si>
    <t>PaH4</t>
  </si>
  <si>
    <t>MoH4</t>
  </si>
  <si>
    <t>TiH4</t>
  </si>
  <si>
    <t>PoH4</t>
  </si>
  <si>
    <t>RaH2*2H2O</t>
  </si>
  <si>
    <t>Pb3H2O2</t>
  </si>
  <si>
    <t>Bi3O4H</t>
  </si>
  <si>
    <t>Bi2ErO4H</t>
  </si>
  <si>
    <t>Al2H6</t>
  </si>
  <si>
    <t>Pb4H2O3</t>
  </si>
  <si>
    <t>Bi4O5H2</t>
  </si>
  <si>
    <t>Cu6PS5H</t>
  </si>
  <si>
    <t>NH4Nd2H7</t>
  </si>
  <si>
    <t>UO2H2*3H2O</t>
  </si>
  <si>
    <t>Cs2PuH6</t>
  </si>
  <si>
    <t>(NH4)3YH6</t>
  </si>
  <si>
    <t>Cs2NpH6</t>
  </si>
  <si>
    <t>(NH4)2NdH5</t>
  </si>
  <si>
    <t>(NH4)2LaH5</t>
  </si>
  <si>
    <t>Bi2YO4H</t>
  </si>
  <si>
    <t>Bi2TmO4H</t>
  </si>
  <si>
    <t>Bi2HoO4H</t>
  </si>
  <si>
    <t>Bi2LuO4H</t>
  </si>
  <si>
    <t>Bi2TbO4H</t>
  </si>
  <si>
    <t>Bi2DyO4H</t>
  </si>
  <si>
    <t>Bi2SmO4H</t>
  </si>
  <si>
    <t>Bi2GdO4H</t>
  </si>
  <si>
    <t>Bi2YbO4H</t>
  </si>
  <si>
    <t>Bi2PrO4H</t>
  </si>
  <si>
    <t>Bi2NdO4H</t>
  </si>
  <si>
    <t>CuH2*3Cu(OH)2</t>
  </si>
  <si>
    <t>UO2H2*H2O</t>
  </si>
  <si>
    <t>Bi2EuO4H</t>
  </si>
  <si>
    <t>Co(NH3)6*H3</t>
  </si>
  <si>
    <t>PaOH2</t>
  </si>
  <si>
    <t>LiH*H2O</t>
  </si>
  <si>
    <t>MnH2*4H2O</t>
  </si>
  <si>
    <t>UH5</t>
  </si>
  <si>
    <t>PaH5</t>
  </si>
  <si>
    <t>FrH</t>
  </si>
  <si>
    <t>IrH</t>
  </si>
  <si>
    <t>PtH</t>
  </si>
  <si>
    <t>FeH2</t>
  </si>
  <si>
    <t>TeH2</t>
  </si>
  <si>
    <t>FeOH</t>
  </si>
  <si>
    <t>YbH2</t>
  </si>
  <si>
    <t>NdH2</t>
  </si>
  <si>
    <t>VOH2</t>
  </si>
  <si>
    <t>InH2</t>
  </si>
  <si>
    <t>NbOH3</t>
  </si>
  <si>
    <t>CmH3</t>
  </si>
  <si>
    <t>VOH</t>
  </si>
  <si>
    <t>SmH2</t>
  </si>
  <si>
    <t>MoH2O2</t>
  </si>
  <si>
    <t>NiH2*2H2O</t>
  </si>
  <si>
    <t>ReH4</t>
  </si>
  <si>
    <t>CuH2*2H2O</t>
  </si>
  <si>
    <t>FeH2*2H2O</t>
  </si>
  <si>
    <t>CdH2*2.5H2O</t>
  </si>
  <si>
    <t>IH3</t>
  </si>
  <si>
    <t>NbH4</t>
  </si>
  <si>
    <t>ReH5</t>
  </si>
  <si>
    <t>YH3</t>
  </si>
  <si>
    <t>EuH3*6H2O</t>
  </si>
  <si>
    <t>OsH4</t>
  </si>
  <si>
    <t>POH3</t>
  </si>
  <si>
    <t>VOH3</t>
  </si>
  <si>
    <t>PH5</t>
  </si>
  <si>
    <t>FeH2*4H2O</t>
  </si>
  <si>
    <t>WH6(A)</t>
  </si>
  <si>
    <t>WH6(B)</t>
  </si>
  <si>
    <t>UH6</t>
  </si>
  <si>
    <t>YbH3*6H2O</t>
  </si>
  <si>
    <t>SmH3*6H2O</t>
  </si>
  <si>
    <t>GdH3*6H2O</t>
  </si>
  <si>
    <t>NdH3*6H2O</t>
  </si>
  <si>
    <t>AuH2</t>
  </si>
  <si>
    <t>Bi22O28SeH8</t>
  </si>
  <si>
    <t>ZrH</t>
  </si>
  <si>
    <t>BiH</t>
  </si>
  <si>
    <t>RhH</t>
  </si>
  <si>
    <t>AlOH</t>
  </si>
  <si>
    <t>TiHO</t>
  </si>
  <si>
    <t>UNH</t>
  </si>
  <si>
    <t>GdOH</t>
  </si>
  <si>
    <t>LaOH</t>
  </si>
  <si>
    <t>NdOH</t>
  </si>
  <si>
    <t>UOH</t>
  </si>
  <si>
    <t>SmOH</t>
  </si>
  <si>
    <t>NbH2</t>
  </si>
  <si>
    <t>Li2H2</t>
  </si>
  <si>
    <t>EuOH</t>
  </si>
  <si>
    <t>Mg(OH)H</t>
  </si>
  <si>
    <t>PbFH</t>
  </si>
  <si>
    <t>SbOH</t>
  </si>
  <si>
    <t>TaH2</t>
  </si>
  <si>
    <t>LuH2</t>
  </si>
  <si>
    <t>LaH2</t>
  </si>
  <si>
    <t>TbH2</t>
  </si>
  <si>
    <t>CeH2</t>
  </si>
  <si>
    <t>HfH2</t>
  </si>
  <si>
    <t>HoH2</t>
  </si>
  <si>
    <t>ErH2</t>
  </si>
  <si>
    <t>DyH2</t>
  </si>
  <si>
    <t>TmH2</t>
  </si>
  <si>
    <t>PrH2</t>
  </si>
  <si>
    <t>OsH2</t>
  </si>
  <si>
    <t>ThH2</t>
  </si>
  <si>
    <t>PmH2</t>
  </si>
  <si>
    <t>NbH2.33</t>
  </si>
  <si>
    <t>RhH2</t>
  </si>
  <si>
    <t>GdH2</t>
  </si>
  <si>
    <t>TaH2.5</t>
  </si>
  <si>
    <t>NbH2.67</t>
  </si>
  <si>
    <t>VO2H</t>
  </si>
  <si>
    <t>UO2H</t>
  </si>
  <si>
    <t>WO2H</t>
  </si>
  <si>
    <t>MoH2O</t>
  </si>
  <si>
    <t>CH6HN</t>
  </si>
  <si>
    <t>TaH3</t>
  </si>
  <si>
    <t>TaO2H</t>
  </si>
  <si>
    <t>NbH3</t>
  </si>
  <si>
    <t>NbO2H</t>
  </si>
  <si>
    <t>NbOH2</t>
  </si>
  <si>
    <t>WH2O</t>
  </si>
  <si>
    <t>MoH3.08</t>
  </si>
  <si>
    <t>NbH3.13</t>
  </si>
  <si>
    <t>HfH3</t>
  </si>
  <si>
    <t>CaOH2</t>
  </si>
  <si>
    <t>OsH3</t>
  </si>
  <si>
    <t>TcH3</t>
  </si>
  <si>
    <t>ThH3</t>
  </si>
  <si>
    <t>MnH3</t>
  </si>
  <si>
    <t>PaH3</t>
  </si>
  <si>
    <t>MoH3O</t>
  </si>
  <si>
    <t>NaH*MgH2</t>
  </si>
  <si>
    <t>RuH3(A)</t>
  </si>
  <si>
    <t>MgH2*H2O</t>
  </si>
  <si>
    <t>RbMnH3</t>
  </si>
  <si>
    <t>UH3F</t>
  </si>
  <si>
    <t>UH2F2</t>
  </si>
  <si>
    <t>TaOH3</t>
  </si>
  <si>
    <t>TaH4</t>
  </si>
  <si>
    <t>WH3O</t>
  </si>
  <si>
    <t>UHF3</t>
  </si>
  <si>
    <t>PuH4</t>
  </si>
  <si>
    <t>KCdH3</t>
  </si>
  <si>
    <t>RbCaH3</t>
  </si>
  <si>
    <t>RbH*MgH2</t>
  </si>
  <si>
    <t>PH4</t>
  </si>
  <si>
    <t>KH*MgH2</t>
  </si>
  <si>
    <t>MoH4O</t>
  </si>
  <si>
    <t>CsCaH3</t>
  </si>
  <si>
    <t>CsH*MgH2</t>
  </si>
  <si>
    <t>KCaH3</t>
  </si>
  <si>
    <t>TcH5</t>
  </si>
  <si>
    <t>MgH2*2H2O</t>
  </si>
  <si>
    <t>SrH2*2H2O</t>
  </si>
  <si>
    <t>*2RbH*MgH2</t>
  </si>
  <si>
    <t>K3DyH6</t>
  </si>
  <si>
    <t>MnH2*2H2O</t>
  </si>
  <si>
    <t>*2NaH*MgH2</t>
  </si>
  <si>
    <t>LiKMgH4</t>
  </si>
  <si>
    <t>MoH6</t>
  </si>
  <si>
    <t>Cs2CoH4</t>
  </si>
  <si>
    <t>Bi4O4SeH2</t>
  </si>
  <si>
    <t>(UO2)2H3</t>
  </si>
  <si>
    <t>*2KH*MgH2</t>
  </si>
  <si>
    <t>Pd(NH3)4H2</t>
  </si>
  <si>
    <t>U2O5H5</t>
  </si>
  <si>
    <t>U2O2H5</t>
  </si>
  <si>
    <t>*3CsH*MgH2</t>
  </si>
  <si>
    <t>*2CsH*MgH2</t>
  </si>
  <si>
    <t>K2DyH5</t>
  </si>
  <si>
    <t>Co(NH3)5H*H2</t>
  </si>
  <si>
    <t>(Co(NH3)5H)H2</t>
  </si>
  <si>
    <t>Co(NH3)5*H*H2</t>
  </si>
  <si>
    <t>MgH2*4H2O</t>
  </si>
  <si>
    <t>Cs2NaLaH6</t>
  </si>
  <si>
    <t>CsPu2H7</t>
  </si>
  <si>
    <t>KDy2H7</t>
  </si>
  <si>
    <t>Cs3PuH6</t>
  </si>
  <si>
    <t>Cs2NaAmH6</t>
  </si>
  <si>
    <t>Co(NH3)5*H2O*H3</t>
  </si>
  <si>
    <t>*4KH*MgH2</t>
  </si>
  <si>
    <t>K4CdH6</t>
  </si>
  <si>
    <t>CsMg3H7</t>
  </si>
  <si>
    <t>*3RbH*2MgH2</t>
  </si>
  <si>
    <t>*2NaH*3MgH2</t>
  </si>
  <si>
    <t>CsH*4MgH2</t>
  </si>
  <si>
    <t>LuH3*6H2O</t>
  </si>
  <si>
    <t>ErH3*6H2O</t>
  </si>
  <si>
    <t>DyH3*6H2O</t>
  </si>
  <si>
    <t>*3KH*2MgH2</t>
  </si>
  <si>
    <t>HoH3*6H2O</t>
  </si>
  <si>
    <t>NdAl3H12</t>
  </si>
  <si>
    <t>*6NaH*MgH2</t>
  </si>
  <si>
    <t>LaH3*7H2O</t>
  </si>
  <si>
    <t>U5O12H</t>
  </si>
  <si>
    <t>PrH3*7H2O</t>
  </si>
  <si>
    <t>CeH3*7H2O</t>
  </si>
  <si>
    <t>YH3*6H2O</t>
  </si>
  <si>
    <t>PrH3*6H2O</t>
  </si>
  <si>
    <t>TbH3*6H2O</t>
  </si>
  <si>
    <t>PuH3*6H2O</t>
  </si>
  <si>
    <t>CeH3*20NH3</t>
  </si>
  <si>
    <t>KMg(SO4)H*3H2O</t>
  </si>
  <si>
    <t>BaH2*BaO*3H2O</t>
  </si>
  <si>
    <t>Cs2NaPuH6</t>
  </si>
  <si>
    <t>ZrH4*2POH3</t>
  </si>
  <si>
    <t>FeH3*6H2O</t>
  </si>
  <si>
    <t>NH4Eu2H7</t>
  </si>
  <si>
    <t>CeH3*12NH3</t>
  </si>
  <si>
    <t>NiH2*6H2O</t>
  </si>
  <si>
    <t>TiH4*2POH3</t>
  </si>
  <si>
    <t>CaH2*4H2O</t>
  </si>
  <si>
    <t>(NH4)3EuH6</t>
  </si>
  <si>
    <t>CeH3*8NH3</t>
  </si>
  <si>
    <t>BeH2*4H2O</t>
  </si>
  <si>
    <t>(NH4)2SmH5</t>
  </si>
  <si>
    <t>ZrH4*POH3</t>
  </si>
  <si>
    <t>CrH2*4H2O</t>
  </si>
  <si>
    <t>(NH4)2EuH5</t>
  </si>
  <si>
    <t>CeH3*4NH3</t>
  </si>
  <si>
    <t>NiH2*4H2O</t>
  </si>
  <si>
    <t>TiH4*POH3</t>
  </si>
  <si>
    <t>CrO2H2</t>
  </si>
  <si>
    <t>CaH2*2H2O</t>
  </si>
  <si>
    <t>Cs2CdH4</t>
  </si>
  <si>
    <t>CeH3*2NH3</t>
  </si>
  <si>
    <t>CrH2*3H2O</t>
  </si>
  <si>
    <t>HfH4*POH3</t>
  </si>
  <si>
    <t>Bi8Se9H6</t>
  </si>
  <si>
    <t>Co(NH3)5*H*(NO3)2</t>
  </si>
  <si>
    <t>PaH2O</t>
  </si>
  <si>
    <t>HfOH2</t>
  </si>
  <si>
    <t>CaH2*H2O</t>
  </si>
  <si>
    <t>ZrOH2</t>
  </si>
  <si>
    <t>ZnH2*6NH3</t>
  </si>
  <si>
    <t>CdH2*6NH3</t>
  </si>
  <si>
    <t>NpH5</t>
  </si>
  <si>
    <t>MoO2H2*H2O</t>
  </si>
  <si>
    <t>BaFH</t>
  </si>
  <si>
    <t>SrHF</t>
  </si>
  <si>
    <t>CeHO</t>
  </si>
  <si>
    <t>CrH2*2H2O</t>
  </si>
  <si>
    <t>YOH</t>
  </si>
  <si>
    <t>TmOH</t>
  </si>
  <si>
    <t>ErOH</t>
  </si>
  <si>
    <t>LuOH</t>
  </si>
  <si>
    <t>TbOH</t>
  </si>
  <si>
    <t>DyOH</t>
  </si>
  <si>
    <t>DyH3(B)</t>
  </si>
  <si>
    <t>HoH3(Y)</t>
  </si>
  <si>
    <t>UH3H</t>
  </si>
  <si>
    <t>UHH3</t>
  </si>
  <si>
    <t>CsMnH3</t>
  </si>
  <si>
    <t>CmOH</t>
  </si>
  <si>
    <t>YbOH</t>
  </si>
  <si>
    <t>DyH3(Y)</t>
  </si>
  <si>
    <t>CoH2*2H2O</t>
  </si>
  <si>
    <t>UH2H2</t>
  </si>
  <si>
    <t>UH3I</t>
  </si>
  <si>
    <t>UHH2</t>
  </si>
  <si>
    <t>Re3H9</t>
  </si>
  <si>
    <t>MnH2*H2O</t>
  </si>
  <si>
    <t>UH2H</t>
  </si>
  <si>
    <t>AuH3*2H2O</t>
  </si>
  <si>
    <t>PmCl3</t>
  </si>
  <si>
    <t>PmH3</t>
  </si>
  <si>
    <t>CrOH2</t>
  </si>
  <si>
    <t>RbOH</t>
  </si>
  <si>
    <t>PtOH2</t>
  </si>
  <si>
    <t>PdOH2</t>
  </si>
  <si>
    <t>MoOH2</t>
  </si>
  <si>
    <t>PbOH2</t>
  </si>
  <si>
    <t>ZnOH2</t>
  </si>
  <si>
    <t>SnOH2</t>
  </si>
  <si>
    <t>HgOH2</t>
  </si>
  <si>
    <t>SrOH2</t>
  </si>
  <si>
    <t>BaOH2</t>
  </si>
  <si>
    <t>MoOH3</t>
  </si>
  <si>
    <t>CrOH3</t>
  </si>
  <si>
    <t>InOH3</t>
  </si>
  <si>
    <t>FeOH3</t>
  </si>
  <si>
    <t>YbOH3</t>
  </si>
  <si>
    <t>IrOH3</t>
  </si>
  <si>
    <t>TmOH3</t>
  </si>
  <si>
    <t>SmOH3</t>
  </si>
  <si>
    <t>GdOH3</t>
  </si>
  <si>
    <t>TiOH3</t>
  </si>
  <si>
    <t>AmOH3</t>
  </si>
  <si>
    <t>RaOH2</t>
  </si>
  <si>
    <t>NdOH3</t>
  </si>
  <si>
    <t>ReOH3</t>
  </si>
  <si>
    <t>TbOH3</t>
  </si>
  <si>
    <t>PuOH3</t>
  </si>
  <si>
    <t>PrOH3</t>
  </si>
  <si>
    <t>CeOH3</t>
  </si>
  <si>
    <t>NpOH3</t>
  </si>
  <si>
    <t>BiOH3</t>
  </si>
  <si>
    <t>ErOH3</t>
  </si>
  <si>
    <t>LuOH3</t>
  </si>
  <si>
    <t>GaOH3</t>
  </si>
  <si>
    <t>SbOH3</t>
  </si>
  <si>
    <t>DyOH3</t>
  </si>
  <si>
    <t>PtOH4</t>
  </si>
  <si>
    <t>UOH4</t>
  </si>
  <si>
    <t>ThOH4</t>
  </si>
  <si>
    <t>TeOH4</t>
  </si>
  <si>
    <t>ZrOH4</t>
  </si>
  <si>
    <t>TaOH5</t>
  </si>
  <si>
    <t>WOH6</t>
  </si>
  <si>
    <t>CoOH2*6H2O</t>
  </si>
  <si>
    <t>CaOH2*6H2O</t>
  </si>
  <si>
    <t>MgOH2*6H2O</t>
  </si>
  <si>
    <t>SrOH2*6H2O</t>
  </si>
  <si>
    <t>AuOH</t>
  </si>
  <si>
    <t>IOH</t>
  </si>
  <si>
    <t>MgOH</t>
  </si>
  <si>
    <t>CdOH2*H2O</t>
  </si>
  <si>
    <t>AmOH2</t>
  </si>
  <si>
    <t>WOOH2</t>
  </si>
  <si>
    <t>CdOHOH</t>
  </si>
  <si>
    <t>CrOH4</t>
  </si>
  <si>
    <t>BiSeOH</t>
  </si>
  <si>
    <t>BiTeOH</t>
  </si>
  <si>
    <t>IOH2</t>
  </si>
  <si>
    <t>KOH*3LaOH3</t>
  </si>
  <si>
    <t>LiOHO</t>
  </si>
  <si>
    <t>CrOH</t>
  </si>
  <si>
    <t>CeOH3*3KOH</t>
  </si>
  <si>
    <t>LiOH</t>
  </si>
  <si>
    <t>CuOH</t>
  </si>
  <si>
    <t>AgOH</t>
  </si>
  <si>
    <t>NaOH</t>
  </si>
  <si>
    <t>WOOH4</t>
  </si>
  <si>
    <t>HgOH</t>
  </si>
  <si>
    <t>BiOOH</t>
  </si>
  <si>
    <t>InOH</t>
  </si>
  <si>
    <t>NiOH2</t>
  </si>
  <si>
    <t>KOH</t>
  </si>
  <si>
    <t>TiOH2</t>
  </si>
  <si>
    <t>CoOH2</t>
  </si>
  <si>
    <t>CuOH2</t>
  </si>
  <si>
    <t>MgOH2</t>
  </si>
  <si>
    <t>CsOH</t>
  </si>
  <si>
    <t>MnOH2</t>
  </si>
  <si>
    <t>BeOH2</t>
  </si>
  <si>
    <t>PoOH2</t>
  </si>
  <si>
    <t>EuOH2</t>
  </si>
  <si>
    <t>EuOH3</t>
  </si>
  <si>
    <t>PtOH3</t>
  </si>
  <si>
    <t>WO2OH2</t>
  </si>
  <si>
    <t>AuOH3</t>
  </si>
  <si>
    <t>ZrOH3</t>
  </si>
  <si>
    <t>NpOH4</t>
  </si>
  <si>
    <t>SeOH4</t>
  </si>
  <si>
    <t>WOH5</t>
  </si>
  <si>
    <t>MoOH5</t>
  </si>
  <si>
    <t>NbOH5</t>
  </si>
  <si>
    <t>Hydroxides</t>
  </si>
  <si>
    <t>Co(NH3)5*Cl*OH2</t>
  </si>
  <si>
    <t>UCl3OH</t>
  </si>
  <si>
    <t>UOHCl3</t>
  </si>
  <si>
    <t>UCl2OH2</t>
  </si>
  <si>
    <t>UOH2Cl2</t>
  </si>
  <si>
    <t>UOH3Cl</t>
  </si>
  <si>
    <t>UClOH3</t>
  </si>
  <si>
    <t>UOHCl2</t>
  </si>
  <si>
    <t>UOH2Cl</t>
  </si>
  <si>
    <t>TeOH2</t>
  </si>
  <si>
    <t>LiOH*H2O</t>
  </si>
  <si>
    <t>FeOOH</t>
  </si>
  <si>
    <t>YbOH2</t>
  </si>
  <si>
    <t>NdOH2</t>
  </si>
  <si>
    <t>VOOH2</t>
  </si>
  <si>
    <t>InOH2</t>
  </si>
  <si>
    <t>NbOOH3</t>
  </si>
  <si>
    <t>CmOH3</t>
  </si>
  <si>
    <t>VOOH</t>
  </si>
  <si>
    <t>SmOH2</t>
  </si>
  <si>
    <t>MoOH2O2</t>
  </si>
  <si>
    <t>NiOH2*2H2O</t>
  </si>
  <si>
    <t>ReOH4</t>
  </si>
  <si>
    <t>CuOH2*2H2O</t>
  </si>
  <si>
    <t>FeOH2*2H2O</t>
  </si>
  <si>
    <t>CdOH2*2.5H2O</t>
  </si>
  <si>
    <t>IOH3</t>
  </si>
  <si>
    <t>NbOH4</t>
  </si>
  <si>
    <t>ReOH5</t>
  </si>
  <si>
    <t>YOH3</t>
  </si>
  <si>
    <t>EuOH3*6H2O</t>
  </si>
  <si>
    <t>OsOH4</t>
  </si>
  <si>
    <t>POOH3</t>
  </si>
  <si>
    <t>VOOH3</t>
  </si>
  <si>
    <t>POH5</t>
  </si>
  <si>
    <t>FeOH2*4H2O</t>
  </si>
  <si>
    <t>MnOH2*4H2O</t>
  </si>
  <si>
    <t>UOH5</t>
  </si>
  <si>
    <t>PaOH5</t>
  </si>
  <si>
    <t>WOH6(A)</t>
  </si>
  <si>
    <t>WOH6(B)</t>
  </si>
  <si>
    <t>UOH6</t>
  </si>
  <si>
    <t>YbOH3*6H2O</t>
  </si>
  <si>
    <t>SmOH3*6H2O</t>
  </si>
  <si>
    <t>GdOH3*6H2O</t>
  </si>
  <si>
    <t>NdOH3*6H2O</t>
  </si>
  <si>
    <t>AuOH2</t>
  </si>
  <si>
    <t>Bi22O28SeOH8</t>
  </si>
  <si>
    <t>ZrOH</t>
  </si>
  <si>
    <t>FrOH</t>
  </si>
  <si>
    <t>IrOH</t>
  </si>
  <si>
    <t>PtOH</t>
  </si>
  <si>
    <t>RhOH</t>
  </si>
  <si>
    <t>AlOOH</t>
  </si>
  <si>
    <t>TiOHO</t>
  </si>
  <si>
    <t>UNOH</t>
  </si>
  <si>
    <t>GdOOH</t>
  </si>
  <si>
    <t>LaOOH</t>
  </si>
  <si>
    <t>NdOOH</t>
  </si>
  <si>
    <t>AmOOH</t>
  </si>
  <si>
    <t>UOOH</t>
  </si>
  <si>
    <t>SmOOH</t>
  </si>
  <si>
    <t>PuOOH</t>
  </si>
  <si>
    <t>Li2OH2</t>
  </si>
  <si>
    <t>EuOOH</t>
  </si>
  <si>
    <t>Mg(OH)OH</t>
  </si>
  <si>
    <t>PbFOH</t>
  </si>
  <si>
    <t>SbOOH</t>
  </si>
  <si>
    <t>TaOH2</t>
  </si>
  <si>
    <t>LuOH2</t>
  </si>
  <si>
    <t>LaOH2</t>
  </si>
  <si>
    <t>TbOH2</t>
  </si>
  <si>
    <t>CeOH2</t>
  </si>
  <si>
    <t>HoOH2</t>
  </si>
  <si>
    <t>ErOH2</t>
  </si>
  <si>
    <t>DyOH2</t>
  </si>
  <si>
    <t>TmOH2</t>
  </si>
  <si>
    <t>PrOH2</t>
  </si>
  <si>
    <t>OsOH2</t>
  </si>
  <si>
    <t>IrOH2</t>
  </si>
  <si>
    <t>PmOH2</t>
  </si>
  <si>
    <t>NbOH2.33</t>
  </si>
  <si>
    <t>RhOH2</t>
  </si>
  <si>
    <t>GdOH2</t>
  </si>
  <si>
    <t>TaOH2.5</t>
  </si>
  <si>
    <t>NbOH2.67</t>
  </si>
  <si>
    <t>VO2OH</t>
  </si>
  <si>
    <t>UO2OH</t>
  </si>
  <si>
    <t>WO2OH</t>
  </si>
  <si>
    <t>MoOH2O</t>
  </si>
  <si>
    <t>CH6OHN</t>
  </si>
  <si>
    <t>ThOOH2</t>
  </si>
  <si>
    <t>TaO2OH</t>
  </si>
  <si>
    <t>NbO2OH</t>
  </si>
  <si>
    <t>NbOOH2</t>
  </si>
  <si>
    <t>WOH2O</t>
  </si>
  <si>
    <t>UOOH2</t>
  </si>
  <si>
    <t>NpOOH2</t>
  </si>
  <si>
    <t>MoOH3.08</t>
  </si>
  <si>
    <t>NbOH3.13</t>
  </si>
  <si>
    <t>HfOH3</t>
  </si>
  <si>
    <t>WOH3</t>
  </si>
  <si>
    <t>CaOOH2</t>
  </si>
  <si>
    <t>OsOH3</t>
  </si>
  <si>
    <t>TcOH3</t>
  </si>
  <si>
    <t>ThOH3</t>
  </si>
  <si>
    <t>MnOH3</t>
  </si>
  <si>
    <t>PaOH3</t>
  </si>
  <si>
    <t>UO2OH2</t>
  </si>
  <si>
    <t>MoOH3O</t>
  </si>
  <si>
    <t>NaOH*MgOH2</t>
  </si>
  <si>
    <t>RuOH3(A)</t>
  </si>
  <si>
    <t>MgOH2*H2O</t>
  </si>
  <si>
    <t>UOOH3</t>
  </si>
  <si>
    <t>RbMnOH3</t>
  </si>
  <si>
    <t>BaOH2*H2O</t>
  </si>
  <si>
    <t>UOH3F</t>
  </si>
  <si>
    <t>UOH2F2</t>
  </si>
  <si>
    <t>TaOOH3</t>
  </si>
  <si>
    <t>TaOH4</t>
  </si>
  <si>
    <t>WOH3O</t>
  </si>
  <si>
    <t>SrOH2*H2O</t>
  </si>
  <si>
    <t>HfOH4</t>
  </si>
  <si>
    <t>UOHF3</t>
  </si>
  <si>
    <t>PaOH4</t>
  </si>
  <si>
    <t>PuOH4</t>
  </si>
  <si>
    <t>KCdOH3</t>
  </si>
  <si>
    <t>MoOH4</t>
  </si>
  <si>
    <t>RbCaOH3</t>
  </si>
  <si>
    <t>RbOH*MgOH2</t>
  </si>
  <si>
    <t>POH4</t>
  </si>
  <si>
    <t>KOH*MgOH2</t>
  </si>
  <si>
    <t>MoOH4O</t>
  </si>
  <si>
    <t>CsCaOH3</t>
  </si>
  <si>
    <t>CsOH*MgOH2</t>
  </si>
  <si>
    <t>KCaOH3</t>
  </si>
  <si>
    <t>TiOH4</t>
  </si>
  <si>
    <t>PoOH4</t>
  </si>
  <si>
    <t>TcOH5</t>
  </si>
  <si>
    <t>MgOH2*2H2O</t>
  </si>
  <si>
    <t>SrOH2*2H2O</t>
  </si>
  <si>
    <t>*2RbOH*MgOH2</t>
  </si>
  <si>
    <t>K3DyOH6</t>
  </si>
  <si>
    <t>RaOH2*2H2O</t>
  </si>
  <si>
    <t>Pb3OH2O2</t>
  </si>
  <si>
    <t>MnOH2*2H2O</t>
  </si>
  <si>
    <t>*2NaOH*MgOH2</t>
  </si>
  <si>
    <t>LiKMgOH4</t>
  </si>
  <si>
    <t>Bi3O4OH</t>
  </si>
  <si>
    <t>MoOH6</t>
  </si>
  <si>
    <t>Bi2ErO4OH</t>
  </si>
  <si>
    <t>Al2OH6</t>
  </si>
  <si>
    <t>Cs2CoOH4</t>
  </si>
  <si>
    <t>Bi4O4SeOH2</t>
  </si>
  <si>
    <t>(UO2)2OH3</t>
  </si>
  <si>
    <t>*2KOH*MgOH2</t>
  </si>
  <si>
    <t>Pb4OH2O3</t>
  </si>
  <si>
    <t>Pd(NH3)4OH2</t>
  </si>
  <si>
    <t>U2O5OH5</t>
  </si>
  <si>
    <t>U2O2OH5</t>
  </si>
  <si>
    <t>*3CsOH*MgOH2</t>
  </si>
  <si>
    <t>*2CsOH*MgOH2</t>
  </si>
  <si>
    <t>K2DyOH5</t>
  </si>
  <si>
    <t>Co(NH3)5OH*OH2</t>
  </si>
  <si>
    <t>(Co(NH3)5OH)OH2</t>
  </si>
  <si>
    <t>Co(NH3)5*OH*OH2</t>
  </si>
  <si>
    <t>MgOH2*4H2O</t>
  </si>
  <si>
    <t>Bi4O5OH2</t>
  </si>
  <si>
    <t>Cs2NaLaOH6</t>
  </si>
  <si>
    <t>CsPu2OH7</t>
  </si>
  <si>
    <t>KDy2OH7</t>
  </si>
  <si>
    <t>Cs3PuOH6</t>
  </si>
  <si>
    <t>Cs2NaAmOH6</t>
  </si>
  <si>
    <t>Co(NH3)5*H2O*OH3</t>
  </si>
  <si>
    <t>*4KOH*MgOH2</t>
  </si>
  <si>
    <t>K4CdOH6</t>
  </si>
  <si>
    <t>CsMg3OH7</t>
  </si>
  <si>
    <t>*3RbOH*2MgOH2</t>
  </si>
  <si>
    <t>*2NaOH*3MgOH2</t>
  </si>
  <si>
    <t>Cu6PS5OH</t>
  </si>
  <si>
    <t>CsOH*4MgOH2</t>
  </si>
  <si>
    <t>LuOH3*6H2O</t>
  </si>
  <si>
    <t>ErOH3*6H2O</t>
  </si>
  <si>
    <t>DyOH3*6H2O</t>
  </si>
  <si>
    <t>*3KOH*2MgOH2</t>
  </si>
  <si>
    <t>HoOH3*6H2O</t>
  </si>
  <si>
    <t>NdAl3OH12</t>
  </si>
  <si>
    <t>*6NaOH*MgOH2</t>
  </si>
  <si>
    <t>LaOH3*7H2O</t>
  </si>
  <si>
    <t>U5O12OH</t>
  </si>
  <si>
    <t>PrOH3*7H2O</t>
  </si>
  <si>
    <t>CeOH3*7H2O</t>
  </si>
  <si>
    <t>YOH3*6H2O</t>
  </si>
  <si>
    <t>PrOH3*6H2O</t>
  </si>
  <si>
    <t>TbOH3*6H2O</t>
  </si>
  <si>
    <t>PuOH3*6H2O</t>
  </si>
  <si>
    <t>CeOH3*20NH3</t>
  </si>
  <si>
    <t>KMg(SO4)OH*3H2O</t>
  </si>
  <si>
    <t>NH4Nd2OH7</t>
  </si>
  <si>
    <t>BaOH2*BaO*3H2O</t>
  </si>
  <si>
    <t>Cs2NaPuOH6</t>
  </si>
  <si>
    <t>ZrOH4*2POOH3</t>
  </si>
  <si>
    <t>FeOH3*6H2O</t>
  </si>
  <si>
    <t>NH4Eu2OH7</t>
  </si>
  <si>
    <t>UO2OH2*3H2O</t>
  </si>
  <si>
    <t>CeOH3*12NH3</t>
  </si>
  <si>
    <t>NiOH2*6H2O</t>
  </si>
  <si>
    <t>TiOH4*2POOH3</t>
  </si>
  <si>
    <t>CaOH2*4H2O</t>
  </si>
  <si>
    <t>Cs2PuOH6</t>
  </si>
  <si>
    <t>(NH4)3YOH6</t>
  </si>
  <si>
    <t>Cs2NpOH6</t>
  </si>
  <si>
    <t>(NH4)3EuOH6</t>
  </si>
  <si>
    <t>CeOH3*8NH3</t>
  </si>
  <si>
    <t>BeOH2*4H2O</t>
  </si>
  <si>
    <t>(NH4)2NdOH5</t>
  </si>
  <si>
    <t>(NH4)2LaOH5</t>
  </si>
  <si>
    <t>Bi2YO4OH</t>
  </si>
  <si>
    <t>(NH4)2SmOH5</t>
  </si>
  <si>
    <t>Bi2TmO4OH</t>
  </si>
  <si>
    <t>Bi2HoO4OH</t>
  </si>
  <si>
    <t>Bi2LuO4OH</t>
  </si>
  <si>
    <t>Bi2TbO4OH</t>
  </si>
  <si>
    <t>Bi2DyO4OH</t>
  </si>
  <si>
    <t>Bi2SmO4OH</t>
  </si>
  <si>
    <t>Bi2GdO4OH</t>
  </si>
  <si>
    <t>Bi2YbO4OH</t>
  </si>
  <si>
    <t>Bi2PrO4OH</t>
  </si>
  <si>
    <t>Bi2NdO4OH</t>
  </si>
  <si>
    <t>ZrOH4*POOH3</t>
  </si>
  <si>
    <t>CuOH2*3Cu(OH)2</t>
  </si>
  <si>
    <t>CrOH2*4H2O</t>
  </si>
  <si>
    <t>(NH4)2EuOH5</t>
  </si>
  <si>
    <t>UO2OH2*H2O</t>
  </si>
  <si>
    <t>Bi2EuO4OH</t>
  </si>
  <si>
    <t>CeOH3*4NH3</t>
  </si>
  <si>
    <t>NiOH2*4H2O</t>
  </si>
  <si>
    <t>TiOH4*POOH3</t>
  </si>
  <si>
    <t>CrO2OH2</t>
  </si>
  <si>
    <t>CaOH2*2H2O</t>
  </si>
  <si>
    <t>Cs2CdOH4</t>
  </si>
  <si>
    <t>CeOH3*2NH3</t>
  </si>
  <si>
    <t>CrOH2*3H2O</t>
  </si>
  <si>
    <t>HfOH4*POOH3</t>
  </si>
  <si>
    <t>Bi8Se9OH6</t>
  </si>
  <si>
    <t>Co(NH3)5*OH*(NO3)2</t>
  </si>
  <si>
    <t>PaOH2O</t>
  </si>
  <si>
    <t>Co(NH3)6*OH3</t>
  </si>
  <si>
    <t>HfOOH2</t>
  </si>
  <si>
    <t>CaOH2*H2O</t>
  </si>
  <si>
    <t>PaOOH2</t>
  </si>
  <si>
    <t>ZrOOH2</t>
  </si>
  <si>
    <t>ZnOH2*6NH3</t>
  </si>
  <si>
    <t>CdOH2*6NH3</t>
  </si>
  <si>
    <t>NpOH5</t>
  </si>
  <si>
    <t>MoO2OH2*H2O</t>
  </si>
  <si>
    <t>BaFOH</t>
  </si>
  <si>
    <t>SrOHF</t>
  </si>
  <si>
    <t>CeOHO</t>
  </si>
  <si>
    <t>CrOH2*2H2O</t>
  </si>
  <si>
    <t>YOOH</t>
  </si>
  <si>
    <t>TmOOH</t>
  </si>
  <si>
    <t>ErOOH</t>
  </si>
  <si>
    <t>LuOOH</t>
  </si>
  <si>
    <t>TbOOH</t>
  </si>
  <si>
    <t>DyOOH</t>
  </si>
  <si>
    <t>DyOH3(B)</t>
  </si>
  <si>
    <t>HoOH3(Y)</t>
  </si>
  <si>
    <t>UOH3OH</t>
  </si>
  <si>
    <t>UOHOH3</t>
  </si>
  <si>
    <t>CsMnOH3</t>
  </si>
  <si>
    <t>CmOOH</t>
  </si>
  <si>
    <t>YbOOH</t>
  </si>
  <si>
    <t>DyOH3(Y)</t>
  </si>
  <si>
    <t>CoOH2*2H2O</t>
  </si>
  <si>
    <t>UOH2OH2</t>
  </si>
  <si>
    <t>UOH3I</t>
  </si>
  <si>
    <t>UOHOH2</t>
  </si>
  <si>
    <t>Re3OH9</t>
  </si>
  <si>
    <t>MnOH2*H2O</t>
  </si>
  <si>
    <t>UOH2OH</t>
  </si>
  <si>
    <t>AuOH3*2H2O</t>
  </si>
  <si>
    <t>PmOH3</t>
  </si>
  <si>
    <t>LiNO3*H2O</t>
  </si>
  <si>
    <t>Ni(NO3)2*2H2O</t>
  </si>
  <si>
    <t>Cu(NO3)2*2H2O</t>
  </si>
  <si>
    <t>Fe(NO3)2*2H2O</t>
  </si>
  <si>
    <t>Cd(NO3)2*2.5H2O</t>
  </si>
  <si>
    <t>Eu(NO3)3*6H2O</t>
  </si>
  <si>
    <t>Fe(NO3)2*4H2O</t>
  </si>
  <si>
    <t>Mn(NO3)2*4H2O</t>
  </si>
  <si>
    <t>Co(NO3)2*6H2O</t>
  </si>
  <si>
    <t>Ca(NO3)2*6H2O</t>
  </si>
  <si>
    <t>Mg(NO3)2*6H2O</t>
  </si>
  <si>
    <t>Sr(NO3)2*6H2O</t>
  </si>
  <si>
    <t>Yb(NO3)3*6H2O</t>
  </si>
  <si>
    <t>Sm(NO3)3*6H2O</t>
  </si>
  <si>
    <t>Gd(NO3)3*6H2O</t>
  </si>
  <si>
    <t>Nd(NO3)3*6H2O</t>
  </si>
  <si>
    <t>Na(NO3)*Mg(NO3)2</t>
  </si>
  <si>
    <t>Mg(NO3)2*H2O</t>
  </si>
  <si>
    <t>Ba(NO3)2*H2O</t>
  </si>
  <si>
    <t>Sr(NO3)2*H2O</t>
  </si>
  <si>
    <t>Rb(NO3)*Mg(NO3)2</t>
  </si>
  <si>
    <t>K(NO3)*Mg(NO3)2</t>
  </si>
  <si>
    <t>Cs(NO3)*Mg(NO3)2</t>
  </si>
  <si>
    <t>Mg(NO3)2*2H2O</t>
  </si>
  <si>
    <t>Sr(NO3)2*2H2O</t>
  </si>
  <si>
    <t>*2Rb(NO3)*Mg(NO3)2</t>
  </si>
  <si>
    <t>Ra(NO3)2*2H2O</t>
  </si>
  <si>
    <t>Mn(NO3)2*2H2O</t>
  </si>
  <si>
    <t>*2Na(NO3)*Mg(NO3)2</t>
  </si>
  <si>
    <t>*2K(NO3)*Mg(NO3)2</t>
  </si>
  <si>
    <t>*3Cs(NO3)*Mg(NO3)2</t>
  </si>
  <si>
    <t>*2Cs(NO3)*Mg(NO3)2</t>
  </si>
  <si>
    <t>Co(NH3)5(NO3)*(NO3)2</t>
  </si>
  <si>
    <t>Co(NH3)5*(NO3)*(NO3)2</t>
  </si>
  <si>
    <t>Mg(NO3)2*4H2O</t>
  </si>
  <si>
    <t>Co(NH3)5*H2O*(NO3)3</t>
  </si>
  <si>
    <t>*4K(NO3)*Mg(NO3)2</t>
  </si>
  <si>
    <t>*3Rb(NO3)*2Mg(NO3)2</t>
  </si>
  <si>
    <t>*2Na(NO3)*3Mg(NO3)2</t>
  </si>
  <si>
    <t>Cs(NO3)*4Mg(NO3)2</t>
  </si>
  <si>
    <t>Lu(NO3)3*6H2O</t>
  </si>
  <si>
    <t>Er(NO3)3*6H2O</t>
  </si>
  <si>
    <t>Dy(NO3)3*6H2O</t>
  </si>
  <si>
    <t>*3K(NO3)*2Mg(NO3)2</t>
  </si>
  <si>
    <t>Ho(NO3)3*6H2O</t>
  </si>
  <si>
    <t>*6Na(NO3)*Mg(NO3)2</t>
  </si>
  <si>
    <t>La(NO3)3*7H2O</t>
  </si>
  <si>
    <t>Pr(NO3)3*7H2O</t>
  </si>
  <si>
    <t>Ce(NO3)3*7H2O</t>
  </si>
  <si>
    <t>Y(NO3)3*6H2O</t>
  </si>
  <si>
    <t>Pr(NO3)3*6H2O</t>
  </si>
  <si>
    <t>Tb(NO3)3*6H2O</t>
  </si>
  <si>
    <t>Pu(NO3)3*6H2O</t>
  </si>
  <si>
    <t>Ce(NO3)3*20NH3</t>
  </si>
  <si>
    <t>KMg(SO4)(NO3)*3H2O</t>
  </si>
  <si>
    <t>Ba(NO3)2*BaO*3H2O</t>
  </si>
  <si>
    <t>Zr(NO3)4*2PO(NO3)3</t>
  </si>
  <si>
    <t>Fe(NO3)3*6H2O</t>
  </si>
  <si>
    <t>UO2(NO3)2*3H2O</t>
  </si>
  <si>
    <t>Ce(NO3)3*12NH3</t>
  </si>
  <si>
    <t>Ni(NO3)2*6H2O</t>
  </si>
  <si>
    <t>Ti(NO3)4*2PO(NO3)3</t>
  </si>
  <si>
    <t>Ca(NO3)2*4H2O</t>
  </si>
  <si>
    <t>Ce(NO3)3*8NH3</t>
  </si>
  <si>
    <t>Be(NO3)2*4H2O</t>
  </si>
  <si>
    <t>Zr(NO3)4*PO(NO3)3</t>
  </si>
  <si>
    <t>Cu(NO3)2*3Cu(OH)2</t>
  </si>
  <si>
    <t>Cr(NO3)2*4H2O</t>
  </si>
  <si>
    <t>UO2(NO3)2*H2O</t>
  </si>
  <si>
    <t>Ce(NO3)3*4NH3</t>
  </si>
  <si>
    <t>Ni(NO3)2*4H2O</t>
  </si>
  <si>
    <t>Ti(NO3)4*PO(NO3)3</t>
  </si>
  <si>
    <t>Ca(NO3)2*2H2O</t>
  </si>
  <si>
    <t>Ce(NO3)3*2NH3</t>
  </si>
  <si>
    <t>Cr(NO3)2*3H2O</t>
  </si>
  <si>
    <t>Hf(NO3)4*PO(NO3)3</t>
  </si>
  <si>
    <t>Co(NH3)5*(NO3)*((NO3))2</t>
  </si>
  <si>
    <t>Co(NH3)6*(NO3)3</t>
  </si>
  <si>
    <t>Ca(NO3)2*H2O</t>
  </si>
  <si>
    <t>Zn(NO3)2*6NH3</t>
  </si>
  <si>
    <t>Cd(NO3)2*6NH3</t>
  </si>
  <si>
    <t>MoO2(NO3)2*H2O</t>
  </si>
  <si>
    <t>Cr(NO3)2*2H2O</t>
  </si>
  <si>
    <t>Co(NO3)2*2H2O</t>
  </si>
  <si>
    <t>Mn(NO3)2*H2O</t>
  </si>
  <si>
    <t>Au(NO3)3*2H2O</t>
  </si>
  <si>
    <t>Cd(NO3)2*H2O</t>
  </si>
  <si>
    <t>K(NO3)*3La(NO3)3</t>
  </si>
  <si>
    <t>H pair (Cl (NO3))</t>
  </si>
  <si>
    <t>S pair (Cl (NO3))</t>
  </si>
  <si>
    <t>Vm pair(Cl (NO3))</t>
  </si>
  <si>
    <t>Cp pair (Cl (NO3))</t>
  </si>
  <si>
    <t>Co(NH3)5*Cl*((NO3))2</t>
  </si>
  <si>
    <t>UCl3(NO3)</t>
  </si>
  <si>
    <t>U(NO3)Cl3</t>
  </si>
  <si>
    <t>U(NO3)2Cl2</t>
  </si>
  <si>
    <t>U(NO3)3Cl</t>
  </si>
  <si>
    <t>UCl(NO3)3</t>
  </si>
  <si>
    <t>U(NO3)Cl2</t>
  </si>
  <si>
    <t>U(NO3)2Cl</t>
  </si>
  <si>
    <r>
      <t>Er(NO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</si>
  <si>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LiNO</t>
    </r>
    <r>
      <rPr>
        <vertAlign val="subscript"/>
        <sz val="11"/>
        <color theme="1"/>
        <rFont val="Calibri"/>
        <family val="2"/>
        <scheme val="minor"/>
      </rPr>
      <t>3</t>
    </r>
  </si>
  <si>
    <r>
      <t>CuNO</t>
    </r>
    <r>
      <rPr>
        <vertAlign val="subscript"/>
        <sz val="11"/>
        <color theme="1"/>
        <rFont val="Calibri"/>
        <family val="2"/>
        <scheme val="minor"/>
      </rPr>
      <t>3</t>
    </r>
  </si>
  <si>
    <r>
      <t>AgNO</t>
    </r>
    <r>
      <rPr>
        <vertAlign val="subscript"/>
        <sz val="11"/>
        <color theme="1"/>
        <rFont val="Calibri"/>
        <family val="2"/>
        <scheme val="minor"/>
      </rPr>
      <t>3</t>
    </r>
  </si>
  <si>
    <r>
      <t>NaNO</t>
    </r>
    <r>
      <rPr>
        <vertAlign val="subscript"/>
        <sz val="11"/>
        <color theme="1"/>
        <rFont val="Calibri"/>
        <family val="2"/>
        <scheme val="minor"/>
      </rPr>
      <t>3</t>
    </r>
  </si>
  <si>
    <r>
      <t>WO(NO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</si>
  <si>
    <r>
      <t>Te(NO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</si>
  <si>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HgNO</t>
    </r>
    <r>
      <rPr>
        <vertAlign val="subscript"/>
        <sz val="11"/>
        <color theme="1"/>
        <rFont val="Calibri"/>
        <family val="2"/>
        <scheme val="minor"/>
      </rPr>
      <t>3</t>
    </r>
  </si>
  <si>
    <r>
      <t>BiONO</t>
    </r>
    <r>
      <rPr>
        <vertAlign val="subscript"/>
        <sz val="11"/>
        <color theme="1"/>
        <rFont val="Calibri"/>
        <family val="2"/>
        <scheme val="minor"/>
      </rPr>
      <t>3</t>
    </r>
  </si>
  <si>
    <r>
      <t>FeONO</t>
    </r>
    <r>
      <rPr>
        <vertAlign val="subscript"/>
        <sz val="11"/>
        <color theme="1"/>
        <rFont val="Calibri"/>
        <family val="2"/>
        <scheme val="minor"/>
      </rPr>
      <t>3</t>
    </r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</si>
  <si>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</si>
  <si>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r>
      <t>InNO</t>
    </r>
    <r>
      <rPr>
        <vertAlign val="subscript"/>
        <sz val="11"/>
        <color theme="1"/>
        <rFont val="Calibri"/>
        <family val="2"/>
        <scheme val="minor"/>
      </rPr>
      <t>3</t>
    </r>
  </si>
  <si>
    <r>
      <t>Ni(NO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</si>
  <si>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KNO</t>
    </r>
    <r>
      <rPr>
        <vertAlign val="subscript"/>
        <sz val="11"/>
        <color theme="1"/>
        <rFont val="Calibri"/>
        <family val="2"/>
        <scheme val="minor"/>
      </rPr>
      <t>3</t>
    </r>
  </si>
  <si>
    <r>
      <t>V(NO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</si>
  <si>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Ti(NO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</si>
  <si>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Co(NO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</si>
  <si>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Cu(NO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</si>
  <si>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FeCl</t>
    </r>
    <r>
      <rPr>
        <vertAlign val="subscript"/>
        <sz val="11"/>
        <color theme="1"/>
        <rFont val="Calibri"/>
        <family val="2"/>
        <scheme val="minor"/>
      </rPr>
      <t>2</t>
    </r>
  </si>
  <si>
    <r>
      <t>Mg(NO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</si>
  <si>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CsNO</t>
    </r>
    <r>
      <rPr>
        <vertAlign val="subscript"/>
        <sz val="11"/>
        <color theme="1"/>
        <rFont val="Calibri"/>
        <family val="2"/>
        <scheme val="minor"/>
      </rPr>
      <t>3</t>
    </r>
  </si>
  <si>
    <r>
      <t>Mn(NO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</si>
  <si>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Be(NO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</si>
  <si>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Cr(NO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</si>
  <si>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Po(NO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</si>
  <si>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RbNO</t>
    </r>
    <r>
      <rPr>
        <vertAlign val="subscript"/>
        <sz val="11"/>
        <color theme="1"/>
        <rFont val="Calibri"/>
        <family val="2"/>
        <scheme val="minor"/>
      </rPr>
      <t>3</t>
    </r>
  </si>
  <si>
    <r>
      <t>Pt(NO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</si>
  <si>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Pd(NO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</si>
  <si>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Mo(NO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</si>
  <si>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Zr(NO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</si>
  <si>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Eu(NO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</si>
  <si>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Yb(NO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</si>
  <si>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Pb(NO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</si>
  <si>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W(NO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</si>
  <si>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Zn(NO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</si>
  <si>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Nd(NO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</si>
  <si>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VO(NO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</si>
  <si>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Sn(NO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</si>
  <si>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Hg(NO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</si>
  <si>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In(NO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</si>
  <si>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Ca(NO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</si>
  <si>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Sr(NO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</si>
  <si>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V(NO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</si>
  <si>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Eu(NO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</si>
  <si>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Ba(NO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</si>
  <si>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Mo(NO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</si>
  <si>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Cr(NO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</si>
  <si>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In(NO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</si>
  <si>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Fe(NO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</si>
  <si>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Yb(NO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</si>
  <si>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Ir(NO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</si>
  <si>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Tm(NO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</si>
  <si>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Pt(NO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</si>
  <si>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Sm(NO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</si>
  <si>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NbO(NO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</si>
  <si>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Gd(NO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</si>
  <si>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Ti(NO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</si>
  <si>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Cm(NO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</si>
  <si>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Am(NO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</si>
  <si>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VONO</t>
    </r>
    <r>
      <rPr>
        <vertAlign val="subscript"/>
        <sz val="11"/>
        <color theme="1"/>
        <rFont val="Calibri"/>
        <family val="2"/>
        <scheme val="minor"/>
      </rPr>
      <t>3</t>
    </r>
  </si>
  <si>
    <r>
      <t>Sm(NO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</si>
  <si>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Mo(NO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</si>
  <si>
    <r>
      <t>Ra(NO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</si>
  <si>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Nd(NO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</si>
  <si>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Re(NO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</si>
  <si>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Tb(NO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</si>
  <si>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Pu(NO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</si>
  <si>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WO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</si>
  <si>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Pr(NO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</si>
  <si>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Ce(NO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</si>
  <si>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U(NO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</si>
  <si>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Np(NO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</si>
  <si>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Au(NO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</si>
  <si>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Zr(NO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</si>
  <si>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Bi(NO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</si>
  <si>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Er(NO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</si>
  <si>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Re(NO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</si>
  <si>
    <r>
      <t>W(NO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</si>
  <si>
    <r>
      <t>Lu(NO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</si>
  <si>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Ga(NO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</si>
  <si>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Sb(NO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</si>
  <si>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I(NO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</si>
  <si>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Dy(NO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</si>
  <si>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Nb(NO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</si>
  <si>
    <r>
      <t>Re(NO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5</t>
    </r>
  </si>
  <si>
    <r>
      <t>Y(NO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</si>
  <si>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Os(NO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</si>
  <si>
    <r>
      <t>Np(NO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</si>
  <si>
    <r>
      <t>Pt(NO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</si>
  <si>
    <r>
      <t>U(NO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)4</t>
    </r>
  </si>
  <si>
    <r>
      <t>U(NO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</si>
  <si>
    <r>
      <t>Th(NO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</si>
  <si>
    <r>
      <t>Te(NO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</si>
  <si>
    <r>
      <t>Zr(NO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</si>
  <si>
    <r>
      <t>Se(NO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</si>
  <si>
    <r>
      <t>W(NO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5</t>
    </r>
  </si>
  <si>
    <r>
      <t>PO(NO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</si>
  <si>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Mo(NO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5</t>
    </r>
  </si>
  <si>
    <r>
      <t>VO(NO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</si>
  <si>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Nb(NO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5</t>
    </r>
  </si>
  <si>
    <r>
      <t>Ta(NO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5</t>
    </r>
  </si>
  <si>
    <r>
      <t>P(NO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5</t>
    </r>
  </si>
  <si>
    <r>
      <t>U(NO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5</t>
    </r>
  </si>
  <si>
    <r>
      <t>Pa(NO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5</t>
    </r>
  </si>
  <si>
    <r>
      <t>W(NO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6</t>
    </r>
  </si>
  <si>
    <r>
      <t>U(NO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6</t>
    </r>
  </si>
  <si>
    <r>
      <t>AuNO</t>
    </r>
    <r>
      <rPr>
        <vertAlign val="subscript"/>
        <sz val="11"/>
        <color theme="1"/>
        <rFont val="Calibri"/>
        <family val="2"/>
        <scheme val="minor"/>
      </rPr>
      <t>3</t>
    </r>
  </si>
  <si>
    <r>
      <t>INO</t>
    </r>
    <r>
      <rPr>
        <vertAlign val="subscript"/>
        <sz val="11"/>
        <color theme="1"/>
        <rFont val="Calibri"/>
        <family val="2"/>
        <scheme val="minor"/>
      </rPr>
      <t>3</t>
    </r>
  </si>
  <si>
    <r>
      <t>Au(NO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</si>
  <si>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Bi</t>
    </r>
    <r>
      <rPr>
        <vertAlign val="subscript"/>
        <sz val="11"/>
        <color theme="1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>Se(NO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8</t>
    </r>
  </si>
  <si>
    <r>
      <t>ZrNO</t>
    </r>
    <r>
      <rPr>
        <vertAlign val="subscript"/>
        <sz val="11"/>
        <color theme="1"/>
        <rFont val="Calibri"/>
        <family val="2"/>
        <scheme val="minor"/>
      </rPr>
      <t>3</t>
    </r>
  </si>
  <si>
    <r>
      <t>FrNO</t>
    </r>
    <r>
      <rPr>
        <vertAlign val="subscript"/>
        <sz val="11"/>
        <color theme="1"/>
        <rFont val="Calibri"/>
        <family val="2"/>
        <scheme val="minor"/>
      </rPr>
      <t>3</t>
    </r>
  </si>
  <si>
    <r>
      <t>MgNO</t>
    </r>
    <r>
      <rPr>
        <vertAlign val="subscript"/>
        <sz val="11"/>
        <color theme="1"/>
        <rFont val="Calibri"/>
        <family val="2"/>
        <scheme val="minor"/>
      </rPr>
      <t>3</t>
    </r>
  </si>
  <si>
    <r>
      <t>IrNO</t>
    </r>
    <r>
      <rPr>
        <vertAlign val="subscript"/>
        <sz val="11"/>
        <color theme="1"/>
        <rFont val="Calibri"/>
        <family val="2"/>
        <scheme val="minor"/>
      </rPr>
      <t>3</t>
    </r>
  </si>
  <si>
    <r>
      <t>PtNO</t>
    </r>
    <r>
      <rPr>
        <vertAlign val="subscript"/>
        <sz val="11"/>
        <color theme="1"/>
        <rFont val="Calibri"/>
        <family val="2"/>
        <scheme val="minor"/>
      </rPr>
      <t>3</t>
    </r>
  </si>
  <si>
    <r>
      <t>BiNO</t>
    </r>
    <r>
      <rPr>
        <vertAlign val="subscript"/>
        <sz val="11"/>
        <color theme="1"/>
        <rFont val="Calibri"/>
        <family val="2"/>
        <scheme val="minor"/>
      </rPr>
      <t>3</t>
    </r>
  </si>
  <si>
    <r>
      <t>RhNO</t>
    </r>
    <r>
      <rPr>
        <vertAlign val="subscript"/>
        <sz val="11"/>
        <color theme="1"/>
        <rFont val="Calibri"/>
        <family val="2"/>
        <scheme val="minor"/>
      </rPr>
      <t>3</t>
    </r>
  </si>
  <si>
    <r>
      <t>AlONO</t>
    </r>
    <r>
      <rPr>
        <vertAlign val="subscript"/>
        <sz val="11"/>
        <color theme="1"/>
        <rFont val="Calibri"/>
        <family val="2"/>
        <scheme val="minor"/>
      </rPr>
      <t>3</t>
    </r>
  </si>
  <si>
    <r>
      <t>Ti(NO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)O</t>
    </r>
  </si>
  <si>
    <r>
      <t>UNNO</t>
    </r>
    <r>
      <rPr>
        <vertAlign val="subscript"/>
        <sz val="11"/>
        <color theme="1"/>
        <rFont val="Calibri"/>
        <family val="2"/>
        <scheme val="minor"/>
      </rPr>
      <t>3</t>
    </r>
  </si>
  <si>
    <r>
      <t>GdONO</t>
    </r>
    <r>
      <rPr>
        <vertAlign val="subscript"/>
        <sz val="11"/>
        <color theme="1"/>
        <rFont val="Calibri"/>
        <family val="2"/>
        <scheme val="minor"/>
      </rPr>
      <t>3</t>
    </r>
  </si>
  <si>
    <r>
      <t>LaONO</t>
    </r>
    <r>
      <rPr>
        <vertAlign val="subscript"/>
        <sz val="11"/>
        <color theme="1"/>
        <rFont val="Calibri"/>
        <family val="2"/>
        <scheme val="minor"/>
      </rPr>
      <t>3</t>
    </r>
  </si>
  <si>
    <r>
      <t>NdONO</t>
    </r>
    <r>
      <rPr>
        <vertAlign val="subscript"/>
        <sz val="11"/>
        <color theme="1"/>
        <rFont val="Calibri"/>
        <family val="2"/>
        <scheme val="minor"/>
      </rPr>
      <t>3</t>
    </r>
  </si>
  <si>
    <r>
      <t>AmONO</t>
    </r>
    <r>
      <rPr>
        <vertAlign val="subscript"/>
        <sz val="11"/>
        <color theme="1"/>
        <rFont val="Calibri"/>
        <family val="2"/>
        <scheme val="minor"/>
      </rPr>
      <t>3</t>
    </r>
  </si>
  <si>
    <r>
      <t>UONO</t>
    </r>
    <r>
      <rPr>
        <vertAlign val="subscript"/>
        <sz val="11"/>
        <color theme="1"/>
        <rFont val="Calibri"/>
        <family val="2"/>
        <scheme val="minor"/>
      </rPr>
      <t>3</t>
    </r>
  </si>
  <si>
    <r>
      <t>SmONO</t>
    </r>
    <r>
      <rPr>
        <vertAlign val="subscript"/>
        <sz val="11"/>
        <color theme="1"/>
        <rFont val="Calibri"/>
        <family val="2"/>
        <scheme val="minor"/>
      </rPr>
      <t>3</t>
    </r>
  </si>
  <si>
    <r>
      <t>Nb(NO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</si>
  <si>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PuONO</t>
    </r>
    <r>
      <rPr>
        <vertAlign val="subscript"/>
        <sz val="11"/>
        <color theme="1"/>
        <rFont val="Calibri"/>
        <family val="2"/>
        <scheme val="minor"/>
      </rPr>
      <t>3</t>
    </r>
  </si>
  <si>
    <r>
      <t>Li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</si>
  <si>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EuONO</t>
    </r>
    <r>
      <rPr>
        <vertAlign val="subscript"/>
        <sz val="11"/>
        <color theme="1"/>
        <rFont val="Calibri"/>
        <family val="2"/>
        <scheme val="minor"/>
      </rPr>
      <t>3</t>
    </r>
  </si>
  <si>
    <r>
      <t>Mg(OH)NO</t>
    </r>
    <r>
      <rPr>
        <vertAlign val="subscript"/>
        <sz val="11"/>
        <color theme="1"/>
        <rFont val="Calibri"/>
        <family val="2"/>
        <scheme val="minor"/>
      </rPr>
      <t>3</t>
    </r>
  </si>
  <si>
    <r>
      <t>PbFNO</t>
    </r>
    <r>
      <rPr>
        <vertAlign val="subscript"/>
        <sz val="11"/>
        <color theme="1"/>
        <rFont val="Calibri"/>
        <family val="2"/>
        <scheme val="minor"/>
      </rPr>
      <t>3</t>
    </r>
  </si>
  <si>
    <r>
      <t>SbONO</t>
    </r>
    <r>
      <rPr>
        <vertAlign val="subscript"/>
        <sz val="11"/>
        <color theme="1"/>
        <rFont val="Calibri"/>
        <family val="2"/>
        <scheme val="minor"/>
      </rPr>
      <t>3</t>
    </r>
  </si>
  <si>
    <r>
      <t>Ta(NO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</si>
  <si>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Lu(NO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</si>
  <si>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La(NO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</si>
  <si>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Tb(NO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</si>
  <si>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Ce(NO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</si>
  <si>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Hf(NO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</si>
  <si>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Ho(NO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</si>
  <si>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Dy(NO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</si>
  <si>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Tm(NO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</si>
  <si>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Pr(NO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</si>
  <si>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Os(NO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</si>
  <si>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Th(NO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</si>
  <si>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Ir(NO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</si>
  <si>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Pm(NO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</si>
  <si>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Nb(NO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2.33</t>
    </r>
  </si>
  <si>
    <r>
      <t>Rh(NO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</si>
  <si>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Gd(NO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</si>
  <si>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Ta(NO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2.5</t>
    </r>
  </si>
  <si>
    <r>
      <t>Nb(NO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2.67</t>
    </r>
  </si>
  <si>
    <r>
      <t>VO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</si>
  <si>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r>
      <t>UO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</si>
  <si>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r>
      <t>WO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</si>
  <si>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r>
      <t>Mo(NO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</si>
  <si>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CH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)N</t>
    </r>
  </si>
  <si>
    <r>
      <t>ThO(NO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</si>
  <si>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Ta(NO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</si>
  <si>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TaO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</si>
  <si>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r>
      <t>Nb(NO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</si>
  <si>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NbO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</si>
  <si>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r>
      <t>NbO(NO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</si>
  <si>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W(NO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</si>
  <si>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UO(NO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</si>
  <si>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NpO(NO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</si>
  <si>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Mo(NO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3.08</t>
    </r>
  </si>
  <si>
    <r>
      <t>Nb(NO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3.13</t>
    </r>
  </si>
  <si>
    <r>
      <t>Hf(NO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</si>
  <si>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W(NO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</si>
  <si>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CaO(NO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</si>
  <si>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Os(NO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</si>
  <si>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Tc(NO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</si>
  <si>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Th(NO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</si>
  <si>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Mn(NO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</si>
  <si>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Pa(NO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</si>
  <si>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UO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</si>
  <si>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Mo(NO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O</t>
    </r>
  </si>
  <si>
    <r>
      <t>Ru(NO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(A)</t>
    </r>
  </si>
  <si>
    <r>
      <t>UO(NO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</si>
  <si>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RbMn(NO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</si>
  <si>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U(NO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F</t>
    </r>
  </si>
  <si>
    <r>
      <t>U(NO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F</t>
    </r>
    <r>
      <rPr>
        <vertAlign val="subscript"/>
        <sz val="11"/>
        <color theme="1"/>
        <rFont val="Calibri"/>
        <family val="2"/>
        <scheme val="minor"/>
      </rPr>
      <t>2</t>
    </r>
  </si>
  <si>
    <r>
      <t>TaO(NO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</si>
  <si>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Ta(NO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</si>
  <si>
    <r>
      <t>W(NO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O</t>
    </r>
  </si>
  <si>
    <r>
      <t>Hf(NO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</si>
  <si>
    <r>
      <t>U(NO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)F</t>
    </r>
    <r>
      <rPr>
        <vertAlign val="subscript"/>
        <sz val="11"/>
        <color theme="1"/>
        <rFont val="Calibri"/>
        <family val="2"/>
        <scheme val="minor"/>
      </rPr>
      <t>3</t>
    </r>
  </si>
  <si>
    <r>
      <t>Pa(NO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</si>
  <si>
    <r>
      <t>Pu(NO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</si>
  <si>
    <r>
      <t>KCd(NO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</si>
  <si>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Mo(NO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</si>
  <si>
    <r>
      <t>RbCa(NO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</si>
  <si>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P(NO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</si>
  <si>
    <r>
      <t>Mo(NO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</si>
  <si>
    <r>
      <t>CsCa(NO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</si>
  <si>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KCa(NO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</si>
  <si>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Ti(NO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</si>
  <si>
    <r>
      <t>Po(NO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</si>
  <si>
    <r>
      <t>Tc(NO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5</t>
    </r>
  </si>
  <si>
    <r>
      <t>K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Dy(NO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6</t>
    </r>
  </si>
  <si>
    <r>
      <t>Pb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</si>
  <si>
    <r>
      <t>LiKMg(NO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</si>
  <si>
    <r>
      <t>Bi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</si>
  <si>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r>
      <t>Mo(NO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6</t>
    </r>
  </si>
  <si>
    <r>
      <t>Bi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ErO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</si>
  <si>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r>
      <t>Al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6</t>
    </r>
  </si>
  <si>
    <r>
      <t>Cs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</si>
  <si>
    <r>
      <t>Bi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Se(NO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</si>
  <si>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(UO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</si>
  <si>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Pb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</si>
  <si>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r>
      <t>Pd(NH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</si>
  <si>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U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5</t>
    </r>
  </si>
  <si>
    <r>
      <t>U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5</t>
    </r>
  </si>
  <si>
    <r>
      <t>K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Dy(NO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5</t>
    </r>
  </si>
  <si>
    <r>
      <t>(Co(NH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))(NO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</si>
  <si>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Bi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</si>
  <si>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Cs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NaLa(NO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6</t>
    </r>
  </si>
  <si>
    <r>
      <t>CsPu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7</t>
    </r>
  </si>
  <si>
    <r>
      <t>KDy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7</t>
    </r>
  </si>
  <si>
    <r>
      <t>Cs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Pu(NO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6</t>
    </r>
  </si>
  <si>
    <r>
      <t>Cs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NaAm(NO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6</t>
    </r>
  </si>
  <si>
    <r>
      <t>K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Cd(NO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6</t>
    </r>
  </si>
  <si>
    <r>
      <t>CsMg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7</t>
    </r>
  </si>
  <si>
    <r>
      <t>Cu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PS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</si>
  <si>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r>
      <t>NdAl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12</t>
    </r>
  </si>
  <si>
    <r>
      <t>U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</si>
  <si>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Nd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7</t>
    </r>
  </si>
  <si>
    <r>
      <t>Cs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NaPu(NO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6</t>
    </r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</si>
  <si>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Eu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7</t>
    </r>
  </si>
  <si>
    <r>
      <t>Cs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Pu(NO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6</t>
    </r>
  </si>
  <si>
    <r>
      <t>(NH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Y(NO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6</t>
    </r>
  </si>
  <si>
    <r>
      <t>Cs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Np(NO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6</t>
    </r>
  </si>
  <si>
    <r>
      <t>(NH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Eu(NO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6</t>
    </r>
  </si>
  <si>
    <r>
      <t>(NH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Nd(NO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5</t>
    </r>
  </si>
  <si>
    <r>
      <t>(NH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La(NO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5</t>
    </r>
  </si>
  <si>
    <r>
      <t>Bi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YO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</si>
  <si>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r>
      <t>(NH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Sm(NO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5</t>
    </r>
  </si>
  <si>
    <r>
      <t>Bi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TmO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</si>
  <si>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r>
      <t>Bi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HoO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</si>
  <si>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r>
      <t>Bi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LuO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</si>
  <si>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r>
      <t>Bi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TbO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</si>
  <si>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r>
      <t>Bi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DyO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</si>
  <si>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r>
      <t>Bi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SmO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</si>
  <si>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r>
      <t>Bi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GdO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</si>
  <si>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r>
      <t>Bi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YbO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</si>
  <si>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r>
      <t>Bi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PrO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</si>
  <si>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r>
      <t>Bi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NdO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</si>
  <si>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r>
      <t>(NH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Eu(NO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5</t>
    </r>
  </si>
  <si>
    <r>
      <t>Bi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EuO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</si>
  <si>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r>
      <t>CrO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</si>
  <si>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Cs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Cd(NO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</si>
  <si>
    <r>
      <t>Bi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Se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6</t>
    </r>
  </si>
  <si>
    <r>
      <t>Pa(NO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</si>
  <si>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HfO(NO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</si>
  <si>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PaO(NO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</si>
  <si>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ZrO(NO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</si>
  <si>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Np(NO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5</t>
    </r>
  </si>
  <si>
    <r>
      <t>BaFNO</t>
    </r>
    <r>
      <rPr>
        <vertAlign val="subscript"/>
        <sz val="11"/>
        <color theme="1"/>
        <rFont val="Calibri"/>
        <family val="2"/>
        <scheme val="minor"/>
      </rPr>
      <t>3</t>
    </r>
  </si>
  <si>
    <r>
      <t>Sr(NO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)F</t>
    </r>
  </si>
  <si>
    <r>
      <t>Ce(NO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)O</t>
    </r>
  </si>
  <si>
    <r>
      <t>YONO</t>
    </r>
    <r>
      <rPr>
        <vertAlign val="subscript"/>
        <sz val="11"/>
        <color theme="1"/>
        <rFont val="Calibri"/>
        <family val="2"/>
        <scheme val="minor"/>
      </rPr>
      <t>3</t>
    </r>
  </si>
  <si>
    <r>
      <t>TmONO</t>
    </r>
    <r>
      <rPr>
        <vertAlign val="subscript"/>
        <sz val="11"/>
        <color theme="1"/>
        <rFont val="Calibri"/>
        <family val="2"/>
        <scheme val="minor"/>
      </rPr>
      <t>3</t>
    </r>
  </si>
  <si>
    <r>
      <t>ErONO</t>
    </r>
    <r>
      <rPr>
        <vertAlign val="subscript"/>
        <sz val="11"/>
        <color theme="1"/>
        <rFont val="Calibri"/>
        <family val="2"/>
        <scheme val="minor"/>
      </rPr>
      <t>3</t>
    </r>
  </si>
  <si>
    <r>
      <t>LuONO</t>
    </r>
    <r>
      <rPr>
        <vertAlign val="subscript"/>
        <sz val="11"/>
        <color theme="1"/>
        <rFont val="Calibri"/>
        <family val="2"/>
        <scheme val="minor"/>
      </rPr>
      <t>3</t>
    </r>
  </si>
  <si>
    <r>
      <t>TbONO</t>
    </r>
    <r>
      <rPr>
        <vertAlign val="subscript"/>
        <sz val="11"/>
        <color theme="1"/>
        <rFont val="Calibri"/>
        <family val="2"/>
        <scheme val="minor"/>
      </rPr>
      <t>3</t>
    </r>
  </si>
  <si>
    <r>
      <t>DyONO</t>
    </r>
    <r>
      <rPr>
        <vertAlign val="subscript"/>
        <sz val="11"/>
        <color theme="1"/>
        <rFont val="Calibri"/>
        <family val="2"/>
        <scheme val="minor"/>
      </rPr>
      <t>3</t>
    </r>
  </si>
  <si>
    <r>
      <t>Dy(NO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(B)</t>
    </r>
  </si>
  <si>
    <r>
      <t>Ho(NO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(Y)</t>
    </r>
  </si>
  <si>
    <r>
      <t>UNO</t>
    </r>
    <r>
      <rPr>
        <vertAlign val="subscript"/>
        <sz val="11"/>
        <color theme="1"/>
        <rFont val="Calibri"/>
        <family val="2"/>
        <scheme val="minor"/>
      </rPr>
      <t>33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</si>
  <si>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r>
      <t>U(NO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</si>
  <si>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CsMn(NO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</si>
  <si>
    <r>
      <t>CmONO</t>
    </r>
    <r>
      <rPr>
        <vertAlign val="subscript"/>
        <sz val="11"/>
        <color theme="1"/>
        <rFont val="Calibri"/>
        <family val="2"/>
        <scheme val="minor"/>
      </rPr>
      <t>3</t>
    </r>
  </si>
  <si>
    <r>
      <t>YbONO</t>
    </r>
    <r>
      <rPr>
        <vertAlign val="subscript"/>
        <sz val="11"/>
        <color theme="1"/>
        <rFont val="Calibri"/>
        <family val="2"/>
        <scheme val="minor"/>
      </rPr>
      <t>3</t>
    </r>
  </si>
  <si>
    <r>
      <t>Dy(NO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(Y)</t>
    </r>
  </si>
  <si>
    <r>
      <t>U(NO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I</t>
    </r>
  </si>
  <si>
    <r>
      <t>U(NO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</si>
  <si>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Re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9</t>
    </r>
  </si>
  <si>
    <r>
      <t>UNO</t>
    </r>
    <r>
      <rPr>
        <vertAlign val="subscript"/>
        <sz val="11"/>
        <color theme="1"/>
        <rFont val="Calibri"/>
        <family val="2"/>
        <scheme val="minor"/>
      </rPr>
      <t>32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</si>
  <si>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r>
      <t>Am(NO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</si>
  <si>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WO(NO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</si>
  <si>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CdOHNO</t>
    </r>
    <r>
      <rPr>
        <vertAlign val="subscript"/>
        <sz val="11"/>
        <color theme="1"/>
        <rFont val="Calibri"/>
        <family val="2"/>
        <scheme val="minor"/>
      </rPr>
      <t>3</t>
    </r>
  </si>
  <si>
    <r>
      <t>Cr(NO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</si>
  <si>
    <r>
      <t>BiSeNO</t>
    </r>
    <r>
      <rPr>
        <vertAlign val="subscript"/>
        <sz val="11"/>
        <color theme="1"/>
        <rFont val="Calibri"/>
        <family val="2"/>
        <scheme val="minor"/>
      </rPr>
      <t>3</t>
    </r>
  </si>
  <si>
    <r>
      <t>BiTeNO</t>
    </r>
    <r>
      <rPr>
        <vertAlign val="subscript"/>
        <sz val="11"/>
        <color theme="1"/>
        <rFont val="Calibri"/>
        <family val="2"/>
        <scheme val="minor"/>
      </rPr>
      <t>3</t>
    </r>
  </si>
  <si>
    <r>
      <t>I(NO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</si>
  <si>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r>
      <t>Li(NO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)O</t>
    </r>
  </si>
  <si>
    <r>
      <t>CrNO</t>
    </r>
    <r>
      <rPr>
        <vertAlign val="subscript"/>
        <sz val="11"/>
        <color theme="1"/>
        <rFont val="Calibri"/>
        <family val="2"/>
        <scheme val="minor"/>
      </rPr>
      <t>3</t>
    </r>
  </si>
  <si>
    <t>PmCI3</t>
  </si>
  <si>
    <r>
      <t>Pm(NO3)</t>
    </r>
    <r>
      <rPr>
        <vertAlign val="subscript"/>
        <sz val="11"/>
        <color theme="1"/>
        <rFont val="Calibri"/>
        <family val="2"/>
        <scheme val="minor"/>
      </rPr>
      <t>3</t>
    </r>
  </si>
  <si>
    <t>Ce(NO3)3*3KNO3</t>
  </si>
  <si>
    <t>Nitrates</t>
  </si>
  <si>
    <t>H pair (Cl NO3)</t>
  </si>
  <si>
    <r>
      <t>Bi</t>
    </r>
    <r>
      <rPr>
        <vertAlign val="subscript"/>
        <sz val="11"/>
        <color theme="1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>SeCl</t>
    </r>
    <r>
      <rPr>
        <vertAlign val="subscript"/>
        <sz val="11"/>
        <color theme="1"/>
        <rFont val="Calibri"/>
        <family val="2"/>
        <scheme val="minor"/>
      </rPr>
      <t>8</t>
    </r>
  </si>
  <si>
    <r>
      <t>Bi</t>
    </r>
    <r>
      <rPr>
        <vertAlign val="subscript"/>
        <sz val="11"/>
        <color theme="1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>SeF</t>
    </r>
    <r>
      <rPr>
        <vertAlign val="subscript"/>
        <sz val="11"/>
        <color theme="1"/>
        <rFont val="Calibri"/>
        <family val="2"/>
        <scheme val="minor"/>
      </rPr>
      <t>8</t>
    </r>
  </si>
  <si>
    <t>S pair (CI I)</t>
  </si>
  <si>
    <t>S pair (Cl NO3)</t>
  </si>
  <si>
    <r>
      <t>Cu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PS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Br</t>
    </r>
  </si>
  <si>
    <t>Cp pair (Cl NO3)</t>
  </si>
  <si>
    <t>Cp/S</t>
  </si>
  <si>
    <t>Vm pair(Cl NO3)</t>
  </si>
  <si>
    <r>
      <t>F</t>
    </r>
    <r>
      <rPr>
        <vertAlign val="superscript"/>
        <sz val="11"/>
        <color indexed="63"/>
        <rFont val="Euclid Symbol"/>
        <family val="1"/>
        <charset val="204"/>
      </rPr>
      <t>-</t>
    </r>
  </si>
  <si>
    <r>
      <t>Cl</t>
    </r>
    <r>
      <rPr>
        <vertAlign val="superscript"/>
        <sz val="11"/>
        <color indexed="63"/>
        <rFont val="Euclid Symbol"/>
        <family val="1"/>
        <charset val="204"/>
      </rPr>
      <t>-</t>
    </r>
  </si>
  <si>
    <r>
      <t>Br</t>
    </r>
    <r>
      <rPr>
        <vertAlign val="superscript"/>
        <sz val="11"/>
        <color indexed="63"/>
        <rFont val="Euclid Symbol"/>
        <family val="1"/>
        <charset val="204"/>
      </rPr>
      <t>-</t>
    </r>
  </si>
  <si>
    <r>
      <t>I</t>
    </r>
    <r>
      <rPr>
        <vertAlign val="superscript"/>
        <sz val="11"/>
        <color indexed="63"/>
        <rFont val="Euclid Symbol"/>
        <family val="1"/>
        <charset val="204"/>
      </rPr>
      <t>-</t>
    </r>
  </si>
  <si>
    <r>
      <t>NO</t>
    </r>
    <r>
      <rPr>
        <vertAlign val="subscript"/>
        <sz val="11"/>
        <color indexed="63"/>
        <rFont val="Times New Roman"/>
        <family val="1"/>
        <charset val="204"/>
      </rPr>
      <t>3</t>
    </r>
    <r>
      <rPr>
        <vertAlign val="superscript"/>
        <sz val="11"/>
        <color indexed="63"/>
        <rFont val="Times New Roman"/>
        <family val="1"/>
        <charset val="204"/>
      </rPr>
      <t>-</t>
    </r>
  </si>
  <si>
    <r>
      <t>OH</t>
    </r>
    <r>
      <rPr>
        <vertAlign val="superscript"/>
        <sz val="11"/>
        <color indexed="63"/>
        <rFont val="Euclid Symbol"/>
        <family val="1"/>
        <charset val="204"/>
      </rPr>
      <t>-</t>
    </r>
  </si>
  <si>
    <r>
      <t>AmCl</t>
    </r>
    <r>
      <rPr>
        <vertAlign val="subscript"/>
        <sz val="11"/>
        <color theme="1"/>
        <rFont val="Calibri"/>
        <family val="2"/>
        <scheme val="minor"/>
      </rPr>
      <t>3</t>
    </r>
  </si>
  <si>
    <r>
      <t>AmBr</t>
    </r>
    <r>
      <rPr>
        <vertAlign val="subscript"/>
        <sz val="11"/>
        <color theme="1"/>
        <rFont val="Calibri"/>
        <family val="2"/>
        <scheme val="minor"/>
      </rPr>
      <t>3</t>
    </r>
  </si>
  <si>
    <r>
      <t>AmI</t>
    </r>
    <r>
      <rPr>
        <vertAlign val="subscript"/>
        <sz val="11"/>
        <color theme="1"/>
        <rFont val="Calibri"/>
        <family val="2"/>
        <scheme val="minor"/>
      </rPr>
      <t>3</t>
    </r>
  </si>
  <si>
    <r>
      <t>PtBr</t>
    </r>
    <r>
      <rPr>
        <vertAlign val="subscript"/>
        <sz val="11"/>
        <color theme="1"/>
        <rFont val="Calibri"/>
        <family val="2"/>
        <scheme val="minor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</si>
</sst>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8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63"/>
      <name val="Times New Roman"/>
      <family val="1"/>
      <charset val="204"/>
    </font>
    <font>
      <vertAlign val="superscript"/>
      <sz val="11"/>
      <color indexed="63"/>
      <name val="Euclid Symbol"/>
      <family val="1"/>
      <charset val="204"/>
    </font>
    <font>
      <vertAlign val="subscript"/>
      <sz val="11"/>
      <color indexed="63"/>
      <name val="Times New Roman"/>
      <family val="1"/>
      <charset val="204"/>
    </font>
    <font>
      <vertAlign val="superscript"/>
      <sz val="11"/>
      <color indexed="63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  <charset val="204"/>
    </font>
    <font>
      <sz val="8"/>
      <color indexed="63"/>
      <name val="Arial"/>
      <family val="2"/>
    </font>
    <font>
      <sz val="8"/>
      <color indexed="63"/>
      <name val="Times New Roman"/>
      <family val="2"/>
    </font>
    <font>
      <sz val="6"/>
      <color indexed="63"/>
      <name val="Arial"/>
      <family val="2"/>
    </font>
    <font>
      <sz val="6"/>
      <color indexed="6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0" borderId="0" xfId="0" applyFont="1"/>
    <xf numFmtId="164" fontId="0" fillId="0" borderId="0" xfId="0" applyNumberFormat="1" applyAlignment="1">
      <alignment horizontal="left"/>
    </xf>
    <xf numFmtId="2" fontId="0" fillId="0" borderId="0" xfId="0" applyNumberFormat="1"/>
    <xf numFmtId="0" fontId="4" fillId="0" borderId="0" xfId="0" applyFont="1"/>
    <xf numFmtId="0" fontId="4" fillId="0" borderId="0" xfId="0" applyFont="1" applyAlignment="1">
      <alignment horizontal="left"/>
    </xf>
    <xf numFmtId="1" fontId="0" fillId="0" borderId="0" xfId="0" applyNumberFormat="1" applyAlignment="1">
      <alignment horizontal="center"/>
    </xf>
    <xf numFmtId="164" fontId="5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center"/>
    </xf>
    <xf numFmtId="0" fontId="0" fillId="0" borderId="0" xfId="0" quotePrefix="1" applyAlignment="1">
      <alignment horizontal="center"/>
    </xf>
    <xf numFmtId="164" fontId="5" fillId="0" borderId="0" xfId="0" applyNumberFormat="1" applyFont="1"/>
    <xf numFmtId="2" fontId="5" fillId="0" borderId="0" xfId="0" applyNumberFormat="1" applyFont="1"/>
    <xf numFmtId="0" fontId="2" fillId="0" borderId="0" xfId="0" applyFont="1"/>
    <xf numFmtId="164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2" fontId="4" fillId="0" borderId="0" xfId="0" applyNumberFormat="1" applyFont="1"/>
    <xf numFmtId="2" fontId="7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center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horizontal="left" vertical="top" wrapText="1"/>
    </xf>
    <xf numFmtId="164" fontId="14" fillId="0" borderId="0" xfId="0" applyNumberFormat="1" applyFont="1" applyAlignment="1">
      <alignment horizontal="right" vertical="top" shrinkToFit="1"/>
    </xf>
    <xf numFmtId="0" fontId="15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1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1" fontId="16" fillId="0" borderId="0" xfId="0" applyNumberFormat="1" applyFont="1" applyAlignment="1">
      <alignment horizontal="center" vertical="top" shrinkToFit="1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left" vertical="top" wrapText="1" indent="1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8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745244003308518"/>
          <c:y val="8.4690553745928335E-2"/>
          <c:w val="0.79260545905707191"/>
          <c:h val="0.74340198517530587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'Fig. s1'!$G$2</c:f>
              <c:strCache>
                <c:ptCount val="1"/>
                <c:pt idx="0">
                  <c:v>H pair (Cl F)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'Fig. s1'!$G$3:$G$112</c:f>
              <c:numCache>
                <c:formatCode>0.00</c:formatCode>
                <c:ptCount val="110"/>
                <c:pt idx="0">
                  <c:v>-408.26639617919926</c:v>
                </c:pt>
                <c:pt idx="1">
                  <c:v>-137.00000003051758</c:v>
                </c:pt>
                <c:pt idx="2">
                  <c:v>-127.0680994720459</c:v>
                </c:pt>
                <c:pt idx="3">
                  <c:v>-411.11981701660159</c:v>
                </c:pt>
                <c:pt idx="4">
                  <c:v>-671.0999759521485</c:v>
                </c:pt>
                <c:pt idx="5">
                  <c:v>-314.55308935546879</c:v>
                </c:pt>
                <c:pt idx="6">
                  <c:v>-305.33199029541015</c:v>
                </c:pt>
                <c:pt idx="7">
                  <c:v>-436.68412341308596</c:v>
                </c:pt>
                <c:pt idx="8">
                  <c:v>-451.00000347900391</c:v>
                </c:pt>
                <c:pt idx="9">
                  <c:v>-514.99998974609377</c:v>
                </c:pt>
                <c:pt idx="10">
                  <c:v>-312.50000152587893</c:v>
                </c:pt>
                <c:pt idx="11">
                  <c:v>-219.10000311279299</c:v>
                </c:pt>
                <c:pt idx="12">
                  <c:v>-341.29998736572264</c:v>
                </c:pt>
                <c:pt idx="13">
                  <c:v>-641.32351489257815</c:v>
                </c:pt>
                <c:pt idx="14">
                  <c:v>-442.31001245117187</c:v>
                </c:pt>
                <c:pt idx="15">
                  <c:v>-481.28969659423831</c:v>
                </c:pt>
                <c:pt idx="16">
                  <c:v>-496.22242553710942</c:v>
                </c:pt>
                <c:pt idx="17">
                  <c:v>-388.29998376464846</c:v>
                </c:pt>
                <c:pt idx="18">
                  <c:v>-435.22001708984379</c:v>
                </c:pt>
                <c:pt idx="19">
                  <c:v>-173.20000173950197</c:v>
                </c:pt>
                <c:pt idx="20">
                  <c:v>-289.99998864746095</c:v>
                </c:pt>
                <c:pt idx="21">
                  <c:v>-431.00000976562501</c:v>
                </c:pt>
                <c:pt idx="22">
                  <c:v>-359.40560638427735</c:v>
                </c:pt>
                <c:pt idx="23">
                  <c:v>-415.99999053955082</c:v>
                </c:pt>
                <c:pt idx="24">
                  <c:v>-325.09678723144532</c:v>
                </c:pt>
                <c:pt idx="25">
                  <c:v>-224.26240957641602</c:v>
                </c:pt>
                <c:pt idx="26">
                  <c:v>-795.39004492187507</c:v>
                </c:pt>
                <c:pt idx="27">
                  <c:v>-833.84995312500007</c:v>
                </c:pt>
                <c:pt idx="28">
                  <c:v>-580.59997167968754</c:v>
                </c:pt>
                <c:pt idx="29">
                  <c:v>-935.40005615234384</c:v>
                </c:pt>
                <c:pt idx="30">
                  <c:v>-855.19999804687495</c:v>
                </c:pt>
                <c:pt idx="31">
                  <c:v>-424.03578466796876</c:v>
                </c:pt>
                <c:pt idx="32">
                  <c:v>-544.40003381347663</c:v>
                </c:pt>
                <c:pt idx="33">
                  <c:v>-530.00000897216796</c:v>
                </c:pt>
                <c:pt idx="34">
                  <c:v>-399.48830212402345</c:v>
                </c:pt>
                <c:pt idx="35">
                  <c:v>-961.09996459960939</c:v>
                </c:pt>
                <c:pt idx="36">
                  <c:v>-988.09996728515625</c:v>
                </c:pt>
                <c:pt idx="37">
                  <c:v>-1025.3000660400392</c:v>
                </c:pt>
                <c:pt idx="38">
                  <c:v>-879.47678723144531</c:v>
                </c:pt>
                <c:pt idx="39">
                  <c:v>-1018.1999835205079</c:v>
                </c:pt>
                <c:pt idx="40">
                  <c:v>-721.70003442382813</c:v>
                </c:pt>
                <c:pt idx="41">
                  <c:v>-974.40001037597665</c:v>
                </c:pt>
                <c:pt idx="42">
                  <c:v>-977.79995727539063</c:v>
                </c:pt>
                <c:pt idx="43">
                  <c:v>-804.50002563476562</c:v>
                </c:pt>
                <c:pt idx="44">
                  <c:v>-868.99999658203126</c:v>
                </c:pt>
                <c:pt idx="45">
                  <c:v>-1040.9000477294921</c:v>
                </c:pt>
                <c:pt idx="46">
                  <c:v>-264.002014251709</c:v>
                </c:pt>
                <c:pt idx="47">
                  <c:v>-998.72085107421879</c:v>
                </c:pt>
                <c:pt idx="48">
                  <c:v>-959.59997863769536</c:v>
                </c:pt>
                <c:pt idx="49">
                  <c:v>-1058.8000291748046</c:v>
                </c:pt>
                <c:pt idx="50">
                  <c:v>-1059.6999569091797</c:v>
                </c:pt>
                <c:pt idx="51">
                  <c:v>-863.70002490234378</c:v>
                </c:pt>
                <c:pt idx="52">
                  <c:v>-896.80001306152349</c:v>
                </c:pt>
                <c:pt idx="53">
                  <c:v>-118.40720478820801</c:v>
                </c:pt>
                <c:pt idx="54">
                  <c:v>-714.2000407714844</c:v>
                </c:pt>
                <c:pt idx="55">
                  <c:v>-379.07039361572265</c:v>
                </c:pt>
                <c:pt idx="56">
                  <c:v>-994.5369787597657</c:v>
                </c:pt>
                <c:pt idx="57">
                  <c:v>-251.04000000000002</c:v>
                </c:pt>
                <c:pt idx="58">
                  <c:v>-820.99999890136723</c:v>
                </c:pt>
                <c:pt idx="59">
                  <c:v>-447.99999963378906</c:v>
                </c:pt>
                <c:pt idx="60">
                  <c:v>-987.09999792480471</c:v>
                </c:pt>
                <c:pt idx="61">
                  <c:v>-524.67357446289066</c:v>
                </c:pt>
                <c:pt idx="62">
                  <c:v>-381.99921276855468</c:v>
                </c:pt>
                <c:pt idx="63">
                  <c:v>-995.79200000000003</c:v>
                </c:pt>
                <c:pt idx="64">
                  <c:v>-361.0000158081055</c:v>
                </c:pt>
                <c:pt idx="65">
                  <c:v>-999.976</c:v>
                </c:pt>
                <c:pt idx="66">
                  <c:v>-254.80560638427735</c:v>
                </c:pt>
                <c:pt idx="67">
                  <c:v>-983.99998437500005</c:v>
                </c:pt>
                <c:pt idx="68">
                  <c:v>-1019.2009743652344</c:v>
                </c:pt>
                <c:pt idx="69">
                  <c:v>-1186.7579931640626</c:v>
                </c:pt>
                <c:pt idx="70">
                  <c:v>-323.84160638427738</c:v>
                </c:pt>
                <c:pt idx="71">
                  <c:v>-979.79995983886727</c:v>
                </c:pt>
                <c:pt idx="72">
                  <c:v>-512.95836169433596</c:v>
                </c:pt>
                <c:pt idx="73">
                  <c:v>-527.18403192138669</c:v>
                </c:pt>
                <c:pt idx="74">
                  <c:v>-797.47042553710935</c:v>
                </c:pt>
                <c:pt idx="75">
                  <c:v>-858.97521276855468</c:v>
                </c:pt>
                <c:pt idx="76">
                  <c:v>-1687.000981201172</c:v>
                </c:pt>
                <c:pt idx="77">
                  <c:v>-1039.0000229492189</c:v>
                </c:pt>
                <c:pt idx="78">
                  <c:v>-1143.0000285644533</c:v>
                </c:pt>
                <c:pt idx="79">
                  <c:v>-598.29999755859376</c:v>
                </c:pt>
                <c:pt idx="80">
                  <c:v>-1066.4999783935548</c:v>
                </c:pt>
                <c:pt idx="81">
                  <c:v>117.57039361572267</c:v>
                </c:pt>
                <c:pt idx="82">
                  <c:v>-435.13600000000002</c:v>
                </c:pt>
                <c:pt idx="83">
                  <c:v>-1000.3939786376953</c:v>
                </c:pt>
                <c:pt idx="84">
                  <c:v>-931.00001220703132</c:v>
                </c:pt>
                <c:pt idx="85">
                  <c:v>-390.78560638427734</c:v>
                </c:pt>
                <c:pt idx="86">
                  <c:v>-543.92000000000007</c:v>
                </c:pt>
                <c:pt idx="87">
                  <c:v>-133.88800000000001</c:v>
                </c:pt>
                <c:pt idx="88">
                  <c:v>-163.17600000000002</c:v>
                </c:pt>
                <c:pt idx="89">
                  <c:v>-1232.2010239257813</c:v>
                </c:pt>
                <c:pt idx="90">
                  <c:v>-553.12478723144534</c:v>
                </c:pt>
                <c:pt idx="91">
                  <c:v>-983.24</c:v>
                </c:pt>
                <c:pt idx="92">
                  <c:v>-1069.30005859375</c:v>
                </c:pt>
                <c:pt idx="93">
                  <c:v>-774.04000000000008</c:v>
                </c:pt>
                <c:pt idx="94">
                  <c:v>-633.99998266601563</c:v>
                </c:pt>
                <c:pt idx="95">
                  <c:v>-190.37200000000001</c:v>
                </c:pt>
                <c:pt idx="96">
                  <c:v>-292.88</c:v>
                </c:pt>
                <c:pt idx="97">
                  <c:v>-962.32</c:v>
                </c:pt>
                <c:pt idx="98">
                  <c:v>-460.24</c:v>
                </c:pt>
                <c:pt idx="99">
                  <c:v>-1020.8960000000001</c:v>
                </c:pt>
                <c:pt idx="100">
                  <c:v>-1243.4839572753906</c:v>
                </c:pt>
                <c:pt idx="101">
                  <c:v>-990.3527872314454</c:v>
                </c:pt>
                <c:pt idx="102">
                  <c:v>-1043.9999974365235</c:v>
                </c:pt>
                <c:pt idx="103">
                  <c:v>-968.69999987792971</c:v>
                </c:pt>
                <c:pt idx="104">
                  <c:v>-476.976</c:v>
                </c:pt>
                <c:pt idx="105">
                  <c:v>-815.02648596191409</c:v>
                </c:pt>
                <c:pt idx="106">
                  <c:v>-334.72</c:v>
                </c:pt>
                <c:pt idx="107" formatCode="General">
                  <c:v>-2164.8001699218753</c:v>
                </c:pt>
                <c:pt idx="108" formatCode="General">
                  <c:v>-1029.2640638427736</c:v>
                </c:pt>
                <c:pt idx="109">
                  <c:v>-410.03200000000004</c:v>
                </c:pt>
              </c:numCache>
            </c:numRef>
          </c:xVal>
          <c:yVal>
            <c:numRef>
              <c:f>'Fig. s1'!$H$3:$H$112</c:f>
              <c:numCache>
                <c:formatCode>0.00</c:formatCode>
                <c:ptCount val="110"/>
                <c:pt idx="0">
                  <c:v>-616.93078723144538</c:v>
                </c:pt>
                <c:pt idx="1">
                  <c:v>-280.29997302246096</c:v>
                </c:pt>
                <c:pt idx="2">
                  <c:v>-202.92400000000001</c:v>
                </c:pt>
                <c:pt idx="3">
                  <c:v>-576.59996655273437</c:v>
                </c:pt>
                <c:pt idx="4">
                  <c:v>-1406.9000061035156</c:v>
                </c:pt>
                <c:pt idx="5">
                  <c:v>-467.55998895263673</c:v>
                </c:pt>
                <c:pt idx="6">
                  <c:v>-657.29997741699219</c:v>
                </c:pt>
                <c:pt idx="7">
                  <c:v>-567.35042553710934</c:v>
                </c:pt>
                <c:pt idx="8">
                  <c:v>-992.275029296875</c:v>
                </c:pt>
                <c:pt idx="9">
                  <c:v>-922.34899719238285</c:v>
                </c:pt>
                <c:pt idx="10">
                  <c:v>-673.00000073242188</c:v>
                </c:pt>
                <c:pt idx="11">
                  <c:v>-542.7067319335938</c:v>
                </c:pt>
                <c:pt idx="12">
                  <c:v>-711.28</c:v>
                </c:pt>
                <c:pt idx="13">
                  <c:v>-1124.2409787597658</c:v>
                </c:pt>
                <c:pt idx="14">
                  <c:v>-557.09995751953124</c:v>
                </c:pt>
                <c:pt idx="15">
                  <c:v>-854.99997863769534</c:v>
                </c:pt>
                <c:pt idx="16">
                  <c:v>-1027.0000075683595</c:v>
                </c:pt>
                <c:pt idx="17">
                  <c:v>-781.79996142578125</c:v>
                </c:pt>
                <c:pt idx="18">
                  <c:v>-559.70001831054685</c:v>
                </c:pt>
                <c:pt idx="19">
                  <c:v>-468.608</c:v>
                </c:pt>
                <c:pt idx="20">
                  <c:v>-711.28</c:v>
                </c:pt>
                <c:pt idx="21">
                  <c:v>-962.30001721191411</c:v>
                </c:pt>
                <c:pt idx="22">
                  <c:v>-675.99997265625007</c:v>
                </c:pt>
                <c:pt idx="23">
                  <c:v>-764.39999658203124</c:v>
                </c:pt>
                <c:pt idx="24">
                  <c:v>-677.00000585937505</c:v>
                </c:pt>
                <c:pt idx="25">
                  <c:v>-422.584</c:v>
                </c:pt>
                <c:pt idx="26">
                  <c:v>-1228.0000417480469</c:v>
                </c:pt>
                <c:pt idx="27">
                  <c:v>-1217.1259575195313</c:v>
                </c:pt>
                <c:pt idx="28">
                  <c:v>-1297.0000344238281</c:v>
                </c:pt>
                <c:pt idx="29">
                  <c:v>-1584.0620424804688</c:v>
                </c:pt>
                <c:pt idx="30">
                  <c:v>-1208.758085205078</c:v>
                </c:pt>
                <c:pt idx="31">
                  <c:v>-910.00001721191404</c:v>
                </c:pt>
                <c:pt idx="32">
                  <c:v>-1159.9999545898438</c:v>
                </c:pt>
                <c:pt idx="33">
                  <c:v>-1190.0000568847656</c:v>
                </c:pt>
                <c:pt idx="34">
                  <c:v>-990.4000308837891</c:v>
                </c:pt>
                <c:pt idx="35">
                  <c:v>-1569.8369787597658</c:v>
                </c:pt>
                <c:pt idx="36">
                  <c:v>-1505.4028935546876</c:v>
                </c:pt>
                <c:pt idx="37">
                  <c:v>-1668.9980852050783</c:v>
                </c:pt>
                <c:pt idx="38">
                  <c:v>-1422.56</c:v>
                </c:pt>
                <c:pt idx="39">
                  <c:v>-1699.5400849609375</c:v>
                </c:pt>
                <c:pt idx="40">
                  <c:v>-1435.5000363769532</c:v>
                </c:pt>
                <c:pt idx="41">
                  <c:v>-1598.9999746093752</c:v>
                </c:pt>
                <c:pt idx="42">
                  <c:v>-1593.9999362792969</c:v>
                </c:pt>
                <c:pt idx="43">
                  <c:v>-1179.8880000000001</c:v>
                </c:pt>
                <c:pt idx="44">
                  <c:v>-1200.808</c:v>
                </c:pt>
                <c:pt idx="45">
                  <c:v>-1679.4579575195314</c:v>
                </c:pt>
                <c:pt idx="46">
                  <c:v>-711.28</c:v>
                </c:pt>
                <c:pt idx="47">
                  <c:v>-1707.0720000000001</c:v>
                </c:pt>
                <c:pt idx="48">
                  <c:v>-1586.6998981933593</c:v>
                </c:pt>
                <c:pt idx="49">
                  <c:v>-1689.0811064453126</c:v>
                </c:pt>
                <c:pt idx="50">
                  <c:v>-1688.9129445800781</c:v>
                </c:pt>
                <c:pt idx="51">
                  <c:v>-1501.4000793457033</c:v>
                </c:pt>
                <c:pt idx="52">
                  <c:v>-1528.9999487304688</c:v>
                </c:pt>
                <c:pt idx="53">
                  <c:v>-348.52718084716798</c:v>
                </c:pt>
                <c:pt idx="54">
                  <c:v>-1400.0000068359375</c:v>
                </c:pt>
                <c:pt idx="55">
                  <c:v>-910.43842553710942</c:v>
                </c:pt>
                <c:pt idx="56">
                  <c:v>-1692.4000368652344</c:v>
                </c:pt>
                <c:pt idx="57">
                  <c:v>-920.48</c:v>
                </c:pt>
                <c:pt idx="58">
                  <c:v>-1168.9999980468751</c:v>
                </c:pt>
                <c:pt idx="59">
                  <c:v>-1236.9999575195313</c:v>
                </c:pt>
                <c:pt idx="60">
                  <c:v>-1681.1310212402345</c:v>
                </c:pt>
                <c:pt idx="61">
                  <c:v>-1174.9999418945313</c:v>
                </c:pt>
                <c:pt idx="62">
                  <c:v>-914.99903405761722</c:v>
                </c:pt>
                <c:pt idx="63">
                  <c:v>-1692.0099575195313</c:v>
                </c:pt>
                <c:pt idx="64">
                  <c:v>-941.40000000000009</c:v>
                </c:pt>
                <c:pt idx="65">
                  <c:v>-1718.3689787597657</c:v>
                </c:pt>
                <c:pt idx="66">
                  <c:v>-836.80000000000007</c:v>
                </c:pt>
                <c:pt idx="67">
                  <c:v>-1779.9999831542968</c:v>
                </c:pt>
                <c:pt idx="68">
                  <c:v>-1914.1999189453127</c:v>
                </c:pt>
                <c:pt idx="69">
                  <c:v>-2098.0381218261718</c:v>
                </c:pt>
                <c:pt idx="70">
                  <c:v>-857.72</c:v>
                </c:pt>
                <c:pt idx="71">
                  <c:v>-1911.3000524902345</c:v>
                </c:pt>
                <c:pt idx="72">
                  <c:v>-1447.9999406738282</c:v>
                </c:pt>
                <c:pt idx="73">
                  <c:v>-1370.0000322265626</c:v>
                </c:pt>
                <c:pt idx="74">
                  <c:v>-1813.8000073242188</c:v>
                </c:pt>
                <c:pt idx="75">
                  <c:v>-1903.5999755859375</c:v>
                </c:pt>
                <c:pt idx="76">
                  <c:v>-2023.2819370117188</c:v>
                </c:pt>
                <c:pt idx="77">
                  <c:v>-2082.9999565429689</c:v>
                </c:pt>
                <c:pt idx="78">
                  <c:v>-2196.6</c:v>
                </c:pt>
                <c:pt idx="79">
                  <c:v>-1750.0000085449219</c:v>
                </c:pt>
                <c:pt idx="80">
                  <c:v>-2197.6998833007815</c:v>
                </c:pt>
                <c:pt idx="81">
                  <c:v>-238.488</c:v>
                </c:pt>
                <c:pt idx="82">
                  <c:v>-523</c:v>
                </c:pt>
                <c:pt idx="83">
                  <c:v>-1148.9260424804688</c:v>
                </c:pt>
                <c:pt idx="84">
                  <c:v>-1140.000056640625</c:v>
                </c:pt>
                <c:pt idx="85">
                  <c:v>-753.12</c:v>
                </c:pt>
                <c:pt idx="86">
                  <c:v>-962.32</c:v>
                </c:pt>
                <c:pt idx="87">
                  <c:v>-418.40000000000003</c:v>
                </c:pt>
                <c:pt idx="88">
                  <c:v>-489.52800000000002</c:v>
                </c:pt>
                <c:pt idx="89">
                  <c:v>-1665.1980356445313</c:v>
                </c:pt>
                <c:pt idx="90">
                  <c:v>-1087.8400000000001</c:v>
                </c:pt>
                <c:pt idx="91">
                  <c:v>-1112.944</c:v>
                </c:pt>
                <c:pt idx="92">
                  <c:v>-1504.6000068359376</c:v>
                </c:pt>
                <c:pt idx="93">
                  <c:v>-1464.4</c:v>
                </c:pt>
                <c:pt idx="94">
                  <c:v>-633.99998266601563</c:v>
                </c:pt>
                <c:pt idx="95">
                  <c:v>-627.6</c:v>
                </c:pt>
                <c:pt idx="96">
                  <c:v>-794.96</c:v>
                </c:pt>
                <c:pt idx="97">
                  <c:v>-1485.3200000000002</c:v>
                </c:pt>
                <c:pt idx="98">
                  <c:v>-1023.2159825439453</c:v>
                </c:pt>
                <c:pt idx="99">
                  <c:v>-1631.76</c:v>
                </c:pt>
                <c:pt idx="100">
                  <c:v>-1653.5999743652344</c:v>
                </c:pt>
                <c:pt idx="101">
                  <c:v>-1930.4980852050783</c:v>
                </c:pt>
                <c:pt idx="102">
                  <c:v>-1944.9999711914063</c:v>
                </c:pt>
                <c:pt idx="103">
                  <c:v>-1850.0000090332032</c:v>
                </c:pt>
                <c:pt idx="104">
                  <c:v>-1151.0600510253907</c:v>
                </c:pt>
                <c:pt idx="105">
                  <c:v>-1649.300035888672</c:v>
                </c:pt>
                <c:pt idx="106">
                  <c:v>-1129.68</c:v>
                </c:pt>
                <c:pt idx="107" formatCode="General">
                  <c:v>-2534.3898159179689</c:v>
                </c:pt>
                <c:pt idx="108" formatCode="General">
                  <c:v>-1940.9999660644532</c:v>
                </c:pt>
                <c:pt idx="109">
                  <c:v>-1198.7160000000001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914-421E-A093-F5A79D9373C6}"/>
            </c:ext>
          </c:extLst>
        </c:ser>
        <c:ser>
          <c:idx val="1"/>
          <c:order val="1"/>
          <c:tx>
            <c:strRef>
              <c:f>'Fig. s1'!$J$2</c:f>
              <c:strCache>
                <c:ptCount val="1"/>
                <c:pt idx="0">
                  <c:v>H pair (Cl Br)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'Fig. s1'!$J$3:$J$148</c:f>
              <c:numCache>
                <c:formatCode>0.00</c:formatCode>
                <c:ptCount val="146"/>
                <c:pt idx="0">
                  <c:v>-408.26639617919926</c:v>
                </c:pt>
                <c:pt idx="1">
                  <c:v>-137.00000003051758</c:v>
                </c:pt>
                <c:pt idx="2">
                  <c:v>-127.0680994720459</c:v>
                </c:pt>
                <c:pt idx="3">
                  <c:v>-411.11981701660159</c:v>
                </c:pt>
                <c:pt idx="4">
                  <c:v>-671.0999759521485</c:v>
                </c:pt>
                <c:pt idx="5">
                  <c:v>-132.46330062866213</c:v>
                </c:pt>
                <c:pt idx="6">
                  <c:v>-712.99954125976569</c:v>
                </c:pt>
                <c:pt idx="7">
                  <c:v>-383.70001617431643</c:v>
                </c:pt>
                <c:pt idx="8">
                  <c:v>-314.55308935546879</c:v>
                </c:pt>
                <c:pt idx="9">
                  <c:v>-186.02060424804688</c:v>
                </c:pt>
                <c:pt idx="10">
                  <c:v>-305.33199029541015</c:v>
                </c:pt>
                <c:pt idx="11">
                  <c:v>-436.68412341308596</c:v>
                </c:pt>
                <c:pt idx="12">
                  <c:v>-451.00000347900391</c:v>
                </c:pt>
                <c:pt idx="13">
                  <c:v>-514.99998974609377</c:v>
                </c:pt>
                <c:pt idx="14">
                  <c:v>-312.50000152587893</c:v>
                </c:pt>
                <c:pt idx="15">
                  <c:v>-219.10000311279299</c:v>
                </c:pt>
                <c:pt idx="16">
                  <c:v>-341.29998736572264</c:v>
                </c:pt>
                <c:pt idx="17">
                  <c:v>-641.32351489257815</c:v>
                </c:pt>
                <c:pt idx="18">
                  <c:v>-442.31001245117187</c:v>
                </c:pt>
                <c:pt idx="19">
                  <c:v>-481.28969659423831</c:v>
                </c:pt>
                <c:pt idx="20">
                  <c:v>-496.22242553710942</c:v>
                </c:pt>
                <c:pt idx="21">
                  <c:v>-388.29998376464846</c:v>
                </c:pt>
                <c:pt idx="22">
                  <c:v>-209.20000000000002</c:v>
                </c:pt>
                <c:pt idx="23">
                  <c:v>-435.22001708984379</c:v>
                </c:pt>
                <c:pt idx="24">
                  <c:v>-137.70000411987306</c:v>
                </c:pt>
                <c:pt idx="25">
                  <c:v>-173.20000173950197</c:v>
                </c:pt>
                <c:pt idx="26">
                  <c:v>-289.99998864746095</c:v>
                </c:pt>
                <c:pt idx="27">
                  <c:v>-431.00000976562501</c:v>
                </c:pt>
                <c:pt idx="28">
                  <c:v>-812.00001928710935</c:v>
                </c:pt>
                <c:pt idx="29">
                  <c:v>-359.40560638427735</c:v>
                </c:pt>
                <c:pt idx="30">
                  <c:v>-257.31601596069339</c:v>
                </c:pt>
                <c:pt idx="31">
                  <c:v>-415.99999053955082</c:v>
                </c:pt>
                <c:pt idx="32">
                  <c:v>-325.09678723144532</c:v>
                </c:pt>
                <c:pt idx="33">
                  <c:v>-224.26240957641602</c:v>
                </c:pt>
                <c:pt idx="34">
                  <c:v>-795.39004492187507</c:v>
                </c:pt>
                <c:pt idx="35">
                  <c:v>-833.84995312500007</c:v>
                </c:pt>
                <c:pt idx="36">
                  <c:v>-580.59997167968754</c:v>
                </c:pt>
                <c:pt idx="37">
                  <c:v>-935.40005615234384</c:v>
                </c:pt>
                <c:pt idx="38">
                  <c:v>-855.19999804687495</c:v>
                </c:pt>
                <c:pt idx="39">
                  <c:v>-424.03578466796876</c:v>
                </c:pt>
                <c:pt idx="40">
                  <c:v>-544.40003381347663</c:v>
                </c:pt>
                <c:pt idx="41">
                  <c:v>-530.00000897216796</c:v>
                </c:pt>
                <c:pt idx="42">
                  <c:v>-399.48830212402345</c:v>
                </c:pt>
                <c:pt idx="43">
                  <c:v>-961.09996459960939</c:v>
                </c:pt>
                <c:pt idx="44">
                  <c:v>-256.79999078369144</c:v>
                </c:pt>
                <c:pt idx="45">
                  <c:v>-988.09996728515625</c:v>
                </c:pt>
                <c:pt idx="46">
                  <c:v>-194.19999673461913</c:v>
                </c:pt>
                <c:pt idx="47">
                  <c:v>-1025.3000660400392</c:v>
                </c:pt>
                <c:pt idx="48">
                  <c:v>-1018.1999835205079</c:v>
                </c:pt>
                <c:pt idx="49">
                  <c:v>-721.70003442382813</c:v>
                </c:pt>
                <c:pt idx="50">
                  <c:v>-977.79995727539063</c:v>
                </c:pt>
                <c:pt idx="51">
                  <c:v>-868.99999658203126</c:v>
                </c:pt>
                <c:pt idx="52">
                  <c:v>-1040.9000477294921</c:v>
                </c:pt>
                <c:pt idx="53">
                  <c:v>-264.002014251709</c:v>
                </c:pt>
                <c:pt idx="54">
                  <c:v>-998.72085107421879</c:v>
                </c:pt>
                <c:pt idx="55">
                  <c:v>-959.59997863769536</c:v>
                </c:pt>
                <c:pt idx="56">
                  <c:v>-789.9999910888672</c:v>
                </c:pt>
                <c:pt idx="57">
                  <c:v>-1058.8000291748046</c:v>
                </c:pt>
                <c:pt idx="58">
                  <c:v>-1059.6999569091797</c:v>
                </c:pt>
                <c:pt idx="59">
                  <c:v>-863.70002490234378</c:v>
                </c:pt>
                <c:pt idx="60">
                  <c:v>-896.80001306152349</c:v>
                </c:pt>
                <c:pt idx="61">
                  <c:v>-118.40720478820801</c:v>
                </c:pt>
                <c:pt idx="62">
                  <c:v>-714.2000407714844</c:v>
                </c:pt>
                <c:pt idx="63">
                  <c:v>-379.07039361572265</c:v>
                </c:pt>
                <c:pt idx="64">
                  <c:v>-994.5369787597657</c:v>
                </c:pt>
                <c:pt idx="65">
                  <c:v>-447.99999963378906</c:v>
                </c:pt>
                <c:pt idx="66">
                  <c:v>-987.09999792480471</c:v>
                </c:pt>
                <c:pt idx="67">
                  <c:v>-524.67357446289066</c:v>
                </c:pt>
                <c:pt idx="68">
                  <c:v>-381.99921276855468</c:v>
                </c:pt>
                <c:pt idx="69">
                  <c:v>-995.79200000000003</c:v>
                </c:pt>
                <c:pt idx="70">
                  <c:v>-983.99998437500005</c:v>
                </c:pt>
                <c:pt idx="71">
                  <c:v>-245.60000515747072</c:v>
                </c:pt>
                <c:pt idx="72">
                  <c:v>-1019.2009743652344</c:v>
                </c:pt>
                <c:pt idx="73">
                  <c:v>-1186.7579931640626</c:v>
                </c:pt>
                <c:pt idx="74">
                  <c:v>-323.84160638427738</c:v>
                </c:pt>
                <c:pt idx="75">
                  <c:v>-979.79995983886727</c:v>
                </c:pt>
                <c:pt idx="76">
                  <c:v>-188.69839361572267</c:v>
                </c:pt>
                <c:pt idx="77">
                  <c:v>-512.95836169433596</c:v>
                </c:pt>
                <c:pt idx="78">
                  <c:v>-527.18403192138669</c:v>
                </c:pt>
                <c:pt idx="79">
                  <c:v>-797.47042553710935</c:v>
                </c:pt>
                <c:pt idx="80">
                  <c:v>-858.97521276855468</c:v>
                </c:pt>
                <c:pt idx="81">
                  <c:v>-1687.000981201172</c:v>
                </c:pt>
                <c:pt idx="82">
                  <c:v>-1039.0000229492189</c:v>
                </c:pt>
                <c:pt idx="83">
                  <c:v>-1143.0000285644533</c:v>
                </c:pt>
                <c:pt idx="84">
                  <c:v>-598.29999755859376</c:v>
                </c:pt>
                <c:pt idx="85">
                  <c:v>-2113.0000588378907</c:v>
                </c:pt>
                <c:pt idx="86">
                  <c:v>-2625.0000766601565</c:v>
                </c:pt>
                <c:pt idx="87">
                  <c:v>-2499.0610126953125</c:v>
                </c:pt>
                <c:pt idx="88">
                  <c:v>-2623.7990664062499</c:v>
                </c:pt>
                <c:pt idx="89">
                  <c:v>-35.145598403930663</c:v>
                </c:pt>
                <c:pt idx="90">
                  <c:v>-35.421742340087889</c:v>
                </c:pt>
                <c:pt idx="91">
                  <c:v>-435.13600000000002</c:v>
                </c:pt>
                <c:pt idx="92">
                  <c:v>-221.75200000000001</c:v>
                </c:pt>
                <c:pt idx="93">
                  <c:v>-81.600010421752927</c:v>
                </c:pt>
                <c:pt idx="94">
                  <c:v>-56.499980644226078</c:v>
                </c:pt>
                <c:pt idx="95">
                  <c:v>-949.79998522949222</c:v>
                </c:pt>
                <c:pt idx="96">
                  <c:v>-931.00001220703132</c:v>
                </c:pt>
                <c:pt idx="97">
                  <c:v>-178.00000469970703</c:v>
                </c:pt>
                <c:pt idx="98">
                  <c:v>-1232.2010239257813</c:v>
                </c:pt>
                <c:pt idx="99">
                  <c:v>-1069.30005859375</c:v>
                </c:pt>
                <c:pt idx="100">
                  <c:v>-1029.9999794921875</c:v>
                </c:pt>
                <c:pt idx="101">
                  <c:v>-633.99998266601563</c:v>
                </c:pt>
                <c:pt idx="102">
                  <c:v>-305.0000078735352</c:v>
                </c:pt>
                <c:pt idx="103">
                  <c:v>-1243.4839572753906</c:v>
                </c:pt>
                <c:pt idx="104">
                  <c:v>-1140.000056640625</c:v>
                </c:pt>
                <c:pt idx="105">
                  <c:v>-1164.8260852050782</c:v>
                </c:pt>
                <c:pt idx="106">
                  <c:v>-1136.7929787597657</c:v>
                </c:pt>
                <c:pt idx="107">
                  <c:v>-990.3527872314454</c:v>
                </c:pt>
                <c:pt idx="108">
                  <c:v>-1043.9999974365235</c:v>
                </c:pt>
                <c:pt idx="109">
                  <c:v>-476.976</c:v>
                </c:pt>
                <c:pt idx="110">
                  <c:v>-815.02648596191409</c:v>
                </c:pt>
                <c:pt idx="111">
                  <c:v>-334.72</c:v>
                </c:pt>
                <c:pt idx="112">
                  <c:v>-1467.9999663085939</c:v>
                </c:pt>
                <c:pt idx="113">
                  <c:v>-835.96321276855474</c:v>
                </c:pt>
                <c:pt idx="114">
                  <c:v>-989.90001428222661</c:v>
                </c:pt>
                <c:pt idx="115">
                  <c:v>-1702.4999636230471</c:v>
                </c:pt>
                <c:pt idx="116">
                  <c:v>-1408.3340424804687</c:v>
                </c:pt>
                <c:pt idx="117">
                  <c:v>-1060.2259575195312</c:v>
                </c:pt>
                <c:pt idx="118">
                  <c:v>-1386.5999194335939</c:v>
                </c:pt>
                <c:pt idx="119">
                  <c:v>-510.44800000000004</c:v>
                </c:pt>
                <c:pt idx="120">
                  <c:v>-2424.6001645507813</c:v>
                </c:pt>
                <c:pt idx="121">
                  <c:v>-2164.8001699218753</c:v>
                </c:pt>
                <c:pt idx="122">
                  <c:v>-1982.0000505371095</c:v>
                </c:pt>
                <c:pt idx="123">
                  <c:v>-1977.4000510253907</c:v>
                </c:pt>
                <c:pt idx="124">
                  <c:v>-1976.1999345703125</c:v>
                </c:pt>
                <c:pt idx="125">
                  <c:v>-1725.9</c:v>
                </c:pt>
                <c:pt idx="126">
                  <c:v>-1722.5999670410156</c:v>
                </c:pt>
                <c:pt idx="127">
                  <c:v>-1708.6999907226564</c:v>
                </c:pt>
                <c:pt idx="128">
                  <c:v>-1700.4000471191407</c:v>
                </c:pt>
                <c:pt idx="129">
                  <c:v>-1696.5999975585937</c:v>
                </c:pt>
                <c:pt idx="130">
                  <c:v>-1695.4000087890627</c:v>
                </c:pt>
                <c:pt idx="131">
                  <c:v>-1688.6999650878906</c:v>
                </c:pt>
                <c:pt idx="132">
                  <c:v>-1687.3999985351563</c:v>
                </c:pt>
                <c:pt idx="133">
                  <c:v>-1668.5999616699219</c:v>
                </c:pt>
                <c:pt idx="134">
                  <c:v>-1666.5000451660158</c:v>
                </c:pt>
                <c:pt idx="135">
                  <c:v>-1663.5999233398438</c:v>
                </c:pt>
                <c:pt idx="136">
                  <c:v>-1660.999990234375</c:v>
                </c:pt>
                <c:pt idx="137">
                  <c:v>-1659.0000515136719</c:v>
                </c:pt>
                <c:pt idx="138">
                  <c:v>-1632.1779147949219</c:v>
                </c:pt>
                <c:pt idx="139">
                  <c:v>-1559.8000009765626</c:v>
                </c:pt>
                <c:pt idx="140">
                  <c:v>-1555.5999125976564</c:v>
                </c:pt>
                <c:pt idx="141">
                  <c:v>-1132.0000463867189</c:v>
                </c:pt>
                <c:pt idx="142">
                  <c:v>-1093.7000004882814</c:v>
                </c:pt>
                <c:pt idx="143">
                  <c:v>-654.00000830078125</c:v>
                </c:pt>
                <c:pt idx="144" formatCode="General">
                  <c:v>-614.99999023437499</c:v>
                </c:pt>
                <c:pt idx="145">
                  <c:v>-181.60000292968752</c:v>
                </c:pt>
              </c:numCache>
            </c:numRef>
          </c:xVal>
          <c:yVal>
            <c:numRef>
              <c:f>'Fig. s1'!$K$3:$K$148</c:f>
              <c:numCache>
                <c:formatCode>0.00</c:formatCode>
                <c:ptCount val="146"/>
                <c:pt idx="0">
                  <c:v>-351.15999298095704</c:v>
                </c:pt>
                <c:pt idx="1">
                  <c:v>-104.99999891662598</c:v>
                </c:pt>
                <c:pt idx="2">
                  <c:v>-100.416</c:v>
                </c:pt>
                <c:pt idx="3">
                  <c:v>-361.16000579833985</c:v>
                </c:pt>
                <c:pt idx="4">
                  <c:v>-548.00000012207033</c:v>
                </c:pt>
                <c:pt idx="5">
                  <c:v>-102.09800170898438</c:v>
                </c:pt>
                <c:pt idx="6">
                  <c:v>-662.49460852050788</c:v>
                </c:pt>
                <c:pt idx="7">
                  <c:v>-334.29997839355468</c:v>
                </c:pt>
                <c:pt idx="8">
                  <c:v>-271.49978936767582</c:v>
                </c:pt>
                <c:pt idx="9">
                  <c:v>-175.30119509887697</c:v>
                </c:pt>
                <c:pt idx="10">
                  <c:v>-211.89999069213869</c:v>
                </c:pt>
                <c:pt idx="11">
                  <c:v>-393.450020690918</c:v>
                </c:pt>
                <c:pt idx="12">
                  <c:v>-364.42639361572265</c:v>
                </c:pt>
                <c:pt idx="13">
                  <c:v>-405.39998333740238</c:v>
                </c:pt>
                <c:pt idx="14">
                  <c:v>-215.39999517822267</c:v>
                </c:pt>
                <c:pt idx="15">
                  <c:v>-138.50000195312501</c:v>
                </c:pt>
                <c:pt idx="16">
                  <c:v>-341.29998736572264</c:v>
                </c:pt>
                <c:pt idx="17">
                  <c:v>-524.29999847412114</c:v>
                </c:pt>
                <c:pt idx="18">
                  <c:v>-405.60000274658205</c:v>
                </c:pt>
                <c:pt idx="19">
                  <c:v>-384.928</c:v>
                </c:pt>
                <c:pt idx="20">
                  <c:v>-355.60000250244144</c:v>
                </c:pt>
                <c:pt idx="21">
                  <c:v>-297.99999890136718</c:v>
                </c:pt>
                <c:pt idx="22">
                  <c:v>-155.00000714111329</c:v>
                </c:pt>
                <c:pt idx="23">
                  <c:v>-394.77000195312502</c:v>
                </c:pt>
                <c:pt idx="24">
                  <c:v>-100.416</c:v>
                </c:pt>
                <c:pt idx="25">
                  <c:v>-103.34480319213867</c:v>
                </c:pt>
                <c:pt idx="26">
                  <c:v>-202.8999951171875</c:v>
                </c:pt>
                <c:pt idx="27">
                  <c:v>-404.60000146484379</c:v>
                </c:pt>
                <c:pt idx="28">
                  <c:v>-753.7000115966797</c:v>
                </c:pt>
                <c:pt idx="29">
                  <c:v>-278.65439361572265</c:v>
                </c:pt>
                <c:pt idx="30">
                  <c:v>-79.496000000000009</c:v>
                </c:pt>
                <c:pt idx="31">
                  <c:v>-329.00000671386721</c:v>
                </c:pt>
                <c:pt idx="32">
                  <c:v>-253.59999945068361</c:v>
                </c:pt>
                <c:pt idx="33">
                  <c:v>-175.50000149536135</c:v>
                </c:pt>
                <c:pt idx="34">
                  <c:v>-683.79996350097656</c:v>
                </c:pt>
                <c:pt idx="35">
                  <c:v>-717.97442553710937</c:v>
                </c:pt>
                <c:pt idx="36">
                  <c:v>-447.68800000000005</c:v>
                </c:pt>
                <c:pt idx="37">
                  <c:v>-758.99998327636717</c:v>
                </c:pt>
                <c:pt idx="38">
                  <c:v>-757.29997790527352</c:v>
                </c:pt>
                <c:pt idx="39">
                  <c:v>-284.00001287841798</c:v>
                </c:pt>
                <c:pt idx="40">
                  <c:v>-400.00000195312504</c:v>
                </c:pt>
                <c:pt idx="41">
                  <c:v>-399.00000067138672</c:v>
                </c:pt>
                <c:pt idx="42">
                  <c:v>-265.70000857543948</c:v>
                </c:pt>
                <c:pt idx="43">
                  <c:v>-791.9000158691407</c:v>
                </c:pt>
                <c:pt idx="44">
                  <c:v>-176.63900445556641</c:v>
                </c:pt>
                <c:pt idx="45">
                  <c:v>-831.99998107910164</c:v>
                </c:pt>
                <c:pt idx="46">
                  <c:v>-130.95919680786133</c:v>
                </c:pt>
                <c:pt idx="47">
                  <c:v>-853.40001489257816</c:v>
                </c:pt>
                <c:pt idx="48">
                  <c:v>-838.20000817871096</c:v>
                </c:pt>
                <c:pt idx="49">
                  <c:v>-550.20002209472659</c:v>
                </c:pt>
                <c:pt idx="50">
                  <c:v>-804.00000903320313</c:v>
                </c:pt>
                <c:pt idx="51">
                  <c:v>-781.99998083496098</c:v>
                </c:pt>
                <c:pt idx="52">
                  <c:v>-864.00002209472655</c:v>
                </c:pt>
                <c:pt idx="53">
                  <c:v>-164.43119680786134</c:v>
                </c:pt>
                <c:pt idx="54">
                  <c:v>-837.53495800781252</c:v>
                </c:pt>
                <c:pt idx="55">
                  <c:v>-792.59998803710937</c:v>
                </c:pt>
                <c:pt idx="56">
                  <c:v>-715.90004614257816</c:v>
                </c:pt>
                <c:pt idx="57">
                  <c:v>-871.59999353027342</c:v>
                </c:pt>
                <c:pt idx="58">
                  <c:v>-891.19998034667969</c:v>
                </c:pt>
                <c:pt idx="59">
                  <c:v>-698.70003686523444</c:v>
                </c:pt>
                <c:pt idx="60">
                  <c:v>-730.50127148437502</c:v>
                </c:pt>
                <c:pt idx="61">
                  <c:v>-53.299981330871582</c:v>
                </c:pt>
                <c:pt idx="62">
                  <c:v>-600.00000292968753</c:v>
                </c:pt>
                <c:pt idx="63">
                  <c:v>-276.14400000000001</c:v>
                </c:pt>
                <c:pt idx="64">
                  <c:v>-837.09999719238283</c:v>
                </c:pt>
                <c:pt idx="65">
                  <c:v>-265.00000448608398</c:v>
                </c:pt>
                <c:pt idx="66">
                  <c:v>-814.00002185058599</c:v>
                </c:pt>
                <c:pt idx="67">
                  <c:v>-386.60160638427737</c:v>
                </c:pt>
                <c:pt idx="68">
                  <c:v>-259.40798403930665</c:v>
                </c:pt>
                <c:pt idx="69">
                  <c:v>-836.09996398925796</c:v>
                </c:pt>
                <c:pt idx="70">
                  <c:v>-771.09857189941408</c:v>
                </c:pt>
                <c:pt idx="71">
                  <c:v>-129.9999990386963</c:v>
                </c:pt>
                <c:pt idx="72">
                  <c:v>-802.49957617187499</c:v>
                </c:pt>
                <c:pt idx="73">
                  <c:v>-965.61690466308596</c:v>
                </c:pt>
                <c:pt idx="74">
                  <c:v>-190.37200000000001</c:v>
                </c:pt>
                <c:pt idx="75">
                  <c:v>-760.69998864746094</c:v>
                </c:pt>
                <c:pt idx="76">
                  <c:v>-73.300002975463869</c:v>
                </c:pt>
                <c:pt idx="77">
                  <c:v>-312.9999862060547</c:v>
                </c:pt>
                <c:pt idx="78">
                  <c:v>-213.00000167846682</c:v>
                </c:pt>
                <c:pt idx="79">
                  <c:v>-556.05402136230475</c:v>
                </c:pt>
                <c:pt idx="80">
                  <c:v>-605.59997180175787</c:v>
                </c:pt>
                <c:pt idx="81">
                  <c:v>-1539.0000253906251</c:v>
                </c:pt>
                <c:pt idx="82">
                  <c:v>-810.8592127685547</c:v>
                </c:pt>
                <c:pt idx="83">
                  <c:v>-862.322361694336</c:v>
                </c:pt>
                <c:pt idx="84">
                  <c:v>-343.08800000000002</c:v>
                </c:pt>
                <c:pt idx="85">
                  <c:v>-2019.6169787597657</c:v>
                </c:pt>
                <c:pt idx="86">
                  <c:v>-2505.9989345703125</c:v>
                </c:pt>
                <c:pt idx="87">
                  <c:v>-2410.0008544921875</c:v>
                </c:pt>
                <c:pt idx="88">
                  <c:v>-2531.0020629882815</c:v>
                </c:pt>
                <c:pt idx="89">
                  <c:v>-14.225600399017335</c:v>
                </c:pt>
                <c:pt idx="90">
                  <c:v>-10.46</c:v>
                </c:pt>
                <c:pt idx="91">
                  <c:v>-397.48</c:v>
                </c:pt>
                <c:pt idx="92">
                  <c:v>-208.78160638427735</c:v>
                </c:pt>
                <c:pt idx="93">
                  <c:v>-62.760000000000005</c:v>
                </c:pt>
                <c:pt idx="94">
                  <c:v>-38.500001464843749</c:v>
                </c:pt>
                <c:pt idx="95">
                  <c:v>-887.00001965332035</c:v>
                </c:pt>
                <c:pt idx="96">
                  <c:v>-870.00002978515624</c:v>
                </c:pt>
                <c:pt idx="97">
                  <c:v>-112.968</c:v>
                </c:pt>
                <c:pt idx="98">
                  <c:v>-1129.6999189453124</c:v>
                </c:pt>
                <c:pt idx="99">
                  <c:v>-973.61685107421874</c:v>
                </c:pt>
                <c:pt idx="100">
                  <c:v>-950.00000463867195</c:v>
                </c:pt>
                <c:pt idx="101">
                  <c:v>-633.99998266601563</c:v>
                </c:pt>
                <c:pt idx="102">
                  <c:v>103.99999763488771</c:v>
                </c:pt>
                <c:pt idx="103">
                  <c:v>-1137.3999958496095</c:v>
                </c:pt>
                <c:pt idx="104">
                  <c:v>-953.952</c:v>
                </c:pt>
                <c:pt idx="105">
                  <c:v>-1056.8780424804688</c:v>
                </c:pt>
                <c:pt idx="106">
                  <c:v>-1032.6109573974609</c:v>
                </c:pt>
                <c:pt idx="107">
                  <c:v>-766.29995751953129</c:v>
                </c:pt>
                <c:pt idx="108">
                  <c:v>-826.34</c:v>
                </c:pt>
                <c:pt idx="109">
                  <c:v>-304.00000659179688</c:v>
                </c:pt>
                <c:pt idx="110">
                  <c:v>-618.00002600097662</c:v>
                </c:pt>
                <c:pt idx="111">
                  <c:v>-230.00000750732423</c:v>
                </c:pt>
                <c:pt idx="112">
                  <c:v>-1385.00001953125</c:v>
                </c:pt>
                <c:pt idx="113">
                  <c:v>-741.82321276855475</c:v>
                </c:pt>
                <c:pt idx="114">
                  <c:v>-938.0999670410157</c:v>
                </c:pt>
                <c:pt idx="115">
                  <c:v>-1665.6999675292968</c:v>
                </c:pt>
                <c:pt idx="116">
                  <c:v>-1026.7540213623047</c:v>
                </c:pt>
                <c:pt idx="117">
                  <c:v>-970.26957446289066</c:v>
                </c:pt>
                <c:pt idx="118">
                  <c:v>-1274.4000756835937</c:v>
                </c:pt>
                <c:pt idx="119">
                  <c:v>-476.976</c:v>
                </c:pt>
                <c:pt idx="120">
                  <c:v>-2025.0999238281252</c:v>
                </c:pt>
                <c:pt idx="121">
                  <c:v>-2058.000020263672</c:v>
                </c:pt>
                <c:pt idx="122">
                  <c:v>-1697.4000751953126</c:v>
                </c:pt>
                <c:pt idx="123">
                  <c:v>-1682.0000490722657</c:v>
                </c:pt>
                <c:pt idx="124">
                  <c:v>-1682.3001101074219</c:v>
                </c:pt>
                <c:pt idx="125">
                  <c:v>-1435.0999975585937</c:v>
                </c:pt>
                <c:pt idx="126">
                  <c:v>-1471.099916015625</c:v>
                </c:pt>
                <c:pt idx="127">
                  <c:v>-1669.0000004882813</c:v>
                </c:pt>
                <c:pt idx="128">
                  <c:v>-1160.9999877929688</c:v>
                </c:pt>
                <c:pt idx="129">
                  <c:v>-1657.3000461425781</c:v>
                </c:pt>
                <c:pt idx="130">
                  <c:v>-1655.9999519042969</c:v>
                </c:pt>
                <c:pt idx="131">
                  <c:v>-1649.300035888672</c:v>
                </c:pt>
                <c:pt idx="132">
                  <c:v>-1648.0999194335939</c:v>
                </c:pt>
                <c:pt idx="133">
                  <c:v>-1630.0999602050781</c:v>
                </c:pt>
                <c:pt idx="134">
                  <c:v>-1626.6999494628908</c:v>
                </c:pt>
                <c:pt idx="135">
                  <c:v>-1624.199994140625</c:v>
                </c:pt>
                <c:pt idx="136">
                  <c:v>-1621.6999111328125</c:v>
                </c:pt>
                <c:pt idx="137">
                  <c:v>-1618.4000058593751</c:v>
                </c:pt>
                <c:pt idx="138">
                  <c:v>-1561.4689787597656</c:v>
                </c:pt>
                <c:pt idx="139">
                  <c:v>-1455.8999731445313</c:v>
                </c:pt>
                <c:pt idx="140">
                  <c:v>-1516.3000888671875</c:v>
                </c:pt>
                <c:pt idx="141">
                  <c:v>-1002.9050426025391</c:v>
                </c:pt>
                <c:pt idx="142">
                  <c:v>-1000.999974243164</c:v>
                </c:pt>
                <c:pt idx="143">
                  <c:v>-557.29997692871098</c:v>
                </c:pt>
                <c:pt idx="144" formatCode="General">
                  <c:v>-447.68800000000005</c:v>
                </c:pt>
                <c:pt idx="145">
                  <c:v>-127.19999864196778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914-421E-A093-F5A79D9373C6}"/>
            </c:ext>
          </c:extLst>
        </c:ser>
        <c:ser>
          <c:idx val="2"/>
          <c:order val="2"/>
          <c:tx>
            <c:strRef>
              <c:f>'Fig. s1'!$M$2</c:f>
              <c:strCache>
                <c:ptCount val="1"/>
                <c:pt idx="0">
                  <c:v>H pair (Cl I)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'Fig. s1'!$M$3:$M$112</c:f>
              <c:numCache>
                <c:formatCode>0.00</c:formatCode>
                <c:ptCount val="110"/>
                <c:pt idx="0">
                  <c:v>-408.26639617919926</c:v>
                </c:pt>
                <c:pt idx="1">
                  <c:v>-137.00000003051758</c:v>
                </c:pt>
                <c:pt idx="2">
                  <c:v>-127.0680994720459</c:v>
                </c:pt>
                <c:pt idx="3">
                  <c:v>-411.11981701660159</c:v>
                </c:pt>
                <c:pt idx="4">
                  <c:v>-132.46330062866213</c:v>
                </c:pt>
                <c:pt idx="5">
                  <c:v>-712.99954125976569</c:v>
                </c:pt>
                <c:pt idx="6">
                  <c:v>-383.70001617431643</c:v>
                </c:pt>
                <c:pt idx="7">
                  <c:v>-314.55308935546879</c:v>
                </c:pt>
                <c:pt idx="8">
                  <c:v>-186.02060424804688</c:v>
                </c:pt>
                <c:pt idx="9">
                  <c:v>-305.33199029541015</c:v>
                </c:pt>
                <c:pt idx="10">
                  <c:v>-436.68412341308596</c:v>
                </c:pt>
                <c:pt idx="11">
                  <c:v>-451.00000347900391</c:v>
                </c:pt>
                <c:pt idx="12">
                  <c:v>-514.99998974609377</c:v>
                </c:pt>
                <c:pt idx="13">
                  <c:v>-312.50000152587893</c:v>
                </c:pt>
                <c:pt idx="14">
                  <c:v>-219.10000311279299</c:v>
                </c:pt>
                <c:pt idx="15">
                  <c:v>-641.32351489257815</c:v>
                </c:pt>
                <c:pt idx="16">
                  <c:v>-442.31001245117187</c:v>
                </c:pt>
                <c:pt idx="17">
                  <c:v>-481.28969659423831</c:v>
                </c:pt>
                <c:pt idx="18">
                  <c:v>-496.22242553710942</c:v>
                </c:pt>
                <c:pt idx="19">
                  <c:v>-388.29998376464846</c:v>
                </c:pt>
                <c:pt idx="20">
                  <c:v>-435.22001708984379</c:v>
                </c:pt>
                <c:pt idx="21">
                  <c:v>-137.70000411987306</c:v>
                </c:pt>
                <c:pt idx="22">
                  <c:v>-173.20000173950197</c:v>
                </c:pt>
                <c:pt idx="23">
                  <c:v>-289.99998864746095</c:v>
                </c:pt>
                <c:pt idx="24">
                  <c:v>-431.00000976562501</c:v>
                </c:pt>
                <c:pt idx="25">
                  <c:v>-812.00001928710935</c:v>
                </c:pt>
                <c:pt idx="26">
                  <c:v>-359.40560638427735</c:v>
                </c:pt>
                <c:pt idx="27">
                  <c:v>-257.31601596069339</c:v>
                </c:pt>
                <c:pt idx="28">
                  <c:v>-415.99999053955082</c:v>
                </c:pt>
                <c:pt idx="29">
                  <c:v>-325.09678723144532</c:v>
                </c:pt>
                <c:pt idx="30">
                  <c:v>-224.26240957641602</c:v>
                </c:pt>
                <c:pt idx="31">
                  <c:v>-362.75281915283205</c:v>
                </c:pt>
                <c:pt idx="32">
                  <c:v>-795.39004492187507</c:v>
                </c:pt>
                <c:pt idx="33">
                  <c:v>-833.84995312500007</c:v>
                </c:pt>
                <c:pt idx="34">
                  <c:v>-580.59997167968754</c:v>
                </c:pt>
                <c:pt idx="35">
                  <c:v>-935.40005615234384</c:v>
                </c:pt>
                <c:pt idx="36">
                  <c:v>-855.19999804687495</c:v>
                </c:pt>
                <c:pt idx="37">
                  <c:v>-424.03578466796876</c:v>
                </c:pt>
                <c:pt idx="38">
                  <c:v>-544.40003381347663</c:v>
                </c:pt>
                <c:pt idx="39">
                  <c:v>-530.00000897216796</c:v>
                </c:pt>
                <c:pt idx="40">
                  <c:v>-961.09996459960939</c:v>
                </c:pt>
                <c:pt idx="41">
                  <c:v>-988.09996728515625</c:v>
                </c:pt>
                <c:pt idx="42">
                  <c:v>-1025.3000660400392</c:v>
                </c:pt>
                <c:pt idx="43">
                  <c:v>-1018.1999835205079</c:v>
                </c:pt>
                <c:pt idx="44">
                  <c:v>-721.70003442382813</c:v>
                </c:pt>
                <c:pt idx="45">
                  <c:v>-977.79995727539063</c:v>
                </c:pt>
                <c:pt idx="46">
                  <c:v>-868.99999658203126</c:v>
                </c:pt>
                <c:pt idx="47">
                  <c:v>-1040.9000477294921</c:v>
                </c:pt>
                <c:pt idx="48">
                  <c:v>-998.72085107421879</c:v>
                </c:pt>
                <c:pt idx="49">
                  <c:v>-959.59997863769536</c:v>
                </c:pt>
                <c:pt idx="50">
                  <c:v>-1058.8000291748046</c:v>
                </c:pt>
                <c:pt idx="51">
                  <c:v>-1059.6999569091797</c:v>
                </c:pt>
                <c:pt idx="52">
                  <c:v>-863.70002490234378</c:v>
                </c:pt>
                <c:pt idx="53">
                  <c:v>-896.80001306152349</c:v>
                </c:pt>
                <c:pt idx="54">
                  <c:v>-714.2000407714844</c:v>
                </c:pt>
                <c:pt idx="55">
                  <c:v>-379.07039361572265</c:v>
                </c:pt>
                <c:pt idx="56">
                  <c:v>-994.5369787597657</c:v>
                </c:pt>
                <c:pt idx="57">
                  <c:v>-987.09999792480471</c:v>
                </c:pt>
                <c:pt idx="58">
                  <c:v>-524.67357446289066</c:v>
                </c:pt>
                <c:pt idx="59">
                  <c:v>-381.99921276855468</c:v>
                </c:pt>
                <c:pt idx="60">
                  <c:v>-995.79200000000003</c:v>
                </c:pt>
                <c:pt idx="61">
                  <c:v>-999.976</c:v>
                </c:pt>
                <c:pt idx="62">
                  <c:v>-245.60000515747072</c:v>
                </c:pt>
                <c:pt idx="63">
                  <c:v>-1019.2009743652344</c:v>
                </c:pt>
                <c:pt idx="64">
                  <c:v>-1186.7579931640626</c:v>
                </c:pt>
                <c:pt idx="65">
                  <c:v>-323.84160638427738</c:v>
                </c:pt>
                <c:pt idx="66">
                  <c:v>-979.79995983886727</c:v>
                </c:pt>
                <c:pt idx="67">
                  <c:v>-527.18403192138669</c:v>
                </c:pt>
                <c:pt idx="68">
                  <c:v>-797.47042553710935</c:v>
                </c:pt>
                <c:pt idx="69">
                  <c:v>-858.97521276855468</c:v>
                </c:pt>
                <c:pt idx="70">
                  <c:v>-1687.000981201172</c:v>
                </c:pt>
                <c:pt idx="71">
                  <c:v>-35.145598403930663</c:v>
                </c:pt>
                <c:pt idx="72">
                  <c:v>-263.99990744018555</c:v>
                </c:pt>
                <c:pt idx="73">
                  <c:v>-435.13600000000002</c:v>
                </c:pt>
                <c:pt idx="74">
                  <c:v>-81.600010421752927</c:v>
                </c:pt>
                <c:pt idx="75">
                  <c:v>-127.61200000000001</c:v>
                </c:pt>
                <c:pt idx="76">
                  <c:v>-931.00001220703132</c:v>
                </c:pt>
                <c:pt idx="77">
                  <c:v>-178.00000469970703</c:v>
                </c:pt>
                <c:pt idx="78">
                  <c:v>-1232.2010239257813</c:v>
                </c:pt>
                <c:pt idx="79">
                  <c:v>-633.99998266601563</c:v>
                </c:pt>
                <c:pt idx="80">
                  <c:v>-1164.8260852050782</c:v>
                </c:pt>
                <c:pt idx="81">
                  <c:v>-1043.9999974365235</c:v>
                </c:pt>
                <c:pt idx="82">
                  <c:v>-476.976</c:v>
                </c:pt>
                <c:pt idx="83">
                  <c:v>-815.02648596191409</c:v>
                </c:pt>
                <c:pt idx="84">
                  <c:v>-1702.4999636230471</c:v>
                </c:pt>
                <c:pt idx="85">
                  <c:v>-1408.3340424804687</c:v>
                </c:pt>
                <c:pt idx="86">
                  <c:v>-1386.5999194335939</c:v>
                </c:pt>
                <c:pt idx="87">
                  <c:v>-510.44800000000004</c:v>
                </c:pt>
                <c:pt idx="88">
                  <c:v>-1977.4000510253907</c:v>
                </c:pt>
                <c:pt idx="89">
                  <c:v>-1725.9</c:v>
                </c:pt>
                <c:pt idx="90">
                  <c:v>-1722.5999670410156</c:v>
                </c:pt>
                <c:pt idx="91">
                  <c:v>-1708.6999907226564</c:v>
                </c:pt>
                <c:pt idx="92">
                  <c:v>-1700.4000471191407</c:v>
                </c:pt>
                <c:pt idx="93">
                  <c:v>-1696.5999975585937</c:v>
                </c:pt>
                <c:pt idx="94">
                  <c:v>-1695.4000087890627</c:v>
                </c:pt>
                <c:pt idx="95">
                  <c:v>-1688.6999650878906</c:v>
                </c:pt>
                <c:pt idx="96">
                  <c:v>-1687.3999985351563</c:v>
                </c:pt>
                <c:pt idx="97">
                  <c:v>-1668.5999616699219</c:v>
                </c:pt>
                <c:pt idx="98">
                  <c:v>-1666.5000451660158</c:v>
                </c:pt>
                <c:pt idx="99">
                  <c:v>-1663.5999233398438</c:v>
                </c:pt>
                <c:pt idx="100">
                  <c:v>-1660.999990234375</c:v>
                </c:pt>
                <c:pt idx="101">
                  <c:v>-1659.0000515136719</c:v>
                </c:pt>
                <c:pt idx="102">
                  <c:v>-1555.5999125976564</c:v>
                </c:pt>
                <c:pt idx="103">
                  <c:v>-1315.0310212402344</c:v>
                </c:pt>
                <c:pt idx="104">
                  <c:v>-974.87200000000007</c:v>
                </c:pt>
                <c:pt idx="105">
                  <c:v>-181.60000292968752</c:v>
                </c:pt>
                <c:pt idx="106">
                  <c:v>-165.30000119018555</c:v>
                </c:pt>
                <c:pt idx="107" formatCode="General">
                  <c:v>-5.0208001995086669</c:v>
                </c:pt>
              </c:numCache>
            </c:numRef>
          </c:xVal>
          <c:yVal>
            <c:numRef>
              <c:f>'Fig. s1'!$N$3:$N$112</c:f>
              <c:numCache>
                <c:formatCode>0.00</c:formatCode>
                <c:ptCount val="110"/>
                <c:pt idx="0">
                  <c:v>-270.41190850830077</c:v>
                </c:pt>
                <c:pt idx="1">
                  <c:v>-67.780803192138677</c:v>
                </c:pt>
                <c:pt idx="2">
                  <c:v>-61.83951888275147</c:v>
                </c:pt>
                <c:pt idx="3">
                  <c:v>-287.81742767333986</c:v>
                </c:pt>
                <c:pt idx="4">
                  <c:v>-59.542499786376958</c:v>
                </c:pt>
                <c:pt idx="5">
                  <c:v>-590.57157446289068</c:v>
                </c:pt>
                <c:pt idx="6">
                  <c:v>-268.10000207519533</c:v>
                </c:pt>
                <c:pt idx="7">
                  <c:v>-202.08719680786135</c:v>
                </c:pt>
                <c:pt idx="8">
                  <c:v>-102.50000369262696</c:v>
                </c:pt>
                <c:pt idx="9">
                  <c:v>-96.400002258300788</c:v>
                </c:pt>
                <c:pt idx="10">
                  <c:v>-327.60721276855469</c:v>
                </c:pt>
                <c:pt idx="11">
                  <c:v>-263.59201596069335</c:v>
                </c:pt>
                <c:pt idx="12">
                  <c:v>-266.09999951171875</c:v>
                </c:pt>
                <c:pt idx="13">
                  <c:v>-94.300005950927741</c:v>
                </c:pt>
                <c:pt idx="14">
                  <c:v>-16.070998708724975</c:v>
                </c:pt>
                <c:pt idx="15">
                  <c:v>-364.00800000000004</c:v>
                </c:pt>
                <c:pt idx="16">
                  <c:v>-348.10000885009765</c:v>
                </c:pt>
                <c:pt idx="17">
                  <c:v>-242.672</c:v>
                </c:pt>
                <c:pt idx="18">
                  <c:v>-188.69839361572267</c:v>
                </c:pt>
                <c:pt idx="19">
                  <c:v>-157.99999502563477</c:v>
                </c:pt>
                <c:pt idx="20">
                  <c:v>-333.60000622558596</c:v>
                </c:pt>
                <c:pt idx="21">
                  <c:v>-51.400000442504883</c:v>
                </c:pt>
                <c:pt idx="22">
                  <c:v>-63.220242553710939</c:v>
                </c:pt>
                <c:pt idx="23">
                  <c:v>-103.99999763488771</c:v>
                </c:pt>
                <c:pt idx="24">
                  <c:v>-278.00000518798828</c:v>
                </c:pt>
                <c:pt idx="25">
                  <c:v>-574.46321276855474</c:v>
                </c:pt>
                <c:pt idx="26">
                  <c:v>-175.39328829956057</c:v>
                </c:pt>
                <c:pt idx="27">
                  <c:v>-42.000001960754396</c:v>
                </c:pt>
                <c:pt idx="28">
                  <c:v>-212.00000039672852</c:v>
                </c:pt>
                <c:pt idx="29">
                  <c:v>-153.00000457763673</c:v>
                </c:pt>
                <c:pt idx="30">
                  <c:v>-105.39999783325196</c:v>
                </c:pt>
                <c:pt idx="31">
                  <c:v>-176.00000213623048</c:v>
                </c:pt>
                <c:pt idx="32">
                  <c:v>-536.40002355957029</c:v>
                </c:pt>
                <c:pt idx="33">
                  <c:v>-561.50000146484376</c:v>
                </c:pt>
                <c:pt idx="34">
                  <c:v>-280.32800000000003</c:v>
                </c:pt>
                <c:pt idx="35">
                  <c:v>-537.99998730468747</c:v>
                </c:pt>
                <c:pt idx="36">
                  <c:v>-605.42478723144529</c:v>
                </c:pt>
                <c:pt idx="37">
                  <c:v>-123.99999932861328</c:v>
                </c:pt>
                <c:pt idx="38">
                  <c:v>-200.00000097656252</c:v>
                </c:pt>
                <c:pt idx="39">
                  <c:v>-223.99999981689453</c:v>
                </c:pt>
                <c:pt idx="40">
                  <c:v>-577.99997473144538</c:v>
                </c:pt>
                <c:pt idx="41">
                  <c:v>-619.70003137207038</c:v>
                </c:pt>
                <c:pt idx="42">
                  <c:v>-621.50001452636718</c:v>
                </c:pt>
                <c:pt idx="43">
                  <c:v>-624.09994763183602</c:v>
                </c:pt>
                <c:pt idx="44">
                  <c:v>-344.99999530029299</c:v>
                </c:pt>
                <c:pt idx="45">
                  <c:v>-614.99999023437499</c:v>
                </c:pt>
                <c:pt idx="46">
                  <c:v>-640.00139489746095</c:v>
                </c:pt>
                <c:pt idx="47">
                  <c:v>-639.20004040527351</c:v>
                </c:pt>
                <c:pt idx="48">
                  <c:v>-623.80001428222658</c:v>
                </c:pt>
                <c:pt idx="49">
                  <c:v>-579.90242553710937</c:v>
                </c:pt>
                <c:pt idx="50">
                  <c:v>-650.59999755859383</c:v>
                </c:pt>
                <c:pt idx="51">
                  <c:v>-669.29999279785159</c:v>
                </c:pt>
                <c:pt idx="52">
                  <c:v>-466.89998236083989</c:v>
                </c:pt>
                <c:pt idx="53">
                  <c:v>-512.40002471923833</c:v>
                </c:pt>
                <c:pt idx="54">
                  <c:v>-391.99999169921875</c:v>
                </c:pt>
                <c:pt idx="55">
                  <c:v>-150.624</c:v>
                </c:pt>
                <c:pt idx="56">
                  <c:v>-618.99999536132816</c:v>
                </c:pt>
                <c:pt idx="57">
                  <c:v>-605.09995520019538</c:v>
                </c:pt>
                <c:pt idx="58">
                  <c:v>-217.99999212646486</c:v>
                </c:pt>
                <c:pt idx="59">
                  <c:v>-96.231999999999999</c:v>
                </c:pt>
                <c:pt idx="60">
                  <c:v>-620.49998132324208</c:v>
                </c:pt>
                <c:pt idx="61">
                  <c:v>-616.7216383056641</c:v>
                </c:pt>
                <c:pt idx="62">
                  <c:v>-72.801598403930669</c:v>
                </c:pt>
                <c:pt idx="63">
                  <c:v>-518.29999078369144</c:v>
                </c:pt>
                <c:pt idx="64">
                  <c:v>-664.79997106933592</c:v>
                </c:pt>
                <c:pt idx="65">
                  <c:v>-69.000000656127938</c:v>
                </c:pt>
                <c:pt idx="66">
                  <c:v>-488.70002307128908</c:v>
                </c:pt>
                <c:pt idx="67">
                  <c:v>-75.000000366210941</c:v>
                </c:pt>
                <c:pt idx="68">
                  <c:v>-270.6999990234375</c:v>
                </c:pt>
                <c:pt idx="69">
                  <c:v>-292.88</c:v>
                </c:pt>
                <c:pt idx="70">
                  <c:v>-1437.6219147949218</c:v>
                </c:pt>
                <c:pt idx="71">
                  <c:v>1.2552000498771667</c:v>
                </c:pt>
                <c:pt idx="72">
                  <c:v>-152.39999423217773</c:v>
                </c:pt>
                <c:pt idx="73">
                  <c:v>-46.024000000000001</c:v>
                </c:pt>
                <c:pt idx="74">
                  <c:v>-46.024000000000001</c:v>
                </c:pt>
                <c:pt idx="75">
                  <c:v>-54.559359840393071</c:v>
                </c:pt>
                <c:pt idx="76">
                  <c:v>-802.0000064697266</c:v>
                </c:pt>
                <c:pt idx="77">
                  <c:v>-83.68</c:v>
                </c:pt>
                <c:pt idx="78">
                  <c:v>-1000.8000186767579</c:v>
                </c:pt>
                <c:pt idx="79">
                  <c:v>-633.99998266601563</c:v>
                </c:pt>
                <c:pt idx="80">
                  <c:v>-924.66399999999999</c:v>
                </c:pt>
                <c:pt idx="81">
                  <c:v>-523.83678723144533</c:v>
                </c:pt>
                <c:pt idx="82">
                  <c:v>-122.99999804687501</c:v>
                </c:pt>
                <c:pt idx="83">
                  <c:v>-375.70000592041015</c:v>
                </c:pt>
                <c:pt idx="84">
                  <c:v>-1601.1999965820314</c:v>
                </c:pt>
                <c:pt idx="85">
                  <c:v>-615.88485107421877</c:v>
                </c:pt>
                <c:pt idx="86">
                  <c:v>-1148.8000168457031</c:v>
                </c:pt>
                <c:pt idx="87">
                  <c:v>-439.32</c:v>
                </c:pt>
                <c:pt idx="88">
                  <c:v>-1259.0000495605468</c:v>
                </c:pt>
                <c:pt idx="89">
                  <c:v>-1091.5999562988281</c:v>
                </c:pt>
                <c:pt idx="90">
                  <c:v>-1125.0999194335939</c:v>
                </c:pt>
                <c:pt idx="91">
                  <c:v>-1605.0000461425782</c:v>
                </c:pt>
                <c:pt idx="92">
                  <c:v>-1596.5999970703126</c:v>
                </c:pt>
                <c:pt idx="93">
                  <c:v>-1592.9000529785158</c:v>
                </c:pt>
                <c:pt idx="94">
                  <c:v>-1591.5999587402343</c:v>
                </c:pt>
                <c:pt idx="95">
                  <c:v>-1584.9000427246094</c:v>
                </c:pt>
                <c:pt idx="96">
                  <c:v>-1583.5999484863282</c:v>
                </c:pt>
                <c:pt idx="97">
                  <c:v>-1564.4000004882814</c:v>
                </c:pt>
                <c:pt idx="98">
                  <c:v>-1562.6999951171877</c:v>
                </c:pt>
                <c:pt idx="99">
                  <c:v>-1559.8000009765626</c:v>
                </c:pt>
                <c:pt idx="100">
                  <c:v>-1557.300045654297</c:v>
                </c:pt>
                <c:pt idx="101">
                  <c:v>-1558.0999956054688</c:v>
                </c:pt>
                <c:pt idx="102">
                  <c:v>-1453.0999567871095</c:v>
                </c:pt>
                <c:pt idx="103">
                  <c:v>-920.40000500488281</c:v>
                </c:pt>
                <c:pt idx="104">
                  <c:v>-616.69999560546876</c:v>
                </c:pt>
                <c:pt idx="105">
                  <c:v>-97.899988220214851</c:v>
                </c:pt>
                <c:pt idx="106">
                  <c:v>-82.600011703491219</c:v>
                </c:pt>
                <c:pt idx="107" formatCode="General">
                  <c:v>104.18160638427734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914-421E-A093-F5A79D9373C6}"/>
            </c:ext>
          </c:extLst>
        </c:ser>
        <c:ser>
          <c:idx val="3"/>
          <c:order val="3"/>
          <c:tx>
            <c:strRef>
              <c:f>'Fig. s1'!$P$2</c:f>
              <c:strCache>
                <c:ptCount val="1"/>
                <c:pt idx="0">
                  <c:v>H pair (Cl H)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noFill/>
              <a:ln w="9525">
                <a:solidFill>
                  <a:sysClr val="windowText" lastClr="000000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'Fig. s1'!$P$3:$P$26</c:f>
              <c:numCache>
                <c:formatCode>0.00</c:formatCode>
                <c:ptCount val="24"/>
                <c:pt idx="0">
                  <c:v>-408.26639617919926</c:v>
                </c:pt>
                <c:pt idx="1">
                  <c:v>-411.11981701660159</c:v>
                </c:pt>
                <c:pt idx="2">
                  <c:v>-436.68412341308596</c:v>
                </c:pt>
                <c:pt idx="3">
                  <c:v>-514.99998974609377</c:v>
                </c:pt>
                <c:pt idx="4">
                  <c:v>-641.32351489257815</c:v>
                </c:pt>
                <c:pt idx="5">
                  <c:v>-442.31001245117187</c:v>
                </c:pt>
                <c:pt idx="6">
                  <c:v>-496.22242553710942</c:v>
                </c:pt>
                <c:pt idx="7">
                  <c:v>-435.22001708984379</c:v>
                </c:pt>
                <c:pt idx="8">
                  <c:v>-431.00000976562501</c:v>
                </c:pt>
                <c:pt idx="9">
                  <c:v>-693.49997912597655</c:v>
                </c:pt>
                <c:pt idx="10">
                  <c:v>-795.39004492187507</c:v>
                </c:pt>
                <c:pt idx="11">
                  <c:v>-833.84995312500007</c:v>
                </c:pt>
                <c:pt idx="12">
                  <c:v>-855.19999804687495</c:v>
                </c:pt>
                <c:pt idx="13">
                  <c:v>-868.99999658203126</c:v>
                </c:pt>
                <c:pt idx="14">
                  <c:v>-959.59997863769536</c:v>
                </c:pt>
                <c:pt idx="15">
                  <c:v>-863.70002490234378</c:v>
                </c:pt>
                <c:pt idx="16">
                  <c:v>-999.976</c:v>
                </c:pt>
                <c:pt idx="17">
                  <c:v>-502.00000500488284</c:v>
                </c:pt>
                <c:pt idx="18">
                  <c:v>-597.79998095703127</c:v>
                </c:pt>
                <c:pt idx="19">
                  <c:v>-554.79995776367184</c:v>
                </c:pt>
                <c:pt idx="20">
                  <c:v>-663.90004333496097</c:v>
                </c:pt>
                <c:pt idx="21">
                  <c:v>-687.39999365234382</c:v>
                </c:pt>
                <c:pt idx="22">
                  <c:v>-669.59998999023435</c:v>
                </c:pt>
                <c:pt idx="23">
                  <c:v>-718.39285107421881</c:v>
                </c:pt>
              </c:numCache>
            </c:numRef>
          </c:xVal>
          <c:yVal>
            <c:numRef>
              <c:f>'Fig. s1'!$Q$3:$Q$26</c:f>
              <c:numCache>
                <c:formatCode>0.00</c:formatCode>
                <c:ptCount val="24"/>
                <c:pt idx="0">
                  <c:v>-90.541765426635749</c:v>
                </c:pt>
                <c:pt idx="1">
                  <c:v>-56.379397605895996</c:v>
                </c:pt>
                <c:pt idx="2">
                  <c:v>-57.818697021484375</c:v>
                </c:pt>
                <c:pt idx="3">
                  <c:v>-144.34800000000001</c:v>
                </c:pt>
                <c:pt idx="4">
                  <c:v>-75.730401596069342</c:v>
                </c:pt>
                <c:pt idx="5">
                  <c:v>-54.040002868652344</c:v>
                </c:pt>
                <c:pt idx="6">
                  <c:v>-19.000000411987305</c:v>
                </c:pt>
                <c:pt idx="7">
                  <c:v>-52.300000000000004</c:v>
                </c:pt>
                <c:pt idx="8">
                  <c:v>-169.452</c:v>
                </c:pt>
                <c:pt idx="9">
                  <c:v>-202.08719680786135</c:v>
                </c:pt>
                <c:pt idx="10">
                  <c:v>-181.5019085083008</c:v>
                </c:pt>
                <c:pt idx="11">
                  <c:v>-180.00000726318359</c:v>
                </c:pt>
                <c:pt idx="12">
                  <c:v>-190.07910531616213</c:v>
                </c:pt>
                <c:pt idx="13">
                  <c:v>-151.00059255981446</c:v>
                </c:pt>
                <c:pt idx="14">
                  <c:v>-138.072</c:v>
                </c:pt>
                <c:pt idx="15">
                  <c:v>-127.19360638427735</c:v>
                </c:pt>
                <c:pt idx="16">
                  <c:v>-265.68398403930667</c:v>
                </c:pt>
                <c:pt idx="17">
                  <c:v>-201.25039361572266</c:v>
                </c:pt>
                <c:pt idx="18">
                  <c:v>-216.73119680786132</c:v>
                </c:pt>
                <c:pt idx="19">
                  <c:v>-193.30080319213869</c:v>
                </c:pt>
                <c:pt idx="20">
                  <c:v>-220.49680319213869</c:v>
                </c:pt>
                <c:pt idx="21">
                  <c:v>-231.79359042358399</c:v>
                </c:pt>
                <c:pt idx="22">
                  <c:v>-199.99519680786133</c:v>
                </c:pt>
                <c:pt idx="23">
                  <c:v>-143.49999240112305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9-9914-421E-A093-F5A79D9373C6}"/>
            </c:ext>
          </c:extLst>
        </c:ser>
        <c:ser>
          <c:idx val="4"/>
          <c:order val="4"/>
          <c:tx>
            <c:strRef>
              <c:f>'Fig. s1'!$S$2</c:f>
              <c:strCache>
                <c:ptCount val="1"/>
                <c:pt idx="0">
                  <c:v>H pair (Cl OH)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7"/>
            <c:spPr>
              <a:noFill/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'Fig. s1'!$S$3:$S$57</c:f>
              <c:numCache>
                <c:formatCode>0.00</c:formatCode>
                <c:ptCount val="55"/>
                <c:pt idx="0">
                  <c:v>-408.26639617919926</c:v>
                </c:pt>
                <c:pt idx="1">
                  <c:v>-411.11981701660159</c:v>
                </c:pt>
                <c:pt idx="2">
                  <c:v>-712.99954125976569</c:v>
                </c:pt>
                <c:pt idx="3">
                  <c:v>-436.68412341308596</c:v>
                </c:pt>
                <c:pt idx="4">
                  <c:v>-341.29998736572264</c:v>
                </c:pt>
                <c:pt idx="5">
                  <c:v>-442.31001245117187</c:v>
                </c:pt>
                <c:pt idx="6">
                  <c:v>-435.22001708984379</c:v>
                </c:pt>
                <c:pt idx="7">
                  <c:v>-435.13600000000002</c:v>
                </c:pt>
              </c:numCache>
            </c:numRef>
          </c:xVal>
          <c:yVal>
            <c:numRef>
              <c:f>'Fig. s1'!$T$3:$T$57</c:f>
              <c:numCache>
                <c:formatCode>0.00</c:formatCode>
                <c:ptCount val="55"/>
                <c:pt idx="0">
                  <c:v>-484.90000543212892</c:v>
                </c:pt>
                <c:pt idx="1">
                  <c:v>-425.7999839477539</c:v>
                </c:pt>
                <c:pt idx="2">
                  <c:v>-791.00002429199219</c:v>
                </c:pt>
                <c:pt idx="3">
                  <c:v>-424.57998046875002</c:v>
                </c:pt>
                <c:pt idx="4">
                  <c:v>-341.29998736572264</c:v>
                </c:pt>
                <c:pt idx="5">
                  <c:v>-416.19917999267579</c:v>
                </c:pt>
                <c:pt idx="6">
                  <c:v>-418.80169873046879</c:v>
                </c:pt>
                <c:pt idx="7">
                  <c:v>-405.84800000000001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914-421E-A093-F5A79D9373C6}"/>
            </c:ext>
          </c:extLst>
        </c:ser>
        <c:ser>
          <c:idx val="5"/>
          <c:order val="5"/>
          <c:tx>
            <c:strRef>
              <c:f>'Fig. s1'!$V$2</c:f>
              <c:strCache>
                <c:ptCount val="1"/>
                <c:pt idx="0">
                  <c:v>H pair (Cl NO3)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7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6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'Fig. s1'!$V$3:$V$36</c:f>
              <c:numCache>
                <c:formatCode>0.00</c:formatCode>
                <c:ptCount val="34"/>
                <c:pt idx="0">
                  <c:v>-408.26639617919926</c:v>
                </c:pt>
                <c:pt idx="1">
                  <c:v>-127.0680994720459</c:v>
                </c:pt>
                <c:pt idx="2">
                  <c:v>-411.11981701660159</c:v>
                </c:pt>
                <c:pt idx="3">
                  <c:v>-132.46330062866213</c:v>
                </c:pt>
                <c:pt idx="4">
                  <c:v>-314.55308935546879</c:v>
                </c:pt>
                <c:pt idx="5">
                  <c:v>-305.33199029541015</c:v>
                </c:pt>
                <c:pt idx="6">
                  <c:v>-436.68412341308596</c:v>
                </c:pt>
                <c:pt idx="7">
                  <c:v>-312.50000152587893</c:v>
                </c:pt>
                <c:pt idx="8">
                  <c:v>-219.10000311279299</c:v>
                </c:pt>
                <c:pt idx="9">
                  <c:v>-341.29998736572264</c:v>
                </c:pt>
                <c:pt idx="10">
                  <c:v>-641.32351489257815</c:v>
                </c:pt>
                <c:pt idx="11">
                  <c:v>-442.31001245117187</c:v>
                </c:pt>
                <c:pt idx="12">
                  <c:v>-481.28969659423831</c:v>
                </c:pt>
                <c:pt idx="13">
                  <c:v>-496.22242553710942</c:v>
                </c:pt>
                <c:pt idx="14">
                  <c:v>-435.22001708984379</c:v>
                </c:pt>
                <c:pt idx="15">
                  <c:v>-359.40560638427735</c:v>
                </c:pt>
                <c:pt idx="16">
                  <c:v>-415.99999053955082</c:v>
                </c:pt>
                <c:pt idx="17">
                  <c:v>-325.09678723144532</c:v>
                </c:pt>
                <c:pt idx="18">
                  <c:v>-795.39004492187507</c:v>
                </c:pt>
                <c:pt idx="19">
                  <c:v>-833.84995312500007</c:v>
                </c:pt>
                <c:pt idx="20">
                  <c:v>-855.19999804687495</c:v>
                </c:pt>
                <c:pt idx="21">
                  <c:v>-868.99999658203126</c:v>
                </c:pt>
                <c:pt idx="22">
                  <c:v>-1186.7579931640626</c:v>
                </c:pt>
                <c:pt idx="23">
                  <c:v>-2113.0000588378907</c:v>
                </c:pt>
                <c:pt idx="24">
                  <c:v>-2499.0610126953125</c:v>
                </c:pt>
                <c:pt idx="25">
                  <c:v>-2863.4040595703127</c:v>
                </c:pt>
                <c:pt idx="26">
                  <c:v>-435.13600000000002</c:v>
                </c:pt>
                <c:pt idx="27">
                  <c:v>-1243.4839572753906</c:v>
                </c:pt>
                <c:pt idx="28">
                  <c:v>-1279.7180510253907</c:v>
                </c:pt>
                <c:pt idx="29">
                  <c:v>-2164.8001699218753</c:v>
                </c:pt>
                <c:pt idx="30">
                  <c:v>-2102.9999821777346</c:v>
                </c:pt>
                <c:pt idx="31">
                  <c:v>-2009.1360383300782</c:v>
                </c:pt>
                <c:pt idx="32">
                  <c:v>-1632.1779147949219</c:v>
                </c:pt>
                <c:pt idx="33">
                  <c:v>-1559.8000009765626</c:v>
                </c:pt>
              </c:numCache>
            </c:numRef>
          </c:xVal>
          <c:yVal>
            <c:numRef>
              <c:f>'Fig. s1'!$W$3:$W$36</c:f>
              <c:numCache>
                <c:formatCode>0.00</c:formatCode>
                <c:ptCount val="34"/>
                <c:pt idx="0">
                  <c:v>-482.70001538085938</c:v>
                </c:pt>
                <c:pt idx="1">
                  <c:v>-120.49919680786134</c:v>
                </c:pt>
                <c:pt idx="2">
                  <c:v>-467.70002807617192</c:v>
                </c:pt>
                <c:pt idx="3">
                  <c:v>-285.00001416015624</c:v>
                </c:pt>
                <c:pt idx="4">
                  <c:v>-365.60001531982425</c:v>
                </c:pt>
                <c:pt idx="5">
                  <c:v>-414.99842510986332</c:v>
                </c:pt>
                <c:pt idx="6">
                  <c:v>-494.62830340576176</c:v>
                </c:pt>
                <c:pt idx="7">
                  <c:v>-421.54639532470702</c:v>
                </c:pt>
                <c:pt idx="8">
                  <c:v>-310.00001428222657</c:v>
                </c:pt>
                <c:pt idx="9">
                  <c:v>-341.29998736572264</c:v>
                </c:pt>
                <c:pt idx="10">
                  <c:v>-790.6504851074219</c:v>
                </c:pt>
                <c:pt idx="11">
                  <c:v>-505.00000885009769</c:v>
                </c:pt>
                <c:pt idx="12">
                  <c:v>-576.29996936035161</c:v>
                </c:pt>
                <c:pt idx="13">
                  <c:v>-602.00000549316405</c:v>
                </c:pt>
                <c:pt idx="14">
                  <c:v>-494.69999884033206</c:v>
                </c:pt>
                <c:pt idx="15">
                  <c:v>-456.84678851318364</c:v>
                </c:pt>
                <c:pt idx="16">
                  <c:v>-483.70001666259765</c:v>
                </c:pt>
                <c:pt idx="17">
                  <c:v>-456.10001959228515</c:v>
                </c:pt>
                <c:pt idx="18">
                  <c:v>-938.40002807617191</c:v>
                </c:pt>
                <c:pt idx="19">
                  <c:v>-982.35999121093755</c:v>
                </c:pt>
                <c:pt idx="20">
                  <c:v>-992.06817871093756</c:v>
                </c:pt>
                <c:pt idx="21">
                  <c:v>-992.00127148437502</c:v>
                </c:pt>
                <c:pt idx="22">
                  <c:v>-1445.99898046875</c:v>
                </c:pt>
                <c:pt idx="23">
                  <c:v>-2208.5659233398437</c:v>
                </c:pt>
                <c:pt idx="24">
                  <c:v>-2612.99993359375</c:v>
                </c:pt>
                <c:pt idx="25">
                  <c:v>-3037.4581020507812</c:v>
                </c:pt>
                <c:pt idx="26">
                  <c:v>-515.468819152832</c:v>
                </c:pt>
                <c:pt idx="27">
                  <c:v>-1351.000039794922</c:v>
                </c:pt>
                <c:pt idx="28">
                  <c:v>-1411.3470383300782</c:v>
                </c:pt>
                <c:pt idx="29">
                  <c:v>-2280.4000244140625</c:v>
                </c:pt>
                <c:pt idx="30">
                  <c:v>-2215.051072265625</c:v>
                </c:pt>
                <c:pt idx="31">
                  <c:v>-2132.3301184082034</c:v>
                </c:pt>
                <c:pt idx="32">
                  <c:v>-1727.1550212402344</c:v>
                </c:pt>
                <c:pt idx="33">
                  <c:v>-1663.9999621582033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9914-421E-A093-F5A79D937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413376"/>
        <c:axId val="1480717472"/>
        <c:extLst/>
      </c:scatterChart>
      <c:valAx>
        <c:axId val="1353413376"/>
        <c:scaling>
          <c:orientation val="minMax"/>
          <c:min val="-3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H / kJ  mol</a:t>
                </a:r>
                <a:r>
                  <a:rPr lang="en-US" sz="1400" b="1" baseline="30000"/>
                  <a:t>-1</a:t>
                </a:r>
                <a:r>
                  <a:rPr lang="en-US" sz="1400" b="1"/>
                  <a:t> of Cl</a:t>
                </a:r>
                <a:r>
                  <a:rPr lang="en-US" sz="1400" b="1" baseline="30000"/>
                  <a:t>-</a:t>
                </a:r>
              </a:p>
            </c:rich>
          </c:tx>
          <c:layout>
            <c:manualLayout>
              <c:xMode val="edge"/>
              <c:yMode val="edge"/>
              <c:x val="0.40488827234064728"/>
              <c:y val="0.8736951447844263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717472"/>
        <c:crossesAt val="-3000"/>
        <c:crossBetween val="midCat"/>
      </c:valAx>
      <c:valAx>
        <c:axId val="1480717472"/>
        <c:scaling>
          <c:orientation val="minMax"/>
          <c:min val="-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/>
                  <a:t>H / kJ mol</a:t>
                </a:r>
                <a:r>
                  <a:rPr lang="en-AU" sz="1400" b="1" baseline="30000"/>
                  <a:t>-1</a:t>
                </a:r>
                <a:r>
                  <a:rPr lang="en-AU" sz="1400" b="1"/>
                  <a:t> of X</a:t>
                </a:r>
                <a:r>
                  <a:rPr lang="en-AU" sz="1400" b="1" baseline="30000"/>
                  <a:t>-</a:t>
                </a:r>
              </a:p>
            </c:rich>
          </c:tx>
          <c:layout>
            <c:manualLayout>
              <c:xMode val="edge"/>
              <c:yMode val="edge"/>
              <c:x val="1.6542597187758478E-2"/>
              <c:y val="0.354605487017705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3413376"/>
        <c:crossesAt val="-3000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ayout>
        <c:manualLayout>
          <c:xMode val="edge"/>
          <c:yMode val="edge"/>
          <c:x val="5.898022052454361E-2"/>
          <c:y val="0.94027460736789004"/>
          <c:w val="0.89196511726356775"/>
          <c:h val="4.45245240110458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286957399555826"/>
          <c:y val="9.4186902133922001E-2"/>
          <c:w val="0.81420734908136483"/>
          <c:h val="0.79017434079018278"/>
        </c:manualLayout>
      </c:layout>
      <c:scatterChart>
        <c:scatterStyle val="lineMarker"/>
        <c:varyColors val="0"/>
        <c:ser>
          <c:idx val="0"/>
          <c:order val="0"/>
          <c:tx>
            <c:v>S(Br vs Cl)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051669695134262"/>
                  <c:y val="0.116267751299299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s6'!$K$436:$K$580</c:f>
              <c:numCache>
                <c:formatCode>0.00</c:formatCode>
                <c:ptCount val="145"/>
                <c:pt idx="0">
                  <c:v>59.299829414367679</c:v>
                </c:pt>
                <c:pt idx="1">
                  <c:v>86.190401596069336</c:v>
                </c:pt>
                <c:pt idx="2">
                  <c:v>96.231999999999999</c:v>
                </c:pt>
                <c:pt idx="3">
                  <c:v>72.132159042358396</c:v>
                </c:pt>
                <c:pt idx="4">
                  <c:v>43.200002700805669</c:v>
                </c:pt>
                <c:pt idx="5">
                  <c:v>96.264998733520514</c:v>
                </c:pt>
                <c:pt idx="6">
                  <c:v>102.99999635314941</c:v>
                </c:pt>
                <c:pt idx="7">
                  <c:v>101.69999787902833</c:v>
                </c:pt>
                <c:pt idx="8">
                  <c:v>94.976803192138675</c:v>
                </c:pt>
                <c:pt idx="9">
                  <c:v>100.00180404663087</c:v>
                </c:pt>
                <c:pt idx="10">
                  <c:v>48.825001930236823</c:v>
                </c:pt>
                <c:pt idx="11">
                  <c:v>82.709996841430666</c:v>
                </c:pt>
                <c:pt idx="12">
                  <c:v>49.709998435974121</c:v>
                </c:pt>
                <c:pt idx="13">
                  <c:v>41.534999130249034</c:v>
                </c:pt>
                <c:pt idx="14">
                  <c:v>54.599999755859379</c:v>
                </c:pt>
                <c:pt idx="15">
                  <c:v>54.034999191284179</c:v>
                </c:pt>
                <c:pt idx="16">
                  <c:v>59.029997932434078</c:v>
                </c:pt>
                <c:pt idx="17">
                  <c:v>44.80998976135254</c:v>
                </c:pt>
                <c:pt idx="18">
                  <c:v>101.16999911499023</c:v>
                </c:pt>
                <c:pt idx="19">
                  <c:v>59.119900527954101</c:v>
                </c:pt>
                <c:pt idx="20">
                  <c:v>37.907001853942873</c:v>
                </c:pt>
                <c:pt idx="21">
                  <c:v>57.650000473022466</c:v>
                </c:pt>
                <c:pt idx="22">
                  <c:v>64.851996009826664</c:v>
                </c:pt>
                <c:pt idx="23">
                  <c:v>95.230003631591799</c:v>
                </c:pt>
                <c:pt idx="24">
                  <c:v>109.8090994720459</c:v>
                </c:pt>
                <c:pt idx="25">
                  <c:v>52.090803192138672</c:v>
                </c:pt>
                <c:pt idx="26">
                  <c:v>47.500001029968267</c:v>
                </c:pt>
                <c:pt idx="27">
                  <c:v>54.999998672485354</c:v>
                </c:pt>
                <c:pt idx="28">
                  <c:v>63.924998939514161</c:v>
                </c:pt>
                <c:pt idx="29">
                  <c:v>67.990000000000009</c:v>
                </c:pt>
                <c:pt idx="30">
                  <c:v>65.270401596069334</c:v>
                </c:pt>
                <c:pt idx="31">
                  <c:v>55.749999633789066</c:v>
                </c:pt>
                <c:pt idx="32">
                  <c:v>67.050002944946286</c:v>
                </c:pt>
                <c:pt idx="33">
                  <c:v>73.010803192138681</c:v>
                </c:pt>
                <c:pt idx="34">
                  <c:v>54.183996253967287</c:v>
                </c:pt>
                <c:pt idx="35">
                  <c:v>57.404497077941897</c:v>
                </c:pt>
                <c:pt idx="36">
                  <c:v>43.69333443196615</c:v>
                </c:pt>
                <c:pt idx="37">
                  <c:v>47.976663146972662</c:v>
                </c:pt>
                <c:pt idx="38">
                  <c:v>61.833246330261247</c:v>
                </c:pt>
                <c:pt idx="39">
                  <c:v>52.718335093180343</c:v>
                </c:pt>
                <c:pt idx="40">
                  <c:v>40.966668100992841</c:v>
                </c:pt>
                <c:pt idx="41">
                  <c:v>47.333335479736327</c:v>
                </c:pt>
                <c:pt idx="42">
                  <c:v>53.159999399820968</c:v>
                </c:pt>
                <c:pt idx="43">
                  <c:v>38.96666819763184</c:v>
                </c:pt>
                <c:pt idx="44">
                  <c:v>54.823332417805993</c:v>
                </c:pt>
                <c:pt idx="45">
                  <c:v>82.303464680989592</c:v>
                </c:pt>
                <c:pt idx="46">
                  <c:v>50.068663146972654</c:v>
                </c:pt>
                <c:pt idx="47">
                  <c:v>50.486998240152992</c:v>
                </c:pt>
                <c:pt idx="48">
                  <c:v>46.566663574218751</c:v>
                </c:pt>
                <c:pt idx="49">
                  <c:v>48.733333017985025</c:v>
                </c:pt>
                <c:pt idx="50">
                  <c:v>66.944000000000003</c:v>
                </c:pt>
                <c:pt idx="51">
                  <c:v>51.142434753417973</c:v>
                </c:pt>
                <c:pt idx="52">
                  <c:v>41.266800959269212</c:v>
                </c:pt>
                <c:pt idx="53">
                  <c:v>51.793333109537762</c:v>
                </c:pt>
                <c:pt idx="54">
                  <c:v>53.90000098673503</c:v>
                </c:pt>
                <c:pt idx="55">
                  <c:v>77.999996231079109</c:v>
                </c:pt>
                <c:pt idx="56">
                  <c:v>51.10060177612305</c:v>
                </c:pt>
                <c:pt idx="57">
                  <c:v>50.319565246582037</c:v>
                </c:pt>
                <c:pt idx="58">
                  <c:v>54.633331003824871</c:v>
                </c:pt>
                <c:pt idx="59">
                  <c:v>55.066663828531908</c:v>
                </c:pt>
                <c:pt idx="60">
                  <c:v>54.786665384928391</c:v>
                </c:pt>
                <c:pt idx="61">
                  <c:v>48.600002705891931</c:v>
                </c:pt>
                <c:pt idx="62">
                  <c:v>58.994398935953775</c:v>
                </c:pt>
                <c:pt idx="63">
                  <c:v>55.570000254313157</c:v>
                </c:pt>
                <c:pt idx="64">
                  <c:v>46.249999427795409</c:v>
                </c:pt>
                <c:pt idx="65">
                  <c:v>49.371202128092449</c:v>
                </c:pt>
                <c:pt idx="66">
                  <c:v>47.335000712076827</c:v>
                </c:pt>
                <c:pt idx="67">
                  <c:v>61.365333333333332</c:v>
                </c:pt>
                <c:pt idx="68">
                  <c:v>56.200000742594405</c:v>
                </c:pt>
                <c:pt idx="69">
                  <c:v>50.000000244140629</c:v>
                </c:pt>
                <c:pt idx="70">
                  <c:v>66.971197021484372</c:v>
                </c:pt>
                <c:pt idx="71">
                  <c:v>49.274973777770995</c:v>
                </c:pt>
                <c:pt idx="72">
                  <c:v>47.593000000000004</c:v>
                </c:pt>
                <c:pt idx="73">
                  <c:v>50.750001205444335</c:v>
                </c:pt>
                <c:pt idx="74">
                  <c:v>45.224999710083004</c:v>
                </c:pt>
                <c:pt idx="75">
                  <c:v>48.639000000000003</c:v>
                </c:pt>
                <c:pt idx="76">
                  <c:v>43.999998937988281</c:v>
                </c:pt>
                <c:pt idx="77">
                  <c:v>40.000000195312502</c:v>
                </c:pt>
                <c:pt idx="78">
                  <c:v>42.091039361572271</c:v>
                </c:pt>
                <c:pt idx="79">
                  <c:v>44.3504</c:v>
                </c:pt>
                <c:pt idx="80">
                  <c:v>151.50054531860351</c:v>
                </c:pt>
                <c:pt idx="81">
                  <c:v>48.540257574462892</c:v>
                </c:pt>
                <c:pt idx="82">
                  <c:v>47.700000488281248</c:v>
                </c:pt>
                <c:pt idx="83">
                  <c:v>39.747999999999998</c:v>
                </c:pt>
                <c:pt idx="84">
                  <c:v>174.50000021362305</c:v>
                </c:pt>
                <c:pt idx="85">
                  <c:v>142.50000708007812</c:v>
                </c:pt>
                <c:pt idx="86">
                  <c:v>183.05</c:v>
                </c:pt>
                <c:pt idx="87">
                  <c:v>195.39909170532226</c:v>
                </c:pt>
                <c:pt idx="88">
                  <c:v>85.922621063232427</c:v>
                </c:pt>
                <c:pt idx="89">
                  <c:v>97.926522872924807</c:v>
                </c:pt>
                <c:pt idx="90">
                  <c:v>112.968</c:v>
                </c:pt>
                <c:pt idx="91">
                  <c:v>92.048000000000002</c:v>
                </c:pt>
                <c:pt idx="92">
                  <c:v>221.79799871826174</c:v>
                </c:pt>
                <c:pt idx="93">
                  <c:v>92.600000579833988</c:v>
                </c:pt>
                <c:pt idx="94">
                  <c:v>105.60000128173829</c:v>
                </c:pt>
                <c:pt idx="95">
                  <c:v>64.851996009826664</c:v>
                </c:pt>
                <c:pt idx="96">
                  <c:v>61.699348083496098</c:v>
                </c:pt>
                <c:pt idx="97">
                  <c:v>69.161498931884765</c:v>
                </c:pt>
                <c:pt idx="98">
                  <c:v>71.749996200561526</c:v>
                </c:pt>
                <c:pt idx="99">
                  <c:v>71.833334960937506</c:v>
                </c:pt>
                <c:pt idx="100">
                  <c:v>50.000000244140629</c:v>
                </c:pt>
                <c:pt idx="101">
                  <c:v>75.311999999999998</c:v>
                </c:pt>
                <c:pt idx="102">
                  <c:v>56.899999511718754</c:v>
                </c:pt>
                <c:pt idx="103">
                  <c:v>83.68</c:v>
                </c:pt>
                <c:pt idx="104">
                  <c:v>60.040401596069337</c:v>
                </c:pt>
                <c:pt idx="105">
                  <c:v>47.666223670959475</c:v>
                </c:pt>
                <c:pt idx="106">
                  <c:v>48.424999023437501</c:v>
                </c:pt>
                <c:pt idx="107">
                  <c:v>55.961000000000006</c:v>
                </c:pt>
                <c:pt idx="108">
                  <c:v>63.999998237609852</c:v>
                </c:pt>
                <c:pt idx="109">
                  <c:v>49.161999999999999</c:v>
                </c:pt>
                <c:pt idx="110">
                  <c:v>104.49999827575684</c:v>
                </c:pt>
                <c:pt idx="111">
                  <c:v>129.13099514770508</c:v>
                </c:pt>
                <c:pt idx="112">
                  <c:v>279.49999114990237</c:v>
                </c:pt>
                <c:pt idx="113">
                  <c:v>233.10000509643555</c:v>
                </c:pt>
                <c:pt idx="114">
                  <c:v>36.428699824015304</c:v>
                </c:pt>
                <c:pt idx="115">
                  <c:v>161.76649520874025</c:v>
                </c:pt>
                <c:pt idx="116">
                  <c:v>183.25000344848632</c:v>
                </c:pt>
                <c:pt idx="117">
                  <c:v>499.988</c:v>
                </c:pt>
                <c:pt idx="118">
                  <c:v>60.842856236049109</c:v>
                </c:pt>
                <c:pt idx="119">
                  <c:v>135.99999874877929</c:v>
                </c:pt>
                <c:pt idx="120">
                  <c:v>68.666664235432947</c:v>
                </c:pt>
                <c:pt idx="121">
                  <c:v>80.883330067952485</c:v>
                </c:pt>
                <c:pt idx="122">
                  <c:v>68.333335795084636</c:v>
                </c:pt>
                <c:pt idx="123">
                  <c:v>67.019998437499993</c:v>
                </c:pt>
                <c:pt idx="124">
                  <c:v>72.559999792480468</c:v>
                </c:pt>
                <c:pt idx="125">
                  <c:v>205.39999832153325</c:v>
                </c:pt>
                <c:pt idx="126">
                  <c:v>225.89999267578125</c:v>
                </c:pt>
                <c:pt idx="127">
                  <c:v>235.10000765991211</c:v>
                </c:pt>
                <c:pt idx="128">
                  <c:v>210.89998941040039</c:v>
                </c:pt>
                <c:pt idx="129">
                  <c:v>234.30000982666016</c:v>
                </c:pt>
                <c:pt idx="130">
                  <c:v>230.99999282836916</c:v>
                </c:pt>
                <c:pt idx="131">
                  <c:v>231.39999972534181</c:v>
                </c:pt>
                <c:pt idx="132">
                  <c:v>231.39999972534181</c:v>
                </c:pt>
                <c:pt idx="133">
                  <c:v>222.60000759887697</c:v>
                </c:pt>
                <c:pt idx="134">
                  <c:v>233.89998696899414</c:v>
                </c:pt>
                <c:pt idx="135">
                  <c:v>235.10000765991211</c:v>
                </c:pt>
                <c:pt idx="136">
                  <c:v>191.71925808715821</c:v>
                </c:pt>
                <c:pt idx="137">
                  <c:v>96.250003662109378</c:v>
                </c:pt>
                <c:pt idx="138">
                  <c:v>229.30000341796875</c:v>
                </c:pt>
                <c:pt idx="139">
                  <c:v>255.00000762939453</c:v>
                </c:pt>
                <c:pt idx="140">
                  <c:v>125.50000125122071</c:v>
                </c:pt>
                <c:pt idx="141">
                  <c:v>148.10000787353516</c:v>
                </c:pt>
                <c:pt idx="142">
                  <c:v>133.99999618530273</c:v>
                </c:pt>
                <c:pt idx="143">
                  <c:v>145.19999777221679</c:v>
                </c:pt>
                <c:pt idx="144">
                  <c:v>256.32998028564452</c:v>
                </c:pt>
              </c:numCache>
            </c:numRef>
          </c:xVal>
          <c:yVal>
            <c:numRef>
              <c:f>'Fig. s6'!$L$436:$L$580</c:f>
              <c:numCache>
                <c:formatCode>0.00</c:formatCode>
                <c:ptCount val="145"/>
                <c:pt idx="0">
                  <c:v>74.009998458862313</c:v>
                </c:pt>
                <c:pt idx="1">
                  <c:v>96.099997085571289</c:v>
                </c:pt>
                <c:pt idx="2">
                  <c:v>107.11039361572266</c:v>
                </c:pt>
                <c:pt idx="3">
                  <c:v>86.929996185302741</c:v>
                </c:pt>
                <c:pt idx="4">
                  <c:v>57.500001876831057</c:v>
                </c:pt>
                <c:pt idx="5">
                  <c:v>109.39900541687012</c:v>
                </c:pt>
                <c:pt idx="6">
                  <c:v>109.59990266418457</c:v>
                </c:pt>
                <c:pt idx="7">
                  <c:v>108.50000340270996</c:v>
                </c:pt>
                <c:pt idx="8">
                  <c:v>112.83830340576172</c:v>
                </c:pt>
                <c:pt idx="9">
                  <c:v>112.10000163269044</c:v>
                </c:pt>
                <c:pt idx="10">
                  <c:v>61.179999092102051</c:v>
                </c:pt>
                <c:pt idx="11">
                  <c:v>95.920000366210942</c:v>
                </c:pt>
                <c:pt idx="12">
                  <c:v>62.760000000000005</c:v>
                </c:pt>
                <c:pt idx="13">
                  <c:v>54.200000839233404</c:v>
                </c:pt>
                <c:pt idx="14">
                  <c:v>67.499998733520513</c:v>
                </c:pt>
                <c:pt idx="15">
                  <c:v>64.999999519348151</c:v>
                </c:pt>
                <c:pt idx="16">
                  <c:v>59.029997932434078</c:v>
                </c:pt>
                <c:pt idx="17">
                  <c:v>58.499999168396002</c:v>
                </c:pt>
                <c:pt idx="18">
                  <c:v>112.94000494384765</c:v>
                </c:pt>
                <c:pt idx="19">
                  <c:v>69.036000000000001</c:v>
                </c:pt>
                <c:pt idx="20">
                  <c:v>50.199999702453617</c:v>
                </c:pt>
                <c:pt idx="21">
                  <c:v>70.000001937866216</c:v>
                </c:pt>
                <c:pt idx="22">
                  <c:v>77.403999999999996</c:v>
                </c:pt>
                <c:pt idx="23">
                  <c:v>110.09999906921387</c:v>
                </c:pt>
                <c:pt idx="24">
                  <c:v>26.714838962554932</c:v>
                </c:pt>
                <c:pt idx="25">
                  <c:v>70.500505340576169</c:v>
                </c:pt>
                <c:pt idx="26">
                  <c:v>62.349997718811039</c:v>
                </c:pt>
                <c:pt idx="27">
                  <c:v>57.950001655578617</c:v>
                </c:pt>
                <c:pt idx="28">
                  <c:v>68.408401596069339</c:v>
                </c:pt>
                <c:pt idx="29">
                  <c:v>80.55665191650391</c:v>
                </c:pt>
                <c:pt idx="30">
                  <c:v>77.500003570556643</c:v>
                </c:pt>
                <c:pt idx="31">
                  <c:v>69.245204788208014</c:v>
                </c:pt>
                <c:pt idx="32">
                  <c:v>76.500249679565428</c:v>
                </c:pt>
                <c:pt idx="33">
                  <c:v>77.500003570556643</c:v>
                </c:pt>
                <c:pt idx="34">
                  <c:v>64.999999519348151</c:v>
                </c:pt>
                <c:pt idx="35">
                  <c:v>71.755598403930662</c:v>
                </c:pt>
                <c:pt idx="36">
                  <c:v>47.418666666666667</c:v>
                </c:pt>
                <c:pt idx="37">
                  <c:v>60.946934397379557</c:v>
                </c:pt>
                <c:pt idx="38">
                  <c:v>75.000000366210941</c:v>
                </c:pt>
                <c:pt idx="39">
                  <c:v>58.166666737874351</c:v>
                </c:pt>
                <c:pt idx="40">
                  <c:v>53.233333465576173</c:v>
                </c:pt>
                <c:pt idx="41">
                  <c:v>58.333333618164062</c:v>
                </c:pt>
                <c:pt idx="42">
                  <c:v>61.93333184814454</c:v>
                </c:pt>
                <c:pt idx="43">
                  <c:v>43.190003326416019</c:v>
                </c:pt>
                <c:pt idx="44">
                  <c:v>61.799996215820322</c:v>
                </c:pt>
                <c:pt idx="45">
                  <c:v>37.098133865356445</c:v>
                </c:pt>
                <c:pt idx="46">
                  <c:v>61.100002766927084</c:v>
                </c:pt>
                <c:pt idx="47">
                  <c:v>63.317863474527996</c:v>
                </c:pt>
                <c:pt idx="48">
                  <c:v>58.833334259033201</c:v>
                </c:pt>
                <c:pt idx="49">
                  <c:v>60.666664621988936</c:v>
                </c:pt>
                <c:pt idx="50">
                  <c:v>77.500003570556643</c:v>
                </c:pt>
                <c:pt idx="51">
                  <c:v>65.53333539835613</c:v>
                </c:pt>
                <c:pt idx="52">
                  <c:v>61.365333333333332</c:v>
                </c:pt>
                <c:pt idx="53">
                  <c:v>64.999998189290366</c:v>
                </c:pt>
                <c:pt idx="54">
                  <c:v>65.999999471028644</c:v>
                </c:pt>
                <c:pt idx="55">
                  <c:v>79.496000000000009</c:v>
                </c:pt>
                <c:pt idx="56">
                  <c:v>64.154666666666671</c:v>
                </c:pt>
                <c:pt idx="57">
                  <c:v>69.036000000000001</c:v>
                </c:pt>
                <c:pt idx="58">
                  <c:v>64.326664418538414</c:v>
                </c:pt>
                <c:pt idx="59">
                  <c:v>65.549333333333337</c:v>
                </c:pt>
                <c:pt idx="60">
                  <c:v>33.472000000000001</c:v>
                </c:pt>
                <c:pt idx="61">
                  <c:v>56.666664815266927</c:v>
                </c:pt>
                <c:pt idx="62">
                  <c:v>65.130934397379562</c:v>
                </c:pt>
                <c:pt idx="63">
                  <c:v>61.633329335530597</c:v>
                </c:pt>
                <c:pt idx="64">
                  <c:v>57.000001235961911</c:v>
                </c:pt>
                <c:pt idx="65">
                  <c:v>62.066667480468759</c:v>
                </c:pt>
                <c:pt idx="66">
                  <c:v>59.970666666666666</c:v>
                </c:pt>
                <c:pt idx="67">
                  <c:v>70.012331573486335</c:v>
                </c:pt>
                <c:pt idx="68">
                  <c:v>70.766665863037119</c:v>
                </c:pt>
                <c:pt idx="69">
                  <c:v>60.667999999999999</c:v>
                </c:pt>
                <c:pt idx="70">
                  <c:v>58.374999008178712</c:v>
                </c:pt>
                <c:pt idx="71">
                  <c:v>59.625124305725102</c:v>
                </c:pt>
                <c:pt idx="72">
                  <c:v>55.249723670959476</c:v>
                </c:pt>
                <c:pt idx="73">
                  <c:v>60.877200798034671</c:v>
                </c:pt>
                <c:pt idx="74">
                  <c:v>56.175000976562501</c:v>
                </c:pt>
                <c:pt idx="75">
                  <c:v>66.474999015808109</c:v>
                </c:pt>
                <c:pt idx="76">
                  <c:v>53.999998986816408</c:v>
                </c:pt>
                <c:pt idx="77">
                  <c:v>52.800000640869143</c:v>
                </c:pt>
                <c:pt idx="78">
                  <c:v>51.75607872314454</c:v>
                </c:pt>
                <c:pt idx="79">
                  <c:v>47.960000183105471</c:v>
                </c:pt>
                <c:pt idx="80">
                  <c:v>146.4999962463379</c:v>
                </c:pt>
                <c:pt idx="81">
                  <c:v>58.576000000000001</c:v>
                </c:pt>
                <c:pt idx="82">
                  <c:v>57.739200000000004</c:v>
                </c:pt>
                <c:pt idx="83">
                  <c:v>52.300000000000004</c:v>
                </c:pt>
                <c:pt idx="84">
                  <c:v>187.23814978027343</c:v>
                </c:pt>
                <c:pt idx="85">
                  <c:v>204.99925723266603</c:v>
                </c:pt>
                <c:pt idx="86">
                  <c:v>198.99940914916994</c:v>
                </c:pt>
                <c:pt idx="87">
                  <c:v>202.99930255126955</c:v>
                </c:pt>
                <c:pt idx="88">
                  <c:v>98.252871170043946</c:v>
                </c:pt>
                <c:pt idx="89">
                  <c:v>138.072</c:v>
                </c:pt>
                <c:pt idx="90">
                  <c:v>125.34850234985352</c:v>
                </c:pt>
                <c:pt idx="91">
                  <c:v>104.60000000000001</c:v>
                </c:pt>
                <c:pt idx="92">
                  <c:v>117.152</c:v>
                </c:pt>
                <c:pt idx="93">
                  <c:v>104.90000517272949</c:v>
                </c:pt>
                <c:pt idx="94">
                  <c:v>127.00000317382813</c:v>
                </c:pt>
                <c:pt idx="95">
                  <c:v>75.311999999999998</c:v>
                </c:pt>
                <c:pt idx="96">
                  <c:v>65.479598403930666</c:v>
                </c:pt>
                <c:pt idx="97">
                  <c:v>78.784695739746098</c:v>
                </c:pt>
                <c:pt idx="98">
                  <c:v>80.399997711181641</c:v>
                </c:pt>
                <c:pt idx="99">
                  <c:v>71.833334960937506</c:v>
                </c:pt>
                <c:pt idx="100">
                  <c:v>76.666669169108076</c:v>
                </c:pt>
                <c:pt idx="101">
                  <c:v>84.725999999999999</c:v>
                </c:pt>
                <c:pt idx="102">
                  <c:v>68.338666666666668</c:v>
                </c:pt>
                <c:pt idx="103">
                  <c:v>94.14</c:v>
                </c:pt>
                <c:pt idx="104">
                  <c:v>89.999947769165047</c:v>
                </c:pt>
                <c:pt idx="105">
                  <c:v>59.622</c:v>
                </c:pt>
                <c:pt idx="106">
                  <c:v>58.366799201965335</c:v>
                </c:pt>
                <c:pt idx="107">
                  <c:v>52.300000000000004</c:v>
                </c:pt>
                <c:pt idx="108">
                  <c:v>60.900000648498541</c:v>
                </c:pt>
                <c:pt idx="109">
                  <c:v>57.53</c:v>
                </c:pt>
                <c:pt idx="110">
                  <c:v>111.99939340209961</c:v>
                </c:pt>
                <c:pt idx="111">
                  <c:v>142.10150048828126</c:v>
                </c:pt>
                <c:pt idx="112">
                  <c:v>265.70000857543948</c:v>
                </c:pt>
                <c:pt idx="113">
                  <c:v>250.6000115661621</c:v>
                </c:pt>
                <c:pt idx="114">
                  <c:v>60.082247873942059</c:v>
                </c:pt>
                <c:pt idx="115">
                  <c:v>174.73648980712892</c:v>
                </c:pt>
                <c:pt idx="116">
                  <c:v>185.14999630737304</c:v>
                </c:pt>
                <c:pt idx="117">
                  <c:v>495.38557446289065</c:v>
                </c:pt>
                <c:pt idx="118">
                  <c:v>76.442851606096539</c:v>
                </c:pt>
                <c:pt idx="119">
                  <c:v>152.00000329589844</c:v>
                </c:pt>
                <c:pt idx="120">
                  <c:v>78.333332651774086</c:v>
                </c:pt>
                <c:pt idx="121">
                  <c:v>93.449997945149747</c:v>
                </c:pt>
                <c:pt idx="122">
                  <c:v>78.166665771484375</c:v>
                </c:pt>
                <c:pt idx="123">
                  <c:v>91.959999121093759</c:v>
                </c:pt>
                <c:pt idx="124">
                  <c:v>84.599999902343754</c:v>
                </c:pt>
                <c:pt idx="125">
                  <c:v>223.79999636840822</c:v>
                </c:pt>
                <c:pt idx="126">
                  <c:v>243.100001953125</c:v>
                </c:pt>
                <c:pt idx="127">
                  <c:v>252.3000009765625</c:v>
                </c:pt>
                <c:pt idx="128">
                  <c:v>228.39999588012697</c:v>
                </c:pt>
                <c:pt idx="129">
                  <c:v>251.89999407958985</c:v>
                </c:pt>
                <c:pt idx="130">
                  <c:v>248.10000836181641</c:v>
                </c:pt>
                <c:pt idx="131">
                  <c:v>248.899990234375</c:v>
                </c:pt>
                <c:pt idx="132">
                  <c:v>248.4999992980957</c:v>
                </c:pt>
                <c:pt idx="133">
                  <c:v>239.6999912109375</c:v>
                </c:pt>
                <c:pt idx="134">
                  <c:v>251.00000250244142</c:v>
                </c:pt>
                <c:pt idx="135">
                  <c:v>252.6999919128418</c:v>
                </c:pt>
                <c:pt idx="136">
                  <c:v>175.91209063720703</c:v>
                </c:pt>
                <c:pt idx="137">
                  <c:v>107.00000148010254</c:v>
                </c:pt>
                <c:pt idx="138">
                  <c:v>246.39998703002931</c:v>
                </c:pt>
                <c:pt idx="139">
                  <c:v>325.09678723144532</c:v>
                </c:pt>
                <c:pt idx="140">
                  <c:v>142.00000643920899</c:v>
                </c:pt>
                <c:pt idx="141">
                  <c:v>151.46080319213868</c:v>
                </c:pt>
                <c:pt idx="142">
                  <c:v>134.2604108581543</c:v>
                </c:pt>
                <c:pt idx="143">
                  <c:v>151.50000265502931</c:v>
                </c:pt>
                <c:pt idx="144">
                  <c:v>97.068803192138674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99C-4271-9697-E8BA0007ECB5}"/>
            </c:ext>
          </c:extLst>
        </c:ser>
        <c:ser>
          <c:idx val="1"/>
          <c:order val="1"/>
          <c:tx>
            <c:strRef>
              <c:f>'Fig. s6'!$M$435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6.2387643852210781E-2"/>
                  <c:y val="0.4237013088595713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s6'!$P$436:$P$437</c:f>
              <c:numCache>
                <c:formatCode>0.00</c:formatCode>
                <c:ptCount val="2"/>
              </c:numCache>
            </c:numRef>
          </c:xVal>
          <c:yVal>
            <c:numRef>
              <c:f>'Fig. s6'!$Q$436:$Q$437</c:f>
              <c:numCache>
                <c:formatCode>General</c:formatCode>
                <c:ptCount val="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99C-4271-9697-E8BA0007E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413376"/>
        <c:axId val="1480717472"/>
      </c:scatterChart>
      <c:valAx>
        <c:axId val="135341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/>
                  <a:t>S / J K</a:t>
                </a:r>
                <a:r>
                  <a:rPr lang="en-AU" sz="1400" b="1" baseline="30000"/>
                  <a:t>-1</a:t>
                </a:r>
                <a:r>
                  <a:rPr lang="en-AU" sz="1400" b="1"/>
                  <a:t> mol</a:t>
                </a:r>
                <a:r>
                  <a:rPr lang="en-AU" sz="1400" b="1" baseline="30000"/>
                  <a:t>-1</a:t>
                </a:r>
                <a:r>
                  <a:rPr lang="en-AU" sz="1400" b="1"/>
                  <a:t> of Cl</a:t>
                </a:r>
                <a:r>
                  <a:rPr lang="en-AU" sz="1400" b="1" baseline="30000"/>
                  <a:t>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717472"/>
        <c:crosses val="autoZero"/>
        <c:crossBetween val="midCat"/>
      </c:valAx>
      <c:valAx>
        <c:axId val="148071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S / J K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mol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of Br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</a:t>
                </a:r>
              </a:p>
            </c:rich>
          </c:tx>
          <c:layout>
            <c:manualLayout>
              <c:xMode val="edge"/>
              <c:yMode val="edge"/>
              <c:x val="7.6923076923076927E-3"/>
              <c:y val="0.2999878326467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3413376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67593021460555"/>
          <c:y val="4.5809273840769917E-2"/>
          <c:w val="0.75841090451928783"/>
          <c:h val="0.78901743581264938"/>
        </c:manualLayout>
      </c:layout>
      <c:scatterChart>
        <c:scatterStyle val="lineMarker"/>
        <c:varyColors val="0"/>
        <c:ser>
          <c:idx val="0"/>
          <c:order val="0"/>
          <c:tx>
            <c:v>Cp(Br vs Cl)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0165517545600917"/>
                  <c:y val="0.1297458683806256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s6'!$B$589:$B$688</c:f>
              <c:numCache>
                <c:formatCode>0.00</c:formatCode>
                <c:ptCount val="100"/>
                <c:pt idx="0">
                  <c:v>48.027804562435811</c:v>
                </c:pt>
                <c:pt idx="1">
                  <c:v>52.550021293863857</c:v>
                </c:pt>
                <c:pt idx="2">
                  <c:v>52.977162837527885</c:v>
                </c:pt>
                <c:pt idx="3">
                  <c:v>50.483360349924574</c:v>
                </c:pt>
                <c:pt idx="4">
                  <c:v>144.00022282667817</c:v>
                </c:pt>
                <c:pt idx="5">
                  <c:v>50.987982246423748</c:v>
                </c:pt>
                <c:pt idx="6">
                  <c:v>98.001833404541017</c:v>
                </c:pt>
                <c:pt idx="7">
                  <c:v>71.91956445944254</c:v>
                </c:pt>
                <c:pt idx="8">
                  <c:v>86.647065558830263</c:v>
                </c:pt>
                <c:pt idx="9">
                  <c:v>51.427091621695659</c:v>
                </c:pt>
                <c:pt idx="10">
                  <c:v>71.669734412774119</c:v>
                </c:pt>
                <c:pt idx="11">
                  <c:v>51.440022682636005</c:v>
                </c:pt>
                <c:pt idx="12">
                  <c:v>72.199032039773115</c:v>
                </c:pt>
                <c:pt idx="13">
                  <c:v>69.82962532672795</c:v>
                </c:pt>
                <c:pt idx="14">
                  <c:v>78.500199152671058</c:v>
                </c:pt>
                <c:pt idx="15">
                  <c:v>71.880085271259048</c:v>
                </c:pt>
                <c:pt idx="16">
                  <c:v>76.60080517649007</c:v>
                </c:pt>
                <c:pt idx="17">
                  <c:v>71.384283877610116</c:v>
                </c:pt>
                <c:pt idx="18">
                  <c:v>52.470050886190229</c:v>
                </c:pt>
                <c:pt idx="19">
                  <c:v>72.433303619733053</c:v>
                </c:pt>
                <c:pt idx="20">
                  <c:v>62.41105263356539</c:v>
                </c:pt>
                <c:pt idx="21">
                  <c:v>71.17025906800076</c:v>
                </c:pt>
                <c:pt idx="22">
                  <c:v>75.925708882065976</c:v>
                </c:pt>
                <c:pt idx="23">
                  <c:v>52.259890309775521</c:v>
                </c:pt>
                <c:pt idx="24">
                  <c:v>75.411245922367854</c:v>
                </c:pt>
                <c:pt idx="25">
                  <c:v>75.273297999999997</c:v>
                </c:pt>
                <c:pt idx="26">
                  <c:v>71.000203294942068</c:v>
                </c:pt>
                <c:pt idx="27">
                  <c:v>74.000008185075814</c:v>
                </c:pt>
                <c:pt idx="28">
                  <c:v>75.849451984080517</c:v>
                </c:pt>
                <c:pt idx="29">
                  <c:v>77.093074777220323</c:v>
                </c:pt>
                <c:pt idx="30">
                  <c:v>71.339639649370682</c:v>
                </c:pt>
                <c:pt idx="31">
                  <c:v>78.050742830420347</c:v>
                </c:pt>
                <c:pt idx="32">
                  <c:v>73.905842798609953</c:v>
                </c:pt>
                <c:pt idx="33">
                  <c:v>72.856156706464915</c:v>
                </c:pt>
                <c:pt idx="34">
                  <c:v>75.588110878341297</c:v>
                </c:pt>
                <c:pt idx="35">
                  <c:v>93.199739476227492</c:v>
                </c:pt>
                <c:pt idx="36">
                  <c:v>106.93894193876847</c:v>
                </c:pt>
                <c:pt idx="37">
                  <c:v>75.064728879187584</c:v>
                </c:pt>
                <c:pt idx="38">
                  <c:v>94.995934850928549</c:v>
                </c:pt>
                <c:pt idx="39">
                  <c:v>91.800324266529927</c:v>
                </c:pt>
                <c:pt idx="40">
                  <c:v>100.00137586032798</c:v>
                </c:pt>
                <c:pt idx="41">
                  <c:v>96.941285388035723</c:v>
                </c:pt>
                <c:pt idx="42">
                  <c:v>85.842013047673589</c:v>
                </c:pt>
                <c:pt idx="43">
                  <c:v>121.33999815368652</c:v>
                </c:pt>
                <c:pt idx="44">
                  <c:v>108.9706255250526</c:v>
                </c:pt>
                <c:pt idx="45">
                  <c:v>98.246181306362672</c:v>
                </c:pt>
                <c:pt idx="46">
                  <c:v>97.150117678513482</c:v>
                </c:pt>
                <c:pt idx="47">
                  <c:v>102.99999635314941</c:v>
                </c:pt>
                <c:pt idx="48">
                  <c:v>80.229001225310327</c:v>
                </c:pt>
                <c:pt idx="49">
                  <c:v>99.101989029354542</c:v>
                </c:pt>
                <c:pt idx="50">
                  <c:v>92.379483234820498</c:v>
                </c:pt>
                <c:pt idx="51">
                  <c:v>98.299402969825906</c:v>
                </c:pt>
                <c:pt idx="52">
                  <c:v>101.61702039213867</c:v>
                </c:pt>
                <c:pt idx="53">
                  <c:v>104.41158634797925</c:v>
                </c:pt>
                <c:pt idx="54">
                  <c:v>100.41144174987144</c:v>
                </c:pt>
                <c:pt idx="55">
                  <c:v>87.8644656408282</c:v>
                </c:pt>
                <c:pt idx="56">
                  <c:v>102.52568618409707</c:v>
                </c:pt>
                <c:pt idx="57">
                  <c:v>101.84891495724132</c:v>
                </c:pt>
                <c:pt idx="58">
                  <c:v>92.870201033258354</c:v>
                </c:pt>
                <c:pt idx="59">
                  <c:v>100.43154651097259</c:v>
                </c:pt>
                <c:pt idx="60">
                  <c:v>129.70057330521905</c:v>
                </c:pt>
                <c:pt idx="61">
                  <c:v>118.41000588989259</c:v>
                </c:pt>
                <c:pt idx="62">
                  <c:v>106.84265410870472</c:v>
                </c:pt>
                <c:pt idx="63">
                  <c:v>98.321875009840781</c:v>
                </c:pt>
                <c:pt idx="64">
                  <c:v>121.99596312881252</c:v>
                </c:pt>
                <c:pt idx="65">
                  <c:v>125.51189897451782</c:v>
                </c:pt>
                <c:pt idx="66">
                  <c:v>120.77787053294199</c:v>
                </c:pt>
                <c:pt idx="67">
                  <c:v>120.7654337273909</c:v>
                </c:pt>
                <c:pt idx="68">
                  <c:v>138.49040957641603</c:v>
                </c:pt>
                <c:pt idx="69">
                  <c:v>116.80025531825905</c:v>
                </c:pt>
                <c:pt idx="70">
                  <c:v>133.90652324770753</c:v>
                </c:pt>
                <c:pt idx="71">
                  <c:v>155.6412833171789</c:v>
                </c:pt>
                <c:pt idx="72">
                  <c:v>147.90093887004937</c:v>
                </c:pt>
                <c:pt idx="73">
                  <c:v>147.89998846435549</c:v>
                </c:pt>
                <c:pt idx="74">
                  <c:v>144.57808002083232</c:v>
                </c:pt>
                <c:pt idx="75">
                  <c:v>155.67392656127839</c:v>
                </c:pt>
                <c:pt idx="76">
                  <c:v>175.41975524047447</c:v>
                </c:pt>
                <c:pt idx="77">
                  <c:v>51.843063503083648</c:v>
                </c:pt>
                <c:pt idx="78">
                  <c:v>49.371200798034671</c:v>
                </c:pt>
                <c:pt idx="79">
                  <c:v>50.731000000000002</c:v>
                </c:pt>
                <c:pt idx="80">
                  <c:v>70.398148881305318</c:v>
                </c:pt>
                <c:pt idx="81">
                  <c:v>71.56995342338405</c:v>
                </c:pt>
                <c:pt idx="82">
                  <c:v>91.265252163147224</c:v>
                </c:pt>
                <c:pt idx="83">
                  <c:v>94.726677165090734</c:v>
                </c:pt>
                <c:pt idx="84">
                  <c:v>95.00983164983721</c:v>
                </c:pt>
                <c:pt idx="85">
                  <c:v>99.960061427908485</c:v>
                </c:pt>
                <c:pt idx="86">
                  <c:v>107.80892056953007</c:v>
                </c:pt>
                <c:pt idx="87">
                  <c:v>116.93482601325259</c:v>
                </c:pt>
                <c:pt idx="88">
                  <c:v>120.10170372009277</c:v>
                </c:pt>
                <c:pt idx="89">
                  <c:v>120.47119838979907</c:v>
                </c:pt>
                <c:pt idx="90">
                  <c:v>121.26633320786134</c:v>
                </c:pt>
                <c:pt idx="91">
                  <c:v>129.65605231047113</c:v>
                </c:pt>
                <c:pt idx="92">
                  <c:v>145.24576247251036</c:v>
                </c:pt>
                <c:pt idx="93">
                  <c:v>146.40903520786134</c:v>
                </c:pt>
                <c:pt idx="94">
                  <c:v>163.00030468750001</c:v>
                </c:pt>
                <c:pt idx="95">
                  <c:v>165.19550145066572</c:v>
                </c:pt>
                <c:pt idx="96">
                  <c:v>180.73102771021934</c:v>
                </c:pt>
                <c:pt idx="97">
                  <c:v>182.00400000000002</c:v>
                </c:pt>
                <c:pt idx="98">
                  <c:v>211.22097735711336</c:v>
                </c:pt>
                <c:pt idx="99">
                  <c:v>319.43810035688665</c:v>
                </c:pt>
              </c:numCache>
            </c:numRef>
          </c:xVal>
          <c:yVal>
            <c:numRef>
              <c:f>'Fig. s6'!$C$589:$C$688</c:f>
              <c:numCache>
                <c:formatCode>0.00</c:formatCode>
                <c:ptCount val="100"/>
                <c:pt idx="0">
                  <c:v>49.829829143180717</c:v>
                </c:pt>
                <c:pt idx="1">
                  <c:v>54.889958916277457</c:v>
                </c:pt>
                <c:pt idx="2">
                  <c:v>52.389863147671569</c:v>
                </c:pt>
                <c:pt idx="3">
                  <c:v>51.379872908633303</c:v>
                </c:pt>
                <c:pt idx="4">
                  <c:v>151.40910014866398</c:v>
                </c:pt>
                <c:pt idx="5">
                  <c:v>53.258551019674783</c:v>
                </c:pt>
                <c:pt idx="6">
                  <c:v>94.558401596069345</c:v>
                </c:pt>
                <c:pt idx="7">
                  <c:v>70.554875780656729</c:v>
                </c:pt>
                <c:pt idx="8">
                  <c:v>88.70958947669854</c:v>
                </c:pt>
                <c:pt idx="9">
                  <c:v>49.97877690158537</c:v>
                </c:pt>
                <c:pt idx="10">
                  <c:v>75.399889527910801</c:v>
                </c:pt>
                <c:pt idx="11">
                  <c:v>52.469963904487862</c:v>
                </c:pt>
                <c:pt idx="12">
                  <c:v>77.38077241572266</c:v>
                </c:pt>
                <c:pt idx="13">
                  <c:v>72.000095081915859</c:v>
                </c:pt>
                <c:pt idx="14">
                  <c:v>79.700050816726446</c:v>
                </c:pt>
                <c:pt idx="15">
                  <c:v>74.999850042128372</c:v>
                </c:pt>
                <c:pt idx="16">
                  <c:v>76.60080517649007</c:v>
                </c:pt>
                <c:pt idx="17">
                  <c:v>73.219189327959114</c:v>
                </c:pt>
                <c:pt idx="18">
                  <c:v>52.929959263986241</c:v>
                </c:pt>
                <c:pt idx="19">
                  <c:v>75.303962382627816</c:v>
                </c:pt>
                <c:pt idx="20">
                  <c:v>69.454181078092176</c:v>
                </c:pt>
                <c:pt idx="21">
                  <c:v>66.000022856915209</c:v>
                </c:pt>
                <c:pt idx="22">
                  <c:v>79.077598403930665</c:v>
                </c:pt>
                <c:pt idx="23">
                  <c:v>52.760090824222431</c:v>
                </c:pt>
                <c:pt idx="24">
                  <c:v>75.897027799999989</c:v>
                </c:pt>
                <c:pt idx="25">
                  <c:v>76.520642261349209</c:v>
                </c:pt>
                <c:pt idx="26">
                  <c:v>77.000253202176651</c:v>
                </c:pt>
                <c:pt idx="27">
                  <c:v>77.000531115396498</c:v>
                </c:pt>
                <c:pt idx="28">
                  <c:v>76.266375882857801</c:v>
                </c:pt>
                <c:pt idx="29">
                  <c:v>79.594577006457968</c:v>
                </c:pt>
                <c:pt idx="30">
                  <c:v>71.900108965205888</c:v>
                </c:pt>
                <c:pt idx="31">
                  <c:v>78.965088278146936</c:v>
                </c:pt>
                <c:pt idx="32">
                  <c:v>75.316383368212882</c:v>
                </c:pt>
                <c:pt idx="33">
                  <c:v>75.06057384476405</c:v>
                </c:pt>
                <c:pt idx="34">
                  <c:v>76.741774002743995</c:v>
                </c:pt>
                <c:pt idx="35">
                  <c:v>101.65343927690105</c:v>
                </c:pt>
                <c:pt idx="36">
                  <c:v>110.62721842396863</c:v>
                </c:pt>
                <c:pt idx="37">
                  <c:v>75.942168328096685</c:v>
                </c:pt>
                <c:pt idx="38">
                  <c:v>103.00023484141371</c:v>
                </c:pt>
                <c:pt idx="39">
                  <c:v>96.460323118503027</c:v>
                </c:pt>
                <c:pt idx="40">
                  <c:v>102.00117877417517</c:v>
                </c:pt>
                <c:pt idx="41">
                  <c:v>100.00160158636953</c:v>
                </c:pt>
                <c:pt idx="42">
                  <c:v>105.30711201921117</c:v>
                </c:pt>
                <c:pt idx="43">
                  <c:v>100.36956079213867</c:v>
                </c:pt>
                <c:pt idx="44">
                  <c:v>102.93000073242187</c:v>
                </c:pt>
                <c:pt idx="45">
                  <c:v>99.205392789185225</c:v>
                </c:pt>
                <c:pt idx="46">
                  <c:v>101.80070209624121</c:v>
                </c:pt>
                <c:pt idx="47">
                  <c:v>148.00058871459962</c:v>
                </c:pt>
                <c:pt idx="48">
                  <c:v>80.998044891357424</c:v>
                </c:pt>
                <c:pt idx="49">
                  <c:v>99.136188519906497</c:v>
                </c:pt>
                <c:pt idx="50">
                  <c:v>95.720852499030016</c:v>
                </c:pt>
                <c:pt idx="51">
                  <c:v>97.282838232872109</c:v>
                </c:pt>
                <c:pt idx="52">
                  <c:v>107.8667017322998</c:v>
                </c:pt>
                <c:pt idx="53">
                  <c:v>128.39710014866398</c:v>
                </c:pt>
                <c:pt idx="54">
                  <c:v>101.67868473294286</c:v>
                </c:pt>
                <c:pt idx="55">
                  <c:v>100.83181474844783</c:v>
                </c:pt>
                <c:pt idx="56">
                  <c:v>104.5484375016399</c:v>
                </c:pt>
                <c:pt idx="57">
                  <c:v>109.22879896806259</c:v>
                </c:pt>
                <c:pt idx="58">
                  <c:v>95.999476180695481</c:v>
                </c:pt>
                <c:pt idx="59">
                  <c:v>100.8249832904728</c:v>
                </c:pt>
                <c:pt idx="60">
                  <c:v>131.9988568302164</c:v>
                </c:pt>
                <c:pt idx="61">
                  <c:v>99.068948259867852</c:v>
                </c:pt>
                <c:pt idx="62">
                  <c:v>105.98977110838064</c:v>
                </c:pt>
                <c:pt idx="63">
                  <c:v>102.23399546075659</c:v>
                </c:pt>
                <c:pt idx="64">
                  <c:v>128.63637327027399</c:v>
                </c:pt>
                <c:pt idx="65">
                  <c:v>125.53887663303071</c:v>
                </c:pt>
                <c:pt idx="66">
                  <c:v>128.11383731248284</c:v>
                </c:pt>
                <c:pt idx="67">
                  <c:v>125.18855534280394</c:v>
                </c:pt>
                <c:pt idx="68">
                  <c:v>129.55146772972603</c:v>
                </c:pt>
                <c:pt idx="69">
                  <c:v>121.00014561896884</c:v>
                </c:pt>
                <c:pt idx="70">
                  <c:v>134.92999386596679</c:v>
                </c:pt>
                <c:pt idx="71">
                  <c:v>155.46748746304891</c:v>
                </c:pt>
                <c:pt idx="72">
                  <c:v>147.90401055908202</c:v>
                </c:pt>
                <c:pt idx="73">
                  <c:v>155.71086983162766</c:v>
                </c:pt>
                <c:pt idx="74">
                  <c:v>160.63771630860563</c:v>
                </c:pt>
                <c:pt idx="75">
                  <c:v>161.55747325945208</c:v>
                </c:pt>
                <c:pt idx="76">
                  <c:v>182.15014504838558</c:v>
                </c:pt>
                <c:pt idx="77">
                  <c:v>52.164817642725019</c:v>
                </c:pt>
                <c:pt idx="78">
                  <c:v>49.538560638427739</c:v>
                </c:pt>
                <c:pt idx="79">
                  <c:v>57.881450477600097</c:v>
                </c:pt>
                <c:pt idx="80">
                  <c:v>72.998250106811525</c:v>
                </c:pt>
                <c:pt idx="81">
                  <c:v>72.975089330085666</c:v>
                </c:pt>
                <c:pt idx="82">
                  <c:v>93.459616731120704</c:v>
                </c:pt>
                <c:pt idx="83">
                  <c:v>97.897048385310981</c:v>
                </c:pt>
                <c:pt idx="84">
                  <c:v>98.210513895145652</c:v>
                </c:pt>
                <c:pt idx="85">
                  <c:v>99.960061427908485</c:v>
                </c:pt>
                <c:pt idx="86">
                  <c:v>111.12463255851733</c:v>
                </c:pt>
                <c:pt idx="87">
                  <c:v>121.12104664959894</c:v>
                </c:pt>
                <c:pt idx="88">
                  <c:v>120.91760638427735</c:v>
                </c:pt>
                <c:pt idx="89">
                  <c:v>127.61178946967621</c:v>
                </c:pt>
                <c:pt idx="90">
                  <c:v>127.1758328926237</c:v>
                </c:pt>
                <c:pt idx="91">
                  <c:v>127.99891801482606</c:v>
                </c:pt>
                <c:pt idx="92">
                  <c:v>131.49803010291441</c:v>
                </c:pt>
                <c:pt idx="93">
                  <c:v>118.40720478820801</c:v>
                </c:pt>
                <c:pt idx="94">
                  <c:v>171.0001074523926</c:v>
                </c:pt>
                <c:pt idx="95">
                  <c:v>172.57696475444922</c:v>
                </c:pt>
                <c:pt idx="96">
                  <c:v>182.23449260026976</c:v>
                </c:pt>
                <c:pt idx="97">
                  <c:v>201.1666957397461</c:v>
                </c:pt>
                <c:pt idx="98">
                  <c:v>218.60001416779406</c:v>
                </c:pt>
                <c:pt idx="99">
                  <c:v>310.2033429468529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5F5-4E06-86C6-62A801C6AFF0}"/>
            </c:ext>
          </c:extLst>
        </c:ser>
        <c:ser>
          <c:idx val="1"/>
          <c:order val="1"/>
          <c:tx>
            <c:strRef>
              <c:f>'Fig. s6'!$D$435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2769315600255849"/>
                  <c:y val="2.98476863620393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s6'!$D$592:$D$593</c:f>
              <c:numCache>
                <c:formatCode>0.00</c:formatCode>
                <c:ptCount val="2"/>
              </c:numCache>
            </c:numRef>
          </c:xVal>
          <c:yVal>
            <c:numRef>
              <c:f>'Fig. s6'!$E$592:$E$593</c:f>
              <c:numCache>
                <c:formatCode>0.00</c:formatCode>
                <c:ptCount val="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5F5-4E06-86C6-62A801C6A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413376"/>
        <c:axId val="1480717472"/>
      </c:scatterChart>
      <c:valAx>
        <c:axId val="135341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</a:t>
                </a:r>
                <a:r>
                  <a:rPr lang="en-AU" sz="1400" b="1" i="0" u="none" strike="noStrike" kern="1200" baseline="-25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p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/ J K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mol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of Cl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717472"/>
        <c:crosses val="autoZero"/>
        <c:crossBetween val="midCat"/>
      </c:valAx>
      <c:valAx>
        <c:axId val="148071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</a:t>
                </a:r>
                <a:r>
                  <a:rPr lang="en-AU" sz="1400" b="1" i="0" u="none" strike="noStrike" kern="1200" baseline="-25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p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/ J K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mol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of Br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3413376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48545402412935"/>
          <c:y val="0.11930008748906389"/>
          <c:w val="0.82563779527559056"/>
          <c:h val="0.70502793450031331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'Fig. s6'!$K$587:$L$587</c:f>
              <c:strCache>
                <c:ptCount val="1"/>
                <c:pt idx="0">
                  <c:v>Vm pair(Cl Br)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3633939875162663"/>
                  <c:y val="0.1014694029388058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s6'!$K$588:$K$653</c:f>
              <c:numCache>
                <c:formatCode>0.0000</c:formatCode>
                <c:ptCount val="66"/>
                <c:pt idx="0">
                  <c:v>3.4041845275313481E-2</c:v>
                </c:pt>
                <c:pt idx="1">
                  <c:v>3.9709071244688796E-2</c:v>
                </c:pt>
                <c:pt idx="2">
                  <c:v>4.2805039040001672E-2</c:v>
                </c:pt>
                <c:pt idx="3">
                  <c:v>4.4826222488100045E-2</c:v>
                </c:pt>
                <c:pt idx="4">
                  <c:v>4.7595533075209223E-2</c:v>
                </c:pt>
                <c:pt idx="5">
                  <c:v>5.8056690826732676E-2</c:v>
                </c:pt>
                <c:pt idx="6">
                  <c:v>5.9626452134534123E-2</c:v>
                </c:pt>
                <c:pt idx="7">
                  <c:v>6.0622507023909221E-2</c:v>
                </c:pt>
                <c:pt idx="8">
                  <c:v>6.2398307364267422E-2</c:v>
                </c:pt>
                <c:pt idx="9">
                  <c:v>6.2643115223786169E-2</c:v>
                </c:pt>
                <c:pt idx="10">
                  <c:v>6.3013357655238147E-2</c:v>
                </c:pt>
                <c:pt idx="11">
                  <c:v>6.4245559322906903E-2</c:v>
                </c:pt>
                <c:pt idx="12">
                  <c:v>6.5938577282347227E-2</c:v>
                </c:pt>
                <c:pt idx="13">
                  <c:v>6.6607563699577724E-2</c:v>
                </c:pt>
                <c:pt idx="14">
                  <c:v>6.8002269847338065E-2</c:v>
                </c:pt>
                <c:pt idx="15">
                  <c:v>7.0103392002197951E-2</c:v>
                </c:pt>
                <c:pt idx="16">
                  <c:v>7.0196115575678134E-2</c:v>
                </c:pt>
                <c:pt idx="17">
                  <c:v>7.0217126009647385E-2</c:v>
                </c:pt>
                <c:pt idx="18">
                  <c:v>7.0913310393760351E-2</c:v>
                </c:pt>
                <c:pt idx="19">
                  <c:v>7.1713717594575233E-2</c:v>
                </c:pt>
                <c:pt idx="20">
                  <c:v>7.3007784573447448E-2</c:v>
                </c:pt>
                <c:pt idx="21">
                  <c:v>7.361590833610096E-2</c:v>
                </c:pt>
                <c:pt idx="22">
                  <c:v>7.4603495941121034E-2</c:v>
                </c:pt>
                <c:pt idx="23">
                  <c:v>7.722686801487301E-2</c:v>
                </c:pt>
                <c:pt idx="24">
                  <c:v>7.7851225337224494E-2</c:v>
                </c:pt>
                <c:pt idx="25">
                  <c:v>7.9714463722043855E-2</c:v>
                </c:pt>
                <c:pt idx="26">
                  <c:v>8.0507189301000301E-2</c:v>
                </c:pt>
                <c:pt idx="27">
                  <c:v>8.5719798782054213E-2</c:v>
                </c:pt>
                <c:pt idx="28">
                  <c:v>8.6253199617076143E-2</c:v>
                </c:pt>
                <c:pt idx="29">
                  <c:v>8.7069910328794409E-2</c:v>
                </c:pt>
                <c:pt idx="30">
                  <c:v>8.8663360374370684E-2</c:v>
                </c:pt>
                <c:pt idx="31">
                  <c:v>8.9826163019075311E-2</c:v>
                </c:pt>
                <c:pt idx="32">
                  <c:v>9.162403724924495E-2</c:v>
                </c:pt>
                <c:pt idx="33">
                  <c:v>9.1820408502158751E-2</c:v>
                </c:pt>
                <c:pt idx="34">
                  <c:v>9.2944228588368843E-2</c:v>
                </c:pt>
                <c:pt idx="35">
                  <c:v>9.3545774984685345E-2</c:v>
                </c:pt>
                <c:pt idx="36">
                  <c:v>9.354880822359958E-2</c:v>
                </c:pt>
                <c:pt idx="37">
                  <c:v>9.4062925800568506E-2</c:v>
                </c:pt>
                <c:pt idx="38">
                  <c:v>9.5583383276360498E-2</c:v>
                </c:pt>
                <c:pt idx="39">
                  <c:v>9.6845857634241084E-2</c:v>
                </c:pt>
                <c:pt idx="40">
                  <c:v>9.7009194740251409E-2</c:v>
                </c:pt>
                <c:pt idx="41">
                  <c:v>9.8830977729887456E-2</c:v>
                </c:pt>
                <c:pt idx="42">
                  <c:v>0.10041457264535711</c:v>
                </c:pt>
                <c:pt idx="43">
                  <c:v>0.10066339991442108</c:v>
                </c:pt>
                <c:pt idx="44">
                  <c:v>0.10100387404202874</c:v>
                </c:pt>
                <c:pt idx="45">
                  <c:v>0.1012701916024287</c:v>
                </c:pt>
                <c:pt idx="46">
                  <c:v>0.1018911386967418</c:v>
                </c:pt>
                <c:pt idx="47">
                  <c:v>0.10214068365131884</c:v>
                </c:pt>
                <c:pt idx="48">
                  <c:v>0.10309595221540814</c:v>
                </c:pt>
                <c:pt idx="49">
                  <c:v>0.10379000401261605</c:v>
                </c:pt>
                <c:pt idx="50">
                  <c:v>0.1059803621838338</c:v>
                </c:pt>
                <c:pt idx="51">
                  <c:v>0.11024118582740478</c:v>
                </c:pt>
                <c:pt idx="52">
                  <c:v>0.11082049005858614</c:v>
                </c:pt>
                <c:pt idx="53">
                  <c:v>0.11737773834791403</c:v>
                </c:pt>
                <c:pt idx="54">
                  <c:v>0.11837970488803304</c:v>
                </c:pt>
                <c:pt idx="55">
                  <c:v>0.12063992133873186</c:v>
                </c:pt>
                <c:pt idx="56">
                  <c:v>0.12165158017822653</c:v>
                </c:pt>
                <c:pt idx="57">
                  <c:v>0.13001209605011552</c:v>
                </c:pt>
                <c:pt idx="58">
                  <c:v>0.13363462744100699</c:v>
                </c:pt>
                <c:pt idx="59">
                  <c:v>0.13525196558584734</c:v>
                </c:pt>
                <c:pt idx="60">
                  <c:v>0.13723300902220123</c:v>
                </c:pt>
                <c:pt idx="61">
                  <c:v>0.13805723538607095</c:v>
                </c:pt>
                <c:pt idx="62">
                  <c:v>0.16164140610416858</c:v>
                </c:pt>
                <c:pt idx="63">
                  <c:v>0.18707825197230929</c:v>
                </c:pt>
                <c:pt idx="64">
                  <c:v>0.20535485525152411</c:v>
                </c:pt>
                <c:pt idx="65">
                  <c:v>0.21274398852630252</c:v>
                </c:pt>
              </c:numCache>
            </c:numRef>
          </c:xVal>
          <c:yVal>
            <c:numRef>
              <c:f>'Fig. s6'!$L$588:$L$653</c:f>
              <c:numCache>
                <c:formatCode>0.0000</c:formatCode>
                <c:ptCount val="66"/>
                <c:pt idx="0">
                  <c:v>4.1631895681351935E-2</c:v>
                </c:pt>
                <c:pt idx="1">
                  <c:v>4.7833312476269742E-2</c:v>
                </c:pt>
                <c:pt idx="2">
                  <c:v>4.8193256896031801E-2</c:v>
                </c:pt>
                <c:pt idx="3">
                  <c:v>5.3344712365517924E-2</c:v>
                </c:pt>
                <c:pt idx="4">
                  <c:v>0.15683566317442107</c:v>
                </c:pt>
                <c:pt idx="5">
                  <c:v>6.6958044190127561E-2</c:v>
                </c:pt>
                <c:pt idx="6">
                  <c:v>6.519174267685432E-2</c:v>
                </c:pt>
                <c:pt idx="7">
                  <c:v>7.1172732110715023E-2</c:v>
                </c:pt>
                <c:pt idx="8">
                  <c:v>7.2121381931582351E-2</c:v>
                </c:pt>
                <c:pt idx="9">
                  <c:v>7.6411782529081596E-2</c:v>
                </c:pt>
                <c:pt idx="10">
                  <c:v>8.0014040843718673E-2</c:v>
                </c:pt>
                <c:pt idx="11">
                  <c:v>7.3994050594813787E-2</c:v>
                </c:pt>
                <c:pt idx="12">
                  <c:v>7.7756124431630144E-2</c:v>
                </c:pt>
                <c:pt idx="13">
                  <c:v>6.6607563699577724E-2</c:v>
                </c:pt>
                <c:pt idx="14">
                  <c:v>8.2186551901094418E-2</c:v>
                </c:pt>
                <c:pt idx="15">
                  <c:v>7.9771260159817545E-2</c:v>
                </c:pt>
                <c:pt idx="16">
                  <c:v>8.1323263878511465E-2</c:v>
                </c:pt>
                <c:pt idx="17">
                  <c:v>8.090593618579138E-2</c:v>
                </c:pt>
                <c:pt idx="18">
                  <c:v>8.3030500122537446E-2</c:v>
                </c:pt>
                <c:pt idx="19">
                  <c:v>8.1973958524111268E-2</c:v>
                </c:pt>
                <c:pt idx="20">
                  <c:v>8.8620420590792531E-2</c:v>
                </c:pt>
                <c:pt idx="21">
                  <c:v>8.5017758528084575E-2</c:v>
                </c:pt>
                <c:pt idx="22">
                  <c:v>8.7029931917061362E-2</c:v>
                </c:pt>
                <c:pt idx="23">
                  <c:v>9.1097961401351943E-2</c:v>
                </c:pt>
                <c:pt idx="24">
                  <c:v>8.3098269308830575E-2</c:v>
                </c:pt>
                <c:pt idx="25">
                  <c:v>9.0385151647363049E-2</c:v>
                </c:pt>
                <c:pt idx="26">
                  <c:v>9.8920484020832783E-2</c:v>
                </c:pt>
                <c:pt idx="27">
                  <c:v>9.3500359098739022E-2</c:v>
                </c:pt>
                <c:pt idx="28">
                  <c:v>9.7455753358257083E-2</c:v>
                </c:pt>
                <c:pt idx="29">
                  <c:v>0.12066319329126536</c:v>
                </c:pt>
                <c:pt idx="30">
                  <c:v>0.10320347093256392</c:v>
                </c:pt>
                <c:pt idx="31">
                  <c:v>0.11398627974345175</c:v>
                </c:pt>
                <c:pt idx="32">
                  <c:v>0.10350513597570649</c:v>
                </c:pt>
                <c:pt idx="33">
                  <c:v>0.12420352418043118</c:v>
                </c:pt>
                <c:pt idx="34">
                  <c:v>0.10906564817889959</c:v>
                </c:pt>
                <c:pt idx="35">
                  <c:v>0.1343980593114516</c:v>
                </c:pt>
                <c:pt idx="36">
                  <c:v>0.10516887471456615</c:v>
                </c:pt>
                <c:pt idx="37">
                  <c:v>0.13517706707300686</c:v>
                </c:pt>
                <c:pt idx="38">
                  <c:v>0.1160833233143221</c:v>
                </c:pt>
                <c:pt idx="39">
                  <c:v>0.14455840462937675</c:v>
                </c:pt>
                <c:pt idx="40">
                  <c:v>0.11289534853813323</c:v>
                </c:pt>
                <c:pt idx="41">
                  <c:v>0.11701910675950676</c:v>
                </c:pt>
                <c:pt idx="42">
                  <c:v>0.11065012700749711</c:v>
                </c:pt>
                <c:pt idx="43">
                  <c:v>0.12029915034257258</c:v>
                </c:pt>
                <c:pt idx="44">
                  <c:v>0.11594617731128483</c:v>
                </c:pt>
                <c:pt idx="45">
                  <c:v>0.11492505897345597</c:v>
                </c:pt>
                <c:pt idx="46">
                  <c:v>0.11899873304057959</c:v>
                </c:pt>
                <c:pt idx="47">
                  <c:v>0.11970616730936506</c:v>
                </c:pt>
                <c:pt idx="48">
                  <c:v>0.12176331975395877</c:v>
                </c:pt>
                <c:pt idx="49">
                  <c:v>0.12148942764997595</c:v>
                </c:pt>
                <c:pt idx="50">
                  <c:v>0.11957967017235666</c:v>
                </c:pt>
                <c:pt idx="51">
                  <c:v>0.13026026262037441</c:v>
                </c:pt>
                <c:pt idx="52">
                  <c:v>0.13708054044252541</c:v>
                </c:pt>
                <c:pt idx="53">
                  <c:v>0.13319273363256856</c:v>
                </c:pt>
                <c:pt idx="54">
                  <c:v>0.1392522787726046</c:v>
                </c:pt>
                <c:pt idx="55">
                  <c:v>0.13798906229829655</c:v>
                </c:pt>
                <c:pt idx="56">
                  <c:v>0.11417168574398442</c:v>
                </c:pt>
                <c:pt idx="57">
                  <c:v>0.15021079557265196</c:v>
                </c:pt>
                <c:pt idx="58">
                  <c:v>0.17308650832939793</c:v>
                </c:pt>
                <c:pt idx="59">
                  <c:v>0.16156330157356624</c:v>
                </c:pt>
                <c:pt idx="60">
                  <c:v>0.17230557019364148</c:v>
                </c:pt>
                <c:pt idx="61">
                  <c:v>0.17141502849314566</c:v>
                </c:pt>
                <c:pt idx="62">
                  <c:v>0.1931687708279268</c:v>
                </c:pt>
                <c:pt idx="63">
                  <c:v>0.15962340760996754</c:v>
                </c:pt>
                <c:pt idx="64">
                  <c:v>0.22062253372582075</c:v>
                </c:pt>
                <c:pt idx="65">
                  <c:v>0.22332791781684966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914-4F58-B6D7-8526F8656C52}"/>
            </c:ext>
          </c:extLst>
        </c:ser>
        <c:ser>
          <c:idx val="1"/>
          <c:order val="1"/>
          <c:tx>
            <c:strRef>
              <c:f>'Fig. s6'!$D$435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5.1707360109398089E-2"/>
                  <c:y val="0.3601399825021872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s6'!$R$589:$R$590</c:f>
              <c:numCache>
                <c:formatCode>General</c:formatCode>
                <c:ptCount val="2"/>
              </c:numCache>
            </c:numRef>
          </c:xVal>
          <c:yVal>
            <c:numRef>
              <c:f>'Fig. s6'!$S$589:$S$590</c:f>
              <c:numCache>
                <c:formatCode>0.0000</c:formatCode>
                <c:ptCount val="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914-4F58-B6D7-8526F8656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413376"/>
        <c:axId val="1480717472"/>
      </c:scatterChart>
      <c:valAx>
        <c:axId val="135341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/>
                  <a:t>V</a:t>
                </a:r>
                <a:r>
                  <a:rPr lang="en-AU" sz="1400" b="1" baseline="-25000"/>
                  <a:t>m </a:t>
                </a:r>
                <a:r>
                  <a:rPr lang="en-AU" sz="1400" b="1"/>
                  <a:t>/nm</a:t>
                </a:r>
                <a:r>
                  <a:rPr lang="en-AU" sz="1400" b="1" baseline="30000"/>
                  <a:t>3</a:t>
                </a:r>
                <a:r>
                  <a:rPr lang="en-AU" sz="1400" b="1" baseline="0"/>
                  <a:t> of Cl</a:t>
                </a:r>
                <a:r>
                  <a:rPr lang="en-AU" sz="1400" b="1" baseline="30000"/>
                  <a:t>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717472"/>
        <c:crosses val="autoZero"/>
        <c:crossBetween val="midCat"/>
      </c:valAx>
      <c:valAx>
        <c:axId val="148071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V</a:t>
                </a:r>
                <a:r>
                  <a:rPr lang="en-AU" sz="1400" b="1" i="0" u="none" strike="noStrike" kern="1200" baseline="-25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m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/nm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3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of Br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</a:t>
                </a:r>
              </a:p>
            </c:rich>
          </c:tx>
          <c:layout>
            <c:manualLayout>
              <c:xMode val="edge"/>
              <c:yMode val="edge"/>
              <c:x val="1.9708595249123273E-2"/>
              <c:y val="0.347903086917284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3413376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706209169109337E-2"/>
          <c:y val="5.7768959982364407E-2"/>
          <c:w val="0.88406306875874097"/>
          <c:h val="0.80650485436893204"/>
        </c:manualLayout>
      </c:layout>
      <c:scatterChart>
        <c:scatterStyle val="lineMarker"/>
        <c:varyColors val="0"/>
        <c:ser>
          <c:idx val="0"/>
          <c:order val="0"/>
          <c:tx>
            <c:v>H(F vs Cl) full set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548863315162528"/>
                  <c:y val="0.2457357003602896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s7'!$B$436:$B$542</c:f>
              <c:numCache>
                <c:formatCode>0.00</c:formatCode>
                <c:ptCount val="107"/>
                <c:pt idx="0">
                  <c:v>-408.26639617919926</c:v>
                </c:pt>
                <c:pt idx="1">
                  <c:v>-137.00000003051758</c:v>
                </c:pt>
                <c:pt idx="2">
                  <c:v>-127.0680994720459</c:v>
                </c:pt>
                <c:pt idx="3">
                  <c:v>-411.11981701660159</c:v>
                </c:pt>
                <c:pt idx="4">
                  <c:v>-132.46330062866213</c:v>
                </c:pt>
                <c:pt idx="5">
                  <c:v>-712.99954125976569</c:v>
                </c:pt>
                <c:pt idx="6">
                  <c:v>-383.70001617431643</c:v>
                </c:pt>
                <c:pt idx="7">
                  <c:v>-314.55308935546879</c:v>
                </c:pt>
                <c:pt idx="8">
                  <c:v>-186.02060424804688</c:v>
                </c:pt>
                <c:pt idx="9">
                  <c:v>-305.33199029541015</c:v>
                </c:pt>
                <c:pt idx="10">
                  <c:v>-436.68412341308596</c:v>
                </c:pt>
                <c:pt idx="11">
                  <c:v>-451.00000347900391</c:v>
                </c:pt>
                <c:pt idx="12">
                  <c:v>-514.99998974609377</c:v>
                </c:pt>
                <c:pt idx="13">
                  <c:v>-312.50000152587893</c:v>
                </c:pt>
                <c:pt idx="14">
                  <c:v>-219.10000311279299</c:v>
                </c:pt>
                <c:pt idx="15">
                  <c:v>-641.32351489257815</c:v>
                </c:pt>
                <c:pt idx="16">
                  <c:v>-442.31001245117187</c:v>
                </c:pt>
                <c:pt idx="17">
                  <c:v>-481.28969659423831</c:v>
                </c:pt>
                <c:pt idx="18">
                  <c:v>-496.22242553710942</c:v>
                </c:pt>
                <c:pt idx="19">
                  <c:v>-388.29998376464846</c:v>
                </c:pt>
                <c:pt idx="20">
                  <c:v>-435.22001708984379</c:v>
                </c:pt>
                <c:pt idx="21">
                  <c:v>-137.70000411987306</c:v>
                </c:pt>
                <c:pt idx="22">
                  <c:v>-173.20000173950197</c:v>
                </c:pt>
                <c:pt idx="23">
                  <c:v>-289.99998864746095</c:v>
                </c:pt>
                <c:pt idx="24">
                  <c:v>-431.00000976562501</c:v>
                </c:pt>
                <c:pt idx="25">
                  <c:v>-812.00001928710935</c:v>
                </c:pt>
                <c:pt idx="26">
                  <c:v>-359.40560638427735</c:v>
                </c:pt>
                <c:pt idx="27">
                  <c:v>-257.31601596069339</c:v>
                </c:pt>
                <c:pt idx="28">
                  <c:v>-415.99999053955082</c:v>
                </c:pt>
                <c:pt idx="29">
                  <c:v>-325.09678723144532</c:v>
                </c:pt>
                <c:pt idx="30">
                  <c:v>-224.26240957641602</c:v>
                </c:pt>
                <c:pt idx="31">
                  <c:v>-362.75281915283205</c:v>
                </c:pt>
                <c:pt idx="32">
                  <c:v>-795.39004492187507</c:v>
                </c:pt>
                <c:pt idx="33">
                  <c:v>-833.84995312500007</c:v>
                </c:pt>
                <c:pt idx="34">
                  <c:v>-580.59997167968754</c:v>
                </c:pt>
                <c:pt idx="35">
                  <c:v>-935.40005615234384</c:v>
                </c:pt>
                <c:pt idx="36">
                  <c:v>-855.19999804687495</c:v>
                </c:pt>
                <c:pt idx="37">
                  <c:v>-424.03578466796876</c:v>
                </c:pt>
                <c:pt idx="38">
                  <c:v>-544.40003381347663</c:v>
                </c:pt>
                <c:pt idx="39">
                  <c:v>-530.00000897216796</c:v>
                </c:pt>
                <c:pt idx="40">
                  <c:v>-961.09996459960939</c:v>
                </c:pt>
                <c:pt idx="41">
                  <c:v>-988.09996728515625</c:v>
                </c:pt>
                <c:pt idx="42">
                  <c:v>-1025.3000660400392</c:v>
                </c:pt>
                <c:pt idx="43">
                  <c:v>-1018.1999835205079</c:v>
                </c:pt>
                <c:pt idx="44">
                  <c:v>-721.70003442382813</c:v>
                </c:pt>
                <c:pt idx="45">
                  <c:v>-977.79995727539063</c:v>
                </c:pt>
                <c:pt idx="46">
                  <c:v>-868.99999658203126</c:v>
                </c:pt>
                <c:pt idx="47">
                  <c:v>-1040.9000477294921</c:v>
                </c:pt>
                <c:pt idx="48">
                  <c:v>-998.72085107421879</c:v>
                </c:pt>
                <c:pt idx="49">
                  <c:v>-959.59997863769536</c:v>
                </c:pt>
                <c:pt idx="50">
                  <c:v>-1058.8000291748046</c:v>
                </c:pt>
                <c:pt idx="51">
                  <c:v>-1059.6999569091797</c:v>
                </c:pt>
                <c:pt idx="52">
                  <c:v>-863.70002490234378</c:v>
                </c:pt>
                <c:pt idx="53">
                  <c:v>-896.80001306152349</c:v>
                </c:pt>
                <c:pt idx="54">
                  <c:v>-714.2000407714844</c:v>
                </c:pt>
                <c:pt idx="55">
                  <c:v>-379.07039361572265</c:v>
                </c:pt>
                <c:pt idx="56">
                  <c:v>-994.5369787597657</c:v>
                </c:pt>
                <c:pt idx="57">
                  <c:v>-987.09999792480471</c:v>
                </c:pt>
                <c:pt idx="58">
                  <c:v>-524.67357446289066</c:v>
                </c:pt>
                <c:pt idx="59">
                  <c:v>-381.99921276855468</c:v>
                </c:pt>
                <c:pt idx="60">
                  <c:v>-995.79200000000003</c:v>
                </c:pt>
                <c:pt idx="61">
                  <c:v>-999.976</c:v>
                </c:pt>
                <c:pt idx="62">
                  <c:v>-245.60000515747072</c:v>
                </c:pt>
                <c:pt idx="63">
                  <c:v>-1019.2009743652344</c:v>
                </c:pt>
                <c:pt idx="64">
                  <c:v>-1186.7579931640626</c:v>
                </c:pt>
                <c:pt idx="65">
                  <c:v>-323.84160638427738</c:v>
                </c:pt>
                <c:pt idx="66">
                  <c:v>-979.79995983886727</c:v>
                </c:pt>
                <c:pt idx="67">
                  <c:v>-527.18403192138669</c:v>
                </c:pt>
                <c:pt idx="68">
                  <c:v>-797.47042553710935</c:v>
                </c:pt>
                <c:pt idx="69">
                  <c:v>-858.97521276855468</c:v>
                </c:pt>
                <c:pt idx="70">
                  <c:v>-1687.000981201172</c:v>
                </c:pt>
                <c:pt idx="71">
                  <c:v>-35.145598403930663</c:v>
                </c:pt>
                <c:pt idx="72">
                  <c:v>-263.99990744018555</c:v>
                </c:pt>
                <c:pt idx="73">
                  <c:v>-435.13600000000002</c:v>
                </c:pt>
                <c:pt idx="74">
                  <c:v>-81.600010421752927</c:v>
                </c:pt>
                <c:pt idx="75">
                  <c:v>-127.61200000000001</c:v>
                </c:pt>
                <c:pt idx="76">
                  <c:v>-931.00001220703132</c:v>
                </c:pt>
                <c:pt idx="77">
                  <c:v>-178.00000469970703</c:v>
                </c:pt>
                <c:pt idx="78">
                  <c:v>-1232.2010239257813</c:v>
                </c:pt>
                <c:pt idx="79">
                  <c:v>-633.99998266601563</c:v>
                </c:pt>
                <c:pt idx="80">
                  <c:v>-1164.8260852050782</c:v>
                </c:pt>
                <c:pt idx="81">
                  <c:v>-1043.9999974365235</c:v>
                </c:pt>
                <c:pt idx="82">
                  <c:v>-476.976</c:v>
                </c:pt>
                <c:pt idx="83">
                  <c:v>-815.02648596191409</c:v>
                </c:pt>
                <c:pt idx="84">
                  <c:v>-1702.4999636230471</c:v>
                </c:pt>
                <c:pt idx="85">
                  <c:v>-1408.3340424804687</c:v>
                </c:pt>
                <c:pt idx="86">
                  <c:v>-1386.5999194335939</c:v>
                </c:pt>
                <c:pt idx="87">
                  <c:v>-510.44800000000004</c:v>
                </c:pt>
                <c:pt idx="88">
                  <c:v>-1977.4000510253907</c:v>
                </c:pt>
                <c:pt idx="89">
                  <c:v>-1725.9</c:v>
                </c:pt>
                <c:pt idx="90">
                  <c:v>-1722.5999670410156</c:v>
                </c:pt>
                <c:pt idx="91">
                  <c:v>-1708.6999907226564</c:v>
                </c:pt>
                <c:pt idx="92">
                  <c:v>-1700.4000471191407</c:v>
                </c:pt>
                <c:pt idx="93">
                  <c:v>-1696.5999975585937</c:v>
                </c:pt>
                <c:pt idx="94">
                  <c:v>-1695.4000087890627</c:v>
                </c:pt>
                <c:pt idx="95">
                  <c:v>-1688.6999650878906</c:v>
                </c:pt>
                <c:pt idx="96">
                  <c:v>-1687.3999985351563</c:v>
                </c:pt>
                <c:pt idx="97">
                  <c:v>-1668.5999616699219</c:v>
                </c:pt>
                <c:pt idx="98">
                  <c:v>-1666.5000451660158</c:v>
                </c:pt>
                <c:pt idx="99">
                  <c:v>-1663.5999233398438</c:v>
                </c:pt>
                <c:pt idx="100">
                  <c:v>-1660.999990234375</c:v>
                </c:pt>
                <c:pt idx="101">
                  <c:v>-1659.0000515136719</c:v>
                </c:pt>
                <c:pt idx="102">
                  <c:v>-1555.5999125976564</c:v>
                </c:pt>
                <c:pt idx="103">
                  <c:v>-1315.0310212402344</c:v>
                </c:pt>
                <c:pt idx="104">
                  <c:v>-974.87200000000007</c:v>
                </c:pt>
                <c:pt idx="105">
                  <c:v>-181.60000292968752</c:v>
                </c:pt>
                <c:pt idx="106">
                  <c:v>-165.30000119018555</c:v>
                </c:pt>
              </c:numCache>
            </c:numRef>
          </c:xVal>
          <c:yVal>
            <c:numRef>
              <c:f>'Fig. s7'!$C$436:$C$542</c:f>
              <c:numCache>
                <c:formatCode>0.00</c:formatCode>
                <c:ptCount val="107"/>
                <c:pt idx="0">
                  <c:v>-270.41190850830077</c:v>
                </c:pt>
                <c:pt idx="1">
                  <c:v>-67.780803192138677</c:v>
                </c:pt>
                <c:pt idx="2">
                  <c:v>-61.83951888275147</c:v>
                </c:pt>
                <c:pt idx="3">
                  <c:v>-287.81742767333986</c:v>
                </c:pt>
                <c:pt idx="4">
                  <c:v>-59.542499786376958</c:v>
                </c:pt>
                <c:pt idx="5">
                  <c:v>-590.57157446289068</c:v>
                </c:pt>
                <c:pt idx="6">
                  <c:v>-268.10000207519533</c:v>
                </c:pt>
                <c:pt idx="7">
                  <c:v>-202.08719680786135</c:v>
                </c:pt>
                <c:pt idx="8">
                  <c:v>-102.50000369262696</c:v>
                </c:pt>
                <c:pt idx="9">
                  <c:v>-96.400002258300788</c:v>
                </c:pt>
                <c:pt idx="10">
                  <c:v>-327.60721276855469</c:v>
                </c:pt>
                <c:pt idx="11">
                  <c:v>-263.59201596069335</c:v>
                </c:pt>
                <c:pt idx="12">
                  <c:v>-266.09999951171875</c:v>
                </c:pt>
                <c:pt idx="13">
                  <c:v>-94.300005950927741</c:v>
                </c:pt>
                <c:pt idx="14">
                  <c:v>-16.070998708724975</c:v>
                </c:pt>
                <c:pt idx="15">
                  <c:v>-364.00800000000004</c:v>
                </c:pt>
                <c:pt idx="16">
                  <c:v>-348.10000885009765</c:v>
                </c:pt>
                <c:pt idx="17">
                  <c:v>-242.672</c:v>
                </c:pt>
                <c:pt idx="18">
                  <c:v>-188.69839361572267</c:v>
                </c:pt>
                <c:pt idx="19">
                  <c:v>-157.99999502563477</c:v>
                </c:pt>
                <c:pt idx="20">
                  <c:v>-333.60000622558596</c:v>
                </c:pt>
                <c:pt idx="21">
                  <c:v>-51.400000442504883</c:v>
                </c:pt>
                <c:pt idx="22">
                  <c:v>-63.220242553710939</c:v>
                </c:pt>
                <c:pt idx="23">
                  <c:v>-103.99999763488771</c:v>
                </c:pt>
                <c:pt idx="24">
                  <c:v>-278.00000518798828</c:v>
                </c:pt>
                <c:pt idx="25">
                  <c:v>-574.46321276855474</c:v>
                </c:pt>
                <c:pt idx="26">
                  <c:v>-175.39328829956057</c:v>
                </c:pt>
                <c:pt idx="27">
                  <c:v>-42.000001960754396</c:v>
                </c:pt>
                <c:pt idx="28">
                  <c:v>-212.00000039672852</c:v>
                </c:pt>
                <c:pt idx="29">
                  <c:v>-153.00000457763673</c:v>
                </c:pt>
                <c:pt idx="30">
                  <c:v>-105.39999783325196</c:v>
                </c:pt>
                <c:pt idx="31">
                  <c:v>-176.00000213623048</c:v>
                </c:pt>
                <c:pt idx="32">
                  <c:v>-536.40002355957029</c:v>
                </c:pt>
                <c:pt idx="33">
                  <c:v>-561.50000146484376</c:v>
                </c:pt>
                <c:pt idx="34">
                  <c:v>-280.32800000000003</c:v>
                </c:pt>
                <c:pt idx="35">
                  <c:v>-537.99998730468747</c:v>
                </c:pt>
                <c:pt idx="36">
                  <c:v>-605.42478723144529</c:v>
                </c:pt>
                <c:pt idx="37">
                  <c:v>-123.99999932861328</c:v>
                </c:pt>
                <c:pt idx="38">
                  <c:v>-200.00000097656252</c:v>
                </c:pt>
                <c:pt idx="39">
                  <c:v>-223.99999981689453</c:v>
                </c:pt>
                <c:pt idx="40">
                  <c:v>-577.99997473144538</c:v>
                </c:pt>
                <c:pt idx="41">
                  <c:v>-619.70003137207038</c:v>
                </c:pt>
                <c:pt idx="42">
                  <c:v>-621.50001452636718</c:v>
                </c:pt>
                <c:pt idx="43">
                  <c:v>-624.09994763183602</c:v>
                </c:pt>
                <c:pt idx="44">
                  <c:v>-344.99999530029299</c:v>
                </c:pt>
                <c:pt idx="45">
                  <c:v>-614.99999023437499</c:v>
                </c:pt>
                <c:pt idx="46">
                  <c:v>-640.00139489746095</c:v>
                </c:pt>
                <c:pt idx="47">
                  <c:v>-639.20004040527351</c:v>
                </c:pt>
                <c:pt idx="48">
                  <c:v>-623.80001428222658</c:v>
                </c:pt>
                <c:pt idx="49">
                  <c:v>-579.90242553710937</c:v>
                </c:pt>
                <c:pt idx="50">
                  <c:v>-650.59999755859383</c:v>
                </c:pt>
                <c:pt idx="51">
                  <c:v>-669.29999279785159</c:v>
                </c:pt>
                <c:pt idx="52">
                  <c:v>-466.89998236083989</c:v>
                </c:pt>
                <c:pt idx="53">
                  <c:v>-512.40002471923833</c:v>
                </c:pt>
                <c:pt idx="54">
                  <c:v>-391.99999169921875</c:v>
                </c:pt>
                <c:pt idx="55">
                  <c:v>-150.624</c:v>
                </c:pt>
                <c:pt idx="56">
                  <c:v>-618.99999536132816</c:v>
                </c:pt>
                <c:pt idx="57">
                  <c:v>-605.09995520019538</c:v>
                </c:pt>
                <c:pt idx="58">
                  <c:v>-217.99999212646486</c:v>
                </c:pt>
                <c:pt idx="59">
                  <c:v>-96.231999999999999</c:v>
                </c:pt>
                <c:pt idx="60">
                  <c:v>-620.49998132324208</c:v>
                </c:pt>
                <c:pt idx="61">
                  <c:v>-616.7216383056641</c:v>
                </c:pt>
                <c:pt idx="62">
                  <c:v>-72.801598403930669</c:v>
                </c:pt>
                <c:pt idx="63">
                  <c:v>-518.29999078369144</c:v>
                </c:pt>
                <c:pt idx="64">
                  <c:v>-664.79997106933592</c:v>
                </c:pt>
                <c:pt idx="65">
                  <c:v>-69.000000656127938</c:v>
                </c:pt>
                <c:pt idx="66">
                  <c:v>-488.70002307128908</c:v>
                </c:pt>
                <c:pt idx="67">
                  <c:v>-75.000000366210941</c:v>
                </c:pt>
                <c:pt idx="68">
                  <c:v>-270.6999990234375</c:v>
                </c:pt>
                <c:pt idx="69">
                  <c:v>-292.88</c:v>
                </c:pt>
                <c:pt idx="70">
                  <c:v>-1437.6219147949218</c:v>
                </c:pt>
                <c:pt idx="71">
                  <c:v>1.2552000498771667</c:v>
                </c:pt>
                <c:pt idx="72">
                  <c:v>-152.39999423217773</c:v>
                </c:pt>
                <c:pt idx="73">
                  <c:v>-46.024000000000001</c:v>
                </c:pt>
                <c:pt idx="74">
                  <c:v>-46.024000000000001</c:v>
                </c:pt>
                <c:pt idx="75">
                  <c:v>-54.559359840393071</c:v>
                </c:pt>
                <c:pt idx="76">
                  <c:v>-802.0000064697266</c:v>
                </c:pt>
                <c:pt idx="77">
                  <c:v>-83.68</c:v>
                </c:pt>
                <c:pt idx="78">
                  <c:v>-1000.8000186767579</c:v>
                </c:pt>
                <c:pt idx="79">
                  <c:v>-633.99998266601563</c:v>
                </c:pt>
                <c:pt idx="80">
                  <c:v>-924.66399999999999</c:v>
                </c:pt>
                <c:pt idx="81">
                  <c:v>-523.83678723144533</c:v>
                </c:pt>
                <c:pt idx="82">
                  <c:v>-122.99999804687501</c:v>
                </c:pt>
                <c:pt idx="83">
                  <c:v>-375.70000592041015</c:v>
                </c:pt>
                <c:pt idx="84">
                  <c:v>-1601.1999965820314</c:v>
                </c:pt>
                <c:pt idx="85">
                  <c:v>-615.88485107421877</c:v>
                </c:pt>
                <c:pt idx="86">
                  <c:v>-1148.8000168457031</c:v>
                </c:pt>
                <c:pt idx="87">
                  <c:v>-439.32</c:v>
                </c:pt>
                <c:pt idx="88">
                  <c:v>-1259.0000495605468</c:v>
                </c:pt>
                <c:pt idx="89">
                  <c:v>-1091.5999562988281</c:v>
                </c:pt>
                <c:pt idx="90">
                  <c:v>-1125.0999194335939</c:v>
                </c:pt>
                <c:pt idx="91">
                  <c:v>-1605.0000461425782</c:v>
                </c:pt>
                <c:pt idx="92">
                  <c:v>-1596.5999970703126</c:v>
                </c:pt>
                <c:pt idx="93">
                  <c:v>-1592.9000529785158</c:v>
                </c:pt>
                <c:pt idx="94">
                  <c:v>-1591.5999587402343</c:v>
                </c:pt>
                <c:pt idx="95">
                  <c:v>-1584.9000427246094</c:v>
                </c:pt>
                <c:pt idx="96">
                  <c:v>-1583.5999484863282</c:v>
                </c:pt>
                <c:pt idx="97">
                  <c:v>-1564.4000004882814</c:v>
                </c:pt>
                <c:pt idx="98">
                  <c:v>-1562.6999951171877</c:v>
                </c:pt>
                <c:pt idx="99">
                  <c:v>-1559.8000009765626</c:v>
                </c:pt>
                <c:pt idx="100">
                  <c:v>-1557.300045654297</c:v>
                </c:pt>
                <c:pt idx="101">
                  <c:v>-1558.0999956054688</c:v>
                </c:pt>
                <c:pt idx="102">
                  <c:v>-1453.0999567871095</c:v>
                </c:pt>
                <c:pt idx="103">
                  <c:v>-920.40000500488281</c:v>
                </c:pt>
                <c:pt idx="104">
                  <c:v>-616.69999560546876</c:v>
                </c:pt>
                <c:pt idx="105">
                  <c:v>-97.899988220214851</c:v>
                </c:pt>
                <c:pt idx="106">
                  <c:v>-82.600011703491219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484-4BC1-8BD4-454C72BABE8D}"/>
            </c:ext>
          </c:extLst>
        </c:ser>
        <c:ser>
          <c:idx val="1"/>
          <c:order val="1"/>
          <c:tx>
            <c:strRef>
              <c:f>'Fig. s7'!$D$435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5.2372741728451827E-2"/>
                  <c:y val="0.458664730015544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s7'!$H$435:$H$436</c:f>
              <c:numCache>
                <c:formatCode>General</c:formatCode>
                <c:ptCount val="2"/>
              </c:numCache>
            </c:numRef>
          </c:xVal>
          <c:yVal>
            <c:numRef>
              <c:f>'Fig. s7'!$I$435:$I$436</c:f>
              <c:numCache>
                <c:formatCode>General</c:formatCode>
                <c:ptCount val="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484-4BC1-8BD4-454C72BAB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413376"/>
        <c:axId val="1480717472"/>
      </c:scatterChart>
      <c:valAx>
        <c:axId val="135341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H / kJ mol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of Cl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</a:t>
                </a:r>
              </a:p>
            </c:rich>
          </c:tx>
          <c:layout>
            <c:manualLayout>
              <c:xMode val="edge"/>
              <c:yMode val="edge"/>
              <c:x val="0.40874494702760694"/>
              <c:y val="0.883691358968478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717472"/>
        <c:crosses val="autoZero"/>
        <c:crossBetween val="midCat"/>
      </c:valAx>
      <c:valAx>
        <c:axId val="148071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H / kJ mol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of I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</a:t>
                </a:r>
              </a:p>
            </c:rich>
          </c:tx>
          <c:layout>
            <c:manualLayout>
              <c:xMode val="edge"/>
              <c:yMode val="edge"/>
              <c:x val="2.1214629193248652E-2"/>
              <c:y val="0.296992329842264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3413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811990262923406"/>
          <c:y val="3.7532202602967059E-2"/>
          <c:w val="0.79023411063239257"/>
          <c:h val="0.79088330171619137"/>
        </c:manualLayout>
      </c:layout>
      <c:scatterChart>
        <c:scatterStyle val="lineMarker"/>
        <c:varyColors val="0"/>
        <c:ser>
          <c:idx val="0"/>
          <c:order val="0"/>
          <c:tx>
            <c:v>S(F vs Cl)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1905885259963485"/>
                  <c:y val="9.369536908501756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'Fig. s7'!$L$435:$L$542</c:f>
              <c:numCache>
                <c:formatCode>0.00</c:formatCode>
                <c:ptCount val="108"/>
                <c:pt idx="0">
                  <c:v>59.299829414367679</c:v>
                </c:pt>
                <c:pt idx="1">
                  <c:v>86.190401596069336</c:v>
                </c:pt>
                <c:pt idx="2">
                  <c:v>96.231999999999999</c:v>
                </c:pt>
                <c:pt idx="3">
                  <c:v>72.132159042358396</c:v>
                </c:pt>
                <c:pt idx="4">
                  <c:v>96.264998733520514</c:v>
                </c:pt>
                <c:pt idx="5">
                  <c:v>102.99999635314941</c:v>
                </c:pt>
                <c:pt idx="6">
                  <c:v>101.69999787902833</c:v>
                </c:pt>
                <c:pt idx="7">
                  <c:v>94.976803192138675</c:v>
                </c:pt>
                <c:pt idx="8">
                  <c:v>100.00180404663087</c:v>
                </c:pt>
                <c:pt idx="9">
                  <c:v>97.650003860473646</c:v>
                </c:pt>
                <c:pt idx="10">
                  <c:v>82.709996841430666</c:v>
                </c:pt>
                <c:pt idx="11">
                  <c:v>99.419996871948243</c:v>
                </c:pt>
                <c:pt idx="12">
                  <c:v>83.069998260498068</c:v>
                </c:pt>
                <c:pt idx="13">
                  <c:v>109.19999951171876</c:v>
                </c:pt>
                <c:pt idx="14">
                  <c:v>108.06999838256836</c:v>
                </c:pt>
                <c:pt idx="15">
                  <c:v>89.61997952270508</c:v>
                </c:pt>
                <c:pt idx="16">
                  <c:v>101.16999911499023</c:v>
                </c:pt>
                <c:pt idx="17">
                  <c:v>118.2398010559082</c:v>
                </c:pt>
                <c:pt idx="18">
                  <c:v>75.814003707885746</c:v>
                </c:pt>
                <c:pt idx="19">
                  <c:v>115.30000094604493</c:v>
                </c:pt>
                <c:pt idx="20">
                  <c:v>95.230003631591799</c:v>
                </c:pt>
                <c:pt idx="21">
                  <c:v>219.6181989440918</c:v>
                </c:pt>
                <c:pt idx="22">
                  <c:v>104.18160638427734</c:v>
                </c:pt>
                <c:pt idx="23">
                  <c:v>95.000002059936534</c:v>
                </c:pt>
                <c:pt idx="24">
                  <c:v>109.99999734497071</c:v>
                </c:pt>
                <c:pt idx="25">
                  <c:v>127.84999787902832</c:v>
                </c:pt>
                <c:pt idx="26">
                  <c:v>135.98000000000002</c:v>
                </c:pt>
                <c:pt idx="27">
                  <c:v>130.54080319213867</c:v>
                </c:pt>
                <c:pt idx="28">
                  <c:v>111.49999926757813</c:v>
                </c:pt>
                <c:pt idx="29">
                  <c:v>134.10000588989257</c:v>
                </c:pt>
                <c:pt idx="30">
                  <c:v>146.02160638427736</c:v>
                </c:pt>
                <c:pt idx="31">
                  <c:v>122.17279521179199</c:v>
                </c:pt>
                <c:pt idx="32">
                  <c:v>108.36799250793457</c:v>
                </c:pt>
                <c:pt idx="33">
                  <c:v>114.80899415588379</c:v>
                </c:pt>
                <c:pt idx="34">
                  <c:v>131.08000329589845</c:v>
                </c:pt>
                <c:pt idx="35">
                  <c:v>143.92998944091798</c:v>
                </c:pt>
                <c:pt idx="36">
                  <c:v>123.66649266052249</c:v>
                </c:pt>
                <c:pt idx="37">
                  <c:v>158.15500527954103</c:v>
                </c:pt>
                <c:pt idx="38">
                  <c:v>122.90000430297852</c:v>
                </c:pt>
                <c:pt idx="39">
                  <c:v>142.00000643920899</c:v>
                </c:pt>
                <c:pt idx="40">
                  <c:v>159.4799981994629</c:v>
                </c:pt>
                <c:pt idx="41">
                  <c:v>164.46999725341797</c:v>
                </c:pt>
                <c:pt idx="42">
                  <c:v>150.20598944091796</c:v>
                </c:pt>
                <c:pt idx="43">
                  <c:v>151.46099472045898</c:v>
                </c:pt>
                <c:pt idx="44">
                  <c:v>139.69999072265625</c:v>
                </c:pt>
                <c:pt idx="45">
                  <c:v>146.19999905395508</c:v>
                </c:pt>
                <c:pt idx="46">
                  <c:v>133.88800000000001</c:v>
                </c:pt>
                <c:pt idx="47">
                  <c:v>153.42730426025392</c:v>
                </c:pt>
                <c:pt idx="48">
                  <c:v>155.37999932861328</c:v>
                </c:pt>
                <c:pt idx="49">
                  <c:v>161.7000029602051</c:v>
                </c:pt>
                <c:pt idx="50">
                  <c:v>153.30180532836914</c:v>
                </c:pt>
                <c:pt idx="51">
                  <c:v>150.9586957397461</c:v>
                </c:pt>
                <c:pt idx="52">
                  <c:v>163.89999301147461</c:v>
                </c:pt>
                <c:pt idx="53">
                  <c:v>165.19999148559572</c:v>
                </c:pt>
                <c:pt idx="54">
                  <c:v>145.80000811767579</c:v>
                </c:pt>
                <c:pt idx="55">
                  <c:v>176.98319680786133</c:v>
                </c:pt>
                <c:pt idx="56">
                  <c:v>166.71000076293947</c:v>
                </c:pt>
                <c:pt idx="57">
                  <c:v>148.11360638427735</c:v>
                </c:pt>
                <c:pt idx="58">
                  <c:v>142.00500213623047</c:v>
                </c:pt>
                <c:pt idx="59">
                  <c:v>184.096</c:v>
                </c:pt>
                <c:pt idx="60">
                  <c:v>168.60000222778322</c:v>
                </c:pt>
                <c:pt idx="61">
                  <c:v>136.81680319213868</c:v>
                </c:pt>
                <c:pt idx="62">
                  <c:v>267.88478808593749</c:v>
                </c:pt>
                <c:pt idx="63">
                  <c:v>197.09989511108398</c:v>
                </c:pt>
                <c:pt idx="64">
                  <c:v>190.37200000000001</c:v>
                </c:pt>
                <c:pt idx="65">
                  <c:v>203.00000482177734</c:v>
                </c:pt>
                <c:pt idx="66">
                  <c:v>180.89999884033202</c:v>
                </c:pt>
                <c:pt idx="67">
                  <c:v>200.00000097656252</c:v>
                </c:pt>
                <c:pt idx="68">
                  <c:v>210.45519680786134</c:v>
                </c:pt>
                <c:pt idx="69">
                  <c:v>221.75200000000001</c:v>
                </c:pt>
                <c:pt idx="70">
                  <c:v>303.00109063720703</c:v>
                </c:pt>
                <c:pt idx="71">
                  <c:v>85.922621063232427</c:v>
                </c:pt>
                <c:pt idx="72">
                  <c:v>60.944147926330572</c:v>
                </c:pt>
                <c:pt idx="73">
                  <c:v>112.968</c:v>
                </c:pt>
                <c:pt idx="74">
                  <c:v>92.048000000000002</c:v>
                </c:pt>
                <c:pt idx="75">
                  <c:v>92.885002700805657</c:v>
                </c:pt>
                <c:pt idx="76">
                  <c:v>105.60000128173829</c:v>
                </c:pt>
                <c:pt idx="77">
                  <c:v>129.70399201965333</c:v>
                </c:pt>
                <c:pt idx="78">
                  <c:v>123.3986961669922</c:v>
                </c:pt>
                <c:pt idx="79">
                  <c:v>215.5000048828125</c:v>
                </c:pt>
                <c:pt idx="80">
                  <c:v>167.36</c:v>
                </c:pt>
                <c:pt idx="81">
                  <c:v>193.69999609375</c:v>
                </c:pt>
                <c:pt idx="82">
                  <c:v>223.84400000000002</c:v>
                </c:pt>
                <c:pt idx="83">
                  <c:v>255.99999295043941</c:v>
                </c:pt>
                <c:pt idx="84">
                  <c:v>233.10000509643555</c:v>
                </c:pt>
                <c:pt idx="85">
                  <c:v>218.57219894409181</c:v>
                </c:pt>
                <c:pt idx="86">
                  <c:v>366.50000689697265</c:v>
                </c:pt>
                <c:pt idx="87">
                  <c:v>499.988</c:v>
                </c:pt>
                <c:pt idx="88">
                  <c:v>485.29998040771488</c:v>
                </c:pt>
                <c:pt idx="89">
                  <c:v>335.09999218749999</c:v>
                </c:pt>
                <c:pt idx="90">
                  <c:v>362.79999896240236</c:v>
                </c:pt>
                <c:pt idx="91">
                  <c:v>205.39999832153325</c:v>
                </c:pt>
                <c:pt idx="92">
                  <c:v>225.89999267578125</c:v>
                </c:pt>
                <c:pt idx="93">
                  <c:v>235.10000765991211</c:v>
                </c:pt>
                <c:pt idx="94">
                  <c:v>210.89998941040039</c:v>
                </c:pt>
                <c:pt idx="95">
                  <c:v>234.30000982666016</c:v>
                </c:pt>
                <c:pt idx="96">
                  <c:v>230.99999282836916</c:v>
                </c:pt>
                <c:pt idx="97">
                  <c:v>231.39999972534181</c:v>
                </c:pt>
                <c:pt idx="98">
                  <c:v>231.39999972534181</c:v>
                </c:pt>
                <c:pt idx="99">
                  <c:v>222.60000759887697</c:v>
                </c:pt>
                <c:pt idx="100">
                  <c:v>233.89998696899414</c:v>
                </c:pt>
                <c:pt idx="101">
                  <c:v>235.10000765991211</c:v>
                </c:pt>
                <c:pt idx="102">
                  <c:v>229.30000341796875</c:v>
                </c:pt>
                <c:pt idx="103">
                  <c:v>342.26378979492188</c:v>
                </c:pt>
                <c:pt idx="104">
                  <c:v>146.44</c:v>
                </c:pt>
                <c:pt idx="105">
                  <c:v>145.19999777221679</c:v>
                </c:pt>
                <c:pt idx="106">
                  <c:v>143.89999929809571</c:v>
                </c:pt>
                <c:pt idx="107">
                  <c:v>84.516803192138681</c:v>
                </c:pt>
              </c:numCache>
            </c:numRef>
          </c:xVal>
          <c:yVal>
            <c:numRef>
              <c:f>'Fig. s7'!$M$435:$M$542</c:f>
              <c:numCache>
                <c:formatCode>0.00</c:formatCode>
                <c:ptCount val="108"/>
                <c:pt idx="0">
                  <c:v>86.710009948730473</c:v>
                </c:pt>
                <c:pt idx="1">
                  <c:v>96.099997085571289</c:v>
                </c:pt>
                <c:pt idx="2">
                  <c:v>115.49929414367676</c:v>
                </c:pt>
                <c:pt idx="3">
                  <c:v>98.560018753051764</c:v>
                </c:pt>
                <c:pt idx="4">
                  <c:v>120.64600326538087</c:v>
                </c:pt>
                <c:pt idx="5">
                  <c:v>123.00959840393067</c:v>
                </c:pt>
                <c:pt idx="6">
                  <c:v>119.50000154113771</c:v>
                </c:pt>
                <c:pt idx="7">
                  <c:v>112.968</c:v>
                </c:pt>
                <c:pt idx="8">
                  <c:v>120.09999592590333</c:v>
                </c:pt>
                <c:pt idx="9">
                  <c:v>138.69998944091796</c:v>
                </c:pt>
                <c:pt idx="10">
                  <c:v>106.05000505065918</c:v>
                </c:pt>
                <c:pt idx="11">
                  <c:v>146.44</c:v>
                </c:pt>
                <c:pt idx="12">
                  <c:v>122.59999913024903</c:v>
                </c:pt>
                <c:pt idx="13">
                  <c:v>148.99999945068359</c:v>
                </c:pt>
                <c:pt idx="14">
                  <c:v>153.00000457763673</c:v>
                </c:pt>
                <c:pt idx="15">
                  <c:v>129.70399201965333</c:v>
                </c:pt>
                <c:pt idx="16">
                  <c:v>122.20000021362306</c:v>
                </c:pt>
                <c:pt idx="17">
                  <c:v>150.624</c:v>
                </c:pt>
                <c:pt idx="18">
                  <c:v>120.49919680786134</c:v>
                </c:pt>
                <c:pt idx="19">
                  <c:v>159.99999758911133</c:v>
                </c:pt>
                <c:pt idx="20">
                  <c:v>118.80000543212891</c:v>
                </c:pt>
                <c:pt idx="21">
                  <c:v>119.30000607299804</c:v>
                </c:pt>
                <c:pt idx="22">
                  <c:v>179.99569787597656</c:v>
                </c:pt>
                <c:pt idx="23">
                  <c:v>150.00000073242188</c:v>
                </c:pt>
                <c:pt idx="24">
                  <c:v>150.00000073242188</c:v>
                </c:pt>
                <c:pt idx="25">
                  <c:v>169.03360638427736</c:v>
                </c:pt>
                <c:pt idx="26">
                  <c:v>174.83680276489258</c:v>
                </c:pt>
                <c:pt idx="27">
                  <c:v>175.30960638427734</c:v>
                </c:pt>
                <c:pt idx="28">
                  <c:v>152.00000329589844</c:v>
                </c:pt>
                <c:pt idx="29">
                  <c:v>168.48969787597656</c:v>
                </c:pt>
                <c:pt idx="30">
                  <c:v>181.3000057373047</c:v>
                </c:pt>
                <c:pt idx="31">
                  <c:v>173.89998986816406</c:v>
                </c:pt>
                <c:pt idx="32">
                  <c:v>145.30000747680668</c:v>
                </c:pt>
                <c:pt idx="33">
                  <c:v>159.1000060119629</c:v>
                </c:pt>
                <c:pt idx="34">
                  <c:v>202.92400000000001</c:v>
                </c:pt>
                <c:pt idx="35">
                  <c:v>215.8999958190918</c:v>
                </c:pt>
                <c:pt idx="36">
                  <c:v>165.14250106811525</c:v>
                </c:pt>
                <c:pt idx="37">
                  <c:v>195.40000146484377</c:v>
                </c:pt>
                <c:pt idx="38">
                  <c:v>200.00000097656252</c:v>
                </c:pt>
                <c:pt idx="39">
                  <c:v>223.1000082397461</c:v>
                </c:pt>
                <c:pt idx="40">
                  <c:v>223.70000262451174</c:v>
                </c:pt>
                <c:pt idx="41">
                  <c:v>217.98640957641604</c:v>
                </c:pt>
                <c:pt idx="42">
                  <c:v>215.8999958190918</c:v>
                </c:pt>
                <c:pt idx="43">
                  <c:v>223.99999981689453</c:v>
                </c:pt>
                <c:pt idx="44">
                  <c:v>192.00000668334962</c:v>
                </c:pt>
                <c:pt idx="45">
                  <c:v>210.99999911499023</c:v>
                </c:pt>
                <c:pt idx="46">
                  <c:v>176.00000213623048</c:v>
                </c:pt>
                <c:pt idx="47">
                  <c:v>217.99999212646486</c:v>
                </c:pt>
                <c:pt idx="48">
                  <c:v>228.00000494384764</c:v>
                </c:pt>
                <c:pt idx="49">
                  <c:v>228.00000494384764</c:v>
                </c:pt>
                <c:pt idx="50">
                  <c:v>217.00000680541993</c:v>
                </c:pt>
                <c:pt idx="51">
                  <c:v>214.63900527954101</c:v>
                </c:pt>
                <c:pt idx="52">
                  <c:v>221.99899172973633</c:v>
                </c:pt>
                <c:pt idx="53">
                  <c:v>225.00000109863282</c:v>
                </c:pt>
                <c:pt idx="54">
                  <c:v>204.60000048828127</c:v>
                </c:pt>
                <c:pt idx="55">
                  <c:v>224.68080319213868</c:v>
                </c:pt>
                <c:pt idx="56">
                  <c:v>217.56800000000001</c:v>
                </c:pt>
                <c:pt idx="57">
                  <c:v>214.6392127685547</c:v>
                </c:pt>
                <c:pt idx="58">
                  <c:v>205.00000738525392</c:v>
                </c:pt>
                <c:pt idx="59">
                  <c:v>215.476</c:v>
                </c:pt>
                <c:pt idx="60">
                  <c:v>233.10000509643558</c:v>
                </c:pt>
                <c:pt idx="61">
                  <c:v>207.108</c:v>
                </c:pt>
                <c:pt idx="62">
                  <c:v>180.74878723144531</c:v>
                </c:pt>
                <c:pt idx="63">
                  <c:v>263.59201596069335</c:v>
                </c:pt>
                <c:pt idx="64">
                  <c:v>255.19889382934571</c:v>
                </c:pt>
                <c:pt idx="65">
                  <c:v>225.89999267578125</c:v>
                </c:pt>
                <c:pt idx="66">
                  <c:v>260.29999526977542</c:v>
                </c:pt>
                <c:pt idx="67">
                  <c:v>326.00000286865236</c:v>
                </c:pt>
                <c:pt idx="68">
                  <c:v>343.08800000000002</c:v>
                </c:pt>
                <c:pt idx="69">
                  <c:v>343.08800000000002</c:v>
                </c:pt>
                <c:pt idx="70">
                  <c:v>338.904</c:v>
                </c:pt>
                <c:pt idx="71">
                  <c:v>111.09399913024903</c:v>
                </c:pt>
                <c:pt idx="72">
                  <c:v>90.499996292114261</c:v>
                </c:pt>
                <c:pt idx="73">
                  <c:v>108.78400000000001</c:v>
                </c:pt>
                <c:pt idx="74">
                  <c:v>108.78400000000001</c:v>
                </c:pt>
                <c:pt idx="75">
                  <c:v>125.52000000000001</c:v>
                </c:pt>
                <c:pt idx="76">
                  <c:v>129.9999990386963</c:v>
                </c:pt>
                <c:pt idx="77">
                  <c:v>158.99200000000002</c:v>
                </c:pt>
                <c:pt idx="78">
                  <c:v>159.00039532470703</c:v>
                </c:pt>
                <c:pt idx="79">
                  <c:v>215.5000048828125</c:v>
                </c:pt>
                <c:pt idx="80">
                  <c:v>205.01600000000002</c:v>
                </c:pt>
                <c:pt idx="81">
                  <c:v>259.40798403930665</c:v>
                </c:pt>
                <c:pt idx="82">
                  <c:v>266.09999951171875</c:v>
                </c:pt>
                <c:pt idx="83">
                  <c:v>246.02001080322268</c:v>
                </c:pt>
                <c:pt idx="84">
                  <c:v>256.1000026550293</c:v>
                </c:pt>
                <c:pt idx="85">
                  <c:v>379.07039361572265</c:v>
                </c:pt>
                <c:pt idx="86">
                  <c:v>367.10000128173829</c:v>
                </c:pt>
                <c:pt idx="87">
                  <c:v>498.10518084716801</c:v>
                </c:pt>
                <c:pt idx="88">
                  <c:v>564.00002062988278</c:v>
                </c:pt>
                <c:pt idx="89">
                  <c:v>478.2000255737305</c:v>
                </c:pt>
                <c:pt idx="90">
                  <c:v>483.2999778442383</c:v>
                </c:pt>
                <c:pt idx="91">
                  <c:v>228.5000055847168</c:v>
                </c:pt>
                <c:pt idx="92">
                  <c:v>248.4999992980957</c:v>
                </c:pt>
                <c:pt idx="93">
                  <c:v>257.70001428222656</c:v>
                </c:pt>
                <c:pt idx="94">
                  <c:v>233.89998696899414</c:v>
                </c:pt>
                <c:pt idx="95">
                  <c:v>257.29999142456057</c:v>
                </c:pt>
                <c:pt idx="96">
                  <c:v>253.59999945068361</c:v>
                </c:pt>
                <c:pt idx="97">
                  <c:v>254.39999728393556</c:v>
                </c:pt>
                <c:pt idx="98">
                  <c:v>254.39999728393556</c:v>
                </c:pt>
                <c:pt idx="99">
                  <c:v>245.19999826049806</c:v>
                </c:pt>
                <c:pt idx="100">
                  <c:v>256.90000048828125</c:v>
                </c:pt>
                <c:pt idx="101">
                  <c:v>258.20001492309569</c:v>
                </c:pt>
                <c:pt idx="102">
                  <c:v>251.89999407958985</c:v>
                </c:pt>
                <c:pt idx="103">
                  <c:v>402.70000860595707</c:v>
                </c:pt>
                <c:pt idx="104">
                  <c:v>217.14959042358399</c:v>
                </c:pt>
                <c:pt idx="105">
                  <c:v>161.89999044799805</c:v>
                </c:pt>
                <c:pt idx="106">
                  <c:v>161.60000921630859</c:v>
                </c:pt>
                <c:pt idx="107">
                  <c:v>103.76319680786133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7E2-4074-A6DF-56A14A35CF76}"/>
            </c:ext>
          </c:extLst>
        </c:ser>
        <c:ser>
          <c:idx val="1"/>
          <c:order val="1"/>
          <c:tx>
            <c:strRef>
              <c:f>'Fig. s7'!$P$434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0173963965339873"/>
                  <c:y val="0.2798505267269850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s7'!$R$435:$R$436</c:f>
              <c:numCache>
                <c:formatCode>0.00</c:formatCode>
                <c:ptCount val="2"/>
              </c:numCache>
            </c:numRef>
          </c:xVal>
          <c:yVal>
            <c:numRef>
              <c:f>'Fig. s7'!$S$435:$S$436</c:f>
              <c:numCache>
                <c:formatCode>0.00</c:formatCode>
                <c:ptCount val="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7E2-4074-A6DF-56A14A35C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413376"/>
        <c:axId val="1480717472"/>
      </c:scatterChart>
      <c:valAx>
        <c:axId val="135341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S / J K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mol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of Cl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</a:t>
                </a:r>
              </a:p>
            </c:rich>
          </c:tx>
          <c:layout>
            <c:manualLayout>
              <c:xMode val="edge"/>
              <c:yMode val="edge"/>
              <c:x val="0.37772316622303959"/>
              <c:y val="0.900350255780483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717472"/>
        <c:crosses val="autoZero"/>
        <c:crossBetween val="midCat"/>
      </c:valAx>
      <c:valAx>
        <c:axId val="148071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S / J K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mol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of I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3413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34571942552128"/>
          <c:y val="6.4715729431458854E-2"/>
          <c:w val="0.73222731428234389"/>
          <c:h val="0.74211447978451517"/>
        </c:manualLayout>
      </c:layout>
      <c:scatterChart>
        <c:scatterStyle val="lineMarker"/>
        <c:varyColors val="0"/>
        <c:ser>
          <c:idx val="0"/>
          <c:order val="0"/>
          <c:tx>
            <c:v>Cp(F vs Cl)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4991338582677167"/>
                  <c:y val="2.839330123104690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s7'!$B$548:$B$630</c:f>
              <c:numCache>
                <c:formatCode>0.00</c:formatCode>
                <c:ptCount val="83"/>
                <c:pt idx="0">
                  <c:v>48.027804562435811</c:v>
                </c:pt>
                <c:pt idx="1">
                  <c:v>52.550021293863857</c:v>
                </c:pt>
                <c:pt idx="2">
                  <c:v>52.977162837527885</c:v>
                </c:pt>
                <c:pt idx="3">
                  <c:v>50.483360349924574</c:v>
                </c:pt>
                <c:pt idx="4">
                  <c:v>50.987982246423748</c:v>
                </c:pt>
                <c:pt idx="5">
                  <c:v>98.001833404541017</c:v>
                </c:pt>
                <c:pt idx="6">
                  <c:v>71.91956445944254</c:v>
                </c:pt>
                <c:pt idx="7">
                  <c:v>86.647065558830263</c:v>
                </c:pt>
                <c:pt idx="8">
                  <c:v>51.427091621695659</c:v>
                </c:pt>
                <c:pt idx="9">
                  <c:v>71.669734412774119</c:v>
                </c:pt>
                <c:pt idx="10">
                  <c:v>51.440022682636005</c:v>
                </c:pt>
                <c:pt idx="11">
                  <c:v>72.199032039773115</c:v>
                </c:pt>
                <c:pt idx="12">
                  <c:v>69.82962532672795</c:v>
                </c:pt>
                <c:pt idx="13">
                  <c:v>78.500199152671058</c:v>
                </c:pt>
                <c:pt idx="14">
                  <c:v>71.880085271259048</c:v>
                </c:pt>
                <c:pt idx="15">
                  <c:v>71.384283877610116</c:v>
                </c:pt>
                <c:pt idx="16">
                  <c:v>52.470050886190229</c:v>
                </c:pt>
                <c:pt idx="17">
                  <c:v>72.433303619733053</c:v>
                </c:pt>
                <c:pt idx="18">
                  <c:v>62.41105263356539</c:v>
                </c:pt>
                <c:pt idx="19">
                  <c:v>71.17025906800076</c:v>
                </c:pt>
                <c:pt idx="20">
                  <c:v>52.259890309775521</c:v>
                </c:pt>
                <c:pt idx="21">
                  <c:v>75.273297999999997</c:v>
                </c:pt>
                <c:pt idx="22">
                  <c:v>71.000203294942068</c:v>
                </c:pt>
                <c:pt idx="23">
                  <c:v>74.000008185075814</c:v>
                </c:pt>
                <c:pt idx="24">
                  <c:v>75.849451984080517</c:v>
                </c:pt>
                <c:pt idx="25">
                  <c:v>77.093074777220323</c:v>
                </c:pt>
                <c:pt idx="26">
                  <c:v>71.339639649370682</c:v>
                </c:pt>
                <c:pt idx="27">
                  <c:v>78.050742830420347</c:v>
                </c:pt>
                <c:pt idx="28">
                  <c:v>73.905842798609953</c:v>
                </c:pt>
                <c:pt idx="29">
                  <c:v>73.545515199999997</c:v>
                </c:pt>
                <c:pt idx="30">
                  <c:v>72.856156706464915</c:v>
                </c:pt>
                <c:pt idx="31">
                  <c:v>75.588110878341297</c:v>
                </c:pt>
                <c:pt idx="32">
                  <c:v>93.199739476227492</c:v>
                </c:pt>
                <c:pt idx="33">
                  <c:v>106.93894193876847</c:v>
                </c:pt>
                <c:pt idx="34">
                  <c:v>75.064728879187584</c:v>
                </c:pt>
                <c:pt idx="35">
                  <c:v>94.995934850928549</c:v>
                </c:pt>
                <c:pt idx="36">
                  <c:v>91.800324266529927</c:v>
                </c:pt>
                <c:pt idx="37">
                  <c:v>100.00137586032798</c:v>
                </c:pt>
                <c:pt idx="38">
                  <c:v>95.347701522962652</c:v>
                </c:pt>
                <c:pt idx="39">
                  <c:v>97.685260675734099</c:v>
                </c:pt>
                <c:pt idx="40">
                  <c:v>108.9706255250526</c:v>
                </c:pt>
                <c:pt idx="41">
                  <c:v>98.246181306362672</c:v>
                </c:pt>
                <c:pt idx="42">
                  <c:v>97.150117678513482</c:v>
                </c:pt>
                <c:pt idx="43">
                  <c:v>102.99999635314941</c:v>
                </c:pt>
                <c:pt idx="44">
                  <c:v>80.229001225310327</c:v>
                </c:pt>
                <c:pt idx="45">
                  <c:v>99.101989029354542</c:v>
                </c:pt>
                <c:pt idx="46">
                  <c:v>98.299402969825906</c:v>
                </c:pt>
                <c:pt idx="47">
                  <c:v>101.61702039213867</c:v>
                </c:pt>
                <c:pt idx="48">
                  <c:v>100.41144174987144</c:v>
                </c:pt>
                <c:pt idx="49">
                  <c:v>87.8644656408282</c:v>
                </c:pt>
                <c:pt idx="50">
                  <c:v>102.52568618409707</c:v>
                </c:pt>
                <c:pt idx="51">
                  <c:v>101.84891495724132</c:v>
                </c:pt>
                <c:pt idx="52">
                  <c:v>92.870201033258354</c:v>
                </c:pt>
                <c:pt idx="53">
                  <c:v>100.43154651097259</c:v>
                </c:pt>
                <c:pt idx="54">
                  <c:v>99.625313180887829</c:v>
                </c:pt>
                <c:pt idx="55">
                  <c:v>118.41000588989259</c:v>
                </c:pt>
                <c:pt idx="56">
                  <c:v>106.84265410870472</c:v>
                </c:pt>
                <c:pt idx="57">
                  <c:v>98.321875009840781</c:v>
                </c:pt>
                <c:pt idx="58">
                  <c:v>92.047466536592495</c:v>
                </c:pt>
                <c:pt idx="59">
                  <c:v>125.51189897451782</c:v>
                </c:pt>
                <c:pt idx="60">
                  <c:v>120.77787053294199</c:v>
                </c:pt>
                <c:pt idx="61">
                  <c:v>120.7654337273909</c:v>
                </c:pt>
                <c:pt idx="62">
                  <c:v>116.80025531825905</c:v>
                </c:pt>
                <c:pt idx="63">
                  <c:v>147.90093887004937</c:v>
                </c:pt>
                <c:pt idx="64">
                  <c:v>147.89998846435549</c:v>
                </c:pt>
                <c:pt idx="65">
                  <c:v>51.843063503083648</c:v>
                </c:pt>
                <c:pt idx="66">
                  <c:v>47.258424158578492</c:v>
                </c:pt>
                <c:pt idx="67">
                  <c:v>49.371200798034671</c:v>
                </c:pt>
                <c:pt idx="68">
                  <c:v>51.190489512038042</c:v>
                </c:pt>
                <c:pt idx="69">
                  <c:v>52.261123996614629</c:v>
                </c:pt>
                <c:pt idx="70">
                  <c:v>71.56995342338405</c:v>
                </c:pt>
                <c:pt idx="71">
                  <c:v>78.0254460899273</c:v>
                </c:pt>
                <c:pt idx="72">
                  <c:v>91.265252163147224</c:v>
                </c:pt>
                <c:pt idx="73">
                  <c:v>99.960061427908485</c:v>
                </c:pt>
                <c:pt idx="74">
                  <c:v>121.26633320786134</c:v>
                </c:pt>
                <c:pt idx="75">
                  <c:v>129.65605231047113</c:v>
                </c:pt>
                <c:pt idx="76">
                  <c:v>145.24576247251036</c:v>
                </c:pt>
                <c:pt idx="77">
                  <c:v>180.73102771021934</c:v>
                </c:pt>
                <c:pt idx="78">
                  <c:v>182.00400000000002</c:v>
                </c:pt>
                <c:pt idx="79">
                  <c:v>248.85349295191813</c:v>
                </c:pt>
                <c:pt idx="80">
                  <c:v>319.43810035688665</c:v>
                </c:pt>
              </c:numCache>
            </c:numRef>
          </c:xVal>
          <c:yVal>
            <c:numRef>
              <c:f>'Fig. s7'!$C$548:$C$630</c:f>
              <c:numCache>
                <c:formatCode>0.00</c:formatCode>
                <c:ptCount val="83"/>
                <c:pt idx="0">
                  <c:v>51.040020858748989</c:v>
                </c:pt>
                <c:pt idx="1">
                  <c:v>53.600205696169176</c:v>
                </c:pt>
                <c:pt idx="2">
                  <c:v>56.917960644303662</c:v>
                </c:pt>
                <c:pt idx="3">
                  <c:v>52.089669124251657</c:v>
                </c:pt>
                <c:pt idx="4">
                  <c:v>52.927846045526572</c:v>
                </c:pt>
                <c:pt idx="5">
                  <c:v>98.742401596069342</c:v>
                </c:pt>
                <c:pt idx="6">
                  <c:v>71.43433639241151</c:v>
                </c:pt>
                <c:pt idx="7">
                  <c:v>81.687866953744503</c:v>
                </c:pt>
                <c:pt idx="8">
                  <c:v>52.788652438593076</c:v>
                </c:pt>
                <c:pt idx="9">
                  <c:v>77.400221955928345</c:v>
                </c:pt>
                <c:pt idx="10">
                  <c:v>52.800091394313021</c:v>
                </c:pt>
                <c:pt idx="11">
                  <c:v>74.836199918981961</c:v>
                </c:pt>
                <c:pt idx="12">
                  <c:v>73.000168000050024</c:v>
                </c:pt>
                <c:pt idx="13">
                  <c:v>82.00025643977132</c:v>
                </c:pt>
                <c:pt idx="14">
                  <c:v>76.033196633357576</c:v>
                </c:pt>
                <c:pt idx="15">
                  <c:v>74.474891365712111</c:v>
                </c:pt>
                <c:pt idx="16">
                  <c:v>52.470315884973843</c:v>
                </c:pt>
                <c:pt idx="17">
                  <c:v>75.340870443819909</c:v>
                </c:pt>
                <c:pt idx="18">
                  <c:v>68.935754554566543</c:v>
                </c:pt>
                <c:pt idx="19">
                  <c:v>84.000674404976323</c:v>
                </c:pt>
                <c:pt idx="20">
                  <c:v>52.590055838087856</c:v>
                </c:pt>
                <c:pt idx="21">
                  <c:v>75.060232588208009</c:v>
                </c:pt>
                <c:pt idx="22">
                  <c:v>83.000318050513684</c:v>
                </c:pt>
                <c:pt idx="23">
                  <c:v>78.99968366066507</c:v>
                </c:pt>
                <c:pt idx="24">
                  <c:v>82.916682304718208</c:v>
                </c:pt>
                <c:pt idx="25">
                  <c:v>77.59299741371521</c:v>
                </c:pt>
                <c:pt idx="26">
                  <c:v>73.000088104766846</c:v>
                </c:pt>
                <c:pt idx="27">
                  <c:v>79.023199581062329</c:v>
                </c:pt>
                <c:pt idx="28">
                  <c:v>78.280072261962246</c:v>
                </c:pt>
                <c:pt idx="29">
                  <c:v>77.319928040369874</c:v>
                </c:pt>
                <c:pt idx="30">
                  <c:v>76.986140484462666</c:v>
                </c:pt>
                <c:pt idx="31">
                  <c:v>77.403690698491005</c:v>
                </c:pt>
                <c:pt idx="32">
                  <c:v>99.731078242358393</c:v>
                </c:pt>
                <c:pt idx="33">
                  <c:v>99.937642324771772</c:v>
                </c:pt>
                <c:pt idx="34">
                  <c:v>77.495665903662669</c:v>
                </c:pt>
                <c:pt idx="35">
                  <c:v>109.99925458405376</c:v>
                </c:pt>
                <c:pt idx="36">
                  <c:v>100.00048964237112</c:v>
                </c:pt>
                <c:pt idx="37">
                  <c:v>102.90264639283404</c:v>
                </c:pt>
                <c:pt idx="38">
                  <c:v>100.05375061622925</c:v>
                </c:pt>
                <c:pt idx="39">
                  <c:v>105.19139886622897</c:v>
                </c:pt>
                <c:pt idx="40">
                  <c:v>99.96821958439331</c:v>
                </c:pt>
                <c:pt idx="41">
                  <c:v>97.563085053817886</c:v>
                </c:pt>
                <c:pt idx="42">
                  <c:v>106.00194257980061</c:v>
                </c:pt>
                <c:pt idx="43">
                  <c:v>166.00019680786133</c:v>
                </c:pt>
                <c:pt idx="44">
                  <c:v>83.99799287414551</c:v>
                </c:pt>
                <c:pt idx="45">
                  <c:v>98.724138620636111</c:v>
                </c:pt>
                <c:pt idx="46">
                  <c:v>98.887672722530795</c:v>
                </c:pt>
                <c:pt idx="47">
                  <c:v>111.84225003494358</c:v>
                </c:pt>
                <c:pt idx="48">
                  <c:v>100.94025335195123</c:v>
                </c:pt>
                <c:pt idx="49">
                  <c:v>100.03710181408577</c:v>
                </c:pt>
                <c:pt idx="50">
                  <c:v>112.073718045319</c:v>
                </c:pt>
                <c:pt idx="51">
                  <c:v>109.9629975450369</c:v>
                </c:pt>
                <c:pt idx="52">
                  <c:v>99.000470691898727</c:v>
                </c:pt>
                <c:pt idx="53">
                  <c:v>105.85685198414993</c:v>
                </c:pt>
                <c:pt idx="54">
                  <c:v>100.04319364973011</c:v>
                </c:pt>
                <c:pt idx="55">
                  <c:v>100.00137262181839</c:v>
                </c:pt>
                <c:pt idx="56">
                  <c:v>97.574013552289557</c:v>
                </c:pt>
                <c:pt idx="57">
                  <c:v>99.972464609805101</c:v>
                </c:pt>
                <c:pt idx="58">
                  <c:v>96.017531282527102</c:v>
                </c:pt>
                <c:pt idx="59">
                  <c:v>125.52219890276139</c:v>
                </c:pt>
                <c:pt idx="60">
                  <c:v>126.35624486681691</c:v>
                </c:pt>
                <c:pt idx="61">
                  <c:v>126.65707551516994</c:v>
                </c:pt>
                <c:pt idx="62">
                  <c:v>125.20280720797336</c:v>
                </c:pt>
                <c:pt idx="63">
                  <c:v>155.6547850229332</c:v>
                </c:pt>
                <c:pt idx="64">
                  <c:v>155.6547850229332</c:v>
                </c:pt>
                <c:pt idx="65">
                  <c:v>51.82193565184145</c:v>
                </c:pt>
                <c:pt idx="66">
                  <c:v>50.79999807739258</c:v>
                </c:pt>
                <c:pt idx="67">
                  <c:v>52.276780396069334</c:v>
                </c:pt>
                <c:pt idx="68">
                  <c:v>52.276780396069334</c:v>
                </c:pt>
                <c:pt idx="69">
                  <c:v>41.953218244918062</c:v>
                </c:pt>
                <c:pt idx="70">
                  <c:v>75.56478394884796</c:v>
                </c:pt>
                <c:pt idx="71">
                  <c:v>79.46503520786132</c:v>
                </c:pt>
                <c:pt idx="72">
                  <c:v>94.193758425616394</c:v>
                </c:pt>
                <c:pt idx="73">
                  <c:v>99.960061427908485</c:v>
                </c:pt>
                <c:pt idx="74">
                  <c:v>133.54015984889432</c:v>
                </c:pt>
                <c:pt idx="75">
                  <c:v>138.00068727232352</c:v>
                </c:pt>
                <c:pt idx="76">
                  <c:v>125.59835207051012</c:v>
                </c:pt>
                <c:pt idx="77">
                  <c:v>182.3619847151611</c:v>
                </c:pt>
                <c:pt idx="78">
                  <c:v>198.32159042358398</c:v>
                </c:pt>
                <c:pt idx="79">
                  <c:v>249.01482174953705</c:v>
                </c:pt>
                <c:pt idx="80">
                  <c:v>310.50539383057901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F85-4B86-8CF3-07EEF8DF96B8}"/>
            </c:ext>
          </c:extLst>
        </c:ser>
        <c:ser>
          <c:idx val="1"/>
          <c:order val="1"/>
          <c:tx>
            <c:strRef>
              <c:f>'Fig. s7'!$D$435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9.3532926361732868E-2"/>
                  <c:y val="0.2999709288307465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s7'!$D$551:$D$552</c:f>
              <c:numCache>
                <c:formatCode>0.00</c:formatCode>
                <c:ptCount val="2"/>
              </c:numCache>
            </c:numRef>
          </c:xVal>
          <c:yVal>
            <c:numRef>
              <c:f>'Fig. s7'!$E$551:$E$552</c:f>
              <c:numCache>
                <c:formatCode>0.00</c:formatCode>
                <c:ptCount val="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F85-4B86-8CF3-07EEF8DF9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413376"/>
        <c:axId val="1480717472"/>
      </c:scatterChart>
      <c:valAx>
        <c:axId val="135341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</a:t>
                </a:r>
                <a:r>
                  <a:rPr lang="en-AU" sz="1400" b="1" i="0" u="none" strike="noStrike" kern="1200" baseline="-25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p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/ J K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mol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of Cl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717472"/>
        <c:crosses val="autoZero"/>
        <c:crossBetween val="midCat"/>
      </c:valAx>
      <c:valAx>
        <c:axId val="148071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</a:t>
                </a:r>
                <a:r>
                  <a:rPr lang="en-AU" sz="1400" b="1" i="0" u="none" strike="noStrike" kern="1200" baseline="-25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p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/ J K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mol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of I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</a:t>
                </a:r>
              </a:p>
            </c:rich>
          </c:tx>
          <c:layout>
            <c:manualLayout>
              <c:xMode val="edge"/>
              <c:yMode val="edge"/>
              <c:x val="4.7325724733846469E-2"/>
              <c:y val="0.225151659192207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3413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74795120017261"/>
          <c:y val="5.7768959982364407E-2"/>
          <c:w val="0.79662436076943544"/>
          <c:h val="0.75611273000323787"/>
        </c:manualLayout>
      </c:layout>
      <c:scatterChart>
        <c:scatterStyle val="lineMarker"/>
        <c:varyColors val="0"/>
        <c:ser>
          <c:idx val="0"/>
          <c:order val="0"/>
          <c:tx>
            <c:v>Vm(F vs Cl)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7816724630262513"/>
                  <c:y val="4.468307603281872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s7'!$L$548:$L$603</c:f>
              <c:numCache>
                <c:formatCode>0.0000</c:formatCode>
                <c:ptCount val="56"/>
                <c:pt idx="0">
                  <c:v>3.4041845275313481E-2</c:v>
                </c:pt>
                <c:pt idx="1">
                  <c:v>3.9709071244688796E-2</c:v>
                </c:pt>
                <c:pt idx="2">
                  <c:v>4.2805039040001672E-2</c:v>
                </c:pt>
                <c:pt idx="3">
                  <c:v>4.4826222488100045E-2</c:v>
                </c:pt>
                <c:pt idx="4">
                  <c:v>5.4744105187485216E-2</c:v>
                </c:pt>
                <c:pt idx="5">
                  <c:v>5.8056690826732676E-2</c:v>
                </c:pt>
                <c:pt idx="6">
                  <c:v>5.9626452134534123E-2</c:v>
                </c:pt>
                <c:pt idx="7">
                  <c:v>6.0622507023909221E-2</c:v>
                </c:pt>
                <c:pt idx="8">
                  <c:v>6.2398307364267422E-2</c:v>
                </c:pt>
                <c:pt idx="9">
                  <c:v>6.2643115223786169E-2</c:v>
                </c:pt>
                <c:pt idx="10">
                  <c:v>6.3013357655238147E-2</c:v>
                </c:pt>
                <c:pt idx="11">
                  <c:v>6.4245559322906903E-2</c:v>
                </c:pt>
                <c:pt idx="12">
                  <c:v>6.8002269847338065E-2</c:v>
                </c:pt>
                <c:pt idx="13">
                  <c:v>7.0103392002197951E-2</c:v>
                </c:pt>
                <c:pt idx="14">
                  <c:v>7.0196115575678134E-2</c:v>
                </c:pt>
                <c:pt idx="15">
                  <c:v>7.0217126009647385E-2</c:v>
                </c:pt>
                <c:pt idx="16">
                  <c:v>7.0913310393760351E-2</c:v>
                </c:pt>
                <c:pt idx="17">
                  <c:v>7.1713717594575233E-2</c:v>
                </c:pt>
                <c:pt idx="18">
                  <c:v>7.3007784573447448E-2</c:v>
                </c:pt>
                <c:pt idx="19">
                  <c:v>7.361590833610096E-2</c:v>
                </c:pt>
                <c:pt idx="20">
                  <c:v>7.4603495941121034E-2</c:v>
                </c:pt>
                <c:pt idx="21">
                  <c:v>7.5529180644554647E-2</c:v>
                </c:pt>
                <c:pt idx="22">
                  <c:v>7.722686801487301E-2</c:v>
                </c:pt>
                <c:pt idx="23">
                  <c:v>7.7851225337224494E-2</c:v>
                </c:pt>
                <c:pt idx="24">
                  <c:v>7.9714463722043855E-2</c:v>
                </c:pt>
                <c:pt idx="25">
                  <c:v>8.0507189301000301E-2</c:v>
                </c:pt>
                <c:pt idx="26">
                  <c:v>8.5719798782054213E-2</c:v>
                </c:pt>
                <c:pt idx="27">
                  <c:v>8.6253199617076143E-2</c:v>
                </c:pt>
                <c:pt idx="28">
                  <c:v>8.7069910328794409E-2</c:v>
                </c:pt>
                <c:pt idx="29">
                  <c:v>8.8663360374370684E-2</c:v>
                </c:pt>
                <c:pt idx="30">
                  <c:v>9.162403724924495E-2</c:v>
                </c:pt>
                <c:pt idx="31">
                  <c:v>9.1820408502158751E-2</c:v>
                </c:pt>
                <c:pt idx="32">
                  <c:v>9.3545774984685345E-2</c:v>
                </c:pt>
                <c:pt idx="33">
                  <c:v>9.4062925800568506E-2</c:v>
                </c:pt>
                <c:pt idx="34">
                  <c:v>9.5583383276360498E-2</c:v>
                </c:pt>
                <c:pt idx="35">
                  <c:v>9.6845857634241084E-2</c:v>
                </c:pt>
                <c:pt idx="36">
                  <c:v>9.8830977729887456E-2</c:v>
                </c:pt>
                <c:pt idx="37">
                  <c:v>0.10066339991442108</c:v>
                </c:pt>
                <c:pt idx="38">
                  <c:v>0.1012701916024287</c:v>
                </c:pt>
                <c:pt idx="39">
                  <c:v>0.1018911386967418</c:v>
                </c:pt>
                <c:pt idx="40">
                  <c:v>0.10214068365131884</c:v>
                </c:pt>
                <c:pt idx="41">
                  <c:v>0.10309595221540814</c:v>
                </c:pt>
                <c:pt idx="42">
                  <c:v>0.10379000401261605</c:v>
                </c:pt>
                <c:pt idx="43">
                  <c:v>0.1059803621838338</c:v>
                </c:pt>
                <c:pt idx="44">
                  <c:v>0.11024118582740478</c:v>
                </c:pt>
                <c:pt idx="45">
                  <c:v>0.11082049005858614</c:v>
                </c:pt>
                <c:pt idx="46">
                  <c:v>0.11737773834791403</c:v>
                </c:pt>
                <c:pt idx="47">
                  <c:v>0.11837970488803304</c:v>
                </c:pt>
                <c:pt idx="48">
                  <c:v>0.12063992133873186</c:v>
                </c:pt>
                <c:pt idx="49">
                  <c:v>0.12165158017822653</c:v>
                </c:pt>
                <c:pt idx="50">
                  <c:v>0.12423466946121774</c:v>
                </c:pt>
                <c:pt idx="51">
                  <c:v>0.13001209605011552</c:v>
                </c:pt>
                <c:pt idx="52">
                  <c:v>0.13805723538607095</c:v>
                </c:pt>
                <c:pt idx="53">
                  <c:v>0.1613815128584011</c:v>
                </c:pt>
                <c:pt idx="54">
                  <c:v>0.16164140610416858</c:v>
                </c:pt>
                <c:pt idx="55">
                  <c:v>5.0783000034190701E-2</c:v>
                </c:pt>
              </c:numCache>
            </c:numRef>
          </c:xVal>
          <c:yVal>
            <c:numRef>
              <c:f>'Fig. s7'!$M$548:$M$603</c:f>
              <c:numCache>
                <c:formatCode>0.0000</c:formatCode>
                <c:ptCount val="56"/>
                <c:pt idx="0">
                  <c:v>5.4744046822725184E-2</c:v>
                </c:pt>
                <c:pt idx="1">
                  <c:v>5.5777395709368814E-2</c:v>
                </c:pt>
                <c:pt idx="2">
                  <c:v>6.8637027230938757E-2</c:v>
                </c:pt>
                <c:pt idx="3">
                  <c:v>6.8008484266627603E-2</c:v>
                </c:pt>
                <c:pt idx="4">
                  <c:v>7.0627283965780788E-2</c:v>
                </c:pt>
                <c:pt idx="5">
                  <c:v>9.5739470733364918E-2</c:v>
                </c:pt>
                <c:pt idx="6">
                  <c:v>7.5450934980353587E-2</c:v>
                </c:pt>
                <c:pt idx="7">
                  <c:v>8.901106010082617E-2</c:v>
                </c:pt>
                <c:pt idx="8">
                  <c:v>8.8352736594530273E-2</c:v>
                </c:pt>
                <c:pt idx="9">
                  <c:v>9.3026072536267962E-2</c:v>
                </c:pt>
                <c:pt idx="10">
                  <c:v>9.9792110583311902E-2</c:v>
                </c:pt>
                <c:pt idx="11">
                  <c:v>9.143181089868721E-2</c:v>
                </c:pt>
                <c:pt idx="12">
                  <c:v>0.10425053613681554</c:v>
                </c:pt>
                <c:pt idx="13">
                  <c:v>9.5661771131382037E-2</c:v>
                </c:pt>
                <c:pt idx="14">
                  <c:v>0.1017258762635079</c:v>
                </c:pt>
                <c:pt idx="15">
                  <c:v>0.10079329131554912</c:v>
                </c:pt>
                <c:pt idx="16">
                  <c:v>9.9571195068539647E-2</c:v>
                </c:pt>
                <c:pt idx="17">
                  <c:v>9.9341041931973045E-2</c:v>
                </c:pt>
                <c:pt idx="18">
                  <c:v>0.11647213688116853</c:v>
                </c:pt>
                <c:pt idx="19">
                  <c:v>9.9648214486811118E-2</c:v>
                </c:pt>
                <c:pt idx="20">
                  <c:v>0.11004205625516632</c:v>
                </c:pt>
                <c:pt idx="21">
                  <c:v>0.12251228525708764</c:v>
                </c:pt>
                <c:pt idx="22">
                  <c:v>0.12427617982428679</c:v>
                </c:pt>
                <c:pt idx="23">
                  <c:v>0.1119168257655683</c:v>
                </c:pt>
                <c:pt idx="24">
                  <c:v>0.11704763101529735</c:v>
                </c:pt>
                <c:pt idx="25">
                  <c:v>0.12015363117058012</c:v>
                </c:pt>
                <c:pt idx="26">
                  <c:v>0.12336252301568576</c:v>
                </c:pt>
                <c:pt idx="27">
                  <c:v>0.124636045802912</c:v>
                </c:pt>
                <c:pt idx="28">
                  <c:v>0.13758091949463497</c:v>
                </c:pt>
                <c:pt idx="29">
                  <c:v>0.12611877251274942</c:v>
                </c:pt>
                <c:pt idx="30">
                  <c:v>0.13506537933519655</c:v>
                </c:pt>
                <c:pt idx="31">
                  <c:v>0.1754517033684794</c:v>
                </c:pt>
                <c:pt idx="32">
                  <c:v>0.16539099312684108</c:v>
                </c:pt>
                <c:pt idx="33">
                  <c:v>0.1650511143127264</c:v>
                </c:pt>
                <c:pt idx="34">
                  <c:v>0.14772006513913699</c:v>
                </c:pt>
                <c:pt idx="35">
                  <c:v>0.14692930110170366</c:v>
                </c:pt>
                <c:pt idx="36">
                  <c:v>0.17147759922755684</c:v>
                </c:pt>
                <c:pt idx="37">
                  <c:v>0.14901356523456413</c:v>
                </c:pt>
                <c:pt idx="38">
                  <c:v>0.1723292733674707</c:v>
                </c:pt>
                <c:pt idx="39">
                  <c:v>0.14991116462960699</c:v>
                </c:pt>
                <c:pt idx="40">
                  <c:v>0.14934351425414977</c:v>
                </c:pt>
                <c:pt idx="41">
                  <c:v>0.1528052687968133</c:v>
                </c:pt>
                <c:pt idx="42">
                  <c:v>0.15176806699983275</c:v>
                </c:pt>
                <c:pt idx="43">
                  <c:v>0.1499650881028684</c:v>
                </c:pt>
                <c:pt idx="44">
                  <c:v>0.16947603291746718</c:v>
                </c:pt>
                <c:pt idx="45">
                  <c:v>0.16665766614340891</c:v>
                </c:pt>
                <c:pt idx="46">
                  <c:v>0.1647768359655008</c:v>
                </c:pt>
                <c:pt idx="47">
                  <c:v>0.16621883095317172</c:v>
                </c:pt>
                <c:pt idx="48">
                  <c:v>0.16969620938794261</c:v>
                </c:pt>
                <c:pt idx="49">
                  <c:v>0.16860713821382442</c:v>
                </c:pt>
                <c:pt idx="50">
                  <c:v>0.16989963249790344</c:v>
                </c:pt>
                <c:pt idx="51">
                  <c:v>0.19242928330791698</c:v>
                </c:pt>
                <c:pt idx="52">
                  <c:v>0.20503579376487602</c:v>
                </c:pt>
                <c:pt idx="53">
                  <c:v>0.2270586472807507</c:v>
                </c:pt>
                <c:pt idx="54">
                  <c:v>0.23347444519033664</c:v>
                </c:pt>
                <c:pt idx="55">
                  <c:v>6.5189464690075777E-2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79C-448D-A3C4-5BAE69B866DF}"/>
            </c:ext>
          </c:extLst>
        </c:ser>
        <c:ser>
          <c:idx val="1"/>
          <c:order val="1"/>
          <c:tx>
            <c:strRef>
              <c:f>'Fig. s7'!$D$435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5.9667876123515153E-3"/>
                  <c:y val="0.3831759219073993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s7'!$R$548:$R$549</c:f>
              <c:numCache>
                <c:formatCode>General</c:formatCode>
                <c:ptCount val="2"/>
              </c:numCache>
            </c:numRef>
          </c:xVal>
          <c:yVal>
            <c:numRef>
              <c:f>'Fig. s7'!$S$548:$S$549</c:f>
              <c:numCache>
                <c:formatCode>0.0000</c:formatCode>
                <c:ptCount val="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79C-448D-A3C4-5BAE69B86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413376"/>
        <c:axId val="1480717472"/>
      </c:scatterChart>
      <c:valAx>
        <c:axId val="135341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6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V</a:t>
                </a:r>
                <a:r>
                  <a:rPr lang="en-AU" sz="1600" b="1" i="0" u="none" strike="noStrike" kern="1200" baseline="-25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m</a:t>
                </a:r>
                <a:r>
                  <a:rPr lang="en-AU" sz="16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/nm</a:t>
                </a:r>
                <a:r>
                  <a:rPr lang="en-AU" sz="16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3</a:t>
                </a:r>
                <a:r>
                  <a:rPr lang="en-AU" sz="16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of Cl</a:t>
                </a:r>
                <a:r>
                  <a:rPr lang="en-AU" sz="16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717472"/>
        <c:crosses val="autoZero"/>
        <c:crossBetween val="midCat"/>
      </c:valAx>
      <c:valAx>
        <c:axId val="148071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V</a:t>
                </a:r>
                <a:r>
                  <a:rPr lang="en-AU" sz="1400" b="1" i="0" u="none" strike="noStrike" kern="1200" baseline="-25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m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/nm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3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of I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</a:t>
                </a:r>
              </a:p>
            </c:rich>
          </c:tx>
          <c:layout>
            <c:manualLayout>
              <c:xMode val="edge"/>
              <c:yMode val="edge"/>
              <c:x val="1.4773640866593397E-2"/>
              <c:y val="0.267198765508642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3413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835863164163304"/>
          <c:y val="9.0988626421697291E-2"/>
          <c:w val="0.82188226471691017"/>
          <c:h val="0.67382313431293528"/>
        </c:manualLayout>
      </c:layout>
      <c:scatterChart>
        <c:scatterStyle val="lineMarker"/>
        <c:varyColors val="0"/>
        <c:ser>
          <c:idx val="0"/>
          <c:order val="0"/>
          <c:tx>
            <c:v>H(H vs Cl)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'Fig. s8'!$B$434:$B$458</c:f>
              <c:numCache>
                <c:formatCode>0.00</c:formatCode>
                <c:ptCount val="25"/>
                <c:pt idx="0">
                  <c:v>-408.26639617919926</c:v>
                </c:pt>
                <c:pt idx="1">
                  <c:v>-411.11981701660159</c:v>
                </c:pt>
                <c:pt idx="2">
                  <c:v>-436.68412341308596</c:v>
                </c:pt>
                <c:pt idx="3">
                  <c:v>-514.99998974609377</c:v>
                </c:pt>
                <c:pt idx="4">
                  <c:v>-641.32351489257815</c:v>
                </c:pt>
                <c:pt idx="5">
                  <c:v>-442.31001245117187</c:v>
                </c:pt>
                <c:pt idx="6">
                  <c:v>-496.22242553710942</c:v>
                </c:pt>
                <c:pt idx="7">
                  <c:v>-435.22001708984379</c:v>
                </c:pt>
                <c:pt idx="8">
                  <c:v>-431.00000976562501</c:v>
                </c:pt>
                <c:pt idx="9">
                  <c:v>-693.49997912597655</c:v>
                </c:pt>
                <c:pt idx="10">
                  <c:v>-795.39004492187507</c:v>
                </c:pt>
                <c:pt idx="11">
                  <c:v>-833.84995312500007</c:v>
                </c:pt>
                <c:pt idx="12">
                  <c:v>-855.19999804687495</c:v>
                </c:pt>
                <c:pt idx="13">
                  <c:v>-868.99999658203126</c:v>
                </c:pt>
                <c:pt idx="14">
                  <c:v>-959.59997863769536</c:v>
                </c:pt>
                <c:pt idx="15">
                  <c:v>-863.70002490234378</c:v>
                </c:pt>
                <c:pt idx="16">
                  <c:v>-999.976</c:v>
                </c:pt>
                <c:pt idx="17">
                  <c:v>-502.00000500488284</c:v>
                </c:pt>
                <c:pt idx="18">
                  <c:v>-597.79998095703127</c:v>
                </c:pt>
                <c:pt idx="19">
                  <c:v>-554.79995776367184</c:v>
                </c:pt>
                <c:pt idx="20">
                  <c:v>-663.90004333496097</c:v>
                </c:pt>
                <c:pt idx="21">
                  <c:v>-687.39999365234382</c:v>
                </c:pt>
                <c:pt idx="22">
                  <c:v>-669.59998999023435</c:v>
                </c:pt>
                <c:pt idx="23">
                  <c:v>-718.39285107421881</c:v>
                </c:pt>
                <c:pt idx="24">
                  <c:v>-14.229989589691163</c:v>
                </c:pt>
              </c:numCache>
            </c:numRef>
          </c:xVal>
          <c:yVal>
            <c:numRef>
              <c:f>'Fig. s8'!$C$434:$C$458</c:f>
              <c:numCache>
                <c:formatCode>0.00</c:formatCode>
                <c:ptCount val="25"/>
                <c:pt idx="0">
                  <c:v>-90.541765426635749</c:v>
                </c:pt>
                <c:pt idx="1">
                  <c:v>-56.379397605895996</c:v>
                </c:pt>
                <c:pt idx="2">
                  <c:v>-57.818697021484375</c:v>
                </c:pt>
                <c:pt idx="3">
                  <c:v>-144.34800000000001</c:v>
                </c:pt>
                <c:pt idx="4">
                  <c:v>-75.730401596069342</c:v>
                </c:pt>
                <c:pt idx="5">
                  <c:v>-54.040002868652344</c:v>
                </c:pt>
                <c:pt idx="6">
                  <c:v>-19.000000411987305</c:v>
                </c:pt>
                <c:pt idx="7">
                  <c:v>-52.300000000000004</c:v>
                </c:pt>
                <c:pt idx="8">
                  <c:v>-169.452</c:v>
                </c:pt>
                <c:pt idx="9">
                  <c:v>-202.08719680786135</c:v>
                </c:pt>
                <c:pt idx="10">
                  <c:v>-181.5019085083008</c:v>
                </c:pt>
                <c:pt idx="11">
                  <c:v>-180.00000726318359</c:v>
                </c:pt>
                <c:pt idx="12">
                  <c:v>-190.07910531616213</c:v>
                </c:pt>
                <c:pt idx="13">
                  <c:v>-151.00059255981446</c:v>
                </c:pt>
                <c:pt idx="14">
                  <c:v>-138.072</c:v>
                </c:pt>
                <c:pt idx="15">
                  <c:v>-127.19360638427735</c:v>
                </c:pt>
                <c:pt idx="16">
                  <c:v>-265.68398403930667</c:v>
                </c:pt>
                <c:pt idx="17">
                  <c:v>-201.25039361572266</c:v>
                </c:pt>
                <c:pt idx="18">
                  <c:v>-216.73119680786132</c:v>
                </c:pt>
                <c:pt idx="19">
                  <c:v>-193.30080319213869</c:v>
                </c:pt>
                <c:pt idx="20">
                  <c:v>-220.49680319213869</c:v>
                </c:pt>
                <c:pt idx="21">
                  <c:v>-231.79359042358399</c:v>
                </c:pt>
                <c:pt idx="22">
                  <c:v>-199.99519680786133</c:v>
                </c:pt>
                <c:pt idx="23">
                  <c:v>-143.49999240112305</c:v>
                </c:pt>
                <c:pt idx="24">
                  <c:v>-7.2634237565994262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B6C-4E56-8919-F51DED8D5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413376"/>
        <c:axId val="1480717472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 </c15:sqref>
                        </c15:formulaRef>
                      </c:ext>
                    </c:extLst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2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-5.9230243278413808E-2"/>
                        <c:y val="0.40584068723693001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chemeClr val="tx1">
                                <a:lumMod val="65000"/>
                                <a:lumOff val="3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>
                      <c:ext uri="{02D57815-91ED-43cb-92C2-25804820EDAC}">
                        <c15:formulaRef>
                          <c15:sqref>'Fig. s8'!$H$433:$H$434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'Fig. s8'!$I$433:$I$434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3-9B6C-4E56-8919-F51DED8D579D}"/>
                  </c:ext>
                </c:extLst>
              </c15:ser>
            </c15:filteredScatterSeries>
          </c:ext>
        </c:extLst>
      </c:scatterChart>
      <c:valAx>
        <c:axId val="135341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/>
                  <a:t>H / kJ mol</a:t>
                </a:r>
                <a:r>
                  <a:rPr lang="en-AU" sz="1400" b="1" baseline="30000"/>
                  <a:t>-1</a:t>
                </a:r>
                <a:r>
                  <a:rPr lang="en-AU" sz="1400" b="1"/>
                  <a:t> of Cl</a:t>
                </a:r>
                <a:r>
                  <a:rPr lang="en-AU" sz="1400" b="1" baseline="30000"/>
                  <a:t>-</a:t>
                </a:r>
              </a:p>
            </c:rich>
          </c:tx>
          <c:layout>
            <c:manualLayout>
              <c:xMode val="edge"/>
              <c:yMode val="edge"/>
              <c:x val="0.4468403802465869"/>
              <c:y val="0.890796012703136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717472"/>
        <c:crossesAt val="-2500"/>
        <c:crossBetween val="midCat"/>
      </c:valAx>
      <c:valAx>
        <c:axId val="148071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/>
                  <a:t>H / kJ mol</a:t>
                </a:r>
                <a:r>
                  <a:rPr lang="en-AU" sz="1400" b="1" baseline="30000"/>
                  <a:t>-1</a:t>
                </a:r>
                <a:r>
                  <a:rPr lang="en-AU" sz="1400" b="1"/>
                  <a:t> of H</a:t>
                </a:r>
                <a:r>
                  <a:rPr lang="en-AU" sz="1400" b="1" baseline="30000"/>
                  <a:t>-</a:t>
                </a:r>
              </a:p>
            </c:rich>
          </c:tx>
          <c:layout>
            <c:manualLayout>
              <c:xMode val="edge"/>
              <c:yMode val="edge"/>
              <c:x val="2.464985994397759E-2"/>
              <c:y val="0.27677158465428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3413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286957399555826"/>
          <c:y val="9.4186902133922001E-2"/>
          <c:w val="0.81420734908136483"/>
          <c:h val="0.71364748280637114"/>
        </c:manualLayout>
      </c:layout>
      <c:scatterChart>
        <c:scatterStyle val="lineMarker"/>
        <c:varyColors val="0"/>
        <c:ser>
          <c:idx val="0"/>
          <c:order val="0"/>
          <c:tx>
            <c:v>S(H vs Cl)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'Fig. s8'!$L$434:$L$458</c:f>
              <c:numCache>
                <c:formatCode>0.00</c:formatCode>
                <c:ptCount val="25"/>
                <c:pt idx="0">
                  <c:v>59.299829414367679</c:v>
                </c:pt>
                <c:pt idx="1">
                  <c:v>72.132159042358396</c:v>
                </c:pt>
                <c:pt idx="2">
                  <c:v>82.709996841430666</c:v>
                </c:pt>
                <c:pt idx="3">
                  <c:v>83.069998260498068</c:v>
                </c:pt>
                <c:pt idx="4">
                  <c:v>89.61997952270508</c:v>
                </c:pt>
                <c:pt idx="5">
                  <c:v>101.16999911499023</c:v>
                </c:pt>
                <c:pt idx="6">
                  <c:v>75.814003707885746</c:v>
                </c:pt>
                <c:pt idx="7">
                  <c:v>95.230003631591799</c:v>
                </c:pt>
                <c:pt idx="8">
                  <c:v>109.99999734497071</c:v>
                </c:pt>
                <c:pt idx="9">
                  <c:v>130.82000360107423</c:v>
                </c:pt>
                <c:pt idx="10">
                  <c:v>108.36799250793457</c:v>
                </c:pt>
                <c:pt idx="11">
                  <c:v>114.80899415588379</c:v>
                </c:pt>
                <c:pt idx="12">
                  <c:v>123.66649266052249</c:v>
                </c:pt>
                <c:pt idx="13">
                  <c:v>133.88800000000001</c:v>
                </c:pt>
                <c:pt idx="14">
                  <c:v>161.7000029602051</c:v>
                </c:pt>
                <c:pt idx="15">
                  <c:v>163.89999301147461</c:v>
                </c:pt>
                <c:pt idx="16">
                  <c:v>136.81680319213868</c:v>
                </c:pt>
                <c:pt idx="17">
                  <c:v>125.94000564575195</c:v>
                </c:pt>
                <c:pt idx="18">
                  <c:v>140.28000231933595</c:v>
                </c:pt>
                <c:pt idx="19">
                  <c:v>131.8000061340332</c:v>
                </c:pt>
                <c:pt idx="20">
                  <c:v>144.19999649047853</c:v>
                </c:pt>
                <c:pt idx="21">
                  <c:v>145.21000512695312</c:v>
                </c:pt>
                <c:pt idx="22">
                  <c:v>131.77999940490724</c:v>
                </c:pt>
                <c:pt idx="23">
                  <c:v>125.35259626770021</c:v>
                </c:pt>
                <c:pt idx="24">
                  <c:v>256.32998028564452</c:v>
                </c:pt>
              </c:numCache>
            </c:numRef>
          </c:xVal>
          <c:yVal>
            <c:numRef>
              <c:f>'Fig. s8'!$M$434:$M$458</c:f>
              <c:numCache>
                <c:formatCode>0.00</c:formatCode>
                <c:ptCount val="25"/>
                <c:pt idx="0">
                  <c:v>20.041361835479737</c:v>
                </c:pt>
                <c:pt idx="1">
                  <c:v>39.999037765502933</c:v>
                </c:pt>
                <c:pt idx="2">
                  <c:v>50.199999702453617</c:v>
                </c:pt>
                <c:pt idx="3">
                  <c:v>29.710581302642822</c:v>
                </c:pt>
                <c:pt idx="4">
                  <c:v>31.099670372009278</c:v>
                </c:pt>
                <c:pt idx="5">
                  <c:v>72.999997802734384</c:v>
                </c:pt>
                <c:pt idx="6">
                  <c:v>24.100000564575197</c:v>
                </c:pt>
                <c:pt idx="7">
                  <c:v>63.700001045227047</c:v>
                </c:pt>
                <c:pt idx="8">
                  <c:v>35.020079521179198</c:v>
                </c:pt>
                <c:pt idx="9">
                  <c:v>58.910998992919922</c:v>
                </c:pt>
                <c:pt idx="10">
                  <c:v>41.400681915283208</c:v>
                </c:pt>
                <c:pt idx="11">
                  <c:v>51.999998817443853</c:v>
                </c:pt>
                <c:pt idx="12">
                  <c:v>62.998488670349126</c:v>
                </c:pt>
                <c:pt idx="13">
                  <c:v>78.39980361938477</c:v>
                </c:pt>
                <c:pt idx="14">
                  <c:v>64.851996009826664</c:v>
                </c:pt>
                <c:pt idx="15">
                  <c:v>63.596803192138673</c:v>
                </c:pt>
                <c:pt idx="16">
                  <c:v>41.923677925109864</c:v>
                </c:pt>
                <c:pt idx="17">
                  <c:v>51.672401596069335</c:v>
                </c:pt>
                <c:pt idx="18">
                  <c:v>74.224159042358394</c:v>
                </c:pt>
                <c:pt idx="19">
                  <c:v>55.772998992919923</c:v>
                </c:pt>
                <c:pt idx="20">
                  <c:v>55.312481117248538</c:v>
                </c:pt>
                <c:pt idx="21">
                  <c:v>64.642799201965332</c:v>
                </c:pt>
                <c:pt idx="22">
                  <c:v>56.777002418518066</c:v>
                </c:pt>
                <c:pt idx="23">
                  <c:v>59.400002716064456</c:v>
                </c:pt>
                <c:pt idx="24">
                  <c:v>35.564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D73-4962-92E1-808EF7FD3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413376"/>
        <c:axId val="1480717472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 </c15:sqref>
                        </c15:formulaRef>
                      </c:ext>
                    </c:extLst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2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0.16385120129214617"/>
                        <c:y val="0.15662535560538376"/>
                      </c:manualLayout>
                    </c:layout>
                    <c:tx>
                      <c:rich>
                        <a:bodyPr rot="0" spcFirstLastPara="1" vertOverflow="ellipsis" vert="horz" wrap="square" anchor="ctr" anchorCtr="1"/>
                        <a:lstStyle/>
                        <a:p>
                          <a:pPr>
                            <a:defRPr sz="900" b="0" i="0" u="none" strike="noStrike" kern="1200" baseline="0">
                              <a:solidFill>
                                <a:schemeClr val="tx1">
                                  <a:lumMod val="65000"/>
                                  <a:lumOff val="35000"/>
                                </a:schemeClr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r>
                            <a:rPr lang="en-US" baseline="0">
                              <a:solidFill>
                                <a:sysClr val="windowText" lastClr="000000"/>
                              </a:solidFill>
                            </a:rPr>
                            <a:t>y = 1.2099x + 25.823</a:t>
                          </a:r>
                          <a:br>
                            <a:rPr lang="en-US" baseline="0">
                              <a:solidFill>
                                <a:sysClr val="windowText" lastClr="000000"/>
                              </a:solidFill>
                            </a:rPr>
                          </a:br>
                          <a:r>
                            <a:rPr lang="en-US" baseline="0">
                              <a:solidFill>
                                <a:sysClr val="windowText" lastClr="000000"/>
                              </a:solidFill>
                            </a:rPr>
                            <a:t>R² = 1</a:t>
                          </a:r>
                          <a:endParaRPr lang="en-US">
                            <a:solidFill>
                              <a:sysClr val="windowText" lastClr="000000"/>
                            </a:solidFill>
                          </a:endParaRPr>
                        </a:p>
                      </c:rich>
                    </c:tx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chemeClr val="tx1">
                                <a:lumMod val="65000"/>
                                <a:lumOff val="3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>
                      <c:ext uri="{02D57815-91ED-43cb-92C2-25804820EDAC}">
                        <c15:formulaRef>
                          <c15:sqref>'Fig. s8'!$R$433:$R$434</c15:sqref>
                        </c15:formulaRef>
                      </c:ext>
                    </c:extLst>
                    <c:numCache>
                      <c:formatCode>0.00</c:formatCode>
                      <c:ptCount val="2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'Fig. s8'!$S$433:$S$434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3-7D73-4962-92E1-808EF7FD3810}"/>
                  </c:ext>
                </c:extLst>
              </c15:ser>
            </c15:filteredScatterSeries>
          </c:ext>
        </c:extLst>
      </c:scatterChart>
      <c:valAx>
        <c:axId val="135341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/>
                  <a:t>S / J K</a:t>
                </a:r>
                <a:r>
                  <a:rPr lang="en-AU" sz="1400" b="1" baseline="30000"/>
                  <a:t>-1</a:t>
                </a:r>
                <a:r>
                  <a:rPr lang="en-AU" sz="1400" b="1"/>
                  <a:t> mol</a:t>
                </a:r>
                <a:r>
                  <a:rPr lang="en-AU" sz="1400" b="1" baseline="30000"/>
                  <a:t>-1</a:t>
                </a:r>
                <a:r>
                  <a:rPr lang="en-AU" sz="1400" b="1"/>
                  <a:t> of Cl</a:t>
                </a:r>
                <a:r>
                  <a:rPr lang="en-AU" sz="1400" b="1" baseline="30000"/>
                  <a:t>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717472"/>
        <c:crosses val="autoZero"/>
        <c:crossBetween val="midCat"/>
      </c:valAx>
      <c:valAx>
        <c:axId val="148071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S / J K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mol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of H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</a:t>
                </a:r>
              </a:p>
            </c:rich>
          </c:tx>
          <c:layout>
            <c:manualLayout>
              <c:xMode val="edge"/>
              <c:yMode val="edge"/>
              <c:x val="7.6923076923076927E-3"/>
              <c:y val="0.2999878326467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3413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667593021460555"/>
          <c:y val="4.5809273840769917E-2"/>
          <c:w val="0.75841090451928783"/>
          <c:h val="0.78901743581264938"/>
        </c:manualLayout>
      </c:layout>
      <c:scatterChart>
        <c:scatterStyle val="lineMarker"/>
        <c:varyColors val="0"/>
        <c:ser>
          <c:idx val="0"/>
          <c:order val="0"/>
          <c:tx>
            <c:v>Cp(H vs Cl)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'Fig. s8'!$B$462:$B$485</c:f>
              <c:numCache>
                <c:formatCode>0.00</c:formatCode>
                <c:ptCount val="24"/>
                <c:pt idx="0">
                  <c:v>48.027804562435811</c:v>
                </c:pt>
                <c:pt idx="1">
                  <c:v>50.483360349924574</c:v>
                </c:pt>
                <c:pt idx="2">
                  <c:v>51.440022682636005</c:v>
                </c:pt>
                <c:pt idx="3">
                  <c:v>69.82962532672795</c:v>
                </c:pt>
                <c:pt idx="4">
                  <c:v>71.384283877610116</c:v>
                </c:pt>
                <c:pt idx="5">
                  <c:v>52.470050886190229</c:v>
                </c:pt>
                <c:pt idx="6">
                  <c:v>62.41105263356539</c:v>
                </c:pt>
                <c:pt idx="7">
                  <c:v>52.259890309775521</c:v>
                </c:pt>
                <c:pt idx="8">
                  <c:v>74.000008185075814</c:v>
                </c:pt>
                <c:pt idx="9">
                  <c:v>77.199998397827144</c:v>
                </c:pt>
                <c:pt idx="10">
                  <c:v>72.856156706464915</c:v>
                </c:pt>
                <c:pt idx="11">
                  <c:v>75.588110878341297</c:v>
                </c:pt>
                <c:pt idx="12">
                  <c:v>75.064728879187584</c:v>
                </c:pt>
                <c:pt idx="13">
                  <c:v>80.229001225310327</c:v>
                </c:pt>
                <c:pt idx="14">
                  <c:v>101.61702039213867</c:v>
                </c:pt>
                <c:pt idx="15">
                  <c:v>102.52568618409707</c:v>
                </c:pt>
                <c:pt idx="16">
                  <c:v>92.047466536592495</c:v>
                </c:pt>
                <c:pt idx="17">
                  <c:v>75.819996948242192</c:v>
                </c:pt>
                <c:pt idx="18">
                  <c:v>75.919998672485349</c:v>
                </c:pt>
                <c:pt idx="19">
                  <c:v>76.260001342773435</c:v>
                </c:pt>
                <c:pt idx="20">
                  <c:v>76.510001663208016</c:v>
                </c:pt>
                <c:pt idx="21">
                  <c:v>76.599996032714841</c:v>
                </c:pt>
                <c:pt idx="22">
                  <c:v>77.030001052856448</c:v>
                </c:pt>
                <c:pt idx="23">
                  <c:v>77.861331039942883</c:v>
                </c:pt>
              </c:numCache>
            </c:numRef>
          </c:xVal>
          <c:yVal>
            <c:numRef>
              <c:f>'Fig. s8'!$C$462:$C$485</c:f>
              <c:numCache>
                <c:formatCode>0.00</c:formatCode>
                <c:ptCount val="24"/>
                <c:pt idx="0">
                  <c:v>28.949633424175509</c:v>
                </c:pt>
                <c:pt idx="1">
                  <c:v>36.398814666701085</c:v>
                </c:pt>
                <c:pt idx="2">
                  <c:v>37.899231917220611</c:v>
                </c:pt>
                <c:pt idx="3">
                  <c:v>30.245128302494589</c:v>
                </c:pt>
                <c:pt idx="4">
                  <c:v>35.350436691383834</c:v>
                </c:pt>
                <c:pt idx="5">
                  <c:v>40.599921157411849</c:v>
                </c:pt>
                <c:pt idx="6">
                  <c:v>29.847899327212147</c:v>
                </c:pt>
                <c:pt idx="7">
                  <c:v>39.30044120491123</c:v>
                </c:pt>
                <c:pt idx="8">
                  <c:v>29.230585345594861</c:v>
                </c:pt>
                <c:pt idx="9">
                  <c:v>43.04448107491293</c:v>
                </c:pt>
                <c:pt idx="10">
                  <c:v>40.999353444171142</c:v>
                </c:pt>
                <c:pt idx="11">
                  <c:v>43.999923372561774</c:v>
                </c:pt>
                <c:pt idx="12">
                  <c:v>45.997102353403342</c:v>
                </c:pt>
                <c:pt idx="13">
                  <c:v>44.798091064453125</c:v>
                </c:pt>
                <c:pt idx="14">
                  <c:v>43.242476001965329</c:v>
                </c:pt>
                <c:pt idx="15">
                  <c:v>49.366806532884837</c:v>
                </c:pt>
                <c:pt idx="16">
                  <c:v>43.359441239707564</c:v>
                </c:pt>
                <c:pt idx="17">
                  <c:v>43.761720097887043</c:v>
                </c:pt>
                <c:pt idx="18">
                  <c:v>37.655999999999999</c:v>
                </c:pt>
                <c:pt idx="19">
                  <c:v>40.883968742810943</c:v>
                </c:pt>
                <c:pt idx="20">
                  <c:v>39.538799201965332</c:v>
                </c:pt>
                <c:pt idx="21">
                  <c:v>37.363121276855473</c:v>
                </c:pt>
                <c:pt idx="22">
                  <c:v>41.093886284716802</c:v>
                </c:pt>
                <c:pt idx="23">
                  <c:v>55.739687819354323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AF9-4ABB-BB52-A55DB1B0B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413376"/>
        <c:axId val="1480717472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'Fig. s8'!$D$433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2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1.0128164264324531E-2"/>
                        <c:y val="0.31367240512258804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chemeClr val="tx1">
                                <a:lumMod val="65000"/>
                                <a:lumOff val="3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>
                      <c:ext uri="{02D57815-91ED-43cb-92C2-25804820EDAC}">
                        <c15:formulaRef>
                          <c15:sqref>'Fig. s8'!$D$465:$D$466</c15:sqref>
                        </c15:formulaRef>
                      </c:ext>
                    </c:extLst>
                    <c:numCache>
                      <c:formatCode>0.00</c:formatCode>
                      <c:ptCount val="2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'Fig. s8'!$E$465:$E$466</c15:sqref>
                        </c15:formulaRef>
                      </c:ext>
                    </c:extLst>
                    <c:numCache>
                      <c:formatCode>0.00</c:formatCode>
                      <c:ptCount val="2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3-1AF9-4ABB-BB52-A55DB1B0B0C4}"/>
                  </c:ext>
                </c:extLst>
              </c15:ser>
            </c15:filteredScatterSeries>
          </c:ext>
        </c:extLst>
      </c:scatterChart>
      <c:valAx>
        <c:axId val="135341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</a:t>
                </a:r>
                <a:r>
                  <a:rPr lang="en-AU" sz="1400" b="1" i="0" u="none" strike="noStrike" kern="1200" baseline="-25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p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/ J K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mol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of Cl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717472"/>
        <c:crosses val="autoZero"/>
        <c:crossBetween val="midCat"/>
      </c:valAx>
      <c:valAx>
        <c:axId val="148071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</a:t>
                </a:r>
                <a:r>
                  <a:rPr lang="en-AU" sz="1400" b="1" i="0" u="none" strike="noStrike" kern="1200" baseline="-25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p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/ J K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mol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of H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3413376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409402486775068"/>
          <c:y val="0.11055466842868415"/>
          <c:w val="0.8094067293959335"/>
          <c:h val="0.70146381460771501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'Fig. s2'!$G$2</c:f>
              <c:strCache>
                <c:ptCount val="1"/>
                <c:pt idx="0">
                  <c:v>S pair (Cl F)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>
                <a:prstDash val="sysDot"/>
              </a:ln>
            </c:spPr>
            <c:trendlineType val="linear"/>
            <c:dispRSqr val="0"/>
            <c:dispEq val="0"/>
          </c:trendline>
          <c:xVal>
            <c:numRef>
              <c:f>'Fig. s2'!$G$3:$G$110</c:f>
              <c:numCache>
                <c:formatCode>0.00</c:formatCode>
                <c:ptCount val="108"/>
                <c:pt idx="0">
                  <c:v>59.299829414367679</c:v>
                </c:pt>
                <c:pt idx="1">
                  <c:v>86.190401596069336</c:v>
                </c:pt>
                <c:pt idx="2">
                  <c:v>96.231999999999999</c:v>
                </c:pt>
                <c:pt idx="3">
                  <c:v>72.132159042358396</c:v>
                </c:pt>
                <c:pt idx="4">
                  <c:v>172.80001080322268</c:v>
                </c:pt>
                <c:pt idx="5">
                  <c:v>94.976803192138675</c:v>
                </c:pt>
                <c:pt idx="6">
                  <c:v>97.650003860473646</c:v>
                </c:pt>
                <c:pt idx="7">
                  <c:v>82.709996841430666</c:v>
                </c:pt>
                <c:pt idx="8">
                  <c:v>99.419996871948243</c:v>
                </c:pt>
                <c:pt idx="9">
                  <c:v>83.069998260498068</c:v>
                </c:pt>
                <c:pt idx="10">
                  <c:v>109.19999951171876</c:v>
                </c:pt>
                <c:pt idx="11">
                  <c:v>108.06999838256836</c:v>
                </c:pt>
                <c:pt idx="12">
                  <c:v>118.05999586486816</c:v>
                </c:pt>
                <c:pt idx="13">
                  <c:v>89.61997952270508</c:v>
                </c:pt>
                <c:pt idx="14">
                  <c:v>101.16999911499023</c:v>
                </c:pt>
                <c:pt idx="15">
                  <c:v>118.2398010559082</c:v>
                </c:pt>
                <c:pt idx="16">
                  <c:v>75.814003707885746</c:v>
                </c:pt>
                <c:pt idx="17">
                  <c:v>115.30000094604493</c:v>
                </c:pt>
                <c:pt idx="18">
                  <c:v>95.230003631591799</c:v>
                </c:pt>
                <c:pt idx="19">
                  <c:v>104.18160638427734</c:v>
                </c:pt>
                <c:pt idx="20">
                  <c:v>95.000002059936534</c:v>
                </c:pt>
                <c:pt idx="21">
                  <c:v>109.99999734497071</c:v>
                </c:pt>
                <c:pt idx="22">
                  <c:v>135.98000000000002</c:v>
                </c:pt>
                <c:pt idx="23">
                  <c:v>111.49999926757813</c:v>
                </c:pt>
                <c:pt idx="24">
                  <c:v>134.10000588989257</c:v>
                </c:pt>
                <c:pt idx="25">
                  <c:v>146.02160638427736</c:v>
                </c:pt>
                <c:pt idx="26">
                  <c:v>108.36799250793457</c:v>
                </c:pt>
                <c:pt idx="27">
                  <c:v>114.80899415588379</c:v>
                </c:pt>
                <c:pt idx="28">
                  <c:v>131.08000329589845</c:v>
                </c:pt>
                <c:pt idx="29">
                  <c:v>143.92998944091798</c:v>
                </c:pt>
                <c:pt idx="30">
                  <c:v>123.66649266052249</c:v>
                </c:pt>
                <c:pt idx="31">
                  <c:v>158.15500527954103</c:v>
                </c:pt>
                <c:pt idx="32">
                  <c:v>122.90000430297852</c:v>
                </c:pt>
                <c:pt idx="33">
                  <c:v>142.00000643920899</c:v>
                </c:pt>
                <c:pt idx="34">
                  <c:v>142.256</c:v>
                </c:pt>
                <c:pt idx="35">
                  <c:v>159.4799981994629</c:v>
                </c:pt>
                <c:pt idx="36">
                  <c:v>164.46999725341797</c:v>
                </c:pt>
                <c:pt idx="37">
                  <c:v>150.20598944091796</c:v>
                </c:pt>
                <c:pt idx="38">
                  <c:v>158.99200000000002</c:v>
                </c:pt>
                <c:pt idx="39">
                  <c:v>151.46099472045898</c:v>
                </c:pt>
                <c:pt idx="40">
                  <c:v>139.69999072265625</c:v>
                </c:pt>
                <c:pt idx="41">
                  <c:v>166.0999990234375</c:v>
                </c:pt>
                <c:pt idx="42">
                  <c:v>146.19999905395508</c:v>
                </c:pt>
                <c:pt idx="43">
                  <c:v>122.58999975585938</c:v>
                </c:pt>
                <c:pt idx="44">
                  <c:v>133.88800000000001</c:v>
                </c:pt>
                <c:pt idx="45">
                  <c:v>153.42730426025392</c:v>
                </c:pt>
                <c:pt idx="46">
                  <c:v>123.80040287780763</c:v>
                </c:pt>
                <c:pt idx="47">
                  <c:v>155.37999932861328</c:v>
                </c:pt>
                <c:pt idx="48">
                  <c:v>161.7000029602051</c:v>
                </c:pt>
                <c:pt idx="49">
                  <c:v>153.30180532836914</c:v>
                </c:pt>
                <c:pt idx="50">
                  <c:v>150.9586957397461</c:v>
                </c:pt>
                <c:pt idx="51">
                  <c:v>163.89999301147461</c:v>
                </c:pt>
                <c:pt idx="52">
                  <c:v>165.19999148559572</c:v>
                </c:pt>
                <c:pt idx="53">
                  <c:v>164.35999615478516</c:v>
                </c:pt>
                <c:pt idx="54">
                  <c:v>145.80000811767579</c:v>
                </c:pt>
                <c:pt idx="55">
                  <c:v>176.98319680786133</c:v>
                </c:pt>
                <c:pt idx="56">
                  <c:v>166.71000076293947</c:v>
                </c:pt>
                <c:pt idx="57">
                  <c:v>209.20000000000002</c:v>
                </c:pt>
                <c:pt idx="58">
                  <c:v>195.30000772094726</c:v>
                </c:pt>
                <c:pt idx="59">
                  <c:v>184.99999771118163</c:v>
                </c:pt>
                <c:pt idx="60">
                  <c:v>148.11360638427735</c:v>
                </c:pt>
                <c:pt idx="61">
                  <c:v>142.00500213623047</c:v>
                </c:pt>
                <c:pt idx="62">
                  <c:v>184.096</c:v>
                </c:pt>
                <c:pt idx="63">
                  <c:v>168.60000222778322</c:v>
                </c:pt>
                <c:pt idx="64">
                  <c:v>230.12</c:v>
                </c:pt>
                <c:pt idx="65">
                  <c:v>136.81680319213868</c:v>
                </c:pt>
                <c:pt idx="66">
                  <c:v>154.80799999999999</c:v>
                </c:pt>
                <c:pt idx="67">
                  <c:v>200.00000097656252</c:v>
                </c:pt>
                <c:pt idx="68">
                  <c:v>197.09989511108398</c:v>
                </c:pt>
                <c:pt idx="69">
                  <c:v>190.37200000000001</c:v>
                </c:pt>
                <c:pt idx="70">
                  <c:v>203.00000482177734</c:v>
                </c:pt>
                <c:pt idx="71">
                  <c:v>180.89999884033202</c:v>
                </c:pt>
                <c:pt idx="72">
                  <c:v>219.99999468994142</c:v>
                </c:pt>
                <c:pt idx="73">
                  <c:v>200.00000097656252</c:v>
                </c:pt>
                <c:pt idx="74">
                  <c:v>210.45519680786134</c:v>
                </c:pt>
                <c:pt idx="75">
                  <c:v>221.75200000000001</c:v>
                </c:pt>
                <c:pt idx="76">
                  <c:v>303.00109063720703</c:v>
                </c:pt>
                <c:pt idx="77">
                  <c:v>242.70128787231445</c:v>
                </c:pt>
                <c:pt idx="78">
                  <c:v>238.50000244140625</c:v>
                </c:pt>
                <c:pt idx="79">
                  <c:v>238.488</c:v>
                </c:pt>
                <c:pt idx="80">
                  <c:v>285.49999884033207</c:v>
                </c:pt>
                <c:pt idx="81">
                  <c:v>151.87919680786135</c:v>
                </c:pt>
                <c:pt idx="82">
                  <c:v>112.968</c:v>
                </c:pt>
                <c:pt idx="83">
                  <c:v>100.416</c:v>
                </c:pt>
                <c:pt idx="84">
                  <c:v>105.60000128173829</c:v>
                </c:pt>
                <c:pt idx="85">
                  <c:v>129.70399201965333</c:v>
                </c:pt>
                <c:pt idx="86">
                  <c:v>129.70399201965333</c:v>
                </c:pt>
                <c:pt idx="87">
                  <c:v>129.70399201965333</c:v>
                </c:pt>
                <c:pt idx="88">
                  <c:v>121.336</c:v>
                </c:pt>
                <c:pt idx="89">
                  <c:v>123.3986961669922</c:v>
                </c:pt>
                <c:pt idx="90">
                  <c:v>154.80799999999999</c:v>
                </c:pt>
                <c:pt idx="91">
                  <c:v>88.700811172485359</c:v>
                </c:pt>
                <c:pt idx="92">
                  <c:v>138.32299786376953</c:v>
                </c:pt>
                <c:pt idx="93">
                  <c:v>151.04240957641602</c:v>
                </c:pt>
                <c:pt idx="94">
                  <c:v>215.5000048828125</c:v>
                </c:pt>
                <c:pt idx="95">
                  <c:v>129.70399201965333</c:v>
                </c:pt>
                <c:pt idx="96">
                  <c:v>150.624</c:v>
                </c:pt>
                <c:pt idx="97">
                  <c:v>150.624</c:v>
                </c:pt>
                <c:pt idx="98">
                  <c:v>163.17600000000002</c:v>
                </c:pt>
                <c:pt idx="99">
                  <c:v>158.99200000000002</c:v>
                </c:pt>
                <c:pt idx="100">
                  <c:v>150.624</c:v>
                </c:pt>
                <c:pt idx="101">
                  <c:v>190.6648946838379</c:v>
                </c:pt>
                <c:pt idx="102">
                  <c:v>193.69999609375</c:v>
                </c:pt>
                <c:pt idx="103">
                  <c:v>201.00000225830078</c:v>
                </c:pt>
                <c:pt idx="104">
                  <c:v>223.84400000000002</c:v>
                </c:pt>
                <c:pt idx="105">
                  <c:v>255.99999295043941</c:v>
                </c:pt>
                <c:pt idx="106">
                  <c:v>265.68398403930667</c:v>
                </c:pt>
                <c:pt idx="107">
                  <c:v>271.99999749755858</c:v>
                </c:pt>
              </c:numCache>
            </c:numRef>
          </c:xVal>
          <c:yVal>
            <c:numRef>
              <c:f>'Fig. s2'!$H$3:$H$110</c:f>
              <c:numCache>
                <c:formatCode>0.00</c:formatCode>
                <c:ptCount val="108"/>
                <c:pt idx="0">
                  <c:v>35.659999580383293</c:v>
                </c:pt>
                <c:pt idx="1">
                  <c:v>64.999999519348151</c:v>
                </c:pt>
                <c:pt idx="2">
                  <c:v>83.68</c:v>
                </c:pt>
                <c:pt idx="3">
                  <c:v>51.212159042358401</c:v>
                </c:pt>
                <c:pt idx="4">
                  <c:v>175.6999889831543</c:v>
                </c:pt>
                <c:pt idx="5">
                  <c:v>71.968976913452153</c:v>
                </c:pt>
                <c:pt idx="6">
                  <c:v>73.519997192382817</c:v>
                </c:pt>
                <c:pt idx="7">
                  <c:v>66.546514892578131</c:v>
                </c:pt>
                <c:pt idx="8">
                  <c:v>76.220003845214848</c:v>
                </c:pt>
                <c:pt idx="9">
                  <c:v>75.000000366210941</c:v>
                </c:pt>
                <c:pt idx="10">
                  <c:v>81.96000386047362</c:v>
                </c:pt>
                <c:pt idx="11">
                  <c:v>77.800016723632794</c:v>
                </c:pt>
                <c:pt idx="12">
                  <c:v>87.000007766723641</c:v>
                </c:pt>
                <c:pt idx="13">
                  <c:v>57.253860054016116</c:v>
                </c:pt>
                <c:pt idx="14">
                  <c:v>92.960001998901376</c:v>
                </c:pt>
                <c:pt idx="15">
                  <c:v>92.269997283935552</c:v>
                </c:pt>
                <c:pt idx="16">
                  <c:v>53.350022094726562</c:v>
                </c:pt>
                <c:pt idx="17">
                  <c:v>86.869999938964853</c:v>
                </c:pt>
                <c:pt idx="18">
                  <c:v>77.699999038696291</c:v>
                </c:pt>
                <c:pt idx="19">
                  <c:v>88.700811172485359</c:v>
                </c:pt>
                <c:pt idx="20">
                  <c:v>104.60000000000001</c:v>
                </c:pt>
                <c:pt idx="21">
                  <c:v>75.300005538940439</c:v>
                </c:pt>
                <c:pt idx="22">
                  <c:v>106.00000019836426</c:v>
                </c:pt>
                <c:pt idx="23">
                  <c:v>73.680003143310543</c:v>
                </c:pt>
                <c:pt idx="24">
                  <c:v>96.19999880981446</c:v>
                </c:pt>
                <c:pt idx="25">
                  <c:v>116.31520478820801</c:v>
                </c:pt>
                <c:pt idx="26">
                  <c:v>68.449995162963887</c:v>
                </c:pt>
                <c:pt idx="27">
                  <c:v>82.123002441406257</c:v>
                </c:pt>
                <c:pt idx="28">
                  <c:v>96.599997726440435</c:v>
                </c:pt>
                <c:pt idx="29">
                  <c:v>109.2699951324463</c:v>
                </c:pt>
                <c:pt idx="30">
                  <c:v>96.399363830566415</c:v>
                </c:pt>
                <c:pt idx="31">
                  <c:v>96.000003341674812</c:v>
                </c:pt>
                <c:pt idx="32">
                  <c:v>93.880000305175784</c:v>
                </c:pt>
                <c:pt idx="33">
                  <c:v>109.99999734497071</c:v>
                </c:pt>
                <c:pt idx="34">
                  <c:v>111.99999990844726</c:v>
                </c:pt>
                <c:pt idx="35">
                  <c:v>110.91999565124512</c:v>
                </c:pt>
                <c:pt idx="36">
                  <c:v>115.47840159606935</c:v>
                </c:pt>
                <c:pt idx="37">
                  <c:v>115.73000596618652</c:v>
                </c:pt>
                <c:pt idx="38">
                  <c:v>102.50800000000001</c:v>
                </c:pt>
                <c:pt idx="39">
                  <c:v>114.77100770568848</c:v>
                </c:pt>
                <c:pt idx="40">
                  <c:v>87.899999343872068</c:v>
                </c:pt>
                <c:pt idx="41">
                  <c:v>128.99999775695801</c:v>
                </c:pt>
                <c:pt idx="42">
                  <c:v>110.59999971008301</c:v>
                </c:pt>
                <c:pt idx="43">
                  <c:v>96.231999999999999</c:v>
                </c:pt>
                <c:pt idx="44">
                  <c:v>100.416</c:v>
                </c:pt>
                <c:pt idx="45">
                  <c:v>120.7920994720459</c:v>
                </c:pt>
                <c:pt idx="46">
                  <c:v>108.78400000000001</c:v>
                </c:pt>
                <c:pt idx="47">
                  <c:v>117.98880319213868</c:v>
                </c:pt>
                <c:pt idx="48">
                  <c:v>126.10989924621583</c:v>
                </c:pt>
                <c:pt idx="49">
                  <c:v>121.21099584960938</c:v>
                </c:pt>
                <c:pt idx="50">
                  <c:v>115.26920478820801</c:v>
                </c:pt>
                <c:pt idx="51">
                  <c:v>123.40000494384766</c:v>
                </c:pt>
                <c:pt idx="52">
                  <c:v>124.89999888610841</c:v>
                </c:pt>
                <c:pt idx="53">
                  <c:v>114.22319680786133</c:v>
                </c:pt>
                <c:pt idx="54">
                  <c:v>96.000003341674812</c:v>
                </c:pt>
                <c:pt idx="55">
                  <c:v>122.59120478820802</c:v>
                </c:pt>
                <c:pt idx="56">
                  <c:v>118.62000073242189</c:v>
                </c:pt>
                <c:pt idx="57">
                  <c:v>150.624</c:v>
                </c:pt>
                <c:pt idx="58">
                  <c:v>151.46080319213868</c:v>
                </c:pt>
                <c:pt idx="59">
                  <c:v>142.00000643920899</c:v>
                </c:pt>
                <c:pt idx="60">
                  <c:v>94.830363830566412</c:v>
                </c:pt>
                <c:pt idx="61">
                  <c:v>96.000003341674812</c:v>
                </c:pt>
                <c:pt idx="62">
                  <c:v>127.23539945983887</c:v>
                </c:pt>
                <c:pt idx="63">
                  <c:v>118.82559840393067</c:v>
                </c:pt>
                <c:pt idx="64">
                  <c:v>175.72800000000001</c:v>
                </c:pt>
                <c:pt idx="65">
                  <c:v>99.441001144409185</c:v>
                </c:pt>
                <c:pt idx="66">
                  <c:v>156.9</c:v>
                </c:pt>
                <c:pt idx="67">
                  <c:v>151.00000201416017</c:v>
                </c:pt>
                <c:pt idx="68">
                  <c:v>151.67000000000002</c:v>
                </c:pt>
                <c:pt idx="69">
                  <c:v>147.0470011291504</c:v>
                </c:pt>
                <c:pt idx="70">
                  <c:v>175.72800000000001</c:v>
                </c:pt>
                <c:pt idx="71">
                  <c:v>104.60000000000001</c:v>
                </c:pt>
                <c:pt idx="72">
                  <c:v>165.00000399780274</c:v>
                </c:pt>
                <c:pt idx="73">
                  <c:v>159.99999758911133</c:v>
                </c:pt>
                <c:pt idx="74">
                  <c:v>160.24719680786137</c:v>
                </c:pt>
                <c:pt idx="75">
                  <c:v>173.29999548339845</c:v>
                </c:pt>
                <c:pt idx="76">
                  <c:v>260.66321276855467</c:v>
                </c:pt>
                <c:pt idx="77">
                  <c:v>179.50000662231446</c:v>
                </c:pt>
                <c:pt idx="78">
                  <c:v>230.12</c:v>
                </c:pt>
                <c:pt idx="79">
                  <c:v>222.99999853515627</c:v>
                </c:pt>
                <c:pt idx="80">
                  <c:v>227.80000149536133</c:v>
                </c:pt>
                <c:pt idx="81">
                  <c:v>104.60000000000001</c:v>
                </c:pt>
                <c:pt idx="82">
                  <c:v>98.699994033813482</c:v>
                </c:pt>
                <c:pt idx="83">
                  <c:v>94.14</c:v>
                </c:pt>
                <c:pt idx="84">
                  <c:v>96.000003341674812</c:v>
                </c:pt>
                <c:pt idx="85">
                  <c:v>100.416</c:v>
                </c:pt>
                <c:pt idx="86">
                  <c:v>94.14</c:v>
                </c:pt>
                <c:pt idx="87">
                  <c:v>106.69199999999999</c:v>
                </c:pt>
                <c:pt idx="88">
                  <c:v>92.048000000000002</c:v>
                </c:pt>
                <c:pt idx="89">
                  <c:v>104.60000000000001</c:v>
                </c:pt>
                <c:pt idx="90">
                  <c:v>108.78400000000001</c:v>
                </c:pt>
                <c:pt idx="91">
                  <c:v>86.60880319213868</c:v>
                </c:pt>
                <c:pt idx="92">
                  <c:v>119.19800128173829</c:v>
                </c:pt>
                <c:pt idx="93">
                  <c:v>119.244</c:v>
                </c:pt>
                <c:pt idx="94">
                  <c:v>215.5000048828125</c:v>
                </c:pt>
                <c:pt idx="95">
                  <c:v>117.152</c:v>
                </c:pt>
                <c:pt idx="96">
                  <c:v>119.244</c:v>
                </c:pt>
                <c:pt idx="97">
                  <c:v>112.968</c:v>
                </c:pt>
                <c:pt idx="98">
                  <c:v>108.00000276184082</c:v>
                </c:pt>
                <c:pt idx="99">
                  <c:v>112.968</c:v>
                </c:pt>
                <c:pt idx="100">
                  <c:v>135.49999810791016</c:v>
                </c:pt>
                <c:pt idx="101">
                  <c:v>112.968</c:v>
                </c:pt>
                <c:pt idx="102">
                  <c:v>146.8999871826172</c:v>
                </c:pt>
                <c:pt idx="103">
                  <c:v>147.25169702148438</c:v>
                </c:pt>
                <c:pt idx="104">
                  <c:v>116.39049935913087</c:v>
                </c:pt>
                <c:pt idx="105">
                  <c:v>133.99999618530273</c:v>
                </c:pt>
                <c:pt idx="106">
                  <c:v>167.36</c:v>
                </c:pt>
                <c:pt idx="107">
                  <c:v>269.99999493408205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1526-461F-B37A-576EF2ABF881}"/>
            </c:ext>
          </c:extLst>
        </c:ser>
        <c:ser>
          <c:idx val="1"/>
          <c:order val="1"/>
          <c:tx>
            <c:strRef>
              <c:f>'Fig. s2'!$J$2</c:f>
              <c:strCache>
                <c:ptCount val="1"/>
                <c:pt idx="0">
                  <c:v>S pair (Cl Br)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>
                <a:prstDash val="sysDot"/>
              </a:ln>
            </c:spPr>
            <c:trendlineType val="linear"/>
            <c:dispRSqr val="0"/>
            <c:dispEq val="0"/>
          </c:trendline>
          <c:xVal>
            <c:numRef>
              <c:f>'Fig. s2'!$J$3:$J$148</c:f>
              <c:numCache>
                <c:formatCode>0.00</c:formatCode>
                <c:ptCount val="146"/>
                <c:pt idx="0">
                  <c:v>59.299829414367679</c:v>
                </c:pt>
                <c:pt idx="1">
                  <c:v>86.190401596069336</c:v>
                </c:pt>
                <c:pt idx="2">
                  <c:v>96.231999999999999</c:v>
                </c:pt>
                <c:pt idx="3">
                  <c:v>72.132159042358396</c:v>
                </c:pt>
                <c:pt idx="4">
                  <c:v>43.200002700805669</c:v>
                </c:pt>
                <c:pt idx="5">
                  <c:v>96.264998733520514</c:v>
                </c:pt>
                <c:pt idx="6">
                  <c:v>102.99999635314941</c:v>
                </c:pt>
                <c:pt idx="7">
                  <c:v>101.69999787902833</c:v>
                </c:pt>
                <c:pt idx="8">
                  <c:v>94.976803192138675</c:v>
                </c:pt>
                <c:pt idx="9">
                  <c:v>100.00180404663087</c:v>
                </c:pt>
                <c:pt idx="10">
                  <c:v>48.825001930236823</c:v>
                </c:pt>
                <c:pt idx="11">
                  <c:v>82.709996841430666</c:v>
                </c:pt>
                <c:pt idx="12">
                  <c:v>49.709998435974121</c:v>
                </c:pt>
                <c:pt idx="13">
                  <c:v>41.534999130249034</c:v>
                </c:pt>
                <c:pt idx="14">
                  <c:v>54.599999755859379</c:v>
                </c:pt>
                <c:pt idx="15">
                  <c:v>54.034999191284179</c:v>
                </c:pt>
                <c:pt idx="16">
                  <c:v>59.029997932434078</c:v>
                </c:pt>
                <c:pt idx="17">
                  <c:v>44.80998976135254</c:v>
                </c:pt>
                <c:pt idx="18">
                  <c:v>101.16999911499023</c:v>
                </c:pt>
                <c:pt idx="19">
                  <c:v>59.119900527954101</c:v>
                </c:pt>
                <c:pt idx="20">
                  <c:v>37.907001853942873</c:v>
                </c:pt>
                <c:pt idx="21">
                  <c:v>57.650000473022466</c:v>
                </c:pt>
                <c:pt idx="22">
                  <c:v>64.851996009826664</c:v>
                </c:pt>
                <c:pt idx="23">
                  <c:v>95.230003631591799</c:v>
                </c:pt>
                <c:pt idx="24">
                  <c:v>109.8090994720459</c:v>
                </c:pt>
                <c:pt idx="25">
                  <c:v>52.090803192138672</c:v>
                </c:pt>
                <c:pt idx="26">
                  <c:v>47.500001029968267</c:v>
                </c:pt>
                <c:pt idx="27">
                  <c:v>54.999998672485354</c:v>
                </c:pt>
                <c:pt idx="28">
                  <c:v>63.924998939514161</c:v>
                </c:pt>
                <c:pt idx="29">
                  <c:v>67.990000000000009</c:v>
                </c:pt>
                <c:pt idx="30">
                  <c:v>65.270401596069334</c:v>
                </c:pt>
                <c:pt idx="31">
                  <c:v>55.749999633789066</c:v>
                </c:pt>
                <c:pt idx="32">
                  <c:v>67.050002944946286</c:v>
                </c:pt>
                <c:pt idx="33">
                  <c:v>73.010803192138681</c:v>
                </c:pt>
                <c:pt idx="34">
                  <c:v>54.183996253967287</c:v>
                </c:pt>
                <c:pt idx="35">
                  <c:v>57.404497077941897</c:v>
                </c:pt>
                <c:pt idx="36">
                  <c:v>43.69333443196615</c:v>
                </c:pt>
                <c:pt idx="37">
                  <c:v>47.976663146972662</c:v>
                </c:pt>
                <c:pt idx="38">
                  <c:v>61.833246330261247</c:v>
                </c:pt>
                <c:pt idx="39">
                  <c:v>52.718335093180343</c:v>
                </c:pt>
                <c:pt idx="40">
                  <c:v>40.966668100992841</c:v>
                </c:pt>
                <c:pt idx="41">
                  <c:v>47.333335479736327</c:v>
                </c:pt>
                <c:pt idx="42">
                  <c:v>53.159999399820968</c:v>
                </c:pt>
                <c:pt idx="43">
                  <c:v>38.96666819763184</c:v>
                </c:pt>
                <c:pt idx="44">
                  <c:v>54.823332417805993</c:v>
                </c:pt>
                <c:pt idx="45">
                  <c:v>82.303464680989592</c:v>
                </c:pt>
                <c:pt idx="46">
                  <c:v>50.068663146972654</c:v>
                </c:pt>
                <c:pt idx="47">
                  <c:v>50.486998240152992</c:v>
                </c:pt>
                <c:pt idx="48">
                  <c:v>46.566663574218751</c:v>
                </c:pt>
                <c:pt idx="49">
                  <c:v>48.733333017985025</c:v>
                </c:pt>
                <c:pt idx="50">
                  <c:v>66.944000000000003</c:v>
                </c:pt>
                <c:pt idx="51">
                  <c:v>51.142434753417973</c:v>
                </c:pt>
                <c:pt idx="52">
                  <c:v>41.266800959269212</c:v>
                </c:pt>
                <c:pt idx="53">
                  <c:v>51.793333109537762</c:v>
                </c:pt>
                <c:pt idx="54">
                  <c:v>53.90000098673503</c:v>
                </c:pt>
                <c:pt idx="55">
                  <c:v>77.999996231079109</c:v>
                </c:pt>
                <c:pt idx="56">
                  <c:v>51.10060177612305</c:v>
                </c:pt>
                <c:pt idx="57">
                  <c:v>50.319565246582037</c:v>
                </c:pt>
                <c:pt idx="58">
                  <c:v>54.633331003824871</c:v>
                </c:pt>
                <c:pt idx="59">
                  <c:v>55.066663828531908</c:v>
                </c:pt>
                <c:pt idx="60">
                  <c:v>54.786665384928391</c:v>
                </c:pt>
                <c:pt idx="61">
                  <c:v>48.600002705891931</c:v>
                </c:pt>
                <c:pt idx="62">
                  <c:v>58.994398935953775</c:v>
                </c:pt>
                <c:pt idx="63">
                  <c:v>55.570000254313157</c:v>
                </c:pt>
                <c:pt idx="64">
                  <c:v>46.249999427795409</c:v>
                </c:pt>
                <c:pt idx="65">
                  <c:v>49.371202128092449</c:v>
                </c:pt>
                <c:pt idx="66">
                  <c:v>47.335000712076827</c:v>
                </c:pt>
                <c:pt idx="67">
                  <c:v>61.365333333333332</c:v>
                </c:pt>
                <c:pt idx="68">
                  <c:v>56.200000742594405</c:v>
                </c:pt>
                <c:pt idx="69">
                  <c:v>50.000000244140629</c:v>
                </c:pt>
                <c:pt idx="70">
                  <c:v>66.971197021484372</c:v>
                </c:pt>
                <c:pt idx="71">
                  <c:v>49.274973777770995</c:v>
                </c:pt>
                <c:pt idx="72">
                  <c:v>47.593000000000004</c:v>
                </c:pt>
                <c:pt idx="73">
                  <c:v>50.750001205444335</c:v>
                </c:pt>
                <c:pt idx="74">
                  <c:v>45.224999710083004</c:v>
                </c:pt>
                <c:pt idx="75">
                  <c:v>48.639000000000003</c:v>
                </c:pt>
                <c:pt idx="76">
                  <c:v>43.999998937988281</c:v>
                </c:pt>
                <c:pt idx="77">
                  <c:v>40.000000195312502</c:v>
                </c:pt>
                <c:pt idx="78">
                  <c:v>42.091039361572271</c:v>
                </c:pt>
                <c:pt idx="79">
                  <c:v>44.3504</c:v>
                </c:pt>
                <c:pt idx="80">
                  <c:v>151.50054531860351</c:v>
                </c:pt>
                <c:pt idx="81">
                  <c:v>48.540257574462892</c:v>
                </c:pt>
                <c:pt idx="82">
                  <c:v>47.700000488281248</c:v>
                </c:pt>
                <c:pt idx="83">
                  <c:v>39.747999999999998</c:v>
                </c:pt>
                <c:pt idx="84">
                  <c:v>174.50000021362305</c:v>
                </c:pt>
                <c:pt idx="85">
                  <c:v>142.50000708007812</c:v>
                </c:pt>
                <c:pt idx="86">
                  <c:v>183.05</c:v>
                </c:pt>
                <c:pt idx="87">
                  <c:v>195.39909170532226</c:v>
                </c:pt>
                <c:pt idx="88">
                  <c:v>85.922621063232427</c:v>
                </c:pt>
                <c:pt idx="89">
                  <c:v>97.926522872924807</c:v>
                </c:pt>
                <c:pt idx="90">
                  <c:v>112.968</c:v>
                </c:pt>
                <c:pt idx="91">
                  <c:v>92.048000000000002</c:v>
                </c:pt>
                <c:pt idx="92">
                  <c:v>221.79799871826174</c:v>
                </c:pt>
                <c:pt idx="93">
                  <c:v>92.600000579833988</c:v>
                </c:pt>
                <c:pt idx="94">
                  <c:v>105.60000128173829</c:v>
                </c:pt>
                <c:pt idx="95">
                  <c:v>64.851996009826664</c:v>
                </c:pt>
                <c:pt idx="96">
                  <c:v>61.699348083496098</c:v>
                </c:pt>
                <c:pt idx="97">
                  <c:v>69.161498931884765</c:v>
                </c:pt>
                <c:pt idx="98">
                  <c:v>71.749996200561526</c:v>
                </c:pt>
                <c:pt idx="99">
                  <c:v>71.833334960937506</c:v>
                </c:pt>
                <c:pt idx="100">
                  <c:v>50.000000244140629</c:v>
                </c:pt>
                <c:pt idx="101">
                  <c:v>75.311999999999998</c:v>
                </c:pt>
                <c:pt idx="102">
                  <c:v>56.899999511718754</c:v>
                </c:pt>
                <c:pt idx="103">
                  <c:v>83.68</c:v>
                </c:pt>
                <c:pt idx="104">
                  <c:v>60.040401596069337</c:v>
                </c:pt>
                <c:pt idx="105">
                  <c:v>47.666223670959475</c:v>
                </c:pt>
                <c:pt idx="106">
                  <c:v>48.424999023437501</c:v>
                </c:pt>
                <c:pt idx="107">
                  <c:v>55.961000000000006</c:v>
                </c:pt>
                <c:pt idx="108">
                  <c:v>63.999998237609852</c:v>
                </c:pt>
                <c:pt idx="109">
                  <c:v>49.161999999999999</c:v>
                </c:pt>
                <c:pt idx="110">
                  <c:v>104.49999827575684</c:v>
                </c:pt>
                <c:pt idx="111">
                  <c:v>129.13099514770508</c:v>
                </c:pt>
                <c:pt idx="112">
                  <c:v>279.49999114990237</c:v>
                </c:pt>
                <c:pt idx="113">
                  <c:v>233.10000509643555</c:v>
                </c:pt>
                <c:pt idx="114">
                  <c:v>36.428699824015304</c:v>
                </c:pt>
                <c:pt idx="115">
                  <c:v>161.76649520874025</c:v>
                </c:pt>
                <c:pt idx="116">
                  <c:v>183.25000344848632</c:v>
                </c:pt>
                <c:pt idx="117">
                  <c:v>499.988</c:v>
                </c:pt>
                <c:pt idx="118">
                  <c:v>60.842856236049109</c:v>
                </c:pt>
                <c:pt idx="119">
                  <c:v>135.99999874877929</c:v>
                </c:pt>
                <c:pt idx="120">
                  <c:v>68.666664235432947</c:v>
                </c:pt>
                <c:pt idx="121">
                  <c:v>80.883330067952485</c:v>
                </c:pt>
                <c:pt idx="122">
                  <c:v>68.333335795084636</c:v>
                </c:pt>
                <c:pt idx="123">
                  <c:v>67.019998437499993</c:v>
                </c:pt>
                <c:pt idx="124">
                  <c:v>72.559999792480468</c:v>
                </c:pt>
                <c:pt idx="125">
                  <c:v>205.39999832153325</c:v>
                </c:pt>
                <c:pt idx="126">
                  <c:v>225.89999267578125</c:v>
                </c:pt>
                <c:pt idx="127">
                  <c:v>235.10000765991211</c:v>
                </c:pt>
                <c:pt idx="128">
                  <c:v>210.89998941040039</c:v>
                </c:pt>
                <c:pt idx="129">
                  <c:v>234.30000982666016</c:v>
                </c:pt>
                <c:pt idx="130">
                  <c:v>230.99999282836916</c:v>
                </c:pt>
                <c:pt idx="131">
                  <c:v>231.39999972534181</c:v>
                </c:pt>
                <c:pt idx="132">
                  <c:v>231.39999972534181</c:v>
                </c:pt>
                <c:pt idx="133">
                  <c:v>222.60000759887697</c:v>
                </c:pt>
                <c:pt idx="134">
                  <c:v>233.89998696899414</c:v>
                </c:pt>
                <c:pt idx="135">
                  <c:v>235.10000765991211</c:v>
                </c:pt>
                <c:pt idx="136">
                  <c:v>191.71925808715821</c:v>
                </c:pt>
                <c:pt idx="137">
                  <c:v>96.250003662109378</c:v>
                </c:pt>
                <c:pt idx="138">
                  <c:v>229.30000341796875</c:v>
                </c:pt>
                <c:pt idx="139">
                  <c:v>255.00000762939453</c:v>
                </c:pt>
                <c:pt idx="140">
                  <c:v>125.50000125122071</c:v>
                </c:pt>
                <c:pt idx="141">
                  <c:v>148.10000787353516</c:v>
                </c:pt>
                <c:pt idx="142">
                  <c:v>133.99999618530273</c:v>
                </c:pt>
                <c:pt idx="143">
                  <c:v>145.19999777221679</c:v>
                </c:pt>
                <c:pt idx="144">
                  <c:v>256.32998028564452</c:v>
                </c:pt>
              </c:numCache>
            </c:numRef>
          </c:xVal>
          <c:yVal>
            <c:numRef>
              <c:f>'Fig. s2'!$K$3:$K$148</c:f>
              <c:numCache>
                <c:formatCode>0.00</c:formatCode>
                <c:ptCount val="146"/>
                <c:pt idx="0">
                  <c:v>74.009998458862313</c:v>
                </c:pt>
                <c:pt idx="1">
                  <c:v>96.099997085571289</c:v>
                </c:pt>
                <c:pt idx="2">
                  <c:v>107.11039361572266</c:v>
                </c:pt>
                <c:pt idx="3">
                  <c:v>86.929996185302741</c:v>
                </c:pt>
                <c:pt idx="4">
                  <c:v>57.500001876831057</c:v>
                </c:pt>
                <c:pt idx="5">
                  <c:v>109.39900541687012</c:v>
                </c:pt>
                <c:pt idx="6">
                  <c:v>109.59990266418457</c:v>
                </c:pt>
                <c:pt idx="7">
                  <c:v>108.50000340270996</c:v>
                </c:pt>
                <c:pt idx="8">
                  <c:v>112.83830340576172</c:v>
                </c:pt>
                <c:pt idx="9">
                  <c:v>112.10000163269044</c:v>
                </c:pt>
                <c:pt idx="10">
                  <c:v>61.179999092102051</c:v>
                </c:pt>
                <c:pt idx="11">
                  <c:v>95.920000366210942</c:v>
                </c:pt>
                <c:pt idx="12">
                  <c:v>62.760000000000005</c:v>
                </c:pt>
                <c:pt idx="13">
                  <c:v>54.200000839233404</c:v>
                </c:pt>
                <c:pt idx="14">
                  <c:v>67.499998733520513</c:v>
                </c:pt>
                <c:pt idx="15">
                  <c:v>64.999999519348151</c:v>
                </c:pt>
                <c:pt idx="16">
                  <c:v>59.029997932434078</c:v>
                </c:pt>
                <c:pt idx="17">
                  <c:v>58.499999168396002</c:v>
                </c:pt>
                <c:pt idx="18">
                  <c:v>112.94000494384765</c:v>
                </c:pt>
                <c:pt idx="19">
                  <c:v>69.036000000000001</c:v>
                </c:pt>
                <c:pt idx="20">
                  <c:v>50.199999702453617</c:v>
                </c:pt>
                <c:pt idx="21">
                  <c:v>70.000001937866216</c:v>
                </c:pt>
                <c:pt idx="22">
                  <c:v>77.403999999999996</c:v>
                </c:pt>
                <c:pt idx="23">
                  <c:v>110.09999906921387</c:v>
                </c:pt>
                <c:pt idx="24">
                  <c:v>26.714838962554932</c:v>
                </c:pt>
                <c:pt idx="25">
                  <c:v>70.500505340576169</c:v>
                </c:pt>
                <c:pt idx="26">
                  <c:v>62.349997718811039</c:v>
                </c:pt>
                <c:pt idx="27">
                  <c:v>57.950001655578617</c:v>
                </c:pt>
                <c:pt idx="28">
                  <c:v>68.408401596069339</c:v>
                </c:pt>
                <c:pt idx="29">
                  <c:v>80.55665191650391</c:v>
                </c:pt>
                <c:pt idx="30">
                  <c:v>77.500003570556643</c:v>
                </c:pt>
                <c:pt idx="31">
                  <c:v>69.245204788208014</c:v>
                </c:pt>
                <c:pt idx="32">
                  <c:v>76.500249679565428</c:v>
                </c:pt>
                <c:pt idx="33">
                  <c:v>77.500003570556643</c:v>
                </c:pt>
                <c:pt idx="34">
                  <c:v>64.999999519348151</c:v>
                </c:pt>
                <c:pt idx="35">
                  <c:v>71.755598403930662</c:v>
                </c:pt>
                <c:pt idx="36">
                  <c:v>47.418666666666667</c:v>
                </c:pt>
                <c:pt idx="37">
                  <c:v>60.946934397379557</c:v>
                </c:pt>
                <c:pt idx="38">
                  <c:v>75.000000366210941</c:v>
                </c:pt>
                <c:pt idx="39">
                  <c:v>58.166666737874351</c:v>
                </c:pt>
                <c:pt idx="40">
                  <c:v>53.233333465576173</c:v>
                </c:pt>
                <c:pt idx="41">
                  <c:v>58.333333618164062</c:v>
                </c:pt>
                <c:pt idx="42">
                  <c:v>61.93333184814454</c:v>
                </c:pt>
                <c:pt idx="43">
                  <c:v>43.190003326416019</c:v>
                </c:pt>
                <c:pt idx="44">
                  <c:v>61.799996215820322</c:v>
                </c:pt>
                <c:pt idx="45">
                  <c:v>37.098133865356445</c:v>
                </c:pt>
                <c:pt idx="46">
                  <c:v>61.100002766927084</c:v>
                </c:pt>
                <c:pt idx="47">
                  <c:v>63.317863474527996</c:v>
                </c:pt>
                <c:pt idx="48">
                  <c:v>58.833334259033201</c:v>
                </c:pt>
                <c:pt idx="49">
                  <c:v>60.666664621988936</c:v>
                </c:pt>
                <c:pt idx="50">
                  <c:v>77.500003570556643</c:v>
                </c:pt>
                <c:pt idx="51">
                  <c:v>65.53333539835613</c:v>
                </c:pt>
                <c:pt idx="52">
                  <c:v>61.365333333333332</c:v>
                </c:pt>
                <c:pt idx="53">
                  <c:v>64.999998189290366</c:v>
                </c:pt>
                <c:pt idx="54">
                  <c:v>65.999999471028644</c:v>
                </c:pt>
                <c:pt idx="55">
                  <c:v>79.496000000000009</c:v>
                </c:pt>
                <c:pt idx="56">
                  <c:v>64.154666666666671</c:v>
                </c:pt>
                <c:pt idx="57">
                  <c:v>69.036000000000001</c:v>
                </c:pt>
                <c:pt idx="58">
                  <c:v>64.326664418538414</c:v>
                </c:pt>
                <c:pt idx="59">
                  <c:v>65.549333333333337</c:v>
                </c:pt>
                <c:pt idx="60">
                  <c:v>33.472000000000001</c:v>
                </c:pt>
                <c:pt idx="61">
                  <c:v>56.666664815266927</c:v>
                </c:pt>
                <c:pt idx="62">
                  <c:v>65.130934397379562</c:v>
                </c:pt>
                <c:pt idx="63">
                  <c:v>61.633329335530597</c:v>
                </c:pt>
                <c:pt idx="64">
                  <c:v>57.000001235961911</c:v>
                </c:pt>
                <c:pt idx="65">
                  <c:v>62.066667480468759</c:v>
                </c:pt>
                <c:pt idx="66">
                  <c:v>59.970666666666666</c:v>
                </c:pt>
                <c:pt idx="67">
                  <c:v>70.012331573486335</c:v>
                </c:pt>
                <c:pt idx="68">
                  <c:v>70.766665863037119</c:v>
                </c:pt>
                <c:pt idx="69">
                  <c:v>60.667999999999999</c:v>
                </c:pt>
                <c:pt idx="70">
                  <c:v>58.374999008178712</c:v>
                </c:pt>
                <c:pt idx="71">
                  <c:v>59.625124305725102</c:v>
                </c:pt>
                <c:pt idx="72">
                  <c:v>55.249723670959476</c:v>
                </c:pt>
                <c:pt idx="73">
                  <c:v>60.877200798034671</c:v>
                </c:pt>
                <c:pt idx="74">
                  <c:v>56.175000976562501</c:v>
                </c:pt>
                <c:pt idx="75">
                  <c:v>66.474999015808109</c:v>
                </c:pt>
                <c:pt idx="76">
                  <c:v>53.999998986816408</c:v>
                </c:pt>
                <c:pt idx="77">
                  <c:v>52.800000640869143</c:v>
                </c:pt>
                <c:pt idx="78">
                  <c:v>51.75607872314454</c:v>
                </c:pt>
                <c:pt idx="79">
                  <c:v>47.960000183105471</c:v>
                </c:pt>
                <c:pt idx="80">
                  <c:v>146.4999962463379</c:v>
                </c:pt>
                <c:pt idx="81">
                  <c:v>58.576000000000001</c:v>
                </c:pt>
                <c:pt idx="82">
                  <c:v>57.739200000000004</c:v>
                </c:pt>
                <c:pt idx="83">
                  <c:v>52.300000000000004</c:v>
                </c:pt>
                <c:pt idx="84">
                  <c:v>187.23814978027343</c:v>
                </c:pt>
                <c:pt idx="85">
                  <c:v>204.99925723266603</c:v>
                </c:pt>
                <c:pt idx="86">
                  <c:v>198.99940914916994</c:v>
                </c:pt>
                <c:pt idx="87">
                  <c:v>202.99930255126955</c:v>
                </c:pt>
                <c:pt idx="88">
                  <c:v>98.252871170043946</c:v>
                </c:pt>
                <c:pt idx="89">
                  <c:v>138.072</c:v>
                </c:pt>
                <c:pt idx="90">
                  <c:v>125.34850234985352</c:v>
                </c:pt>
                <c:pt idx="91">
                  <c:v>104.60000000000001</c:v>
                </c:pt>
                <c:pt idx="92">
                  <c:v>117.152</c:v>
                </c:pt>
                <c:pt idx="93">
                  <c:v>104.90000517272949</c:v>
                </c:pt>
                <c:pt idx="94">
                  <c:v>127.00000317382813</c:v>
                </c:pt>
                <c:pt idx="95">
                  <c:v>75.311999999999998</c:v>
                </c:pt>
                <c:pt idx="96">
                  <c:v>65.479598403930666</c:v>
                </c:pt>
                <c:pt idx="97">
                  <c:v>78.784695739746098</c:v>
                </c:pt>
                <c:pt idx="98">
                  <c:v>80.399997711181641</c:v>
                </c:pt>
                <c:pt idx="99">
                  <c:v>71.833334960937506</c:v>
                </c:pt>
                <c:pt idx="100">
                  <c:v>76.666669169108076</c:v>
                </c:pt>
                <c:pt idx="101">
                  <c:v>84.725999999999999</c:v>
                </c:pt>
                <c:pt idx="102">
                  <c:v>68.338666666666668</c:v>
                </c:pt>
                <c:pt idx="103">
                  <c:v>94.14</c:v>
                </c:pt>
                <c:pt idx="104">
                  <c:v>89.999947769165047</c:v>
                </c:pt>
                <c:pt idx="105">
                  <c:v>59.622</c:v>
                </c:pt>
                <c:pt idx="106">
                  <c:v>58.366799201965335</c:v>
                </c:pt>
                <c:pt idx="107">
                  <c:v>52.300000000000004</c:v>
                </c:pt>
                <c:pt idx="108">
                  <c:v>60.900000648498541</c:v>
                </c:pt>
                <c:pt idx="109">
                  <c:v>57.53</c:v>
                </c:pt>
                <c:pt idx="110">
                  <c:v>111.99939340209961</c:v>
                </c:pt>
                <c:pt idx="111">
                  <c:v>142.10150048828126</c:v>
                </c:pt>
                <c:pt idx="112">
                  <c:v>265.70000857543948</c:v>
                </c:pt>
                <c:pt idx="113">
                  <c:v>250.6000115661621</c:v>
                </c:pt>
                <c:pt idx="114">
                  <c:v>60.082247873942059</c:v>
                </c:pt>
                <c:pt idx="115">
                  <c:v>174.73648980712892</c:v>
                </c:pt>
                <c:pt idx="116">
                  <c:v>185.14999630737304</c:v>
                </c:pt>
                <c:pt idx="117">
                  <c:v>495.38557446289065</c:v>
                </c:pt>
                <c:pt idx="118">
                  <c:v>76.442851606096539</c:v>
                </c:pt>
                <c:pt idx="119">
                  <c:v>152.00000329589844</c:v>
                </c:pt>
                <c:pt idx="120">
                  <c:v>78.333332651774086</c:v>
                </c:pt>
                <c:pt idx="121">
                  <c:v>93.449997945149747</c:v>
                </c:pt>
                <c:pt idx="122">
                  <c:v>78.166665771484375</c:v>
                </c:pt>
                <c:pt idx="123">
                  <c:v>91.959999121093759</c:v>
                </c:pt>
                <c:pt idx="124">
                  <c:v>84.599999902343754</c:v>
                </c:pt>
                <c:pt idx="125">
                  <c:v>223.79999636840822</c:v>
                </c:pt>
                <c:pt idx="126">
                  <c:v>243.100001953125</c:v>
                </c:pt>
                <c:pt idx="127">
                  <c:v>252.3000009765625</c:v>
                </c:pt>
                <c:pt idx="128">
                  <c:v>228.39999588012697</c:v>
                </c:pt>
                <c:pt idx="129">
                  <c:v>251.89999407958985</c:v>
                </c:pt>
                <c:pt idx="130">
                  <c:v>248.10000836181641</c:v>
                </c:pt>
                <c:pt idx="131">
                  <c:v>248.899990234375</c:v>
                </c:pt>
                <c:pt idx="132">
                  <c:v>248.4999992980957</c:v>
                </c:pt>
                <c:pt idx="133">
                  <c:v>239.6999912109375</c:v>
                </c:pt>
                <c:pt idx="134">
                  <c:v>251.00000250244142</c:v>
                </c:pt>
                <c:pt idx="135">
                  <c:v>252.6999919128418</c:v>
                </c:pt>
                <c:pt idx="136">
                  <c:v>175.91209063720703</c:v>
                </c:pt>
                <c:pt idx="137">
                  <c:v>107.00000148010254</c:v>
                </c:pt>
                <c:pt idx="138">
                  <c:v>246.39998703002931</c:v>
                </c:pt>
                <c:pt idx="139">
                  <c:v>325.09678723144532</c:v>
                </c:pt>
                <c:pt idx="140">
                  <c:v>142.00000643920899</c:v>
                </c:pt>
                <c:pt idx="141">
                  <c:v>151.46080319213868</c:v>
                </c:pt>
                <c:pt idx="142">
                  <c:v>134.2604108581543</c:v>
                </c:pt>
                <c:pt idx="143">
                  <c:v>151.50000265502931</c:v>
                </c:pt>
                <c:pt idx="144">
                  <c:v>97.068803192138674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526-461F-B37A-576EF2ABF881}"/>
            </c:ext>
          </c:extLst>
        </c:ser>
        <c:ser>
          <c:idx val="2"/>
          <c:order val="2"/>
          <c:tx>
            <c:strRef>
              <c:f>'Fig. s2'!$M$2</c:f>
              <c:strCache>
                <c:ptCount val="1"/>
                <c:pt idx="0">
                  <c:v>S pair (CI I)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>
                <a:prstDash val="sysDot"/>
              </a:ln>
            </c:spPr>
            <c:trendlineType val="linear"/>
            <c:dispRSqr val="0"/>
            <c:dispEq val="0"/>
          </c:trendline>
          <c:trendline>
            <c:spPr>
              <a:ln>
                <a:prstDash val="sysDot"/>
              </a:ln>
            </c:spPr>
            <c:trendlineType val="linear"/>
            <c:dispRSqr val="0"/>
            <c:dispEq val="0"/>
          </c:trendline>
          <c:xVal>
            <c:numRef>
              <c:f>'Fig. s2'!$M$3:$M$110</c:f>
              <c:numCache>
                <c:formatCode>0.00</c:formatCode>
                <c:ptCount val="108"/>
                <c:pt idx="0">
                  <c:v>59.299829414367679</c:v>
                </c:pt>
                <c:pt idx="1">
                  <c:v>86.190401596069336</c:v>
                </c:pt>
                <c:pt idx="2">
                  <c:v>96.231999999999999</c:v>
                </c:pt>
                <c:pt idx="3">
                  <c:v>72.132159042358396</c:v>
                </c:pt>
                <c:pt idx="4">
                  <c:v>96.264998733520514</c:v>
                </c:pt>
                <c:pt idx="5">
                  <c:v>102.99999635314941</c:v>
                </c:pt>
                <c:pt idx="6">
                  <c:v>101.69999787902833</c:v>
                </c:pt>
                <c:pt idx="7">
                  <c:v>94.976803192138675</c:v>
                </c:pt>
                <c:pt idx="8">
                  <c:v>100.00180404663087</c:v>
                </c:pt>
                <c:pt idx="9">
                  <c:v>97.650003860473646</c:v>
                </c:pt>
                <c:pt idx="10">
                  <c:v>82.709996841430666</c:v>
                </c:pt>
                <c:pt idx="11">
                  <c:v>99.419996871948243</c:v>
                </c:pt>
                <c:pt idx="12">
                  <c:v>83.069998260498068</c:v>
                </c:pt>
                <c:pt idx="13">
                  <c:v>109.19999951171876</c:v>
                </c:pt>
                <c:pt idx="14">
                  <c:v>108.06999838256836</c:v>
                </c:pt>
                <c:pt idx="15">
                  <c:v>89.61997952270508</c:v>
                </c:pt>
                <c:pt idx="16">
                  <c:v>101.16999911499023</c:v>
                </c:pt>
                <c:pt idx="17">
                  <c:v>118.2398010559082</c:v>
                </c:pt>
                <c:pt idx="18">
                  <c:v>75.814003707885746</c:v>
                </c:pt>
                <c:pt idx="19">
                  <c:v>115.30000094604493</c:v>
                </c:pt>
                <c:pt idx="20">
                  <c:v>95.230003631591799</c:v>
                </c:pt>
                <c:pt idx="21">
                  <c:v>219.6181989440918</c:v>
                </c:pt>
                <c:pt idx="22">
                  <c:v>104.18160638427734</c:v>
                </c:pt>
                <c:pt idx="23">
                  <c:v>95.000002059936534</c:v>
                </c:pt>
                <c:pt idx="24">
                  <c:v>109.99999734497071</c:v>
                </c:pt>
                <c:pt idx="25">
                  <c:v>127.84999787902832</c:v>
                </c:pt>
                <c:pt idx="26">
                  <c:v>135.98000000000002</c:v>
                </c:pt>
                <c:pt idx="27">
                  <c:v>130.54080319213867</c:v>
                </c:pt>
                <c:pt idx="28">
                  <c:v>111.49999926757813</c:v>
                </c:pt>
                <c:pt idx="29">
                  <c:v>134.10000588989257</c:v>
                </c:pt>
                <c:pt idx="30">
                  <c:v>146.02160638427736</c:v>
                </c:pt>
                <c:pt idx="31">
                  <c:v>122.17279521179199</c:v>
                </c:pt>
                <c:pt idx="32">
                  <c:v>108.36799250793457</c:v>
                </c:pt>
                <c:pt idx="33">
                  <c:v>114.80899415588379</c:v>
                </c:pt>
                <c:pt idx="34">
                  <c:v>131.08000329589845</c:v>
                </c:pt>
                <c:pt idx="35">
                  <c:v>143.92998944091798</c:v>
                </c:pt>
                <c:pt idx="36">
                  <c:v>123.66649266052249</c:v>
                </c:pt>
                <c:pt idx="37">
                  <c:v>158.15500527954103</c:v>
                </c:pt>
                <c:pt idx="38">
                  <c:v>122.90000430297852</c:v>
                </c:pt>
                <c:pt idx="39">
                  <c:v>142.00000643920899</c:v>
                </c:pt>
                <c:pt idx="40">
                  <c:v>159.4799981994629</c:v>
                </c:pt>
                <c:pt idx="41">
                  <c:v>164.46999725341797</c:v>
                </c:pt>
                <c:pt idx="42">
                  <c:v>150.20598944091796</c:v>
                </c:pt>
                <c:pt idx="43">
                  <c:v>151.46099472045898</c:v>
                </c:pt>
                <c:pt idx="44">
                  <c:v>139.69999072265625</c:v>
                </c:pt>
                <c:pt idx="45">
                  <c:v>146.19999905395508</c:v>
                </c:pt>
                <c:pt idx="46">
                  <c:v>133.88800000000001</c:v>
                </c:pt>
                <c:pt idx="47">
                  <c:v>153.42730426025392</c:v>
                </c:pt>
                <c:pt idx="48">
                  <c:v>155.37999932861328</c:v>
                </c:pt>
                <c:pt idx="49">
                  <c:v>161.7000029602051</c:v>
                </c:pt>
                <c:pt idx="50">
                  <c:v>153.30180532836914</c:v>
                </c:pt>
                <c:pt idx="51">
                  <c:v>150.9586957397461</c:v>
                </c:pt>
                <c:pt idx="52">
                  <c:v>163.89999301147461</c:v>
                </c:pt>
                <c:pt idx="53">
                  <c:v>165.19999148559572</c:v>
                </c:pt>
                <c:pt idx="54">
                  <c:v>145.80000811767579</c:v>
                </c:pt>
                <c:pt idx="55">
                  <c:v>176.98319680786133</c:v>
                </c:pt>
                <c:pt idx="56">
                  <c:v>166.71000076293947</c:v>
                </c:pt>
                <c:pt idx="57">
                  <c:v>148.11360638427735</c:v>
                </c:pt>
                <c:pt idx="58">
                  <c:v>142.00500213623047</c:v>
                </c:pt>
                <c:pt idx="59">
                  <c:v>184.096</c:v>
                </c:pt>
                <c:pt idx="60">
                  <c:v>168.60000222778322</c:v>
                </c:pt>
                <c:pt idx="61">
                  <c:v>136.81680319213868</c:v>
                </c:pt>
                <c:pt idx="62">
                  <c:v>267.88478808593749</c:v>
                </c:pt>
                <c:pt idx="63">
                  <c:v>197.09989511108398</c:v>
                </c:pt>
                <c:pt idx="64">
                  <c:v>190.37200000000001</c:v>
                </c:pt>
                <c:pt idx="65">
                  <c:v>203.00000482177734</c:v>
                </c:pt>
                <c:pt idx="66">
                  <c:v>180.89999884033202</c:v>
                </c:pt>
                <c:pt idx="67">
                  <c:v>200.00000097656252</c:v>
                </c:pt>
                <c:pt idx="68">
                  <c:v>210.45519680786134</c:v>
                </c:pt>
                <c:pt idx="69">
                  <c:v>221.75200000000001</c:v>
                </c:pt>
                <c:pt idx="70">
                  <c:v>303.00109063720703</c:v>
                </c:pt>
                <c:pt idx="71">
                  <c:v>85.922621063232427</c:v>
                </c:pt>
                <c:pt idx="72">
                  <c:v>60.944147926330572</c:v>
                </c:pt>
                <c:pt idx="73">
                  <c:v>112.968</c:v>
                </c:pt>
                <c:pt idx="74">
                  <c:v>92.048000000000002</c:v>
                </c:pt>
                <c:pt idx="75">
                  <c:v>92.885002700805657</c:v>
                </c:pt>
                <c:pt idx="76">
                  <c:v>105.60000128173829</c:v>
                </c:pt>
                <c:pt idx="77">
                  <c:v>129.70399201965333</c:v>
                </c:pt>
                <c:pt idx="78">
                  <c:v>123.3986961669922</c:v>
                </c:pt>
                <c:pt idx="79">
                  <c:v>215.5000048828125</c:v>
                </c:pt>
                <c:pt idx="80">
                  <c:v>167.36</c:v>
                </c:pt>
                <c:pt idx="81">
                  <c:v>193.69999609375</c:v>
                </c:pt>
                <c:pt idx="82">
                  <c:v>223.84400000000002</c:v>
                </c:pt>
                <c:pt idx="83">
                  <c:v>255.99999295043941</c:v>
                </c:pt>
                <c:pt idx="84">
                  <c:v>233.10000509643555</c:v>
                </c:pt>
                <c:pt idx="85">
                  <c:v>218.57219894409181</c:v>
                </c:pt>
                <c:pt idx="86">
                  <c:v>366.50000689697265</c:v>
                </c:pt>
                <c:pt idx="87">
                  <c:v>499.988</c:v>
                </c:pt>
                <c:pt idx="88">
                  <c:v>485.29998040771488</c:v>
                </c:pt>
                <c:pt idx="89">
                  <c:v>335.09999218749999</c:v>
                </c:pt>
                <c:pt idx="90">
                  <c:v>362.79999896240236</c:v>
                </c:pt>
                <c:pt idx="91">
                  <c:v>205.39999832153325</c:v>
                </c:pt>
                <c:pt idx="92">
                  <c:v>225.89999267578125</c:v>
                </c:pt>
                <c:pt idx="93">
                  <c:v>235.10000765991211</c:v>
                </c:pt>
                <c:pt idx="94">
                  <c:v>210.89998941040039</c:v>
                </c:pt>
                <c:pt idx="95">
                  <c:v>234.30000982666016</c:v>
                </c:pt>
                <c:pt idx="96">
                  <c:v>230.99999282836916</c:v>
                </c:pt>
                <c:pt idx="97">
                  <c:v>231.39999972534181</c:v>
                </c:pt>
                <c:pt idx="98">
                  <c:v>231.39999972534181</c:v>
                </c:pt>
                <c:pt idx="99">
                  <c:v>222.60000759887697</c:v>
                </c:pt>
                <c:pt idx="100">
                  <c:v>233.89998696899414</c:v>
                </c:pt>
                <c:pt idx="101">
                  <c:v>235.10000765991211</c:v>
                </c:pt>
                <c:pt idx="102">
                  <c:v>229.30000341796875</c:v>
                </c:pt>
                <c:pt idx="103">
                  <c:v>342.26378979492188</c:v>
                </c:pt>
                <c:pt idx="104">
                  <c:v>146.44</c:v>
                </c:pt>
                <c:pt idx="105">
                  <c:v>145.19999777221679</c:v>
                </c:pt>
                <c:pt idx="106">
                  <c:v>143.89999929809571</c:v>
                </c:pt>
                <c:pt idx="107">
                  <c:v>84.516803192138681</c:v>
                </c:pt>
              </c:numCache>
            </c:numRef>
          </c:xVal>
          <c:yVal>
            <c:numRef>
              <c:f>'Fig. s2'!$N$3:$N$110</c:f>
              <c:numCache>
                <c:formatCode>0.00</c:formatCode>
                <c:ptCount val="108"/>
                <c:pt idx="0">
                  <c:v>86.710009948730473</c:v>
                </c:pt>
                <c:pt idx="1">
                  <c:v>96.099997085571289</c:v>
                </c:pt>
                <c:pt idx="2">
                  <c:v>115.49929414367676</c:v>
                </c:pt>
                <c:pt idx="3">
                  <c:v>98.560018753051764</c:v>
                </c:pt>
                <c:pt idx="4">
                  <c:v>120.64600326538087</c:v>
                </c:pt>
                <c:pt idx="5">
                  <c:v>123.00959840393067</c:v>
                </c:pt>
                <c:pt idx="6">
                  <c:v>119.50000154113771</c:v>
                </c:pt>
                <c:pt idx="7">
                  <c:v>112.968</c:v>
                </c:pt>
                <c:pt idx="8">
                  <c:v>120.09999592590333</c:v>
                </c:pt>
                <c:pt idx="9">
                  <c:v>138.69998944091796</c:v>
                </c:pt>
                <c:pt idx="10">
                  <c:v>106.05000505065918</c:v>
                </c:pt>
                <c:pt idx="11">
                  <c:v>146.44</c:v>
                </c:pt>
                <c:pt idx="12">
                  <c:v>122.59999913024903</c:v>
                </c:pt>
                <c:pt idx="13">
                  <c:v>148.99999945068359</c:v>
                </c:pt>
                <c:pt idx="14">
                  <c:v>153.00000457763673</c:v>
                </c:pt>
                <c:pt idx="15">
                  <c:v>129.70399201965333</c:v>
                </c:pt>
                <c:pt idx="16">
                  <c:v>122.20000021362306</c:v>
                </c:pt>
                <c:pt idx="17">
                  <c:v>150.624</c:v>
                </c:pt>
                <c:pt idx="18">
                  <c:v>120.49919680786134</c:v>
                </c:pt>
                <c:pt idx="19">
                  <c:v>159.99999758911133</c:v>
                </c:pt>
                <c:pt idx="20">
                  <c:v>118.80000543212891</c:v>
                </c:pt>
                <c:pt idx="21">
                  <c:v>119.30000607299804</c:v>
                </c:pt>
                <c:pt idx="22">
                  <c:v>179.99569787597656</c:v>
                </c:pt>
                <c:pt idx="23">
                  <c:v>150.00000073242188</c:v>
                </c:pt>
                <c:pt idx="24">
                  <c:v>150.00000073242188</c:v>
                </c:pt>
                <c:pt idx="25">
                  <c:v>169.03360638427736</c:v>
                </c:pt>
                <c:pt idx="26">
                  <c:v>174.83680276489258</c:v>
                </c:pt>
                <c:pt idx="27">
                  <c:v>175.30960638427734</c:v>
                </c:pt>
                <c:pt idx="28">
                  <c:v>152.00000329589844</c:v>
                </c:pt>
                <c:pt idx="29">
                  <c:v>168.48969787597656</c:v>
                </c:pt>
                <c:pt idx="30">
                  <c:v>181.3000057373047</c:v>
                </c:pt>
                <c:pt idx="31">
                  <c:v>173.89998986816406</c:v>
                </c:pt>
                <c:pt idx="32">
                  <c:v>145.30000747680668</c:v>
                </c:pt>
                <c:pt idx="33">
                  <c:v>159.1000060119629</c:v>
                </c:pt>
                <c:pt idx="34">
                  <c:v>202.92400000000001</c:v>
                </c:pt>
                <c:pt idx="35">
                  <c:v>215.8999958190918</c:v>
                </c:pt>
                <c:pt idx="36">
                  <c:v>165.14250106811525</c:v>
                </c:pt>
                <c:pt idx="37">
                  <c:v>195.40000146484377</c:v>
                </c:pt>
                <c:pt idx="38">
                  <c:v>200.00000097656252</c:v>
                </c:pt>
                <c:pt idx="39">
                  <c:v>223.1000082397461</c:v>
                </c:pt>
                <c:pt idx="40">
                  <c:v>223.70000262451174</c:v>
                </c:pt>
                <c:pt idx="41">
                  <c:v>217.98640957641604</c:v>
                </c:pt>
                <c:pt idx="42">
                  <c:v>215.8999958190918</c:v>
                </c:pt>
                <c:pt idx="43">
                  <c:v>223.99999981689453</c:v>
                </c:pt>
                <c:pt idx="44">
                  <c:v>192.00000668334962</c:v>
                </c:pt>
                <c:pt idx="45">
                  <c:v>210.99999911499023</c:v>
                </c:pt>
                <c:pt idx="46">
                  <c:v>176.00000213623048</c:v>
                </c:pt>
                <c:pt idx="47">
                  <c:v>217.99999212646486</c:v>
                </c:pt>
                <c:pt idx="48">
                  <c:v>228.00000494384764</c:v>
                </c:pt>
                <c:pt idx="49">
                  <c:v>228.00000494384764</c:v>
                </c:pt>
                <c:pt idx="50">
                  <c:v>217.00000680541993</c:v>
                </c:pt>
                <c:pt idx="51">
                  <c:v>214.63900527954101</c:v>
                </c:pt>
                <c:pt idx="52">
                  <c:v>221.99899172973633</c:v>
                </c:pt>
                <c:pt idx="53">
                  <c:v>225.00000109863282</c:v>
                </c:pt>
                <c:pt idx="54">
                  <c:v>204.60000048828127</c:v>
                </c:pt>
                <c:pt idx="55">
                  <c:v>224.68080319213868</c:v>
                </c:pt>
                <c:pt idx="56">
                  <c:v>217.56800000000001</c:v>
                </c:pt>
                <c:pt idx="57">
                  <c:v>214.6392127685547</c:v>
                </c:pt>
                <c:pt idx="58">
                  <c:v>205.00000738525392</c:v>
                </c:pt>
                <c:pt idx="59">
                  <c:v>215.476</c:v>
                </c:pt>
                <c:pt idx="60">
                  <c:v>233.10000509643558</c:v>
                </c:pt>
                <c:pt idx="61">
                  <c:v>207.108</c:v>
                </c:pt>
                <c:pt idx="62">
                  <c:v>180.74878723144531</c:v>
                </c:pt>
                <c:pt idx="63">
                  <c:v>263.59201596069335</c:v>
                </c:pt>
                <c:pt idx="64">
                  <c:v>255.19889382934571</c:v>
                </c:pt>
                <c:pt idx="65">
                  <c:v>225.89999267578125</c:v>
                </c:pt>
                <c:pt idx="66">
                  <c:v>260.29999526977542</c:v>
                </c:pt>
                <c:pt idx="67">
                  <c:v>326.00000286865236</c:v>
                </c:pt>
                <c:pt idx="68">
                  <c:v>343.08800000000002</c:v>
                </c:pt>
                <c:pt idx="69">
                  <c:v>343.08800000000002</c:v>
                </c:pt>
                <c:pt idx="70">
                  <c:v>338.904</c:v>
                </c:pt>
                <c:pt idx="71">
                  <c:v>111.09399913024903</c:v>
                </c:pt>
                <c:pt idx="72">
                  <c:v>90.499996292114261</c:v>
                </c:pt>
                <c:pt idx="73">
                  <c:v>108.78400000000001</c:v>
                </c:pt>
                <c:pt idx="74">
                  <c:v>108.78400000000001</c:v>
                </c:pt>
                <c:pt idx="75">
                  <c:v>125.52000000000001</c:v>
                </c:pt>
                <c:pt idx="76">
                  <c:v>129.9999990386963</c:v>
                </c:pt>
                <c:pt idx="77">
                  <c:v>158.99200000000002</c:v>
                </c:pt>
                <c:pt idx="78">
                  <c:v>159.00039532470703</c:v>
                </c:pt>
                <c:pt idx="79">
                  <c:v>215.5000048828125</c:v>
                </c:pt>
                <c:pt idx="80">
                  <c:v>205.01600000000002</c:v>
                </c:pt>
                <c:pt idx="81">
                  <c:v>259.40798403930665</c:v>
                </c:pt>
                <c:pt idx="82">
                  <c:v>266.09999951171875</c:v>
                </c:pt>
                <c:pt idx="83">
                  <c:v>246.02001080322268</c:v>
                </c:pt>
                <c:pt idx="84">
                  <c:v>256.1000026550293</c:v>
                </c:pt>
                <c:pt idx="85">
                  <c:v>379.07039361572265</c:v>
                </c:pt>
                <c:pt idx="86">
                  <c:v>367.10000128173829</c:v>
                </c:pt>
                <c:pt idx="87">
                  <c:v>498.10518084716801</c:v>
                </c:pt>
                <c:pt idx="88">
                  <c:v>564.00002062988278</c:v>
                </c:pt>
                <c:pt idx="89">
                  <c:v>478.2000255737305</c:v>
                </c:pt>
                <c:pt idx="90">
                  <c:v>483.2999778442383</c:v>
                </c:pt>
                <c:pt idx="91">
                  <c:v>228.5000055847168</c:v>
                </c:pt>
                <c:pt idx="92">
                  <c:v>248.4999992980957</c:v>
                </c:pt>
                <c:pt idx="93">
                  <c:v>257.70001428222656</c:v>
                </c:pt>
                <c:pt idx="94">
                  <c:v>233.89998696899414</c:v>
                </c:pt>
                <c:pt idx="95">
                  <c:v>257.29999142456057</c:v>
                </c:pt>
                <c:pt idx="96">
                  <c:v>253.59999945068361</c:v>
                </c:pt>
                <c:pt idx="97">
                  <c:v>254.39999728393556</c:v>
                </c:pt>
                <c:pt idx="98">
                  <c:v>254.39999728393556</c:v>
                </c:pt>
                <c:pt idx="99">
                  <c:v>245.19999826049806</c:v>
                </c:pt>
                <c:pt idx="100">
                  <c:v>256.90000048828125</c:v>
                </c:pt>
                <c:pt idx="101">
                  <c:v>258.20001492309569</c:v>
                </c:pt>
                <c:pt idx="102">
                  <c:v>251.89999407958985</c:v>
                </c:pt>
                <c:pt idx="103">
                  <c:v>402.70000860595707</c:v>
                </c:pt>
                <c:pt idx="104">
                  <c:v>217.14959042358399</c:v>
                </c:pt>
                <c:pt idx="105">
                  <c:v>161.89999044799805</c:v>
                </c:pt>
                <c:pt idx="106">
                  <c:v>161.60000921630859</c:v>
                </c:pt>
                <c:pt idx="107">
                  <c:v>103.76319680786133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6-1526-461F-B37A-576EF2ABF881}"/>
            </c:ext>
          </c:extLst>
        </c:ser>
        <c:ser>
          <c:idx val="3"/>
          <c:order val="3"/>
          <c:tx>
            <c:strRef>
              <c:f>'Fig. s2'!$P$2</c:f>
              <c:strCache>
                <c:ptCount val="1"/>
                <c:pt idx="0">
                  <c:v>S pair (Cl H)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noFill/>
              <a:ln w="9525">
                <a:solidFill>
                  <a:sysClr val="windowText" lastClr="000000"/>
                </a:solidFill>
              </a:ln>
              <a:effectLst/>
            </c:spPr>
          </c:marker>
          <c:trendline>
            <c:spPr>
              <a:ln>
                <a:prstDash val="sysDot"/>
              </a:ln>
            </c:spPr>
            <c:trendlineType val="linear"/>
            <c:dispRSqr val="0"/>
            <c:dispEq val="0"/>
          </c:trendline>
          <c:xVal>
            <c:numRef>
              <c:f>'Fig. s2'!$P$3:$P$26</c:f>
              <c:numCache>
                <c:formatCode>0.00</c:formatCode>
                <c:ptCount val="24"/>
                <c:pt idx="0">
                  <c:v>59.299829414367679</c:v>
                </c:pt>
                <c:pt idx="1">
                  <c:v>72.132159042358396</c:v>
                </c:pt>
                <c:pt idx="2">
                  <c:v>82.709996841430666</c:v>
                </c:pt>
                <c:pt idx="3">
                  <c:v>83.069998260498068</c:v>
                </c:pt>
                <c:pt idx="4">
                  <c:v>89.61997952270508</c:v>
                </c:pt>
                <c:pt idx="5">
                  <c:v>101.16999911499023</c:v>
                </c:pt>
                <c:pt idx="6">
                  <c:v>75.814003707885746</c:v>
                </c:pt>
                <c:pt idx="7">
                  <c:v>95.230003631591799</c:v>
                </c:pt>
                <c:pt idx="8">
                  <c:v>109.99999734497071</c:v>
                </c:pt>
                <c:pt idx="9">
                  <c:v>130.82000360107423</c:v>
                </c:pt>
                <c:pt idx="10">
                  <c:v>108.36799250793457</c:v>
                </c:pt>
                <c:pt idx="11">
                  <c:v>114.80899415588379</c:v>
                </c:pt>
                <c:pt idx="12">
                  <c:v>123.66649266052249</c:v>
                </c:pt>
                <c:pt idx="13">
                  <c:v>133.88800000000001</c:v>
                </c:pt>
                <c:pt idx="14">
                  <c:v>161.7000029602051</c:v>
                </c:pt>
                <c:pt idx="15">
                  <c:v>163.89999301147461</c:v>
                </c:pt>
                <c:pt idx="16">
                  <c:v>136.81680319213868</c:v>
                </c:pt>
                <c:pt idx="17">
                  <c:v>125.94000564575195</c:v>
                </c:pt>
                <c:pt idx="18">
                  <c:v>140.28000231933595</c:v>
                </c:pt>
                <c:pt idx="19">
                  <c:v>131.8000061340332</c:v>
                </c:pt>
                <c:pt idx="20">
                  <c:v>144.19999649047853</c:v>
                </c:pt>
                <c:pt idx="21">
                  <c:v>145.21000512695312</c:v>
                </c:pt>
                <c:pt idx="22">
                  <c:v>131.77999940490724</c:v>
                </c:pt>
                <c:pt idx="23">
                  <c:v>125.35259626770021</c:v>
                </c:pt>
              </c:numCache>
            </c:numRef>
          </c:xVal>
          <c:yVal>
            <c:numRef>
              <c:f>'Fig. s2'!$Q$3:$Q$26</c:f>
              <c:numCache>
                <c:formatCode>0.00</c:formatCode>
                <c:ptCount val="24"/>
                <c:pt idx="0">
                  <c:v>20.041361835479737</c:v>
                </c:pt>
                <c:pt idx="1">
                  <c:v>39.999037765502933</c:v>
                </c:pt>
                <c:pt idx="2">
                  <c:v>50.199999702453617</c:v>
                </c:pt>
                <c:pt idx="3">
                  <c:v>29.710581302642822</c:v>
                </c:pt>
                <c:pt idx="4">
                  <c:v>31.099670372009278</c:v>
                </c:pt>
                <c:pt idx="5">
                  <c:v>72.999997802734384</c:v>
                </c:pt>
                <c:pt idx="6">
                  <c:v>24.100000564575197</c:v>
                </c:pt>
                <c:pt idx="7">
                  <c:v>63.700001045227047</c:v>
                </c:pt>
                <c:pt idx="8">
                  <c:v>35.020079521179198</c:v>
                </c:pt>
                <c:pt idx="9">
                  <c:v>58.910998992919922</c:v>
                </c:pt>
                <c:pt idx="10">
                  <c:v>41.400681915283208</c:v>
                </c:pt>
                <c:pt idx="11">
                  <c:v>51.999998817443853</c:v>
                </c:pt>
                <c:pt idx="12">
                  <c:v>62.998488670349126</c:v>
                </c:pt>
                <c:pt idx="13">
                  <c:v>78.39980361938477</c:v>
                </c:pt>
                <c:pt idx="14">
                  <c:v>64.851996009826664</c:v>
                </c:pt>
                <c:pt idx="15">
                  <c:v>63.596803192138673</c:v>
                </c:pt>
                <c:pt idx="16">
                  <c:v>41.923677925109864</c:v>
                </c:pt>
                <c:pt idx="17">
                  <c:v>51.672401596069335</c:v>
                </c:pt>
                <c:pt idx="18">
                  <c:v>74.224159042358394</c:v>
                </c:pt>
                <c:pt idx="19">
                  <c:v>55.772998992919923</c:v>
                </c:pt>
                <c:pt idx="20">
                  <c:v>55.312481117248538</c:v>
                </c:pt>
                <c:pt idx="21">
                  <c:v>64.642799201965332</c:v>
                </c:pt>
                <c:pt idx="22">
                  <c:v>56.777002418518066</c:v>
                </c:pt>
                <c:pt idx="23">
                  <c:v>59.400002716064456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8-1526-461F-B37A-576EF2ABF881}"/>
            </c:ext>
          </c:extLst>
        </c:ser>
        <c:ser>
          <c:idx val="4"/>
          <c:order val="4"/>
          <c:tx>
            <c:strRef>
              <c:f>'Fig. s2'!$S$2</c:f>
              <c:strCache>
                <c:ptCount val="1"/>
                <c:pt idx="0">
                  <c:v>S pair (Cl OH)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'Fig. s2'!$S$3:$S$57</c:f>
              <c:numCache>
                <c:formatCode>0.00</c:formatCode>
                <c:ptCount val="55"/>
                <c:pt idx="0">
                  <c:v>59.299829414367679</c:v>
                </c:pt>
                <c:pt idx="1">
                  <c:v>72.132159042358396</c:v>
                </c:pt>
                <c:pt idx="2">
                  <c:v>102.99999635314941</c:v>
                </c:pt>
                <c:pt idx="3">
                  <c:v>82.709996841430666</c:v>
                </c:pt>
                <c:pt idx="4">
                  <c:v>118.05999586486816</c:v>
                </c:pt>
                <c:pt idx="5">
                  <c:v>101.16999911499023</c:v>
                </c:pt>
                <c:pt idx="6">
                  <c:v>95.230003631591799</c:v>
                </c:pt>
                <c:pt idx="7">
                  <c:v>112.968</c:v>
                </c:pt>
              </c:numCache>
            </c:numRef>
          </c:xVal>
          <c:yVal>
            <c:numRef>
              <c:f>'Fig. s2'!$T$3:$T$57</c:f>
              <c:numCache>
                <c:formatCode>0.00</c:formatCode>
                <c:ptCount val="55"/>
                <c:pt idx="0">
                  <c:v>42.810003158569337</c:v>
                </c:pt>
                <c:pt idx="1">
                  <c:v>64.42999926757814</c:v>
                </c:pt>
                <c:pt idx="2">
                  <c:v>71.000003219604494</c:v>
                </c:pt>
                <c:pt idx="3">
                  <c:v>81.250000396728524</c:v>
                </c:pt>
                <c:pt idx="4">
                  <c:v>118.05999586486816</c:v>
                </c:pt>
                <c:pt idx="5">
                  <c:v>98.699994033813482</c:v>
                </c:pt>
                <c:pt idx="6">
                  <c:v>94.001908081054694</c:v>
                </c:pt>
                <c:pt idx="7">
                  <c:v>108.78400000000001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9-1526-461F-B37A-576EF2ABF881}"/>
            </c:ext>
          </c:extLst>
        </c:ser>
        <c:ser>
          <c:idx val="5"/>
          <c:order val="5"/>
          <c:tx>
            <c:strRef>
              <c:f>'Fig. s2'!$V$2</c:f>
              <c:strCache>
                <c:ptCount val="1"/>
                <c:pt idx="0">
                  <c:v>S pair (Cl NO3)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7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trendline>
            <c:spPr>
              <a:ln>
                <a:prstDash val="sysDot"/>
              </a:ln>
            </c:spPr>
            <c:trendlineType val="linear"/>
            <c:dispRSqr val="0"/>
            <c:dispEq val="0"/>
          </c:trendline>
          <c:xVal>
            <c:numRef>
              <c:f>'Fig. s2'!$V$3:$V$36</c:f>
              <c:numCache>
                <c:formatCode>0.00</c:formatCode>
                <c:ptCount val="34"/>
                <c:pt idx="0">
                  <c:v>59.299829414367679</c:v>
                </c:pt>
                <c:pt idx="1">
                  <c:v>96.231999999999999</c:v>
                </c:pt>
                <c:pt idx="2">
                  <c:v>72.132159042358396</c:v>
                </c:pt>
                <c:pt idx="3">
                  <c:v>96.264998733520514</c:v>
                </c:pt>
                <c:pt idx="4">
                  <c:v>94.976803192138675</c:v>
                </c:pt>
                <c:pt idx="5">
                  <c:v>97.650003860473646</c:v>
                </c:pt>
                <c:pt idx="6">
                  <c:v>82.709996841430666</c:v>
                </c:pt>
                <c:pt idx="7">
                  <c:v>109.19999951171876</c:v>
                </c:pt>
                <c:pt idx="8">
                  <c:v>108.06999838256836</c:v>
                </c:pt>
                <c:pt idx="9">
                  <c:v>118.05999586486816</c:v>
                </c:pt>
                <c:pt idx="10">
                  <c:v>89.61997952270508</c:v>
                </c:pt>
                <c:pt idx="11">
                  <c:v>101.16999911499023</c:v>
                </c:pt>
                <c:pt idx="12">
                  <c:v>118.2398010559082</c:v>
                </c:pt>
                <c:pt idx="13">
                  <c:v>75.814003707885746</c:v>
                </c:pt>
                <c:pt idx="14">
                  <c:v>95.230003631591799</c:v>
                </c:pt>
                <c:pt idx="15">
                  <c:v>135.98000000000002</c:v>
                </c:pt>
                <c:pt idx="16">
                  <c:v>111.49999926757813</c:v>
                </c:pt>
                <c:pt idx="17">
                  <c:v>134.10000588989257</c:v>
                </c:pt>
                <c:pt idx="18">
                  <c:v>108.36799250793457</c:v>
                </c:pt>
                <c:pt idx="19">
                  <c:v>114.80899415588379</c:v>
                </c:pt>
                <c:pt idx="20">
                  <c:v>123.66649266052249</c:v>
                </c:pt>
                <c:pt idx="21">
                  <c:v>133.88800000000001</c:v>
                </c:pt>
                <c:pt idx="22">
                  <c:v>190.37200000000001</c:v>
                </c:pt>
                <c:pt idx="23">
                  <c:v>349.00000042724611</c:v>
                </c:pt>
                <c:pt idx="24">
                  <c:v>366.1</c:v>
                </c:pt>
                <c:pt idx="25">
                  <c:v>391.99999169921875</c:v>
                </c:pt>
                <c:pt idx="26">
                  <c:v>112.968</c:v>
                </c:pt>
                <c:pt idx="27">
                  <c:v>150.624</c:v>
                </c:pt>
                <c:pt idx="28">
                  <c:v>179.91200000000001</c:v>
                </c:pt>
                <c:pt idx="29">
                  <c:v>271.99999749755858</c:v>
                </c:pt>
                <c:pt idx="30">
                  <c:v>344.00008978271484</c:v>
                </c:pt>
                <c:pt idx="31">
                  <c:v>272.1984846801758</c:v>
                </c:pt>
                <c:pt idx="32">
                  <c:v>383.43851617431642</c:v>
                </c:pt>
                <c:pt idx="33">
                  <c:v>192.50000732421876</c:v>
                </c:pt>
              </c:numCache>
            </c:numRef>
          </c:xVal>
          <c:yVal>
            <c:numRef>
              <c:f>'Fig. s2'!$W$3:$W$36</c:f>
              <c:numCache>
                <c:formatCode>0.00</c:formatCode>
                <c:ptCount val="34"/>
                <c:pt idx="0">
                  <c:v>103.99999763488771</c:v>
                </c:pt>
                <c:pt idx="1">
                  <c:v>141.00101068115234</c:v>
                </c:pt>
                <c:pt idx="2">
                  <c:v>116.40000395202637</c:v>
                </c:pt>
                <c:pt idx="3">
                  <c:v>230.00000750732423</c:v>
                </c:pt>
                <c:pt idx="4">
                  <c:v>150.8099899597168</c:v>
                </c:pt>
                <c:pt idx="5">
                  <c:v>192.045590423584</c:v>
                </c:pt>
                <c:pt idx="6">
                  <c:v>133.05119680786134</c:v>
                </c:pt>
                <c:pt idx="7">
                  <c:v>176.98319680786133</c:v>
                </c:pt>
                <c:pt idx="8">
                  <c:v>192.00000668334962</c:v>
                </c:pt>
                <c:pt idx="9">
                  <c:v>118.05999586486816</c:v>
                </c:pt>
                <c:pt idx="10">
                  <c:v>164.00019424438477</c:v>
                </c:pt>
                <c:pt idx="11">
                  <c:v>153.83000851440431</c:v>
                </c:pt>
                <c:pt idx="12">
                  <c:v>168.61519680786134</c:v>
                </c:pt>
                <c:pt idx="13">
                  <c:v>183.99999642944337</c:v>
                </c:pt>
                <c:pt idx="14">
                  <c:v>144.90030383300783</c:v>
                </c:pt>
                <c:pt idx="15">
                  <c:v>224.68080319213868</c:v>
                </c:pt>
                <c:pt idx="16">
                  <c:v>193.99999328613282</c:v>
                </c:pt>
                <c:pt idx="17">
                  <c:v>208.80000906372072</c:v>
                </c:pt>
                <c:pt idx="18">
                  <c:v>193.21699359130861</c:v>
                </c:pt>
                <c:pt idx="19">
                  <c:v>194.55600000000001</c:v>
                </c:pt>
                <c:pt idx="20">
                  <c:v>213.80239361572268</c:v>
                </c:pt>
                <c:pt idx="21">
                  <c:v>221.99889596557617</c:v>
                </c:pt>
                <c:pt idx="22">
                  <c:v>335.00030169677734</c:v>
                </c:pt>
                <c:pt idx="23">
                  <c:v>473.86309020996094</c:v>
                </c:pt>
                <c:pt idx="24">
                  <c:v>452.0016965942383</c:v>
                </c:pt>
                <c:pt idx="25">
                  <c:v>577.39200000000005</c:v>
                </c:pt>
                <c:pt idx="26">
                  <c:v>163.17600000000002</c:v>
                </c:pt>
                <c:pt idx="27">
                  <c:v>241.00000564575197</c:v>
                </c:pt>
                <c:pt idx="28">
                  <c:v>251.04000000000002</c:v>
                </c:pt>
                <c:pt idx="29">
                  <c:v>367.89998315429688</c:v>
                </c:pt>
                <c:pt idx="30">
                  <c:v>511.28478723144531</c:v>
                </c:pt>
                <c:pt idx="31">
                  <c:v>375.30060552978517</c:v>
                </c:pt>
                <c:pt idx="32">
                  <c:v>441.66721148681643</c:v>
                </c:pt>
                <c:pt idx="33">
                  <c:v>286.00001544189456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B-1526-461F-B37A-576EF2ABF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413376"/>
        <c:axId val="1480717472"/>
        <c:extLst/>
      </c:scatterChart>
      <c:valAx>
        <c:axId val="135341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baseline="0"/>
                  <a:t>S / J K</a:t>
                </a:r>
                <a:r>
                  <a:rPr lang="en-US" sz="1400" b="1" i="0" baseline="30000"/>
                  <a:t>-1</a:t>
                </a:r>
                <a:r>
                  <a:rPr lang="en-US" sz="1400" b="1" i="0" baseline="0"/>
                  <a:t> mol</a:t>
                </a:r>
                <a:r>
                  <a:rPr lang="en-US" sz="1400" b="1" i="0" baseline="30000"/>
                  <a:t>-1</a:t>
                </a:r>
                <a:r>
                  <a:rPr lang="en-US" sz="1400" b="1" i="0" baseline="0"/>
                  <a:t> of Cl</a:t>
                </a:r>
                <a:r>
                  <a:rPr lang="en-US" sz="1400" b="1" i="0" baseline="30000"/>
                  <a:t>-</a:t>
                </a:r>
              </a:p>
            </c:rich>
          </c:tx>
          <c:layout>
            <c:manualLayout>
              <c:xMode val="edge"/>
              <c:yMode val="edge"/>
              <c:x val="0.43632778872323358"/>
              <c:y val="0.8651344668872912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717472"/>
        <c:crosses val="autoZero"/>
        <c:crossBetween val="midCat"/>
      </c:valAx>
      <c:valAx>
        <c:axId val="14807174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 i="0" baseline="0"/>
                  <a:t>S/ J K</a:t>
                </a:r>
                <a:r>
                  <a:rPr lang="en-AU" sz="1400" b="1" i="0" baseline="30000"/>
                  <a:t>-1</a:t>
                </a:r>
                <a:r>
                  <a:rPr lang="en-AU" sz="1400" b="1" i="0" baseline="0"/>
                  <a:t> mol</a:t>
                </a:r>
                <a:r>
                  <a:rPr lang="en-AU" sz="1400" b="1" i="0" baseline="30000"/>
                  <a:t>-1</a:t>
                </a:r>
                <a:r>
                  <a:rPr lang="en-AU" sz="1400" b="1" i="0" baseline="0"/>
                  <a:t> of F</a:t>
                </a:r>
                <a:r>
                  <a:rPr lang="en-AU" sz="1400" b="1" i="0" baseline="30000"/>
                  <a:t>-</a:t>
                </a:r>
              </a:p>
            </c:rich>
          </c:tx>
          <c:layout>
            <c:manualLayout>
              <c:xMode val="edge"/>
              <c:yMode val="edge"/>
              <c:x val="3.2840761854859464E-2"/>
              <c:y val="0.3373884303109454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3413376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b"/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 sz="1200" baseline="0"/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848545402412935"/>
          <c:y val="7.7305336832895907E-2"/>
          <c:w val="0.82563779527559056"/>
          <c:h val="0.7470226851564814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'Fig. s8'!$K$461:$L$461</c:f>
              <c:strCache>
                <c:ptCount val="1"/>
                <c:pt idx="0">
                  <c:v>Vm pair(Cl H)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'Fig. s8'!$K$462:$K$476</c:f>
              <c:numCache>
                <c:formatCode>0.0000</c:formatCode>
                <c:ptCount val="15"/>
                <c:pt idx="0">
                  <c:v>3.4041845275313481E-2</c:v>
                </c:pt>
                <c:pt idx="1">
                  <c:v>4.4826222488100045E-2</c:v>
                </c:pt>
                <c:pt idx="2">
                  <c:v>6.2398307364267422E-2</c:v>
                </c:pt>
                <c:pt idx="3">
                  <c:v>6.3013357655238147E-2</c:v>
                </c:pt>
                <c:pt idx="4">
                  <c:v>6.8002269847338065E-2</c:v>
                </c:pt>
                <c:pt idx="5">
                  <c:v>7.0103392002197951E-2</c:v>
                </c:pt>
                <c:pt idx="6">
                  <c:v>7.1713717594575233E-2</c:v>
                </c:pt>
                <c:pt idx="7">
                  <c:v>7.478597194314289E-2</c:v>
                </c:pt>
                <c:pt idx="8">
                  <c:v>7.8867548215540206E-2</c:v>
                </c:pt>
                <c:pt idx="9">
                  <c:v>8.5719798782054213E-2</c:v>
                </c:pt>
                <c:pt idx="10">
                  <c:v>8.6253199617076143E-2</c:v>
                </c:pt>
                <c:pt idx="11">
                  <c:v>8.8663360374370684E-2</c:v>
                </c:pt>
                <c:pt idx="12">
                  <c:v>0.1018911386967418</c:v>
                </c:pt>
                <c:pt idx="13">
                  <c:v>0.10379000401261605</c:v>
                </c:pt>
                <c:pt idx="14">
                  <c:v>0.12423466946121774</c:v>
                </c:pt>
              </c:numCache>
            </c:numRef>
          </c:xVal>
          <c:yVal>
            <c:numRef>
              <c:f>'Fig. s8'!$L$462:$L$476</c:f>
              <c:numCache>
                <c:formatCode>0.0000</c:formatCode>
                <c:ptCount val="15"/>
                <c:pt idx="0">
                  <c:v>1.6097358606523379E-2</c:v>
                </c:pt>
                <c:pt idx="1">
                  <c:v>2.8669111969506549E-2</c:v>
                </c:pt>
                <c:pt idx="2">
                  <c:v>4.6573103133601232E-2</c:v>
                </c:pt>
                <c:pt idx="3">
                  <c:v>2.2089175246319051E-2</c:v>
                </c:pt>
                <c:pt idx="4">
                  <c:v>3.0143358415040747E-2</c:v>
                </c:pt>
                <c:pt idx="5">
                  <c:v>6.5021523892237809E-2</c:v>
                </c:pt>
                <c:pt idx="6">
                  <c:v>5.5230656293533548E-2</c:v>
                </c:pt>
                <c:pt idx="7">
                  <c:v>2.7648586607399567E-2</c:v>
                </c:pt>
                <c:pt idx="8">
                  <c:v>4.0750436058801347E-2</c:v>
                </c:pt>
                <c:pt idx="9">
                  <c:v>4.1117743586553714E-2</c:v>
                </c:pt>
                <c:pt idx="10">
                  <c:v>4.5658699422271264E-2</c:v>
                </c:pt>
                <c:pt idx="11">
                  <c:v>5.5622527140495488E-2</c:v>
                </c:pt>
                <c:pt idx="12">
                  <c:v>4.1814706834997613E-2</c:v>
                </c:pt>
                <c:pt idx="13">
                  <c:v>3.6555875670308928E-2</c:v>
                </c:pt>
                <c:pt idx="14">
                  <c:v>3.8259739260253459E-2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7C9-4DB6-BC02-EB051A47B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413376"/>
        <c:axId val="1480717472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'Fig. s8'!$D$433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2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-5.1707360109398089E-2"/>
                        <c:y val="0.36013998250218721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chemeClr val="tx1">
                                <a:lumMod val="65000"/>
                                <a:lumOff val="3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>
                      <c:ext uri="{02D57815-91ED-43cb-92C2-25804820EDAC}">
                        <c15:formulaRef>
                          <c15:sqref>'Fig. s8'!$R$461:$R$462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'Fig. s8'!$S$461:$S$462</c15:sqref>
                        </c15:formulaRef>
                      </c:ext>
                    </c:extLst>
                    <c:numCache>
                      <c:formatCode>0.0000</c:formatCode>
                      <c:ptCount val="2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47C9-4DB6-BC02-EB051A47BBCB}"/>
                  </c:ext>
                </c:extLst>
              </c15:ser>
            </c15:filteredScatterSeries>
          </c:ext>
        </c:extLst>
      </c:scatterChart>
      <c:valAx>
        <c:axId val="135341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/>
                  <a:t>V</a:t>
                </a:r>
                <a:r>
                  <a:rPr lang="en-AU" sz="1400" b="1" baseline="-25000"/>
                  <a:t>m </a:t>
                </a:r>
                <a:r>
                  <a:rPr lang="en-AU" sz="1400" b="1"/>
                  <a:t>/nm</a:t>
                </a:r>
                <a:r>
                  <a:rPr lang="en-AU" sz="1400" b="1" baseline="30000"/>
                  <a:t>3</a:t>
                </a:r>
                <a:r>
                  <a:rPr lang="en-AU" sz="1400" b="1" baseline="0"/>
                  <a:t> of Cl</a:t>
                </a:r>
                <a:r>
                  <a:rPr lang="en-AU" sz="1400" b="1" baseline="30000"/>
                  <a:t>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717472"/>
        <c:crosses val="autoZero"/>
        <c:crossBetween val="midCat"/>
      </c:valAx>
      <c:valAx>
        <c:axId val="148071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V</a:t>
                </a:r>
                <a:r>
                  <a:rPr lang="en-AU" sz="1400" b="1" i="0" u="none" strike="noStrike" kern="1200" baseline="-25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m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/nm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3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of H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</a:t>
                </a:r>
              </a:p>
            </c:rich>
          </c:tx>
          <c:layout>
            <c:manualLayout>
              <c:xMode val="edge"/>
              <c:yMode val="edge"/>
              <c:x val="1.9708595249123273E-2"/>
              <c:y val="0.347903086917284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3413376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3362226780476E-2"/>
          <c:y val="3.8495188101487311E-2"/>
          <c:w val="0.82636405743399721"/>
          <c:h val="0.80680651139080051"/>
        </c:manualLayout>
      </c:layout>
      <c:scatterChart>
        <c:scatterStyle val="lineMarker"/>
        <c:varyColors val="0"/>
        <c:ser>
          <c:idx val="0"/>
          <c:order val="0"/>
          <c:tx>
            <c:v>H(OH vs Cl)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2421447319085115"/>
                  <c:y val="3.930449638677055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s9'!$E$432:$E$439</c:f>
              <c:numCache>
                <c:formatCode>0.00</c:formatCode>
                <c:ptCount val="8"/>
                <c:pt idx="0">
                  <c:v>-408.26639617919926</c:v>
                </c:pt>
                <c:pt idx="1">
                  <c:v>-411.11981701660159</c:v>
                </c:pt>
                <c:pt idx="2">
                  <c:v>-712.99954125976569</c:v>
                </c:pt>
                <c:pt idx="3">
                  <c:v>-436.68412341308596</c:v>
                </c:pt>
                <c:pt idx="4">
                  <c:v>-341.29998736572264</c:v>
                </c:pt>
                <c:pt idx="5">
                  <c:v>-442.31001245117187</c:v>
                </c:pt>
                <c:pt idx="6">
                  <c:v>-435.22001708984379</c:v>
                </c:pt>
                <c:pt idx="7">
                  <c:v>-435.13600000000002</c:v>
                </c:pt>
              </c:numCache>
            </c:numRef>
          </c:xVal>
          <c:yVal>
            <c:numRef>
              <c:f>'Fig. s9'!$F$432:$F$439</c:f>
              <c:numCache>
                <c:formatCode>0.00</c:formatCode>
                <c:ptCount val="8"/>
                <c:pt idx="0">
                  <c:v>-484.90000543212892</c:v>
                </c:pt>
                <c:pt idx="1">
                  <c:v>-425.7999839477539</c:v>
                </c:pt>
                <c:pt idx="2">
                  <c:v>-791.00002429199219</c:v>
                </c:pt>
                <c:pt idx="3">
                  <c:v>-424.57998046875002</c:v>
                </c:pt>
                <c:pt idx="4">
                  <c:v>-341.29998736572264</c:v>
                </c:pt>
                <c:pt idx="5">
                  <c:v>-416.19917999267579</c:v>
                </c:pt>
                <c:pt idx="6">
                  <c:v>-418.80169873046879</c:v>
                </c:pt>
                <c:pt idx="7">
                  <c:v>-405.84800000000001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4CF-4055-BE25-EE7F650AE3D3}"/>
            </c:ext>
          </c:extLst>
        </c:ser>
        <c:ser>
          <c:idx val="1"/>
          <c:order val="1"/>
          <c:tx>
            <c:strRef>
              <c:f>'Fig. s9'!$G$431</c:f>
              <c:strCache>
                <c:ptCount val="1"/>
              </c:strCache>
              <c:extLst xmlns:c15="http://schemas.microsoft.com/office/drawing/2012/chart"/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1.8976333840622864E-2"/>
                  <c:y val="0.3576106529990837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s9'!$K$431:$K$432</c:f>
              <c:numCache>
                <c:formatCode>General</c:formatCode>
                <c:ptCount val="2"/>
              </c:numCache>
              <c:extLst xmlns:c15="http://schemas.microsoft.com/office/drawing/2012/chart"/>
            </c:numRef>
          </c:xVal>
          <c:yVal>
            <c:numRef>
              <c:f>'Chart OH vs Cl'!#REF!</c:f>
              <c:numCache>
                <c:formatCode>General</c:formatCode>
                <c:ptCount val="1"/>
                <c:pt idx="0">
                  <c:v>1</c:v>
                </c:pt>
              </c:numCache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C4CF-4055-BE25-EE7F650AE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413376"/>
        <c:axId val="1480717472"/>
        <c:extLst/>
      </c:scatterChart>
      <c:valAx>
        <c:axId val="135341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/>
                  <a:t>H</a:t>
                </a:r>
                <a:r>
                  <a:rPr lang="en-AU" sz="1400" b="1" baseline="0"/>
                  <a:t> </a:t>
                </a:r>
                <a:r>
                  <a:rPr lang="en-AU" sz="1400" b="1"/>
                  <a:t>/ kJ mol</a:t>
                </a:r>
                <a:r>
                  <a:rPr lang="en-AU" sz="1400" b="1" baseline="30000"/>
                  <a:t>-1</a:t>
                </a:r>
                <a:r>
                  <a:rPr lang="en-AU" sz="1400" b="1" baseline="0"/>
                  <a:t> of Cl</a:t>
                </a:r>
                <a:r>
                  <a:rPr lang="en-AU" sz="1400" b="1" baseline="30000"/>
                  <a:t>-</a:t>
                </a:r>
              </a:p>
            </c:rich>
          </c:tx>
          <c:layout>
            <c:manualLayout>
              <c:xMode val="edge"/>
              <c:yMode val="edge"/>
              <c:x val="0.43563589845386974"/>
              <c:y val="0.908293825476539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717472"/>
        <c:crossesAt val="-2500"/>
        <c:crossBetween val="midCat"/>
      </c:valAx>
      <c:valAx>
        <c:axId val="148071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H / kJ mol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of OH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</a:t>
                </a:r>
                <a:endParaRPr lang="en-AU" sz="1400" b="1" i="1" u="none" strike="noStrike" kern="1200" baseline="30000">
                  <a:solidFill>
                    <a:sysClr val="windowText" lastClr="000000">
                      <a:lumMod val="65000"/>
                      <a:lumOff val="35000"/>
                    </a:sysClr>
                  </a:solidFill>
                </a:endParaRPr>
              </a:p>
            </c:rich>
          </c:tx>
          <c:layout>
            <c:manualLayout>
              <c:xMode val="edge"/>
              <c:yMode val="edge"/>
              <c:x val="2.464985994397759E-2"/>
              <c:y val="0.27677158465428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3413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3903058768371"/>
          <c:y val="9.4186902133922001E-2"/>
          <c:w val="0.79198985294302326"/>
          <c:h val="0.79017434079018278"/>
        </c:manualLayout>
      </c:layout>
      <c:scatterChart>
        <c:scatterStyle val="lineMarker"/>
        <c:varyColors val="0"/>
        <c:ser>
          <c:idx val="0"/>
          <c:order val="0"/>
          <c:tx>
            <c:v>S(OH vs Cl)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1101767781419666"/>
                  <c:y val="-2.091324677130590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s9'!$N$432:$N$439</c:f>
              <c:numCache>
                <c:formatCode>0.00</c:formatCode>
                <c:ptCount val="8"/>
                <c:pt idx="0">
                  <c:v>59.299829414367679</c:v>
                </c:pt>
                <c:pt idx="1">
                  <c:v>72.132159042358396</c:v>
                </c:pt>
                <c:pt idx="2">
                  <c:v>102.99999635314941</c:v>
                </c:pt>
                <c:pt idx="3">
                  <c:v>82.709996841430666</c:v>
                </c:pt>
                <c:pt idx="4">
                  <c:v>118.05999586486816</c:v>
                </c:pt>
                <c:pt idx="5">
                  <c:v>101.16999911499023</c:v>
                </c:pt>
                <c:pt idx="6">
                  <c:v>95.230003631591799</c:v>
                </c:pt>
                <c:pt idx="7">
                  <c:v>112.968</c:v>
                </c:pt>
              </c:numCache>
            </c:numRef>
          </c:xVal>
          <c:yVal>
            <c:numRef>
              <c:f>'Fig. s9'!$O$432:$O$439</c:f>
              <c:numCache>
                <c:formatCode>0.00</c:formatCode>
                <c:ptCount val="8"/>
                <c:pt idx="0">
                  <c:v>42.810003158569337</c:v>
                </c:pt>
                <c:pt idx="1">
                  <c:v>64.42999926757814</c:v>
                </c:pt>
                <c:pt idx="2">
                  <c:v>71.000003219604494</c:v>
                </c:pt>
                <c:pt idx="3">
                  <c:v>81.250000396728524</c:v>
                </c:pt>
                <c:pt idx="4">
                  <c:v>118.05999586486816</c:v>
                </c:pt>
                <c:pt idx="5">
                  <c:v>98.699994033813482</c:v>
                </c:pt>
                <c:pt idx="6">
                  <c:v>94.001908081054694</c:v>
                </c:pt>
                <c:pt idx="7">
                  <c:v>108.78400000000001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FA4-42DE-9B99-7B0CDDC0A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413376"/>
        <c:axId val="1480717472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'Fig. s9'!$P$431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2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-1.2393474739102588E-2"/>
                        <c:y val="0.25498693458019733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chemeClr val="tx1">
                                <a:lumMod val="65000"/>
                                <a:lumOff val="3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>
                      <c:ext uri="{02D57815-91ED-43cb-92C2-25804820EDAC}">
                        <c15:formulaRef>
                          <c15:sqref>'Fig. s9'!$T$431:$T$432</c15:sqref>
                        </c15:formulaRef>
                      </c:ext>
                    </c:extLst>
                    <c:numCache>
                      <c:formatCode>0.00</c:formatCode>
                      <c:ptCount val="2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'Fig. s9'!$U$431:$U$432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3-9FA4-42DE-9B99-7B0CDDC0A10C}"/>
                  </c:ext>
                </c:extLst>
              </c15:ser>
            </c15:filteredScatterSeries>
          </c:ext>
        </c:extLst>
      </c:scatterChart>
      <c:valAx>
        <c:axId val="135341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/>
                  <a:t>S / J K</a:t>
                </a:r>
                <a:r>
                  <a:rPr lang="en-AU" sz="1400" b="1" baseline="30000"/>
                  <a:t>-1</a:t>
                </a:r>
                <a:r>
                  <a:rPr lang="en-AU" sz="1400" b="1"/>
                  <a:t> mol</a:t>
                </a:r>
                <a:r>
                  <a:rPr lang="en-AU" sz="1400" b="1" baseline="30000"/>
                  <a:t>-1</a:t>
                </a:r>
                <a:r>
                  <a:rPr lang="en-AU" sz="1400" b="1"/>
                  <a:t> of Cl</a:t>
                </a:r>
                <a:r>
                  <a:rPr lang="en-AU" sz="1400" b="1" baseline="30000"/>
                  <a:t>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717472"/>
        <c:crosses val="autoZero"/>
        <c:crossBetween val="midCat"/>
      </c:valAx>
      <c:valAx>
        <c:axId val="148071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S / J K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mol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of OH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</a:t>
                </a:r>
              </a:p>
            </c:rich>
          </c:tx>
          <c:layout>
            <c:manualLayout>
              <c:xMode val="edge"/>
              <c:yMode val="edge"/>
              <c:x val="7.6923076923076927E-3"/>
              <c:y val="0.2999878326467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3413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67593021460555"/>
          <c:y val="4.5809273840769917E-2"/>
          <c:w val="0.75841090451928783"/>
          <c:h val="0.78901743581264938"/>
        </c:manualLayout>
      </c:layout>
      <c:scatterChart>
        <c:scatterStyle val="lineMarker"/>
        <c:varyColors val="0"/>
        <c:ser>
          <c:idx val="0"/>
          <c:order val="0"/>
          <c:tx>
            <c:strRef>
              <c:f>'[2]Chart OH vs Cl'!$E$458</c:f>
              <c:strCache>
                <c:ptCount val="1"/>
                <c:pt idx="0">
                  <c:v>Cp pair (Cl OH)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4.6414962835527915E-2"/>
                  <c:y val="0.1698227485343859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s9'!$E$444:$E$450</c:f>
              <c:numCache>
                <c:formatCode>0.00</c:formatCode>
                <c:ptCount val="7"/>
                <c:pt idx="0">
                  <c:v>48.027804562435811</c:v>
                </c:pt>
                <c:pt idx="1">
                  <c:v>50.483360349924574</c:v>
                </c:pt>
                <c:pt idx="2">
                  <c:v>98.001833404541017</c:v>
                </c:pt>
                <c:pt idx="3">
                  <c:v>51.440022682636005</c:v>
                </c:pt>
                <c:pt idx="4">
                  <c:v>76.60080517649007</c:v>
                </c:pt>
                <c:pt idx="5">
                  <c:v>52.470050886190229</c:v>
                </c:pt>
                <c:pt idx="6">
                  <c:v>52.259890309775521</c:v>
                </c:pt>
              </c:numCache>
            </c:numRef>
          </c:xVal>
          <c:yVal>
            <c:numRef>
              <c:f>'Fig. s9'!$F$444:$F$450</c:f>
              <c:numCache>
                <c:formatCode>0.00</c:formatCode>
                <c:ptCount val="7"/>
                <c:pt idx="0">
                  <c:v>48.758759306728166</c:v>
                </c:pt>
                <c:pt idx="1">
                  <c:v>59.426665107837145</c:v>
                </c:pt>
                <c:pt idx="2">
                  <c:v>79.500181701660154</c:v>
                </c:pt>
                <c:pt idx="3">
                  <c:v>68.9297608242195</c:v>
                </c:pt>
                <c:pt idx="4">
                  <c:v>76.60080517649007</c:v>
                </c:pt>
                <c:pt idx="5">
                  <c:v>73.031003897558264</c:v>
                </c:pt>
                <c:pt idx="6">
                  <c:v>68.999585743616137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1566-4E24-895D-7D024D669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413376"/>
        <c:axId val="1480717472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'[2]Chart OH vs Cl'!$H$431</c15:sqref>
                        </c15:formulaRef>
                      </c:ext>
                    </c:extLst>
                    <c:strCache>
                      <c:ptCount val="1"/>
                      <c:pt idx="0">
                        <c:v>Deming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2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-1.9163192836189592E-2"/>
                        <c:y val="-9.4433077755044401E-4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chemeClr val="tx1">
                                <a:lumMod val="65000"/>
                                <a:lumOff val="3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>
                      <c:ext uri="{02D57815-91ED-43cb-92C2-25804820EDAC}">
                        <c15:formulaRef>
                          <c15:sqref>'[2]Chart OH vs Cl'!$G$462:$G$463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30</c:v>
                      </c:pt>
                      <c:pt idx="1">
                        <c:v>110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'[2]Chart OH vs Cl'!$H$462:$H$463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34.954988245537685</c:v>
                      </c:pt>
                      <c:pt idx="1">
                        <c:v>114.74927489606765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D-1566-4E24-895D-7D024D669BDA}"/>
                  </c:ext>
                </c:extLst>
              </c15:ser>
            </c15:filteredScatterSeries>
          </c:ext>
        </c:extLst>
      </c:scatterChart>
      <c:valAx>
        <c:axId val="135341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</a:t>
                </a:r>
                <a:r>
                  <a:rPr lang="en-AU" sz="1400" b="1" i="0" u="none" strike="noStrike" kern="1200" baseline="-25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p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/ J K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mol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of Cl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717472"/>
        <c:crosses val="autoZero"/>
        <c:crossBetween val="midCat"/>
      </c:valAx>
      <c:valAx>
        <c:axId val="148071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</a:t>
                </a:r>
                <a:r>
                  <a:rPr lang="en-AU" sz="1400" b="1" i="0" u="none" strike="noStrike" kern="1200" baseline="-25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p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/ J K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mol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of OH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3413376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848545402412935"/>
          <c:y val="0.11930008748906389"/>
          <c:w val="0.82563779527559056"/>
          <c:h val="0.70502793450031331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'Fig. s9'!$N$443:$O$443</c:f>
              <c:strCache>
                <c:ptCount val="1"/>
                <c:pt idx="0">
                  <c:v>Vm pair(Cl OH)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3633939875162663"/>
                  <c:y val="0.1014694029388058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s9'!$N$444:$N$450</c:f>
              <c:numCache>
                <c:formatCode>0.0000</c:formatCode>
                <c:ptCount val="7"/>
                <c:pt idx="0">
                  <c:v>3.4041845275313481E-2</c:v>
                </c:pt>
                <c:pt idx="1">
                  <c:v>4.4826222488100045E-2</c:v>
                </c:pt>
                <c:pt idx="2">
                  <c:v>5.5730176021531658E-2</c:v>
                </c:pt>
                <c:pt idx="3">
                  <c:v>6.2398307364267422E-2</c:v>
                </c:pt>
                <c:pt idx="4">
                  <c:v>6.6607563699577724E-2</c:v>
                </c:pt>
                <c:pt idx="5">
                  <c:v>7.0103392002197951E-2</c:v>
                </c:pt>
                <c:pt idx="6">
                  <c:v>7.1713717594575233E-2</c:v>
                </c:pt>
              </c:numCache>
            </c:numRef>
          </c:xVal>
          <c:yVal>
            <c:numRef>
              <c:f>'Fig. s9'!$O$444:$O$450</c:f>
              <c:numCache>
                <c:formatCode>0.0000</c:formatCode>
                <c:ptCount val="7"/>
                <c:pt idx="0">
                  <c:v>2.7238412776754945E-2</c:v>
                </c:pt>
                <c:pt idx="1">
                  <c:v>3.1182305826235105E-2</c:v>
                </c:pt>
                <c:pt idx="2">
                  <c:v>4.614825140602629E-2</c:v>
                </c:pt>
                <c:pt idx="3">
                  <c:v>4.558111001724207E-2</c:v>
                </c:pt>
                <c:pt idx="4">
                  <c:v>6.6607563699577724E-2</c:v>
                </c:pt>
                <c:pt idx="5">
                  <c:v>6.7739284259367608E-2</c:v>
                </c:pt>
                <c:pt idx="6">
                  <c:v>5.3177483847248339E-2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F38-4179-9172-0DED870F3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413376"/>
        <c:axId val="1480717472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'Fig. s9'!$G$431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2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-5.1707360109398089E-2"/>
                        <c:y val="0.36013998250218721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chemeClr val="tx1">
                                <a:lumMod val="65000"/>
                                <a:lumOff val="3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>
                      <c:ext uri="{02D57815-91ED-43cb-92C2-25804820EDAC}">
                        <c15:formulaRef>
                          <c15:sqref>'Fig. s9'!$U$448:$U$449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'Fig. s9'!$V$448:$V$449</c15:sqref>
                        </c15:formulaRef>
                      </c:ext>
                    </c:extLst>
                    <c:numCache>
                      <c:formatCode>0.0000</c:formatCode>
                      <c:ptCount val="2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3-BF38-4179-9172-0DED870F34C4}"/>
                  </c:ext>
                </c:extLst>
              </c15:ser>
            </c15:filteredScatterSeries>
          </c:ext>
        </c:extLst>
      </c:scatterChart>
      <c:valAx>
        <c:axId val="135341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/>
                  <a:t>V</a:t>
                </a:r>
                <a:r>
                  <a:rPr lang="en-AU" sz="1400" b="1" baseline="-25000"/>
                  <a:t>m </a:t>
                </a:r>
                <a:r>
                  <a:rPr lang="en-AU" sz="1400" b="1"/>
                  <a:t>/nm</a:t>
                </a:r>
                <a:r>
                  <a:rPr lang="en-AU" sz="1400" b="1" baseline="30000"/>
                  <a:t>3</a:t>
                </a:r>
                <a:r>
                  <a:rPr lang="en-AU" sz="1400" b="1" baseline="0"/>
                  <a:t> of Cl</a:t>
                </a:r>
                <a:r>
                  <a:rPr lang="en-AU" sz="1400" b="1" baseline="30000"/>
                  <a:t>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717472"/>
        <c:crosses val="autoZero"/>
        <c:crossBetween val="midCat"/>
      </c:valAx>
      <c:valAx>
        <c:axId val="148071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V</a:t>
                </a:r>
                <a:r>
                  <a:rPr lang="en-AU" sz="1400" b="1" i="0" u="none" strike="noStrike" kern="1200" baseline="-25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m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/nm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3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of OH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</a:t>
                </a:r>
              </a:p>
            </c:rich>
          </c:tx>
          <c:layout>
            <c:manualLayout>
              <c:xMode val="edge"/>
              <c:yMode val="edge"/>
              <c:x val="1.9708595249123273E-2"/>
              <c:y val="0.347903086917284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3413376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3362226780476E-2"/>
          <c:y val="3.8495188101487311E-2"/>
          <c:w val="0.87790467368049563"/>
          <c:h val="0.8278038867188845"/>
        </c:manualLayout>
      </c:layout>
      <c:scatterChart>
        <c:scatterStyle val="lineMarker"/>
        <c:varyColors val="0"/>
        <c:ser>
          <c:idx val="0"/>
          <c:order val="0"/>
          <c:tx>
            <c:v>H(2vs Cl)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7383927009123861"/>
                  <c:y val="0.2764654418197725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s10'!$B$432:$B$466</c:f>
              <c:numCache>
                <c:formatCode>0.00</c:formatCode>
                <c:ptCount val="35"/>
                <c:pt idx="0">
                  <c:v>-408.26639617919926</c:v>
                </c:pt>
                <c:pt idx="1">
                  <c:v>-127.0680994720459</c:v>
                </c:pt>
                <c:pt idx="2">
                  <c:v>-411.11981701660159</c:v>
                </c:pt>
                <c:pt idx="3">
                  <c:v>-132.46330062866213</c:v>
                </c:pt>
                <c:pt idx="4">
                  <c:v>-314.55308935546879</c:v>
                </c:pt>
                <c:pt idx="5">
                  <c:v>-305.33199029541015</c:v>
                </c:pt>
                <c:pt idx="6">
                  <c:v>-436.68412341308596</c:v>
                </c:pt>
                <c:pt idx="7">
                  <c:v>-312.50000152587893</c:v>
                </c:pt>
                <c:pt idx="8">
                  <c:v>-219.10000311279299</c:v>
                </c:pt>
                <c:pt idx="9">
                  <c:v>-341.29998736572264</c:v>
                </c:pt>
                <c:pt idx="10">
                  <c:v>-641.32351489257815</c:v>
                </c:pt>
                <c:pt idx="11">
                  <c:v>-442.31001245117187</c:v>
                </c:pt>
                <c:pt idx="12">
                  <c:v>-481.28969659423831</c:v>
                </c:pt>
                <c:pt idx="13">
                  <c:v>-496.22242553710942</c:v>
                </c:pt>
                <c:pt idx="14">
                  <c:v>-435.22001708984379</c:v>
                </c:pt>
                <c:pt idx="15">
                  <c:v>-359.40560638427735</c:v>
                </c:pt>
                <c:pt idx="16">
                  <c:v>-415.99999053955082</c:v>
                </c:pt>
                <c:pt idx="17">
                  <c:v>-325.09678723144532</c:v>
                </c:pt>
                <c:pt idx="18">
                  <c:v>-795.39004492187507</c:v>
                </c:pt>
                <c:pt idx="19">
                  <c:v>-833.84995312500007</c:v>
                </c:pt>
                <c:pt idx="20">
                  <c:v>-855.19999804687495</c:v>
                </c:pt>
                <c:pt idx="21">
                  <c:v>-868.99999658203126</c:v>
                </c:pt>
                <c:pt idx="22">
                  <c:v>-1186.7579931640626</c:v>
                </c:pt>
                <c:pt idx="23">
                  <c:v>-2113.0000588378907</c:v>
                </c:pt>
                <c:pt idx="24">
                  <c:v>-2499.0610126953125</c:v>
                </c:pt>
                <c:pt idx="25">
                  <c:v>-2863.4040595703127</c:v>
                </c:pt>
                <c:pt idx="26">
                  <c:v>-435.13600000000002</c:v>
                </c:pt>
                <c:pt idx="27">
                  <c:v>-1243.4839572753906</c:v>
                </c:pt>
                <c:pt idx="28">
                  <c:v>-1279.7180510253907</c:v>
                </c:pt>
                <c:pt idx="29">
                  <c:v>-2164.8001699218753</c:v>
                </c:pt>
                <c:pt idx="30">
                  <c:v>-2102.9999821777346</c:v>
                </c:pt>
                <c:pt idx="31">
                  <c:v>-2009.1360383300782</c:v>
                </c:pt>
                <c:pt idx="32">
                  <c:v>-1632.1779147949219</c:v>
                </c:pt>
                <c:pt idx="33">
                  <c:v>-1559.8000009765626</c:v>
                </c:pt>
                <c:pt idx="34">
                  <c:v>-1403.9830297851563</c:v>
                </c:pt>
              </c:numCache>
            </c:numRef>
          </c:xVal>
          <c:yVal>
            <c:numRef>
              <c:f>'Fig. s10'!$C$432:$C$466</c:f>
              <c:numCache>
                <c:formatCode>0.00</c:formatCode>
                <c:ptCount val="35"/>
                <c:pt idx="0">
                  <c:v>-482.70001538085938</c:v>
                </c:pt>
                <c:pt idx="1">
                  <c:v>-120.49919680786134</c:v>
                </c:pt>
                <c:pt idx="2">
                  <c:v>-467.70002807617192</c:v>
                </c:pt>
                <c:pt idx="3">
                  <c:v>-285.00001416015624</c:v>
                </c:pt>
                <c:pt idx="4">
                  <c:v>-365.60001531982425</c:v>
                </c:pt>
                <c:pt idx="5">
                  <c:v>-414.99842510986332</c:v>
                </c:pt>
                <c:pt idx="6">
                  <c:v>-494.62830340576176</c:v>
                </c:pt>
                <c:pt idx="7">
                  <c:v>-421.54639532470702</c:v>
                </c:pt>
                <c:pt idx="8">
                  <c:v>-310.00001428222657</c:v>
                </c:pt>
                <c:pt idx="9">
                  <c:v>-341.29998736572264</c:v>
                </c:pt>
                <c:pt idx="10">
                  <c:v>-790.6504851074219</c:v>
                </c:pt>
                <c:pt idx="11">
                  <c:v>-505.00000885009769</c:v>
                </c:pt>
                <c:pt idx="12">
                  <c:v>-576.29996936035161</c:v>
                </c:pt>
                <c:pt idx="13">
                  <c:v>-602.00000549316405</c:v>
                </c:pt>
                <c:pt idx="14">
                  <c:v>-494.69999884033206</c:v>
                </c:pt>
                <c:pt idx="15">
                  <c:v>-456.84678851318364</c:v>
                </c:pt>
                <c:pt idx="16">
                  <c:v>-483.70001666259765</c:v>
                </c:pt>
                <c:pt idx="17">
                  <c:v>-456.10001959228515</c:v>
                </c:pt>
                <c:pt idx="18">
                  <c:v>-938.40002807617191</c:v>
                </c:pt>
                <c:pt idx="19">
                  <c:v>-982.35999121093755</c:v>
                </c:pt>
                <c:pt idx="20">
                  <c:v>-992.06817871093756</c:v>
                </c:pt>
                <c:pt idx="21">
                  <c:v>-992.00127148437502</c:v>
                </c:pt>
                <c:pt idx="22">
                  <c:v>-1445.99898046875</c:v>
                </c:pt>
                <c:pt idx="23">
                  <c:v>-2208.5659233398437</c:v>
                </c:pt>
                <c:pt idx="24">
                  <c:v>-2612.99993359375</c:v>
                </c:pt>
                <c:pt idx="25">
                  <c:v>-3037.4581020507812</c:v>
                </c:pt>
                <c:pt idx="26">
                  <c:v>-515.468819152832</c:v>
                </c:pt>
                <c:pt idx="27">
                  <c:v>-1351.000039794922</c:v>
                </c:pt>
                <c:pt idx="28">
                  <c:v>-1411.3470383300782</c:v>
                </c:pt>
                <c:pt idx="29">
                  <c:v>-2280.4000244140625</c:v>
                </c:pt>
                <c:pt idx="30">
                  <c:v>-2215.051072265625</c:v>
                </c:pt>
                <c:pt idx="31">
                  <c:v>-2132.3301184082034</c:v>
                </c:pt>
                <c:pt idx="32">
                  <c:v>-1727.1550212402344</c:v>
                </c:pt>
                <c:pt idx="33">
                  <c:v>-1663.9999621582033</c:v>
                </c:pt>
                <c:pt idx="34">
                  <c:v>-1540.758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6A9-4DAA-9D69-5B33E09BE550}"/>
            </c:ext>
          </c:extLst>
        </c:ser>
        <c:ser>
          <c:idx val="1"/>
          <c:order val="1"/>
          <c:tx>
            <c:strRef>
              <c:f>'Fig. s10'!$D$431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6044950263569994"/>
                  <c:y val="0.5154690309380618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s10'!$H$431:$H$432</c:f>
              <c:numCache>
                <c:formatCode>General</c:formatCode>
                <c:ptCount val="2"/>
              </c:numCache>
            </c:numRef>
          </c:xVal>
          <c:yVal>
            <c:numRef>
              <c:f>'Fig. s10'!$I$431:$I$432</c:f>
              <c:numCache>
                <c:formatCode>General</c:formatCode>
                <c:ptCount val="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6A9-4DAA-9D69-5B33E09BE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413376"/>
        <c:axId val="1480717472"/>
      </c:scatterChart>
      <c:valAx>
        <c:axId val="135341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/>
                  <a:t>H</a:t>
                </a:r>
                <a:r>
                  <a:rPr lang="en-AU" sz="1400" b="1" baseline="0"/>
                  <a:t> </a:t>
                </a:r>
                <a:r>
                  <a:rPr lang="en-AU" sz="1400" b="1"/>
                  <a:t>/ kJ mol</a:t>
                </a:r>
                <a:r>
                  <a:rPr lang="en-AU" sz="1400" b="1" baseline="30000"/>
                  <a:t>-1</a:t>
                </a:r>
                <a:r>
                  <a:rPr lang="en-AU" sz="1400" b="1" baseline="0"/>
                  <a:t> of Cl</a:t>
                </a:r>
                <a:r>
                  <a:rPr lang="en-AU" sz="1400" b="1" baseline="30000"/>
                  <a:t>-</a:t>
                </a:r>
              </a:p>
            </c:rich>
          </c:tx>
          <c:layout>
            <c:manualLayout>
              <c:xMode val="edge"/>
              <c:yMode val="edge"/>
              <c:x val="0.43563589845386974"/>
              <c:y val="0.908293825476539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717472"/>
        <c:crossesAt val="-3500"/>
        <c:crossBetween val="midCat"/>
      </c:valAx>
      <c:valAx>
        <c:axId val="148071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H / kJ mol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of NO</a:t>
                </a:r>
                <a:r>
                  <a:rPr lang="en-AU" sz="1400" b="1" i="0" u="none" strike="noStrike" kern="1200" baseline="-25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3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</a:t>
                </a:r>
                <a:endParaRPr lang="en-AU" sz="1400" b="1" i="1" u="none" strike="noStrike" kern="1200" baseline="30000">
                  <a:solidFill>
                    <a:sysClr val="windowText" lastClr="000000">
                      <a:lumMod val="65000"/>
                      <a:lumOff val="35000"/>
                    </a:sysClr>
                  </a:solidFill>
                </a:endParaRPr>
              </a:p>
            </c:rich>
          </c:tx>
          <c:layout>
            <c:manualLayout>
              <c:xMode val="edge"/>
              <c:yMode val="edge"/>
              <c:x val="2.464985994397759E-2"/>
              <c:y val="0.27677158465428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3413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286957399555826"/>
          <c:y val="9.4186902133922001E-2"/>
          <c:w val="0.7690498313379277"/>
          <c:h val="0.79017434079018278"/>
        </c:manualLayout>
      </c:layout>
      <c:scatterChart>
        <c:scatterStyle val="lineMarker"/>
        <c:varyColors val="0"/>
        <c:ser>
          <c:idx val="0"/>
          <c:order val="0"/>
          <c:tx>
            <c:v>S(NO3 vs Cl)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8421603716647719"/>
                  <c:y val="9.995747220339179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s10'!$L$432:$L$466</c:f>
              <c:numCache>
                <c:formatCode>0.00</c:formatCode>
                <c:ptCount val="35"/>
                <c:pt idx="0">
                  <c:v>59.299829414367679</c:v>
                </c:pt>
                <c:pt idx="1">
                  <c:v>96.231999999999999</c:v>
                </c:pt>
                <c:pt idx="2">
                  <c:v>72.132159042358396</c:v>
                </c:pt>
                <c:pt idx="3">
                  <c:v>96.264998733520514</c:v>
                </c:pt>
                <c:pt idx="4">
                  <c:v>94.976803192138675</c:v>
                </c:pt>
                <c:pt idx="5">
                  <c:v>97.650003860473646</c:v>
                </c:pt>
                <c:pt idx="6">
                  <c:v>82.709996841430666</c:v>
                </c:pt>
                <c:pt idx="7">
                  <c:v>109.19999951171876</c:v>
                </c:pt>
                <c:pt idx="8">
                  <c:v>108.06999838256836</c:v>
                </c:pt>
                <c:pt idx="9">
                  <c:v>118.05999586486816</c:v>
                </c:pt>
                <c:pt idx="10">
                  <c:v>89.61997952270508</c:v>
                </c:pt>
                <c:pt idx="11">
                  <c:v>101.16999911499023</c:v>
                </c:pt>
                <c:pt idx="12">
                  <c:v>118.2398010559082</c:v>
                </c:pt>
                <c:pt idx="13">
                  <c:v>75.814003707885746</c:v>
                </c:pt>
                <c:pt idx="14">
                  <c:v>95.230003631591799</c:v>
                </c:pt>
                <c:pt idx="15">
                  <c:v>135.98000000000002</c:v>
                </c:pt>
                <c:pt idx="16">
                  <c:v>111.49999926757813</c:v>
                </c:pt>
                <c:pt idx="17">
                  <c:v>134.10000588989257</c:v>
                </c:pt>
                <c:pt idx="18">
                  <c:v>108.36799250793457</c:v>
                </c:pt>
                <c:pt idx="19">
                  <c:v>114.80899415588379</c:v>
                </c:pt>
                <c:pt idx="20">
                  <c:v>123.66649266052249</c:v>
                </c:pt>
                <c:pt idx="21">
                  <c:v>133.88800000000001</c:v>
                </c:pt>
                <c:pt idx="22">
                  <c:v>190.37200000000001</c:v>
                </c:pt>
                <c:pt idx="23">
                  <c:v>349.00000042724611</c:v>
                </c:pt>
                <c:pt idx="24">
                  <c:v>366.1</c:v>
                </c:pt>
                <c:pt idx="25">
                  <c:v>391.99999169921875</c:v>
                </c:pt>
                <c:pt idx="26">
                  <c:v>112.968</c:v>
                </c:pt>
                <c:pt idx="27">
                  <c:v>150.624</c:v>
                </c:pt>
                <c:pt idx="28">
                  <c:v>179.91200000000001</c:v>
                </c:pt>
                <c:pt idx="29">
                  <c:v>271.99999749755858</c:v>
                </c:pt>
                <c:pt idx="30">
                  <c:v>344.00008978271484</c:v>
                </c:pt>
                <c:pt idx="31">
                  <c:v>272.1984846801758</c:v>
                </c:pt>
                <c:pt idx="32">
                  <c:v>383.43851617431642</c:v>
                </c:pt>
                <c:pt idx="33">
                  <c:v>192.50000732421876</c:v>
                </c:pt>
                <c:pt idx="34">
                  <c:v>200.83199999999999</c:v>
                </c:pt>
              </c:numCache>
            </c:numRef>
          </c:xVal>
          <c:yVal>
            <c:numRef>
              <c:f>'Fig. s10'!$M$432:$M$466</c:f>
              <c:numCache>
                <c:formatCode>0.00</c:formatCode>
                <c:ptCount val="35"/>
                <c:pt idx="0">
                  <c:v>103.99999763488771</c:v>
                </c:pt>
                <c:pt idx="1">
                  <c:v>141.00101068115234</c:v>
                </c:pt>
                <c:pt idx="2">
                  <c:v>116.40000395202637</c:v>
                </c:pt>
                <c:pt idx="3">
                  <c:v>230.00000750732423</c:v>
                </c:pt>
                <c:pt idx="4">
                  <c:v>150.8099899597168</c:v>
                </c:pt>
                <c:pt idx="5">
                  <c:v>192.045590423584</c:v>
                </c:pt>
                <c:pt idx="6">
                  <c:v>133.05119680786134</c:v>
                </c:pt>
                <c:pt idx="7">
                  <c:v>176.98319680786133</c:v>
                </c:pt>
                <c:pt idx="8">
                  <c:v>192.00000668334962</c:v>
                </c:pt>
                <c:pt idx="9">
                  <c:v>118.05999586486816</c:v>
                </c:pt>
                <c:pt idx="10">
                  <c:v>164.00019424438477</c:v>
                </c:pt>
                <c:pt idx="11">
                  <c:v>153.83000851440431</c:v>
                </c:pt>
                <c:pt idx="12">
                  <c:v>168.61519680786134</c:v>
                </c:pt>
                <c:pt idx="13">
                  <c:v>183.99999642944337</c:v>
                </c:pt>
                <c:pt idx="14">
                  <c:v>144.90030383300783</c:v>
                </c:pt>
                <c:pt idx="15">
                  <c:v>224.68080319213868</c:v>
                </c:pt>
                <c:pt idx="16">
                  <c:v>193.99999328613282</c:v>
                </c:pt>
                <c:pt idx="17">
                  <c:v>208.80000906372072</c:v>
                </c:pt>
                <c:pt idx="18">
                  <c:v>193.21699359130861</c:v>
                </c:pt>
                <c:pt idx="19">
                  <c:v>194.55600000000001</c:v>
                </c:pt>
                <c:pt idx="20">
                  <c:v>213.80239361572268</c:v>
                </c:pt>
                <c:pt idx="21">
                  <c:v>221.99889596557617</c:v>
                </c:pt>
                <c:pt idx="22">
                  <c:v>335.00030169677734</c:v>
                </c:pt>
                <c:pt idx="23">
                  <c:v>473.86309020996094</c:v>
                </c:pt>
                <c:pt idx="24">
                  <c:v>452.0016965942383</c:v>
                </c:pt>
                <c:pt idx="25">
                  <c:v>577.39200000000005</c:v>
                </c:pt>
                <c:pt idx="26">
                  <c:v>163.17600000000002</c:v>
                </c:pt>
                <c:pt idx="27">
                  <c:v>241.00000564575197</c:v>
                </c:pt>
                <c:pt idx="28">
                  <c:v>251.04000000000002</c:v>
                </c:pt>
                <c:pt idx="29">
                  <c:v>367.89998315429688</c:v>
                </c:pt>
                <c:pt idx="30">
                  <c:v>511.28478723144531</c:v>
                </c:pt>
                <c:pt idx="31">
                  <c:v>375.30060552978517</c:v>
                </c:pt>
                <c:pt idx="32">
                  <c:v>441.66721148681643</c:v>
                </c:pt>
                <c:pt idx="33">
                  <c:v>286.00001544189456</c:v>
                </c:pt>
                <c:pt idx="34">
                  <c:v>269.39942596435549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D03-4F52-A182-39D4A8968253}"/>
            </c:ext>
          </c:extLst>
        </c:ser>
        <c:ser>
          <c:idx val="1"/>
          <c:order val="1"/>
          <c:tx>
            <c:strRef>
              <c:f>'Fig. s10'!$N$431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4773337824750515"/>
                  <c:y val="0.4010630790356503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s10'!$R$431:$R$432</c:f>
              <c:numCache>
                <c:formatCode>0.00</c:formatCode>
                <c:ptCount val="2"/>
              </c:numCache>
            </c:numRef>
          </c:xVal>
          <c:yVal>
            <c:numRef>
              <c:f>'Fig. s10'!$S$431:$S$432</c:f>
              <c:numCache>
                <c:formatCode>General</c:formatCode>
                <c:ptCount val="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D03-4F52-A182-39D4A8968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413376"/>
        <c:axId val="1480717472"/>
      </c:scatterChart>
      <c:valAx>
        <c:axId val="135341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/>
                  <a:t>S / J K</a:t>
                </a:r>
                <a:r>
                  <a:rPr lang="en-AU" sz="1400" b="1" baseline="30000"/>
                  <a:t>-1</a:t>
                </a:r>
                <a:r>
                  <a:rPr lang="en-AU" sz="1400" b="1"/>
                  <a:t> mol</a:t>
                </a:r>
                <a:r>
                  <a:rPr lang="en-AU" sz="1400" b="1" baseline="30000"/>
                  <a:t>-1</a:t>
                </a:r>
                <a:r>
                  <a:rPr lang="en-AU" sz="1400" b="1"/>
                  <a:t> of Cl</a:t>
                </a:r>
                <a:r>
                  <a:rPr lang="en-AU" sz="1400" b="1" baseline="30000"/>
                  <a:t>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717472"/>
        <c:crosses val="autoZero"/>
        <c:crossBetween val="midCat"/>
      </c:valAx>
      <c:valAx>
        <c:axId val="148071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S / J K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mol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of NO</a:t>
                </a:r>
                <a:r>
                  <a:rPr lang="en-AU" sz="1400" b="1" i="0" u="none" strike="noStrike" kern="1200" baseline="-25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3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</a:t>
                </a:r>
              </a:p>
            </c:rich>
          </c:tx>
          <c:layout>
            <c:manualLayout>
              <c:xMode val="edge"/>
              <c:yMode val="edge"/>
              <c:x val="2.1952550048890948E-2"/>
              <c:y val="0.264667744346526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3413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667593021460555"/>
          <c:y val="4.5809273840769917E-2"/>
          <c:w val="0.80468706053825689"/>
          <c:h val="0.78901743581264938"/>
        </c:manualLayout>
      </c:layout>
      <c:scatterChart>
        <c:scatterStyle val="lineMarker"/>
        <c:varyColors val="0"/>
        <c:ser>
          <c:idx val="0"/>
          <c:order val="0"/>
          <c:tx>
            <c:v>Cp(NO3 vs Cl)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0165517545600917"/>
                  <c:y val="0.1297458683806256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s10'!$B$472:$B$489</c:f>
              <c:numCache>
                <c:formatCode>0.00</c:formatCode>
                <c:ptCount val="18"/>
                <c:pt idx="0">
                  <c:v>48.027804562435811</c:v>
                </c:pt>
                <c:pt idx="1">
                  <c:v>52.977162837527885</c:v>
                </c:pt>
                <c:pt idx="2">
                  <c:v>50.483360349924574</c:v>
                </c:pt>
                <c:pt idx="3">
                  <c:v>86.647065558830263</c:v>
                </c:pt>
                <c:pt idx="4">
                  <c:v>51.440022682636005</c:v>
                </c:pt>
                <c:pt idx="5">
                  <c:v>78.500199152671058</c:v>
                </c:pt>
                <c:pt idx="6">
                  <c:v>76.60080517649007</c:v>
                </c:pt>
                <c:pt idx="7">
                  <c:v>71.384283877610116</c:v>
                </c:pt>
                <c:pt idx="8">
                  <c:v>52.470050886190229</c:v>
                </c:pt>
                <c:pt idx="9">
                  <c:v>52.259890309775521</c:v>
                </c:pt>
                <c:pt idx="10">
                  <c:v>77.093074777220323</c:v>
                </c:pt>
                <c:pt idx="11">
                  <c:v>78.050742830420347</c:v>
                </c:pt>
                <c:pt idx="12">
                  <c:v>72.856156706464915</c:v>
                </c:pt>
                <c:pt idx="13">
                  <c:v>75.588110878341297</c:v>
                </c:pt>
                <c:pt idx="14">
                  <c:v>75.064728879187584</c:v>
                </c:pt>
                <c:pt idx="15">
                  <c:v>80.229001225310327</c:v>
                </c:pt>
                <c:pt idx="16">
                  <c:v>347.27199999999999</c:v>
                </c:pt>
                <c:pt idx="17">
                  <c:v>107.80892056953007</c:v>
                </c:pt>
              </c:numCache>
            </c:numRef>
          </c:xVal>
          <c:yVal>
            <c:numRef>
              <c:f>'Fig. s10'!$C$472:$C$489</c:f>
              <c:numCache>
                <c:formatCode>0.00</c:formatCode>
                <c:ptCount val="18"/>
                <c:pt idx="0">
                  <c:v>89.000713226185795</c:v>
                </c:pt>
                <c:pt idx="1">
                  <c:v>93.204122245739271</c:v>
                </c:pt>
                <c:pt idx="2">
                  <c:v>93.037669332727233</c:v>
                </c:pt>
                <c:pt idx="3">
                  <c:v>139.08005306298946</c:v>
                </c:pt>
                <c:pt idx="4">
                  <c:v>95.059949831841806</c:v>
                </c:pt>
                <c:pt idx="5">
                  <c:v>156.74790640987734</c:v>
                </c:pt>
                <c:pt idx="6">
                  <c:v>76.60080517649007</c:v>
                </c:pt>
                <c:pt idx="7">
                  <c:v>141.92934110391883</c:v>
                </c:pt>
                <c:pt idx="8">
                  <c:v>96.140065801246081</c:v>
                </c:pt>
                <c:pt idx="9">
                  <c:v>98.999734402003938</c:v>
                </c:pt>
                <c:pt idx="10">
                  <c:v>151.64096857558582</c:v>
                </c:pt>
                <c:pt idx="11">
                  <c:v>209.20000000000002</c:v>
                </c:pt>
                <c:pt idx="12">
                  <c:v>149.36415569207577</c:v>
                </c:pt>
                <c:pt idx="13">
                  <c:v>150.20484758065442</c:v>
                </c:pt>
                <c:pt idx="14">
                  <c:v>151.38940726546738</c:v>
                </c:pt>
                <c:pt idx="15">
                  <c:v>154.00050064086915</c:v>
                </c:pt>
                <c:pt idx="16">
                  <c:v>472.79200000000003</c:v>
                </c:pt>
                <c:pt idx="17">
                  <c:v>187.66213553836093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BBB-457C-8559-154EB4B52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413376"/>
        <c:axId val="1480717472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'Fig. s10'!$D$431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2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0.32769315600255849"/>
                        <c:y val="2.984768636203939E-2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chemeClr val="tx1">
                                <a:lumMod val="65000"/>
                                <a:lumOff val="3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>
                      <c:ext uri="{02D57815-91ED-43cb-92C2-25804820EDAC}">
                        <c15:formulaRef>
                          <c15:sqref>'Fig. s10'!$H$471:$H$472</c15:sqref>
                        </c15:formulaRef>
                      </c:ext>
                    </c:extLst>
                    <c:numCache>
                      <c:formatCode>0.00</c:formatCode>
                      <c:ptCount val="2"/>
                      <c:pt idx="0">
                        <c:v>30</c:v>
                      </c:pt>
                      <c:pt idx="1">
                        <c:v>110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'Fig. s10'!$I$471:$I$472</c15:sqref>
                        </c15:formulaRef>
                      </c:ext>
                    </c:extLst>
                    <c:numCache>
                      <c:formatCode>0.00</c:formatCode>
                      <c:ptCount val="2"/>
                      <c:pt idx="0">
                        <c:v>75.510918031797573</c:v>
                      </c:pt>
                      <c:pt idx="1">
                        <c:v>183.82784374915832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3-2BBB-457C-8559-154EB4B5284C}"/>
                  </c:ext>
                </c:extLst>
              </c15:ser>
            </c15:filteredScatterSeries>
          </c:ext>
        </c:extLst>
      </c:scatterChart>
      <c:valAx>
        <c:axId val="135341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</a:t>
                </a:r>
                <a:r>
                  <a:rPr lang="en-AU" sz="1400" b="1" i="0" u="none" strike="noStrike" kern="1200" baseline="-25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p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/ J K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mol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of Cl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717472"/>
        <c:crosses val="autoZero"/>
        <c:crossBetween val="midCat"/>
      </c:valAx>
      <c:valAx>
        <c:axId val="148071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</a:t>
                </a:r>
                <a:r>
                  <a:rPr lang="en-AU" sz="1400" b="1" i="0" u="none" strike="noStrike" kern="1200" baseline="-25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p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/ J K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mol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of NO</a:t>
                </a:r>
                <a:r>
                  <a:rPr lang="en-AU" sz="1400" b="1" i="0" u="none" strike="noStrike" kern="1200" baseline="-25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3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3413376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848545402412935"/>
          <c:y val="0.11930008748906389"/>
          <c:w val="0.82563779527559056"/>
          <c:h val="0.70502793450031331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'Fig. s10'!$L$471:$M$471</c:f>
              <c:strCache>
                <c:ptCount val="1"/>
                <c:pt idx="0">
                  <c:v>Vm pair(Cl (NO3))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3633939875162663"/>
                  <c:y val="0.1014694029388058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s10'!$L$472:$L$488</c:f>
              <c:numCache>
                <c:formatCode>0.0000</c:formatCode>
                <c:ptCount val="17"/>
                <c:pt idx="0">
                  <c:v>3.4041845275313481E-2</c:v>
                </c:pt>
                <c:pt idx="1">
                  <c:v>4.2805039040001672E-2</c:v>
                </c:pt>
                <c:pt idx="2">
                  <c:v>4.4826222488100045E-2</c:v>
                </c:pt>
                <c:pt idx="3">
                  <c:v>5.8056690826732676E-2</c:v>
                </c:pt>
                <c:pt idx="4">
                  <c:v>6.2398307364267422E-2</c:v>
                </c:pt>
                <c:pt idx="5">
                  <c:v>6.4245559322906903E-2</c:v>
                </c:pt>
                <c:pt idx="6">
                  <c:v>6.6607563699577724E-2</c:v>
                </c:pt>
                <c:pt idx="7">
                  <c:v>6.8002269847338065E-2</c:v>
                </c:pt>
                <c:pt idx="8">
                  <c:v>7.0103392002197951E-2</c:v>
                </c:pt>
                <c:pt idx="9">
                  <c:v>7.0196115575678134E-2</c:v>
                </c:pt>
                <c:pt idx="10">
                  <c:v>7.1713717594575233E-2</c:v>
                </c:pt>
                <c:pt idx="11">
                  <c:v>7.722686801487301E-2</c:v>
                </c:pt>
                <c:pt idx="12">
                  <c:v>8.5719798782054213E-2</c:v>
                </c:pt>
                <c:pt idx="13">
                  <c:v>8.6253199617076143E-2</c:v>
                </c:pt>
                <c:pt idx="14">
                  <c:v>8.8663360374370684E-2</c:v>
                </c:pt>
                <c:pt idx="15">
                  <c:v>0.20535485525152411</c:v>
                </c:pt>
                <c:pt idx="16">
                  <c:v>0.21516885426748164</c:v>
                </c:pt>
              </c:numCache>
            </c:numRef>
          </c:xVal>
          <c:yVal>
            <c:numRef>
              <c:f>'Fig. s10'!$M$472:$M$488</c:f>
              <c:numCache>
                <c:formatCode>0.0000</c:formatCode>
                <c:ptCount val="17"/>
                <c:pt idx="0">
                  <c:v>4.770417999303677E-2</c:v>
                </c:pt>
                <c:pt idx="1">
                  <c:v>6.4847705434182334E-2</c:v>
                </c:pt>
                <c:pt idx="2">
                  <c:v>6.2451446200700908E-2</c:v>
                </c:pt>
                <c:pt idx="3">
                  <c:v>7.7054047135085721E-2</c:v>
                </c:pt>
                <c:pt idx="4">
                  <c:v>7.9606325372178308E-2</c:v>
                </c:pt>
                <c:pt idx="5">
                  <c:v>0.12200445308255616</c:v>
                </c:pt>
                <c:pt idx="6">
                  <c:v>6.6607563699577724E-2</c:v>
                </c:pt>
                <c:pt idx="7">
                  <c:v>0.10708186148966106</c:v>
                </c:pt>
                <c:pt idx="8">
                  <c:v>8.7713770797745561E-2</c:v>
                </c:pt>
                <c:pt idx="9">
                  <c:v>0.13507128417122821</c:v>
                </c:pt>
                <c:pt idx="10">
                  <c:v>7.8742736960425941E-2</c:v>
                </c:pt>
                <c:pt idx="11">
                  <c:v>0.12141272459404423</c:v>
                </c:pt>
                <c:pt idx="12">
                  <c:v>0.10881812174231298</c:v>
                </c:pt>
                <c:pt idx="13">
                  <c:v>0.11769181435995771</c:v>
                </c:pt>
                <c:pt idx="14">
                  <c:v>0.13394139145702946</c:v>
                </c:pt>
                <c:pt idx="15">
                  <c:v>0.2584415727518542</c:v>
                </c:pt>
                <c:pt idx="16">
                  <c:v>0.25962373961788393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853-49C9-9632-3775191AF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413376"/>
        <c:axId val="1480717472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v>Deming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2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-7.8127067449902096E-2"/>
                        <c:y val="0.36713910761154855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chemeClr val="tx1">
                                <a:lumMod val="65000"/>
                                <a:lumOff val="3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>
                      <c:ext uri="{02D57815-91ED-43cb-92C2-25804820EDAC}">
                        <c15:formulaRef>
                          <c15:sqref>'Fig. s10'!$R$471:$R$472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0.03</c:v>
                      </c:pt>
                      <c:pt idx="1">
                        <c:v>0.21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'Fig. s10'!$S$471:$S$472</c15:sqref>
                        </c15:formulaRef>
                      </c:ext>
                    </c:extLst>
                    <c:numCache>
                      <c:formatCode>0.0000</c:formatCode>
                      <c:ptCount val="2"/>
                      <c:pt idx="0">
                        <c:v>4.643457767829326E-2</c:v>
                      </c:pt>
                      <c:pt idx="1">
                        <c:v>0.27921780830722592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3-864C-43E0-AB09-715EC70F61D3}"/>
                  </c:ext>
                </c:extLst>
              </c15:ser>
            </c15:filteredScatterSeries>
          </c:ext>
        </c:extLst>
      </c:scatterChart>
      <c:valAx>
        <c:axId val="135341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/>
                  <a:t>V</a:t>
                </a:r>
                <a:r>
                  <a:rPr lang="en-AU" sz="1400" b="1" baseline="-25000"/>
                  <a:t>m </a:t>
                </a:r>
                <a:r>
                  <a:rPr lang="en-AU" sz="1400" b="1"/>
                  <a:t>/nm</a:t>
                </a:r>
                <a:r>
                  <a:rPr lang="en-AU" sz="1400" b="1" baseline="30000"/>
                  <a:t>3</a:t>
                </a:r>
                <a:r>
                  <a:rPr lang="en-AU" sz="1400" b="1" baseline="0"/>
                  <a:t> of Cl</a:t>
                </a:r>
                <a:r>
                  <a:rPr lang="en-AU" sz="1400" b="1" baseline="30000"/>
                  <a:t>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717472"/>
        <c:crosses val="autoZero"/>
        <c:crossBetween val="midCat"/>
      </c:valAx>
      <c:valAx>
        <c:axId val="1480717472"/>
        <c:scaling>
          <c:orientation val="minMax"/>
          <c:max val="0.30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V</a:t>
                </a:r>
                <a:r>
                  <a:rPr lang="en-AU" sz="1400" b="1" i="0" u="none" strike="noStrike" kern="1200" baseline="-25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m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/nm</a:t>
                </a:r>
                <a:r>
                  <a:rPr lang="en-AU" sz="1400" b="1" i="0" u="none" strike="noStrike" kern="1200" baseline="-25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3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of NO</a:t>
                </a:r>
                <a:r>
                  <a:rPr lang="en-AU" sz="1400" b="1" i="0" u="none" strike="noStrike" kern="1200" baseline="-25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3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</a:t>
                </a:r>
              </a:p>
            </c:rich>
          </c:tx>
          <c:layout>
            <c:manualLayout>
              <c:xMode val="edge"/>
              <c:yMode val="edge"/>
              <c:x val="1.9708595249123273E-2"/>
              <c:y val="0.347903086917284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3413376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93800563665615"/>
          <c:y val="5.0008748906386694E-2"/>
          <c:w val="0.78290955533509721"/>
          <c:h val="0.725266406375819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'Fig. s3'!$G$2</c:f>
              <c:strCache>
                <c:ptCount val="1"/>
                <c:pt idx="0">
                  <c:v>Cp pair (Cl F)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'Fig. s3'!$G$3:$G$112</c:f>
              <c:numCache>
                <c:formatCode>0.00</c:formatCode>
                <c:ptCount val="110"/>
                <c:pt idx="0">
                  <c:v>48.027804562435811</c:v>
                </c:pt>
                <c:pt idx="1">
                  <c:v>52.550021293863857</c:v>
                </c:pt>
                <c:pt idx="2">
                  <c:v>52.977162837527885</c:v>
                </c:pt>
                <c:pt idx="3">
                  <c:v>50.483360349924574</c:v>
                </c:pt>
                <c:pt idx="4">
                  <c:v>144.00022282667817</c:v>
                </c:pt>
                <c:pt idx="5">
                  <c:v>86.647065558830263</c:v>
                </c:pt>
                <c:pt idx="6">
                  <c:v>71.669734412774119</c:v>
                </c:pt>
                <c:pt idx="7">
                  <c:v>51.440022682636005</c:v>
                </c:pt>
                <c:pt idx="8">
                  <c:v>72.199032039773115</c:v>
                </c:pt>
                <c:pt idx="9">
                  <c:v>69.82962532672795</c:v>
                </c:pt>
                <c:pt idx="10">
                  <c:v>78.500199152671058</c:v>
                </c:pt>
                <c:pt idx="11">
                  <c:v>71.880085271259048</c:v>
                </c:pt>
                <c:pt idx="12">
                  <c:v>76.60080517649007</c:v>
                </c:pt>
                <c:pt idx="13">
                  <c:v>71.384283877610116</c:v>
                </c:pt>
                <c:pt idx="14">
                  <c:v>52.470050886190229</c:v>
                </c:pt>
                <c:pt idx="15">
                  <c:v>72.433303619733053</c:v>
                </c:pt>
                <c:pt idx="16">
                  <c:v>62.41105263356539</c:v>
                </c:pt>
                <c:pt idx="17">
                  <c:v>71.17025906800076</c:v>
                </c:pt>
                <c:pt idx="18">
                  <c:v>52.259890309775521</c:v>
                </c:pt>
                <c:pt idx="19">
                  <c:v>75.273297999999997</c:v>
                </c:pt>
                <c:pt idx="20">
                  <c:v>71.000203294942068</c:v>
                </c:pt>
                <c:pt idx="21">
                  <c:v>74.000008185075814</c:v>
                </c:pt>
                <c:pt idx="22">
                  <c:v>77.093074777220323</c:v>
                </c:pt>
                <c:pt idx="23">
                  <c:v>71.339639649370682</c:v>
                </c:pt>
                <c:pt idx="24">
                  <c:v>78.050742830420347</c:v>
                </c:pt>
                <c:pt idx="25">
                  <c:v>73.905842798609953</c:v>
                </c:pt>
                <c:pt idx="26">
                  <c:v>72.856156706464915</c:v>
                </c:pt>
                <c:pt idx="27">
                  <c:v>75.588110878341297</c:v>
                </c:pt>
                <c:pt idx="28">
                  <c:v>93.199739476227492</c:v>
                </c:pt>
                <c:pt idx="29">
                  <c:v>106.93894193876847</c:v>
                </c:pt>
                <c:pt idx="30">
                  <c:v>75.064728879187584</c:v>
                </c:pt>
                <c:pt idx="31">
                  <c:v>94.995934850928549</c:v>
                </c:pt>
                <c:pt idx="32">
                  <c:v>91.800324266529927</c:v>
                </c:pt>
                <c:pt idx="33">
                  <c:v>100.00137586032798</c:v>
                </c:pt>
                <c:pt idx="34">
                  <c:v>96.941285388035723</c:v>
                </c:pt>
                <c:pt idx="35">
                  <c:v>95.347701522962652</c:v>
                </c:pt>
                <c:pt idx="36">
                  <c:v>97.685260675734099</c:v>
                </c:pt>
                <c:pt idx="37">
                  <c:v>108.9706255250526</c:v>
                </c:pt>
                <c:pt idx="38">
                  <c:v>98.246181306362672</c:v>
                </c:pt>
                <c:pt idx="39">
                  <c:v>97.150117678513482</c:v>
                </c:pt>
                <c:pt idx="40">
                  <c:v>82.393838399999993</c:v>
                </c:pt>
                <c:pt idx="41">
                  <c:v>80.229001225310327</c:v>
                </c:pt>
                <c:pt idx="42">
                  <c:v>99.101989029354542</c:v>
                </c:pt>
                <c:pt idx="43">
                  <c:v>92.379483234820498</c:v>
                </c:pt>
                <c:pt idx="44">
                  <c:v>98.299402969825906</c:v>
                </c:pt>
                <c:pt idx="45">
                  <c:v>101.61702039213867</c:v>
                </c:pt>
                <c:pt idx="46">
                  <c:v>100.41144174987144</c:v>
                </c:pt>
                <c:pt idx="47">
                  <c:v>87.8644656408282</c:v>
                </c:pt>
                <c:pt idx="48">
                  <c:v>102.52568618409707</c:v>
                </c:pt>
                <c:pt idx="49">
                  <c:v>101.84891495724132</c:v>
                </c:pt>
                <c:pt idx="50">
                  <c:v>100.32095844007368</c:v>
                </c:pt>
                <c:pt idx="51">
                  <c:v>92.870201033258354</c:v>
                </c:pt>
                <c:pt idx="52">
                  <c:v>100.43154651097259</c:v>
                </c:pt>
                <c:pt idx="53">
                  <c:v>99.625313180887829</c:v>
                </c:pt>
                <c:pt idx="54">
                  <c:v>118.85199577592392</c:v>
                </c:pt>
                <c:pt idx="55">
                  <c:v>129.70057330521905</c:v>
                </c:pt>
                <c:pt idx="56">
                  <c:v>118.41000588989259</c:v>
                </c:pt>
                <c:pt idx="57">
                  <c:v>106.84265410870472</c:v>
                </c:pt>
                <c:pt idx="58">
                  <c:v>98.321875009840781</c:v>
                </c:pt>
                <c:pt idx="59">
                  <c:v>163.50925240786131</c:v>
                </c:pt>
                <c:pt idx="60">
                  <c:v>92.047466536592495</c:v>
                </c:pt>
                <c:pt idx="61">
                  <c:v>117.41240784766006</c:v>
                </c:pt>
                <c:pt idx="62">
                  <c:v>121.99596312881252</c:v>
                </c:pt>
                <c:pt idx="63">
                  <c:v>120.77787053294199</c:v>
                </c:pt>
                <c:pt idx="64">
                  <c:v>120.7654337273909</c:v>
                </c:pt>
                <c:pt idx="65">
                  <c:v>138.49040957641603</c:v>
                </c:pt>
                <c:pt idx="66">
                  <c:v>116.80025531825905</c:v>
                </c:pt>
                <c:pt idx="67">
                  <c:v>155.6412833171789</c:v>
                </c:pt>
                <c:pt idx="68">
                  <c:v>155.6417646841937</c:v>
                </c:pt>
                <c:pt idx="69">
                  <c:v>147.90093887004937</c:v>
                </c:pt>
                <c:pt idx="70">
                  <c:v>147.89998846435549</c:v>
                </c:pt>
                <c:pt idx="71">
                  <c:v>144.57808002083232</c:v>
                </c:pt>
                <c:pt idx="72">
                  <c:v>155.67392656127839</c:v>
                </c:pt>
                <c:pt idx="73">
                  <c:v>175.69840089795818</c:v>
                </c:pt>
                <c:pt idx="74">
                  <c:v>77.269233835868079</c:v>
                </c:pt>
                <c:pt idx="75">
                  <c:v>49.371200798034671</c:v>
                </c:pt>
                <c:pt idx="76">
                  <c:v>70.935238023641247</c:v>
                </c:pt>
                <c:pt idx="77">
                  <c:v>71.56995342338405</c:v>
                </c:pt>
                <c:pt idx="78">
                  <c:v>75.603372639798735</c:v>
                </c:pt>
                <c:pt idx="79">
                  <c:v>76.488480325299008</c:v>
                </c:pt>
                <c:pt idx="80">
                  <c:v>77.848798968062596</c:v>
                </c:pt>
                <c:pt idx="81">
                  <c:v>79.610725517934029</c:v>
                </c:pt>
                <c:pt idx="82">
                  <c:v>91.265252163147224</c:v>
                </c:pt>
                <c:pt idx="83">
                  <c:v>92.860714472970017</c:v>
                </c:pt>
                <c:pt idx="84">
                  <c:v>93.096474743188779</c:v>
                </c:pt>
                <c:pt idx="85">
                  <c:v>94.726677165090734</c:v>
                </c:pt>
                <c:pt idx="86">
                  <c:v>99.626539243729411</c:v>
                </c:pt>
                <c:pt idx="87">
                  <c:v>99.960061427908485</c:v>
                </c:pt>
                <c:pt idx="88">
                  <c:v>101.4977286437294</c:v>
                </c:pt>
                <c:pt idx="89">
                  <c:v>102.23072927420463</c:v>
                </c:pt>
                <c:pt idx="90">
                  <c:v>103.11784801540297</c:v>
                </c:pt>
                <c:pt idx="91">
                  <c:v>103.21777423586808</c:v>
                </c:pt>
                <c:pt idx="92">
                  <c:v>103.55559287420465</c:v>
                </c:pt>
                <c:pt idx="93">
                  <c:v>107.80892056953007</c:v>
                </c:pt>
                <c:pt idx="94">
                  <c:v>120.47119838979907</c:v>
                </c:pt>
                <c:pt idx="95">
                  <c:v>121.26633320786134</c:v>
                </c:pt>
                <c:pt idx="96">
                  <c:v>121.40000238037109</c:v>
                </c:pt>
                <c:pt idx="97">
                  <c:v>129.65605231047113</c:v>
                </c:pt>
                <c:pt idx="98">
                  <c:v>145.24576247251036</c:v>
                </c:pt>
                <c:pt idx="99">
                  <c:v>157.03338687173613</c:v>
                </c:pt>
              </c:numCache>
            </c:numRef>
          </c:xVal>
          <c:yVal>
            <c:numRef>
              <c:f>'Fig. s3'!$H$3:$H$112</c:f>
              <c:numCache>
                <c:formatCode>0.00</c:formatCode>
                <c:ptCount val="110"/>
                <c:pt idx="0">
                  <c:v>41.814870294207985</c:v>
                </c:pt>
                <c:pt idx="1">
                  <c:v>52.000169149880264</c:v>
                </c:pt>
                <c:pt idx="2">
                  <c:v>51.921152189455697</c:v>
                </c:pt>
                <c:pt idx="3">
                  <c:v>46.557004144372613</c:v>
                </c:pt>
                <c:pt idx="4">
                  <c:v>133.99907150717311</c:v>
                </c:pt>
                <c:pt idx="5">
                  <c:v>65.26946797442443</c:v>
                </c:pt>
                <c:pt idx="6">
                  <c:v>64.059968624371251</c:v>
                </c:pt>
                <c:pt idx="7">
                  <c:v>49.139250968419987</c:v>
                </c:pt>
                <c:pt idx="8">
                  <c:v>63.180076915852887</c:v>
                </c:pt>
                <c:pt idx="9">
                  <c:v>65.999835375913477</c:v>
                </c:pt>
                <c:pt idx="10">
                  <c:v>68.780214421399933</c:v>
                </c:pt>
                <c:pt idx="11">
                  <c:v>65.814966226814974</c:v>
                </c:pt>
                <c:pt idx="12">
                  <c:v>68.119171884143014</c:v>
                </c:pt>
                <c:pt idx="13">
                  <c:v>61.570897754474167</c:v>
                </c:pt>
                <c:pt idx="14">
                  <c:v>51.090282700934047</c:v>
                </c:pt>
                <c:pt idx="15">
                  <c:v>66.780145150164813</c:v>
                </c:pt>
                <c:pt idx="16">
                  <c:v>51.840071306125097</c:v>
                </c:pt>
                <c:pt idx="17">
                  <c:v>64.770189168281021</c:v>
                </c:pt>
                <c:pt idx="18">
                  <c:v>50.629647073064774</c:v>
                </c:pt>
                <c:pt idx="19">
                  <c:v>65.943752957001692</c:v>
                </c:pt>
                <c:pt idx="20">
                  <c:v>92.220087682065966</c:v>
                </c:pt>
                <c:pt idx="21">
                  <c:v>66.000350799174029</c:v>
                </c:pt>
                <c:pt idx="22">
                  <c:v>72.258777026263942</c:v>
                </c:pt>
                <c:pt idx="23">
                  <c:v>65.650187602312258</c:v>
                </c:pt>
                <c:pt idx="24">
                  <c:v>72.395278002722605</c:v>
                </c:pt>
                <c:pt idx="25">
                  <c:v>74.8566676419495</c:v>
                </c:pt>
                <c:pt idx="26">
                  <c:v>67.027051985924288</c:v>
                </c:pt>
                <c:pt idx="27">
                  <c:v>69.83935708714445</c:v>
                </c:pt>
                <c:pt idx="28">
                  <c:v>89.866534966563904</c:v>
                </c:pt>
                <c:pt idx="29">
                  <c:v>99.575794153448669</c:v>
                </c:pt>
                <c:pt idx="30">
                  <c:v>72.171766956659454</c:v>
                </c:pt>
                <c:pt idx="31">
                  <c:v>91.000110053797272</c:v>
                </c:pt>
                <c:pt idx="32">
                  <c:v>78.739772347052863</c:v>
                </c:pt>
                <c:pt idx="33">
                  <c:v>91.99874778519046</c:v>
                </c:pt>
                <c:pt idx="34">
                  <c:v>91.39867513579496</c:v>
                </c:pt>
                <c:pt idx="35">
                  <c:v>94.569492089691735</c:v>
                </c:pt>
                <c:pt idx="36">
                  <c:v>94.966716055350986</c:v>
                </c:pt>
                <c:pt idx="37">
                  <c:v>106.74815785677285</c:v>
                </c:pt>
                <c:pt idx="38">
                  <c:v>88.393608284164216</c:v>
                </c:pt>
                <c:pt idx="39">
                  <c:v>92.000391588479403</c:v>
                </c:pt>
                <c:pt idx="40">
                  <c:v>75.16948864766006</c:v>
                </c:pt>
                <c:pt idx="41">
                  <c:v>75.925708882065976</c:v>
                </c:pt>
                <c:pt idx="42">
                  <c:v>92.419776264960376</c:v>
                </c:pt>
                <c:pt idx="43">
                  <c:v>98.826161132194528</c:v>
                </c:pt>
                <c:pt idx="44">
                  <c:v>91.207910868017052</c:v>
                </c:pt>
                <c:pt idx="45">
                  <c:v>92.581483953904907</c:v>
                </c:pt>
                <c:pt idx="46">
                  <c:v>92.632970632075967</c:v>
                </c:pt>
                <c:pt idx="47">
                  <c:v>93.089318922191907</c:v>
                </c:pt>
                <c:pt idx="48">
                  <c:v>95.099818294663564</c:v>
                </c:pt>
                <c:pt idx="49">
                  <c:v>94.192666099111861</c:v>
                </c:pt>
                <c:pt idx="50">
                  <c:v>91.280357524557132</c:v>
                </c:pt>
                <c:pt idx="51">
                  <c:v>83.999840338469042</c:v>
                </c:pt>
                <c:pt idx="52">
                  <c:v>90.864268681564695</c:v>
                </c:pt>
                <c:pt idx="53">
                  <c:v>96.234779730086302</c:v>
                </c:pt>
                <c:pt idx="54">
                  <c:v>114.56419440393067</c:v>
                </c:pt>
                <c:pt idx="55">
                  <c:v>115.99901369675698</c:v>
                </c:pt>
                <c:pt idx="56">
                  <c:v>88.885243836085522</c:v>
                </c:pt>
                <c:pt idx="57">
                  <c:v>90.223310780503084</c:v>
                </c:pt>
                <c:pt idx="58">
                  <c:v>94.156342536914551</c:v>
                </c:pt>
                <c:pt idx="59">
                  <c:v>152.36589150467989</c:v>
                </c:pt>
                <c:pt idx="60">
                  <c:v>95.231243404353322</c:v>
                </c:pt>
                <c:pt idx="61">
                  <c:v>117.99198096020126</c:v>
                </c:pt>
                <c:pt idx="62">
                  <c:v>117.74248927813531</c:v>
                </c:pt>
                <c:pt idx="63">
                  <c:v>116.02169853894024</c:v>
                </c:pt>
                <c:pt idx="64">
                  <c:v>110.54273266010672</c:v>
                </c:pt>
                <c:pt idx="65">
                  <c:v>118.5870228874588</c:v>
                </c:pt>
                <c:pt idx="66">
                  <c:v>103.70091351055943</c:v>
                </c:pt>
                <c:pt idx="67">
                  <c:v>139.99919791818479</c:v>
                </c:pt>
                <c:pt idx="68">
                  <c:v>136.00086874708148</c:v>
                </c:pt>
                <c:pt idx="69">
                  <c:v>134.84784147473511</c:v>
                </c:pt>
                <c:pt idx="70">
                  <c:v>138.00144293009893</c:v>
                </c:pt>
                <c:pt idx="71">
                  <c:v>131.9976675060758</c:v>
                </c:pt>
                <c:pt idx="72">
                  <c:v>142.09802221228409</c:v>
                </c:pt>
                <c:pt idx="73">
                  <c:v>166.75124896030479</c:v>
                </c:pt>
                <c:pt idx="74">
                  <c:v>73.519117828006742</c:v>
                </c:pt>
                <c:pt idx="75">
                  <c:v>48.576238563537601</c:v>
                </c:pt>
                <c:pt idx="76">
                  <c:v>69.571889952419298</c:v>
                </c:pt>
                <c:pt idx="77">
                  <c:v>69.50240419489225</c:v>
                </c:pt>
                <c:pt idx="78">
                  <c:v>72.079528710072708</c:v>
                </c:pt>
                <c:pt idx="79">
                  <c:v>72.160106487961968</c:v>
                </c:pt>
                <c:pt idx="80">
                  <c:v>73.753127114003362</c:v>
                </c:pt>
                <c:pt idx="81">
                  <c:v>73.399826079597474</c:v>
                </c:pt>
                <c:pt idx="82">
                  <c:v>86.251656216916643</c:v>
                </c:pt>
                <c:pt idx="83">
                  <c:v>98.238858792138672</c:v>
                </c:pt>
                <c:pt idx="84">
                  <c:v>79.494295770746874</c:v>
                </c:pt>
                <c:pt idx="85">
                  <c:v>84.522039507787539</c:v>
                </c:pt>
                <c:pt idx="86">
                  <c:v>96.557515199999997</c:v>
                </c:pt>
                <c:pt idx="87">
                  <c:v>99.960061427908485</c:v>
                </c:pt>
                <c:pt idx="88">
                  <c:v>98.077686085996632</c:v>
                </c:pt>
                <c:pt idx="89">
                  <c:v>96.638096968062584</c:v>
                </c:pt>
                <c:pt idx="90">
                  <c:v>96.008905689927303</c:v>
                </c:pt>
                <c:pt idx="91">
                  <c:v>91.237602160201263</c:v>
                </c:pt>
                <c:pt idx="92">
                  <c:v>98.430996290419387</c:v>
                </c:pt>
                <c:pt idx="93">
                  <c:v>103.19886123694464</c:v>
                </c:pt>
                <c:pt idx="94">
                  <c:v>92.043476549842367</c:v>
                </c:pt>
                <c:pt idx="95">
                  <c:v>115.08640535233994</c:v>
                </c:pt>
                <c:pt idx="96">
                  <c:v>116.19336550733574</c:v>
                </c:pt>
                <c:pt idx="97">
                  <c:v>125.05658841752961</c:v>
                </c:pt>
                <c:pt idx="98">
                  <c:v>114.30057632493413</c:v>
                </c:pt>
                <c:pt idx="99">
                  <c:v>147.49076385159071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E8F-4D66-8CDA-504261FBB64F}"/>
            </c:ext>
          </c:extLst>
        </c:ser>
        <c:ser>
          <c:idx val="1"/>
          <c:order val="1"/>
          <c:tx>
            <c:strRef>
              <c:f>'Fig. s3'!$J$2</c:f>
              <c:strCache>
                <c:ptCount val="1"/>
                <c:pt idx="0">
                  <c:v>Cp pair (Cl Br)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'Fig. s3'!$J$3:$J$148</c:f>
              <c:numCache>
                <c:formatCode>0.00</c:formatCode>
                <c:ptCount val="146"/>
                <c:pt idx="0">
                  <c:v>48.027804562435811</c:v>
                </c:pt>
                <c:pt idx="1">
                  <c:v>52.550021293863857</c:v>
                </c:pt>
                <c:pt idx="2">
                  <c:v>52.977162837527885</c:v>
                </c:pt>
                <c:pt idx="3">
                  <c:v>50.483360349924574</c:v>
                </c:pt>
                <c:pt idx="4">
                  <c:v>144.00022282667817</c:v>
                </c:pt>
                <c:pt idx="5">
                  <c:v>50.987982246423748</c:v>
                </c:pt>
                <c:pt idx="6">
                  <c:v>98.001833404541017</c:v>
                </c:pt>
                <c:pt idx="7">
                  <c:v>71.91956445944254</c:v>
                </c:pt>
                <c:pt idx="8">
                  <c:v>86.647065558830263</c:v>
                </c:pt>
                <c:pt idx="9">
                  <c:v>51.427091621695659</c:v>
                </c:pt>
                <c:pt idx="10">
                  <c:v>71.669734412774119</c:v>
                </c:pt>
                <c:pt idx="11">
                  <c:v>51.440022682636005</c:v>
                </c:pt>
                <c:pt idx="12">
                  <c:v>72.199032039773115</c:v>
                </c:pt>
                <c:pt idx="13">
                  <c:v>69.82962532672795</c:v>
                </c:pt>
                <c:pt idx="14">
                  <c:v>78.500199152671058</c:v>
                </c:pt>
                <c:pt idx="15">
                  <c:v>71.880085271259048</c:v>
                </c:pt>
                <c:pt idx="16">
                  <c:v>76.60080517649007</c:v>
                </c:pt>
                <c:pt idx="17">
                  <c:v>71.384283877610116</c:v>
                </c:pt>
                <c:pt idx="18">
                  <c:v>52.470050886190229</c:v>
                </c:pt>
                <c:pt idx="19">
                  <c:v>72.433303619733053</c:v>
                </c:pt>
                <c:pt idx="20">
                  <c:v>62.41105263356539</c:v>
                </c:pt>
                <c:pt idx="21">
                  <c:v>71.17025906800076</c:v>
                </c:pt>
                <c:pt idx="22">
                  <c:v>75.925708882065976</c:v>
                </c:pt>
                <c:pt idx="23">
                  <c:v>52.259890309775521</c:v>
                </c:pt>
                <c:pt idx="24">
                  <c:v>75.411245922367854</c:v>
                </c:pt>
                <c:pt idx="25">
                  <c:v>75.273297999999997</c:v>
                </c:pt>
                <c:pt idx="26">
                  <c:v>71.000203294942068</c:v>
                </c:pt>
                <c:pt idx="27">
                  <c:v>74.000008185075814</c:v>
                </c:pt>
                <c:pt idx="28">
                  <c:v>75.849451984080517</c:v>
                </c:pt>
                <c:pt idx="29">
                  <c:v>77.093074777220323</c:v>
                </c:pt>
                <c:pt idx="30">
                  <c:v>71.339639649370682</c:v>
                </c:pt>
                <c:pt idx="31">
                  <c:v>78.050742830420347</c:v>
                </c:pt>
                <c:pt idx="32">
                  <c:v>73.905842798609953</c:v>
                </c:pt>
                <c:pt idx="33">
                  <c:v>72.856156706464915</c:v>
                </c:pt>
                <c:pt idx="34">
                  <c:v>75.588110878341297</c:v>
                </c:pt>
                <c:pt idx="35">
                  <c:v>93.199739476227492</c:v>
                </c:pt>
                <c:pt idx="36">
                  <c:v>106.93894193876847</c:v>
                </c:pt>
                <c:pt idx="37">
                  <c:v>75.064728879187584</c:v>
                </c:pt>
                <c:pt idx="38">
                  <c:v>94.995934850928549</c:v>
                </c:pt>
                <c:pt idx="39">
                  <c:v>91.800324266529927</c:v>
                </c:pt>
                <c:pt idx="40">
                  <c:v>100.00137586032798</c:v>
                </c:pt>
                <c:pt idx="41">
                  <c:v>96.941285388035723</c:v>
                </c:pt>
                <c:pt idx="42">
                  <c:v>85.842013047673589</c:v>
                </c:pt>
                <c:pt idx="43">
                  <c:v>121.33999815368652</c:v>
                </c:pt>
                <c:pt idx="44">
                  <c:v>108.9706255250526</c:v>
                </c:pt>
                <c:pt idx="45">
                  <c:v>98.246181306362672</c:v>
                </c:pt>
                <c:pt idx="46">
                  <c:v>97.150117678513482</c:v>
                </c:pt>
                <c:pt idx="47">
                  <c:v>102.99999635314941</c:v>
                </c:pt>
                <c:pt idx="48">
                  <c:v>80.229001225310327</c:v>
                </c:pt>
                <c:pt idx="49">
                  <c:v>99.101989029354542</c:v>
                </c:pt>
                <c:pt idx="50">
                  <c:v>92.379483234820498</c:v>
                </c:pt>
                <c:pt idx="51">
                  <c:v>98.299402969825906</c:v>
                </c:pt>
                <c:pt idx="52">
                  <c:v>101.61702039213867</c:v>
                </c:pt>
                <c:pt idx="53">
                  <c:v>104.41158634797925</c:v>
                </c:pt>
                <c:pt idx="54">
                  <c:v>100.41144174987144</c:v>
                </c:pt>
                <c:pt idx="55">
                  <c:v>87.8644656408282</c:v>
                </c:pt>
                <c:pt idx="56">
                  <c:v>102.52568618409707</c:v>
                </c:pt>
                <c:pt idx="57">
                  <c:v>101.84891495724132</c:v>
                </c:pt>
                <c:pt idx="58">
                  <c:v>92.870201033258354</c:v>
                </c:pt>
                <c:pt idx="59">
                  <c:v>100.43154651097259</c:v>
                </c:pt>
                <c:pt idx="60">
                  <c:v>129.70057330521905</c:v>
                </c:pt>
                <c:pt idx="61">
                  <c:v>118.41000588989259</c:v>
                </c:pt>
                <c:pt idx="62">
                  <c:v>106.84265410870472</c:v>
                </c:pt>
                <c:pt idx="63">
                  <c:v>98.321875009840781</c:v>
                </c:pt>
                <c:pt idx="64">
                  <c:v>121.99596312881252</c:v>
                </c:pt>
                <c:pt idx="65">
                  <c:v>125.51189897451782</c:v>
                </c:pt>
                <c:pt idx="66">
                  <c:v>120.77787053294199</c:v>
                </c:pt>
                <c:pt idx="67">
                  <c:v>120.7654337273909</c:v>
                </c:pt>
                <c:pt idx="68">
                  <c:v>138.49040957641603</c:v>
                </c:pt>
                <c:pt idx="69">
                  <c:v>116.80025531825905</c:v>
                </c:pt>
                <c:pt idx="70">
                  <c:v>133.90652324770753</c:v>
                </c:pt>
                <c:pt idx="71">
                  <c:v>155.6412833171789</c:v>
                </c:pt>
                <c:pt idx="72">
                  <c:v>147.90093887004937</c:v>
                </c:pt>
                <c:pt idx="73">
                  <c:v>147.89998846435549</c:v>
                </c:pt>
                <c:pt idx="74">
                  <c:v>144.57808002083232</c:v>
                </c:pt>
                <c:pt idx="75">
                  <c:v>155.67392656127839</c:v>
                </c:pt>
                <c:pt idx="76">
                  <c:v>175.41975524047447</c:v>
                </c:pt>
                <c:pt idx="77">
                  <c:v>51.843063503083648</c:v>
                </c:pt>
                <c:pt idx="78">
                  <c:v>49.371200798034671</c:v>
                </c:pt>
                <c:pt idx="79">
                  <c:v>50.731000000000002</c:v>
                </c:pt>
                <c:pt idx="80">
                  <c:v>70.398148881305318</c:v>
                </c:pt>
                <c:pt idx="81">
                  <c:v>71.56995342338405</c:v>
                </c:pt>
                <c:pt idx="82">
                  <c:v>91.265252163147224</c:v>
                </c:pt>
                <c:pt idx="83">
                  <c:v>94.726677165090734</c:v>
                </c:pt>
                <c:pt idx="84">
                  <c:v>95.00983164983721</c:v>
                </c:pt>
                <c:pt idx="85">
                  <c:v>99.960061427908485</c:v>
                </c:pt>
                <c:pt idx="86">
                  <c:v>107.80892056953007</c:v>
                </c:pt>
                <c:pt idx="87">
                  <c:v>116.93482601325259</c:v>
                </c:pt>
                <c:pt idx="88">
                  <c:v>120.10170372009277</c:v>
                </c:pt>
                <c:pt idx="89">
                  <c:v>120.47119838979907</c:v>
                </c:pt>
                <c:pt idx="90">
                  <c:v>121.26633320786134</c:v>
                </c:pt>
                <c:pt idx="91">
                  <c:v>129.65605231047113</c:v>
                </c:pt>
                <c:pt idx="92">
                  <c:v>145.24576247251036</c:v>
                </c:pt>
                <c:pt idx="93">
                  <c:v>146.40903520786134</c:v>
                </c:pt>
                <c:pt idx="94">
                  <c:v>163.00030468750001</c:v>
                </c:pt>
                <c:pt idx="95">
                  <c:v>165.19550145066572</c:v>
                </c:pt>
                <c:pt idx="96">
                  <c:v>180.73102771021934</c:v>
                </c:pt>
                <c:pt idx="97">
                  <c:v>182.00400000000002</c:v>
                </c:pt>
                <c:pt idx="98">
                  <c:v>211.22097735711336</c:v>
                </c:pt>
                <c:pt idx="99">
                  <c:v>319.43810035688665</c:v>
                </c:pt>
              </c:numCache>
            </c:numRef>
          </c:xVal>
          <c:yVal>
            <c:numRef>
              <c:f>'Fig. s3'!$K$3:$K$148</c:f>
              <c:numCache>
                <c:formatCode>0.00</c:formatCode>
                <c:ptCount val="146"/>
                <c:pt idx="0">
                  <c:v>49.829829143180717</c:v>
                </c:pt>
                <c:pt idx="1">
                  <c:v>54.889958916277457</c:v>
                </c:pt>
                <c:pt idx="2">
                  <c:v>52.389863147671569</c:v>
                </c:pt>
                <c:pt idx="3">
                  <c:v>51.379872908633303</c:v>
                </c:pt>
                <c:pt idx="4">
                  <c:v>151.40910014866398</c:v>
                </c:pt>
                <c:pt idx="5">
                  <c:v>53.258551019674783</c:v>
                </c:pt>
                <c:pt idx="6">
                  <c:v>94.558401596069345</c:v>
                </c:pt>
                <c:pt idx="7">
                  <c:v>70.554875780656729</c:v>
                </c:pt>
                <c:pt idx="8">
                  <c:v>88.70958947669854</c:v>
                </c:pt>
                <c:pt idx="9">
                  <c:v>49.97877690158537</c:v>
                </c:pt>
                <c:pt idx="10">
                  <c:v>75.399889527910801</c:v>
                </c:pt>
                <c:pt idx="11">
                  <c:v>52.469963904487862</c:v>
                </c:pt>
                <c:pt idx="12">
                  <c:v>77.38077241572266</c:v>
                </c:pt>
                <c:pt idx="13">
                  <c:v>72.000095081915859</c:v>
                </c:pt>
                <c:pt idx="14">
                  <c:v>79.700050816726446</c:v>
                </c:pt>
                <c:pt idx="15">
                  <c:v>74.999850042128372</c:v>
                </c:pt>
                <c:pt idx="16">
                  <c:v>76.60080517649007</c:v>
                </c:pt>
                <c:pt idx="17">
                  <c:v>73.219189327959114</c:v>
                </c:pt>
                <c:pt idx="18">
                  <c:v>52.929959263986241</c:v>
                </c:pt>
                <c:pt idx="19">
                  <c:v>75.303962382627816</c:v>
                </c:pt>
                <c:pt idx="20">
                  <c:v>69.454181078092176</c:v>
                </c:pt>
                <c:pt idx="21">
                  <c:v>66.000022856915209</c:v>
                </c:pt>
                <c:pt idx="22">
                  <c:v>79.077598403930665</c:v>
                </c:pt>
                <c:pt idx="23">
                  <c:v>52.760090824222431</c:v>
                </c:pt>
                <c:pt idx="24">
                  <c:v>75.897027799999989</c:v>
                </c:pt>
                <c:pt idx="25">
                  <c:v>76.520642261349209</c:v>
                </c:pt>
                <c:pt idx="26">
                  <c:v>77.000253202176651</c:v>
                </c:pt>
                <c:pt idx="27">
                  <c:v>77.000531115396498</c:v>
                </c:pt>
                <c:pt idx="28">
                  <c:v>76.266375882857801</c:v>
                </c:pt>
                <c:pt idx="29">
                  <c:v>79.594577006457968</c:v>
                </c:pt>
                <c:pt idx="30">
                  <c:v>71.900108965205888</c:v>
                </c:pt>
                <c:pt idx="31">
                  <c:v>78.965088278146936</c:v>
                </c:pt>
                <c:pt idx="32">
                  <c:v>75.316383368212882</c:v>
                </c:pt>
                <c:pt idx="33">
                  <c:v>75.06057384476405</c:v>
                </c:pt>
                <c:pt idx="34">
                  <c:v>76.741774002743995</c:v>
                </c:pt>
                <c:pt idx="35">
                  <c:v>101.65343927690105</c:v>
                </c:pt>
                <c:pt idx="36">
                  <c:v>110.62721842396863</c:v>
                </c:pt>
                <c:pt idx="37">
                  <c:v>75.942168328096685</c:v>
                </c:pt>
                <c:pt idx="38">
                  <c:v>103.00023484141371</c:v>
                </c:pt>
                <c:pt idx="39">
                  <c:v>96.460323118503027</c:v>
                </c:pt>
                <c:pt idx="40">
                  <c:v>102.00117877417517</c:v>
                </c:pt>
                <c:pt idx="41">
                  <c:v>100.00160158636953</c:v>
                </c:pt>
                <c:pt idx="42">
                  <c:v>105.30711201921117</c:v>
                </c:pt>
                <c:pt idx="43">
                  <c:v>100.36956079213867</c:v>
                </c:pt>
                <c:pt idx="44">
                  <c:v>102.93000073242187</c:v>
                </c:pt>
                <c:pt idx="45">
                  <c:v>99.205392789185225</c:v>
                </c:pt>
                <c:pt idx="46">
                  <c:v>101.80070209624121</c:v>
                </c:pt>
                <c:pt idx="47">
                  <c:v>148.00058871459962</c:v>
                </c:pt>
                <c:pt idx="48">
                  <c:v>80.998044891357424</c:v>
                </c:pt>
                <c:pt idx="49">
                  <c:v>99.136188519906497</c:v>
                </c:pt>
                <c:pt idx="50">
                  <c:v>95.720852499030016</c:v>
                </c:pt>
                <c:pt idx="51">
                  <c:v>97.282838232872109</c:v>
                </c:pt>
                <c:pt idx="52">
                  <c:v>107.8667017322998</c:v>
                </c:pt>
                <c:pt idx="53">
                  <c:v>128.39710014866398</c:v>
                </c:pt>
                <c:pt idx="54">
                  <c:v>101.67868473294286</c:v>
                </c:pt>
                <c:pt idx="55">
                  <c:v>100.83181474844783</c:v>
                </c:pt>
                <c:pt idx="56">
                  <c:v>104.5484375016399</c:v>
                </c:pt>
                <c:pt idx="57">
                  <c:v>109.22879896806259</c:v>
                </c:pt>
                <c:pt idx="58">
                  <c:v>95.999476180695481</c:v>
                </c:pt>
                <c:pt idx="59">
                  <c:v>100.8249832904728</c:v>
                </c:pt>
                <c:pt idx="60">
                  <c:v>131.9988568302164</c:v>
                </c:pt>
                <c:pt idx="61">
                  <c:v>99.068948259867852</c:v>
                </c:pt>
                <c:pt idx="62">
                  <c:v>105.98977110838064</c:v>
                </c:pt>
                <c:pt idx="63">
                  <c:v>102.23399546075659</c:v>
                </c:pt>
                <c:pt idx="64">
                  <c:v>128.63637327027399</c:v>
                </c:pt>
                <c:pt idx="65">
                  <c:v>125.53887663303071</c:v>
                </c:pt>
                <c:pt idx="66">
                  <c:v>128.11383731248284</c:v>
                </c:pt>
                <c:pt idx="67">
                  <c:v>125.18855534280394</c:v>
                </c:pt>
                <c:pt idx="68">
                  <c:v>129.55146772972603</c:v>
                </c:pt>
                <c:pt idx="69">
                  <c:v>121.00014561896884</c:v>
                </c:pt>
                <c:pt idx="70">
                  <c:v>134.92999386596679</c:v>
                </c:pt>
                <c:pt idx="71">
                  <c:v>155.46748746304891</c:v>
                </c:pt>
                <c:pt idx="72">
                  <c:v>147.90401055908202</c:v>
                </c:pt>
                <c:pt idx="73">
                  <c:v>155.71086983162766</c:v>
                </c:pt>
                <c:pt idx="74">
                  <c:v>160.63771630860563</c:v>
                </c:pt>
                <c:pt idx="75">
                  <c:v>161.55747325945208</c:v>
                </c:pt>
                <c:pt idx="76">
                  <c:v>182.15014504838558</c:v>
                </c:pt>
                <c:pt idx="77">
                  <c:v>52.164817642725019</c:v>
                </c:pt>
                <c:pt idx="78">
                  <c:v>49.538560638427739</c:v>
                </c:pt>
                <c:pt idx="79">
                  <c:v>57.881450477600097</c:v>
                </c:pt>
                <c:pt idx="80">
                  <c:v>72.998250106811525</c:v>
                </c:pt>
                <c:pt idx="81">
                  <c:v>72.975089330085666</c:v>
                </c:pt>
                <c:pt idx="82">
                  <c:v>93.459616731120704</c:v>
                </c:pt>
                <c:pt idx="83">
                  <c:v>97.897048385310981</c:v>
                </c:pt>
                <c:pt idx="84">
                  <c:v>98.210513895145652</c:v>
                </c:pt>
                <c:pt idx="85">
                  <c:v>99.960061427908485</c:v>
                </c:pt>
                <c:pt idx="86">
                  <c:v>111.12463255851733</c:v>
                </c:pt>
                <c:pt idx="87">
                  <c:v>121.12104664959894</c:v>
                </c:pt>
                <c:pt idx="88">
                  <c:v>120.91760638427735</c:v>
                </c:pt>
                <c:pt idx="89">
                  <c:v>127.61178946967621</c:v>
                </c:pt>
                <c:pt idx="90">
                  <c:v>127.1758328926237</c:v>
                </c:pt>
                <c:pt idx="91">
                  <c:v>127.99891801482606</c:v>
                </c:pt>
                <c:pt idx="92">
                  <c:v>131.49803010291441</c:v>
                </c:pt>
                <c:pt idx="93">
                  <c:v>118.40720478820801</c:v>
                </c:pt>
                <c:pt idx="94">
                  <c:v>171.0001074523926</c:v>
                </c:pt>
                <c:pt idx="95">
                  <c:v>172.57696475444922</c:v>
                </c:pt>
                <c:pt idx="96">
                  <c:v>182.23449260026976</c:v>
                </c:pt>
                <c:pt idx="97">
                  <c:v>201.1666957397461</c:v>
                </c:pt>
                <c:pt idx="98">
                  <c:v>218.60001416779406</c:v>
                </c:pt>
                <c:pt idx="99">
                  <c:v>310.2033429468529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E8F-4D66-8CDA-504261FBB64F}"/>
            </c:ext>
          </c:extLst>
        </c:ser>
        <c:ser>
          <c:idx val="2"/>
          <c:order val="2"/>
          <c:tx>
            <c:strRef>
              <c:f>'Fig. s3'!$M$2</c:f>
              <c:strCache>
                <c:ptCount val="1"/>
                <c:pt idx="0">
                  <c:v>Cp pair (Cl I)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'Fig. s3'!$M$3:$M$112</c:f>
              <c:numCache>
                <c:formatCode>0.00</c:formatCode>
                <c:ptCount val="110"/>
                <c:pt idx="0">
                  <c:v>48.027804562435811</c:v>
                </c:pt>
                <c:pt idx="1">
                  <c:v>52.550021293863857</c:v>
                </c:pt>
                <c:pt idx="2">
                  <c:v>52.977162837527885</c:v>
                </c:pt>
                <c:pt idx="3">
                  <c:v>50.483360349924574</c:v>
                </c:pt>
                <c:pt idx="4">
                  <c:v>50.987982246423748</c:v>
                </c:pt>
                <c:pt idx="5">
                  <c:v>98.001833404541017</c:v>
                </c:pt>
                <c:pt idx="6">
                  <c:v>71.91956445944254</c:v>
                </c:pt>
                <c:pt idx="7">
                  <c:v>86.647065558830263</c:v>
                </c:pt>
                <c:pt idx="8">
                  <c:v>51.427091621695659</c:v>
                </c:pt>
                <c:pt idx="9">
                  <c:v>71.669734412774119</c:v>
                </c:pt>
                <c:pt idx="10">
                  <c:v>51.440022682636005</c:v>
                </c:pt>
                <c:pt idx="11">
                  <c:v>72.199032039773115</c:v>
                </c:pt>
                <c:pt idx="12">
                  <c:v>69.82962532672795</c:v>
                </c:pt>
                <c:pt idx="13">
                  <c:v>78.500199152671058</c:v>
                </c:pt>
                <c:pt idx="14">
                  <c:v>71.880085271259048</c:v>
                </c:pt>
                <c:pt idx="15">
                  <c:v>71.384283877610116</c:v>
                </c:pt>
                <c:pt idx="16">
                  <c:v>52.470050886190229</c:v>
                </c:pt>
                <c:pt idx="17">
                  <c:v>72.433303619733053</c:v>
                </c:pt>
                <c:pt idx="18">
                  <c:v>62.41105263356539</c:v>
                </c:pt>
                <c:pt idx="19">
                  <c:v>71.17025906800076</c:v>
                </c:pt>
                <c:pt idx="20">
                  <c:v>52.259890309775521</c:v>
                </c:pt>
                <c:pt idx="21">
                  <c:v>75.273297999999997</c:v>
                </c:pt>
                <c:pt idx="22">
                  <c:v>71.000203294942068</c:v>
                </c:pt>
                <c:pt idx="23">
                  <c:v>74.000008185075814</c:v>
                </c:pt>
                <c:pt idx="24">
                  <c:v>75.849451984080517</c:v>
                </c:pt>
                <c:pt idx="25">
                  <c:v>77.093074777220323</c:v>
                </c:pt>
                <c:pt idx="26">
                  <c:v>71.339639649370682</c:v>
                </c:pt>
                <c:pt idx="27">
                  <c:v>78.050742830420347</c:v>
                </c:pt>
                <c:pt idx="28">
                  <c:v>73.905842798609953</c:v>
                </c:pt>
                <c:pt idx="29">
                  <c:v>73.545515199999997</c:v>
                </c:pt>
                <c:pt idx="30">
                  <c:v>72.856156706464915</c:v>
                </c:pt>
                <c:pt idx="31">
                  <c:v>75.588110878341297</c:v>
                </c:pt>
                <c:pt idx="32">
                  <c:v>93.199739476227492</c:v>
                </c:pt>
                <c:pt idx="33">
                  <c:v>106.93894193876847</c:v>
                </c:pt>
                <c:pt idx="34">
                  <c:v>75.064728879187584</c:v>
                </c:pt>
                <c:pt idx="35">
                  <c:v>94.995934850928549</c:v>
                </c:pt>
                <c:pt idx="36">
                  <c:v>91.800324266529927</c:v>
                </c:pt>
                <c:pt idx="37">
                  <c:v>100.00137586032798</c:v>
                </c:pt>
                <c:pt idx="38">
                  <c:v>95.347701522962652</c:v>
                </c:pt>
                <c:pt idx="39">
                  <c:v>97.685260675734099</c:v>
                </c:pt>
                <c:pt idx="40">
                  <c:v>108.9706255250526</c:v>
                </c:pt>
                <c:pt idx="41">
                  <c:v>98.246181306362672</c:v>
                </c:pt>
                <c:pt idx="42">
                  <c:v>97.150117678513482</c:v>
                </c:pt>
                <c:pt idx="43">
                  <c:v>103</c:v>
                </c:pt>
                <c:pt idx="44">
                  <c:v>80.229001225310327</c:v>
                </c:pt>
                <c:pt idx="45">
                  <c:v>99.101989029354542</c:v>
                </c:pt>
                <c:pt idx="46">
                  <c:v>98.299402969825906</c:v>
                </c:pt>
                <c:pt idx="47">
                  <c:v>101.61702039213867</c:v>
                </c:pt>
                <c:pt idx="48">
                  <c:v>100.41144174987144</c:v>
                </c:pt>
                <c:pt idx="49">
                  <c:v>87.8644656408282</c:v>
                </c:pt>
                <c:pt idx="50">
                  <c:v>102.52568618409707</c:v>
                </c:pt>
                <c:pt idx="51">
                  <c:v>101.84891495724132</c:v>
                </c:pt>
                <c:pt idx="52">
                  <c:v>92.870201033258354</c:v>
                </c:pt>
                <c:pt idx="53">
                  <c:v>100.43154651097259</c:v>
                </c:pt>
                <c:pt idx="54">
                  <c:v>99.625313180887829</c:v>
                </c:pt>
                <c:pt idx="55">
                  <c:v>118.41000588989259</c:v>
                </c:pt>
                <c:pt idx="56">
                  <c:v>106.84265410870472</c:v>
                </c:pt>
                <c:pt idx="57">
                  <c:v>98.321875009840781</c:v>
                </c:pt>
                <c:pt idx="58">
                  <c:v>92.047466536592495</c:v>
                </c:pt>
                <c:pt idx="59">
                  <c:v>125.51189897451782</c:v>
                </c:pt>
                <c:pt idx="60">
                  <c:v>120.77787053294199</c:v>
                </c:pt>
                <c:pt idx="61">
                  <c:v>120.7654337273909</c:v>
                </c:pt>
                <c:pt idx="62">
                  <c:v>116.80025531825905</c:v>
                </c:pt>
                <c:pt idx="63">
                  <c:v>147.90093887004937</c:v>
                </c:pt>
                <c:pt idx="64">
                  <c:v>147.89998846435549</c:v>
                </c:pt>
                <c:pt idx="65">
                  <c:v>51.843063503083648</c:v>
                </c:pt>
                <c:pt idx="66">
                  <c:v>47.258424158578492</c:v>
                </c:pt>
                <c:pt idx="67">
                  <c:v>49.371200798034671</c:v>
                </c:pt>
                <c:pt idx="68">
                  <c:v>51.190489512038042</c:v>
                </c:pt>
                <c:pt idx="69">
                  <c:v>52.261123996614629</c:v>
                </c:pt>
                <c:pt idx="70">
                  <c:v>71.56995342338405</c:v>
                </c:pt>
                <c:pt idx="71">
                  <c:v>78.0254460899273</c:v>
                </c:pt>
                <c:pt idx="72">
                  <c:v>91.265252163147224</c:v>
                </c:pt>
                <c:pt idx="73">
                  <c:v>99.960061427908485</c:v>
                </c:pt>
                <c:pt idx="74">
                  <c:v>121.26633320786134</c:v>
                </c:pt>
                <c:pt idx="75">
                  <c:v>129.65605231047113</c:v>
                </c:pt>
                <c:pt idx="76">
                  <c:v>145.24576247251036</c:v>
                </c:pt>
                <c:pt idx="77">
                  <c:v>180.73102771021934</c:v>
                </c:pt>
                <c:pt idx="78">
                  <c:v>182.00400000000002</c:v>
                </c:pt>
                <c:pt idx="79">
                  <c:v>248.85349295191813</c:v>
                </c:pt>
                <c:pt idx="80">
                  <c:v>319.43810035688665</c:v>
                </c:pt>
              </c:numCache>
            </c:numRef>
          </c:xVal>
          <c:yVal>
            <c:numRef>
              <c:f>'Fig. s3'!$N$3:$N$112</c:f>
              <c:numCache>
                <c:formatCode>0.00</c:formatCode>
                <c:ptCount val="110"/>
                <c:pt idx="0">
                  <c:v>51.040020858748989</c:v>
                </c:pt>
                <c:pt idx="1">
                  <c:v>53.600205696169176</c:v>
                </c:pt>
                <c:pt idx="2">
                  <c:v>56.917960644303662</c:v>
                </c:pt>
                <c:pt idx="3">
                  <c:v>52.089669124251657</c:v>
                </c:pt>
                <c:pt idx="4">
                  <c:v>52.927846045526572</c:v>
                </c:pt>
                <c:pt idx="5">
                  <c:v>98.742401596069342</c:v>
                </c:pt>
                <c:pt idx="6">
                  <c:v>71.43433639241151</c:v>
                </c:pt>
                <c:pt idx="7">
                  <c:v>81.687866953744503</c:v>
                </c:pt>
                <c:pt idx="8">
                  <c:v>52.788652438593076</c:v>
                </c:pt>
                <c:pt idx="9">
                  <c:v>77.400221955928345</c:v>
                </c:pt>
                <c:pt idx="10">
                  <c:v>52.800091394313021</c:v>
                </c:pt>
                <c:pt idx="11">
                  <c:v>74.836199918981961</c:v>
                </c:pt>
                <c:pt idx="12">
                  <c:v>73.000168000050024</c:v>
                </c:pt>
                <c:pt idx="13">
                  <c:v>82.00025643977132</c:v>
                </c:pt>
                <c:pt idx="14">
                  <c:v>76.033196633357576</c:v>
                </c:pt>
                <c:pt idx="15">
                  <c:v>74.474891365712111</c:v>
                </c:pt>
                <c:pt idx="16">
                  <c:v>52.470315884973843</c:v>
                </c:pt>
                <c:pt idx="17">
                  <c:v>75.340870443819909</c:v>
                </c:pt>
                <c:pt idx="18">
                  <c:v>68.935754554566543</c:v>
                </c:pt>
                <c:pt idx="19">
                  <c:v>84.000674404976323</c:v>
                </c:pt>
                <c:pt idx="20">
                  <c:v>52.590055838087856</c:v>
                </c:pt>
                <c:pt idx="21">
                  <c:v>75.060232588208009</c:v>
                </c:pt>
                <c:pt idx="22">
                  <c:v>83.000318050513684</c:v>
                </c:pt>
                <c:pt idx="23">
                  <c:v>78.99968366066507</c:v>
                </c:pt>
                <c:pt idx="24">
                  <c:v>82.916682304718208</c:v>
                </c:pt>
                <c:pt idx="25">
                  <c:v>77.59299741371521</c:v>
                </c:pt>
                <c:pt idx="26">
                  <c:v>73.000088104766846</c:v>
                </c:pt>
                <c:pt idx="27">
                  <c:v>79.023199581062329</c:v>
                </c:pt>
                <c:pt idx="28">
                  <c:v>78.280072261962246</c:v>
                </c:pt>
                <c:pt idx="29">
                  <c:v>77.319928040369874</c:v>
                </c:pt>
                <c:pt idx="30">
                  <c:v>76.986140484462666</c:v>
                </c:pt>
                <c:pt idx="31">
                  <c:v>77.403690698491005</c:v>
                </c:pt>
                <c:pt idx="32">
                  <c:v>99.731078242358393</c:v>
                </c:pt>
                <c:pt idx="33">
                  <c:v>99.937642324771772</c:v>
                </c:pt>
                <c:pt idx="34">
                  <c:v>77.495665903662669</c:v>
                </c:pt>
                <c:pt idx="35">
                  <c:v>109.99925458405376</c:v>
                </c:pt>
                <c:pt idx="36">
                  <c:v>100.00048964237112</c:v>
                </c:pt>
                <c:pt idx="37">
                  <c:v>102.90264639283404</c:v>
                </c:pt>
                <c:pt idx="38">
                  <c:v>100.05375061622925</c:v>
                </c:pt>
                <c:pt idx="39">
                  <c:v>105.19139886622897</c:v>
                </c:pt>
                <c:pt idx="40">
                  <c:v>99.96821958439331</c:v>
                </c:pt>
                <c:pt idx="41">
                  <c:v>97.563085053817886</c:v>
                </c:pt>
                <c:pt idx="42">
                  <c:v>106.00194257980061</c:v>
                </c:pt>
                <c:pt idx="43">
                  <c:v>166.00019680786133</c:v>
                </c:pt>
                <c:pt idx="44">
                  <c:v>83.99799287414551</c:v>
                </c:pt>
                <c:pt idx="45">
                  <c:v>98.724138620636111</c:v>
                </c:pt>
                <c:pt idx="46">
                  <c:v>98.887672722530795</c:v>
                </c:pt>
                <c:pt idx="47">
                  <c:v>111.84225003494358</c:v>
                </c:pt>
                <c:pt idx="48">
                  <c:v>100.94025335195123</c:v>
                </c:pt>
                <c:pt idx="49">
                  <c:v>100.03710181408577</c:v>
                </c:pt>
                <c:pt idx="50">
                  <c:v>112.073718045319</c:v>
                </c:pt>
                <c:pt idx="51">
                  <c:v>109.9629975450369</c:v>
                </c:pt>
                <c:pt idx="52">
                  <c:v>99.000470691898727</c:v>
                </c:pt>
                <c:pt idx="53">
                  <c:v>105.85685198414993</c:v>
                </c:pt>
                <c:pt idx="54">
                  <c:v>100.04319364973011</c:v>
                </c:pt>
                <c:pt idx="55">
                  <c:v>100.00137262181839</c:v>
                </c:pt>
                <c:pt idx="56">
                  <c:v>97.574013552289557</c:v>
                </c:pt>
                <c:pt idx="57">
                  <c:v>99.972464609805101</c:v>
                </c:pt>
                <c:pt idx="58">
                  <c:v>96.017531282527102</c:v>
                </c:pt>
                <c:pt idx="59">
                  <c:v>125.52219890276139</c:v>
                </c:pt>
                <c:pt idx="60">
                  <c:v>126.35624486681691</c:v>
                </c:pt>
                <c:pt idx="61">
                  <c:v>126.65707551516994</c:v>
                </c:pt>
                <c:pt idx="62">
                  <c:v>125.20280720797336</c:v>
                </c:pt>
                <c:pt idx="63">
                  <c:v>155.6547850229332</c:v>
                </c:pt>
                <c:pt idx="64">
                  <c:v>155.6547850229332</c:v>
                </c:pt>
                <c:pt idx="65">
                  <c:v>51.82193565184145</c:v>
                </c:pt>
                <c:pt idx="66">
                  <c:v>50.79999807739258</c:v>
                </c:pt>
                <c:pt idx="67">
                  <c:v>52.276780396069334</c:v>
                </c:pt>
                <c:pt idx="68">
                  <c:v>52.276780396069334</c:v>
                </c:pt>
                <c:pt idx="69">
                  <c:v>41.953218244918062</c:v>
                </c:pt>
                <c:pt idx="70">
                  <c:v>75.56478394884796</c:v>
                </c:pt>
                <c:pt idx="71">
                  <c:v>79.46503520786132</c:v>
                </c:pt>
                <c:pt idx="72">
                  <c:v>94.193758425616394</c:v>
                </c:pt>
                <c:pt idx="73">
                  <c:v>99.960061427908485</c:v>
                </c:pt>
                <c:pt idx="74">
                  <c:v>133.54015984889432</c:v>
                </c:pt>
                <c:pt idx="75">
                  <c:v>138.00068727232352</c:v>
                </c:pt>
                <c:pt idx="76">
                  <c:v>125.59835207051012</c:v>
                </c:pt>
                <c:pt idx="77">
                  <c:v>182.3619847151611</c:v>
                </c:pt>
                <c:pt idx="78">
                  <c:v>198.32159042358398</c:v>
                </c:pt>
                <c:pt idx="79">
                  <c:v>249.01482174953705</c:v>
                </c:pt>
                <c:pt idx="80">
                  <c:v>310.50539383057901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E8F-4D66-8CDA-504261FBB64F}"/>
            </c:ext>
          </c:extLst>
        </c:ser>
        <c:ser>
          <c:idx val="3"/>
          <c:order val="3"/>
          <c:tx>
            <c:strRef>
              <c:f>'Fig. s3'!$P$2</c:f>
              <c:strCache>
                <c:ptCount val="1"/>
                <c:pt idx="0">
                  <c:v>Cp pair (Cl H)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noFill/>
              <a:ln w="9525">
                <a:solidFill>
                  <a:sysClr val="windowText" lastClr="000000"/>
                </a:solidFill>
              </a:ln>
              <a:effectLst/>
            </c:spPr>
          </c:marker>
          <c:xVal>
            <c:numRef>
              <c:f>'Fig. s3'!$P$3:$P$26</c:f>
              <c:numCache>
                <c:formatCode>0.00</c:formatCode>
                <c:ptCount val="24"/>
                <c:pt idx="0">
                  <c:v>48.027804562435811</c:v>
                </c:pt>
                <c:pt idx="1">
                  <c:v>50.483360349924574</c:v>
                </c:pt>
                <c:pt idx="2">
                  <c:v>51.440022682636005</c:v>
                </c:pt>
                <c:pt idx="3">
                  <c:v>69.82962532672795</c:v>
                </c:pt>
                <c:pt idx="4">
                  <c:v>71.384283877610116</c:v>
                </c:pt>
                <c:pt idx="5">
                  <c:v>52.470050886190229</c:v>
                </c:pt>
                <c:pt idx="6">
                  <c:v>62.41105263356539</c:v>
                </c:pt>
                <c:pt idx="7">
                  <c:v>52.259890309775521</c:v>
                </c:pt>
                <c:pt idx="8">
                  <c:v>74.000008185075814</c:v>
                </c:pt>
                <c:pt idx="9">
                  <c:v>77.199998397827144</c:v>
                </c:pt>
                <c:pt idx="10">
                  <c:v>72.856156706464915</c:v>
                </c:pt>
                <c:pt idx="11">
                  <c:v>75.588110878341297</c:v>
                </c:pt>
                <c:pt idx="12">
                  <c:v>75.064728879187584</c:v>
                </c:pt>
                <c:pt idx="13">
                  <c:v>80.229001225310327</c:v>
                </c:pt>
                <c:pt idx="14">
                  <c:v>101.61702039213867</c:v>
                </c:pt>
                <c:pt idx="15">
                  <c:v>102.52568618409707</c:v>
                </c:pt>
                <c:pt idx="16">
                  <c:v>92.047466536592495</c:v>
                </c:pt>
                <c:pt idx="17">
                  <c:v>75.819996948242192</c:v>
                </c:pt>
                <c:pt idx="18">
                  <c:v>75.919998672485349</c:v>
                </c:pt>
                <c:pt idx="19">
                  <c:v>76.260001342773435</c:v>
                </c:pt>
                <c:pt idx="20">
                  <c:v>76.510001663208016</c:v>
                </c:pt>
                <c:pt idx="21">
                  <c:v>76.599996032714841</c:v>
                </c:pt>
                <c:pt idx="22">
                  <c:v>77.030001052856448</c:v>
                </c:pt>
                <c:pt idx="23">
                  <c:v>77.861331039942883</c:v>
                </c:pt>
              </c:numCache>
            </c:numRef>
          </c:xVal>
          <c:yVal>
            <c:numRef>
              <c:f>'Fig. s3'!$Q$3:$Q$26</c:f>
              <c:numCache>
                <c:formatCode>0.00</c:formatCode>
                <c:ptCount val="24"/>
                <c:pt idx="0">
                  <c:v>28.949633424175509</c:v>
                </c:pt>
                <c:pt idx="1">
                  <c:v>36.398814666701085</c:v>
                </c:pt>
                <c:pt idx="2">
                  <c:v>37.899231917220611</c:v>
                </c:pt>
                <c:pt idx="3">
                  <c:v>30.245128302494589</c:v>
                </c:pt>
                <c:pt idx="4">
                  <c:v>35.350436691383834</c:v>
                </c:pt>
                <c:pt idx="5">
                  <c:v>40.599921157411849</c:v>
                </c:pt>
                <c:pt idx="6">
                  <c:v>29.847899327212147</c:v>
                </c:pt>
                <c:pt idx="7">
                  <c:v>39.30044120491123</c:v>
                </c:pt>
                <c:pt idx="8">
                  <c:v>29.230585345594861</c:v>
                </c:pt>
                <c:pt idx="9">
                  <c:v>43.04448107491293</c:v>
                </c:pt>
                <c:pt idx="10">
                  <c:v>40.999353444171142</c:v>
                </c:pt>
                <c:pt idx="11">
                  <c:v>43.999923372561774</c:v>
                </c:pt>
                <c:pt idx="12">
                  <c:v>45.997102353403342</c:v>
                </c:pt>
                <c:pt idx="13">
                  <c:v>44.798091064453125</c:v>
                </c:pt>
                <c:pt idx="14">
                  <c:v>43.242476001965329</c:v>
                </c:pt>
                <c:pt idx="15">
                  <c:v>49.366806532884837</c:v>
                </c:pt>
                <c:pt idx="16">
                  <c:v>43.359441239707564</c:v>
                </c:pt>
                <c:pt idx="17">
                  <c:v>43.761720097887043</c:v>
                </c:pt>
                <c:pt idx="18">
                  <c:v>37.655999999999999</c:v>
                </c:pt>
                <c:pt idx="19">
                  <c:v>40.883968742810943</c:v>
                </c:pt>
                <c:pt idx="20">
                  <c:v>39.538799201965332</c:v>
                </c:pt>
                <c:pt idx="21">
                  <c:v>37.363121276855473</c:v>
                </c:pt>
                <c:pt idx="22">
                  <c:v>41.093886284716802</c:v>
                </c:pt>
                <c:pt idx="23">
                  <c:v>55.739687819354323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E8F-4D66-8CDA-504261FBB64F}"/>
            </c:ext>
          </c:extLst>
        </c:ser>
        <c:ser>
          <c:idx val="4"/>
          <c:order val="4"/>
          <c:tx>
            <c:strRef>
              <c:f>'Fig. s3'!$S$2</c:f>
              <c:strCache>
                <c:ptCount val="1"/>
                <c:pt idx="0">
                  <c:v>Cp pair (Cl OH)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7"/>
            <c:spPr>
              <a:noFill/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'Fig. s3'!$S$3:$S$57</c:f>
              <c:numCache>
                <c:formatCode>0.00</c:formatCode>
                <c:ptCount val="55"/>
                <c:pt idx="0">
                  <c:v>48.027804562435811</c:v>
                </c:pt>
                <c:pt idx="1">
                  <c:v>50.483360349924574</c:v>
                </c:pt>
                <c:pt idx="2">
                  <c:v>98.001833404541017</c:v>
                </c:pt>
                <c:pt idx="3">
                  <c:v>51.440022682636005</c:v>
                </c:pt>
                <c:pt idx="4">
                  <c:v>76.60080517649007</c:v>
                </c:pt>
                <c:pt idx="5">
                  <c:v>52.470050886190229</c:v>
                </c:pt>
                <c:pt idx="6">
                  <c:v>52.259890309775521</c:v>
                </c:pt>
              </c:numCache>
            </c:numRef>
          </c:xVal>
          <c:yVal>
            <c:numRef>
              <c:f>'Fig. s3'!$T$3:$T$57</c:f>
              <c:numCache>
                <c:formatCode>0.00</c:formatCode>
                <c:ptCount val="55"/>
                <c:pt idx="0">
                  <c:v>48.758759306728166</c:v>
                </c:pt>
                <c:pt idx="1">
                  <c:v>59.426665107837145</c:v>
                </c:pt>
                <c:pt idx="2">
                  <c:v>79.500181701660154</c:v>
                </c:pt>
                <c:pt idx="3">
                  <c:v>68.9297608242195</c:v>
                </c:pt>
                <c:pt idx="4">
                  <c:v>76.60080517649007</c:v>
                </c:pt>
                <c:pt idx="5">
                  <c:v>73.031003897558264</c:v>
                </c:pt>
                <c:pt idx="6">
                  <c:v>68.999585743616137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E8F-4D66-8CDA-504261FBB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413376"/>
        <c:axId val="1480717472"/>
        <c:extLst>
          <c:ext xmlns:c15="http://schemas.microsoft.com/office/drawing/2012/chart" uri="{02D57815-91ED-43cb-92C2-25804820EDAC}">
            <c15:filteredScatte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'Fig. s3'!$V$2</c15:sqref>
                        </c15:formulaRef>
                      </c:ext>
                    </c:extLst>
                    <c:strCache>
                      <c:ptCount val="1"/>
                      <c:pt idx="0">
                        <c:v>Cp pair (Cl NO3)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diamond"/>
                  <c:size val="7"/>
                  <c:spPr>
                    <a:noFill/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strRef>
                    <c:extLst>
                      <c:ext uri="{02D57815-91ED-43cb-92C2-25804820EDAC}">
                        <c15:formulaRef>
                          <c15:sqref>'Fig. s3'!$V$3:$V$36</c15:sqref>
                        </c15:formulaRef>
                      </c:ext>
                    </c:extLst>
                    <c:strCache>
                      <c:ptCount val="25"/>
                      <c:pt idx="0">
                        <c:v>48.03</c:v>
                      </c:pt>
                      <c:pt idx="1">
                        <c:v>52.98</c:v>
                      </c:pt>
                      <c:pt idx="2">
                        <c:v>50.48</c:v>
                      </c:pt>
                      <c:pt idx="3">
                        <c:v>86.65</c:v>
                      </c:pt>
                      <c:pt idx="4">
                        <c:v>51.44</c:v>
                      </c:pt>
                      <c:pt idx="5">
                        <c:v>78.50</c:v>
                      </c:pt>
                      <c:pt idx="6">
                        <c:v>76.60</c:v>
                      </c:pt>
                      <c:pt idx="7">
                        <c:v>71.38</c:v>
                      </c:pt>
                      <c:pt idx="8">
                        <c:v>52.47</c:v>
                      </c:pt>
                      <c:pt idx="9">
                        <c:v>52.26</c:v>
                      </c:pt>
                      <c:pt idx="10">
                        <c:v>77.09</c:v>
                      </c:pt>
                      <c:pt idx="11">
                        <c:v>78.05</c:v>
                      </c:pt>
                      <c:pt idx="12">
                        <c:v>72.86</c:v>
                      </c:pt>
                      <c:pt idx="13">
                        <c:v>75.59</c:v>
                      </c:pt>
                      <c:pt idx="14">
                        <c:v>75.06</c:v>
                      </c:pt>
                      <c:pt idx="15">
                        <c:v>80.23</c:v>
                      </c:pt>
                      <c:pt idx="16">
                        <c:v>347.27</c:v>
                      </c:pt>
                      <c:pt idx="17">
                        <c:v>107.81</c:v>
                      </c:pt>
                      <c:pt idx="19">
                        <c:v>Cp</c:v>
                      </c:pt>
                      <c:pt idx="20">
                        <c:v>100.37</c:v>
                      </c:pt>
                      <c:pt idx="21">
                        <c:v>103.00</c:v>
                      </c:pt>
                      <c:pt idx="22">
                        <c:v>148.00</c:v>
                      </c:pt>
                      <c:pt idx="23">
                        <c:v>166.00</c:v>
                      </c:pt>
                      <c:pt idx="24">
                        <c:v>128.40</c:v>
                      </c:pt>
                    </c:strCache>
                  </c:strRef>
                </c:xVal>
                <c:yVal>
                  <c:numRef>
                    <c:extLst>
                      <c:ext uri="{02D57815-91ED-43cb-92C2-25804820EDAC}">
                        <c15:formulaRef>
                          <c15:sqref>'Fig. s3'!$W$3:$W$36</c15:sqref>
                        </c15:formulaRef>
                      </c:ext>
                    </c:extLst>
                    <c:numCache>
                      <c:formatCode>0.00</c:formatCode>
                      <c:ptCount val="34"/>
                      <c:pt idx="0">
                        <c:v>89.000713226185795</c:v>
                      </c:pt>
                      <c:pt idx="1">
                        <c:v>93.204122245739271</c:v>
                      </c:pt>
                      <c:pt idx="2">
                        <c:v>93.037669332727233</c:v>
                      </c:pt>
                      <c:pt idx="3">
                        <c:v>139.08005306298946</c:v>
                      </c:pt>
                      <c:pt idx="4">
                        <c:v>95.059949831841806</c:v>
                      </c:pt>
                      <c:pt idx="5">
                        <c:v>156.74790640987734</c:v>
                      </c:pt>
                      <c:pt idx="6">
                        <c:v>76.60080517649007</c:v>
                      </c:pt>
                      <c:pt idx="7">
                        <c:v>141.92934110391883</c:v>
                      </c:pt>
                      <c:pt idx="8">
                        <c:v>96.140065801246081</c:v>
                      </c:pt>
                      <c:pt idx="9">
                        <c:v>98.999734402003938</c:v>
                      </c:pt>
                      <c:pt idx="10">
                        <c:v>151.64096857558582</c:v>
                      </c:pt>
                      <c:pt idx="11">
                        <c:v>209.20000000000002</c:v>
                      </c:pt>
                      <c:pt idx="12">
                        <c:v>149.36415569207577</c:v>
                      </c:pt>
                      <c:pt idx="13">
                        <c:v>150.20484758065442</c:v>
                      </c:pt>
                      <c:pt idx="14">
                        <c:v>151.38940726546738</c:v>
                      </c:pt>
                      <c:pt idx="15">
                        <c:v>154.00050064086915</c:v>
                      </c:pt>
                      <c:pt idx="16">
                        <c:v>472.79200000000003</c:v>
                      </c:pt>
                      <c:pt idx="17">
                        <c:v>187.66213553836093</c:v>
                      </c:pt>
                      <c:pt idx="19">
                        <c:v>0</c:v>
                      </c:pt>
                      <c:pt idx="20">
                        <c:v>0.90183836161336162</c:v>
                      </c:pt>
                      <c:pt idx="21">
                        <c:v>0.70451434349966913</c:v>
                      </c:pt>
                      <c:pt idx="22">
                        <c:v>0.81319007528975018</c:v>
                      </c:pt>
                      <c:pt idx="23">
                        <c:v>0.78673079385841593</c:v>
                      </c:pt>
                      <c:pt idx="24">
                        <c:v>0.80756956418350589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8-4E8F-4D66-8CDA-504261FBB64F}"/>
                  </c:ext>
                </c:extLst>
              </c15:ser>
            </c15:filteredScatterSeries>
          </c:ext>
        </c:extLst>
      </c:scatterChart>
      <c:valAx>
        <c:axId val="1353413376"/>
        <c:scaling>
          <c:orientation val="minMax"/>
          <c:max val="2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/>
                  <a:t>C</a:t>
                </a:r>
                <a:r>
                  <a:rPr lang="en-US" sz="1400" b="1" i="0" baseline="-25000"/>
                  <a:t>p</a:t>
                </a:r>
                <a:r>
                  <a:rPr lang="en-US" sz="1400" b="1" i="0"/>
                  <a:t> / J K</a:t>
                </a:r>
                <a:r>
                  <a:rPr lang="en-US" sz="1400" b="1" i="0" baseline="30000"/>
                  <a:t>-1</a:t>
                </a:r>
                <a:r>
                  <a:rPr lang="en-US" sz="1400" b="1" i="0"/>
                  <a:t> mol</a:t>
                </a:r>
                <a:r>
                  <a:rPr lang="en-US" sz="1400" b="1" i="0" baseline="30000"/>
                  <a:t>-1</a:t>
                </a:r>
                <a:r>
                  <a:rPr lang="en-US" sz="1400" b="1" i="0"/>
                  <a:t> of Cl</a:t>
                </a:r>
                <a:r>
                  <a:rPr lang="en-US" sz="1400" b="1" i="0" baseline="30000"/>
                  <a:t>-</a:t>
                </a:r>
              </a:p>
            </c:rich>
          </c:tx>
          <c:layout>
            <c:manualLayout>
              <c:xMode val="edge"/>
              <c:yMode val="edge"/>
              <c:x val="0.4329913755189102"/>
              <c:y val="0.84772793948020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717472"/>
        <c:crosses val="autoZero"/>
        <c:crossBetween val="midCat"/>
      </c:valAx>
      <c:valAx>
        <c:axId val="1480717472"/>
        <c:scaling>
          <c:orientation val="minMax"/>
          <c:max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/>
                  <a:t>C</a:t>
                </a:r>
                <a:r>
                  <a:rPr lang="en-AU" sz="1400" b="1" baseline="-25000"/>
                  <a:t>p </a:t>
                </a:r>
                <a:r>
                  <a:rPr lang="en-AU" sz="1400" b="1"/>
                  <a:t>/ J K</a:t>
                </a:r>
                <a:r>
                  <a:rPr lang="en-AU" sz="1400" b="1" baseline="30000"/>
                  <a:t>-1</a:t>
                </a:r>
                <a:r>
                  <a:rPr lang="en-AU" sz="1400" b="1"/>
                  <a:t> mol</a:t>
                </a:r>
                <a:r>
                  <a:rPr lang="en-AU" sz="1400" b="1" baseline="30000"/>
                  <a:t>-1</a:t>
                </a:r>
                <a:r>
                  <a:rPr lang="en-AU" sz="1400" b="1"/>
                  <a:t> of X</a:t>
                </a:r>
                <a:r>
                  <a:rPr lang="en-AU" sz="1400" b="1" baseline="30000"/>
                  <a:t>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3413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"/>
          <c:y val="0.88720700957156473"/>
          <c:w val="1"/>
          <c:h val="9.95259920868100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616577439738308"/>
          <c:y val="7.4758783114196037E-2"/>
          <c:w val="0.79947470811324517"/>
          <c:h val="0.72949405995303218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'Fig. s4'!$G$2</c:f>
              <c:strCache>
                <c:ptCount val="1"/>
                <c:pt idx="0">
                  <c:v>Vm pair(Cl F)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'Fig. s4'!$G$3:$G$68</c:f>
              <c:numCache>
                <c:formatCode>0.0000</c:formatCode>
                <c:ptCount val="66"/>
                <c:pt idx="0">
                  <c:v>3.4041845275313481E-2</c:v>
                </c:pt>
                <c:pt idx="1">
                  <c:v>3.9709071244688796E-2</c:v>
                </c:pt>
                <c:pt idx="2">
                  <c:v>4.2805039040001672E-2</c:v>
                </c:pt>
                <c:pt idx="3">
                  <c:v>4.4826222488100045E-2</c:v>
                </c:pt>
                <c:pt idx="4">
                  <c:v>4.7595533075209223E-2</c:v>
                </c:pt>
                <c:pt idx="5">
                  <c:v>5.8056690826732676E-2</c:v>
                </c:pt>
                <c:pt idx="6">
                  <c:v>6.0622507023909221E-2</c:v>
                </c:pt>
                <c:pt idx="7">
                  <c:v>6.2398307364267422E-2</c:v>
                </c:pt>
                <c:pt idx="8">
                  <c:v>6.2643115223786169E-2</c:v>
                </c:pt>
                <c:pt idx="9">
                  <c:v>6.3013357655238147E-2</c:v>
                </c:pt>
                <c:pt idx="10">
                  <c:v>6.4245559322906903E-2</c:v>
                </c:pt>
                <c:pt idx="11">
                  <c:v>6.5938577282347227E-2</c:v>
                </c:pt>
                <c:pt idx="12">
                  <c:v>6.6607563699577724E-2</c:v>
                </c:pt>
                <c:pt idx="13">
                  <c:v>6.8002269847338065E-2</c:v>
                </c:pt>
                <c:pt idx="14">
                  <c:v>7.0103392002197951E-2</c:v>
                </c:pt>
                <c:pt idx="15">
                  <c:v>7.0196115575678134E-2</c:v>
                </c:pt>
                <c:pt idx="16">
                  <c:v>7.0217126009647385E-2</c:v>
                </c:pt>
                <c:pt idx="17">
                  <c:v>7.0913310393760351E-2</c:v>
                </c:pt>
                <c:pt idx="18">
                  <c:v>7.1713717594575233E-2</c:v>
                </c:pt>
                <c:pt idx="19">
                  <c:v>7.361590833610096E-2</c:v>
                </c:pt>
                <c:pt idx="20">
                  <c:v>7.722686801487301E-2</c:v>
                </c:pt>
                <c:pt idx="21">
                  <c:v>7.7851225337224494E-2</c:v>
                </c:pt>
                <c:pt idx="22">
                  <c:v>7.9714463722043855E-2</c:v>
                </c:pt>
                <c:pt idx="23">
                  <c:v>8.0507189301000301E-2</c:v>
                </c:pt>
                <c:pt idx="24">
                  <c:v>8.5719798782054213E-2</c:v>
                </c:pt>
                <c:pt idx="25">
                  <c:v>8.6253199617076143E-2</c:v>
                </c:pt>
                <c:pt idx="26">
                  <c:v>8.7069910328794409E-2</c:v>
                </c:pt>
                <c:pt idx="27">
                  <c:v>8.7723000346085309E-2</c:v>
                </c:pt>
                <c:pt idx="28">
                  <c:v>8.8663360374370684E-2</c:v>
                </c:pt>
                <c:pt idx="29">
                  <c:v>8.9826163019075311E-2</c:v>
                </c:pt>
                <c:pt idx="30">
                  <c:v>9.162403724924495E-2</c:v>
                </c:pt>
                <c:pt idx="31">
                  <c:v>9.1820408502158751E-2</c:v>
                </c:pt>
                <c:pt idx="32">
                  <c:v>9.2944228588368843E-2</c:v>
                </c:pt>
                <c:pt idx="33">
                  <c:v>9.3545774984685345E-2</c:v>
                </c:pt>
                <c:pt idx="34">
                  <c:v>9.4062925800568506E-2</c:v>
                </c:pt>
                <c:pt idx="35">
                  <c:v>9.5583383276360498E-2</c:v>
                </c:pt>
                <c:pt idx="36">
                  <c:v>9.6845857634241084E-2</c:v>
                </c:pt>
                <c:pt idx="37">
                  <c:v>9.7009194740251409E-2</c:v>
                </c:pt>
                <c:pt idx="38">
                  <c:v>9.8830977729887456E-2</c:v>
                </c:pt>
                <c:pt idx="39">
                  <c:v>9.9574368493865056E-2</c:v>
                </c:pt>
                <c:pt idx="40">
                  <c:v>0.10041457264535711</c:v>
                </c:pt>
                <c:pt idx="41">
                  <c:v>0.10066339991442108</c:v>
                </c:pt>
                <c:pt idx="42">
                  <c:v>0.1018911386967418</c:v>
                </c:pt>
                <c:pt idx="43">
                  <c:v>0.10214068365131884</c:v>
                </c:pt>
                <c:pt idx="44">
                  <c:v>0.10309595221540814</c:v>
                </c:pt>
                <c:pt idx="45">
                  <c:v>0.10379000401261605</c:v>
                </c:pt>
                <c:pt idx="46">
                  <c:v>0.1059803621838338</c:v>
                </c:pt>
                <c:pt idx="47">
                  <c:v>0.10716930874365768</c:v>
                </c:pt>
                <c:pt idx="48">
                  <c:v>0.11024118582740478</c:v>
                </c:pt>
                <c:pt idx="49">
                  <c:v>0.11082049005858614</c:v>
                </c:pt>
                <c:pt idx="50">
                  <c:v>0.11116348681225006</c:v>
                </c:pt>
                <c:pt idx="51">
                  <c:v>0.11278867303800297</c:v>
                </c:pt>
                <c:pt idx="52">
                  <c:v>0.11737773834791403</c:v>
                </c:pt>
                <c:pt idx="53">
                  <c:v>0.11837970488803304</c:v>
                </c:pt>
                <c:pt idx="54">
                  <c:v>0.12063992133873186</c:v>
                </c:pt>
                <c:pt idx="55">
                  <c:v>0.12423466946121774</c:v>
                </c:pt>
                <c:pt idx="56">
                  <c:v>0.12785504441904091</c:v>
                </c:pt>
                <c:pt idx="57">
                  <c:v>0.13363462744100699</c:v>
                </c:pt>
                <c:pt idx="58">
                  <c:v>0.13525196558584734</c:v>
                </c:pt>
                <c:pt idx="59">
                  <c:v>0.13805723538607095</c:v>
                </c:pt>
                <c:pt idx="60">
                  <c:v>0.15474657438853237</c:v>
                </c:pt>
                <c:pt idx="61">
                  <c:v>0.15495040639449303</c:v>
                </c:pt>
                <c:pt idx="62">
                  <c:v>0.1613815128584011</c:v>
                </c:pt>
                <c:pt idx="63">
                  <c:v>0.16164140610416858</c:v>
                </c:pt>
                <c:pt idx="64">
                  <c:v>0.18100469592120616</c:v>
                </c:pt>
                <c:pt idx="65">
                  <c:v>0.20791676904162312</c:v>
                </c:pt>
              </c:numCache>
            </c:numRef>
          </c:xVal>
          <c:yVal>
            <c:numRef>
              <c:f>'Fig. s4'!$H$3:$H$68</c:f>
              <c:numCache>
                <c:formatCode>0.0000</c:formatCode>
                <c:ptCount val="66"/>
                <c:pt idx="0">
                  <c:v>1.6347020606215772E-2</c:v>
                </c:pt>
                <c:pt idx="1">
                  <c:v>1.9305832667949704E-2</c:v>
                </c:pt>
                <c:pt idx="2">
                  <c:v>3.5999977195608865E-2</c:v>
                </c:pt>
                <c:pt idx="3">
                  <c:v>2.5080802569905043E-2</c:v>
                </c:pt>
                <c:pt idx="4">
                  <c:v>9.034362607086785E-2</c:v>
                </c:pt>
                <c:pt idx="5">
                  <c:v>6.059369125192321E-2</c:v>
                </c:pt>
                <c:pt idx="6">
                  <c:v>3.4162047757467673E-2</c:v>
                </c:pt>
                <c:pt idx="7">
                  <c:v>3.890084657076124E-2</c:v>
                </c:pt>
                <c:pt idx="8">
                  <c:v>3.738961581893907E-2</c:v>
                </c:pt>
                <c:pt idx="9">
                  <c:v>3.4274890096675073E-2</c:v>
                </c:pt>
                <c:pt idx="10">
                  <c:v>3.6089644210743281E-2</c:v>
                </c:pt>
                <c:pt idx="11">
                  <c:v>3.9862822082676164E-2</c:v>
                </c:pt>
                <c:pt idx="12">
                  <c:v>3.8100641098771489E-2</c:v>
                </c:pt>
                <c:pt idx="13">
                  <c:v>3.2864358791299654E-2</c:v>
                </c:pt>
                <c:pt idx="14">
                  <c:v>5.4363833864186674E-2</c:v>
                </c:pt>
                <c:pt idx="15">
                  <c:v>3.8775265350592732E-2</c:v>
                </c:pt>
                <c:pt idx="16">
                  <c:v>3.7172424570876848E-2</c:v>
                </c:pt>
                <c:pt idx="17">
                  <c:v>3.943014015969299E-2</c:v>
                </c:pt>
                <c:pt idx="18">
                  <c:v>5.4210707409463363E-2</c:v>
                </c:pt>
                <c:pt idx="19">
                  <c:v>4.1634608457470731E-2</c:v>
                </c:pt>
                <c:pt idx="20">
                  <c:v>4.8242703003009861E-2</c:v>
                </c:pt>
                <c:pt idx="21">
                  <c:v>3.4679847397705313E-2</c:v>
                </c:pt>
                <c:pt idx="22">
                  <c:v>5.6941760750216029E-2</c:v>
                </c:pt>
                <c:pt idx="23">
                  <c:v>4.4267260530858214E-2</c:v>
                </c:pt>
                <c:pt idx="24">
                  <c:v>4.0770218155541223E-2</c:v>
                </c:pt>
                <c:pt idx="25">
                  <c:v>4.9197288051904091E-2</c:v>
                </c:pt>
                <c:pt idx="26">
                  <c:v>5.3296853050634245E-2</c:v>
                </c:pt>
                <c:pt idx="27">
                  <c:v>5.1103540983736116E-2</c:v>
                </c:pt>
                <c:pt idx="28">
                  <c:v>5.9537595657423815E-2</c:v>
                </c:pt>
                <c:pt idx="29">
                  <c:v>5.4736517070291812E-2</c:v>
                </c:pt>
                <c:pt idx="30">
                  <c:v>4.7628568431829221E-2</c:v>
                </c:pt>
                <c:pt idx="31">
                  <c:v>6.4990711625485406E-2</c:v>
                </c:pt>
                <c:pt idx="32">
                  <c:v>4.841859470736129E-2</c:v>
                </c:pt>
                <c:pt idx="33">
                  <c:v>4.6587150942484272E-2</c:v>
                </c:pt>
                <c:pt idx="34">
                  <c:v>4.5752856344662564E-2</c:v>
                </c:pt>
                <c:pt idx="35">
                  <c:v>4.9686794074767351E-2</c:v>
                </c:pt>
                <c:pt idx="36">
                  <c:v>5.0392472931035659E-2</c:v>
                </c:pt>
                <c:pt idx="37">
                  <c:v>5.84335115860578E-2</c:v>
                </c:pt>
                <c:pt idx="38">
                  <c:v>5.2273391739001349E-2</c:v>
                </c:pt>
                <c:pt idx="39">
                  <c:v>5.0611837383201311E-2</c:v>
                </c:pt>
                <c:pt idx="40">
                  <c:v>6.5430935783081998E-2</c:v>
                </c:pt>
                <c:pt idx="41">
                  <c:v>5.1331804482846501E-2</c:v>
                </c:pt>
                <c:pt idx="42">
                  <c:v>5.3571917607984659E-2</c:v>
                </c:pt>
                <c:pt idx="43">
                  <c:v>5.2163986941378054E-2</c:v>
                </c:pt>
                <c:pt idx="44">
                  <c:v>5.3162012530009781E-2</c:v>
                </c:pt>
                <c:pt idx="45">
                  <c:v>5.5046129012768827E-2</c:v>
                </c:pt>
                <c:pt idx="46">
                  <c:v>5.3530915367729456E-2</c:v>
                </c:pt>
                <c:pt idx="47">
                  <c:v>6.2477527704343325E-2</c:v>
                </c:pt>
                <c:pt idx="48">
                  <c:v>8.3021278153886394E-2</c:v>
                </c:pt>
                <c:pt idx="49">
                  <c:v>4.7742509091721348E-2</c:v>
                </c:pt>
                <c:pt idx="50">
                  <c:v>5.8131448743217712E-2</c:v>
                </c:pt>
                <c:pt idx="51">
                  <c:v>7.786342466315016E-2</c:v>
                </c:pt>
                <c:pt idx="52">
                  <c:v>4.6408551007448388E-2</c:v>
                </c:pt>
                <c:pt idx="53">
                  <c:v>4.7075048252147693E-2</c:v>
                </c:pt>
                <c:pt idx="54">
                  <c:v>6.778646593711847E-2</c:v>
                </c:pt>
                <c:pt idx="55">
                  <c:v>6.0418963037977426E-2</c:v>
                </c:pt>
                <c:pt idx="56">
                  <c:v>7.6433861105545814E-2</c:v>
                </c:pt>
                <c:pt idx="57">
                  <c:v>7.7829682108775014E-2</c:v>
                </c:pt>
                <c:pt idx="58">
                  <c:v>8.3854097126863578E-2</c:v>
                </c:pt>
                <c:pt idx="59">
                  <c:v>6.2681236943712165E-2</c:v>
                </c:pt>
                <c:pt idx="60">
                  <c:v>7.8478350935824934E-2</c:v>
                </c:pt>
                <c:pt idx="61">
                  <c:v>9.0592596581581808E-2</c:v>
                </c:pt>
                <c:pt idx="62">
                  <c:v>0.1155629251365949</c:v>
                </c:pt>
                <c:pt idx="63">
                  <c:v>9.6670824816528972E-2</c:v>
                </c:pt>
                <c:pt idx="64">
                  <c:v>9.5181960206379035E-2</c:v>
                </c:pt>
                <c:pt idx="65">
                  <c:v>0.114843908427832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59D-4FAD-B729-24E564249A3A}"/>
            </c:ext>
          </c:extLst>
        </c:ser>
        <c:ser>
          <c:idx val="1"/>
          <c:order val="1"/>
          <c:tx>
            <c:strRef>
              <c:f>'Fig. s4'!$J$2</c:f>
              <c:strCache>
                <c:ptCount val="1"/>
                <c:pt idx="0">
                  <c:v>Vm pair(Cl Br)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'Fig. s4'!$J$3:$J$68</c:f>
              <c:numCache>
                <c:formatCode>0.0000</c:formatCode>
                <c:ptCount val="66"/>
                <c:pt idx="0">
                  <c:v>3.4041845275313481E-2</c:v>
                </c:pt>
                <c:pt idx="1">
                  <c:v>3.9709071244688796E-2</c:v>
                </c:pt>
                <c:pt idx="2">
                  <c:v>4.2805039040001672E-2</c:v>
                </c:pt>
                <c:pt idx="3">
                  <c:v>4.4826222488100045E-2</c:v>
                </c:pt>
                <c:pt idx="4">
                  <c:v>4.7595533075209223E-2</c:v>
                </c:pt>
                <c:pt idx="5">
                  <c:v>5.8056690826732676E-2</c:v>
                </c:pt>
                <c:pt idx="6">
                  <c:v>5.9626452134534123E-2</c:v>
                </c:pt>
                <c:pt idx="7">
                  <c:v>6.0622507023909221E-2</c:v>
                </c:pt>
                <c:pt idx="8">
                  <c:v>6.2398307364267422E-2</c:v>
                </c:pt>
                <c:pt idx="9">
                  <c:v>6.2643115223786169E-2</c:v>
                </c:pt>
                <c:pt idx="10">
                  <c:v>6.3013357655238147E-2</c:v>
                </c:pt>
                <c:pt idx="11">
                  <c:v>6.4245559322906903E-2</c:v>
                </c:pt>
                <c:pt idx="12">
                  <c:v>6.5938577282347227E-2</c:v>
                </c:pt>
                <c:pt idx="13">
                  <c:v>6.6607563699577724E-2</c:v>
                </c:pt>
                <c:pt idx="14">
                  <c:v>6.8002269847338065E-2</c:v>
                </c:pt>
                <c:pt idx="15">
                  <c:v>7.0103392002197951E-2</c:v>
                </c:pt>
                <c:pt idx="16">
                  <c:v>7.0196115575678134E-2</c:v>
                </c:pt>
                <c:pt idx="17">
                  <c:v>7.0217126009647385E-2</c:v>
                </c:pt>
                <c:pt idx="18">
                  <c:v>7.0913310393760351E-2</c:v>
                </c:pt>
                <c:pt idx="19">
                  <c:v>7.1713717594575233E-2</c:v>
                </c:pt>
                <c:pt idx="20">
                  <c:v>7.3007784573447448E-2</c:v>
                </c:pt>
                <c:pt idx="21">
                  <c:v>7.361590833610096E-2</c:v>
                </c:pt>
                <c:pt idx="22">
                  <c:v>7.4603495941121034E-2</c:v>
                </c:pt>
                <c:pt idx="23">
                  <c:v>7.722686801487301E-2</c:v>
                </c:pt>
                <c:pt idx="24">
                  <c:v>7.7851225337224494E-2</c:v>
                </c:pt>
                <c:pt idx="25">
                  <c:v>7.9714463722043855E-2</c:v>
                </c:pt>
                <c:pt idx="26">
                  <c:v>8.0507189301000301E-2</c:v>
                </c:pt>
                <c:pt idx="27">
                  <c:v>8.5719798782054213E-2</c:v>
                </c:pt>
                <c:pt idx="28">
                  <c:v>8.6253199617076143E-2</c:v>
                </c:pt>
                <c:pt idx="29">
                  <c:v>8.7069910328794409E-2</c:v>
                </c:pt>
                <c:pt idx="30">
                  <c:v>8.8663360374370684E-2</c:v>
                </c:pt>
                <c:pt idx="31">
                  <c:v>8.9826163019075311E-2</c:v>
                </c:pt>
                <c:pt idx="32">
                  <c:v>9.162403724924495E-2</c:v>
                </c:pt>
                <c:pt idx="33">
                  <c:v>9.1820408502158751E-2</c:v>
                </c:pt>
                <c:pt idx="34">
                  <c:v>9.2944228588368843E-2</c:v>
                </c:pt>
                <c:pt idx="35">
                  <c:v>9.3545774984685345E-2</c:v>
                </c:pt>
                <c:pt idx="36">
                  <c:v>9.354880822359958E-2</c:v>
                </c:pt>
                <c:pt idx="37">
                  <c:v>9.4062925800568506E-2</c:v>
                </c:pt>
                <c:pt idx="38">
                  <c:v>9.5583383276360498E-2</c:v>
                </c:pt>
                <c:pt idx="39">
                  <c:v>9.6845857634241084E-2</c:v>
                </c:pt>
                <c:pt idx="40">
                  <c:v>9.7009194740251409E-2</c:v>
                </c:pt>
                <c:pt idx="41">
                  <c:v>9.8830977729887456E-2</c:v>
                </c:pt>
                <c:pt idx="42">
                  <c:v>0.10041457264535711</c:v>
                </c:pt>
                <c:pt idx="43">
                  <c:v>0.10066339991442108</c:v>
                </c:pt>
                <c:pt idx="44">
                  <c:v>0.10100387404202874</c:v>
                </c:pt>
                <c:pt idx="45">
                  <c:v>0.1012701916024287</c:v>
                </c:pt>
                <c:pt idx="46">
                  <c:v>0.1018911386967418</c:v>
                </c:pt>
                <c:pt idx="47">
                  <c:v>0.10214068365131884</c:v>
                </c:pt>
                <c:pt idx="48">
                  <c:v>0.10309595221540814</c:v>
                </c:pt>
                <c:pt idx="49">
                  <c:v>0.10379000401261605</c:v>
                </c:pt>
                <c:pt idx="50">
                  <c:v>0.1059803621838338</c:v>
                </c:pt>
                <c:pt idx="51">
                  <c:v>0.11024118582740478</c:v>
                </c:pt>
                <c:pt idx="52">
                  <c:v>0.11082049005858614</c:v>
                </c:pt>
                <c:pt idx="53">
                  <c:v>0.11737773834791403</c:v>
                </c:pt>
                <c:pt idx="54">
                  <c:v>0.11837970488803304</c:v>
                </c:pt>
                <c:pt idx="55">
                  <c:v>0.12063992133873186</c:v>
                </c:pt>
                <c:pt idx="56">
                  <c:v>0.12165158017822653</c:v>
                </c:pt>
                <c:pt idx="57">
                  <c:v>0.13001209605011552</c:v>
                </c:pt>
                <c:pt idx="58">
                  <c:v>0.13363462744100699</c:v>
                </c:pt>
                <c:pt idx="59">
                  <c:v>0.13525196558584734</c:v>
                </c:pt>
                <c:pt idx="60">
                  <c:v>0.13723300902220123</c:v>
                </c:pt>
                <c:pt idx="61">
                  <c:v>0.13805723538607095</c:v>
                </c:pt>
                <c:pt idx="62">
                  <c:v>0.16164140610416858</c:v>
                </c:pt>
                <c:pt idx="63">
                  <c:v>0.18707825197230929</c:v>
                </c:pt>
                <c:pt idx="64">
                  <c:v>0.20535485525152411</c:v>
                </c:pt>
                <c:pt idx="65">
                  <c:v>0.21274398852630252</c:v>
                </c:pt>
              </c:numCache>
            </c:numRef>
          </c:xVal>
          <c:yVal>
            <c:numRef>
              <c:f>'Fig. s4'!$K$3:$K$68</c:f>
              <c:numCache>
                <c:formatCode>0.0000</c:formatCode>
                <c:ptCount val="66"/>
                <c:pt idx="0">
                  <c:v>4.1631895681351935E-2</c:v>
                </c:pt>
                <c:pt idx="1">
                  <c:v>4.7833312476269742E-2</c:v>
                </c:pt>
                <c:pt idx="2">
                  <c:v>4.8193256896031801E-2</c:v>
                </c:pt>
                <c:pt idx="3">
                  <c:v>5.3344712365517924E-2</c:v>
                </c:pt>
                <c:pt idx="4">
                  <c:v>0.15683566317442107</c:v>
                </c:pt>
                <c:pt idx="5">
                  <c:v>6.6958044190127561E-2</c:v>
                </c:pt>
                <c:pt idx="6">
                  <c:v>6.519174267685432E-2</c:v>
                </c:pt>
                <c:pt idx="7">
                  <c:v>7.1172732110715023E-2</c:v>
                </c:pt>
                <c:pt idx="8">
                  <c:v>7.2121381931582351E-2</c:v>
                </c:pt>
                <c:pt idx="9">
                  <c:v>7.6411782529081596E-2</c:v>
                </c:pt>
                <c:pt idx="10">
                  <c:v>8.0014040843718673E-2</c:v>
                </c:pt>
                <c:pt idx="11">
                  <c:v>7.3994050594813787E-2</c:v>
                </c:pt>
                <c:pt idx="12">
                  <c:v>7.7756124431630144E-2</c:v>
                </c:pt>
                <c:pt idx="13">
                  <c:v>6.6607563699577724E-2</c:v>
                </c:pt>
                <c:pt idx="14">
                  <c:v>8.2186551901094418E-2</c:v>
                </c:pt>
                <c:pt idx="15">
                  <c:v>7.9771260159817545E-2</c:v>
                </c:pt>
                <c:pt idx="16">
                  <c:v>8.1323263878511465E-2</c:v>
                </c:pt>
                <c:pt idx="17">
                  <c:v>8.090593618579138E-2</c:v>
                </c:pt>
                <c:pt idx="18">
                  <c:v>8.3030500122537446E-2</c:v>
                </c:pt>
                <c:pt idx="19">
                  <c:v>8.1973958524111268E-2</c:v>
                </c:pt>
                <c:pt idx="20">
                  <c:v>8.8620420590792531E-2</c:v>
                </c:pt>
                <c:pt idx="21">
                  <c:v>8.5017758528084575E-2</c:v>
                </c:pt>
                <c:pt idx="22">
                  <c:v>8.7029931917061362E-2</c:v>
                </c:pt>
                <c:pt idx="23">
                  <c:v>9.1097961401351943E-2</c:v>
                </c:pt>
                <c:pt idx="24">
                  <c:v>8.3098269308830575E-2</c:v>
                </c:pt>
                <c:pt idx="25">
                  <c:v>9.0385151647363049E-2</c:v>
                </c:pt>
                <c:pt idx="26">
                  <c:v>9.8920484020832783E-2</c:v>
                </c:pt>
                <c:pt idx="27">
                  <c:v>9.3500359098739022E-2</c:v>
                </c:pt>
                <c:pt idx="28">
                  <c:v>9.7455753358257083E-2</c:v>
                </c:pt>
                <c:pt idx="29">
                  <c:v>0.12066319329126536</c:v>
                </c:pt>
                <c:pt idx="30">
                  <c:v>0.10320347093256392</c:v>
                </c:pt>
                <c:pt idx="31">
                  <c:v>0.11398627974345175</c:v>
                </c:pt>
                <c:pt idx="32">
                  <c:v>0.10350513597570649</c:v>
                </c:pt>
                <c:pt idx="33">
                  <c:v>0.12420352418043118</c:v>
                </c:pt>
                <c:pt idx="34">
                  <c:v>0.10906564817889959</c:v>
                </c:pt>
                <c:pt idx="35">
                  <c:v>0.1343980593114516</c:v>
                </c:pt>
                <c:pt idx="36">
                  <c:v>0.10516887471456615</c:v>
                </c:pt>
                <c:pt idx="37">
                  <c:v>0.13517706707300686</c:v>
                </c:pt>
                <c:pt idx="38">
                  <c:v>0.1160833233143221</c:v>
                </c:pt>
                <c:pt idx="39">
                  <c:v>0.14455840462937675</c:v>
                </c:pt>
                <c:pt idx="40">
                  <c:v>0.11289534853813323</c:v>
                </c:pt>
                <c:pt idx="41">
                  <c:v>0.11701910675950676</c:v>
                </c:pt>
                <c:pt idx="42">
                  <c:v>0.11065012700749711</c:v>
                </c:pt>
                <c:pt idx="43">
                  <c:v>0.12029915034257258</c:v>
                </c:pt>
                <c:pt idx="44">
                  <c:v>0.11594617731128483</c:v>
                </c:pt>
                <c:pt idx="45">
                  <c:v>0.11492505897345597</c:v>
                </c:pt>
                <c:pt idx="46">
                  <c:v>0.11899873304057959</c:v>
                </c:pt>
                <c:pt idx="47">
                  <c:v>0.11970616730936506</c:v>
                </c:pt>
                <c:pt idx="48">
                  <c:v>0.12176331975395877</c:v>
                </c:pt>
                <c:pt idx="49">
                  <c:v>0.12148942764997595</c:v>
                </c:pt>
                <c:pt idx="50">
                  <c:v>0.11957967017235666</c:v>
                </c:pt>
                <c:pt idx="51">
                  <c:v>0.13026026262037441</c:v>
                </c:pt>
                <c:pt idx="52">
                  <c:v>0.13708054044252541</c:v>
                </c:pt>
                <c:pt idx="53">
                  <c:v>0.13319273363256856</c:v>
                </c:pt>
                <c:pt idx="54">
                  <c:v>0.1392522787726046</c:v>
                </c:pt>
                <c:pt idx="55">
                  <c:v>0.13798906229829655</c:v>
                </c:pt>
                <c:pt idx="56">
                  <c:v>0.11417168574398442</c:v>
                </c:pt>
                <c:pt idx="57">
                  <c:v>0.15021079557265196</c:v>
                </c:pt>
                <c:pt idx="58">
                  <c:v>0.17308650832939793</c:v>
                </c:pt>
                <c:pt idx="59">
                  <c:v>0.16156330157356624</c:v>
                </c:pt>
                <c:pt idx="60">
                  <c:v>0.17230557019364148</c:v>
                </c:pt>
                <c:pt idx="61">
                  <c:v>0.17141502849314566</c:v>
                </c:pt>
                <c:pt idx="62">
                  <c:v>0.1931687708279268</c:v>
                </c:pt>
                <c:pt idx="63">
                  <c:v>0.15962340760996754</c:v>
                </c:pt>
                <c:pt idx="64">
                  <c:v>0.22062253372582075</c:v>
                </c:pt>
                <c:pt idx="65">
                  <c:v>0.22332791781684966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59D-4FAD-B729-24E564249A3A}"/>
            </c:ext>
          </c:extLst>
        </c:ser>
        <c:ser>
          <c:idx val="2"/>
          <c:order val="2"/>
          <c:tx>
            <c:strRef>
              <c:f>'Fig. s4'!$M$2</c:f>
              <c:strCache>
                <c:ptCount val="1"/>
                <c:pt idx="0">
                  <c:v>Vm pair(Cl I)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'Fig. s4'!$M$3:$M$57</c:f>
              <c:numCache>
                <c:formatCode>0.0000</c:formatCode>
                <c:ptCount val="55"/>
                <c:pt idx="0">
                  <c:v>3.4041845275313481E-2</c:v>
                </c:pt>
                <c:pt idx="1">
                  <c:v>3.9709071244688796E-2</c:v>
                </c:pt>
                <c:pt idx="2">
                  <c:v>4.2805039040001672E-2</c:v>
                </c:pt>
                <c:pt idx="3">
                  <c:v>4.4826222488100045E-2</c:v>
                </c:pt>
                <c:pt idx="4">
                  <c:v>5.4744105187485216E-2</c:v>
                </c:pt>
                <c:pt idx="5">
                  <c:v>5.8056690826732676E-2</c:v>
                </c:pt>
                <c:pt idx="6">
                  <c:v>5.9626452134534123E-2</c:v>
                </c:pt>
                <c:pt idx="7">
                  <c:v>6.0622507023909221E-2</c:v>
                </c:pt>
                <c:pt idx="8">
                  <c:v>6.2398307364267422E-2</c:v>
                </c:pt>
                <c:pt idx="9">
                  <c:v>6.2643115223786169E-2</c:v>
                </c:pt>
                <c:pt idx="10">
                  <c:v>6.3013357655238147E-2</c:v>
                </c:pt>
                <c:pt idx="11">
                  <c:v>6.4245559322906903E-2</c:v>
                </c:pt>
                <c:pt idx="12">
                  <c:v>6.8002269847338065E-2</c:v>
                </c:pt>
                <c:pt idx="13">
                  <c:v>7.0103392002197951E-2</c:v>
                </c:pt>
                <c:pt idx="14">
                  <c:v>7.0196115575678134E-2</c:v>
                </c:pt>
                <c:pt idx="15">
                  <c:v>7.0217126009647385E-2</c:v>
                </c:pt>
                <c:pt idx="16">
                  <c:v>7.0913310393760351E-2</c:v>
                </c:pt>
                <c:pt idx="17">
                  <c:v>7.1713717594575233E-2</c:v>
                </c:pt>
                <c:pt idx="18">
                  <c:v>7.3007784573447448E-2</c:v>
                </c:pt>
                <c:pt idx="19">
                  <c:v>7.361590833610096E-2</c:v>
                </c:pt>
                <c:pt idx="20">
                  <c:v>7.4603495941121034E-2</c:v>
                </c:pt>
                <c:pt idx="21">
                  <c:v>7.5529180644554647E-2</c:v>
                </c:pt>
                <c:pt idx="22">
                  <c:v>7.722686801487301E-2</c:v>
                </c:pt>
                <c:pt idx="23">
                  <c:v>7.7851225337224494E-2</c:v>
                </c:pt>
                <c:pt idx="24">
                  <c:v>7.9714463722043855E-2</c:v>
                </c:pt>
                <c:pt idx="25">
                  <c:v>8.0507189301000301E-2</c:v>
                </c:pt>
                <c:pt idx="26">
                  <c:v>8.5719798782054213E-2</c:v>
                </c:pt>
                <c:pt idx="27">
                  <c:v>8.6253199617076143E-2</c:v>
                </c:pt>
                <c:pt idx="28">
                  <c:v>8.7069910328794409E-2</c:v>
                </c:pt>
                <c:pt idx="29">
                  <c:v>8.8663360374370684E-2</c:v>
                </c:pt>
                <c:pt idx="30">
                  <c:v>9.162403724924495E-2</c:v>
                </c:pt>
                <c:pt idx="31">
                  <c:v>9.1820408502158751E-2</c:v>
                </c:pt>
                <c:pt idx="32">
                  <c:v>9.3545774984685345E-2</c:v>
                </c:pt>
                <c:pt idx="33">
                  <c:v>9.4062925800568506E-2</c:v>
                </c:pt>
                <c:pt idx="34">
                  <c:v>9.5583383276360498E-2</c:v>
                </c:pt>
                <c:pt idx="35">
                  <c:v>9.6845857634241084E-2</c:v>
                </c:pt>
                <c:pt idx="36">
                  <c:v>9.8830977729887456E-2</c:v>
                </c:pt>
                <c:pt idx="37">
                  <c:v>0.10066339991442108</c:v>
                </c:pt>
                <c:pt idx="38">
                  <c:v>0.1012701916024287</c:v>
                </c:pt>
                <c:pt idx="39">
                  <c:v>0.1018911386967418</c:v>
                </c:pt>
                <c:pt idx="40">
                  <c:v>0.10214068365131884</c:v>
                </c:pt>
                <c:pt idx="41">
                  <c:v>0.10309595221540814</c:v>
                </c:pt>
                <c:pt idx="42">
                  <c:v>0.10379000401261605</c:v>
                </c:pt>
                <c:pt idx="43">
                  <c:v>0.1059803621838338</c:v>
                </c:pt>
                <c:pt idx="44">
                  <c:v>0.11024118582740478</c:v>
                </c:pt>
                <c:pt idx="45">
                  <c:v>0.11082049005858614</c:v>
                </c:pt>
                <c:pt idx="46">
                  <c:v>0.11737773834791403</c:v>
                </c:pt>
                <c:pt idx="47">
                  <c:v>0.11837970488803304</c:v>
                </c:pt>
                <c:pt idx="48">
                  <c:v>0.12063992133873186</c:v>
                </c:pt>
                <c:pt idx="49">
                  <c:v>0.12165158017822653</c:v>
                </c:pt>
                <c:pt idx="50">
                  <c:v>0.12423466946121774</c:v>
                </c:pt>
                <c:pt idx="51">
                  <c:v>0.13001209605011552</c:v>
                </c:pt>
                <c:pt idx="52">
                  <c:v>0.13805723538607095</c:v>
                </c:pt>
                <c:pt idx="53">
                  <c:v>0.1613815128584011</c:v>
                </c:pt>
                <c:pt idx="54">
                  <c:v>0.16164140610416858</c:v>
                </c:pt>
              </c:numCache>
            </c:numRef>
          </c:xVal>
          <c:yVal>
            <c:numRef>
              <c:f>'Fig. s4'!$N$3:$N$57</c:f>
              <c:numCache>
                <c:formatCode>0.0000</c:formatCode>
                <c:ptCount val="55"/>
                <c:pt idx="0">
                  <c:v>5.4744046822725184E-2</c:v>
                </c:pt>
                <c:pt idx="1">
                  <c:v>5.5777395709368814E-2</c:v>
                </c:pt>
                <c:pt idx="2">
                  <c:v>6.8637027230938757E-2</c:v>
                </c:pt>
                <c:pt idx="3">
                  <c:v>6.8008484266627603E-2</c:v>
                </c:pt>
                <c:pt idx="4">
                  <c:v>7.0627283965780788E-2</c:v>
                </c:pt>
                <c:pt idx="5">
                  <c:v>9.5739470733364918E-2</c:v>
                </c:pt>
                <c:pt idx="6">
                  <c:v>7.5450934980353587E-2</c:v>
                </c:pt>
                <c:pt idx="7">
                  <c:v>8.901106010082617E-2</c:v>
                </c:pt>
                <c:pt idx="8">
                  <c:v>8.8352736594530273E-2</c:v>
                </c:pt>
                <c:pt idx="9">
                  <c:v>9.3026072536267962E-2</c:v>
                </c:pt>
                <c:pt idx="10">
                  <c:v>9.9792110583311902E-2</c:v>
                </c:pt>
                <c:pt idx="11">
                  <c:v>9.143181089868721E-2</c:v>
                </c:pt>
                <c:pt idx="12">
                  <c:v>0.10425053613681554</c:v>
                </c:pt>
                <c:pt idx="13">
                  <c:v>9.5661771131382037E-2</c:v>
                </c:pt>
                <c:pt idx="14">
                  <c:v>0.1017258762635079</c:v>
                </c:pt>
                <c:pt idx="15">
                  <c:v>0.10079329131554912</c:v>
                </c:pt>
                <c:pt idx="16">
                  <c:v>9.9571195068539647E-2</c:v>
                </c:pt>
                <c:pt idx="17">
                  <c:v>9.9341041931973045E-2</c:v>
                </c:pt>
                <c:pt idx="18">
                  <c:v>0.11647213688116853</c:v>
                </c:pt>
                <c:pt idx="19">
                  <c:v>9.9648214486811118E-2</c:v>
                </c:pt>
                <c:pt idx="20">
                  <c:v>0.11004205625516632</c:v>
                </c:pt>
                <c:pt idx="21">
                  <c:v>0.12251228525708764</c:v>
                </c:pt>
                <c:pt idx="22">
                  <c:v>0.12427617982428679</c:v>
                </c:pt>
                <c:pt idx="23">
                  <c:v>0.1119168257655683</c:v>
                </c:pt>
                <c:pt idx="24">
                  <c:v>0.11704763101529735</c:v>
                </c:pt>
                <c:pt idx="25">
                  <c:v>0.12015363117058012</c:v>
                </c:pt>
                <c:pt idx="26">
                  <c:v>0.12336252301568576</c:v>
                </c:pt>
                <c:pt idx="27">
                  <c:v>0.124636045802912</c:v>
                </c:pt>
                <c:pt idx="28">
                  <c:v>0.13758091949463497</c:v>
                </c:pt>
                <c:pt idx="29">
                  <c:v>0.12611877251274942</c:v>
                </c:pt>
                <c:pt idx="30">
                  <c:v>0.13506537933519655</c:v>
                </c:pt>
                <c:pt idx="31">
                  <c:v>0.1754517033684794</c:v>
                </c:pt>
                <c:pt idx="32">
                  <c:v>0.16539099312684108</c:v>
                </c:pt>
                <c:pt idx="33">
                  <c:v>0.1650511143127264</c:v>
                </c:pt>
                <c:pt idx="34">
                  <c:v>0.14772006513913699</c:v>
                </c:pt>
                <c:pt idx="35">
                  <c:v>0.14692930110170366</c:v>
                </c:pt>
                <c:pt idx="36">
                  <c:v>0.17147759922755684</c:v>
                </c:pt>
                <c:pt idx="37">
                  <c:v>0.14901356523456413</c:v>
                </c:pt>
                <c:pt idx="38">
                  <c:v>0.1723292733674707</c:v>
                </c:pt>
                <c:pt idx="39">
                  <c:v>0.14991116462960699</c:v>
                </c:pt>
                <c:pt idx="40">
                  <c:v>0.14934351425414977</c:v>
                </c:pt>
                <c:pt idx="41">
                  <c:v>0.1528052687968133</c:v>
                </c:pt>
                <c:pt idx="42">
                  <c:v>0.15176806699983275</c:v>
                </c:pt>
                <c:pt idx="43">
                  <c:v>0.1499650881028684</c:v>
                </c:pt>
                <c:pt idx="44">
                  <c:v>0.16947603291746718</c:v>
                </c:pt>
                <c:pt idx="45">
                  <c:v>0.16665766614340891</c:v>
                </c:pt>
                <c:pt idx="46">
                  <c:v>0.1647768359655008</c:v>
                </c:pt>
                <c:pt idx="47">
                  <c:v>0.16621883095317172</c:v>
                </c:pt>
                <c:pt idx="48">
                  <c:v>0.16969620938794261</c:v>
                </c:pt>
                <c:pt idx="49">
                  <c:v>0.16860713821382442</c:v>
                </c:pt>
                <c:pt idx="50">
                  <c:v>0.16989963249790344</c:v>
                </c:pt>
                <c:pt idx="51">
                  <c:v>0.19242928330791698</c:v>
                </c:pt>
                <c:pt idx="52">
                  <c:v>0.20503579376487602</c:v>
                </c:pt>
                <c:pt idx="53">
                  <c:v>0.2270586472807507</c:v>
                </c:pt>
                <c:pt idx="54">
                  <c:v>0.23347444519033664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59D-4FAD-B729-24E564249A3A}"/>
            </c:ext>
          </c:extLst>
        </c:ser>
        <c:ser>
          <c:idx val="3"/>
          <c:order val="3"/>
          <c:tx>
            <c:strRef>
              <c:f>'Fig. s4'!$P$2</c:f>
              <c:strCache>
                <c:ptCount val="1"/>
                <c:pt idx="0">
                  <c:v>Vm pair(Cl H)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noFill/>
              <a:ln w="9525">
                <a:solidFill>
                  <a:sysClr val="windowText" lastClr="000000"/>
                </a:solidFill>
              </a:ln>
              <a:effectLst/>
            </c:spPr>
          </c:marker>
          <c:xVal>
            <c:numRef>
              <c:f>'Fig. s4'!$P$3:$P$17</c:f>
              <c:numCache>
                <c:formatCode>0.0000</c:formatCode>
                <c:ptCount val="15"/>
                <c:pt idx="0">
                  <c:v>3.4041845275313481E-2</c:v>
                </c:pt>
                <c:pt idx="1">
                  <c:v>4.4826222488100045E-2</c:v>
                </c:pt>
                <c:pt idx="2">
                  <c:v>6.2398307364267422E-2</c:v>
                </c:pt>
                <c:pt idx="3">
                  <c:v>6.3013357655238147E-2</c:v>
                </c:pt>
                <c:pt idx="4">
                  <c:v>6.8002269847338065E-2</c:v>
                </c:pt>
                <c:pt idx="5">
                  <c:v>7.0103392002197951E-2</c:v>
                </c:pt>
                <c:pt idx="6">
                  <c:v>7.1713717594575233E-2</c:v>
                </c:pt>
                <c:pt idx="7">
                  <c:v>7.478597194314289E-2</c:v>
                </c:pt>
                <c:pt idx="8">
                  <c:v>7.8867548215540206E-2</c:v>
                </c:pt>
                <c:pt idx="9">
                  <c:v>8.5719798782054213E-2</c:v>
                </c:pt>
                <c:pt idx="10">
                  <c:v>8.6253199617076143E-2</c:v>
                </c:pt>
                <c:pt idx="11">
                  <c:v>8.8663360374370684E-2</c:v>
                </c:pt>
                <c:pt idx="12">
                  <c:v>0.1018911386967418</c:v>
                </c:pt>
                <c:pt idx="13">
                  <c:v>0.10379000401261605</c:v>
                </c:pt>
                <c:pt idx="14">
                  <c:v>0.12423466946121774</c:v>
                </c:pt>
              </c:numCache>
            </c:numRef>
          </c:xVal>
          <c:yVal>
            <c:numRef>
              <c:f>'Fig. s4'!$Q$3:$Q$17</c:f>
              <c:numCache>
                <c:formatCode>0.0000</c:formatCode>
                <c:ptCount val="15"/>
                <c:pt idx="0">
                  <c:v>1.6097358606523379E-2</c:v>
                </c:pt>
                <c:pt idx="1">
                  <c:v>2.8669111969506549E-2</c:v>
                </c:pt>
                <c:pt idx="2">
                  <c:v>4.6573103133601232E-2</c:v>
                </c:pt>
                <c:pt idx="3">
                  <c:v>2.2089175246319051E-2</c:v>
                </c:pt>
                <c:pt idx="4">
                  <c:v>3.0143358415040747E-2</c:v>
                </c:pt>
                <c:pt idx="5">
                  <c:v>6.5021523892237809E-2</c:v>
                </c:pt>
                <c:pt idx="6">
                  <c:v>5.5230656293533548E-2</c:v>
                </c:pt>
                <c:pt idx="7">
                  <c:v>2.7648586607399567E-2</c:v>
                </c:pt>
                <c:pt idx="8">
                  <c:v>4.0750436058801347E-2</c:v>
                </c:pt>
                <c:pt idx="9">
                  <c:v>4.1117743586553714E-2</c:v>
                </c:pt>
                <c:pt idx="10">
                  <c:v>4.5658699422271264E-2</c:v>
                </c:pt>
                <c:pt idx="11">
                  <c:v>5.5622527140495488E-2</c:v>
                </c:pt>
                <c:pt idx="12">
                  <c:v>4.1814706834997613E-2</c:v>
                </c:pt>
                <c:pt idx="13">
                  <c:v>3.6555875670308928E-2</c:v>
                </c:pt>
                <c:pt idx="14">
                  <c:v>3.8259739260253459E-2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59D-4FAD-B729-24E564249A3A}"/>
            </c:ext>
          </c:extLst>
        </c:ser>
        <c:ser>
          <c:idx val="4"/>
          <c:order val="4"/>
          <c:tx>
            <c:strRef>
              <c:f>'Fig. s4'!$S$2</c:f>
              <c:strCache>
                <c:ptCount val="1"/>
                <c:pt idx="0">
                  <c:v>Vm pair(Cl OH)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7"/>
            <c:spPr>
              <a:noFill/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'Fig. s4'!$S$3:$S$20</c:f>
              <c:numCache>
                <c:formatCode>0.0000</c:formatCode>
                <c:ptCount val="18"/>
                <c:pt idx="0">
                  <c:v>3.4041845275313481E-2</c:v>
                </c:pt>
                <c:pt idx="1">
                  <c:v>4.4826222488100045E-2</c:v>
                </c:pt>
                <c:pt idx="2">
                  <c:v>5.5730176021531658E-2</c:v>
                </c:pt>
                <c:pt idx="3">
                  <c:v>6.2398307364267422E-2</c:v>
                </c:pt>
                <c:pt idx="4">
                  <c:v>6.6607563699577724E-2</c:v>
                </c:pt>
                <c:pt idx="5">
                  <c:v>7.0103392002197951E-2</c:v>
                </c:pt>
                <c:pt idx="6">
                  <c:v>7.1713717594575233E-2</c:v>
                </c:pt>
              </c:numCache>
            </c:numRef>
          </c:xVal>
          <c:yVal>
            <c:numRef>
              <c:f>'Fig. s4'!$T$3:$T$21</c:f>
              <c:numCache>
                <c:formatCode>0.0000</c:formatCode>
                <c:ptCount val="19"/>
                <c:pt idx="0">
                  <c:v>2.7238412776754945E-2</c:v>
                </c:pt>
                <c:pt idx="1">
                  <c:v>3.1182305826235105E-2</c:v>
                </c:pt>
                <c:pt idx="2">
                  <c:v>4.614825140602629E-2</c:v>
                </c:pt>
                <c:pt idx="3">
                  <c:v>4.558111001724207E-2</c:v>
                </c:pt>
                <c:pt idx="4">
                  <c:v>6.6607563699577724E-2</c:v>
                </c:pt>
                <c:pt idx="5">
                  <c:v>6.7739284259367608E-2</c:v>
                </c:pt>
                <c:pt idx="6">
                  <c:v>5.3177483847248339E-2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59D-4FAD-B729-24E564249A3A}"/>
            </c:ext>
          </c:extLst>
        </c:ser>
        <c:ser>
          <c:idx val="5"/>
          <c:order val="5"/>
          <c:tx>
            <c:strRef>
              <c:f>'Fig. s4'!$V$2</c:f>
              <c:strCache>
                <c:ptCount val="1"/>
                <c:pt idx="0">
                  <c:v>Vm pair(Cl NO3)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7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'Fig. s4'!$V$3:$V$18</c:f>
              <c:numCache>
                <c:formatCode>0.0000</c:formatCode>
                <c:ptCount val="16"/>
                <c:pt idx="0">
                  <c:v>3.4041845275313481E-2</c:v>
                </c:pt>
                <c:pt idx="1">
                  <c:v>4.2805039040001672E-2</c:v>
                </c:pt>
                <c:pt idx="2">
                  <c:v>4.4826222488100045E-2</c:v>
                </c:pt>
                <c:pt idx="3">
                  <c:v>5.8056690826732676E-2</c:v>
                </c:pt>
                <c:pt idx="4">
                  <c:v>6.2398307364267422E-2</c:v>
                </c:pt>
                <c:pt idx="5">
                  <c:v>6.4245559322906903E-2</c:v>
                </c:pt>
                <c:pt idx="6">
                  <c:v>6.6607563699577724E-2</c:v>
                </c:pt>
                <c:pt idx="7">
                  <c:v>6.8002269847338065E-2</c:v>
                </c:pt>
                <c:pt idx="8">
                  <c:v>7.0103392002197951E-2</c:v>
                </c:pt>
                <c:pt idx="9">
                  <c:v>7.0196115575678134E-2</c:v>
                </c:pt>
                <c:pt idx="10">
                  <c:v>7.1713717594575233E-2</c:v>
                </c:pt>
                <c:pt idx="11">
                  <c:v>7.722686801487301E-2</c:v>
                </c:pt>
                <c:pt idx="12">
                  <c:v>8.5719798782054213E-2</c:v>
                </c:pt>
                <c:pt idx="13">
                  <c:v>8.6253199617076143E-2</c:v>
                </c:pt>
                <c:pt idx="14">
                  <c:v>8.8663360374370684E-2</c:v>
                </c:pt>
                <c:pt idx="15">
                  <c:v>0.20535485525152411</c:v>
                </c:pt>
              </c:numCache>
            </c:numRef>
          </c:xVal>
          <c:yVal>
            <c:numRef>
              <c:f>'Fig. s4'!$W$3:$W$18</c:f>
              <c:numCache>
                <c:formatCode>0.0000</c:formatCode>
                <c:ptCount val="16"/>
                <c:pt idx="0">
                  <c:v>4.770417999303677E-2</c:v>
                </c:pt>
                <c:pt idx="1">
                  <c:v>6.4847705434182334E-2</c:v>
                </c:pt>
                <c:pt idx="2">
                  <c:v>6.2451446200700908E-2</c:v>
                </c:pt>
                <c:pt idx="3">
                  <c:v>7.7054047135085721E-2</c:v>
                </c:pt>
                <c:pt idx="4">
                  <c:v>7.9606325372178308E-2</c:v>
                </c:pt>
                <c:pt idx="5">
                  <c:v>0.12200445308255616</c:v>
                </c:pt>
                <c:pt idx="6">
                  <c:v>6.6607563699577724E-2</c:v>
                </c:pt>
                <c:pt idx="7">
                  <c:v>0.10708186148966106</c:v>
                </c:pt>
                <c:pt idx="8">
                  <c:v>8.7713770797745561E-2</c:v>
                </c:pt>
                <c:pt idx="9">
                  <c:v>0.13507128417122821</c:v>
                </c:pt>
                <c:pt idx="10">
                  <c:v>7.8742736960425941E-2</c:v>
                </c:pt>
                <c:pt idx="11">
                  <c:v>0.12141272459404423</c:v>
                </c:pt>
                <c:pt idx="12">
                  <c:v>0.10881812174231298</c:v>
                </c:pt>
                <c:pt idx="13">
                  <c:v>0.11769181435995771</c:v>
                </c:pt>
                <c:pt idx="14">
                  <c:v>0.13394139145702946</c:v>
                </c:pt>
                <c:pt idx="15">
                  <c:v>0.2584415727518542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D59D-4FAD-B729-24E564249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413376"/>
        <c:axId val="1480717472"/>
        <c:extLst/>
      </c:scatterChart>
      <c:valAx>
        <c:axId val="135341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/>
                  <a:t>V</a:t>
                </a:r>
                <a:r>
                  <a:rPr lang="en-US" sz="1400" b="1" i="0" baseline="-25000"/>
                  <a:t>m</a:t>
                </a:r>
                <a:r>
                  <a:rPr lang="en-US" sz="1400" b="1" i="0"/>
                  <a:t> / nm</a:t>
                </a:r>
                <a:r>
                  <a:rPr lang="en-US" sz="1400" b="1" i="0" baseline="30000"/>
                  <a:t>3</a:t>
                </a:r>
                <a:r>
                  <a:rPr lang="en-US" sz="1400" b="1" i="0"/>
                  <a:t> of Cl</a:t>
                </a:r>
                <a:r>
                  <a:rPr lang="en-US" sz="1400" b="1" i="0" baseline="30000"/>
                  <a:t>-</a:t>
                </a:r>
              </a:p>
            </c:rich>
          </c:tx>
          <c:layout>
            <c:manualLayout>
              <c:xMode val="edge"/>
              <c:yMode val="edge"/>
              <c:x val="0.43004984195363777"/>
              <c:y val="0.869059140119333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717472"/>
        <c:crosses val="autoZero"/>
        <c:crossBetween val="midCat"/>
      </c:valAx>
      <c:valAx>
        <c:axId val="148071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/>
                  <a:t>V</a:t>
                </a:r>
                <a:r>
                  <a:rPr lang="en-AU" sz="1400" b="1" baseline="-25000"/>
                  <a:t>m</a:t>
                </a:r>
                <a:r>
                  <a:rPr lang="en-AU" sz="1400" b="1"/>
                  <a:t> / nm</a:t>
                </a:r>
                <a:r>
                  <a:rPr lang="en-AU" sz="1400" b="1" baseline="30000"/>
                  <a:t>3</a:t>
                </a:r>
                <a:r>
                  <a:rPr lang="en-AU" sz="1400" b="1"/>
                  <a:t> of X</a:t>
                </a:r>
                <a:r>
                  <a:rPr lang="en-AU" sz="1400" b="1" baseline="30000"/>
                  <a:t>-</a:t>
                </a:r>
              </a:p>
            </c:rich>
          </c:tx>
          <c:layout>
            <c:manualLayout>
              <c:xMode val="edge"/>
              <c:yMode val="edge"/>
              <c:x val="1.8196856906534328E-2"/>
              <c:y val="0.326793198081510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3413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5.8177268136602102E-2"/>
          <c:y val="0.92942908202825358"/>
          <c:w val="0.88364534455894483"/>
          <c:h val="4.31880849017095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262965304519417E-2"/>
          <c:y val="6.424152078077619E-2"/>
          <c:w val="0.88649615878307186"/>
          <c:h val="0.81621359223300971"/>
        </c:manualLayout>
      </c:layout>
      <c:scatterChart>
        <c:scatterStyle val="lineMarker"/>
        <c:varyColors val="0"/>
        <c:ser>
          <c:idx val="0"/>
          <c:order val="0"/>
          <c:tx>
            <c:v>H(F vs Cl) full set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forward val="100"/>
            <c:dispRSqr val="1"/>
            <c:dispEq val="1"/>
            <c:trendlineLbl>
              <c:layout>
                <c:manualLayout>
                  <c:x val="-0.4548863315162528"/>
                  <c:y val="0.2457357003602896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s5'!$A$433:$A$542</c:f>
              <c:numCache>
                <c:formatCode>0.00</c:formatCode>
                <c:ptCount val="110"/>
                <c:pt idx="0">
                  <c:v>-408.26639617919926</c:v>
                </c:pt>
                <c:pt idx="1">
                  <c:v>-137.00000003051758</c:v>
                </c:pt>
                <c:pt idx="2">
                  <c:v>-127.0680994720459</c:v>
                </c:pt>
                <c:pt idx="3">
                  <c:v>-411.11981701660159</c:v>
                </c:pt>
                <c:pt idx="4">
                  <c:v>-671.0999759521485</c:v>
                </c:pt>
                <c:pt idx="5">
                  <c:v>-314.55308935546879</c:v>
                </c:pt>
                <c:pt idx="6">
                  <c:v>-305.33199029541015</c:v>
                </c:pt>
                <c:pt idx="7">
                  <c:v>-436.68412341308596</c:v>
                </c:pt>
                <c:pt idx="8">
                  <c:v>-451.00000347900391</c:v>
                </c:pt>
                <c:pt idx="9">
                  <c:v>-514.99998974609377</c:v>
                </c:pt>
                <c:pt idx="10">
                  <c:v>-312.50000152587893</c:v>
                </c:pt>
                <c:pt idx="11">
                  <c:v>-219.10000311279299</c:v>
                </c:pt>
                <c:pt idx="12">
                  <c:v>-341.29998736572264</c:v>
                </c:pt>
                <c:pt idx="13">
                  <c:v>-641.32351489257815</c:v>
                </c:pt>
                <c:pt idx="14">
                  <c:v>-442.31001245117187</c:v>
                </c:pt>
                <c:pt idx="15">
                  <c:v>-481.28969659423831</c:v>
                </c:pt>
                <c:pt idx="16">
                  <c:v>-496.22242553710942</c:v>
                </c:pt>
                <c:pt idx="17">
                  <c:v>-388.29998376464846</c:v>
                </c:pt>
                <c:pt idx="18">
                  <c:v>-435.22001708984379</c:v>
                </c:pt>
                <c:pt idx="19">
                  <c:v>-173.20000173950197</c:v>
                </c:pt>
                <c:pt idx="20">
                  <c:v>-289.99998864746095</c:v>
                </c:pt>
                <c:pt idx="21">
                  <c:v>-431.00000976562501</c:v>
                </c:pt>
                <c:pt idx="22">
                  <c:v>-359.40560638427735</c:v>
                </c:pt>
                <c:pt idx="23">
                  <c:v>-415.99999053955082</c:v>
                </c:pt>
                <c:pt idx="24">
                  <c:v>-325.09678723144532</c:v>
                </c:pt>
                <c:pt idx="25">
                  <c:v>-224.26240957641602</c:v>
                </c:pt>
                <c:pt idx="26">
                  <c:v>-795.39004492187507</c:v>
                </c:pt>
                <c:pt idx="27">
                  <c:v>-833.84995312500007</c:v>
                </c:pt>
                <c:pt idx="28">
                  <c:v>-580.59997167968754</c:v>
                </c:pt>
                <c:pt idx="29">
                  <c:v>-935.40005615234384</c:v>
                </c:pt>
                <c:pt idx="30">
                  <c:v>-855.19999804687495</c:v>
                </c:pt>
                <c:pt idx="31">
                  <c:v>-424.03578466796876</c:v>
                </c:pt>
                <c:pt idx="32">
                  <c:v>-544.40003381347663</c:v>
                </c:pt>
                <c:pt idx="33">
                  <c:v>-530.00000897216796</c:v>
                </c:pt>
                <c:pt idx="34">
                  <c:v>-399.48830212402345</c:v>
                </c:pt>
                <c:pt idx="35">
                  <c:v>-961.09996459960939</c:v>
                </c:pt>
                <c:pt idx="36">
                  <c:v>-988.09996728515625</c:v>
                </c:pt>
                <c:pt idx="37">
                  <c:v>-1025.3000660400392</c:v>
                </c:pt>
                <c:pt idx="38">
                  <c:v>-879.47678723144531</c:v>
                </c:pt>
                <c:pt idx="39">
                  <c:v>-1018.1999835205079</c:v>
                </c:pt>
                <c:pt idx="40">
                  <c:v>-721.70003442382813</c:v>
                </c:pt>
                <c:pt idx="41">
                  <c:v>-974.40001037597665</c:v>
                </c:pt>
                <c:pt idx="42">
                  <c:v>-977.79995727539063</c:v>
                </c:pt>
                <c:pt idx="43">
                  <c:v>-804.50002563476562</c:v>
                </c:pt>
                <c:pt idx="44">
                  <c:v>-868.99999658203126</c:v>
                </c:pt>
                <c:pt idx="45">
                  <c:v>-1040.9000477294921</c:v>
                </c:pt>
                <c:pt idx="46">
                  <c:v>-264.002014251709</c:v>
                </c:pt>
                <c:pt idx="47">
                  <c:v>-998.72085107421879</c:v>
                </c:pt>
                <c:pt idx="48">
                  <c:v>-959.59997863769536</c:v>
                </c:pt>
                <c:pt idx="49">
                  <c:v>-1058.8000291748046</c:v>
                </c:pt>
                <c:pt idx="50">
                  <c:v>-1059.6999569091797</c:v>
                </c:pt>
                <c:pt idx="51">
                  <c:v>-863.70002490234378</c:v>
                </c:pt>
                <c:pt idx="52">
                  <c:v>-896.80001306152349</c:v>
                </c:pt>
                <c:pt idx="53">
                  <c:v>-118.40720478820801</c:v>
                </c:pt>
                <c:pt idx="54">
                  <c:v>-714.2000407714844</c:v>
                </c:pt>
                <c:pt idx="55">
                  <c:v>-379.07039361572265</c:v>
                </c:pt>
                <c:pt idx="56">
                  <c:v>-994.5369787597657</c:v>
                </c:pt>
                <c:pt idx="57">
                  <c:v>-251.04000000000002</c:v>
                </c:pt>
                <c:pt idx="58">
                  <c:v>-820.99999890136723</c:v>
                </c:pt>
                <c:pt idx="59">
                  <c:v>-447.99999963378906</c:v>
                </c:pt>
                <c:pt idx="60">
                  <c:v>-987.09999792480471</c:v>
                </c:pt>
                <c:pt idx="61">
                  <c:v>-524.67357446289066</c:v>
                </c:pt>
                <c:pt idx="62">
                  <c:v>-381.99921276855468</c:v>
                </c:pt>
                <c:pt idx="63">
                  <c:v>-995.79200000000003</c:v>
                </c:pt>
                <c:pt idx="64">
                  <c:v>-361.0000158081055</c:v>
                </c:pt>
                <c:pt idx="65">
                  <c:v>-999.976</c:v>
                </c:pt>
                <c:pt idx="66">
                  <c:v>-254.80560638427735</c:v>
                </c:pt>
                <c:pt idx="67">
                  <c:v>-983.99998437500005</c:v>
                </c:pt>
                <c:pt idx="68">
                  <c:v>-1019.2009743652344</c:v>
                </c:pt>
                <c:pt idx="69">
                  <c:v>-1186.7579931640626</c:v>
                </c:pt>
                <c:pt idx="70">
                  <c:v>-323.84160638427738</c:v>
                </c:pt>
                <c:pt idx="71">
                  <c:v>-979.79995983886727</c:v>
                </c:pt>
                <c:pt idx="72">
                  <c:v>-512.95836169433596</c:v>
                </c:pt>
                <c:pt idx="73">
                  <c:v>-527.18403192138669</c:v>
                </c:pt>
                <c:pt idx="74">
                  <c:v>-797.47042553710935</c:v>
                </c:pt>
                <c:pt idx="75">
                  <c:v>-858.97521276855468</c:v>
                </c:pt>
                <c:pt idx="76">
                  <c:v>-1687.000981201172</c:v>
                </c:pt>
                <c:pt idx="77">
                  <c:v>-1039.0000229492189</c:v>
                </c:pt>
                <c:pt idx="78">
                  <c:v>-1143.0000285644533</c:v>
                </c:pt>
                <c:pt idx="79">
                  <c:v>-598.29999755859376</c:v>
                </c:pt>
                <c:pt idx="80">
                  <c:v>-1066.4999783935548</c:v>
                </c:pt>
                <c:pt idx="81">
                  <c:v>117.57039361572267</c:v>
                </c:pt>
                <c:pt idx="82">
                  <c:v>-435.13600000000002</c:v>
                </c:pt>
                <c:pt idx="83">
                  <c:v>-1000.3939786376953</c:v>
                </c:pt>
                <c:pt idx="84">
                  <c:v>-931.00001220703132</c:v>
                </c:pt>
                <c:pt idx="85">
                  <c:v>-390.78560638427734</c:v>
                </c:pt>
                <c:pt idx="86">
                  <c:v>-543.92000000000007</c:v>
                </c:pt>
                <c:pt idx="87">
                  <c:v>-133.88800000000001</c:v>
                </c:pt>
                <c:pt idx="88">
                  <c:v>-163.17600000000002</c:v>
                </c:pt>
                <c:pt idx="89">
                  <c:v>-1232.2010239257813</c:v>
                </c:pt>
                <c:pt idx="90">
                  <c:v>-553.12478723144534</c:v>
                </c:pt>
                <c:pt idx="91">
                  <c:v>-983.24</c:v>
                </c:pt>
                <c:pt idx="92">
                  <c:v>-1069.30005859375</c:v>
                </c:pt>
                <c:pt idx="93">
                  <c:v>-774.04000000000008</c:v>
                </c:pt>
                <c:pt idx="94">
                  <c:v>-633.99998266601563</c:v>
                </c:pt>
                <c:pt idx="95">
                  <c:v>-190.37200000000001</c:v>
                </c:pt>
                <c:pt idx="96">
                  <c:v>-292.88</c:v>
                </c:pt>
                <c:pt idx="97">
                  <c:v>-962.32</c:v>
                </c:pt>
                <c:pt idx="98">
                  <c:v>-460.24</c:v>
                </c:pt>
                <c:pt idx="99">
                  <c:v>-1020.8960000000001</c:v>
                </c:pt>
                <c:pt idx="100">
                  <c:v>-1243.4839572753906</c:v>
                </c:pt>
                <c:pt idx="101">
                  <c:v>-990.3527872314454</c:v>
                </c:pt>
                <c:pt idx="102">
                  <c:v>-1043.9999974365235</c:v>
                </c:pt>
                <c:pt idx="103">
                  <c:v>-968.69999987792971</c:v>
                </c:pt>
                <c:pt idx="104">
                  <c:v>-476.976</c:v>
                </c:pt>
                <c:pt idx="105">
                  <c:v>-815.02648596191409</c:v>
                </c:pt>
                <c:pt idx="106">
                  <c:v>-334.72</c:v>
                </c:pt>
                <c:pt idx="107">
                  <c:v>-2164.8001699218753</c:v>
                </c:pt>
                <c:pt idx="108">
                  <c:v>-1029.2640638427736</c:v>
                </c:pt>
                <c:pt idx="109">
                  <c:v>-410.03200000000004</c:v>
                </c:pt>
              </c:numCache>
            </c:numRef>
          </c:xVal>
          <c:yVal>
            <c:numRef>
              <c:f>'Fig. s5'!$B$433:$B$542</c:f>
              <c:numCache>
                <c:formatCode>0.00</c:formatCode>
                <c:ptCount val="110"/>
                <c:pt idx="0">
                  <c:v>-616.93078723144538</c:v>
                </c:pt>
                <c:pt idx="1">
                  <c:v>-280.29997302246096</c:v>
                </c:pt>
                <c:pt idx="2">
                  <c:v>-202.92400000000001</c:v>
                </c:pt>
                <c:pt idx="3">
                  <c:v>-576.59996655273437</c:v>
                </c:pt>
                <c:pt idx="4">
                  <c:v>-1406.9000061035156</c:v>
                </c:pt>
                <c:pt idx="5">
                  <c:v>-467.55998895263673</c:v>
                </c:pt>
                <c:pt idx="6">
                  <c:v>-657.29997741699219</c:v>
                </c:pt>
                <c:pt idx="7">
                  <c:v>-567.35042553710934</c:v>
                </c:pt>
                <c:pt idx="8">
                  <c:v>-992.275029296875</c:v>
                </c:pt>
                <c:pt idx="9">
                  <c:v>-922.34899719238285</c:v>
                </c:pt>
                <c:pt idx="10">
                  <c:v>-673.00000073242188</c:v>
                </c:pt>
                <c:pt idx="11">
                  <c:v>-542.7067319335938</c:v>
                </c:pt>
                <c:pt idx="12">
                  <c:v>-711.28</c:v>
                </c:pt>
                <c:pt idx="13">
                  <c:v>-1124.2409787597658</c:v>
                </c:pt>
                <c:pt idx="14">
                  <c:v>-557.09995751953124</c:v>
                </c:pt>
                <c:pt idx="15">
                  <c:v>-854.99997863769534</c:v>
                </c:pt>
                <c:pt idx="16">
                  <c:v>-1027.0000075683595</c:v>
                </c:pt>
                <c:pt idx="17">
                  <c:v>-781.79996142578125</c:v>
                </c:pt>
                <c:pt idx="18">
                  <c:v>-559.70001831054685</c:v>
                </c:pt>
                <c:pt idx="19">
                  <c:v>-468.608</c:v>
                </c:pt>
                <c:pt idx="20">
                  <c:v>-711.28</c:v>
                </c:pt>
                <c:pt idx="21">
                  <c:v>-962.30001721191411</c:v>
                </c:pt>
                <c:pt idx="22">
                  <c:v>-675.99997265625007</c:v>
                </c:pt>
                <c:pt idx="23">
                  <c:v>-764.39999658203124</c:v>
                </c:pt>
                <c:pt idx="24">
                  <c:v>-677.00000585937505</c:v>
                </c:pt>
                <c:pt idx="25">
                  <c:v>-422.584</c:v>
                </c:pt>
                <c:pt idx="26">
                  <c:v>-1228.0000417480469</c:v>
                </c:pt>
                <c:pt idx="27">
                  <c:v>-1217.1259575195313</c:v>
                </c:pt>
                <c:pt idx="28">
                  <c:v>-1297.0000344238281</c:v>
                </c:pt>
                <c:pt idx="29">
                  <c:v>-1584.0620424804688</c:v>
                </c:pt>
                <c:pt idx="30">
                  <c:v>-1208.758085205078</c:v>
                </c:pt>
                <c:pt idx="31">
                  <c:v>-910.00001721191404</c:v>
                </c:pt>
                <c:pt idx="32">
                  <c:v>-1159.9999545898438</c:v>
                </c:pt>
                <c:pt idx="33">
                  <c:v>-1190.0000568847656</c:v>
                </c:pt>
                <c:pt idx="34">
                  <c:v>-990.4000308837891</c:v>
                </c:pt>
                <c:pt idx="35">
                  <c:v>-1569.8369787597658</c:v>
                </c:pt>
                <c:pt idx="36">
                  <c:v>-1505.4028935546876</c:v>
                </c:pt>
                <c:pt idx="37">
                  <c:v>-1668.9980852050783</c:v>
                </c:pt>
                <c:pt idx="38">
                  <c:v>-1422.56</c:v>
                </c:pt>
                <c:pt idx="39">
                  <c:v>-1699.5400849609375</c:v>
                </c:pt>
                <c:pt idx="40">
                  <c:v>-1435.5000363769532</c:v>
                </c:pt>
                <c:pt idx="41">
                  <c:v>-1598.9999746093752</c:v>
                </c:pt>
                <c:pt idx="42">
                  <c:v>-1593.9999362792969</c:v>
                </c:pt>
                <c:pt idx="43">
                  <c:v>-1179.8880000000001</c:v>
                </c:pt>
                <c:pt idx="44">
                  <c:v>-1200.808</c:v>
                </c:pt>
                <c:pt idx="45">
                  <c:v>-1679.4579575195314</c:v>
                </c:pt>
                <c:pt idx="46">
                  <c:v>-711.28</c:v>
                </c:pt>
                <c:pt idx="47">
                  <c:v>-1707.0720000000001</c:v>
                </c:pt>
                <c:pt idx="48">
                  <c:v>-1586.6998981933593</c:v>
                </c:pt>
                <c:pt idx="49">
                  <c:v>-1689.0811064453126</c:v>
                </c:pt>
                <c:pt idx="50">
                  <c:v>-1688.9129445800781</c:v>
                </c:pt>
                <c:pt idx="51">
                  <c:v>-1501.4000793457033</c:v>
                </c:pt>
                <c:pt idx="52">
                  <c:v>-1528.9999487304688</c:v>
                </c:pt>
                <c:pt idx="53">
                  <c:v>-348.52718084716798</c:v>
                </c:pt>
                <c:pt idx="54">
                  <c:v>-1400.0000068359375</c:v>
                </c:pt>
                <c:pt idx="55">
                  <c:v>-910.43842553710942</c:v>
                </c:pt>
                <c:pt idx="56">
                  <c:v>-1692.4000368652344</c:v>
                </c:pt>
                <c:pt idx="57">
                  <c:v>-920.48</c:v>
                </c:pt>
                <c:pt idx="58">
                  <c:v>-1168.9999980468751</c:v>
                </c:pt>
                <c:pt idx="59">
                  <c:v>-1236.9999575195313</c:v>
                </c:pt>
                <c:pt idx="60">
                  <c:v>-1681.1310212402345</c:v>
                </c:pt>
                <c:pt idx="61">
                  <c:v>-1174.9999418945313</c:v>
                </c:pt>
                <c:pt idx="62">
                  <c:v>-914.99903405761722</c:v>
                </c:pt>
                <c:pt idx="63">
                  <c:v>-1692.0099575195313</c:v>
                </c:pt>
                <c:pt idx="64">
                  <c:v>-941.40000000000009</c:v>
                </c:pt>
                <c:pt idx="65">
                  <c:v>-1718.3689787597657</c:v>
                </c:pt>
                <c:pt idx="66">
                  <c:v>-836.80000000000007</c:v>
                </c:pt>
                <c:pt idx="67">
                  <c:v>-1779.9999831542968</c:v>
                </c:pt>
                <c:pt idx="68">
                  <c:v>-1914.1999189453127</c:v>
                </c:pt>
                <c:pt idx="69">
                  <c:v>-2098.0381218261718</c:v>
                </c:pt>
                <c:pt idx="70">
                  <c:v>-857.72</c:v>
                </c:pt>
                <c:pt idx="71">
                  <c:v>-1911.3000524902345</c:v>
                </c:pt>
                <c:pt idx="72">
                  <c:v>-1447.9999406738282</c:v>
                </c:pt>
                <c:pt idx="73">
                  <c:v>-1370.0000322265626</c:v>
                </c:pt>
                <c:pt idx="74">
                  <c:v>-1813.8000073242188</c:v>
                </c:pt>
                <c:pt idx="75">
                  <c:v>-1903.5999755859375</c:v>
                </c:pt>
                <c:pt idx="76">
                  <c:v>-2023.2819370117188</c:v>
                </c:pt>
                <c:pt idx="77">
                  <c:v>-2082.9999565429689</c:v>
                </c:pt>
                <c:pt idx="78">
                  <c:v>-2196.6</c:v>
                </c:pt>
                <c:pt idx="79">
                  <c:v>-1750.0000085449219</c:v>
                </c:pt>
                <c:pt idx="80">
                  <c:v>-2197.6998833007815</c:v>
                </c:pt>
                <c:pt idx="81">
                  <c:v>-238.488</c:v>
                </c:pt>
                <c:pt idx="82">
                  <c:v>-523</c:v>
                </c:pt>
                <c:pt idx="83">
                  <c:v>-1148.9260424804688</c:v>
                </c:pt>
                <c:pt idx="84">
                  <c:v>-1140.000056640625</c:v>
                </c:pt>
                <c:pt idx="85">
                  <c:v>-753.12</c:v>
                </c:pt>
                <c:pt idx="86">
                  <c:v>-962.32</c:v>
                </c:pt>
                <c:pt idx="87">
                  <c:v>-418.40000000000003</c:v>
                </c:pt>
                <c:pt idx="88">
                  <c:v>-489.52800000000002</c:v>
                </c:pt>
                <c:pt idx="89">
                  <c:v>-1665.1980356445313</c:v>
                </c:pt>
                <c:pt idx="90">
                  <c:v>-1087.8400000000001</c:v>
                </c:pt>
                <c:pt idx="91">
                  <c:v>-1112.944</c:v>
                </c:pt>
                <c:pt idx="92">
                  <c:v>-1504.6000068359376</c:v>
                </c:pt>
                <c:pt idx="93">
                  <c:v>-1464.4</c:v>
                </c:pt>
                <c:pt idx="94">
                  <c:v>-633.99998266601563</c:v>
                </c:pt>
                <c:pt idx="95">
                  <c:v>-627.6</c:v>
                </c:pt>
                <c:pt idx="96">
                  <c:v>-794.96</c:v>
                </c:pt>
                <c:pt idx="97">
                  <c:v>-1485.3200000000002</c:v>
                </c:pt>
                <c:pt idx="98">
                  <c:v>-1023.2159825439453</c:v>
                </c:pt>
                <c:pt idx="99">
                  <c:v>-1631.76</c:v>
                </c:pt>
                <c:pt idx="100">
                  <c:v>-1653.5999743652344</c:v>
                </c:pt>
                <c:pt idx="101">
                  <c:v>-1930.4980852050783</c:v>
                </c:pt>
                <c:pt idx="102">
                  <c:v>-1944.9999711914063</c:v>
                </c:pt>
                <c:pt idx="103">
                  <c:v>-1850.0000090332032</c:v>
                </c:pt>
                <c:pt idx="104">
                  <c:v>-1151.0600510253907</c:v>
                </c:pt>
                <c:pt idx="105">
                  <c:v>-1649.300035888672</c:v>
                </c:pt>
                <c:pt idx="106">
                  <c:v>-1129.68</c:v>
                </c:pt>
                <c:pt idx="107">
                  <c:v>-2534.3898159179689</c:v>
                </c:pt>
                <c:pt idx="108">
                  <c:v>-1940.9999660644532</c:v>
                </c:pt>
                <c:pt idx="109">
                  <c:v>-1198.7160000000001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FFE-4801-BF5D-F75BC7076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413376"/>
        <c:axId val="1480717472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'Fig. s5'!$C$432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2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-0.10413625304136254"/>
                        <c:y val="0.55064521061080962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chemeClr val="tx1">
                                <a:lumMod val="65000"/>
                                <a:lumOff val="3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>
                      <c:ext uri="{02D57815-91ED-43cb-92C2-25804820EDAC}">
                        <c15:formulaRef>
                          <c15:sqref>'Fig. s5'!$G$432:$G$433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'Fig. s5'!$H$432:$H$433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4-DFFE-4801-BF5D-F75BC707623C}"/>
                  </c:ext>
                </c:extLst>
              </c15:ser>
            </c15:filteredScatterSeries>
          </c:ext>
        </c:extLst>
      </c:scatterChart>
      <c:valAx>
        <c:axId val="135341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baseline="0"/>
                  <a:t>H / kJ mol</a:t>
                </a:r>
                <a:r>
                  <a:rPr lang="en-US" sz="1400" b="1" i="0" baseline="30000"/>
                  <a:t>-1</a:t>
                </a:r>
                <a:r>
                  <a:rPr lang="en-US" sz="1400" b="1" i="0" baseline="0"/>
                  <a:t> of Cl</a:t>
                </a:r>
                <a:r>
                  <a:rPr lang="en-US" sz="1400" b="1" i="0" baseline="30000"/>
                  <a:t>-</a:t>
                </a:r>
              </a:p>
            </c:rich>
          </c:tx>
          <c:layout>
            <c:manualLayout>
              <c:xMode val="edge"/>
              <c:yMode val="edge"/>
              <c:x val="0.36864762342663376"/>
              <c:y val="0.890163850877863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717472"/>
        <c:crosses val="autoZero"/>
        <c:crossBetween val="midCat"/>
      </c:valAx>
      <c:valAx>
        <c:axId val="148071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 i="0"/>
                  <a:t>H/ kJ mol</a:t>
                </a:r>
                <a:r>
                  <a:rPr lang="en-AU" sz="1400" b="1" i="0" baseline="30000"/>
                  <a:t>-1</a:t>
                </a:r>
                <a:r>
                  <a:rPr lang="en-AU" sz="1400" b="1" i="0"/>
                  <a:t> of F</a:t>
                </a:r>
                <a:r>
                  <a:rPr lang="en-AU" sz="1400" b="1" i="0" baseline="30000"/>
                  <a:t>-</a:t>
                </a:r>
              </a:p>
              <a:p>
                <a:pPr>
                  <a:defRPr/>
                </a:pPr>
                <a:r>
                  <a:rPr lang="en-AU" sz="1400" b="1" i="0" baseline="30000"/>
                  <a:t>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3413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S(F vs Cl)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1905885259963485"/>
                  <c:y val="9.369536908501756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'Fig. s5'!$K$433:$K$540</c:f>
              <c:numCache>
                <c:formatCode>0.00</c:formatCode>
                <c:ptCount val="108"/>
                <c:pt idx="0">
                  <c:v>59.299829414367679</c:v>
                </c:pt>
                <c:pt idx="1">
                  <c:v>86.190401596069336</c:v>
                </c:pt>
                <c:pt idx="2">
                  <c:v>96.231999999999999</c:v>
                </c:pt>
                <c:pt idx="3">
                  <c:v>72.132159042358396</c:v>
                </c:pt>
                <c:pt idx="4">
                  <c:v>172.80001080322268</c:v>
                </c:pt>
                <c:pt idx="5">
                  <c:v>94.976803192138675</c:v>
                </c:pt>
                <c:pt idx="6">
                  <c:v>97.650003860473646</c:v>
                </c:pt>
                <c:pt idx="7">
                  <c:v>82.709996841430666</c:v>
                </c:pt>
                <c:pt idx="8">
                  <c:v>99.419996871948243</c:v>
                </c:pt>
                <c:pt idx="9">
                  <c:v>83.069998260498068</c:v>
                </c:pt>
                <c:pt idx="10">
                  <c:v>109.19999951171876</c:v>
                </c:pt>
                <c:pt idx="11">
                  <c:v>108.06999838256836</c:v>
                </c:pt>
                <c:pt idx="12">
                  <c:v>118.05999586486816</c:v>
                </c:pt>
                <c:pt idx="13">
                  <c:v>89.61997952270508</c:v>
                </c:pt>
                <c:pt idx="14">
                  <c:v>101.16999911499023</c:v>
                </c:pt>
                <c:pt idx="15">
                  <c:v>118.2398010559082</c:v>
                </c:pt>
                <c:pt idx="16">
                  <c:v>75.814003707885746</c:v>
                </c:pt>
                <c:pt idx="17">
                  <c:v>115.30000094604493</c:v>
                </c:pt>
                <c:pt idx="18">
                  <c:v>95.230003631591799</c:v>
                </c:pt>
                <c:pt idx="19">
                  <c:v>104.18160638427734</c:v>
                </c:pt>
                <c:pt idx="20">
                  <c:v>95.000002059936534</c:v>
                </c:pt>
                <c:pt idx="21">
                  <c:v>109.99999734497071</c:v>
                </c:pt>
                <c:pt idx="22">
                  <c:v>135.98000000000002</c:v>
                </c:pt>
                <c:pt idx="23">
                  <c:v>111.49999926757813</c:v>
                </c:pt>
                <c:pt idx="24">
                  <c:v>134.10000588989257</c:v>
                </c:pt>
                <c:pt idx="25">
                  <c:v>146.02160638427736</c:v>
                </c:pt>
                <c:pt idx="26">
                  <c:v>108.36799250793457</c:v>
                </c:pt>
                <c:pt idx="27">
                  <c:v>114.80899415588379</c:v>
                </c:pt>
                <c:pt idx="28">
                  <c:v>131.08000329589845</c:v>
                </c:pt>
                <c:pt idx="29">
                  <c:v>143.92998944091798</c:v>
                </c:pt>
                <c:pt idx="30">
                  <c:v>123.66649266052249</c:v>
                </c:pt>
                <c:pt idx="31">
                  <c:v>158.15500527954103</c:v>
                </c:pt>
                <c:pt idx="32">
                  <c:v>122.90000430297852</c:v>
                </c:pt>
                <c:pt idx="33">
                  <c:v>142.00000643920899</c:v>
                </c:pt>
                <c:pt idx="34">
                  <c:v>142.256</c:v>
                </c:pt>
                <c:pt idx="35">
                  <c:v>159.4799981994629</c:v>
                </c:pt>
                <c:pt idx="36">
                  <c:v>164.46999725341797</c:v>
                </c:pt>
                <c:pt idx="37">
                  <c:v>150.20598944091796</c:v>
                </c:pt>
                <c:pt idx="38">
                  <c:v>158.99200000000002</c:v>
                </c:pt>
                <c:pt idx="39">
                  <c:v>151.46099472045898</c:v>
                </c:pt>
                <c:pt idx="40">
                  <c:v>139.69999072265625</c:v>
                </c:pt>
                <c:pt idx="41">
                  <c:v>166.0999990234375</c:v>
                </c:pt>
                <c:pt idx="42">
                  <c:v>146.19999905395508</c:v>
                </c:pt>
                <c:pt idx="43">
                  <c:v>122.58999975585938</c:v>
                </c:pt>
                <c:pt idx="44">
                  <c:v>133.88800000000001</c:v>
                </c:pt>
                <c:pt idx="45">
                  <c:v>153.42730426025392</c:v>
                </c:pt>
                <c:pt idx="46">
                  <c:v>123.80040287780763</c:v>
                </c:pt>
                <c:pt idx="47">
                  <c:v>155.37999932861328</c:v>
                </c:pt>
                <c:pt idx="48">
                  <c:v>161.7000029602051</c:v>
                </c:pt>
                <c:pt idx="49">
                  <c:v>153.30180532836914</c:v>
                </c:pt>
                <c:pt idx="50">
                  <c:v>150.9586957397461</c:v>
                </c:pt>
                <c:pt idx="51">
                  <c:v>163.89999301147461</c:v>
                </c:pt>
                <c:pt idx="52">
                  <c:v>165.19999148559572</c:v>
                </c:pt>
                <c:pt idx="53">
                  <c:v>164.35999615478516</c:v>
                </c:pt>
                <c:pt idx="54">
                  <c:v>145.80000811767579</c:v>
                </c:pt>
                <c:pt idx="55">
                  <c:v>176.98319680786133</c:v>
                </c:pt>
                <c:pt idx="56">
                  <c:v>166.71000076293947</c:v>
                </c:pt>
                <c:pt idx="57">
                  <c:v>209.20000000000002</c:v>
                </c:pt>
                <c:pt idx="58">
                  <c:v>195.30000772094726</c:v>
                </c:pt>
                <c:pt idx="59">
                  <c:v>184.99999771118163</c:v>
                </c:pt>
                <c:pt idx="60">
                  <c:v>148.11360638427735</c:v>
                </c:pt>
                <c:pt idx="61">
                  <c:v>142.00500213623047</c:v>
                </c:pt>
                <c:pt idx="62">
                  <c:v>184.096</c:v>
                </c:pt>
                <c:pt idx="63">
                  <c:v>168.60000222778322</c:v>
                </c:pt>
                <c:pt idx="64">
                  <c:v>230.12</c:v>
                </c:pt>
                <c:pt idx="65">
                  <c:v>136.81680319213868</c:v>
                </c:pt>
                <c:pt idx="66">
                  <c:v>154.80799999999999</c:v>
                </c:pt>
                <c:pt idx="67">
                  <c:v>200.00000097656252</c:v>
                </c:pt>
                <c:pt idx="68">
                  <c:v>197.09989511108398</c:v>
                </c:pt>
                <c:pt idx="69">
                  <c:v>190.37200000000001</c:v>
                </c:pt>
                <c:pt idx="70">
                  <c:v>203.00000482177734</c:v>
                </c:pt>
                <c:pt idx="71">
                  <c:v>180.89999884033202</c:v>
                </c:pt>
                <c:pt idx="72">
                  <c:v>219.99999468994142</c:v>
                </c:pt>
                <c:pt idx="73">
                  <c:v>200.00000097656252</c:v>
                </c:pt>
                <c:pt idx="74">
                  <c:v>210.45519680786134</c:v>
                </c:pt>
                <c:pt idx="75">
                  <c:v>221.75200000000001</c:v>
                </c:pt>
                <c:pt idx="76">
                  <c:v>303.00109063720703</c:v>
                </c:pt>
                <c:pt idx="77">
                  <c:v>242.70128787231445</c:v>
                </c:pt>
                <c:pt idx="78">
                  <c:v>238.50000244140625</c:v>
                </c:pt>
                <c:pt idx="79">
                  <c:v>238.488</c:v>
                </c:pt>
                <c:pt idx="80">
                  <c:v>285.49999884033207</c:v>
                </c:pt>
                <c:pt idx="81">
                  <c:v>151.87919680786135</c:v>
                </c:pt>
                <c:pt idx="82">
                  <c:v>112.968</c:v>
                </c:pt>
                <c:pt idx="83">
                  <c:v>100.416</c:v>
                </c:pt>
                <c:pt idx="84">
                  <c:v>105.60000128173829</c:v>
                </c:pt>
                <c:pt idx="85">
                  <c:v>129.70399201965333</c:v>
                </c:pt>
                <c:pt idx="86">
                  <c:v>129.70399201965333</c:v>
                </c:pt>
                <c:pt idx="87">
                  <c:v>129.70399201965333</c:v>
                </c:pt>
                <c:pt idx="88">
                  <c:v>121.336</c:v>
                </c:pt>
                <c:pt idx="89">
                  <c:v>123.3986961669922</c:v>
                </c:pt>
                <c:pt idx="90">
                  <c:v>154.80799999999999</c:v>
                </c:pt>
                <c:pt idx="91">
                  <c:v>88.700811172485359</c:v>
                </c:pt>
                <c:pt idx="92">
                  <c:v>138.32299786376953</c:v>
                </c:pt>
                <c:pt idx="93">
                  <c:v>151.04240957641602</c:v>
                </c:pt>
                <c:pt idx="94">
                  <c:v>215.5000048828125</c:v>
                </c:pt>
                <c:pt idx="95">
                  <c:v>129.70399201965333</c:v>
                </c:pt>
                <c:pt idx="96">
                  <c:v>150.624</c:v>
                </c:pt>
                <c:pt idx="97">
                  <c:v>150.624</c:v>
                </c:pt>
                <c:pt idx="98">
                  <c:v>163.17600000000002</c:v>
                </c:pt>
                <c:pt idx="99">
                  <c:v>158.99200000000002</c:v>
                </c:pt>
                <c:pt idx="100">
                  <c:v>150.624</c:v>
                </c:pt>
                <c:pt idx="101">
                  <c:v>190.6648946838379</c:v>
                </c:pt>
                <c:pt idx="102">
                  <c:v>193.69999609375</c:v>
                </c:pt>
                <c:pt idx="103">
                  <c:v>201.00000225830078</c:v>
                </c:pt>
                <c:pt idx="104">
                  <c:v>223.84400000000002</c:v>
                </c:pt>
                <c:pt idx="105">
                  <c:v>255.99999295043941</c:v>
                </c:pt>
                <c:pt idx="106">
                  <c:v>265.68398403930667</c:v>
                </c:pt>
                <c:pt idx="107">
                  <c:v>271.99999749755858</c:v>
                </c:pt>
              </c:numCache>
            </c:numRef>
          </c:xVal>
          <c:yVal>
            <c:numRef>
              <c:f>'Fig. s5'!$L$433:$L$540</c:f>
              <c:numCache>
                <c:formatCode>0.00</c:formatCode>
                <c:ptCount val="108"/>
                <c:pt idx="0">
                  <c:v>35.659999580383293</c:v>
                </c:pt>
                <c:pt idx="1">
                  <c:v>64.999999519348151</c:v>
                </c:pt>
                <c:pt idx="2">
                  <c:v>83.68</c:v>
                </c:pt>
                <c:pt idx="3">
                  <c:v>51.212159042358401</c:v>
                </c:pt>
                <c:pt idx="4">
                  <c:v>175.6999889831543</c:v>
                </c:pt>
                <c:pt idx="5">
                  <c:v>71.968976913452153</c:v>
                </c:pt>
                <c:pt idx="6">
                  <c:v>73.519997192382817</c:v>
                </c:pt>
                <c:pt idx="7">
                  <c:v>66.546514892578131</c:v>
                </c:pt>
                <c:pt idx="8">
                  <c:v>76.220003845214848</c:v>
                </c:pt>
                <c:pt idx="9">
                  <c:v>75.000000366210941</c:v>
                </c:pt>
                <c:pt idx="10">
                  <c:v>81.96000386047362</c:v>
                </c:pt>
                <c:pt idx="11">
                  <c:v>77.800016723632794</c:v>
                </c:pt>
                <c:pt idx="12">
                  <c:v>87.000007766723641</c:v>
                </c:pt>
                <c:pt idx="13">
                  <c:v>57.253860054016116</c:v>
                </c:pt>
                <c:pt idx="14">
                  <c:v>92.960001998901376</c:v>
                </c:pt>
                <c:pt idx="15">
                  <c:v>92.269997283935552</c:v>
                </c:pt>
                <c:pt idx="16">
                  <c:v>53.350022094726562</c:v>
                </c:pt>
                <c:pt idx="17">
                  <c:v>86.869999938964853</c:v>
                </c:pt>
                <c:pt idx="18">
                  <c:v>77.699999038696291</c:v>
                </c:pt>
                <c:pt idx="19">
                  <c:v>88.700811172485359</c:v>
                </c:pt>
                <c:pt idx="20">
                  <c:v>104.60000000000001</c:v>
                </c:pt>
                <c:pt idx="21">
                  <c:v>75.300005538940439</c:v>
                </c:pt>
                <c:pt idx="22">
                  <c:v>106.00000019836426</c:v>
                </c:pt>
                <c:pt idx="23">
                  <c:v>73.680003143310543</c:v>
                </c:pt>
                <c:pt idx="24">
                  <c:v>96.19999880981446</c:v>
                </c:pt>
                <c:pt idx="25">
                  <c:v>116.31520478820801</c:v>
                </c:pt>
                <c:pt idx="26">
                  <c:v>68.449995162963887</c:v>
                </c:pt>
                <c:pt idx="27">
                  <c:v>82.123002441406257</c:v>
                </c:pt>
                <c:pt idx="28">
                  <c:v>96.599997726440435</c:v>
                </c:pt>
                <c:pt idx="29">
                  <c:v>109.2699951324463</c:v>
                </c:pt>
                <c:pt idx="30">
                  <c:v>96.399363830566415</c:v>
                </c:pt>
                <c:pt idx="31">
                  <c:v>96.000003341674812</c:v>
                </c:pt>
                <c:pt idx="32">
                  <c:v>93.880000305175784</c:v>
                </c:pt>
                <c:pt idx="33">
                  <c:v>109.99999734497071</c:v>
                </c:pt>
                <c:pt idx="34">
                  <c:v>111.99999990844726</c:v>
                </c:pt>
                <c:pt idx="35">
                  <c:v>110.91999565124512</c:v>
                </c:pt>
                <c:pt idx="36">
                  <c:v>115.47840159606935</c:v>
                </c:pt>
                <c:pt idx="37">
                  <c:v>115.73000596618652</c:v>
                </c:pt>
                <c:pt idx="38">
                  <c:v>102.50800000000001</c:v>
                </c:pt>
                <c:pt idx="39">
                  <c:v>114.77100770568848</c:v>
                </c:pt>
                <c:pt idx="40">
                  <c:v>87.899999343872068</c:v>
                </c:pt>
                <c:pt idx="41">
                  <c:v>128.99999775695801</c:v>
                </c:pt>
                <c:pt idx="42">
                  <c:v>110.59999971008301</c:v>
                </c:pt>
                <c:pt idx="43">
                  <c:v>96.231999999999999</c:v>
                </c:pt>
                <c:pt idx="44">
                  <c:v>100.416</c:v>
                </c:pt>
                <c:pt idx="45">
                  <c:v>120.7920994720459</c:v>
                </c:pt>
                <c:pt idx="46">
                  <c:v>108.78400000000001</c:v>
                </c:pt>
                <c:pt idx="47">
                  <c:v>117.98880319213868</c:v>
                </c:pt>
                <c:pt idx="48">
                  <c:v>126.10989924621583</c:v>
                </c:pt>
                <c:pt idx="49">
                  <c:v>121.21099584960938</c:v>
                </c:pt>
                <c:pt idx="50">
                  <c:v>115.26920478820801</c:v>
                </c:pt>
                <c:pt idx="51">
                  <c:v>123.40000494384766</c:v>
                </c:pt>
                <c:pt idx="52">
                  <c:v>124.89999888610841</c:v>
                </c:pt>
                <c:pt idx="53">
                  <c:v>114.22319680786133</c:v>
                </c:pt>
                <c:pt idx="54">
                  <c:v>96.000003341674812</c:v>
                </c:pt>
                <c:pt idx="55">
                  <c:v>122.59120478820802</c:v>
                </c:pt>
                <c:pt idx="56">
                  <c:v>118.62000073242189</c:v>
                </c:pt>
                <c:pt idx="57">
                  <c:v>150.624</c:v>
                </c:pt>
                <c:pt idx="58">
                  <c:v>151.46080319213868</c:v>
                </c:pt>
                <c:pt idx="59">
                  <c:v>142.00000643920899</c:v>
                </c:pt>
                <c:pt idx="60">
                  <c:v>94.830363830566412</c:v>
                </c:pt>
                <c:pt idx="61">
                  <c:v>96.000003341674812</c:v>
                </c:pt>
                <c:pt idx="62">
                  <c:v>127.23539945983887</c:v>
                </c:pt>
                <c:pt idx="63">
                  <c:v>118.82559840393067</c:v>
                </c:pt>
                <c:pt idx="64">
                  <c:v>175.72800000000001</c:v>
                </c:pt>
                <c:pt idx="65">
                  <c:v>99.441001144409185</c:v>
                </c:pt>
                <c:pt idx="66">
                  <c:v>156.9</c:v>
                </c:pt>
                <c:pt idx="67">
                  <c:v>151.00000201416017</c:v>
                </c:pt>
                <c:pt idx="68">
                  <c:v>151.67000000000002</c:v>
                </c:pt>
                <c:pt idx="69">
                  <c:v>147.0470011291504</c:v>
                </c:pt>
                <c:pt idx="70">
                  <c:v>175.72800000000001</c:v>
                </c:pt>
                <c:pt idx="71">
                  <c:v>104.60000000000001</c:v>
                </c:pt>
                <c:pt idx="72">
                  <c:v>165.00000399780274</c:v>
                </c:pt>
                <c:pt idx="73">
                  <c:v>159.99999758911133</c:v>
                </c:pt>
                <c:pt idx="74">
                  <c:v>160.24719680786137</c:v>
                </c:pt>
                <c:pt idx="75">
                  <c:v>173.29999548339845</c:v>
                </c:pt>
                <c:pt idx="76">
                  <c:v>260.66321276855467</c:v>
                </c:pt>
                <c:pt idx="77">
                  <c:v>179.50000662231446</c:v>
                </c:pt>
                <c:pt idx="78">
                  <c:v>230.12</c:v>
                </c:pt>
                <c:pt idx="79">
                  <c:v>222.99999853515627</c:v>
                </c:pt>
                <c:pt idx="80">
                  <c:v>227.80000149536133</c:v>
                </c:pt>
                <c:pt idx="81">
                  <c:v>104.60000000000001</c:v>
                </c:pt>
                <c:pt idx="82">
                  <c:v>98.699994033813482</c:v>
                </c:pt>
                <c:pt idx="83">
                  <c:v>94.14</c:v>
                </c:pt>
                <c:pt idx="84">
                  <c:v>96.000003341674812</c:v>
                </c:pt>
                <c:pt idx="85">
                  <c:v>100.416</c:v>
                </c:pt>
                <c:pt idx="86">
                  <c:v>94.14</c:v>
                </c:pt>
                <c:pt idx="87">
                  <c:v>106.69199999999999</c:v>
                </c:pt>
                <c:pt idx="88">
                  <c:v>92.048000000000002</c:v>
                </c:pt>
                <c:pt idx="89">
                  <c:v>104.60000000000001</c:v>
                </c:pt>
                <c:pt idx="90">
                  <c:v>108.78400000000001</c:v>
                </c:pt>
                <c:pt idx="91">
                  <c:v>86.60880319213868</c:v>
                </c:pt>
                <c:pt idx="92">
                  <c:v>119.19800128173829</c:v>
                </c:pt>
                <c:pt idx="93">
                  <c:v>119.244</c:v>
                </c:pt>
                <c:pt idx="94">
                  <c:v>215.5000048828125</c:v>
                </c:pt>
                <c:pt idx="95">
                  <c:v>117.152</c:v>
                </c:pt>
                <c:pt idx="96">
                  <c:v>119.244</c:v>
                </c:pt>
                <c:pt idx="97">
                  <c:v>112.968</c:v>
                </c:pt>
                <c:pt idx="98">
                  <c:v>108.00000276184082</c:v>
                </c:pt>
                <c:pt idx="99">
                  <c:v>112.968</c:v>
                </c:pt>
                <c:pt idx="100">
                  <c:v>135.49999810791016</c:v>
                </c:pt>
                <c:pt idx="101">
                  <c:v>112.968</c:v>
                </c:pt>
                <c:pt idx="102">
                  <c:v>146.8999871826172</c:v>
                </c:pt>
                <c:pt idx="103">
                  <c:v>147.25169702148438</c:v>
                </c:pt>
                <c:pt idx="104">
                  <c:v>116.39049935913087</c:v>
                </c:pt>
                <c:pt idx="105">
                  <c:v>133.99999618530273</c:v>
                </c:pt>
                <c:pt idx="106">
                  <c:v>167.36</c:v>
                </c:pt>
                <c:pt idx="107">
                  <c:v>269.99999493408205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22B-45EA-88DC-8F74FCAC4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413376"/>
        <c:axId val="1480717472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'Fig. s5'!$M$432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2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-1.477270162844605E-2"/>
                        <c:y val="0.37451388812394598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chemeClr val="tx1">
                                <a:lumMod val="65000"/>
                                <a:lumOff val="3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>
                      <c:ext uri="{02D57815-91ED-43cb-92C2-25804820EDAC}">
                        <c15:formulaRef>
                          <c15:sqref>'Fig. s5'!$Q$433:$Q$434</c15:sqref>
                        </c15:formulaRef>
                      </c:ext>
                    </c:extLst>
                    <c:numCache>
                      <c:formatCode>0.00</c:formatCode>
                      <c:ptCount val="2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'Fig. s5'!$R$433:$R$434</c15:sqref>
                        </c15:formulaRef>
                      </c:ext>
                    </c:extLst>
                    <c:numCache>
                      <c:formatCode>0.00</c:formatCode>
                      <c:ptCount val="2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4-222B-45EA-88DC-8F74FCAC46CC}"/>
                  </c:ext>
                </c:extLst>
              </c15:ser>
            </c15:filteredScatterSeries>
          </c:ext>
        </c:extLst>
      </c:scatterChart>
      <c:valAx>
        <c:axId val="135341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/>
                  <a:t>S / J K</a:t>
                </a:r>
                <a:r>
                  <a:rPr lang="en-US" sz="1400" b="1" i="0" baseline="30000"/>
                  <a:t>-1</a:t>
                </a:r>
                <a:r>
                  <a:rPr lang="en-US" sz="1400" b="1" i="0"/>
                  <a:t> mol</a:t>
                </a:r>
                <a:r>
                  <a:rPr lang="en-US" sz="1400" b="1" i="0" baseline="30000"/>
                  <a:t>-1</a:t>
                </a:r>
                <a:r>
                  <a:rPr lang="en-US" sz="1400" b="1" i="0"/>
                  <a:t> of Cl</a:t>
                </a:r>
                <a:r>
                  <a:rPr lang="en-US" sz="1400" b="1" i="0" baseline="30000"/>
                  <a:t>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717472"/>
        <c:crosses val="autoZero"/>
        <c:crossBetween val="midCat"/>
      </c:valAx>
      <c:valAx>
        <c:axId val="148071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/>
                  <a:t>S / J K</a:t>
                </a:r>
                <a:r>
                  <a:rPr lang="en-AU" sz="1400" b="1" baseline="30000"/>
                  <a:t>-1</a:t>
                </a:r>
                <a:r>
                  <a:rPr lang="en-AU" sz="1400" b="1"/>
                  <a:t> mol</a:t>
                </a:r>
                <a:r>
                  <a:rPr lang="en-AU" sz="1400" b="1" baseline="30000"/>
                  <a:t>-1</a:t>
                </a:r>
                <a:r>
                  <a:rPr lang="en-AU" sz="1400" b="1"/>
                  <a:t> of F</a:t>
                </a:r>
                <a:r>
                  <a:rPr lang="en-AU" sz="1400" b="1" baseline="30000"/>
                  <a:t>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3413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725418938017364"/>
          <c:y val="7.8713979650181523E-2"/>
          <c:w val="0.8298227336967493"/>
          <c:h val="0.72111710445643118"/>
        </c:manualLayout>
      </c:layout>
      <c:scatterChart>
        <c:scatterStyle val="lineMarker"/>
        <c:varyColors val="0"/>
        <c:ser>
          <c:idx val="0"/>
          <c:order val="0"/>
          <c:tx>
            <c:v>Cp(F vs Cl)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1441368867353118"/>
                  <c:y val="0.1300040644525733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s5'!$A$548:$A$647</c:f>
              <c:numCache>
                <c:formatCode>0.00</c:formatCode>
                <c:ptCount val="100"/>
                <c:pt idx="0">
                  <c:v>48.027804562435811</c:v>
                </c:pt>
                <c:pt idx="1">
                  <c:v>52.550021293863857</c:v>
                </c:pt>
                <c:pt idx="2">
                  <c:v>52.977162837527885</c:v>
                </c:pt>
                <c:pt idx="3">
                  <c:v>50.483360349924574</c:v>
                </c:pt>
                <c:pt idx="4">
                  <c:v>144.00022282667817</c:v>
                </c:pt>
                <c:pt idx="5">
                  <c:v>86.647065558830263</c:v>
                </c:pt>
                <c:pt idx="6">
                  <c:v>71.669734412774119</c:v>
                </c:pt>
                <c:pt idx="7">
                  <c:v>51.440022682636005</c:v>
                </c:pt>
                <c:pt idx="8">
                  <c:v>72.199032039773115</c:v>
                </c:pt>
                <c:pt idx="9">
                  <c:v>69.82962532672795</c:v>
                </c:pt>
                <c:pt idx="10">
                  <c:v>78.500199152671058</c:v>
                </c:pt>
                <c:pt idx="11">
                  <c:v>71.880085271259048</c:v>
                </c:pt>
                <c:pt idx="12">
                  <c:v>76.60080517649007</c:v>
                </c:pt>
                <c:pt idx="13">
                  <c:v>71.384283877610116</c:v>
                </c:pt>
                <c:pt idx="14">
                  <c:v>52.470050886190229</c:v>
                </c:pt>
                <c:pt idx="15">
                  <c:v>72.433303619733053</c:v>
                </c:pt>
                <c:pt idx="16">
                  <c:v>62.41105263356539</c:v>
                </c:pt>
                <c:pt idx="17">
                  <c:v>71.17025906800076</c:v>
                </c:pt>
                <c:pt idx="18">
                  <c:v>52.259890309775521</c:v>
                </c:pt>
                <c:pt idx="19">
                  <c:v>75.273297999999997</c:v>
                </c:pt>
                <c:pt idx="20">
                  <c:v>71.000203294942068</c:v>
                </c:pt>
                <c:pt idx="21">
                  <c:v>74.000008185075814</c:v>
                </c:pt>
                <c:pt idx="22">
                  <c:v>77.093074777220323</c:v>
                </c:pt>
                <c:pt idx="23">
                  <c:v>71.339639649370682</c:v>
                </c:pt>
                <c:pt idx="24">
                  <c:v>78.050742830420347</c:v>
                </c:pt>
                <c:pt idx="25">
                  <c:v>73.905842798609953</c:v>
                </c:pt>
                <c:pt idx="26">
                  <c:v>72.856156706464915</c:v>
                </c:pt>
                <c:pt idx="27">
                  <c:v>75.588110878341297</c:v>
                </c:pt>
                <c:pt idx="28">
                  <c:v>93.199739476227492</c:v>
                </c:pt>
                <c:pt idx="29">
                  <c:v>106.93894193876847</c:v>
                </c:pt>
                <c:pt idx="30">
                  <c:v>75.064728879187584</c:v>
                </c:pt>
                <c:pt idx="31">
                  <c:v>94.995934850928549</c:v>
                </c:pt>
                <c:pt idx="32">
                  <c:v>91.800324266529927</c:v>
                </c:pt>
                <c:pt idx="33">
                  <c:v>100.00137586032798</c:v>
                </c:pt>
                <c:pt idx="34">
                  <c:v>96.941285388035723</c:v>
                </c:pt>
                <c:pt idx="35">
                  <c:v>95.347701522962652</c:v>
                </c:pt>
                <c:pt idx="36">
                  <c:v>97.685260675734099</c:v>
                </c:pt>
                <c:pt idx="37">
                  <c:v>108.9706255250526</c:v>
                </c:pt>
                <c:pt idx="38">
                  <c:v>98.246181306362672</c:v>
                </c:pt>
                <c:pt idx="39">
                  <c:v>97.150117678513482</c:v>
                </c:pt>
                <c:pt idx="40">
                  <c:v>82.393838399999993</c:v>
                </c:pt>
                <c:pt idx="41">
                  <c:v>80.229001225310327</c:v>
                </c:pt>
                <c:pt idx="42">
                  <c:v>99.101989029354542</c:v>
                </c:pt>
                <c:pt idx="43">
                  <c:v>92.379483234820498</c:v>
                </c:pt>
                <c:pt idx="44">
                  <c:v>98.299402969825906</c:v>
                </c:pt>
                <c:pt idx="45">
                  <c:v>101.61702039213867</c:v>
                </c:pt>
                <c:pt idx="46">
                  <c:v>100.41144174987144</c:v>
                </c:pt>
                <c:pt idx="47">
                  <c:v>87.8644656408282</c:v>
                </c:pt>
                <c:pt idx="48">
                  <c:v>102.52568618409707</c:v>
                </c:pt>
                <c:pt idx="49">
                  <c:v>101.84891495724132</c:v>
                </c:pt>
                <c:pt idx="50">
                  <c:v>100.32095844007368</c:v>
                </c:pt>
                <c:pt idx="51">
                  <c:v>92.870201033258354</c:v>
                </c:pt>
                <c:pt idx="52">
                  <c:v>100.43154651097259</c:v>
                </c:pt>
                <c:pt idx="53">
                  <c:v>99.625313180887829</c:v>
                </c:pt>
                <c:pt idx="54">
                  <c:v>118.85199577592392</c:v>
                </c:pt>
                <c:pt idx="55">
                  <c:v>129.70057330521905</c:v>
                </c:pt>
                <c:pt idx="56">
                  <c:v>118.41000588989259</c:v>
                </c:pt>
                <c:pt idx="57">
                  <c:v>106.84265410870472</c:v>
                </c:pt>
                <c:pt idx="58">
                  <c:v>98.321875009840781</c:v>
                </c:pt>
                <c:pt idx="59">
                  <c:v>163.50925240786131</c:v>
                </c:pt>
                <c:pt idx="60">
                  <c:v>92.047466536592495</c:v>
                </c:pt>
                <c:pt idx="61">
                  <c:v>117.41240784766006</c:v>
                </c:pt>
                <c:pt idx="62">
                  <c:v>121.99596312881252</c:v>
                </c:pt>
                <c:pt idx="63">
                  <c:v>120.77787053294199</c:v>
                </c:pt>
                <c:pt idx="64">
                  <c:v>120.7654337273909</c:v>
                </c:pt>
                <c:pt idx="65">
                  <c:v>138.49040957641603</c:v>
                </c:pt>
                <c:pt idx="66">
                  <c:v>116.80025531825905</c:v>
                </c:pt>
                <c:pt idx="67">
                  <c:v>155.6412833171789</c:v>
                </c:pt>
                <c:pt idx="68">
                  <c:v>155.6417646841937</c:v>
                </c:pt>
                <c:pt idx="69">
                  <c:v>147.90093887004937</c:v>
                </c:pt>
                <c:pt idx="70">
                  <c:v>147.89998846435549</c:v>
                </c:pt>
                <c:pt idx="71">
                  <c:v>144.57808002083232</c:v>
                </c:pt>
                <c:pt idx="72">
                  <c:v>155.67392656127839</c:v>
                </c:pt>
                <c:pt idx="73">
                  <c:v>175.69840089795818</c:v>
                </c:pt>
                <c:pt idx="74">
                  <c:v>77.269233835868079</c:v>
                </c:pt>
                <c:pt idx="75">
                  <c:v>49.371200798034671</c:v>
                </c:pt>
                <c:pt idx="76">
                  <c:v>70.935238023641247</c:v>
                </c:pt>
                <c:pt idx="77">
                  <c:v>71.56995342338405</c:v>
                </c:pt>
                <c:pt idx="78">
                  <c:v>75.603372639798735</c:v>
                </c:pt>
                <c:pt idx="79">
                  <c:v>76.488480325299008</c:v>
                </c:pt>
                <c:pt idx="80">
                  <c:v>77.848798968062596</c:v>
                </c:pt>
                <c:pt idx="81">
                  <c:v>79.610725517934029</c:v>
                </c:pt>
                <c:pt idx="82">
                  <c:v>91.265252163147224</c:v>
                </c:pt>
                <c:pt idx="83">
                  <c:v>92.860714472970017</c:v>
                </c:pt>
                <c:pt idx="84">
                  <c:v>93.096474743188779</c:v>
                </c:pt>
                <c:pt idx="85">
                  <c:v>94.726677165090734</c:v>
                </c:pt>
                <c:pt idx="86">
                  <c:v>99.626539243729411</c:v>
                </c:pt>
                <c:pt idx="87">
                  <c:v>99.960061427908485</c:v>
                </c:pt>
                <c:pt idx="88">
                  <c:v>101.4977286437294</c:v>
                </c:pt>
                <c:pt idx="89">
                  <c:v>102.23072927420463</c:v>
                </c:pt>
                <c:pt idx="90">
                  <c:v>103.11784801540297</c:v>
                </c:pt>
                <c:pt idx="91">
                  <c:v>103.21777423586808</c:v>
                </c:pt>
                <c:pt idx="92">
                  <c:v>103.55559287420465</c:v>
                </c:pt>
                <c:pt idx="93">
                  <c:v>107.80892056953007</c:v>
                </c:pt>
                <c:pt idx="94">
                  <c:v>120.47119838979907</c:v>
                </c:pt>
                <c:pt idx="95">
                  <c:v>121.26633320786134</c:v>
                </c:pt>
                <c:pt idx="96">
                  <c:v>121.40000238037109</c:v>
                </c:pt>
                <c:pt idx="97">
                  <c:v>129.65605231047113</c:v>
                </c:pt>
                <c:pt idx="98">
                  <c:v>145.24576247251036</c:v>
                </c:pt>
                <c:pt idx="99">
                  <c:v>157.03338687173613</c:v>
                </c:pt>
              </c:numCache>
            </c:numRef>
          </c:xVal>
          <c:yVal>
            <c:numRef>
              <c:f>'Fig. s5'!$B$548:$B$647</c:f>
              <c:numCache>
                <c:formatCode>0.00</c:formatCode>
                <c:ptCount val="100"/>
                <c:pt idx="0">
                  <c:v>41.814870294207985</c:v>
                </c:pt>
                <c:pt idx="1">
                  <c:v>52.000169149880264</c:v>
                </c:pt>
                <c:pt idx="2">
                  <c:v>51.921152189455697</c:v>
                </c:pt>
                <c:pt idx="3">
                  <c:v>46.557004144372613</c:v>
                </c:pt>
                <c:pt idx="4">
                  <c:v>133.99907150717311</c:v>
                </c:pt>
                <c:pt idx="5">
                  <c:v>65.26946797442443</c:v>
                </c:pt>
                <c:pt idx="6">
                  <c:v>64.059968624371251</c:v>
                </c:pt>
                <c:pt idx="7">
                  <c:v>49.139250968419987</c:v>
                </c:pt>
                <c:pt idx="8">
                  <c:v>63.180076915852887</c:v>
                </c:pt>
                <c:pt idx="9">
                  <c:v>65.999835375913477</c:v>
                </c:pt>
                <c:pt idx="10">
                  <c:v>68.780214421399933</c:v>
                </c:pt>
                <c:pt idx="11">
                  <c:v>65.814966226814974</c:v>
                </c:pt>
                <c:pt idx="12">
                  <c:v>68.119171884143014</c:v>
                </c:pt>
                <c:pt idx="13">
                  <c:v>61.570897754474167</c:v>
                </c:pt>
                <c:pt idx="14">
                  <c:v>51.090282700934047</c:v>
                </c:pt>
                <c:pt idx="15">
                  <c:v>66.780145150164813</c:v>
                </c:pt>
                <c:pt idx="16">
                  <c:v>51.840071306125097</c:v>
                </c:pt>
                <c:pt idx="17">
                  <c:v>64.770189168281021</c:v>
                </c:pt>
                <c:pt idx="18">
                  <c:v>50.629647073064774</c:v>
                </c:pt>
                <c:pt idx="19">
                  <c:v>65.943752957001692</c:v>
                </c:pt>
                <c:pt idx="20">
                  <c:v>92.220087682065966</c:v>
                </c:pt>
                <c:pt idx="21">
                  <c:v>66.000350799174029</c:v>
                </c:pt>
                <c:pt idx="22">
                  <c:v>72.258777026263942</c:v>
                </c:pt>
                <c:pt idx="23">
                  <c:v>65.650187602312258</c:v>
                </c:pt>
                <c:pt idx="24">
                  <c:v>72.395278002722605</c:v>
                </c:pt>
                <c:pt idx="25">
                  <c:v>74.8566676419495</c:v>
                </c:pt>
                <c:pt idx="26">
                  <c:v>67.027051985924288</c:v>
                </c:pt>
                <c:pt idx="27">
                  <c:v>69.83935708714445</c:v>
                </c:pt>
                <c:pt idx="28">
                  <c:v>89.866534966563904</c:v>
                </c:pt>
                <c:pt idx="29">
                  <c:v>99.575794153448669</c:v>
                </c:pt>
                <c:pt idx="30">
                  <c:v>72.171766956659454</c:v>
                </c:pt>
                <c:pt idx="31">
                  <c:v>91.000110053797272</c:v>
                </c:pt>
                <c:pt idx="32">
                  <c:v>78.739772347052863</c:v>
                </c:pt>
                <c:pt idx="33">
                  <c:v>91.99874778519046</c:v>
                </c:pt>
                <c:pt idx="34">
                  <c:v>91.39867513579496</c:v>
                </c:pt>
                <c:pt idx="35">
                  <c:v>94.569492089691735</c:v>
                </c:pt>
                <c:pt idx="36">
                  <c:v>94.966716055350986</c:v>
                </c:pt>
                <c:pt idx="37">
                  <c:v>106.74815785677285</c:v>
                </c:pt>
                <c:pt idx="38">
                  <c:v>88.393608284164216</c:v>
                </c:pt>
                <c:pt idx="39">
                  <c:v>92.000391588479403</c:v>
                </c:pt>
                <c:pt idx="40">
                  <c:v>75.16948864766006</c:v>
                </c:pt>
                <c:pt idx="41">
                  <c:v>75.925708882065976</c:v>
                </c:pt>
                <c:pt idx="42">
                  <c:v>92.419776264960376</c:v>
                </c:pt>
                <c:pt idx="43">
                  <c:v>98.826161132194528</c:v>
                </c:pt>
                <c:pt idx="44">
                  <c:v>91.207910868017052</c:v>
                </c:pt>
                <c:pt idx="45">
                  <c:v>92.581483953904907</c:v>
                </c:pt>
                <c:pt idx="46">
                  <c:v>92.632970632075967</c:v>
                </c:pt>
                <c:pt idx="47">
                  <c:v>93.089318922191907</c:v>
                </c:pt>
                <c:pt idx="48">
                  <c:v>95.099818294663564</c:v>
                </c:pt>
                <c:pt idx="49">
                  <c:v>94.192666099111861</c:v>
                </c:pt>
                <c:pt idx="50">
                  <c:v>91.280357524557132</c:v>
                </c:pt>
                <c:pt idx="51">
                  <c:v>83.999840338469042</c:v>
                </c:pt>
                <c:pt idx="52">
                  <c:v>90.864268681564695</c:v>
                </c:pt>
                <c:pt idx="53">
                  <c:v>96.234779730086302</c:v>
                </c:pt>
                <c:pt idx="54">
                  <c:v>114.56419440393067</c:v>
                </c:pt>
                <c:pt idx="55">
                  <c:v>115.99901369675698</c:v>
                </c:pt>
                <c:pt idx="56">
                  <c:v>88.885243836085522</c:v>
                </c:pt>
                <c:pt idx="57">
                  <c:v>90.223310780503084</c:v>
                </c:pt>
                <c:pt idx="58">
                  <c:v>94.156342536914551</c:v>
                </c:pt>
                <c:pt idx="59">
                  <c:v>152.36589150467989</c:v>
                </c:pt>
                <c:pt idx="60">
                  <c:v>95.231243404353322</c:v>
                </c:pt>
                <c:pt idx="61">
                  <c:v>117.99198096020126</c:v>
                </c:pt>
                <c:pt idx="62">
                  <c:v>117.74248927813531</c:v>
                </c:pt>
                <c:pt idx="63">
                  <c:v>116.02169853894024</c:v>
                </c:pt>
                <c:pt idx="64">
                  <c:v>110.54273266010672</c:v>
                </c:pt>
                <c:pt idx="65">
                  <c:v>118.5870228874588</c:v>
                </c:pt>
                <c:pt idx="66">
                  <c:v>103.70091351055943</c:v>
                </c:pt>
                <c:pt idx="67">
                  <c:v>139.99919791818479</c:v>
                </c:pt>
                <c:pt idx="68">
                  <c:v>136.00086874708148</c:v>
                </c:pt>
                <c:pt idx="69">
                  <c:v>134.84784147473511</c:v>
                </c:pt>
                <c:pt idx="70">
                  <c:v>138.00144293009893</c:v>
                </c:pt>
                <c:pt idx="71">
                  <c:v>131.9976675060758</c:v>
                </c:pt>
                <c:pt idx="72">
                  <c:v>142.09802221228409</c:v>
                </c:pt>
                <c:pt idx="73">
                  <c:v>166.75124896030479</c:v>
                </c:pt>
                <c:pt idx="74">
                  <c:v>73.519117828006742</c:v>
                </c:pt>
                <c:pt idx="75">
                  <c:v>48.576238563537601</c:v>
                </c:pt>
                <c:pt idx="76">
                  <c:v>69.571889952419298</c:v>
                </c:pt>
                <c:pt idx="77">
                  <c:v>69.50240419489225</c:v>
                </c:pt>
                <c:pt idx="78">
                  <c:v>72.079528710072708</c:v>
                </c:pt>
                <c:pt idx="79">
                  <c:v>72.160106487961968</c:v>
                </c:pt>
                <c:pt idx="80">
                  <c:v>73.753127114003362</c:v>
                </c:pt>
                <c:pt idx="81">
                  <c:v>73.399826079597474</c:v>
                </c:pt>
                <c:pt idx="82">
                  <c:v>86.251656216916643</c:v>
                </c:pt>
                <c:pt idx="83">
                  <c:v>98.238858792138672</c:v>
                </c:pt>
                <c:pt idx="84">
                  <c:v>79.494295770746874</c:v>
                </c:pt>
                <c:pt idx="85">
                  <c:v>84.522039507787539</c:v>
                </c:pt>
                <c:pt idx="86">
                  <c:v>96.557515199999997</c:v>
                </c:pt>
                <c:pt idx="87">
                  <c:v>99.960061427908485</c:v>
                </c:pt>
                <c:pt idx="88">
                  <c:v>98.077686085996632</c:v>
                </c:pt>
                <c:pt idx="89">
                  <c:v>96.638096968062584</c:v>
                </c:pt>
                <c:pt idx="90">
                  <c:v>96.008905689927303</c:v>
                </c:pt>
                <c:pt idx="91">
                  <c:v>91.237602160201263</c:v>
                </c:pt>
                <c:pt idx="92">
                  <c:v>98.430996290419387</c:v>
                </c:pt>
                <c:pt idx="93">
                  <c:v>103.19886123694464</c:v>
                </c:pt>
                <c:pt idx="94">
                  <c:v>92.043476549842367</c:v>
                </c:pt>
                <c:pt idx="95">
                  <c:v>115.08640535233994</c:v>
                </c:pt>
                <c:pt idx="96">
                  <c:v>116.19336550733574</c:v>
                </c:pt>
                <c:pt idx="97">
                  <c:v>125.05658841752961</c:v>
                </c:pt>
                <c:pt idx="98">
                  <c:v>114.30057632493413</c:v>
                </c:pt>
                <c:pt idx="99">
                  <c:v>147.49076385159071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468-4338-A0B5-EDD1234E0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413376"/>
        <c:axId val="1480717472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'Fig. s5'!$C$432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2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-5.4872804360993337E-2"/>
                        <c:y val="0.41243805154276969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chemeClr val="tx1">
                                <a:lumMod val="65000"/>
                                <a:lumOff val="3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>
                      <c:ext uri="{02D57815-91ED-43cb-92C2-25804820EDAC}">
                        <c15:formulaRef>
                          <c15:sqref>'Fig. s5'!$C$552:$C$553</c15:sqref>
                        </c15:formulaRef>
                      </c:ext>
                    </c:extLst>
                    <c:numCache>
                      <c:formatCode>0.00</c:formatCode>
                      <c:ptCount val="2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'Fig. s5'!$D$552:$D$553</c15:sqref>
                        </c15:formulaRef>
                      </c:ext>
                    </c:extLst>
                    <c:numCache>
                      <c:formatCode>0.00</c:formatCode>
                      <c:ptCount val="2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3-9468-4338-A0B5-EDD1234E0CA9}"/>
                  </c:ext>
                </c:extLst>
              </c15:ser>
            </c15:filteredScatterSeries>
          </c:ext>
        </c:extLst>
      </c:scatterChart>
      <c:valAx>
        <c:axId val="135341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 i="0" baseline="0"/>
                  <a:t>C</a:t>
                </a:r>
                <a:r>
                  <a:rPr lang="en-AU" sz="1400" b="1" i="0" baseline="-25000"/>
                  <a:t>p</a:t>
                </a:r>
                <a:r>
                  <a:rPr lang="en-AU" sz="1400" b="1" i="0" baseline="0"/>
                  <a:t> / J K</a:t>
                </a:r>
                <a:r>
                  <a:rPr lang="en-AU" sz="1400" b="1" i="0" baseline="30000"/>
                  <a:t>-1</a:t>
                </a:r>
                <a:r>
                  <a:rPr lang="en-AU" sz="1400" b="1" i="0" baseline="0"/>
                  <a:t> mol</a:t>
                </a:r>
                <a:r>
                  <a:rPr lang="en-AU" sz="1400" b="1" i="0" baseline="30000"/>
                  <a:t>-1</a:t>
                </a:r>
                <a:r>
                  <a:rPr lang="en-AU" sz="1400" b="1" i="0" baseline="0"/>
                  <a:t> of Cl</a:t>
                </a:r>
                <a:r>
                  <a:rPr lang="en-AU" sz="1400" b="1" i="0" baseline="30000"/>
                  <a:t>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717472"/>
        <c:crosses val="autoZero"/>
        <c:crossBetween val="midCat"/>
      </c:valAx>
      <c:valAx>
        <c:axId val="148071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</a:t>
                </a:r>
                <a:r>
                  <a:rPr lang="en-AU" sz="1400" b="1" i="0" u="none" strike="noStrike" kern="1200" baseline="-25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p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/ J K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mol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of F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3413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0.1575503731249655"/>
          <c:y val="5.7768959982364407E-2"/>
          <c:w val="0.80682193884464248"/>
          <c:h val="0.78410923044068315"/>
        </c:manualLayout>
      </c:layout>
      <c:scatterChart>
        <c:scatterStyle val="lineMarker"/>
        <c:varyColors val="0"/>
        <c:ser>
          <c:idx val="0"/>
          <c:order val="0"/>
          <c:tx>
            <c:v>Vm(F vs Cl)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6233414092469212"/>
                  <c:y val="8.701813848072137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s5'!$K$548:$K$613</c:f>
              <c:numCache>
                <c:formatCode>0.0000</c:formatCode>
                <c:ptCount val="66"/>
                <c:pt idx="0">
                  <c:v>3.4041845275313481E-2</c:v>
                </c:pt>
                <c:pt idx="1">
                  <c:v>3.9709071244688796E-2</c:v>
                </c:pt>
                <c:pt idx="2">
                  <c:v>4.2805039040001672E-2</c:v>
                </c:pt>
                <c:pt idx="3">
                  <c:v>4.4826222488100045E-2</c:v>
                </c:pt>
                <c:pt idx="4">
                  <c:v>4.7595533075209223E-2</c:v>
                </c:pt>
                <c:pt idx="5">
                  <c:v>5.8056690826732676E-2</c:v>
                </c:pt>
                <c:pt idx="6">
                  <c:v>6.0622507023909221E-2</c:v>
                </c:pt>
                <c:pt idx="7">
                  <c:v>6.2398307364267422E-2</c:v>
                </c:pt>
                <c:pt idx="8">
                  <c:v>6.2643115223786169E-2</c:v>
                </c:pt>
                <c:pt idx="9">
                  <c:v>6.3013357655238147E-2</c:v>
                </c:pt>
                <c:pt idx="10">
                  <c:v>6.4245559322906903E-2</c:v>
                </c:pt>
                <c:pt idx="11">
                  <c:v>6.5938577282347227E-2</c:v>
                </c:pt>
                <c:pt idx="12">
                  <c:v>6.6607563699577724E-2</c:v>
                </c:pt>
                <c:pt idx="13">
                  <c:v>6.8002269847338065E-2</c:v>
                </c:pt>
                <c:pt idx="14">
                  <c:v>7.0103392002197951E-2</c:v>
                </c:pt>
                <c:pt idx="15">
                  <c:v>7.0196115575678134E-2</c:v>
                </c:pt>
                <c:pt idx="16">
                  <c:v>7.0217126009647385E-2</c:v>
                </c:pt>
                <c:pt idx="17">
                  <c:v>7.0913310393760351E-2</c:v>
                </c:pt>
                <c:pt idx="18">
                  <c:v>7.1713717594575233E-2</c:v>
                </c:pt>
                <c:pt idx="19">
                  <c:v>7.361590833610096E-2</c:v>
                </c:pt>
                <c:pt idx="20">
                  <c:v>7.722686801487301E-2</c:v>
                </c:pt>
                <c:pt idx="21">
                  <c:v>7.7851225337224494E-2</c:v>
                </c:pt>
                <c:pt idx="22">
                  <c:v>7.9714463722043855E-2</c:v>
                </c:pt>
                <c:pt idx="23">
                  <c:v>8.0507189301000301E-2</c:v>
                </c:pt>
                <c:pt idx="24">
                  <c:v>8.5719798782054213E-2</c:v>
                </c:pt>
                <c:pt idx="25">
                  <c:v>8.6253199617076143E-2</c:v>
                </c:pt>
                <c:pt idx="26">
                  <c:v>8.7069910328794409E-2</c:v>
                </c:pt>
                <c:pt idx="27">
                  <c:v>8.7723000346085309E-2</c:v>
                </c:pt>
                <c:pt idx="28">
                  <c:v>8.8663360374370684E-2</c:v>
                </c:pt>
                <c:pt idx="29">
                  <c:v>8.9826163019075311E-2</c:v>
                </c:pt>
                <c:pt idx="30">
                  <c:v>9.162403724924495E-2</c:v>
                </c:pt>
                <c:pt idx="31">
                  <c:v>9.1820408502158751E-2</c:v>
                </c:pt>
                <c:pt idx="32">
                  <c:v>9.2944228588368843E-2</c:v>
                </c:pt>
                <c:pt idx="33">
                  <c:v>9.3545774984685345E-2</c:v>
                </c:pt>
                <c:pt idx="34">
                  <c:v>9.4062925800568506E-2</c:v>
                </c:pt>
                <c:pt idx="35">
                  <c:v>9.5583383276360498E-2</c:v>
                </c:pt>
                <c:pt idx="36">
                  <c:v>9.6845857634241084E-2</c:v>
                </c:pt>
                <c:pt idx="37">
                  <c:v>9.7009194740251409E-2</c:v>
                </c:pt>
                <c:pt idx="38">
                  <c:v>9.8830977729887456E-2</c:v>
                </c:pt>
                <c:pt idx="39">
                  <c:v>9.9574368493865056E-2</c:v>
                </c:pt>
                <c:pt idx="40">
                  <c:v>0.10041457264535711</c:v>
                </c:pt>
                <c:pt idx="41">
                  <c:v>0.10066339991442108</c:v>
                </c:pt>
                <c:pt idx="42">
                  <c:v>0.1018911386967418</c:v>
                </c:pt>
                <c:pt idx="43">
                  <c:v>0.10214068365131884</c:v>
                </c:pt>
                <c:pt idx="44">
                  <c:v>0.10309595221540814</c:v>
                </c:pt>
                <c:pt idx="45">
                  <c:v>0.10379000401261605</c:v>
                </c:pt>
                <c:pt idx="46">
                  <c:v>0.1059803621838338</c:v>
                </c:pt>
                <c:pt idx="47">
                  <c:v>0.10716930874365768</c:v>
                </c:pt>
                <c:pt idx="48">
                  <c:v>0.11024118582740478</c:v>
                </c:pt>
                <c:pt idx="49">
                  <c:v>0.11082049005858614</c:v>
                </c:pt>
                <c:pt idx="50">
                  <c:v>0.11116348681225006</c:v>
                </c:pt>
                <c:pt idx="51">
                  <c:v>0.11278867303800297</c:v>
                </c:pt>
                <c:pt idx="52">
                  <c:v>0.11737773834791403</c:v>
                </c:pt>
                <c:pt idx="53">
                  <c:v>0.11837970488803304</c:v>
                </c:pt>
                <c:pt idx="54">
                  <c:v>0.12063992133873186</c:v>
                </c:pt>
                <c:pt idx="55">
                  <c:v>0.12423466946121774</c:v>
                </c:pt>
                <c:pt idx="56">
                  <c:v>0.12785504441904091</c:v>
                </c:pt>
                <c:pt idx="57">
                  <c:v>0.13363462744100699</c:v>
                </c:pt>
                <c:pt idx="58">
                  <c:v>0.13525196558584734</c:v>
                </c:pt>
                <c:pt idx="59">
                  <c:v>0.13805723538607095</c:v>
                </c:pt>
                <c:pt idx="60">
                  <c:v>0.15474657438853237</c:v>
                </c:pt>
                <c:pt idx="61">
                  <c:v>0.15495040639449303</c:v>
                </c:pt>
                <c:pt idx="62">
                  <c:v>0.1613815128584011</c:v>
                </c:pt>
                <c:pt idx="63">
                  <c:v>0.16164140610416858</c:v>
                </c:pt>
                <c:pt idx="64">
                  <c:v>0.18100469592120616</c:v>
                </c:pt>
                <c:pt idx="65">
                  <c:v>0.20791676904162312</c:v>
                </c:pt>
              </c:numCache>
            </c:numRef>
          </c:xVal>
          <c:yVal>
            <c:numRef>
              <c:f>'Fig. s5'!$L$548:$L$613</c:f>
              <c:numCache>
                <c:formatCode>0.0000</c:formatCode>
                <c:ptCount val="66"/>
                <c:pt idx="0">
                  <c:v>1.6347020606215772E-2</c:v>
                </c:pt>
                <c:pt idx="1">
                  <c:v>1.9305832667949704E-2</c:v>
                </c:pt>
                <c:pt idx="2">
                  <c:v>3.5999977195608865E-2</c:v>
                </c:pt>
                <c:pt idx="3">
                  <c:v>2.5080802569905043E-2</c:v>
                </c:pt>
                <c:pt idx="4">
                  <c:v>9.034362607086785E-2</c:v>
                </c:pt>
                <c:pt idx="5">
                  <c:v>6.059369125192321E-2</c:v>
                </c:pt>
                <c:pt idx="6">
                  <c:v>3.4162047757467673E-2</c:v>
                </c:pt>
                <c:pt idx="7">
                  <c:v>3.890084657076124E-2</c:v>
                </c:pt>
                <c:pt idx="8">
                  <c:v>3.738961581893907E-2</c:v>
                </c:pt>
                <c:pt idx="9">
                  <c:v>3.4274890096675073E-2</c:v>
                </c:pt>
                <c:pt idx="10">
                  <c:v>3.6089644210743281E-2</c:v>
                </c:pt>
                <c:pt idx="11">
                  <c:v>3.9862822082676164E-2</c:v>
                </c:pt>
                <c:pt idx="12">
                  <c:v>3.8100641098771489E-2</c:v>
                </c:pt>
                <c:pt idx="13">
                  <c:v>3.2864358791299654E-2</c:v>
                </c:pt>
                <c:pt idx="14">
                  <c:v>5.4363833864186674E-2</c:v>
                </c:pt>
                <c:pt idx="15">
                  <c:v>3.8775265350592732E-2</c:v>
                </c:pt>
                <c:pt idx="16">
                  <c:v>3.7172424570876848E-2</c:v>
                </c:pt>
                <c:pt idx="17">
                  <c:v>3.943014015969299E-2</c:v>
                </c:pt>
                <c:pt idx="18">
                  <c:v>5.4210707409463363E-2</c:v>
                </c:pt>
                <c:pt idx="19">
                  <c:v>4.1634608457470731E-2</c:v>
                </c:pt>
                <c:pt idx="20">
                  <c:v>4.8242703003009861E-2</c:v>
                </c:pt>
                <c:pt idx="21">
                  <c:v>3.4679847397705313E-2</c:v>
                </c:pt>
                <c:pt idx="22">
                  <c:v>5.6941760750216029E-2</c:v>
                </c:pt>
                <c:pt idx="23">
                  <c:v>4.4267260530858214E-2</c:v>
                </c:pt>
                <c:pt idx="24">
                  <c:v>4.0770218155541223E-2</c:v>
                </c:pt>
                <c:pt idx="25">
                  <c:v>4.9197288051904091E-2</c:v>
                </c:pt>
                <c:pt idx="26">
                  <c:v>5.3296853050634245E-2</c:v>
                </c:pt>
                <c:pt idx="27">
                  <c:v>5.1103540983736116E-2</c:v>
                </c:pt>
                <c:pt idx="28">
                  <c:v>5.9537595657423815E-2</c:v>
                </c:pt>
                <c:pt idx="29">
                  <c:v>5.4736517070291812E-2</c:v>
                </c:pt>
                <c:pt idx="30">
                  <c:v>4.7628568431829221E-2</c:v>
                </c:pt>
                <c:pt idx="31">
                  <c:v>6.4990711625485406E-2</c:v>
                </c:pt>
                <c:pt idx="32">
                  <c:v>4.841859470736129E-2</c:v>
                </c:pt>
                <c:pt idx="33">
                  <c:v>4.6587150942484272E-2</c:v>
                </c:pt>
                <c:pt idx="34">
                  <c:v>4.5752856344662564E-2</c:v>
                </c:pt>
                <c:pt idx="35">
                  <c:v>4.9686794074767351E-2</c:v>
                </c:pt>
                <c:pt idx="36">
                  <c:v>5.0392472931035659E-2</c:v>
                </c:pt>
                <c:pt idx="37">
                  <c:v>5.84335115860578E-2</c:v>
                </c:pt>
                <c:pt idx="38">
                  <c:v>5.2273391739001349E-2</c:v>
                </c:pt>
                <c:pt idx="39">
                  <c:v>5.0611837383201311E-2</c:v>
                </c:pt>
                <c:pt idx="40">
                  <c:v>6.5430935783081998E-2</c:v>
                </c:pt>
                <c:pt idx="41">
                  <c:v>5.1331804482846501E-2</c:v>
                </c:pt>
                <c:pt idx="42">
                  <c:v>5.3571917607984659E-2</c:v>
                </c:pt>
                <c:pt idx="43">
                  <c:v>5.2163986941378054E-2</c:v>
                </c:pt>
                <c:pt idx="44">
                  <c:v>5.3162012530009781E-2</c:v>
                </c:pt>
                <c:pt idx="45">
                  <c:v>5.5046129012768827E-2</c:v>
                </c:pt>
                <c:pt idx="46">
                  <c:v>5.3530915367729456E-2</c:v>
                </c:pt>
                <c:pt idx="47">
                  <c:v>6.2477527704343325E-2</c:v>
                </c:pt>
                <c:pt idx="48">
                  <c:v>8.3021278153886394E-2</c:v>
                </c:pt>
                <c:pt idx="49">
                  <c:v>4.7742509091721348E-2</c:v>
                </c:pt>
                <c:pt idx="50">
                  <c:v>5.8131448743217712E-2</c:v>
                </c:pt>
                <c:pt idx="51">
                  <c:v>7.786342466315016E-2</c:v>
                </c:pt>
                <c:pt idx="52">
                  <c:v>4.6408551007448388E-2</c:v>
                </c:pt>
                <c:pt idx="53">
                  <c:v>4.7075048252147693E-2</c:v>
                </c:pt>
                <c:pt idx="54">
                  <c:v>6.778646593711847E-2</c:v>
                </c:pt>
                <c:pt idx="55">
                  <c:v>6.0418963037977426E-2</c:v>
                </c:pt>
                <c:pt idx="56">
                  <c:v>7.6433861105545814E-2</c:v>
                </c:pt>
                <c:pt idx="57">
                  <c:v>7.7829682108775014E-2</c:v>
                </c:pt>
                <c:pt idx="58">
                  <c:v>8.3854097126863578E-2</c:v>
                </c:pt>
                <c:pt idx="59">
                  <c:v>6.2681236943712165E-2</c:v>
                </c:pt>
                <c:pt idx="60">
                  <c:v>7.8478350935824934E-2</c:v>
                </c:pt>
                <c:pt idx="61">
                  <c:v>9.0592596581581808E-2</c:v>
                </c:pt>
                <c:pt idx="62">
                  <c:v>0.1155629251365949</c:v>
                </c:pt>
                <c:pt idx="63">
                  <c:v>9.6670824816528972E-2</c:v>
                </c:pt>
                <c:pt idx="64">
                  <c:v>9.5181960206379035E-2</c:v>
                </c:pt>
                <c:pt idx="65">
                  <c:v>0.114843908427832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526-4191-AE60-4A7DCB1D6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413376"/>
        <c:axId val="1480717472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'[1]Chart F vs Cl'!$M$407</c15:sqref>
                        </c15:formulaRef>
                      </c:ext>
                    </c:extLst>
                    <c:strCache>
                      <c:ptCount val="1"/>
                      <c:pt idx="0">
                        <c:v>Deming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trendline>
                  <c:spPr>
                    <a:ln w="19050" cap="rnd">
                      <a:solidFill>
                        <a:schemeClr val="accent2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-3.2730466384009692E-2"/>
                        <c:y val="0.44288286798795817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chemeClr val="tx1">
                                <a:lumMod val="65000"/>
                                <a:lumOff val="3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>
                      <c:ext uri="{02D57815-91ED-43cb-92C2-25804820EDAC}">
                        <c15:formulaRef>
                          <c15:sqref>'[1]Chart F vs Cl'!$T$443:$T$444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0.04</c:v>
                      </c:pt>
                      <c:pt idx="1">
                        <c:v>0.24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'[1]Chart F vs Cl'!$U$443:$U$444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2.7531248589729648E-2</c:v>
                      </c:pt>
                      <c:pt idx="1">
                        <c:v>0.12694414003931639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C526-4191-AE60-4A7DCB1D604C}"/>
                  </c:ext>
                </c:extLst>
              </c15:ser>
            </c15:filteredScatterSeries>
          </c:ext>
        </c:extLst>
      </c:scatterChart>
      <c:valAx>
        <c:axId val="135341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V</a:t>
                </a:r>
                <a:r>
                  <a:rPr lang="en-US" sz="1400" b="1" baseline="-25000"/>
                  <a:t>m</a:t>
                </a:r>
                <a:r>
                  <a:rPr lang="en-US" sz="1400" b="1"/>
                  <a:t> / nm</a:t>
                </a:r>
                <a:r>
                  <a:rPr lang="en-US" sz="1400" b="1" baseline="30000"/>
                  <a:t>3 </a:t>
                </a:r>
                <a:r>
                  <a:rPr lang="en-US" sz="1400" b="1" baseline="0"/>
                  <a:t>of Cl</a:t>
                </a:r>
                <a:r>
                  <a:rPr lang="en-US" sz="1400" b="1" baseline="30000"/>
                  <a:t>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717472"/>
        <c:crosses val="autoZero"/>
        <c:crossBetween val="midCat"/>
      </c:valAx>
      <c:valAx>
        <c:axId val="148071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V</a:t>
                </a:r>
                <a:r>
                  <a:rPr lang="en-US" sz="1400" b="1" i="0" u="none" strike="noStrike" kern="1200" baseline="-25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m</a:t>
                </a:r>
                <a:r>
                  <a:rPr lang="en-US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/ nm</a:t>
                </a:r>
                <a:r>
                  <a:rPr lang="en-US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3 </a:t>
                </a:r>
                <a:r>
                  <a:rPr lang="en-US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of F</a:t>
                </a:r>
                <a:r>
                  <a:rPr lang="en-US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3413376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3362226780476E-2"/>
          <c:y val="3.8495188101487311E-2"/>
          <c:w val="0.87790467368049563"/>
          <c:h val="0.8278038867188845"/>
        </c:manualLayout>
      </c:layout>
      <c:scatterChart>
        <c:scatterStyle val="lineMarker"/>
        <c:varyColors val="0"/>
        <c:ser>
          <c:idx val="0"/>
          <c:order val="0"/>
          <c:tx>
            <c:v>H(Br vs Cl)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6124766757096545"/>
                  <c:y val="0.1904249764055083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s6'!$B$436:$B$582</c:f>
              <c:numCache>
                <c:formatCode>0.00</c:formatCode>
                <c:ptCount val="147"/>
                <c:pt idx="0">
                  <c:v>-408.26639617919926</c:v>
                </c:pt>
                <c:pt idx="1">
                  <c:v>-137.00000003051758</c:v>
                </c:pt>
                <c:pt idx="2">
                  <c:v>-127.0680994720459</c:v>
                </c:pt>
                <c:pt idx="3">
                  <c:v>-411.11981701660159</c:v>
                </c:pt>
                <c:pt idx="4">
                  <c:v>-671.0999759521485</c:v>
                </c:pt>
                <c:pt idx="5">
                  <c:v>-132.46330062866213</c:v>
                </c:pt>
                <c:pt idx="6">
                  <c:v>-712.99954125976569</c:v>
                </c:pt>
                <c:pt idx="7">
                  <c:v>-383.70001617431643</c:v>
                </c:pt>
                <c:pt idx="8">
                  <c:v>-314.55308935546879</c:v>
                </c:pt>
                <c:pt idx="9">
                  <c:v>-186.02060424804688</c:v>
                </c:pt>
                <c:pt idx="10">
                  <c:v>-305.33199029541015</c:v>
                </c:pt>
                <c:pt idx="11">
                  <c:v>-436.68412341308596</c:v>
                </c:pt>
                <c:pt idx="12">
                  <c:v>-451.00000347900391</c:v>
                </c:pt>
                <c:pt idx="13">
                  <c:v>-514.99998974609377</c:v>
                </c:pt>
                <c:pt idx="14">
                  <c:v>-312.50000152587893</c:v>
                </c:pt>
                <c:pt idx="15">
                  <c:v>-219.10000311279299</c:v>
                </c:pt>
                <c:pt idx="16">
                  <c:v>-341.29998736572264</c:v>
                </c:pt>
                <c:pt idx="17">
                  <c:v>-641.32351489257815</c:v>
                </c:pt>
                <c:pt idx="18">
                  <c:v>-442.31001245117187</c:v>
                </c:pt>
                <c:pt idx="19">
                  <c:v>-481.28969659423831</c:v>
                </c:pt>
                <c:pt idx="20">
                  <c:v>-496.22242553710942</c:v>
                </c:pt>
                <c:pt idx="21">
                  <c:v>-388.29998376464846</c:v>
                </c:pt>
                <c:pt idx="22">
                  <c:v>-209.20000000000002</c:v>
                </c:pt>
                <c:pt idx="23">
                  <c:v>-435.22001708984379</c:v>
                </c:pt>
                <c:pt idx="24">
                  <c:v>-137.70000411987306</c:v>
                </c:pt>
                <c:pt idx="25">
                  <c:v>-173.20000173950197</c:v>
                </c:pt>
                <c:pt idx="26">
                  <c:v>-289.99998864746095</c:v>
                </c:pt>
                <c:pt idx="27">
                  <c:v>-431.00000976562501</c:v>
                </c:pt>
                <c:pt idx="28">
                  <c:v>-812.00001928710935</c:v>
                </c:pt>
                <c:pt idx="29">
                  <c:v>-359.40560638427735</c:v>
                </c:pt>
                <c:pt idx="30">
                  <c:v>-257.31601596069339</c:v>
                </c:pt>
                <c:pt idx="31">
                  <c:v>-415.99999053955082</c:v>
                </c:pt>
                <c:pt idx="32">
                  <c:v>-325.09678723144532</c:v>
                </c:pt>
                <c:pt idx="33">
                  <c:v>-224.26240957641602</c:v>
                </c:pt>
                <c:pt idx="34">
                  <c:v>-795.39004492187507</c:v>
                </c:pt>
                <c:pt idx="35">
                  <c:v>-833.84995312500007</c:v>
                </c:pt>
                <c:pt idx="36">
                  <c:v>-580.59997167968754</c:v>
                </c:pt>
                <c:pt idx="37">
                  <c:v>-935.40005615234384</c:v>
                </c:pt>
                <c:pt idx="38">
                  <c:v>-855.19999804687495</c:v>
                </c:pt>
                <c:pt idx="39">
                  <c:v>-424.03578466796876</c:v>
                </c:pt>
                <c:pt idx="40">
                  <c:v>-544.40003381347663</c:v>
                </c:pt>
                <c:pt idx="41">
                  <c:v>-530.00000897216796</c:v>
                </c:pt>
                <c:pt idx="42">
                  <c:v>-399.48830212402345</c:v>
                </c:pt>
                <c:pt idx="43">
                  <c:v>-961.09996459960939</c:v>
                </c:pt>
                <c:pt idx="44">
                  <c:v>-256.79999078369144</c:v>
                </c:pt>
                <c:pt idx="45">
                  <c:v>-988.09996728515625</c:v>
                </c:pt>
                <c:pt idx="46">
                  <c:v>-194.19999673461913</c:v>
                </c:pt>
                <c:pt idx="47">
                  <c:v>-1025.3000660400392</c:v>
                </c:pt>
                <c:pt idx="48">
                  <c:v>-1018.1999835205079</c:v>
                </c:pt>
                <c:pt idx="49">
                  <c:v>-721.70003442382813</c:v>
                </c:pt>
                <c:pt idx="50">
                  <c:v>-977.79995727539063</c:v>
                </c:pt>
                <c:pt idx="51">
                  <c:v>-868.99999658203126</c:v>
                </c:pt>
                <c:pt idx="52">
                  <c:v>-1040.9000477294921</c:v>
                </c:pt>
                <c:pt idx="53">
                  <c:v>-264.002014251709</c:v>
                </c:pt>
                <c:pt idx="54">
                  <c:v>-998.72085107421879</c:v>
                </c:pt>
                <c:pt idx="55">
                  <c:v>-959.59997863769536</c:v>
                </c:pt>
                <c:pt idx="56">
                  <c:v>-789.9999910888672</c:v>
                </c:pt>
                <c:pt idx="57">
                  <c:v>-1058.8000291748046</c:v>
                </c:pt>
                <c:pt idx="58">
                  <c:v>-1059.6999569091797</c:v>
                </c:pt>
                <c:pt idx="59">
                  <c:v>-863.70002490234378</c:v>
                </c:pt>
                <c:pt idx="60">
                  <c:v>-896.80001306152349</c:v>
                </c:pt>
                <c:pt idx="61">
                  <c:v>-118.40720478820801</c:v>
                </c:pt>
                <c:pt idx="62">
                  <c:v>-714.2000407714844</c:v>
                </c:pt>
                <c:pt idx="63">
                  <c:v>-379.07039361572265</c:v>
                </c:pt>
                <c:pt idx="64">
                  <c:v>-994.5369787597657</c:v>
                </c:pt>
                <c:pt idx="65">
                  <c:v>-447.99999963378906</c:v>
                </c:pt>
                <c:pt idx="66">
                  <c:v>-987.09999792480471</c:v>
                </c:pt>
                <c:pt idx="67">
                  <c:v>-524.67357446289066</c:v>
                </c:pt>
                <c:pt idx="68">
                  <c:v>-381.99921276855468</c:v>
                </c:pt>
                <c:pt idx="69">
                  <c:v>-995.79200000000003</c:v>
                </c:pt>
                <c:pt idx="70">
                  <c:v>-983.99998437500005</c:v>
                </c:pt>
                <c:pt idx="71">
                  <c:v>-245.60000515747072</c:v>
                </c:pt>
                <c:pt idx="72">
                  <c:v>-1019.2009743652344</c:v>
                </c:pt>
                <c:pt idx="73">
                  <c:v>-1186.7579931640626</c:v>
                </c:pt>
                <c:pt idx="74">
                  <c:v>-323.84160638427738</c:v>
                </c:pt>
                <c:pt idx="75">
                  <c:v>-979.79995983886727</c:v>
                </c:pt>
                <c:pt idx="76">
                  <c:v>-188.69839361572267</c:v>
                </c:pt>
                <c:pt idx="77">
                  <c:v>-512.95836169433596</c:v>
                </c:pt>
                <c:pt idx="78">
                  <c:v>-527.18403192138669</c:v>
                </c:pt>
                <c:pt idx="79">
                  <c:v>-797.47042553710935</c:v>
                </c:pt>
                <c:pt idx="80">
                  <c:v>-858.97521276855468</c:v>
                </c:pt>
                <c:pt idx="81">
                  <c:v>-1687.000981201172</c:v>
                </c:pt>
                <c:pt idx="82">
                  <c:v>-1039.0000229492189</c:v>
                </c:pt>
                <c:pt idx="83">
                  <c:v>-1143.0000285644533</c:v>
                </c:pt>
                <c:pt idx="84">
                  <c:v>-598.29999755859376</c:v>
                </c:pt>
                <c:pt idx="85">
                  <c:v>-2113.0000588378907</c:v>
                </c:pt>
                <c:pt idx="86">
                  <c:v>-2625.0000766601565</c:v>
                </c:pt>
                <c:pt idx="87">
                  <c:v>-2499.0610126953125</c:v>
                </c:pt>
                <c:pt idx="88">
                  <c:v>-2623.7990664062499</c:v>
                </c:pt>
                <c:pt idx="89">
                  <c:v>-35.145598403930663</c:v>
                </c:pt>
                <c:pt idx="90">
                  <c:v>-35.421742340087889</c:v>
                </c:pt>
                <c:pt idx="91">
                  <c:v>-435.13600000000002</c:v>
                </c:pt>
                <c:pt idx="92">
                  <c:v>-221.75200000000001</c:v>
                </c:pt>
                <c:pt idx="93">
                  <c:v>-81.600010421752927</c:v>
                </c:pt>
                <c:pt idx="94">
                  <c:v>-56.499980644226078</c:v>
                </c:pt>
                <c:pt idx="95">
                  <c:v>-949.79998522949222</c:v>
                </c:pt>
                <c:pt idx="96">
                  <c:v>-931.00001220703132</c:v>
                </c:pt>
                <c:pt idx="97">
                  <c:v>-178.00000469970703</c:v>
                </c:pt>
                <c:pt idx="98">
                  <c:v>-1232.2010239257813</c:v>
                </c:pt>
                <c:pt idx="99">
                  <c:v>-1069.30005859375</c:v>
                </c:pt>
                <c:pt idx="100">
                  <c:v>-1029.9999794921875</c:v>
                </c:pt>
                <c:pt idx="101">
                  <c:v>-633.99998266601563</c:v>
                </c:pt>
                <c:pt idx="102">
                  <c:v>-305.0000078735352</c:v>
                </c:pt>
                <c:pt idx="103">
                  <c:v>-1243.4839572753906</c:v>
                </c:pt>
                <c:pt idx="104">
                  <c:v>-1140.000056640625</c:v>
                </c:pt>
                <c:pt idx="105">
                  <c:v>-1164.8260852050782</c:v>
                </c:pt>
                <c:pt idx="106">
                  <c:v>-1136.7929787597657</c:v>
                </c:pt>
                <c:pt idx="107">
                  <c:v>-990.3527872314454</c:v>
                </c:pt>
                <c:pt idx="108">
                  <c:v>-1043.9999974365235</c:v>
                </c:pt>
                <c:pt idx="109">
                  <c:v>-476.976</c:v>
                </c:pt>
                <c:pt idx="110">
                  <c:v>-815.02648596191409</c:v>
                </c:pt>
                <c:pt idx="111">
                  <c:v>-334.72</c:v>
                </c:pt>
                <c:pt idx="112">
                  <c:v>-1467.9999663085939</c:v>
                </c:pt>
                <c:pt idx="113">
                  <c:v>-835.96321276855474</c:v>
                </c:pt>
                <c:pt idx="114">
                  <c:v>-989.90001428222661</c:v>
                </c:pt>
                <c:pt idx="115">
                  <c:v>-1702.4999636230471</c:v>
                </c:pt>
                <c:pt idx="116">
                  <c:v>-1408.3340424804687</c:v>
                </c:pt>
                <c:pt idx="117">
                  <c:v>-1060.2259575195312</c:v>
                </c:pt>
                <c:pt idx="118">
                  <c:v>-1386.5999194335939</c:v>
                </c:pt>
                <c:pt idx="119">
                  <c:v>-510.44800000000004</c:v>
                </c:pt>
                <c:pt idx="120">
                  <c:v>-2424.6001645507813</c:v>
                </c:pt>
                <c:pt idx="121">
                  <c:v>-2164.8001699218753</c:v>
                </c:pt>
                <c:pt idx="122">
                  <c:v>-1982.0000505371095</c:v>
                </c:pt>
                <c:pt idx="123">
                  <c:v>-1977.4000510253907</c:v>
                </c:pt>
                <c:pt idx="124">
                  <c:v>-1976.1999345703125</c:v>
                </c:pt>
                <c:pt idx="125">
                  <c:v>-1725.9</c:v>
                </c:pt>
                <c:pt idx="126">
                  <c:v>-1722.5999670410156</c:v>
                </c:pt>
                <c:pt idx="127">
                  <c:v>-1708.6999907226564</c:v>
                </c:pt>
                <c:pt idx="128">
                  <c:v>-1700.4000471191407</c:v>
                </c:pt>
                <c:pt idx="129">
                  <c:v>-1696.5999975585937</c:v>
                </c:pt>
                <c:pt idx="130">
                  <c:v>-1695.4000087890627</c:v>
                </c:pt>
                <c:pt idx="131">
                  <c:v>-1688.6999650878906</c:v>
                </c:pt>
                <c:pt idx="132">
                  <c:v>-1687.3999985351563</c:v>
                </c:pt>
                <c:pt idx="133">
                  <c:v>-1668.5999616699219</c:v>
                </c:pt>
                <c:pt idx="134">
                  <c:v>-1666.5000451660158</c:v>
                </c:pt>
                <c:pt idx="135">
                  <c:v>-1663.5999233398438</c:v>
                </c:pt>
                <c:pt idx="136">
                  <c:v>-1660.999990234375</c:v>
                </c:pt>
                <c:pt idx="137">
                  <c:v>-1659.0000515136719</c:v>
                </c:pt>
                <c:pt idx="138">
                  <c:v>-1632.1779147949219</c:v>
                </c:pt>
                <c:pt idx="139">
                  <c:v>-1559.8000009765626</c:v>
                </c:pt>
                <c:pt idx="140">
                  <c:v>-1555.5999125976564</c:v>
                </c:pt>
                <c:pt idx="141">
                  <c:v>-1132.0000463867189</c:v>
                </c:pt>
                <c:pt idx="142">
                  <c:v>-1093.7000004882814</c:v>
                </c:pt>
                <c:pt idx="143">
                  <c:v>-654.00000830078125</c:v>
                </c:pt>
                <c:pt idx="144">
                  <c:v>-614.99999023437499</c:v>
                </c:pt>
                <c:pt idx="145">
                  <c:v>-181.60000292968752</c:v>
                </c:pt>
                <c:pt idx="146">
                  <c:v>-14.229989589691163</c:v>
                </c:pt>
              </c:numCache>
            </c:numRef>
          </c:xVal>
          <c:yVal>
            <c:numRef>
              <c:f>'Fig. s6'!$C$436:$C$582</c:f>
              <c:numCache>
                <c:formatCode>0.00</c:formatCode>
                <c:ptCount val="147"/>
                <c:pt idx="0">
                  <c:v>-351.15999298095704</c:v>
                </c:pt>
                <c:pt idx="1">
                  <c:v>-104.99999891662598</c:v>
                </c:pt>
                <c:pt idx="2">
                  <c:v>-100.416</c:v>
                </c:pt>
                <c:pt idx="3">
                  <c:v>-361.16000579833985</c:v>
                </c:pt>
                <c:pt idx="4">
                  <c:v>-548.00000012207033</c:v>
                </c:pt>
                <c:pt idx="5">
                  <c:v>-102.09800170898438</c:v>
                </c:pt>
                <c:pt idx="6">
                  <c:v>-662.49460852050788</c:v>
                </c:pt>
                <c:pt idx="7">
                  <c:v>-334.29997839355468</c:v>
                </c:pt>
                <c:pt idx="8">
                  <c:v>-271.49978936767582</c:v>
                </c:pt>
                <c:pt idx="9">
                  <c:v>-175.30119509887697</c:v>
                </c:pt>
                <c:pt idx="10">
                  <c:v>-211.89999069213869</c:v>
                </c:pt>
                <c:pt idx="11">
                  <c:v>-393.450020690918</c:v>
                </c:pt>
                <c:pt idx="12">
                  <c:v>-364.42639361572265</c:v>
                </c:pt>
                <c:pt idx="13">
                  <c:v>-405.39998333740238</c:v>
                </c:pt>
                <c:pt idx="14">
                  <c:v>-215.39999517822267</c:v>
                </c:pt>
                <c:pt idx="15">
                  <c:v>-138.50000195312501</c:v>
                </c:pt>
                <c:pt idx="16">
                  <c:v>-341.29998736572264</c:v>
                </c:pt>
                <c:pt idx="17">
                  <c:v>-524.29999847412114</c:v>
                </c:pt>
                <c:pt idx="18">
                  <c:v>-405.60000274658205</c:v>
                </c:pt>
                <c:pt idx="19">
                  <c:v>-384.928</c:v>
                </c:pt>
                <c:pt idx="20">
                  <c:v>-355.60000250244144</c:v>
                </c:pt>
                <c:pt idx="21">
                  <c:v>-297.99999890136718</c:v>
                </c:pt>
                <c:pt idx="22">
                  <c:v>-155.00000714111329</c:v>
                </c:pt>
                <c:pt idx="23">
                  <c:v>-394.77000195312502</c:v>
                </c:pt>
                <c:pt idx="24">
                  <c:v>-100.416</c:v>
                </c:pt>
                <c:pt idx="25">
                  <c:v>-103.34480319213867</c:v>
                </c:pt>
                <c:pt idx="26">
                  <c:v>-202.8999951171875</c:v>
                </c:pt>
                <c:pt idx="27">
                  <c:v>-404.60000146484379</c:v>
                </c:pt>
                <c:pt idx="28">
                  <c:v>-753.7000115966797</c:v>
                </c:pt>
                <c:pt idx="29">
                  <c:v>-278.65439361572265</c:v>
                </c:pt>
                <c:pt idx="30">
                  <c:v>-79.496000000000009</c:v>
                </c:pt>
                <c:pt idx="31">
                  <c:v>-329.00000671386721</c:v>
                </c:pt>
                <c:pt idx="32">
                  <c:v>-253.59999945068361</c:v>
                </c:pt>
                <c:pt idx="33">
                  <c:v>-175.50000149536135</c:v>
                </c:pt>
                <c:pt idx="34">
                  <c:v>-683.79996350097656</c:v>
                </c:pt>
                <c:pt idx="35">
                  <c:v>-717.97442553710937</c:v>
                </c:pt>
                <c:pt idx="36">
                  <c:v>-447.68800000000005</c:v>
                </c:pt>
                <c:pt idx="37">
                  <c:v>-758.99998327636717</c:v>
                </c:pt>
                <c:pt idx="38">
                  <c:v>-757.29997790527352</c:v>
                </c:pt>
                <c:pt idx="39">
                  <c:v>-284.00001287841798</c:v>
                </c:pt>
                <c:pt idx="40">
                  <c:v>-400.00000195312504</c:v>
                </c:pt>
                <c:pt idx="41">
                  <c:v>-399.00000067138672</c:v>
                </c:pt>
                <c:pt idx="42">
                  <c:v>-265.70000857543948</c:v>
                </c:pt>
                <c:pt idx="43">
                  <c:v>-791.9000158691407</c:v>
                </c:pt>
                <c:pt idx="44">
                  <c:v>-176.63900445556641</c:v>
                </c:pt>
                <c:pt idx="45">
                  <c:v>-831.99998107910164</c:v>
                </c:pt>
                <c:pt idx="46">
                  <c:v>-130.95919680786133</c:v>
                </c:pt>
                <c:pt idx="47">
                  <c:v>-853.40001489257816</c:v>
                </c:pt>
                <c:pt idx="48">
                  <c:v>-838.20000817871096</c:v>
                </c:pt>
                <c:pt idx="49">
                  <c:v>-550.20002209472659</c:v>
                </c:pt>
                <c:pt idx="50">
                  <c:v>-804.00000903320313</c:v>
                </c:pt>
                <c:pt idx="51">
                  <c:v>-781.99998083496098</c:v>
                </c:pt>
                <c:pt idx="52">
                  <c:v>-864.00002209472655</c:v>
                </c:pt>
                <c:pt idx="53">
                  <c:v>-164.43119680786134</c:v>
                </c:pt>
                <c:pt idx="54">
                  <c:v>-837.53495800781252</c:v>
                </c:pt>
                <c:pt idx="55">
                  <c:v>-792.59998803710937</c:v>
                </c:pt>
                <c:pt idx="56">
                  <c:v>-715.90004614257816</c:v>
                </c:pt>
                <c:pt idx="57">
                  <c:v>-871.59999353027342</c:v>
                </c:pt>
                <c:pt idx="58">
                  <c:v>-891.19998034667969</c:v>
                </c:pt>
                <c:pt idx="59">
                  <c:v>-698.70003686523444</c:v>
                </c:pt>
                <c:pt idx="60">
                  <c:v>-730.50127148437502</c:v>
                </c:pt>
                <c:pt idx="61">
                  <c:v>-53.299981330871582</c:v>
                </c:pt>
                <c:pt idx="62">
                  <c:v>-600.00000292968753</c:v>
                </c:pt>
                <c:pt idx="63">
                  <c:v>-276.14400000000001</c:v>
                </c:pt>
                <c:pt idx="64">
                  <c:v>-837.09999719238283</c:v>
                </c:pt>
                <c:pt idx="65">
                  <c:v>-265.00000448608398</c:v>
                </c:pt>
                <c:pt idx="66">
                  <c:v>-814.00002185058599</c:v>
                </c:pt>
                <c:pt idx="67">
                  <c:v>-386.60160638427737</c:v>
                </c:pt>
                <c:pt idx="68">
                  <c:v>-259.40798403930665</c:v>
                </c:pt>
                <c:pt idx="69">
                  <c:v>-836.09996398925796</c:v>
                </c:pt>
                <c:pt idx="70">
                  <c:v>-771.09857189941408</c:v>
                </c:pt>
                <c:pt idx="71">
                  <c:v>-129.9999990386963</c:v>
                </c:pt>
                <c:pt idx="72">
                  <c:v>-802.49957617187499</c:v>
                </c:pt>
                <c:pt idx="73">
                  <c:v>-965.61690466308596</c:v>
                </c:pt>
                <c:pt idx="74">
                  <c:v>-190.37200000000001</c:v>
                </c:pt>
                <c:pt idx="75">
                  <c:v>-760.69998864746094</c:v>
                </c:pt>
                <c:pt idx="76">
                  <c:v>-73.300002975463869</c:v>
                </c:pt>
                <c:pt idx="77">
                  <c:v>-312.9999862060547</c:v>
                </c:pt>
                <c:pt idx="78">
                  <c:v>-213.00000167846682</c:v>
                </c:pt>
                <c:pt idx="79">
                  <c:v>-556.05402136230475</c:v>
                </c:pt>
                <c:pt idx="80">
                  <c:v>-605.59997180175787</c:v>
                </c:pt>
                <c:pt idx="81">
                  <c:v>-1539.0000253906251</c:v>
                </c:pt>
                <c:pt idx="82">
                  <c:v>-810.8592127685547</c:v>
                </c:pt>
                <c:pt idx="83">
                  <c:v>-862.322361694336</c:v>
                </c:pt>
                <c:pt idx="84">
                  <c:v>-343.08800000000002</c:v>
                </c:pt>
                <c:pt idx="85">
                  <c:v>-2019.6169787597657</c:v>
                </c:pt>
                <c:pt idx="86">
                  <c:v>-2505.9989345703125</c:v>
                </c:pt>
                <c:pt idx="87">
                  <c:v>-2410.0008544921875</c:v>
                </c:pt>
                <c:pt idx="88">
                  <c:v>-2531.0020629882815</c:v>
                </c:pt>
                <c:pt idx="89">
                  <c:v>-14.225600399017335</c:v>
                </c:pt>
                <c:pt idx="90">
                  <c:v>-10.46</c:v>
                </c:pt>
                <c:pt idx="91">
                  <c:v>-397.48</c:v>
                </c:pt>
                <c:pt idx="92">
                  <c:v>-208.78160638427735</c:v>
                </c:pt>
                <c:pt idx="93">
                  <c:v>-62.760000000000005</c:v>
                </c:pt>
                <c:pt idx="94">
                  <c:v>-38.500001464843749</c:v>
                </c:pt>
                <c:pt idx="95">
                  <c:v>-887.00001965332035</c:v>
                </c:pt>
                <c:pt idx="96">
                  <c:v>-870.00002978515624</c:v>
                </c:pt>
                <c:pt idx="97">
                  <c:v>-112.968</c:v>
                </c:pt>
                <c:pt idx="98">
                  <c:v>-1129.6999189453124</c:v>
                </c:pt>
                <c:pt idx="99">
                  <c:v>-973.61685107421874</c:v>
                </c:pt>
                <c:pt idx="100">
                  <c:v>-950.00000463867195</c:v>
                </c:pt>
                <c:pt idx="101">
                  <c:v>-633.99998266601563</c:v>
                </c:pt>
                <c:pt idx="102">
                  <c:v>103.99999763488771</c:v>
                </c:pt>
                <c:pt idx="103">
                  <c:v>-1137.3999958496095</c:v>
                </c:pt>
                <c:pt idx="104">
                  <c:v>-953.952</c:v>
                </c:pt>
                <c:pt idx="105">
                  <c:v>-1056.8780424804688</c:v>
                </c:pt>
                <c:pt idx="106">
                  <c:v>-1032.6109573974609</c:v>
                </c:pt>
                <c:pt idx="107">
                  <c:v>-766.29995751953129</c:v>
                </c:pt>
                <c:pt idx="108">
                  <c:v>-826.34</c:v>
                </c:pt>
                <c:pt idx="109">
                  <c:v>-304.00000659179688</c:v>
                </c:pt>
                <c:pt idx="110">
                  <c:v>-618.00002600097662</c:v>
                </c:pt>
                <c:pt idx="111">
                  <c:v>-230.00000750732423</c:v>
                </c:pt>
                <c:pt idx="112">
                  <c:v>-1385.00001953125</c:v>
                </c:pt>
                <c:pt idx="113">
                  <c:v>-741.82321276855475</c:v>
                </c:pt>
                <c:pt idx="114">
                  <c:v>-938.0999670410157</c:v>
                </c:pt>
                <c:pt idx="115">
                  <c:v>-1665.6999675292968</c:v>
                </c:pt>
                <c:pt idx="116">
                  <c:v>-1026.7540213623047</c:v>
                </c:pt>
                <c:pt idx="117">
                  <c:v>-970.26957446289066</c:v>
                </c:pt>
                <c:pt idx="118">
                  <c:v>-1274.4000756835937</c:v>
                </c:pt>
                <c:pt idx="119">
                  <c:v>-476.976</c:v>
                </c:pt>
                <c:pt idx="120">
                  <c:v>-2025.0999238281252</c:v>
                </c:pt>
                <c:pt idx="121">
                  <c:v>-2058.000020263672</c:v>
                </c:pt>
                <c:pt idx="122">
                  <c:v>-1697.4000751953126</c:v>
                </c:pt>
                <c:pt idx="123">
                  <c:v>-1682.0000490722657</c:v>
                </c:pt>
                <c:pt idx="124">
                  <c:v>-1682.3001101074219</c:v>
                </c:pt>
                <c:pt idx="125">
                  <c:v>-1435.0999975585937</c:v>
                </c:pt>
                <c:pt idx="126">
                  <c:v>-1471.099916015625</c:v>
                </c:pt>
                <c:pt idx="127">
                  <c:v>-1669.0000004882813</c:v>
                </c:pt>
                <c:pt idx="128">
                  <c:v>-1160.9999877929688</c:v>
                </c:pt>
                <c:pt idx="129">
                  <c:v>-1657.3000461425781</c:v>
                </c:pt>
                <c:pt idx="130">
                  <c:v>-1655.9999519042969</c:v>
                </c:pt>
                <c:pt idx="131">
                  <c:v>-1649.300035888672</c:v>
                </c:pt>
                <c:pt idx="132">
                  <c:v>-1648.0999194335939</c:v>
                </c:pt>
                <c:pt idx="133">
                  <c:v>-1630.0999602050781</c:v>
                </c:pt>
                <c:pt idx="134">
                  <c:v>-1626.6999494628908</c:v>
                </c:pt>
                <c:pt idx="135">
                  <c:v>-1624.199994140625</c:v>
                </c:pt>
                <c:pt idx="136">
                  <c:v>-1621.6999111328125</c:v>
                </c:pt>
                <c:pt idx="137">
                  <c:v>-1618.4000058593751</c:v>
                </c:pt>
                <c:pt idx="138">
                  <c:v>-1561.4689787597656</c:v>
                </c:pt>
                <c:pt idx="139">
                  <c:v>-1455.8999731445313</c:v>
                </c:pt>
                <c:pt idx="140">
                  <c:v>-1516.3000888671875</c:v>
                </c:pt>
                <c:pt idx="141">
                  <c:v>-1002.9050426025391</c:v>
                </c:pt>
                <c:pt idx="142">
                  <c:v>-1000.999974243164</c:v>
                </c:pt>
                <c:pt idx="143">
                  <c:v>-557.29997692871098</c:v>
                </c:pt>
                <c:pt idx="144">
                  <c:v>-447.68800000000005</c:v>
                </c:pt>
                <c:pt idx="145">
                  <c:v>-127.19999864196778</c:v>
                </c:pt>
                <c:pt idx="146">
                  <c:v>38.91120079803467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1E4-4E0F-9F72-7F0199303C56}"/>
            </c:ext>
          </c:extLst>
        </c:ser>
        <c:ser>
          <c:idx val="1"/>
          <c:order val="1"/>
          <c:tx>
            <c:strRef>
              <c:f>'Fig. s6'!$D$435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6044950263569994"/>
                  <c:y val="0.5154690309380618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s6'!$G$435:$G$436</c:f>
              <c:numCache>
                <c:formatCode>General</c:formatCode>
                <c:ptCount val="2"/>
              </c:numCache>
            </c:numRef>
          </c:xVal>
          <c:yVal>
            <c:numRef>
              <c:f>'Fig. s6'!$H$435:$H$436</c:f>
              <c:numCache>
                <c:formatCode>General</c:formatCode>
                <c:ptCount val="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1E4-4E0F-9F72-7F0199303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413376"/>
        <c:axId val="1480717472"/>
      </c:scatterChart>
      <c:valAx>
        <c:axId val="135341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/>
                  <a:t>H</a:t>
                </a:r>
                <a:r>
                  <a:rPr lang="en-AU" sz="1400" b="1" baseline="0"/>
                  <a:t> </a:t>
                </a:r>
                <a:r>
                  <a:rPr lang="en-AU" sz="1400" b="1"/>
                  <a:t>/ kJ mol</a:t>
                </a:r>
                <a:r>
                  <a:rPr lang="en-AU" sz="1400" b="1" baseline="30000"/>
                  <a:t>-1</a:t>
                </a:r>
                <a:r>
                  <a:rPr lang="en-AU" sz="1400" b="1" baseline="0"/>
                  <a:t> of Cl</a:t>
                </a:r>
                <a:r>
                  <a:rPr lang="en-AU" sz="1400" b="1" baseline="30000"/>
                  <a:t>-</a:t>
                </a:r>
              </a:p>
            </c:rich>
          </c:tx>
          <c:layout>
            <c:manualLayout>
              <c:xMode val="edge"/>
              <c:yMode val="edge"/>
              <c:x val="0.43563589845386974"/>
              <c:y val="0.908293825476539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717472"/>
        <c:crosses val="autoZero"/>
        <c:crossBetween val="midCat"/>
      </c:valAx>
      <c:valAx>
        <c:axId val="148071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H / kJ mol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-1</a:t>
                </a:r>
                <a:r>
                  <a:rPr lang="en-AU" sz="14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of Br</a:t>
                </a:r>
                <a:r>
                  <a:rPr lang="en-AU" sz="1400" b="1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-</a:t>
                </a:r>
                <a:endParaRPr lang="en-AU" sz="1400" b="1" i="1" u="none" strike="noStrike" kern="1200" baseline="30000">
                  <a:solidFill>
                    <a:sysClr val="windowText" lastClr="000000">
                      <a:lumMod val="65000"/>
                      <a:lumOff val="35000"/>
                    </a:sysClr>
                  </a:solidFill>
                </a:endParaRPr>
              </a:p>
            </c:rich>
          </c:tx>
          <c:layout>
            <c:manualLayout>
              <c:xMode val="edge"/>
              <c:yMode val="edge"/>
              <c:x val="2.464985994397759E-2"/>
              <c:y val="0.27677158465428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3413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4" Type="http://schemas.openxmlformats.org/officeDocument/2006/relationships/chart" Target="../charts/chart24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523875</xdr:colOff>
      <xdr:row>2</xdr:row>
      <xdr:rowOff>85725</xdr:rowOff>
    </xdr:from>
    <xdr:to>
      <xdr:col>22</xdr:col>
      <xdr:colOff>276225</xdr:colOff>
      <xdr:row>33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F105C73-182B-4576-B1E7-3120B1504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15</xdr:row>
      <xdr:rowOff>47625</xdr:rowOff>
    </xdr:from>
    <xdr:to>
      <xdr:col>16</xdr:col>
      <xdr:colOff>428625</xdr:colOff>
      <xdr:row>16</xdr:row>
      <xdr:rowOff>152400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E2375CC-57AD-4FE1-ABA6-94E8AAECE27D}"/>
            </a:ext>
          </a:extLst>
        </xdr:cNvPr>
        <xdr:cNvSpPr txBox="1"/>
      </xdr:nvSpPr>
      <xdr:spPr>
        <a:xfrm>
          <a:off x="9867900" y="2895600"/>
          <a:ext cx="10191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1200150</xdr:colOff>
      <xdr:row>389</xdr:row>
      <xdr:rowOff>47625</xdr:rowOff>
    </xdr:from>
    <xdr:to>
      <xdr:col>7</xdr:col>
      <xdr:colOff>1038225</xdr:colOff>
      <xdr:row>410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80C20C53-FB2C-4228-A10A-F98A9D750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600075</xdr:colOff>
      <xdr:row>389</xdr:row>
      <xdr:rowOff>0</xdr:rowOff>
    </xdr:from>
    <xdr:to>
      <xdr:col>16</xdr:col>
      <xdr:colOff>571500</xdr:colOff>
      <xdr:row>411</xdr:row>
      <xdr:rowOff>123825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A83016B1-DBD9-480B-AE36-59940E5D6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412</xdr:row>
      <xdr:rowOff>0</xdr:rowOff>
    </xdr:from>
    <xdr:to>
      <xdr:col>7</xdr:col>
      <xdr:colOff>1000125</xdr:colOff>
      <xdr:row>431</xdr:row>
      <xdr:rowOff>9525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A84BB008-D8ED-4CDE-A31C-EF86BC9C2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413</xdr:row>
      <xdr:rowOff>0</xdr:rowOff>
    </xdr:from>
    <xdr:to>
      <xdr:col>18</xdr:col>
      <xdr:colOff>76200</xdr:colOff>
      <xdr:row>432</xdr:row>
      <xdr:rowOff>9525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3052F755-0FDF-4AFC-8FA5-7EEDF1BE7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0.50192</cdr:x>
      <cdr:y>0.24409</cdr:y>
    </cdr:from>
    <cdr:to>
      <cdr:x>0.61731</cdr:x>
      <cdr:y>0.34121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F03D744-E1A2-C894-D013-89AC9152A2FE}"/>
            </a:ext>
          </a:extLst>
        </cdr:cNvPr>
        <cdr:cNvSpPr txBox="1"/>
      </cdr:nvSpPr>
      <cdr:spPr>
        <a:xfrm xmlns:a="http://schemas.openxmlformats.org/drawingml/2006/main">
          <a:off x="2486025" y="885825"/>
          <a:ext cx="5715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  <a:p xmlns:a="http://schemas.openxmlformats.org/drawingml/2006/main">
          <a:endParaRPr lang="en-AU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0.19808</cdr:x>
      <cdr:y>0.43709</cdr:y>
    </cdr:from>
    <cdr:to>
      <cdr:x>0.34231</cdr:x>
      <cdr:y>0.50773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0E4F454-C018-FD88-D856-991DC1A320C8}"/>
            </a:ext>
          </a:extLst>
        </cdr:cNvPr>
        <cdr:cNvSpPr txBox="1"/>
      </cdr:nvSpPr>
      <cdr:spPr>
        <a:xfrm xmlns:a="http://schemas.openxmlformats.org/drawingml/2006/main">
          <a:off x="981085" y="1885967"/>
          <a:ext cx="714365" cy="3047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 baseline="-25000"/>
        </a:p>
        <a:p xmlns:a="http://schemas.openxmlformats.org/drawingml/2006/main">
          <a:endParaRPr lang="en-AU" sz="11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0.50192</cdr:x>
      <cdr:y>0.24409</cdr:y>
    </cdr:from>
    <cdr:to>
      <cdr:x>0.61731</cdr:x>
      <cdr:y>0.34121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F03D744-E1A2-C894-D013-89AC9152A2FE}"/>
            </a:ext>
          </a:extLst>
        </cdr:cNvPr>
        <cdr:cNvSpPr txBox="1"/>
      </cdr:nvSpPr>
      <cdr:spPr>
        <a:xfrm xmlns:a="http://schemas.openxmlformats.org/drawingml/2006/main">
          <a:off x="2486025" y="885825"/>
          <a:ext cx="5715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  <a:p xmlns:a="http://schemas.openxmlformats.org/drawingml/2006/main">
          <a:endParaRPr lang="en-AU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0.50192</cdr:x>
      <cdr:y>0.24409</cdr:y>
    </cdr:from>
    <cdr:to>
      <cdr:x>0.61731</cdr:x>
      <cdr:y>0.34121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F03D744-E1A2-C894-D013-89AC9152A2FE}"/>
            </a:ext>
          </a:extLst>
        </cdr:cNvPr>
        <cdr:cNvSpPr txBox="1"/>
      </cdr:nvSpPr>
      <cdr:spPr>
        <a:xfrm xmlns:a="http://schemas.openxmlformats.org/drawingml/2006/main">
          <a:off x="2486025" y="885825"/>
          <a:ext cx="5715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0.15126</cdr:x>
      <cdr:y>0.44357</cdr:y>
    </cdr:from>
    <cdr:to>
      <cdr:x>0.25378</cdr:x>
      <cdr:y>0.49606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A1D4A38E-9811-3437-D3EE-5833039895FE}"/>
            </a:ext>
          </a:extLst>
        </cdr:cNvPr>
        <cdr:cNvSpPr txBox="1"/>
      </cdr:nvSpPr>
      <cdr:spPr>
        <a:xfrm xmlns:a="http://schemas.openxmlformats.org/drawingml/2006/main">
          <a:off x="857249" y="1609726"/>
          <a:ext cx="581025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0.25378</cdr:x>
      <cdr:y>0.29396</cdr:y>
    </cdr:from>
    <cdr:to>
      <cdr:x>0.36975</cdr:x>
      <cdr:y>0.35171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3E5A5ED1-8FD1-5114-7E28-443EFC1B8FF3}"/>
            </a:ext>
          </a:extLst>
        </cdr:cNvPr>
        <cdr:cNvSpPr txBox="1"/>
      </cdr:nvSpPr>
      <cdr:spPr>
        <a:xfrm xmlns:a="http://schemas.openxmlformats.org/drawingml/2006/main">
          <a:off x="1438275" y="1066800"/>
          <a:ext cx="657225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AU" sz="1100" b="0"/>
            <a:t>WOBr</a:t>
          </a:r>
          <a:r>
            <a:rPr lang="en-AU" sz="1100" b="0" baseline="-25000"/>
            <a:t>4</a:t>
          </a:r>
        </a:p>
      </cdr:txBody>
    </cdr:sp>
  </cdr:relSizeAnchor>
  <cdr:relSizeAnchor xmlns:cdr="http://schemas.openxmlformats.org/drawingml/2006/chartDrawing">
    <cdr:from>
      <cdr:x>0.7563</cdr:x>
      <cdr:y>0.33858</cdr:y>
    </cdr:from>
    <cdr:to>
      <cdr:x>0.86386</cdr:x>
      <cdr:y>0.41469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37782A9F-1896-46CB-CE01-5E1AB9562BF0}"/>
            </a:ext>
          </a:extLst>
        </cdr:cNvPr>
        <cdr:cNvSpPr txBox="1"/>
      </cdr:nvSpPr>
      <cdr:spPr>
        <a:xfrm xmlns:a="http://schemas.openxmlformats.org/drawingml/2006/main">
          <a:off x="4286254" y="1228727"/>
          <a:ext cx="609583" cy="2762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AU" sz="1100"/>
            <a:t>WOBr</a:t>
          </a:r>
          <a:r>
            <a:rPr lang="en-AU" sz="1100" baseline="-25000"/>
            <a:t>6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571500</xdr:colOff>
      <xdr:row>557</xdr:row>
      <xdr:rowOff>142876</xdr:rowOff>
    </xdr:from>
    <xdr:to>
      <xdr:col>15</xdr:col>
      <xdr:colOff>419100</xdr:colOff>
      <xdr:row>558</xdr:row>
      <xdr:rowOff>180976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90ACE43-3235-489C-B97D-FD51BF12E563}"/>
            </a:ext>
          </a:extLst>
        </xdr:cNvPr>
        <xdr:cNvSpPr txBox="1"/>
      </xdr:nvSpPr>
      <xdr:spPr>
        <a:xfrm>
          <a:off x="13430250" y="93868876"/>
          <a:ext cx="457200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17</xdr:col>
      <xdr:colOff>381000</xdr:colOff>
      <xdr:row>554</xdr:row>
      <xdr:rowOff>95251</xdr:rowOff>
    </xdr:from>
    <xdr:to>
      <xdr:col>18</xdr:col>
      <xdr:colOff>352425</xdr:colOff>
      <xdr:row>556</xdr:row>
      <xdr:rowOff>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2554A4D-DEDD-4E66-B324-332A0A382A6E}"/>
            </a:ext>
          </a:extLst>
        </xdr:cNvPr>
        <xdr:cNvSpPr txBox="1"/>
      </xdr:nvSpPr>
      <xdr:spPr>
        <a:xfrm>
          <a:off x="15097125" y="93249751"/>
          <a:ext cx="581025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0</xdr:colOff>
      <xdr:row>389</xdr:row>
      <xdr:rowOff>0</xdr:rowOff>
    </xdr:from>
    <xdr:to>
      <xdr:col>8</xdr:col>
      <xdr:colOff>9525</xdr:colOff>
      <xdr:row>409</xdr:row>
      <xdr:rowOff>114300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8B9C991B-2BDB-449B-95DA-5831EBC582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390</xdr:row>
      <xdr:rowOff>1</xdr:rowOff>
    </xdr:from>
    <xdr:to>
      <xdr:col>19</xdr:col>
      <xdr:colOff>476250</xdr:colOff>
      <xdr:row>407</xdr:row>
      <xdr:rowOff>171450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B788CE65-44C3-4B35-930F-BBB8B06232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411</xdr:row>
      <xdr:rowOff>0</xdr:rowOff>
    </xdr:from>
    <xdr:to>
      <xdr:col>8</xdr:col>
      <xdr:colOff>47625</xdr:colOff>
      <xdr:row>432</xdr:row>
      <xdr:rowOff>9525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E8487CFA-3599-4B31-B80E-17433562B8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410</xdr:row>
      <xdr:rowOff>0</xdr:rowOff>
    </xdr:from>
    <xdr:to>
      <xdr:col>19</xdr:col>
      <xdr:colOff>476250</xdr:colOff>
      <xdr:row>431</xdr:row>
      <xdr:rowOff>9525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86E2F2F8-E555-495E-BC1C-1C6819E81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386</xdr:row>
      <xdr:rowOff>66676</xdr:rowOff>
    </xdr:from>
    <xdr:to>
      <xdr:col>9</xdr:col>
      <xdr:colOff>152400</xdr:colOff>
      <xdr:row>407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024DE58-8181-4557-A332-50719EC6A3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386</xdr:row>
      <xdr:rowOff>123826</xdr:rowOff>
    </xdr:from>
    <xdr:to>
      <xdr:col>17</xdr:col>
      <xdr:colOff>581025</xdr:colOff>
      <xdr:row>409</xdr:row>
      <xdr:rowOff>9526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897B17B-D370-4FE8-90F7-2E0974835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295275</xdr:colOff>
      <xdr:row>484</xdr:row>
      <xdr:rowOff>0</xdr:rowOff>
    </xdr:from>
    <xdr:to>
      <xdr:col>20</xdr:col>
      <xdr:colOff>190500</xdr:colOff>
      <xdr:row>485</xdr:row>
      <xdr:rowOff>19050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DC0A4C8-622E-42AC-95A8-0DEBB92DEEE9}"/>
            </a:ext>
          </a:extLst>
        </xdr:cNvPr>
        <xdr:cNvSpPr txBox="1"/>
      </xdr:nvSpPr>
      <xdr:spPr>
        <a:xfrm>
          <a:off x="16792575" y="25936575"/>
          <a:ext cx="504825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0</xdr:colOff>
      <xdr:row>410</xdr:row>
      <xdr:rowOff>0</xdr:rowOff>
    </xdr:from>
    <xdr:to>
      <xdr:col>9</xdr:col>
      <xdr:colOff>533400</xdr:colOff>
      <xdr:row>429</xdr:row>
      <xdr:rowOff>9525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C9F3EE7-1821-4C91-94B4-E50FA56A7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533400</xdr:colOff>
      <xdr:row>409</xdr:row>
      <xdr:rowOff>161925</xdr:rowOff>
    </xdr:from>
    <xdr:to>
      <xdr:col>19</xdr:col>
      <xdr:colOff>0</xdr:colOff>
      <xdr:row>428</xdr:row>
      <xdr:rowOff>171450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419FFC05-C851-4ED7-8EAC-51EA92843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0.50192</cdr:x>
      <cdr:y>0.24409</cdr:y>
    </cdr:from>
    <cdr:to>
      <cdr:x>0.61731</cdr:x>
      <cdr:y>0.34121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F03D744-E1A2-C894-D013-89AC9152A2FE}"/>
            </a:ext>
          </a:extLst>
        </cdr:cNvPr>
        <cdr:cNvSpPr txBox="1"/>
      </cdr:nvSpPr>
      <cdr:spPr>
        <a:xfrm xmlns:a="http://schemas.openxmlformats.org/drawingml/2006/main">
          <a:off x="2486025" y="885825"/>
          <a:ext cx="5715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  <a:p xmlns:a="http://schemas.openxmlformats.org/drawingml/2006/main">
          <a:endParaRPr lang="en-AU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0.80962</cdr:x>
      <cdr:y>0.45475</cdr:y>
    </cdr:from>
    <cdr:to>
      <cdr:x>0.91538</cdr:x>
      <cdr:y>0.53863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4619897-247B-8925-5C92-F054522B9E7F}"/>
            </a:ext>
          </a:extLst>
        </cdr:cNvPr>
        <cdr:cNvSpPr txBox="1"/>
      </cdr:nvSpPr>
      <cdr:spPr>
        <a:xfrm xmlns:a="http://schemas.openxmlformats.org/drawingml/2006/main">
          <a:off x="4010025" y="1962150"/>
          <a:ext cx="523875" cy="361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AU" sz="1100"/>
            <a:t>CrH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0.50192</cdr:x>
      <cdr:y>0.24409</cdr:y>
    </cdr:from>
    <cdr:to>
      <cdr:x>0.61731</cdr:x>
      <cdr:y>0.34121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F03D744-E1A2-C894-D013-89AC9152A2FE}"/>
            </a:ext>
          </a:extLst>
        </cdr:cNvPr>
        <cdr:cNvSpPr txBox="1"/>
      </cdr:nvSpPr>
      <cdr:spPr>
        <a:xfrm xmlns:a="http://schemas.openxmlformats.org/drawingml/2006/main">
          <a:off x="2486025" y="885825"/>
          <a:ext cx="5715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  <a:p xmlns:a="http://schemas.openxmlformats.org/drawingml/2006/main">
          <a:endParaRPr lang="en-AU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57151</xdr:colOff>
      <xdr:row>6</xdr:row>
      <xdr:rowOff>28576</xdr:rowOff>
    </xdr:from>
    <xdr:to>
      <xdr:col>20</xdr:col>
      <xdr:colOff>476250</xdr:colOff>
      <xdr:row>34</xdr:row>
      <xdr:rowOff>142876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F8FAA1-2AAE-4F5B-AEE0-AD64F1ADB4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200024</xdr:colOff>
      <xdr:row>24</xdr:row>
      <xdr:rowOff>133350</xdr:rowOff>
    </xdr:from>
    <xdr:to>
      <xdr:col>13</xdr:col>
      <xdr:colOff>476249</xdr:colOff>
      <xdr:row>26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A9918FB-EED4-4D7E-B29A-F41D1230AB8D}"/>
            </a:ext>
          </a:extLst>
        </xdr:cNvPr>
        <xdr:cNvSpPr txBox="1"/>
      </xdr:nvSpPr>
      <xdr:spPr>
        <a:xfrm>
          <a:off x="7515224" y="4705350"/>
          <a:ext cx="8858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  <a:p>
          <a:endParaRPr lang="en-AU" sz="1100"/>
        </a:p>
        <a:p>
          <a:endParaRPr lang="en-AU" sz="1100"/>
        </a:p>
        <a:p>
          <a:endParaRPr lang="en-AU" sz="1100"/>
        </a:p>
      </xdr:txBody>
    </xdr:sp>
    <xdr:clientData/>
  </xdr:twoCellAnchor>
  <xdr:twoCellAnchor>
    <xdr:from>
      <xdr:col>16</xdr:col>
      <xdr:colOff>552449</xdr:colOff>
      <xdr:row>30</xdr:row>
      <xdr:rowOff>161925</xdr:rowOff>
    </xdr:from>
    <xdr:to>
      <xdr:col>17</xdr:col>
      <xdr:colOff>542924</xdr:colOff>
      <xdr:row>32</xdr:row>
      <xdr:rowOff>95250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390232E-D4BE-4A1E-85F3-1BFCFC2F28EE}"/>
            </a:ext>
          </a:extLst>
        </xdr:cNvPr>
        <xdr:cNvSpPr txBox="1"/>
      </xdr:nvSpPr>
      <xdr:spPr>
        <a:xfrm>
          <a:off x="10306049" y="5876925"/>
          <a:ext cx="6000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4</xdr:col>
      <xdr:colOff>279291</xdr:colOff>
      <xdr:row>23</xdr:row>
      <xdr:rowOff>147751</xdr:rowOff>
    </xdr:from>
    <xdr:to>
      <xdr:col>5</xdr:col>
      <xdr:colOff>390521</xdr:colOff>
      <xdr:row>25</xdr:row>
      <xdr:rowOff>85725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A427DFC-9025-4A46-9574-13A0124793C3}"/>
            </a:ext>
          </a:extLst>
        </xdr:cNvPr>
        <xdr:cNvSpPr txBox="1"/>
      </xdr:nvSpPr>
      <xdr:spPr>
        <a:xfrm>
          <a:off x="2717691" y="4529251"/>
          <a:ext cx="720830" cy="318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 baseline="-25000"/>
        </a:p>
      </xdr:txBody>
    </xdr:sp>
    <xdr:clientData/>
  </xdr:twoCellAnchor>
  <xdr:twoCellAnchor>
    <xdr:from>
      <xdr:col>11</xdr:col>
      <xdr:colOff>457200</xdr:colOff>
      <xdr:row>66</xdr:row>
      <xdr:rowOff>76200</xdr:rowOff>
    </xdr:from>
    <xdr:to>
      <xdr:col>12</xdr:col>
      <xdr:colOff>533400</xdr:colOff>
      <xdr:row>67</xdr:row>
      <xdr:rowOff>142875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680C512-3A89-4666-86DA-3D4DE9C125D1}"/>
            </a:ext>
          </a:extLst>
        </xdr:cNvPr>
        <xdr:cNvSpPr txBox="1"/>
      </xdr:nvSpPr>
      <xdr:spPr>
        <a:xfrm>
          <a:off x="7162800" y="12649200"/>
          <a:ext cx="6858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 baseline="-25000"/>
        </a:p>
      </xdr:txBody>
    </xdr:sp>
    <xdr:clientData/>
  </xdr:twoCellAnchor>
  <xdr:twoCellAnchor>
    <xdr:from>
      <xdr:col>11</xdr:col>
      <xdr:colOff>152399</xdr:colOff>
      <xdr:row>53</xdr:row>
      <xdr:rowOff>76199</xdr:rowOff>
    </xdr:from>
    <xdr:to>
      <xdr:col>12</xdr:col>
      <xdr:colOff>238124</xdr:colOff>
      <xdr:row>55</xdr:row>
      <xdr:rowOff>9525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F487F52-771C-4DF7-A668-16C0AB084021}"/>
            </a:ext>
          </a:extLst>
        </xdr:cNvPr>
        <xdr:cNvSpPr txBox="1"/>
      </xdr:nvSpPr>
      <xdr:spPr>
        <a:xfrm>
          <a:off x="6857999" y="10172699"/>
          <a:ext cx="695325" cy="314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 baseline="-25000"/>
        </a:p>
        <a:p>
          <a:endParaRPr lang="en-AU" sz="1100" baseline="-25000"/>
        </a:p>
      </xdr:txBody>
    </xdr:sp>
    <xdr:clientData/>
  </xdr:twoCellAnchor>
  <xdr:twoCellAnchor>
    <xdr:from>
      <xdr:col>12</xdr:col>
      <xdr:colOff>304800</xdr:colOff>
      <xdr:row>27</xdr:row>
      <xdr:rowOff>152401</xdr:rowOff>
    </xdr:from>
    <xdr:to>
      <xdr:col>14</xdr:col>
      <xdr:colOff>171450</xdr:colOff>
      <xdr:row>29</xdr:row>
      <xdr:rowOff>19051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BB792F2-E9E9-4E37-9A6C-0CBA07C656F5}"/>
            </a:ext>
          </a:extLst>
        </xdr:cNvPr>
        <xdr:cNvSpPr txBox="1"/>
      </xdr:nvSpPr>
      <xdr:spPr>
        <a:xfrm>
          <a:off x="7620000" y="5295901"/>
          <a:ext cx="10858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  <a:p>
          <a:endParaRPr lang="en-AU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0.50192</cdr:x>
      <cdr:y>0.24409</cdr:y>
    </cdr:from>
    <cdr:to>
      <cdr:x>0.61731</cdr:x>
      <cdr:y>0.34121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F03D744-E1A2-C894-D013-89AC9152A2FE}"/>
            </a:ext>
          </a:extLst>
        </cdr:cNvPr>
        <cdr:cNvSpPr txBox="1"/>
      </cdr:nvSpPr>
      <cdr:spPr>
        <a:xfrm xmlns:a="http://schemas.openxmlformats.org/drawingml/2006/main">
          <a:off x="2486025" y="885825"/>
          <a:ext cx="5715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0.15126</cdr:x>
      <cdr:y>0.44357</cdr:y>
    </cdr:from>
    <cdr:to>
      <cdr:x>0.25378</cdr:x>
      <cdr:y>0.49606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A1D4A38E-9811-3437-D3EE-5833039895FE}"/>
            </a:ext>
          </a:extLst>
        </cdr:cNvPr>
        <cdr:cNvSpPr txBox="1"/>
      </cdr:nvSpPr>
      <cdr:spPr>
        <a:xfrm xmlns:a="http://schemas.openxmlformats.org/drawingml/2006/main">
          <a:off x="857249" y="1609726"/>
          <a:ext cx="581025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386</xdr:row>
      <xdr:rowOff>0</xdr:rowOff>
    </xdr:from>
    <xdr:to>
      <xdr:col>9</xdr:col>
      <xdr:colOff>438150</xdr:colOff>
      <xdr:row>407</xdr:row>
      <xdr:rowOff>76200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C8DAE27-D085-41E7-9969-BA8701752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386</xdr:row>
      <xdr:rowOff>0</xdr:rowOff>
    </xdr:from>
    <xdr:to>
      <xdr:col>19</xdr:col>
      <xdr:colOff>381000</xdr:colOff>
      <xdr:row>408</xdr:row>
      <xdr:rowOff>123825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D165EF0F-B60E-4D32-B843-9E066FA4FD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409</xdr:row>
      <xdr:rowOff>0</xdr:rowOff>
    </xdr:from>
    <xdr:to>
      <xdr:col>9</xdr:col>
      <xdr:colOff>438150</xdr:colOff>
      <xdr:row>428</xdr:row>
      <xdr:rowOff>9525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43622A00-78F2-44C1-AF94-3699E5043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0</xdr:colOff>
      <xdr:row>409</xdr:row>
      <xdr:rowOff>0</xdr:rowOff>
    </xdr:from>
    <xdr:to>
      <xdr:col>19</xdr:col>
      <xdr:colOff>76200</xdr:colOff>
      <xdr:row>428</xdr:row>
      <xdr:rowOff>9525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A8D5C6FE-0003-465D-B376-A0B2DFD6C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0.50192</cdr:x>
      <cdr:y>0.24409</cdr:y>
    </cdr:from>
    <cdr:to>
      <cdr:x>0.61731</cdr:x>
      <cdr:y>0.34121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F03D744-E1A2-C894-D013-89AC9152A2FE}"/>
            </a:ext>
          </a:extLst>
        </cdr:cNvPr>
        <cdr:cNvSpPr txBox="1"/>
      </cdr:nvSpPr>
      <cdr:spPr>
        <a:xfrm xmlns:a="http://schemas.openxmlformats.org/drawingml/2006/main">
          <a:off x="2486025" y="885825"/>
          <a:ext cx="5715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  <a:p xmlns:a="http://schemas.openxmlformats.org/drawingml/2006/main">
          <a:endParaRPr lang="en-AU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0.19808</cdr:x>
      <cdr:y>0.43709</cdr:y>
    </cdr:from>
    <cdr:to>
      <cdr:x>0.34231</cdr:x>
      <cdr:y>0.50773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0E4F454-C018-FD88-D856-991DC1A320C8}"/>
            </a:ext>
          </a:extLst>
        </cdr:cNvPr>
        <cdr:cNvSpPr txBox="1"/>
      </cdr:nvSpPr>
      <cdr:spPr>
        <a:xfrm xmlns:a="http://schemas.openxmlformats.org/drawingml/2006/main">
          <a:off x="981085" y="1885967"/>
          <a:ext cx="714365" cy="3047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 baseline="-25000"/>
        </a:p>
        <a:p xmlns:a="http://schemas.openxmlformats.org/drawingml/2006/main">
          <a:endParaRPr lang="en-AU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0.50192</cdr:x>
      <cdr:y>0.24409</cdr:y>
    </cdr:from>
    <cdr:to>
      <cdr:x>0.61731</cdr:x>
      <cdr:y>0.34121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F03D744-E1A2-C894-D013-89AC9152A2FE}"/>
            </a:ext>
          </a:extLst>
        </cdr:cNvPr>
        <cdr:cNvSpPr txBox="1"/>
      </cdr:nvSpPr>
      <cdr:spPr>
        <a:xfrm xmlns:a="http://schemas.openxmlformats.org/drawingml/2006/main">
          <a:off x="2486025" y="885825"/>
          <a:ext cx="5715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0.68571</cdr:x>
      <cdr:y>0.08661</cdr:y>
    </cdr:from>
    <cdr:to>
      <cdr:x>0.81345</cdr:x>
      <cdr:y>0.17585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A20CE832-3559-6056-43CD-2E01DA5ED65B}"/>
            </a:ext>
          </a:extLst>
        </cdr:cNvPr>
        <cdr:cNvSpPr txBox="1"/>
      </cdr:nvSpPr>
      <cdr:spPr>
        <a:xfrm xmlns:a="http://schemas.openxmlformats.org/drawingml/2006/main">
          <a:off x="3886200" y="314325"/>
          <a:ext cx="723900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0.50192</cdr:x>
      <cdr:y>0.24409</cdr:y>
    </cdr:from>
    <cdr:to>
      <cdr:x>0.61731</cdr:x>
      <cdr:y>0.34121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4F03D744-E1A2-C894-D013-89AC9152A2FE}"/>
            </a:ext>
          </a:extLst>
        </cdr:cNvPr>
        <cdr:cNvSpPr txBox="1"/>
      </cdr:nvSpPr>
      <cdr:spPr>
        <a:xfrm xmlns:a="http://schemas.openxmlformats.org/drawingml/2006/main">
          <a:off x="2486025" y="885825"/>
          <a:ext cx="5715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0.68571</cdr:x>
      <cdr:y>0.08661</cdr:y>
    </cdr:from>
    <cdr:to>
      <cdr:x>0.81345</cdr:x>
      <cdr:y>0.17585</cdr:y>
    </cdr:to>
    <cdr:sp macro="" textlink="">
      <cdr:nvSpPr>
        <cdr:cNvPr id="7" name="TextBox 2">
          <a:extLst xmlns:a="http://schemas.openxmlformats.org/drawingml/2006/main">
            <a:ext uri="{FF2B5EF4-FFF2-40B4-BE49-F238E27FC236}">
              <a16:creationId xmlns:a16="http://schemas.microsoft.com/office/drawing/2014/main" id="{A20CE832-3559-6056-43CD-2E01DA5ED65B}"/>
            </a:ext>
          </a:extLst>
        </cdr:cNvPr>
        <cdr:cNvSpPr txBox="1"/>
      </cdr:nvSpPr>
      <cdr:spPr>
        <a:xfrm xmlns:a="http://schemas.openxmlformats.org/drawingml/2006/main">
          <a:off x="3886200" y="314325"/>
          <a:ext cx="723900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0.50192</cdr:x>
      <cdr:y>0.24409</cdr:y>
    </cdr:from>
    <cdr:to>
      <cdr:x>0.61731</cdr:x>
      <cdr:y>0.34121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F03D744-E1A2-C894-D013-89AC9152A2FE}"/>
            </a:ext>
          </a:extLst>
        </cdr:cNvPr>
        <cdr:cNvSpPr txBox="1"/>
      </cdr:nvSpPr>
      <cdr:spPr>
        <a:xfrm xmlns:a="http://schemas.openxmlformats.org/drawingml/2006/main">
          <a:off x="2486025" y="885825"/>
          <a:ext cx="5715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0.15126</cdr:x>
      <cdr:y>0.44357</cdr:y>
    </cdr:from>
    <cdr:to>
      <cdr:x>0.25378</cdr:x>
      <cdr:y>0.49606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A1D4A38E-9811-3437-D3EE-5833039895FE}"/>
            </a:ext>
          </a:extLst>
        </cdr:cNvPr>
        <cdr:cNvSpPr txBox="1"/>
      </cdr:nvSpPr>
      <cdr:spPr>
        <a:xfrm xmlns:a="http://schemas.openxmlformats.org/drawingml/2006/main">
          <a:off x="857249" y="1609726"/>
          <a:ext cx="581025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0.25378</cdr:x>
      <cdr:y>0.29396</cdr:y>
    </cdr:from>
    <cdr:to>
      <cdr:x>0.36975</cdr:x>
      <cdr:y>0.35171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3E5A5ED1-8FD1-5114-7E28-443EFC1B8FF3}"/>
            </a:ext>
          </a:extLst>
        </cdr:cNvPr>
        <cdr:cNvSpPr txBox="1"/>
      </cdr:nvSpPr>
      <cdr:spPr>
        <a:xfrm xmlns:a="http://schemas.openxmlformats.org/drawingml/2006/main">
          <a:off x="1438275" y="1066800"/>
          <a:ext cx="657225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 b="0" baseline="-25000"/>
        </a:p>
        <a:p xmlns:a="http://schemas.openxmlformats.org/drawingml/2006/main">
          <a:endParaRPr lang="en-AU" sz="1100" b="0" baseline="-25000"/>
        </a:p>
      </cdr:txBody>
    </cdr:sp>
  </cdr:relSizeAnchor>
  <cdr:relSizeAnchor xmlns:cdr="http://schemas.openxmlformats.org/drawingml/2006/chartDrawing">
    <cdr:from>
      <cdr:x>0.77311</cdr:x>
      <cdr:y>0.32546</cdr:y>
    </cdr:from>
    <cdr:to>
      <cdr:x>0.88067</cdr:x>
      <cdr:y>0.40157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37782A9F-1896-46CB-CE01-5E1AB9562BF0}"/>
            </a:ext>
          </a:extLst>
        </cdr:cNvPr>
        <cdr:cNvSpPr txBox="1"/>
      </cdr:nvSpPr>
      <cdr:spPr>
        <a:xfrm xmlns:a="http://schemas.openxmlformats.org/drawingml/2006/main">
          <a:off x="4381500" y="1181100"/>
          <a:ext cx="60960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 baseline="-25000"/>
        </a:p>
        <a:p xmlns:a="http://schemas.openxmlformats.org/drawingml/2006/main">
          <a:endParaRPr lang="en-AU" sz="1100" baseline="-25000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295275</xdr:colOff>
      <xdr:row>472</xdr:row>
      <xdr:rowOff>0</xdr:rowOff>
    </xdr:from>
    <xdr:to>
      <xdr:col>21</xdr:col>
      <xdr:colOff>190500</xdr:colOff>
      <xdr:row>473</xdr:row>
      <xdr:rowOff>19050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BCB9A89-136A-4220-81F0-94017EA034CC}"/>
            </a:ext>
          </a:extLst>
        </xdr:cNvPr>
        <xdr:cNvSpPr txBox="1"/>
      </xdr:nvSpPr>
      <xdr:spPr>
        <a:xfrm>
          <a:off x="16792575" y="83848575"/>
          <a:ext cx="504825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361950</xdr:colOff>
      <xdr:row>384</xdr:row>
      <xdr:rowOff>114300</xdr:rowOff>
    </xdr:from>
    <xdr:to>
      <xdr:col>8</xdr:col>
      <xdr:colOff>38100</xdr:colOff>
      <xdr:row>405</xdr:row>
      <xdr:rowOff>133350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EB145199-DBDA-425F-8C8E-78B63E00F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533400</xdr:colOff>
      <xdr:row>384</xdr:row>
      <xdr:rowOff>66675</xdr:rowOff>
    </xdr:from>
    <xdr:to>
      <xdr:col>16</xdr:col>
      <xdr:colOff>600075</xdr:colOff>
      <xdr:row>407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382136BE-E7F3-4B91-B720-2D1400A8E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407</xdr:row>
      <xdr:rowOff>0</xdr:rowOff>
    </xdr:from>
    <xdr:to>
      <xdr:col>6</xdr:col>
      <xdr:colOff>600075</xdr:colOff>
      <xdr:row>426</xdr:row>
      <xdr:rowOff>9525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AF67F5D8-FC91-462E-93A2-76E254405A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408</xdr:row>
      <xdr:rowOff>0</xdr:rowOff>
    </xdr:from>
    <xdr:to>
      <xdr:col>18</xdr:col>
      <xdr:colOff>114300</xdr:colOff>
      <xdr:row>427</xdr:row>
      <xdr:rowOff>9525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F3F5B30B-1D65-4123-BAC9-1082D2B019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0.50192</cdr:x>
      <cdr:y>0.24409</cdr:y>
    </cdr:from>
    <cdr:to>
      <cdr:x>0.61731</cdr:x>
      <cdr:y>0.34121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F03D744-E1A2-C894-D013-89AC9152A2FE}"/>
            </a:ext>
          </a:extLst>
        </cdr:cNvPr>
        <cdr:cNvSpPr txBox="1"/>
      </cdr:nvSpPr>
      <cdr:spPr>
        <a:xfrm xmlns:a="http://schemas.openxmlformats.org/drawingml/2006/main">
          <a:off x="2486025" y="885825"/>
          <a:ext cx="5715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  <a:p xmlns:a="http://schemas.openxmlformats.org/drawingml/2006/main">
          <a:endParaRPr lang="en-AU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0.19808</cdr:x>
      <cdr:y>0.43709</cdr:y>
    </cdr:from>
    <cdr:to>
      <cdr:x>0.34231</cdr:x>
      <cdr:y>0.50773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0E4F454-C018-FD88-D856-991DC1A320C8}"/>
            </a:ext>
          </a:extLst>
        </cdr:cNvPr>
        <cdr:cNvSpPr txBox="1"/>
      </cdr:nvSpPr>
      <cdr:spPr>
        <a:xfrm xmlns:a="http://schemas.openxmlformats.org/drawingml/2006/main">
          <a:off x="981085" y="1885967"/>
          <a:ext cx="714365" cy="3047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 baseline="-25000"/>
        </a:p>
        <a:p xmlns:a="http://schemas.openxmlformats.org/drawingml/2006/main">
          <a:endParaRPr lang="en-AU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0.50192</cdr:x>
      <cdr:y>0.24409</cdr:y>
    </cdr:from>
    <cdr:to>
      <cdr:x>0.61731</cdr:x>
      <cdr:y>0.34121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F03D744-E1A2-C894-D013-89AC9152A2FE}"/>
            </a:ext>
          </a:extLst>
        </cdr:cNvPr>
        <cdr:cNvSpPr txBox="1"/>
      </cdr:nvSpPr>
      <cdr:spPr>
        <a:xfrm xmlns:a="http://schemas.openxmlformats.org/drawingml/2006/main">
          <a:off x="2486025" y="885825"/>
          <a:ext cx="5715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  <a:p xmlns:a="http://schemas.openxmlformats.org/drawingml/2006/main">
          <a:endParaRPr lang="en-AU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0.51883</cdr:x>
      <cdr:y>0.65878</cdr:y>
    </cdr:from>
    <cdr:to>
      <cdr:x>0.60358</cdr:x>
      <cdr:y>0.69369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2B509DA-B7CB-8D5F-53F4-BD9D1AE4F4C4}"/>
            </a:ext>
          </a:extLst>
        </cdr:cNvPr>
        <cdr:cNvSpPr txBox="1"/>
      </cdr:nvSpPr>
      <cdr:spPr>
        <a:xfrm xmlns:a="http://schemas.openxmlformats.org/drawingml/2006/main">
          <a:off x="5248275" y="5572125"/>
          <a:ext cx="85725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0.54991</cdr:x>
      <cdr:y>0.75676</cdr:y>
    </cdr:from>
    <cdr:to>
      <cdr:x>0.64218</cdr:x>
      <cdr:y>0.81532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4DDDEEBC-F5A4-5DB0-E75A-8CDA3C76CB39}"/>
            </a:ext>
          </a:extLst>
        </cdr:cNvPr>
        <cdr:cNvSpPr txBox="1"/>
      </cdr:nvSpPr>
      <cdr:spPr>
        <a:xfrm xmlns:a="http://schemas.openxmlformats.org/drawingml/2006/main">
          <a:off x="5562600" y="6400800"/>
          <a:ext cx="933450" cy="495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0.80487</cdr:x>
      <cdr:y>0.57139</cdr:y>
    </cdr:from>
    <cdr:to>
      <cdr:x>0.87953</cdr:x>
      <cdr:y>0.61419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A7CEA394-8F9D-3943-01FD-B71B35EC5BCE}"/>
            </a:ext>
          </a:extLst>
        </cdr:cNvPr>
        <cdr:cNvSpPr txBox="1"/>
      </cdr:nvSpPr>
      <cdr:spPr>
        <a:xfrm xmlns:a="http://schemas.openxmlformats.org/drawingml/2006/main">
          <a:off x="6715783" y="3379764"/>
          <a:ext cx="622951" cy="2531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 baseline="0"/>
        </a:p>
      </cdr:txBody>
    </cdr:sp>
  </cdr:relSizeAnchor>
  <cdr:relSizeAnchor xmlns:cdr="http://schemas.openxmlformats.org/drawingml/2006/chartDrawing">
    <cdr:from>
      <cdr:x>0.32343</cdr:x>
      <cdr:y>0.76894</cdr:y>
    </cdr:from>
    <cdr:to>
      <cdr:x>0.40982</cdr:x>
      <cdr:y>0.82287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31C44320-50CD-0B73-5C96-E92E07ACE6D4}"/>
            </a:ext>
          </a:extLst>
        </cdr:cNvPr>
        <cdr:cNvSpPr txBox="1"/>
      </cdr:nvSpPr>
      <cdr:spPr>
        <a:xfrm xmlns:a="http://schemas.openxmlformats.org/drawingml/2006/main">
          <a:off x="2698641" y="4548301"/>
          <a:ext cx="720830" cy="3189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 baseline="-25000"/>
        </a:p>
      </cdr:txBody>
    </cdr:sp>
  </cdr:relSizeAnchor>
  <cdr:relSizeAnchor xmlns:cdr="http://schemas.openxmlformats.org/drawingml/2006/chartDrawing">
    <cdr:from>
      <cdr:x>0.42844</cdr:x>
      <cdr:y>0.79505</cdr:y>
    </cdr:from>
    <cdr:to>
      <cdr:x>0.51883</cdr:x>
      <cdr:y>0.90315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8965EACB-158A-7493-DB53-F934F4815FC8}"/>
            </a:ext>
          </a:extLst>
        </cdr:cNvPr>
        <cdr:cNvSpPr txBox="1"/>
      </cdr:nvSpPr>
      <cdr:spPr>
        <a:xfrm xmlns:a="http://schemas.openxmlformats.org/drawingml/2006/main">
          <a:off x="4333875" y="67246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0.41408</cdr:x>
      <cdr:y>0.74339</cdr:y>
    </cdr:from>
    <cdr:to>
      <cdr:x>0.49201</cdr:x>
      <cdr:y>0.78583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7266E045-51FF-5B6B-817F-ACF9BCEFD6A7}"/>
            </a:ext>
          </a:extLst>
        </cdr:cNvPr>
        <cdr:cNvSpPr txBox="1"/>
      </cdr:nvSpPr>
      <cdr:spPr>
        <a:xfrm xmlns:a="http://schemas.openxmlformats.org/drawingml/2006/main">
          <a:off x="3455042" y="4397170"/>
          <a:ext cx="650240" cy="2510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 baseline="-25000"/>
        </a:p>
      </cdr:txBody>
    </cdr:sp>
  </cdr:relSizeAnchor>
  <cdr:relSizeAnchor xmlns:cdr="http://schemas.openxmlformats.org/drawingml/2006/chartDrawing">
    <cdr:from>
      <cdr:x>0.70319</cdr:x>
      <cdr:y>0.52778</cdr:y>
    </cdr:from>
    <cdr:to>
      <cdr:x>0.80594</cdr:x>
      <cdr:y>0.57488</cdr:y>
    </cdr:to>
    <cdr:sp macro="" textlink="">
      <cdr:nvSpPr>
        <cdr:cNvPr id="8" name="TextBox 7">
          <a:extLst xmlns:a="http://schemas.openxmlformats.org/drawingml/2006/main">
            <a:ext uri="{FF2B5EF4-FFF2-40B4-BE49-F238E27FC236}">
              <a16:creationId xmlns:a16="http://schemas.microsoft.com/office/drawing/2014/main" id="{A2E064CB-CE8F-2CF5-2AC7-B3BE65878098}"/>
            </a:ext>
          </a:extLst>
        </cdr:cNvPr>
        <cdr:cNvSpPr txBox="1"/>
      </cdr:nvSpPr>
      <cdr:spPr>
        <a:xfrm xmlns:a="http://schemas.openxmlformats.org/drawingml/2006/main">
          <a:off x="5867320" y="3121846"/>
          <a:ext cx="857329" cy="2785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 baseline="-25000"/>
        </a:p>
        <a:p xmlns:a="http://schemas.openxmlformats.org/drawingml/2006/main">
          <a:endParaRPr lang="en-AU" sz="1100" baseline="-25000"/>
        </a:p>
      </cdr:txBody>
    </cdr:sp>
  </cdr:relSizeAnchor>
  <cdr:relSizeAnchor xmlns:cdr="http://schemas.openxmlformats.org/drawingml/2006/chartDrawing">
    <cdr:from>
      <cdr:x>0.29176</cdr:x>
      <cdr:y>0.15459</cdr:y>
    </cdr:from>
    <cdr:to>
      <cdr:x>0.37671</cdr:x>
      <cdr:y>0.20773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19656EAE-4278-C2C6-5120-BD428C2CA7E1}"/>
            </a:ext>
          </a:extLst>
        </cdr:cNvPr>
        <cdr:cNvSpPr txBox="1"/>
      </cdr:nvSpPr>
      <cdr:spPr>
        <a:xfrm xmlns:a="http://schemas.openxmlformats.org/drawingml/2006/main">
          <a:off x="2434401" y="914416"/>
          <a:ext cx="70881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0.45434</cdr:x>
      <cdr:y>0.32689</cdr:y>
    </cdr:from>
    <cdr:to>
      <cdr:x>0.59704</cdr:x>
      <cdr:y>0.38164</cdr:y>
    </cdr:to>
    <cdr:sp macro="" textlink="">
      <cdr:nvSpPr>
        <cdr:cNvPr id="12" name="TextBox 11">
          <a:extLst xmlns:a="http://schemas.openxmlformats.org/drawingml/2006/main">
            <a:ext uri="{FF2B5EF4-FFF2-40B4-BE49-F238E27FC236}">
              <a16:creationId xmlns:a16="http://schemas.microsoft.com/office/drawing/2014/main" id="{F7226A13-5B02-3606-8894-C070A109BB22}"/>
            </a:ext>
          </a:extLst>
        </cdr:cNvPr>
        <cdr:cNvSpPr txBox="1"/>
      </cdr:nvSpPr>
      <cdr:spPr>
        <a:xfrm xmlns:a="http://schemas.openxmlformats.org/drawingml/2006/main">
          <a:off x="3790928" y="1933572"/>
          <a:ext cx="1190675" cy="3238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0.31735</cdr:x>
      <cdr:y>0.438</cdr:y>
    </cdr:from>
    <cdr:to>
      <cdr:x>0.39269</cdr:x>
      <cdr:y>0.49275</cdr:y>
    </cdr:to>
    <cdr:sp macro="" textlink="">
      <cdr:nvSpPr>
        <cdr:cNvPr id="10" name="TextBox 9">
          <a:extLst xmlns:a="http://schemas.openxmlformats.org/drawingml/2006/main">
            <a:ext uri="{FF2B5EF4-FFF2-40B4-BE49-F238E27FC236}">
              <a16:creationId xmlns:a16="http://schemas.microsoft.com/office/drawing/2014/main" id="{DE89AB41-FB69-936E-A706-C814447AF173}"/>
            </a:ext>
          </a:extLst>
        </cdr:cNvPr>
        <cdr:cNvSpPr txBox="1"/>
      </cdr:nvSpPr>
      <cdr:spPr>
        <a:xfrm xmlns:a="http://schemas.openxmlformats.org/drawingml/2006/main">
          <a:off x="2647949" y="2590800"/>
          <a:ext cx="628650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0.4102</cdr:x>
      <cdr:y>0.73484</cdr:y>
    </cdr:from>
    <cdr:to>
      <cdr:x>0.50038</cdr:x>
      <cdr:y>0.7767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A752726E-7B3B-B36B-4A3A-2DF0822A2963}"/>
            </a:ext>
          </a:extLst>
        </cdr:cNvPr>
        <cdr:cNvSpPr txBox="1"/>
      </cdr:nvSpPr>
      <cdr:spPr>
        <a:xfrm xmlns:a="http://schemas.openxmlformats.org/drawingml/2006/main">
          <a:off x="3422650" y="4346575"/>
          <a:ext cx="75247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 sz="1100"/>
        </a:p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0.7207</cdr:x>
      <cdr:y>0.53355</cdr:y>
    </cdr:from>
    <cdr:to>
      <cdr:x>0.79147</cdr:x>
      <cdr:y>0.58347</cdr:y>
    </cdr:to>
    <cdr:sp macro="" textlink="">
      <cdr:nvSpPr>
        <cdr:cNvPr id="16" name="TextBox 1">
          <a:extLst xmlns:a="http://schemas.openxmlformats.org/drawingml/2006/main">
            <a:ext uri="{FF2B5EF4-FFF2-40B4-BE49-F238E27FC236}">
              <a16:creationId xmlns:a16="http://schemas.microsoft.com/office/drawing/2014/main" id="{DED288F3-C8C2-4573-3E54-B416B4BEC7EF}"/>
            </a:ext>
          </a:extLst>
        </cdr:cNvPr>
        <cdr:cNvSpPr txBox="1"/>
      </cdr:nvSpPr>
      <cdr:spPr>
        <a:xfrm xmlns:a="http://schemas.openxmlformats.org/drawingml/2006/main">
          <a:off x="6013450" y="3155950"/>
          <a:ext cx="590535" cy="2952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0.75381</cdr:x>
      <cdr:y>0.59474</cdr:y>
    </cdr:from>
    <cdr:to>
      <cdr:x>0.87709</cdr:x>
      <cdr:y>0.64466</cdr:y>
    </cdr:to>
    <cdr:sp macro="" textlink="">
      <cdr:nvSpPr>
        <cdr:cNvPr id="17" name="TextBox 1">
          <a:extLst xmlns:a="http://schemas.openxmlformats.org/drawingml/2006/main">
            <a:ext uri="{FF2B5EF4-FFF2-40B4-BE49-F238E27FC236}">
              <a16:creationId xmlns:a16="http://schemas.microsoft.com/office/drawing/2014/main" id="{81CD764F-457D-37F8-002B-66018A5D0074}"/>
            </a:ext>
          </a:extLst>
        </cdr:cNvPr>
        <cdr:cNvSpPr txBox="1"/>
      </cdr:nvSpPr>
      <cdr:spPr>
        <a:xfrm xmlns:a="http://schemas.openxmlformats.org/drawingml/2006/main">
          <a:off x="6289675" y="3517900"/>
          <a:ext cx="10287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0.3223</cdr:x>
      <cdr:y>0.15191</cdr:y>
    </cdr:from>
    <cdr:to>
      <cdr:x>0.38166</cdr:x>
      <cdr:y>0.20344</cdr:y>
    </cdr:to>
    <cdr:sp macro="" textlink="">
      <cdr:nvSpPr>
        <cdr:cNvPr id="19" name="TextBox 1">
          <a:extLst xmlns:a="http://schemas.openxmlformats.org/drawingml/2006/main">
            <a:ext uri="{FF2B5EF4-FFF2-40B4-BE49-F238E27FC236}">
              <a16:creationId xmlns:a16="http://schemas.microsoft.com/office/drawing/2014/main" id="{9D489BB2-2F25-DB78-A0B2-D15A0A3C9380}"/>
            </a:ext>
          </a:extLst>
        </cdr:cNvPr>
        <cdr:cNvSpPr txBox="1"/>
      </cdr:nvSpPr>
      <cdr:spPr>
        <a:xfrm xmlns:a="http://schemas.openxmlformats.org/drawingml/2006/main">
          <a:off x="2689225" y="898525"/>
          <a:ext cx="495300" cy="3047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0.48744</cdr:x>
      <cdr:y>0.28824</cdr:y>
    </cdr:from>
    <cdr:to>
      <cdr:x>0.6016</cdr:x>
      <cdr:y>0.33655</cdr:y>
    </cdr:to>
    <cdr:sp macro="" textlink="">
      <cdr:nvSpPr>
        <cdr:cNvPr id="20" name="TextBox 19">
          <a:extLst xmlns:a="http://schemas.openxmlformats.org/drawingml/2006/main">
            <a:ext uri="{FF2B5EF4-FFF2-40B4-BE49-F238E27FC236}">
              <a16:creationId xmlns:a16="http://schemas.microsoft.com/office/drawing/2014/main" id="{8BFA1084-C2C6-9F1A-7953-8EFECCD5E06B}"/>
            </a:ext>
          </a:extLst>
        </cdr:cNvPr>
        <cdr:cNvSpPr txBox="1"/>
      </cdr:nvSpPr>
      <cdr:spPr>
        <a:xfrm xmlns:a="http://schemas.openxmlformats.org/drawingml/2006/main">
          <a:off x="4067174" y="1704975"/>
          <a:ext cx="952500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0.49772</cdr:x>
      <cdr:y>0.27536</cdr:y>
    </cdr:from>
    <cdr:to>
      <cdr:x>0.61644</cdr:x>
      <cdr:y>0.33655</cdr:y>
    </cdr:to>
    <cdr:sp macro="" textlink="">
      <cdr:nvSpPr>
        <cdr:cNvPr id="21" name="TextBox 20">
          <a:extLst xmlns:a="http://schemas.openxmlformats.org/drawingml/2006/main">
            <a:ext uri="{FF2B5EF4-FFF2-40B4-BE49-F238E27FC236}">
              <a16:creationId xmlns:a16="http://schemas.microsoft.com/office/drawing/2014/main" id="{6FDBCD7E-89C7-ED33-4F50-C85D5C59395B}"/>
            </a:ext>
          </a:extLst>
        </cdr:cNvPr>
        <cdr:cNvSpPr txBox="1"/>
      </cdr:nvSpPr>
      <cdr:spPr>
        <a:xfrm xmlns:a="http://schemas.openxmlformats.org/drawingml/2006/main">
          <a:off x="4152899" y="1628775"/>
          <a:ext cx="990600" cy="361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0.48973</cdr:x>
      <cdr:y>0.30918</cdr:y>
    </cdr:from>
    <cdr:to>
      <cdr:x>0.60388</cdr:x>
      <cdr:y>0.36554</cdr:y>
    </cdr:to>
    <cdr:sp macro="" textlink="">
      <cdr:nvSpPr>
        <cdr:cNvPr id="22" name="TextBox 21">
          <a:extLst xmlns:a="http://schemas.openxmlformats.org/drawingml/2006/main">
            <a:ext uri="{FF2B5EF4-FFF2-40B4-BE49-F238E27FC236}">
              <a16:creationId xmlns:a16="http://schemas.microsoft.com/office/drawing/2014/main" id="{3023DAF9-5D46-D83E-802C-7EAAEA271B67}"/>
            </a:ext>
          </a:extLst>
        </cdr:cNvPr>
        <cdr:cNvSpPr txBox="1"/>
      </cdr:nvSpPr>
      <cdr:spPr>
        <a:xfrm xmlns:a="http://schemas.openxmlformats.org/drawingml/2006/main">
          <a:off x="4086224" y="1828800"/>
          <a:ext cx="952500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0.5137</cdr:x>
      <cdr:y>0.30113</cdr:y>
    </cdr:from>
    <cdr:to>
      <cdr:x>0.60274</cdr:x>
      <cdr:y>0.34622</cdr:y>
    </cdr:to>
    <cdr:sp macro="" textlink="">
      <cdr:nvSpPr>
        <cdr:cNvPr id="23" name="TextBox 22">
          <a:extLst xmlns:a="http://schemas.openxmlformats.org/drawingml/2006/main">
            <a:ext uri="{FF2B5EF4-FFF2-40B4-BE49-F238E27FC236}">
              <a16:creationId xmlns:a16="http://schemas.microsoft.com/office/drawing/2014/main" id="{B53EBAA5-0FD2-32C8-0A0B-83037B343B95}"/>
            </a:ext>
          </a:extLst>
        </cdr:cNvPr>
        <cdr:cNvSpPr txBox="1"/>
      </cdr:nvSpPr>
      <cdr:spPr>
        <a:xfrm xmlns:a="http://schemas.openxmlformats.org/drawingml/2006/main">
          <a:off x="4286249" y="1781175"/>
          <a:ext cx="74295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0.51883</cdr:x>
      <cdr:y>0.65878</cdr:y>
    </cdr:from>
    <cdr:to>
      <cdr:x>0.60358</cdr:x>
      <cdr:y>0.69369</cdr:y>
    </cdr:to>
    <cdr:sp macro="" textlink="">
      <cdr:nvSpPr>
        <cdr:cNvPr id="24" name="TextBox 1">
          <a:extLst xmlns:a="http://schemas.openxmlformats.org/drawingml/2006/main">
            <a:ext uri="{FF2B5EF4-FFF2-40B4-BE49-F238E27FC236}">
              <a16:creationId xmlns:a16="http://schemas.microsoft.com/office/drawing/2014/main" id="{42B509DA-B7CB-8D5F-53F4-BD9D1AE4F4C4}"/>
            </a:ext>
          </a:extLst>
        </cdr:cNvPr>
        <cdr:cNvSpPr txBox="1"/>
      </cdr:nvSpPr>
      <cdr:spPr>
        <a:xfrm xmlns:a="http://schemas.openxmlformats.org/drawingml/2006/main">
          <a:off x="5248275" y="5572125"/>
          <a:ext cx="85725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0.54991</cdr:x>
      <cdr:y>0.75676</cdr:y>
    </cdr:from>
    <cdr:to>
      <cdr:x>0.64218</cdr:x>
      <cdr:y>0.81532</cdr:y>
    </cdr:to>
    <cdr:sp macro="" textlink="">
      <cdr:nvSpPr>
        <cdr:cNvPr id="25" name="TextBox 2">
          <a:extLst xmlns:a="http://schemas.openxmlformats.org/drawingml/2006/main">
            <a:ext uri="{FF2B5EF4-FFF2-40B4-BE49-F238E27FC236}">
              <a16:creationId xmlns:a16="http://schemas.microsoft.com/office/drawing/2014/main" id="{4DDDEEBC-F5A4-5DB0-E75A-8CDA3C76CB39}"/>
            </a:ext>
          </a:extLst>
        </cdr:cNvPr>
        <cdr:cNvSpPr txBox="1"/>
      </cdr:nvSpPr>
      <cdr:spPr>
        <a:xfrm xmlns:a="http://schemas.openxmlformats.org/drawingml/2006/main">
          <a:off x="5562600" y="6400800"/>
          <a:ext cx="933450" cy="495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0.80487</cdr:x>
      <cdr:y>0.57139</cdr:y>
    </cdr:from>
    <cdr:to>
      <cdr:x>0.87953</cdr:x>
      <cdr:y>0.61419</cdr:y>
    </cdr:to>
    <cdr:sp macro="" textlink="">
      <cdr:nvSpPr>
        <cdr:cNvPr id="26" name="TextBox 3">
          <a:extLst xmlns:a="http://schemas.openxmlformats.org/drawingml/2006/main">
            <a:ext uri="{FF2B5EF4-FFF2-40B4-BE49-F238E27FC236}">
              <a16:creationId xmlns:a16="http://schemas.microsoft.com/office/drawing/2014/main" id="{A7CEA394-8F9D-3943-01FD-B71B35EC5BCE}"/>
            </a:ext>
          </a:extLst>
        </cdr:cNvPr>
        <cdr:cNvSpPr txBox="1"/>
      </cdr:nvSpPr>
      <cdr:spPr>
        <a:xfrm xmlns:a="http://schemas.openxmlformats.org/drawingml/2006/main">
          <a:off x="6715783" y="3379764"/>
          <a:ext cx="622951" cy="2531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 baseline="0"/>
        </a:p>
      </cdr:txBody>
    </cdr:sp>
  </cdr:relSizeAnchor>
  <cdr:relSizeAnchor xmlns:cdr="http://schemas.openxmlformats.org/drawingml/2006/chartDrawing">
    <cdr:from>
      <cdr:x>0.32343</cdr:x>
      <cdr:y>0.76894</cdr:y>
    </cdr:from>
    <cdr:to>
      <cdr:x>0.40982</cdr:x>
      <cdr:y>0.82287</cdr:y>
    </cdr:to>
    <cdr:sp macro="" textlink="">
      <cdr:nvSpPr>
        <cdr:cNvPr id="27" name="TextBox 4">
          <a:extLst xmlns:a="http://schemas.openxmlformats.org/drawingml/2006/main">
            <a:ext uri="{FF2B5EF4-FFF2-40B4-BE49-F238E27FC236}">
              <a16:creationId xmlns:a16="http://schemas.microsoft.com/office/drawing/2014/main" id="{31C44320-50CD-0B73-5C96-E92E07ACE6D4}"/>
            </a:ext>
          </a:extLst>
        </cdr:cNvPr>
        <cdr:cNvSpPr txBox="1"/>
      </cdr:nvSpPr>
      <cdr:spPr>
        <a:xfrm xmlns:a="http://schemas.openxmlformats.org/drawingml/2006/main">
          <a:off x="2698641" y="4548301"/>
          <a:ext cx="720830" cy="3189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 baseline="-25000"/>
        </a:p>
      </cdr:txBody>
    </cdr:sp>
  </cdr:relSizeAnchor>
  <cdr:relSizeAnchor xmlns:cdr="http://schemas.openxmlformats.org/drawingml/2006/chartDrawing">
    <cdr:from>
      <cdr:x>0.42844</cdr:x>
      <cdr:y>0.79505</cdr:y>
    </cdr:from>
    <cdr:to>
      <cdr:x>0.51883</cdr:x>
      <cdr:y>0.90315</cdr:y>
    </cdr:to>
    <cdr:sp macro="" textlink="">
      <cdr:nvSpPr>
        <cdr:cNvPr id="28" name="TextBox 5">
          <a:extLst xmlns:a="http://schemas.openxmlformats.org/drawingml/2006/main">
            <a:ext uri="{FF2B5EF4-FFF2-40B4-BE49-F238E27FC236}">
              <a16:creationId xmlns:a16="http://schemas.microsoft.com/office/drawing/2014/main" id="{8965EACB-158A-7493-DB53-F934F4815FC8}"/>
            </a:ext>
          </a:extLst>
        </cdr:cNvPr>
        <cdr:cNvSpPr txBox="1"/>
      </cdr:nvSpPr>
      <cdr:spPr>
        <a:xfrm xmlns:a="http://schemas.openxmlformats.org/drawingml/2006/main">
          <a:off x="4333875" y="67246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0.41408</cdr:x>
      <cdr:y>0.74339</cdr:y>
    </cdr:from>
    <cdr:to>
      <cdr:x>0.49201</cdr:x>
      <cdr:y>0.78583</cdr:y>
    </cdr:to>
    <cdr:sp macro="" textlink="">
      <cdr:nvSpPr>
        <cdr:cNvPr id="29" name="TextBox 6">
          <a:extLst xmlns:a="http://schemas.openxmlformats.org/drawingml/2006/main">
            <a:ext uri="{FF2B5EF4-FFF2-40B4-BE49-F238E27FC236}">
              <a16:creationId xmlns:a16="http://schemas.microsoft.com/office/drawing/2014/main" id="{7266E045-51FF-5B6B-817F-ACF9BCEFD6A7}"/>
            </a:ext>
          </a:extLst>
        </cdr:cNvPr>
        <cdr:cNvSpPr txBox="1"/>
      </cdr:nvSpPr>
      <cdr:spPr>
        <a:xfrm xmlns:a="http://schemas.openxmlformats.org/drawingml/2006/main">
          <a:off x="3455042" y="4397170"/>
          <a:ext cx="650240" cy="2510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 baseline="-25000"/>
        </a:p>
      </cdr:txBody>
    </cdr:sp>
  </cdr:relSizeAnchor>
  <cdr:relSizeAnchor xmlns:cdr="http://schemas.openxmlformats.org/drawingml/2006/chartDrawing">
    <cdr:from>
      <cdr:x>0.70319</cdr:x>
      <cdr:y>0.52778</cdr:y>
    </cdr:from>
    <cdr:to>
      <cdr:x>0.80594</cdr:x>
      <cdr:y>0.57488</cdr:y>
    </cdr:to>
    <cdr:sp macro="" textlink="">
      <cdr:nvSpPr>
        <cdr:cNvPr id="30" name="TextBox 7">
          <a:extLst xmlns:a="http://schemas.openxmlformats.org/drawingml/2006/main">
            <a:ext uri="{FF2B5EF4-FFF2-40B4-BE49-F238E27FC236}">
              <a16:creationId xmlns:a16="http://schemas.microsoft.com/office/drawing/2014/main" id="{A2E064CB-CE8F-2CF5-2AC7-B3BE65878098}"/>
            </a:ext>
          </a:extLst>
        </cdr:cNvPr>
        <cdr:cNvSpPr txBox="1"/>
      </cdr:nvSpPr>
      <cdr:spPr>
        <a:xfrm xmlns:a="http://schemas.openxmlformats.org/drawingml/2006/main">
          <a:off x="5867320" y="3121846"/>
          <a:ext cx="857329" cy="2785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 baseline="-25000"/>
        </a:p>
        <a:p xmlns:a="http://schemas.openxmlformats.org/drawingml/2006/main">
          <a:endParaRPr lang="en-AU" sz="1100" baseline="-25000"/>
        </a:p>
      </cdr:txBody>
    </cdr:sp>
  </cdr:relSizeAnchor>
  <cdr:relSizeAnchor xmlns:cdr="http://schemas.openxmlformats.org/drawingml/2006/chartDrawing">
    <cdr:from>
      <cdr:x>0.29176</cdr:x>
      <cdr:y>0.15459</cdr:y>
    </cdr:from>
    <cdr:to>
      <cdr:x>0.37671</cdr:x>
      <cdr:y>0.20773</cdr:y>
    </cdr:to>
    <cdr:sp macro="" textlink="">
      <cdr:nvSpPr>
        <cdr:cNvPr id="31" name="TextBox 8">
          <a:extLst xmlns:a="http://schemas.openxmlformats.org/drawingml/2006/main">
            <a:ext uri="{FF2B5EF4-FFF2-40B4-BE49-F238E27FC236}">
              <a16:creationId xmlns:a16="http://schemas.microsoft.com/office/drawing/2014/main" id="{19656EAE-4278-C2C6-5120-BD428C2CA7E1}"/>
            </a:ext>
          </a:extLst>
        </cdr:cNvPr>
        <cdr:cNvSpPr txBox="1"/>
      </cdr:nvSpPr>
      <cdr:spPr>
        <a:xfrm xmlns:a="http://schemas.openxmlformats.org/drawingml/2006/main">
          <a:off x="2434401" y="914416"/>
          <a:ext cx="70881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0.45434</cdr:x>
      <cdr:y>0.32689</cdr:y>
    </cdr:from>
    <cdr:to>
      <cdr:x>0.59704</cdr:x>
      <cdr:y>0.38164</cdr:y>
    </cdr:to>
    <cdr:sp macro="" textlink="">
      <cdr:nvSpPr>
        <cdr:cNvPr id="32" name="TextBox 11">
          <a:extLst xmlns:a="http://schemas.openxmlformats.org/drawingml/2006/main">
            <a:ext uri="{FF2B5EF4-FFF2-40B4-BE49-F238E27FC236}">
              <a16:creationId xmlns:a16="http://schemas.microsoft.com/office/drawing/2014/main" id="{F7226A13-5B02-3606-8894-C070A109BB22}"/>
            </a:ext>
          </a:extLst>
        </cdr:cNvPr>
        <cdr:cNvSpPr txBox="1"/>
      </cdr:nvSpPr>
      <cdr:spPr>
        <a:xfrm xmlns:a="http://schemas.openxmlformats.org/drawingml/2006/main">
          <a:off x="3790928" y="1933572"/>
          <a:ext cx="1190675" cy="3238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0.31735</cdr:x>
      <cdr:y>0.438</cdr:y>
    </cdr:from>
    <cdr:to>
      <cdr:x>0.39269</cdr:x>
      <cdr:y>0.49275</cdr:y>
    </cdr:to>
    <cdr:sp macro="" textlink="">
      <cdr:nvSpPr>
        <cdr:cNvPr id="33" name="TextBox 9">
          <a:extLst xmlns:a="http://schemas.openxmlformats.org/drawingml/2006/main">
            <a:ext uri="{FF2B5EF4-FFF2-40B4-BE49-F238E27FC236}">
              <a16:creationId xmlns:a16="http://schemas.microsoft.com/office/drawing/2014/main" id="{DE89AB41-FB69-936E-A706-C814447AF173}"/>
            </a:ext>
          </a:extLst>
        </cdr:cNvPr>
        <cdr:cNvSpPr txBox="1"/>
      </cdr:nvSpPr>
      <cdr:spPr>
        <a:xfrm xmlns:a="http://schemas.openxmlformats.org/drawingml/2006/main">
          <a:off x="2647949" y="2590800"/>
          <a:ext cx="628650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0.4102</cdr:x>
      <cdr:y>0.73484</cdr:y>
    </cdr:from>
    <cdr:to>
      <cdr:x>0.50038</cdr:x>
      <cdr:y>0.7767</cdr:y>
    </cdr:to>
    <cdr:sp macro="" textlink="">
      <cdr:nvSpPr>
        <cdr:cNvPr id="34" name="TextBox 1">
          <a:extLst xmlns:a="http://schemas.openxmlformats.org/drawingml/2006/main">
            <a:ext uri="{FF2B5EF4-FFF2-40B4-BE49-F238E27FC236}">
              <a16:creationId xmlns:a16="http://schemas.microsoft.com/office/drawing/2014/main" id="{A752726E-7B3B-B36B-4A3A-2DF0822A2963}"/>
            </a:ext>
          </a:extLst>
        </cdr:cNvPr>
        <cdr:cNvSpPr txBox="1"/>
      </cdr:nvSpPr>
      <cdr:spPr>
        <a:xfrm xmlns:a="http://schemas.openxmlformats.org/drawingml/2006/main">
          <a:off x="3422650" y="4346575"/>
          <a:ext cx="75247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0.7207</cdr:x>
      <cdr:y>0.53355</cdr:y>
    </cdr:from>
    <cdr:to>
      <cdr:x>0.79147</cdr:x>
      <cdr:y>0.58347</cdr:y>
    </cdr:to>
    <cdr:sp macro="" textlink="">
      <cdr:nvSpPr>
        <cdr:cNvPr id="35" name="TextBox 1">
          <a:extLst xmlns:a="http://schemas.openxmlformats.org/drawingml/2006/main">
            <a:ext uri="{FF2B5EF4-FFF2-40B4-BE49-F238E27FC236}">
              <a16:creationId xmlns:a16="http://schemas.microsoft.com/office/drawing/2014/main" id="{DED288F3-C8C2-4573-3E54-B416B4BEC7EF}"/>
            </a:ext>
          </a:extLst>
        </cdr:cNvPr>
        <cdr:cNvSpPr txBox="1"/>
      </cdr:nvSpPr>
      <cdr:spPr>
        <a:xfrm xmlns:a="http://schemas.openxmlformats.org/drawingml/2006/main">
          <a:off x="6013450" y="3155950"/>
          <a:ext cx="590535" cy="2952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0.79946</cdr:x>
      <cdr:y>0.52067</cdr:y>
    </cdr:from>
    <cdr:to>
      <cdr:x>0.92275</cdr:x>
      <cdr:y>0.57059</cdr:y>
    </cdr:to>
    <cdr:sp macro="" textlink="">
      <cdr:nvSpPr>
        <cdr:cNvPr id="36" name="TextBox 1">
          <a:extLst xmlns:a="http://schemas.openxmlformats.org/drawingml/2006/main">
            <a:ext uri="{FF2B5EF4-FFF2-40B4-BE49-F238E27FC236}">
              <a16:creationId xmlns:a16="http://schemas.microsoft.com/office/drawing/2014/main" id="{81CD764F-457D-37F8-002B-66018A5D0074}"/>
            </a:ext>
          </a:extLst>
        </cdr:cNvPr>
        <cdr:cNvSpPr txBox="1"/>
      </cdr:nvSpPr>
      <cdr:spPr>
        <a:xfrm xmlns:a="http://schemas.openxmlformats.org/drawingml/2006/main">
          <a:off x="6670652" y="3079768"/>
          <a:ext cx="1028720" cy="2952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0.3223</cdr:x>
      <cdr:y>0.15191</cdr:y>
    </cdr:from>
    <cdr:to>
      <cdr:x>0.40982</cdr:x>
      <cdr:y>0.20344</cdr:y>
    </cdr:to>
    <cdr:sp macro="" textlink="">
      <cdr:nvSpPr>
        <cdr:cNvPr id="37" name="TextBox 1">
          <a:extLst xmlns:a="http://schemas.openxmlformats.org/drawingml/2006/main">
            <a:ext uri="{FF2B5EF4-FFF2-40B4-BE49-F238E27FC236}">
              <a16:creationId xmlns:a16="http://schemas.microsoft.com/office/drawing/2014/main" id="{9D489BB2-2F25-DB78-A0B2-D15A0A3C9380}"/>
            </a:ext>
          </a:extLst>
        </cdr:cNvPr>
        <cdr:cNvSpPr txBox="1"/>
      </cdr:nvSpPr>
      <cdr:spPr>
        <a:xfrm xmlns:a="http://schemas.openxmlformats.org/drawingml/2006/main">
          <a:off x="2689239" y="898551"/>
          <a:ext cx="730235" cy="3048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0.48744</cdr:x>
      <cdr:y>0.28824</cdr:y>
    </cdr:from>
    <cdr:to>
      <cdr:x>0.6016</cdr:x>
      <cdr:y>0.33655</cdr:y>
    </cdr:to>
    <cdr:sp macro="" textlink="">
      <cdr:nvSpPr>
        <cdr:cNvPr id="38" name="TextBox 19">
          <a:extLst xmlns:a="http://schemas.openxmlformats.org/drawingml/2006/main">
            <a:ext uri="{FF2B5EF4-FFF2-40B4-BE49-F238E27FC236}">
              <a16:creationId xmlns:a16="http://schemas.microsoft.com/office/drawing/2014/main" id="{8BFA1084-C2C6-9F1A-7953-8EFECCD5E06B}"/>
            </a:ext>
          </a:extLst>
        </cdr:cNvPr>
        <cdr:cNvSpPr txBox="1"/>
      </cdr:nvSpPr>
      <cdr:spPr>
        <a:xfrm xmlns:a="http://schemas.openxmlformats.org/drawingml/2006/main">
          <a:off x="4067174" y="1704975"/>
          <a:ext cx="952500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0.49772</cdr:x>
      <cdr:y>0.27536</cdr:y>
    </cdr:from>
    <cdr:to>
      <cdr:x>0.61644</cdr:x>
      <cdr:y>0.33655</cdr:y>
    </cdr:to>
    <cdr:sp macro="" textlink="">
      <cdr:nvSpPr>
        <cdr:cNvPr id="39" name="TextBox 20">
          <a:extLst xmlns:a="http://schemas.openxmlformats.org/drawingml/2006/main">
            <a:ext uri="{FF2B5EF4-FFF2-40B4-BE49-F238E27FC236}">
              <a16:creationId xmlns:a16="http://schemas.microsoft.com/office/drawing/2014/main" id="{6FDBCD7E-89C7-ED33-4F50-C85D5C59395B}"/>
            </a:ext>
          </a:extLst>
        </cdr:cNvPr>
        <cdr:cNvSpPr txBox="1"/>
      </cdr:nvSpPr>
      <cdr:spPr>
        <a:xfrm xmlns:a="http://schemas.openxmlformats.org/drawingml/2006/main">
          <a:off x="4152899" y="1628775"/>
          <a:ext cx="990600" cy="361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0.48973</cdr:x>
      <cdr:y>0.30918</cdr:y>
    </cdr:from>
    <cdr:to>
      <cdr:x>0.60388</cdr:x>
      <cdr:y>0.36554</cdr:y>
    </cdr:to>
    <cdr:sp macro="" textlink="">
      <cdr:nvSpPr>
        <cdr:cNvPr id="40" name="TextBox 21">
          <a:extLst xmlns:a="http://schemas.openxmlformats.org/drawingml/2006/main">
            <a:ext uri="{FF2B5EF4-FFF2-40B4-BE49-F238E27FC236}">
              <a16:creationId xmlns:a16="http://schemas.microsoft.com/office/drawing/2014/main" id="{3023DAF9-5D46-D83E-802C-7EAAEA271B67}"/>
            </a:ext>
          </a:extLst>
        </cdr:cNvPr>
        <cdr:cNvSpPr txBox="1"/>
      </cdr:nvSpPr>
      <cdr:spPr>
        <a:xfrm xmlns:a="http://schemas.openxmlformats.org/drawingml/2006/main">
          <a:off x="4086224" y="1828800"/>
          <a:ext cx="952500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0.5137</cdr:x>
      <cdr:y>0.30113</cdr:y>
    </cdr:from>
    <cdr:to>
      <cdr:x>0.60274</cdr:x>
      <cdr:y>0.34622</cdr:y>
    </cdr:to>
    <cdr:sp macro="" textlink="">
      <cdr:nvSpPr>
        <cdr:cNvPr id="41" name="TextBox 22">
          <a:extLst xmlns:a="http://schemas.openxmlformats.org/drawingml/2006/main">
            <a:ext uri="{FF2B5EF4-FFF2-40B4-BE49-F238E27FC236}">
              <a16:creationId xmlns:a16="http://schemas.microsoft.com/office/drawing/2014/main" id="{B53EBAA5-0FD2-32C8-0A0B-83037B343B95}"/>
            </a:ext>
          </a:extLst>
        </cdr:cNvPr>
        <cdr:cNvSpPr txBox="1"/>
      </cdr:nvSpPr>
      <cdr:spPr>
        <a:xfrm xmlns:a="http://schemas.openxmlformats.org/drawingml/2006/main">
          <a:off x="4286249" y="1781175"/>
          <a:ext cx="74295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0.50192</cdr:x>
      <cdr:y>0.24409</cdr:y>
    </cdr:from>
    <cdr:to>
      <cdr:x>0.61731</cdr:x>
      <cdr:y>0.34121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F03D744-E1A2-C894-D013-89AC9152A2FE}"/>
            </a:ext>
          </a:extLst>
        </cdr:cNvPr>
        <cdr:cNvSpPr txBox="1"/>
      </cdr:nvSpPr>
      <cdr:spPr>
        <a:xfrm xmlns:a="http://schemas.openxmlformats.org/drawingml/2006/main">
          <a:off x="2486025" y="885825"/>
          <a:ext cx="5715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0.15126</cdr:x>
      <cdr:y>0.44357</cdr:y>
    </cdr:from>
    <cdr:to>
      <cdr:x>0.25378</cdr:x>
      <cdr:y>0.49606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A1D4A38E-9811-3437-D3EE-5833039895FE}"/>
            </a:ext>
          </a:extLst>
        </cdr:cNvPr>
        <cdr:cNvSpPr txBox="1"/>
      </cdr:nvSpPr>
      <cdr:spPr>
        <a:xfrm xmlns:a="http://schemas.openxmlformats.org/drawingml/2006/main">
          <a:off x="857249" y="1609726"/>
          <a:ext cx="581025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0.25378</cdr:x>
      <cdr:y>0.29396</cdr:y>
    </cdr:from>
    <cdr:to>
      <cdr:x>0.36975</cdr:x>
      <cdr:y>0.35171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3E5A5ED1-8FD1-5114-7E28-443EFC1B8FF3}"/>
            </a:ext>
          </a:extLst>
        </cdr:cNvPr>
        <cdr:cNvSpPr txBox="1"/>
      </cdr:nvSpPr>
      <cdr:spPr>
        <a:xfrm xmlns:a="http://schemas.openxmlformats.org/drawingml/2006/main">
          <a:off x="1438275" y="1066800"/>
          <a:ext cx="657225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 b="0" baseline="-25000"/>
        </a:p>
        <a:p xmlns:a="http://schemas.openxmlformats.org/drawingml/2006/main">
          <a:endParaRPr lang="en-AU" sz="1100" b="0" baseline="-25000"/>
        </a:p>
      </cdr:txBody>
    </cdr:sp>
  </cdr:relSizeAnchor>
  <cdr:relSizeAnchor xmlns:cdr="http://schemas.openxmlformats.org/drawingml/2006/chartDrawing">
    <cdr:from>
      <cdr:x>0.77311</cdr:x>
      <cdr:y>0.32546</cdr:y>
    </cdr:from>
    <cdr:to>
      <cdr:x>0.88067</cdr:x>
      <cdr:y>0.40157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37782A9F-1896-46CB-CE01-5E1AB9562BF0}"/>
            </a:ext>
          </a:extLst>
        </cdr:cNvPr>
        <cdr:cNvSpPr txBox="1"/>
      </cdr:nvSpPr>
      <cdr:spPr>
        <a:xfrm xmlns:a="http://schemas.openxmlformats.org/drawingml/2006/main">
          <a:off x="4381500" y="1181100"/>
          <a:ext cx="60960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 baseline="-25000"/>
        </a:p>
        <a:p xmlns:a="http://schemas.openxmlformats.org/drawingml/2006/main">
          <a:endParaRPr lang="en-AU" sz="1100" baseline="-250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523874</xdr:colOff>
      <xdr:row>4</xdr:row>
      <xdr:rowOff>76200</xdr:rowOff>
    </xdr:from>
    <xdr:to>
      <xdr:col>17</xdr:col>
      <xdr:colOff>504825</xdr:colOff>
      <xdr:row>34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6153237-F2CE-4D1B-A451-12B44CE4A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323850</xdr:colOff>
      <xdr:row>12</xdr:row>
      <xdr:rowOff>180975</xdr:rowOff>
    </xdr:from>
    <xdr:to>
      <xdr:col>11</xdr:col>
      <xdr:colOff>400050</xdr:colOff>
      <xdr:row>14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7615AF7-F9B8-4FFD-8A4F-DA6E3179856D}"/>
            </a:ext>
          </a:extLst>
        </xdr:cNvPr>
        <xdr:cNvSpPr txBox="1"/>
      </xdr:nvSpPr>
      <xdr:spPr>
        <a:xfrm>
          <a:off x="6419850" y="2466975"/>
          <a:ext cx="68580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/>
            <a:t>WO</a:t>
          </a:r>
          <a:r>
            <a:rPr lang="en-AU" sz="1100" baseline="-25000"/>
            <a:t>2</a:t>
          </a:r>
          <a:r>
            <a:rPr lang="en-AU" sz="1100"/>
            <a:t>Br</a:t>
          </a:r>
          <a:r>
            <a:rPr lang="en-AU" sz="1100" baseline="-25000"/>
            <a:t>2</a:t>
          </a:r>
        </a:p>
      </xdr:txBody>
    </xdr:sp>
    <xdr:clientData/>
  </xdr:twoCellAnchor>
  <xdr:twoCellAnchor>
    <xdr:from>
      <xdr:col>12</xdr:col>
      <xdr:colOff>361950</xdr:colOff>
      <xdr:row>16</xdr:row>
      <xdr:rowOff>9525</xdr:rowOff>
    </xdr:from>
    <xdr:to>
      <xdr:col>13</xdr:col>
      <xdr:colOff>285750</xdr:colOff>
      <xdr:row>17</xdr:row>
      <xdr:rowOff>152400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50D0B64-5A5C-4F76-A041-1ADE497E6106}"/>
            </a:ext>
          </a:extLst>
        </xdr:cNvPr>
        <xdr:cNvSpPr txBox="1"/>
      </xdr:nvSpPr>
      <xdr:spPr>
        <a:xfrm>
          <a:off x="7677150" y="3057525"/>
          <a:ext cx="5334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/>
            <a:t>PtBr</a:t>
          </a:r>
          <a:r>
            <a:rPr lang="en-AU" sz="1100" baseline="-25000"/>
            <a:t>3</a:t>
          </a:r>
        </a:p>
        <a:p>
          <a:endParaRPr lang="en-AU" sz="1100"/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0.53373</cdr:x>
      <cdr:y>0.15091</cdr:y>
    </cdr:from>
    <cdr:to>
      <cdr:x>0.60482</cdr:x>
      <cdr:y>0.20398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57E60C2-E693-21F9-1EAE-A6FA941ABB8E}"/>
            </a:ext>
          </a:extLst>
        </cdr:cNvPr>
        <cdr:cNvSpPr txBox="1"/>
      </cdr:nvSpPr>
      <cdr:spPr>
        <a:xfrm xmlns:a="http://schemas.openxmlformats.org/drawingml/2006/main">
          <a:off x="4219576" y="866775"/>
          <a:ext cx="561976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AU" sz="1100">
              <a:effectLst/>
              <a:latin typeface="+mn-lt"/>
              <a:ea typeface="+mn-ea"/>
              <a:cs typeface="+mn-cs"/>
            </a:rPr>
            <a:t>AmI</a:t>
          </a:r>
          <a:r>
            <a:rPr lang="en-AU" sz="1100" baseline="-25000">
              <a:effectLst/>
              <a:latin typeface="+mn-lt"/>
              <a:ea typeface="+mn-ea"/>
              <a:cs typeface="+mn-cs"/>
            </a:rPr>
            <a:t>3</a:t>
          </a:r>
          <a:endParaRPr lang="en-AU">
            <a:effectLst/>
          </a:endParaRPr>
        </a:p>
      </cdr:txBody>
    </cdr:sp>
  </cdr:relSizeAnchor>
  <cdr:relSizeAnchor xmlns:cdr="http://schemas.openxmlformats.org/drawingml/2006/chartDrawing">
    <cdr:from>
      <cdr:x>0.53133</cdr:x>
      <cdr:y>0.20896</cdr:y>
    </cdr:from>
    <cdr:to>
      <cdr:x>0.61084</cdr:x>
      <cdr:y>0.25041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97CE7621-8C6B-6F80-B1A1-E4E454073C08}"/>
            </a:ext>
          </a:extLst>
        </cdr:cNvPr>
        <cdr:cNvSpPr txBox="1"/>
      </cdr:nvSpPr>
      <cdr:spPr>
        <a:xfrm xmlns:a="http://schemas.openxmlformats.org/drawingml/2006/main">
          <a:off x="4200526" y="1200150"/>
          <a:ext cx="62865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AU" sz="1100"/>
            <a:t>AmBr</a:t>
          </a:r>
          <a:r>
            <a:rPr lang="en-AU" sz="1100" baseline="-25000"/>
            <a:t>3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228599</xdr:colOff>
      <xdr:row>22</xdr:row>
      <xdr:rowOff>66675</xdr:rowOff>
    </xdr:from>
    <xdr:to>
      <xdr:col>22</xdr:col>
      <xdr:colOff>85724</xdr:colOff>
      <xdr:row>54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D06E91F-C8B4-442E-B5E6-B5C89F984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0.2588</cdr:x>
      <cdr:y>0.37757</cdr:y>
    </cdr:from>
    <cdr:to>
      <cdr:x>0.35187</cdr:x>
      <cdr:y>0.42812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9B9EC9A-E972-2FE3-424F-AE253ECEE0BA}"/>
            </a:ext>
          </a:extLst>
        </cdr:cNvPr>
        <cdr:cNvSpPr txBox="1"/>
      </cdr:nvSpPr>
      <cdr:spPr>
        <a:xfrm xmlns:a="http://schemas.openxmlformats.org/drawingml/2006/main">
          <a:off x="2171701" y="2276475"/>
          <a:ext cx="781050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0.72872</cdr:x>
      <cdr:y>0.12796</cdr:y>
    </cdr:from>
    <cdr:to>
      <cdr:x>0.85244</cdr:x>
      <cdr:y>0.18167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16D5563D-F914-FA75-9F77-8A1AA9F52FC7}"/>
            </a:ext>
          </a:extLst>
        </cdr:cNvPr>
        <cdr:cNvSpPr txBox="1"/>
      </cdr:nvSpPr>
      <cdr:spPr>
        <a:xfrm xmlns:a="http://schemas.openxmlformats.org/drawingml/2006/main">
          <a:off x="6115051" y="771525"/>
          <a:ext cx="1038225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AU" sz="1100">
              <a:effectLst/>
              <a:latin typeface="+mn-lt"/>
              <a:ea typeface="+mn-ea"/>
              <a:cs typeface="+mn-cs"/>
            </a:rPr>
            <a:t>Co(NO</a:t>
          </a:r>
          <a:r>
            <a:rPr lang="en-AU" sz="1100" baseline="-25000">
              <a:effectLst/>
              <a:latin typeface="+mn-lt"/>
              <a:ea typeface="+mn-ea"/>
              <a:cs typeface="+mn-cs"/>
            </a:rPr>
            <a:t>3</a:t>
          </a:r>
          <a:r>
            <a:rPr lang="en-AU" sz="1100">
              <a:effectLst/>
              <a:latin typeface="+mn-lt"/>
              <a:ea typeface="+mn-ea"/>
              <a:cs typeface="+mn-cs"/>
            </a:rPr>
            <a:t>)</a:t>
          </a:r>
          <a:r>
            <a:rPr lang="en-AU" sz="1100" baseline="-25000">
              <a:effectLst/>
              <a:latin typeface="+mn-lt"/>
              <a:ea typeface="+mn-ea"/>
              <a:cs typeface="+mn-cs"/>
            </a:rPr>
            <a:t>2</a:t>
          </a:r>
          <a:r>
            <a:rPr lang="en-AU" sz="1100" baseline="0">
              <a:effectLst/>
              <a:latin typeface="+mn-lt"/>
              <a:ea typeface="+mn-ea"/>
              <a:cs typeface="+mn-cs"/>
            </a:rPr>
            <a:t>·6H</a:t>
          </a:r>
          <a:r>
            <a:rPr lang="en-AU" sz="1100" baseline="-25000">
              <a:effectLst/>
              <a:latin typeface="+mn-lt"/>
              <a:ea typeface="+mn-ea"/>
              <a:cs typeface="+mn-cs"/>
            </a:rPr>
            <a:t>2</a:t>
          </a:r>
          <a:r>
            <a:rPr lang="en-AU" sz="1100" baseline="0">
              <a:effectLst/>
              <a:latin typeface="+mn-lt"/>
              <a:ea typeface="+mn-ea"/>
              <a:cs typeface="+mn-cs"/>
            </a:rPr>
            <a:t>O</a:t>
          </a:r>
          <a:endParaRPr lang="en-AU">
            <a:effectLst/>
          </a:endParaRPr>
        </a:p>
      </cdr:txBody>
    </cdr:sp>
  </cdr:relSizeAnchor>
  <cdr:relSizeAnchor xmlns:cdr="http://schemas.openxmlformats.org/drawingml/2006/chartDrawing">
    <cdr:from>
      <cdr:x>0.24404</cdr:x>
      <cdr:y>0.36967</cdr:y>
    </cdr:from>
    <cdr:to>
      <cdr:x>0.31328</cdr:x>
      <cdr:y>0.41548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25DE53EA-4498-7759-C9C1-4FF5663EBA3F}"/>
            </a:ext>
          </a:extLst>
        </cdr:cNvPr>
        <cdr:cNvSpPr txBox="1"/>
      </cdr:nvSpPr>
      <cdr:spPr>
        <a:xfrm xmlns:a="http://schemas.openxmlformats.org/drawingml/2006/main">
          <a:off x="2047876" y="2228850"/>
          <a:ext cx="58102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AU" sz="1100"/>
            <a:t>WOBr</a:t>
          </a:r>
          <a:r>
            <a:rPr lang="en-AU" sz="1100" baseline="-25000"/>
            <a:t>4</a:t>
          </a:r>
        </a:p>
      </cdr:txBody>
    </cdr:sp>
  </cdr:relSizeAnchor>
  <cdr:relSizeAnchor xmlns:cdr="http://schemas.openxmlformats.org/drawingml/2006/chartDrawing">
    <cdr:from>
      <cdr:x>0.69467</cdr:x>
      <cdr:y>0.36493</cdr:y>
    </cdr:from>
    <cdr:to>
      <cdr:x>0.75709</cdr:x>
      <cdr:y>0.406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1D30B49D-503B-9E5D-B334-F439BCF0D7B3}"/>
            </a:ext>
          </a:extLst>
        </cdr:cNvPr>
        <cdr:cNvSpPr txBox="1"/>
      </cdr:nvSpPr>
      <cdr:spPr>
        <a:xfrm xmlns:a="http://schemas.openxmlformats.org/drawingml/2006/main">
          <a:off x="5829301" y="2200275"/>
          <a:ext cx="523876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AU">
              <a:effectLst/>
            </a:rPr>
            <a:t>WBr</a:t>
          </a:r>
          <a:r>
            <a:rPr lang="en-AU" baseline="-25000">
              <a:effectLst/>
            </a:rPr>
            <a:t>6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387</xdr:row>
      <xdr:rowOff>9525</xdr:rowOff>
    </xdr:from>
    <xdr:to>
      <xdr:col>7</xdr:col>
      <xdr:colOff>714375</xdr:colOff>
      <xdr:row>407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C5F863-5397-4D47-AD95-17547BA1D9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95250</xdr:colOff>
      <xdr:row>387</xdr:row>
      <xdr:rowOff>104775</xdr:rowOff>
    </xdr:from>
    <xdr:to>
      <xdr:col>18</xdr:col>
      <xdr:colOff>142875</xdr:colOff>
      <xdr:row>407</xdr:row>
      <xdr:rowOff>16912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8238DFE-9FE8-412A-B1AC-8E9198BFE0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619125</xdr:colOff>
      <xdr:row>408</xdr:row>
      <xdr:rowOff>104775</xdr:rowOff>
    </xdr:from>
    <xdr:to>
      <xdr:col>7</xdr:col>
      <xdr:colOff>314325</xdr:colOff>
      <xdr:row>427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C32481A-EE95-4792-B754-76149BEF3B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0</xdr:colOff>
      <xdr:row>553</xdr:row>
      <xdr:rowOff>133351</xdr:rowOff>
    </xdr:from>
    <xdr:to>
      <xdr:col>16</xdr:col>
      <xdr:colOff>0</xdr:colOff>
      <xdr:row>555</xdr:row>
      <xdr:rowOff>38101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1565272-E39C-4DE3-98F0-3A8533373728}"/>
            </a:ext>
          </a:extLst>
        </xdr:cNvPr>
        <xdr:cNvSpPr txBox="1"/>
      </xdr:nvSpPr>
      <xdr:spPr>
        <a:xfrm>
          <a:off x="14106525" y="33470851"/>
          <a:ext cx="6096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12</xdr:col>
      <xdr:colOff>371475</xdr:colOff>
      <xdr:row>756</xdr:row>
      <xdr:rowOff>123826</xdr:rowOff>
    </xdr:from>
    <xdr:to>
      <xdr:col>13</xdr:col>
      <xdr:colOff>333375</xdr:colOff>
      <xdr:row>757</xdr:row>
      <xdr:rowOff>161925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9A8C47F-4A35-421C-A15B-0D60ED7B5264}"/>
            </a:ext>
          </a:extLst>
        </xdr:cNvPr>
        <xdr:cNvSpPr txBox="1"/>
      </xdr:nvSpPr>
      <xdr:spPr>
        <a:xfrm rot="21408697">
          <a:off x="9334500" y="90039826"/>
          <a:ext cx="571500" cy="2285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/>
            <a:t>MOX2</a:t>
          </a:r>
        </a:p>
        <a:p>
          <a:endParaRPr lang="en-AU" sz="1100"/>
        </a:p>
      </xdr:txBody>
    </xdr:sp>
    <xdr:clientData/>
  </xdr:twoCellAnchor>
  <xdr:twoCellAnchor>
    <xdr:from>
      <xdr:col>10</xdr:col>
      <xdr:colOff>200025</xdr:colOff>
      <xdr:row>408</xdr:row>
      <xdr:rowOff>152400</xdr:rowOff>
    </xdr:from>
    <xdr:to>
      <xdr:col>18</xdr:col>
      <xdr:colOff>304800</xdr:colOff>
      <xdr:row>427</xdr:row>
      <xdr:rowOff>161925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2D7F92F-732A-485C-91BC-E18A73554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0.23723</cdr:x>
      <cdr:y>0.24147</cdr:y>
    </cdr:from>
    <cdr:to>
      <cdr:x>0.33183</cdr:x>
      <cdr:y>0.33219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63C27D4F-A3AB-4469-0C7E-6128AEEEE50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238250" y="876300"/>
          <a:ext cx="493819" cy="329213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0.50365</cdr:x>
      <cdr:y>0.12073</cdr:y>
    </cdr:from>
    <cdr:to>
      <cdr:x>0.58891</cdr:x>
      <cdr:y>0.20997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A92E3420-15B0-00AC-70F6-FD5C90B27EC0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2628905" y="438150"/>
          <a:ext cx="445032" cy="323850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Documents\IonSubstitution\Anions\Supporting%20Info%20-%20anions.xlsx" TargetMode="External"/><Relationship Id="rId1" Type="http://schemas.openxmlformats.org/officeDocument/2006/relationships/externalLinkPath" Target="Supporting%20Info%20-%20anion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Documents\IonSubstitution\Anions\Supporting%20Information%20-%20anions%20arranged+Deming.xlsx" TargetMode="External"/><Relationship Id="rId1" Type="http://schemas.openxmlformats.org/officeDocument/2006/relationships/externalLinkPath" Target="Supporting%20Information%20-%20anions%20arranged+Deming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220860F\AppData\Roaming\Microsoft\AddIns\PTS_Deming_Regression.xlam" TargetMode="External"/><Relationship Id="rId1" Type="http://schemas.openxmlformats.org/officeDocument/2006/relationships/externalLinkPath" Target="/Users/220860F/AppData/Roaming/Microsoft/AddIns/PTS_Deming_Regression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alides"/>
      <sheetName val="Chart F vs Cl"/>
      <sheetName val="Chart Br vs Cl"/>
      <sheetName val="Chart I vs Cl"/>
      <sheetName val="Chart H vs Cl"/>
      <sheetName val="Chart OH vs Cl"/>
      <sheetName val="Chart NO3 vs Cl"/>
    </sheetNames>
    <sheetDataSet>
      <sheetData sheetId="0"/>
      <sheetData sheetId="1">
        <row r="407">
          <cell r="M407" t="str">
            <v>Deming</v>
          </cell>
        </row>
        <row r="443">
          <cell r="T443">
            <v>0.04</v>
          </cell>
          <cell r="U443">
            <v>2.7531248589729648E-2</v>
          </cell>
        </row>
        <row r="444">
          <cell r="T444">
            <v>0.24</v>
          </cell>
          <cell r="U444">
            <v>0.12694414003931639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g. 1 H"/>
      <sheetName val="Fig. 2 S"/>
      <sheetName val="Fig. 3 Cp"/>
      <sheetName val="Fig. 4 Vm"/>
      <sheetName val="Chart F vs Cl"/>
      <sheetName val="Chart Br vs Cl"/>
      <sheetName val="Chart I vs Cl"/>
      <sheetName val="Chart H vs Cl"/>
      <sheetName val="Chart OH vs Cl"/>
      <sheetName val="Chart NO3 vs C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31">
          <cell r="H431" t="str">
            <v>Deming</v>
          </cell>
        </row>
        <row r="458">
          <cell r="E458" t="str">
            <v>Cp pair (Cl OH)</v>
          </cell>
        </row>
        <row r="462">
          <cell r="G462">
            <v>30</v>
          </cell>
          <cell r="H462">
            <v>34.954988245537685</v>
          </cell>
        </row>
        <row r="463">
          <cell r="G463">
            <v>110</v>
          </cell>
          <cell r="H463">
            <v>114.74927489606765</v>
          </cell>
        </row>
      </sheetData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definedNames>
      <definedName name="deming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B67F1-5E48-4594-88EF-E51E23325665}">
  <sheetPr codeName="Sheet1"/>
  <dimension ref="A1:X429"/>
  <sheetViews>
    <sheetView workbookViewId="0">
      <selection activeCell="D35" sqref="D35"/>
    </sheetView>
  </sheetViews>
  <sheetFormatPr defaultRowHeight="15"/>
  <cols>
    <col min="1" max="1" width="19.7109375" bestFit="1" customWidth="1"/>
  </cols>
  <sheetData>
    <row r="1" spans="1:24" s="13" customFormat="1">
      <c r="A1" s="3" t="s">
        <v>432</v>
      </c>
      <c r="D1" s="3" t="s">
        <v>1612</v>
      </c>
      <c r="F1" s="27" cm="1">
        <f t="array" ref="F1">_xll.S("Al2O3",25)</f>
        <v>50.948572181701664</v>
      </c>
      <c r="G1" s="3">
        <f>COUNT(G3:G109)</f>
        <v>107</v>
      </c>
      <c r="H1" s="4"/>
      <c r="J1" s="20">
        <f>COUNT(J3:J146)</f>
        <v>144</v>
      </c>
      <c r="K1" s="4"/>
      <c r="M1" s="3">
        <f>COUNT(M3:M109)</f>
        <v>107</v>
      </c>
      <c r="N1" s="4"/>
      <c r="P1" s="3">
        <f>COUNT(P3:P109)</f>
        <v>25</v>
      </c>
      <c r="Q1" s="4"/>
      <c r="S1" s="3">
        <f>COUNT(S3:S109)</f>
        <v>8</v>
      </c>
      <c r="T1" s="4"/>
      <c r="V1" s="3">
        <f>COUNT(V3:V109)</f>
        <v>35</v>
      </c>
      <c r="W1" s="4"/>
    </row>
    <row r="2" spans="1:24">
      <c r="A2" s="3"/>
      <c r="B2" s="13"/>
      <c r="C2" s="13"/>
      <c r="D2" s="3"/>
      <c r="E2" s="13"/>
      <c r="G2" s="38" t="s">
        <v>1599</v>
      </c>
      <c r="H2" s="38"/>
      <c r="J2" s="38" t="s">
        <v>1603</v>
      </c>
      <c r="K2" s="38"/>
      <c r="M2" s="38" t="s">
        <v>1606</v>
      </c>
      <c r="N2" s="38"/>
      <c r="P2" s="38" t="s">
        <v>1639</v>
      </c>
      <c r="Q2" s="38"/>
      <c r="S2" s="38" t="s">
        <v>1640</v>
      </c>
      <c r="T2" s="38"/>
      <c r="V2" s="38" t="s">
        <v>2794</v>
      </c>
      <c r="W2" s="38"/>
    </row>
    <row r="3" spans="1:24" ht="14.25" customHeight="1">
      <c r="A3" s="4" t="s">
        <v>402</v>
      </c>
      <c r="B3" s="13" cm="1">
        <f t="array" ref="B3">_xll.H(A3,25)</f>
        <v>-408.26639617919926</v>
      </c>
      <c r="D3" s="4" t="s">
        <v>433</v>
      </c>
      <c r="E3" s="13" cm="1">
        <f t="array" ref="E3">_xll.H(D3,25)</f>
        <v>-616.93078723144538</v>
      </c>
      <c r="G3" s="1">
        <v>-408.26639617919926</v>
      </c>
      <c r="H3" s="1">
        <v>-616.93078723144538</v>
      </c>
      <c r="I3" cm="1">
        <f t="array" ref="I3">_xll.H("LiF",25)</f>
        <v>-616.93078723144538</v>
      </c>
      <c r="J3" s="1">
        <v>-408.26639617919926</v>
      </c>
      <c r="K3" s="1">
        <v>-351.15999298095704</v>
      </c>
      <c r="L3" cm="1">
        <f t="array" ref="L3">_xll.H("LiBr",25)</f>
        <v>-351.15999298095704</v>
      </c>
      <c r="M3" s="1">
        <v>-408.26639617919926</v>
      </c>
      <c r="N3" s="1">
        <v>-270.41190850830077</v>
      </c>
      <c r="O3" cm="1">
        <f t="array" ref="O3">_xll.H("LiI",25)</f>
        <v>-270.41190850830077</v>
      </c>
      <c r="P3" s="1">
        <v>-408.26639617919926</v>
      </c>
      <c r="Q3" s="1">
        <v>-90.541765426635749</v>
      </c>
      <c r="R3" cm="1">
        <f t="array" ref="R3">_xll.H("LiH",25)</f>
        <v>-90.541765426635749</v>
      </c>
      <c r="S3" s="1">
        <v>-408.26639617919926</v>
      </c>
      <c r="T3" s="1">
        <v>-484.90000543212892</v>
      </c>
      <c r="U3" cm="1">
        <f t="array" ref="U3">_xll.H("LiOH",25)</f>
        <v>-484.90000543212892</v>
      </c>
      <c r="V3" s="1">
        <v>-408.26639617919926</v>
      </c>
      <c r="W3" s="1">
        <v>-482.70001538085938</v>
      </c>
      <c r="X3" cm="1">
        <f t="array" ref="X3">_xll.H("LiNO3",25)</f>
        <v>-482.70001538085938</v>
      </c>
    </row>
    <row r="4" spans="1:24">
      <c r="A4" s="4" t="s">
        <v>81</v>
      </c>
      <c r="D4" s="4" t="s">
        <v>434</v>
      </c>
      <c r="G4" s="1">
        <v>-137.00000003051758</v>
      </c>
      <c r="H4" s="1">
        <v>-280.29997302246096</v>
      </c>
      <c r="J4" s="1">
        <v>-137.00000003051758</v>
      </c>
      <c r="K4" s="1">
        <v>-104.99999891662598</v>
      </c>
      <c r="M4" s="1">
        <v>-137.00000003051758</v>
      </c>
      <c r="N4" s="1">
        <v>-67.780803192138677</v>
      </c>
      <c r="P4" s="1">
        <v>-411.11981701660159</v>
      </c>
      <c r="Q4" s="1">
        <v>-56.379397605895996</v>
      </c>
      <c r="S4" s="1">
        <v>-411.11981701660159</v>
      </c>
      <c r="T4" s="1">
        <v>-425.7999839477539</v>
      </c>
      <c r="V4" s="1">
        <v>-127.0680994720459</v>
      </c>
      <c r="W4" s="1">
        <v>-120.49919680786134</v>
      </c>
    </row>
    <row r="5" spans="1:24">
      <c r="A5" s="4" t="s">
        <v>92</v>
      </c>
      <c r="D5" s="4" t="s">
        <v>435</v>
      </c>
      <c r="G5" s="1">
        <v>-127.0680994720459</v>
      </c>
      <c r="H5" s="1">
        <v>-202.92400000000001</v>
      </c>
      <c r="J5" s="1">
        <v>-127.0680994720459</v>
      </c>
      <c r="K5" s="1">
        <v>-100.416</v>
      </c>
      <c r="M5" s="1">
        <v>-127.0680994720459</v>
      </c>
      <c r="N5" s="1">
        <v>-61.83951888275147</v>
      </c>
      <c r="P5" s="1">
        <v>-436.68412341308596</v>
      </c>
      <c r="Q5" s="1">
        <v>-57.818697021484375</v>
      </c>
      <c r="S5" s="1">
        <v>-712.99954125976569</v>
      </c>
      <c r="T5" s="1">
        <v>-791.00002429199219</v>
      </c>
      <c r="V5" s="1">
        <v>-411.11981701660159</v>
      </c>
      <c r="W5" s="1">
        <v>-467.70002807617192</v>
      </c>
    </row>
    <row r="6" spans="1:24">
      <c r="A6" s="4" t="s">
        <v>35</v>
      </c>
      <c r="D6" s="4" t="s">
        <v>436</v>
      </c>
      <c r="G6" s="1">
        <v>-411.11981701660159</v>
      </c>
      <c r="H6" s="1">
        <v>-576.59996655273437</v>
      </c>
      <c r="J6" s="1">
        <v>-411.11981701660159</v>
      </c>
      <c r="K6" s="1">
        <v>-361.16000579833985</v>
      </c>
      <c r="M6" s="1">
        <v>-411.11981701660159</v>
      </c>
      <c r="N6" s="1">
        <v>-287.81742767333986</v>
      </c>
      <c r="P6" s="1">
        <v>-514.99998974609377</v>
      </c>
      <c r="Q6" s="1">
        <v>-144.34800000000001</v>
      </c>
      <c r="S6" s="1">
        <v>-436.68412341308596</v>
      </c>
      <c r="T6" s="1">
        <v>-424.57998046875002</v>
      </c>
      <c r="V6" s="1">
        <v>-132.46330062866213</v>
      </c>
      <c r="W6" s="1">
        <v>-285.00001416015624</v>
      </c>
    </row>
    <row r="7" spans="1:24">
      <c r="A7" s="4" t="s">
        <v>120</v>
      </c>
      <c r="D7" s="4" t="s">
        <v>437</v>
      </c>
      <c r="G7" s="1">
        <v>-671.0999759521485</v>
      </c>
      <c r="H7" s="1">
        <v>-1406.9000061035156</v>
      </c>
      <c r="J7" s="1">
        <v>-671.0999759521485</v>
      </c>
      <c r="K7" s="1">
        <v>-548.00000012207033</v>
      </c>
      <c r="M7" s="1">
        <v>-132.46330062866213</v>
      </c>
      <c r="N7" s="1">
        <v>-59.542499786376958</v>
      </c>
      <c r="P7" s="1">
        <v>-641.32351489257815</v>
      </c>
      <c r="Q7" s="1">
        <v>-75.730401596069342</v>
      </c>
      <c r="S7" s="1">
        <v>-341.29998736572264</v>
      </c>
      <c r="T7" s="1">
        <v>-341.29998736572264</v>
      </c>
      <c r="V7" s="1">
        <v>-314.55308935546879</v>
      </c>
      <c r="W7" s="1">
        <v>-365.60001531982425</v>
      </c>
    </row>
    <row r="8" spans="1:24">
      <c r="A8" s="4" t="s">
        <v>229</v>
      </c>
      <c r="D8" s="4" t="s">
        <v>438</v>
      </c>
      <c r="G8" s="1">
        <v>-314.55308935546879</v>
      </c>
      <c r="H8" s="1">
        <v>-467.55998895263673</v>
      </c>
      <c r="J8" s="1">
        <v>-132.46330062866213</v>
      </c>
      <c r="K8" s="1">
        <v>-102.09800170898438</v>
      </c>
      <c r="M8" s="1">
        <v>-712.99954125976569</v>
      </c>
      <c r="N8" s="1">
        <v>-590.57157446289068</v>
      </c>
      <c r="P8" s="1">
        <v>-442.31001245117187</v>
      </c>
      <c r="Q8" s="1">
        <v>-54.040002868652344</v>
      </c>
      <c r="S8" s="1">
        <v>-442.31001245117187</v>
      </c>
      <c r="T8" s="1">
        <v>-416.19917999267579</v>
      </c>
      <c r="V8" s="1">
        <v>-305.33199029541015</v>
      </c>
      <c r="W8" s="1">
        <v>-414.99842510986332</v>
      </c>
    </row>
    <row r="9" spans="1:24">
      <c r="A9" s="1" t="s">
        <v>52</v>
      </c>
      <c r="D9" s="4" t="s">
        <v>439</v>
      </c>
      <c r="G9" s="1">
        <v>-305.33199029541015</v>
      </c>
      <c r="H9" s="1">
        <v>-657.29997741699219</v>
      </c>
      <c r="J9" s="1">
        <v>-712.99954125976569</v>
      </c>
      <c r="K9" s="1">
        <v>-662.49460852050788</v>
      </c>
      <c r="M9" s="1">
        <v>-383.70001617431643</v>
      </c>
      <c r="N9" s="1">
        <v>-268.10000207519533</v>
      </c>
      <c r="P9" s="1">
        <v>-496.22242553710942</v>
      </c>
      <c r="Q9" s="1">
        <v>-19.000000411987305</v>
      </c>
      <c r="S9" s="1">
        <v>-435.22001708984379</v>
      </c>
      <c r="T9" s="1">
        <v>-418.80169873046879</v>
      </c>
      <c r="V9" s="1">
        <v>-436.68412341308596</v>
      </c>
      <c r="W9" s="1">
        <v>-494.62830340576176</v>
      </c>
    </row>
    <row r="10" spans="1:24">
      <c r="A10" s="4" t="s">
        <v>104</v>
      </c>
      <c r="D10" s="4" t="s">
        <v>440</v>
      </c>
      <c r="G10" s="1">
        <v>-436.68412341308596</v>
      </c>
      <c r="H10" s="1">
        <v>-567.35042553710934</v>
      </c>
      <c r="J10" s="1">
        <v>-383.70001617431643</v>
      </c>
      <c r="K10" s="1">
        <v>-334.29997839355468</v>
      </c>
      <c r="M10" s="1">
        <v>-314.55308935546879</v>
      </c>
      <c r="N10" s="1">
        <v>-202.08719680786135</v>
      </c>
      <c r="P10" s="1">
        <v>-435.22001708984379</v>
      </c>
      <c r="Q10" s="1">
        <v>-52.300000000000004</v>
      </c>
      <c r="S10" s="1">
        <v>-435.13600000000002</v>
      </c>
      <c r="T10" s="1">
        <v>-405.84800000000001</v>
      </c>
      <c r="V10" s="1">
        <v>-312.50000152587893</v>
      </c>
      <c r="W10" s="1">
        <v>-421.54639532470702</v>
      </c>
    </row>
    <row r="11" spans="1:24">
      <c r="A11" s="4" t="s">
        <v>186</v>
      </c>
      <c r="D11" s="4" t="s">
        <v>441</v>
      </c>
      <c r="G11" s="1">
        <v>-451.00000347900391</v>
      </c>
      <c r="H11" s="1">
        <v>-992.275029296875</v>
      </c>
      <c r="J11" s="1">
        <v>-314.55308935546879</v>
      </c>
      <c r="K11" s="1">
        <v>-271.49978936767582</v>
      </c>
      <c r="M11" s="1">
        <v>-186.02060424804688</v>
      </c>
      <c r="N11" s="1">
        <v>-102.50000369262696</v>
      </c>
      <c r="P11" s="1">
        <v>-431.00000976562501</v>
      </c>
      <c r="Q11" s="1">
        <v>-169.452</v>
      </c>
      <c r="S11" s="1"/>
      <c r="T11" s="1"/>
      <c r="V11" s="1">
        <v>-219.10000311279299</v>
      </c>
      <c r="W11" s="1">
        <v>-310.00001428222657</v>
      </c>
    </row>
    <row r="12" spans="1:24">
      <c r="A12" s="4" t="s">
        <v>165</v>
      </c>
      <c r="D12" s="4" t="s">
        <v>442</v>
      </c>
      <c r="G12" s="1">
        <v>-514.99998974609377</v>
      </c>
      <c r="H12" s="1">
        <v>-922.34899719238285</v>
      </c>
      <c r="J12" s="1">
        <v>-186.02060424804688</v>
      </c>
      <c r="K12" s="1">
        <v>-175.30119509887697</v>
      </c>
      <c r="M12" s="1">
        <v>-305.33199029541015</v>
      </c>
      <c r="N12" s="1">
        <v>-96.400002258300788</v>
      </c>
      <c r="P12" s="1">
        <v>-693.49997912597655</v>
      </c>
      <c r="Q12" s="1">
        <v>-202.08719680786135</v>
      </c>
      <c r="S12" s="1"/>
      <c r="T12" s="1"/>
      <c r="V12" s="1">
        <v>-341.29998736572264</v>
      </c>
      <c r="W12" s="1">
        <v>-341.29998736572264</v>
      </c>
    </row>
    <row r="13" spans="1:24">
      <c r="A13" s="1" t="s">
        <v>254</v>
      </c>
      <c r="D13" s="4" t="s">
        <v>443</v>
      </c>
      <c r="G13" s="1">
        <v>-312.50000152587893</v>
      </c>
      <c r="H13" s="1">
        <v>-673.00000073242188</v>
      </c>
      <c r="J13" s="1">
        <v>-305.33199029541015</v>
      </c>
      <c r="K13" s="1">
        <v>-211.89999069213869</v>
      </c>
      <c r="M13" s="1">
        <v>-436.68412341308596</v>
      </c>
      <c r="N13" s="1">
        <v>-327.60721276855469</v>
      </c>
      <c r="P13" s="1">
        <v>-795.39004492187507</v>
      </c>
      <c r="Q13" s="1">
        <v>-181.5019085083008</v>
      </c>
      <c r="S13" s="1"/>
      <c r="T13" s="1"/>
      <c r="V13" s="1">
        <v>-641.32351489257815</v>
      </c>
      <c r="W13" s="1">
        <v>-790.6504851074219</v>
      </c>
    </row>
    <row r="14" spans="1:24">
      <c r="A14" s="4" t="s">
        <v>40</v>
      </c>
      <c r="D14" s="4" t="s">
        <v>444</v>
      </c>
      <c r="G14" s="1">
        <v>-219.10000311279299</v>
      </c>
      <c r="H14" s="1">
        <v>-542.7067319335938</v>
      </c>
      <c r="J14" s="1">
        <v>-436.68412341308596</v>
      </c>
      <c r="K14" s="1">
        <v>-393.450020690918</v>
      </c>
      <c r="M14" s="1">
        <v>-451.00000347900391</v>
      </c>
      <c r="N14" s="1">
        <v>-263.59201596069335</v>
      </c>
      <c r="P14" s="1">
        <v>-833.84995312500007</v>
      </c>
      <c r="Q14" s="1">
        <v>-180.00000726318359</v>
      </c>
      <c r="S14" s="1"/>
      <c r="T14" s="1"/>
      <c r="V14" s="1">
        <v>-442.31001245117187</v>
      </c>
      <c r="W14" s="1">
        <v>-505.00000885009769</v>
      </c>
    </row>
    <row r="15" spans="1:24">
      <c r="A15" s="4" t="s">
        <v>250</v>
      </c>
      <c r="D15" s="4" t="s">
        <v>445</v>
      </c>
      <c r="G15" s="1">
        <v>-341.29998736572264</v>
      </c>
      <c r="H15" s="1">
        <v>-711.28</v>
      </c>
      <c r="J15" s="1">
        <v>-451.00000347900391</v>
      </c>
      <c r="K15" s="1">
        <v>-364.42639361572265</v>
      </c>
      <c r="M15" s="1">
        <v>-514.99998974609377</v>
      </c>
      <c r="N15" s="1">
        <v>-266.09999951171875</v>
      </c>
      <c r="P15" s="1">
        <v>-855.19999804687495</v>
      </c>
      <c r="Q15" s="1">
        <v>-190.07910531616213</v>
      </c>
      <c r="S15" s="1"/>
      <c r="T15" s="1"/>
      <c r="V15" s="1">
        <v>-481.28969659423831</v>
      </c>
      <c r="W15" s="1">
        <v>-576.29996936035161</v>
      </c>
    </row>
    <row r="16" spans="1:24">
      <c r="A16" s="4" t="s">
        <v>292</v>
      </c>
      <c r="D16" s="4" t="s">
        <v>446</v>
      </c>
      <c r="G16" s="1">
        <v>-641.32351489257815</v>
      </c>
      <c r="H16" s="1">
        <v>-1124.2409787597658</v>
      </c>
      <c r="J16" s="1">
        <v>-514.99998974609377</v>
      </c>
      <c r="K16" s="1">
        <v>-405.39998333740238</v>
      </c>
      <c r="M16" s="1">
        <v>-312.50000152587893</v>
      </c>
      <c r="N16" s="1">
        <v>-94.300005950927741</v>
      </c>
      <c r="P16" s="1">
        <v>-868.99999658203126</v>
      </c>
      <c r="Q16" s="1">
        <v>-151.00059255981446</v>
      </c>
      <c r="S16" s="1"/>
      <c r="T16" s="1"/>
      <c r="V16" s="1">
        <v>-496.22242553710942</v>
      </c>
      <c r="W16" s="1">
        <v>-602.00000549316405</v>
      </c>
    </row>
    <row r="17" spans="1:23">
      <c r="A17" s="4" t="s">
        <v>198</v>
      </c>
      <c r="D17" s="4" t="s">
        <v>447</v>
      </c>
      <c r="G17" s="1">
        <v>-442.31001245117187</v>
      </c>
      <c r="H17" s="1">
        <v>-557.09995751953124</v>
      </c>
      <c r="J17" s="1">
        <v>-312.50000152587893</v>
      </c>
      <c r="K17" s="1">
        <v>-215.39999517822267</v>
      </c>
      <c r="M17" s="1">
        <v>-219.10000311279299</v>
      </c>
      <c r="N17" s="1">
        <v>-16.070998708724975</v>
      </c>
      <c r="P17" s="1">
        <v>-959.59997863769536</v>
      </c>
      <c r="Q17" s="1">
        <v>-138.072</v>
      </c>
      <c r="S17" s="1"/>
      <c r="T17" s="1"/>
      <c r="V17" s="1">
        <v>-435.22001708984379</v>
      </c>
      <c r="W17" s="1">
        <v>-494.69999884033206</v>
      </c>
    </row>
    <row r="18" spans="1:23">
      <c r="A18" s="4" t="s">
        <v>29</v>
      </c>
      <c r="D18" s="4" t="s">
        <v>448</v>
      </c>
      <c r="G18" s="1">
        <v>-481.28969659423831</v>
      </c>
      <c r="H18" s="1">
        <v>-854.99997863769534</v>
      </c>
      <c r="J18" s="1">
        <v>-219.10000311279299</v>
      </c>
      <c r="K18" s="1">
        <v>-138.50000195312501</v>
      </c>
      <c r="M18" s="1">
        <v>-641.32351489257815</v>
      </c>
      <c r="N18" s="1">
        <v>-364.00800000000004</v>
      </c>
      <c r="P18" s="1">
        <v>-863.70002490234378</v>
      </c>
      <c r="Q18" s="1">
        <v>-127.19360638427735</v>
      </c>
      <c r="S18" s="1"/>
      <c r="T18" s="1"/>
      <c r="V18" s="1">
        <v>-359.40560638427735</v>
      </c>
      <c r="W18" s="1">
        <v>-456.84678851318364</v>
      </c>
    </row>
    <row r="19" spans="1:23">
      <c r="A19" s="1" t="s">
        <v>359</v>
      </c>
      <c r="D19" s="4" t="s">
        <v>449</v>
      </c>
      <c r="G19" s="1">
        <v>-496.22242553710942</v>
      </c>
      <c r="H19" s="1">
        <v>-1027.0000075683595</v>
      </c>
      <c r="J19" s="1">
        <v>-341.29998736572264</v>
      </c>
      <c r="K19" s="1">
        <v>-341.29998736572264</v>
      </c>
      <c r="M19" s="1">
        <v>-442.31001245117187</v>
      </c>
      <c r="N19" s="1">
        <v>-348.10000885009765</v>
      </c>
      <c r="P19" s="1">
        <v>-999.976</v>
      </c>
      <c r="Q19" s="1">
        <v>-265.68398403930667</v>
      </c>
      <c r="S19" s="1"/>
      <c r="T19" s="1"/>
      <c r="V19" s="1">
        <v>-415.99999053955082</v>
      </c>
      <c r="W19" s="1">
        <v>-483.70001666259765</v>
      </c>
    </row>
    <row r="20" spans="1:23">
      <c r="A20" s="4" t="s">
        <v>85</v>
      </c>
      <c r="D20" s="4" t="s">
        <v>450</v>
      </c>
      <c r="G20" s="1">
        <v>-388.29998376464846</v>
      </c>
      <c r="H20" s="1">
        <v>-781.79996142578125</v>
      </c>
      <c r="J20" s="1">
        <v>-641.32351489257815</v>
      </c>
      <c r="K20" s="1">
        <v>-524.29999847412114</v>
      </c>
      <c r="M20" s="1">
        <v>-481.28969659423831</v>
      </c>
      <c r="N20" s="1">
        <v>-242.672</v>
      </c>
      <c r="P20" s="1">
        <v>-502.00000500488284</v>
      </c>
      <c r="Q20" s="1">
        <v>-201.25039361572266</v>
      </c>
      <c r="S20" s="1"/>
      <c r="T20" s="1"/>
      <c r="V20" s="1">
        <v>-325.09678723144532</v>
      </c>
      <c r="W20" s="1">
        <v>-456.10001959228515</v>
      </c>
    </row>
    <row r="21" spans="1:23">
      <c r="A21" s="4" t="s">
        <v>73</v>
      </c>
      <c r="D21" s="4" t="s">
        <v>451</v>
      </c>
      <c r="G21" s="1">
        <v>-435.22001708984379</v>
      </c>
      <c r="H21" s="1">
        <v>-559.70001831054685</v>
      </c>
      <c r="J21" s="1">
        <v>-442.31001245117187</v>
      </c>
      <c r="K21" s="1">
        <v>-405.60000274658205</v>
      </c>
      <c r="M21" s="1">
        <v>-496.22242553710942</v>
      </c>
      <c r="N21" s="1">
        <v>-188.69839361572267</v>
      </c>
      <c r="P21" s="1">
        <v>-597.79998095703127</v>
      </c>
      <c r="Q21" s="1">
        <v>-216.73119680786132</v>
      </c>
      <c r="S21" s="1"/>
      <c r="T21" s="1"/>
      <c r="V21" s="1">
        <v>-795.39004492187507</v>
      </c>
      <c r="W21" s="1">
        <v>-938.40002807617191</v>
      </c>
    </row>
    <row r="22" spans="1:23">
      <c r="A22" s="4" t="s">
        <v>51</v>
      </c>
      <c r="D22" s="4" t="s">
        <v>452</v>
      </c>
      <c r="G22" s="1">
        <v>-173.20000173950197</v>
      </c>
      <c r="H22" s="1">
        <v>-468.608</v>
      </c>
      <c r="J22" s="1">
        <v>-481.28969659423831</v>
      </c>
      <c r="K22" s="1">
        <v>-384.928</v>
      </c>
      <c r="M22" s="1">
        <v>-388.29998376464846</v>
      </c>
      <c r="N22" s="1">
        <v>-157.99999502563477</v>
      </c>
      <c r="P22" s="1">
        <v>-554.79995776367184</v>
      </c>
      <c r="Q22" s="1">
        <v>-193.30080319213869</v>
      </c>
      <c r="S22" s="1"/>
      <c r="T22" s="1"/>
      <c r="V22" s="1">
        <v>-833.84995312500007</v>
      </c>
      <c r="W22" s="1">
        <v>-982.35999121093755</v>
      </c>
    </row>
    <row r="23" spans="1:23">
      <c r="A23" s="4" t="s">
        <v>84</v>
      </c>
      <c r="D23" s="4" t="s">
        <v>453</v>
      </c>
      <c r="G23" s="1">
        <v>-289.99998864746095</v>
      </c>
      <c r="H23" s="1">
        <v>-711.28</v>
      </c>
      <c r="J23" s="1">
        <v>-496.22242553710942</v>
      </c>
      <c r="K23" s="1">
        <v>-355.60000250244144</v>
      </c>
      <c r="M23" s="1">
        <v>-435.22001708984379</v>
      </c>
      <c r="N23" s="1">
        <v>-333.60000622558596</v>
      </c>
      <c r="P23" s="1">
        <v>-663.90004333496097</v>
      </c>
      <c r="Q23" s="1">
        <v>-220.49680319213869</v>
      </c>
      <c r="S23" s="1"/>
      <c r="T23" s="1"/>
      <c r="V23" s="1">
        <v>-855.19999804687495</v>
      </c>
      <c r="W23" s="1">
        <v>-992.06817871093756</v>
      </c>
    </row>
    <row r="24" spans="1:23">
      <c r="A24" s="4" t="s">
        <v>47</v>
      </c>
      <c r="D24" s="4" t="s">
        <v>454</v>
      </c>
      <c r="G24" s="1">
        <v>-431.00000976562501</v>
      </c>
      <c r="H24" s="1">
        <v>-962.30001721191411</v>
      </c>
      <c r="J24" s="1">
        <v>-388.29998376464846</v>
      </c>
      <c r="K24" s="1">
        <v>-297.99999890136718</v>
      </c>
      <c r="M24" s="1">
        <v>-137.70000411987306</v>
      </c>
      <c r="N24" s="1">
        <v>-51.400000442504883</v>
      </c>
      <c r="P24" s="1">
        <v>-687.39999365234382</v>
      </c>
      <c r="Q24" s="1">
        <v>-231.79359042358399</v>
      </c>
      <c r="S24" s="1"/>
      <c r="T24" s="1"/>
      <c r="V24" s="1">
        <v>-868.99999658203126</v>
      </c>
      <c r="W24" s="1">
        <v>-992.00127148437502</v>
      </c>
    </row>
    <row r="25" spans="1:23">
      <c r="A25" s="4" t="s">
        <v>94</v>
      </c>
      <c r="D25" s="4" t="s">
        <v>455</v>
      </c>
      <c r="G25" s="1">
        <v>-359.40560638427735</v>
      </c>
      <c r="H25" s="1">
        <v>-675.99997265625007</v>
      </c>
      <c r="J25" s="1">
        <v>-209.20000000000002</v>
      </c>
      <c r="K25" s="1">
        <v>-155.00000714111329</v>
      </c>
      <c r="M25" s="1">
        <v>-173.20000173950197</v>
      </c>
      <c r="N25" s="1">
        <v>-63.220242553710939</v>
      </c>
      <c r="P25" s="1">
        <v>-669.59998999023435</v>
      </c>
      <c r="Q25" s="1">
        <v>-199.99519680786133</v>
      </c>
      <c r="S25" s="1"/>
      <c r="T25" s="1"/>
      <c r="V25" s="1">
        <v>-1186.7579931640626</v>
      </c>
      <c r="W25" s="1">
        <v>-1445.99898046875</v>
      </c>
    </row>
    <row r="26" spans="1:23">
      <c r="A26" s="4" t="s">
        <v>334</v>
      </c>
      <c r="D26" s="4" t="s">
        <v>456</v>
      </c>
      <c r="G26" s="1">
        <v>-415.99999053955082</v>
      </c>
      <c r="H26" s="1">
        <v>-764.39999658203124</v>
      </c>
      <c r="J26" s="1">
        <v>-435.22001708984379</v>
      </c>
      <c r="K26" s="1">
        <v>-394.77000195312502</v>
      </c>
      <c r="M26" s="1">
        <v>-289.99998864746095</v>
      </c>
      <c r="N26" s="1">
        <v>-103.99999763488771</v>
      </c>
      <c r="P26" s="1">
        <v>-718.39285107421881</v>
      </c>
      <c r="Q26" s="1">
        <v>-143.49999240112305</v>
      </c>
      <c r="S26" s="1"/>
      <c r="T26" s="1"/>
      <c r="V26" s="1">
        <v>-2113.0000588378907</v>
      </c>
      <c r="W26" s="1">
        <v>-2208.5659233398437</v>
      </c>
    </row>
    <row r="27" spans="1:23">
      <c r="A27" s="4" t="s">
        <v>330</v>
      </c>
      <c r="D27" s="4" t="s">
        <v>457</v>
      </c>
      <c r="G27" s="1">
        <v>-325.09678723144532</v>
      </c>
      <c r="H27" s="1">
        <v>-677.00000585937505</v>
      </c>
      <c r="J27" s="1">
        <v>-137.70000411987306</v>
      </c>
      <c r="K27" s="1">
        <v>-100.416</v>
      </c>
      <c r="M27" s="1">
        <v>-431.00000976562501</v>
      </c>
      <c r="N27" s="1">
        <v>-278.00000518798828</v>
      </c>
      <c r="P27" s="1">
        <v>-14.229989589691163</v>
      </c>
      <c r="Q27" s="1">
        <v>-7.2634237565994262</v>
      </c>
      <c r="S27" s="1"/>
      <c r="T27" s="1"/>
      <c r="V27" s="1">
        <v>-2499.0610126953125</v>
      </c>
      <c r="W27" s="1">
        <v>-2612.99993359375</v>
      </c>
    </row>
    <row r="28" spans="1:23">
      <c r="A28" s="4" t="s">
        <v>76</v>
      </c>
      <c r="D28" s="4" t="s">
        <v>458</v>
      </c>
      <c r="G28" s="1">
        <v>-224.26240957641602</v>
      </c>
      <c r="H28" s="1">
        <v>-422.584</v>
      </c>
      <c r="J28" s="1">
        <v>-173.20000173950197</v>
      </c>
      <c r="K28" s="1">
        <v>-103.34480319213867</v>
      </c>
      <c r="M28" s="1">
        <v>-812.00001928710935</v>
      </c>
      <c r="N28" s="1">
        <v>-574.46321276855474</v>
      </c>
      <c r="S28" s="1"/>
      <c r="T28" s="1"/>
      <c r="V28" s="1">
        <v>-2863.4040595703127</v>
      </c>
      <c r="W28" s="1">
        <v>-3037.4581020507812</v>
      </c>
    </row>
    <row r="29" spans="1:23">
      <c r="A29" s="4" t="s">
        <v>270</v>
      </c>
      <c r="D29" s="4" t="s">
        <v>459</v>
      </c>
      <c r="G29" s="1">
        <v>-795.39004492187507</v>
      </c>
      <c r="H29" s="1">
        <v>-1228.0000417480469</v>
      </c>
      <c r="J29" s="1">
        <v>-289.99998864746095</v>
      </c>
      <c r="K29" s="1">
        <v>-202.8999951171875</v>
      </c>
      <c r="M29" s="1">
        <v>-359.40560638427735</v>
      </c>
      <c r="N29" s="1">
        <v>-175.39328829956057</v>
      </c>
      <c r="S29" s="1"/>
      <c r="T29" s="1"/>
      <c r="V29" s="1">
        <v>-435.13600000000002</v>
      </c>
      <c r="W29" s="1">
        <v>-515.468819152832</v>
      </c>
    </row>
    <row r="30" spans="1:23">
      <c r="A30" s="4" t="s">
        <v>230</v>
      </c>
      <c r="D30" s="4" t="s">
        <v>460</v>
      </c>
      <c r="G30" s="1">
        <v>-833.84995312500007</v>
      </c>
      <c r="H30" s="1">
        <v>-1217.1259575195313</v>
      </c>
      <c r="J30" s="1">
        <v>-431.00000976562501</v>
      </c>
      <c r="K30" s="1">
        <v>-404.60000146484379</v>
      </c>
      <c r="M30" s="1">
        <v>-257.31601596069339</v>
      </c>
      <c r="N30" s="1">
        <v>-42.000001960754396</v>
      </c>
      <c r="S30" s="1"/>
      <c r="T30" s="1"/>
      <c r="V30" s="1">
        <v>-1243.4839572753906</v>
      </c>
      <c r="W30" s="1">
        <v>-1351.000039794922</v>
      </c>
    </row>
    <row r="31" spans="1:23">
      <c r="A31" s="4" t="s">
        <v>238</v>
      </c>
      <c r="D31" s="4" t="s">
        <v>461</v>
      </c>
      <c r="G31" s="1">
        <v>-580.59997167968754</v>
      </c>
      <c r="H31" s="1">
        <v>-1297.0000344238281</v>
      </c>
      <c r="J31" s="1">
        <v>-812.00001928710935</v>
      </c>
      <c r="K31" s="1">
        <v>-753.7000115966797</v>
      </c>
      <c r="M31" s="1">
        <v>-415.99999053955082</v>
      </c>
      <c r="N31" s="1">
        <v>-212.00000039672852</v>
      </c>
      <c r="S31" s="1"/>
      <c r="T31" s="1"/>
      <c r="V31" s="1">
        <v>-1279.7180510253907</v>
      </c>
      <c r="W31" s="1">
        <v>-1411.3470383300782</v>
      </c>
    </row>
    <row r="32" spans="1:23">
      <c r="A32" s="4" t="s">
        <v>285</v>
      </c>
      <c r="D32" s="4" t="s">
        <v>462</v>
      </c>
      <c r="G32" s="1">
        <v>-935.40005615234384</v>
      </c>
      <c r="H32" s="1">
        <v>-1584.0620424804688</v>
      </c>
      <c r="J32" s="1">
        <v>-359.40560638427735</v>
      </c>
      <c r="K32" s="1">
        <v>-278.65439361572265</v>
      </c>
      <c r="M32" s="1">
        <v>-325.09678723144532</v>
      </c>
      <c r="N32" s="1">
        <v>-153.00000457763673</v>
      </c>
      <c r="S32" s="1"/>
      <c r="T32" s="1"/>
      <c r="V32" s="1">
        <v>-2164.8001699218753</v>
      </c>
      <c r="W32" s="1">
        <v>-2280.4000244140625</v>
      </c>
    </row>
    <row r="33" spans="1:23">
      <c r="A33" s="4" t="s">
        <v>312</v>
      </c>
      <c r="D33" s="4" t="s">
        <v>463</v>
      </c>
      <c r="G33" s="1">
        <v>-855.19999804687495</v>
      </c>
      <c r="H33" s="1">
        <v>-1208.758085205078</v>
      </c>
      <c r="J33" s="1">
        <v>-257.31601596069339</v>
      </c>
      <c r="K33" s="1">
        <v>-79.496000000000009</v>
      </c>
      <c r="M33" s="1">
        <v>-224.26240957641602</v>
      </c>
      <c r="N33" s="1">
        <v>-105.39999783325196</v>
      </c>
      <c r="S33" s="1"/>
      <c r="T33" s="1"/>
      <c r="V33" s="1">
        <v>-2102.9999821777346</v>
      </c>
      <c r="W33" s="1">
        <v>-2215.051072265625</v>
      </c>
    </row>
    <row r="34" spans="1:23">
      <c r="A34" s="4" t="s">
        <v>14</v>
      </c>
      <c r="D34" s="4" t="s">
        <v>464</v>
      </c>
      <c r="G34" s="1">
        <v>-424.03578466796876</v>
      </c>
      <c r="H34" s="1">
        <v>-910.00001721191404</v>
      </c>
      <c r="J34" s="1">
        <v>-415.99999053955082</v>
      </c>
      <c r="K34" s="1">
        <v>-329.00000671386721</v>
      </c>
      <c r="M34" s="1">
        <v>-362.75281915283205</v>
      </c>
      <c r="N34" s="1">
        <v>-176.00000213623048</v>
      </c>
      <c r="S34" s="1"/>
      <c r="T34" s="1"/>
      <c r="V34" s="1">
        <v>-2009.1360383300782</v>
      </c>
      <c r="W34" s="1">
        <v>-2132.3301184082034</v>
      </c>
    </row>
    <row r="35" spans="1:23">
      <c r="A35" s="4" t="s">
        <v>320</v>
      </c>
      <c r="D35" s="4" t="s">
        <v>465</v>
      </c>
      <c r="G35" s="1">
        <v>-544.40003381347663</v>
      </c>
      <c r="H35" s="1">
        <v>-1159.9999545898438</v>
      </c>
      <c r="J35" s="1">
        <v>-325.09678723144532</v>
      </c>
      <c r="K35" s="1">
        <v>-253.59999945068361</v>
      </c>
      <c r="M35" s="1">
        <v>-795.39004492187507</v>
      </c>
      <c r="N35" s="1">
        <v>-536.40002355957029</v>
      </c>
      <c r="S35" s="1"/>
      <c r="T35" s="1"/>
      <c r="V35" s="1">
        <v>-1632.1779147949219</v>
      </c>
      <c r="W35" s="1">
        <v>-1727.1550212402344</v>
      </c>
    </row>
    <row r="36" spans="1:23">
      <c r="A36" s="4" t="s">
        <v>131</v>
      </c>
      <c r="D36" s="4" t="s">
        <v>466</v>
      </c>
      <c r="G36" s="1">
        <v>-530.00000897216796</v>
      </c>
      <c r="H36" s="1">
        <v>-1190.0000568847656</v>
      </c>
      <c r="J36" s="1">
        <v>-224.26240957641602</v>
      </c>
      <c r="K36" s="1">
        <v>-175.50000149536135</v>
      </c>
      <c r="M36" s="1">
        <v>-833.84995312500007</v>
      </c>
      <c r="N36" s="1">
        <v>-561.50000146484376</v>
      </c>
      <c r="S36" s="1"/>
      <c r="T36" s="1"/>
      <c r="V36" s="1">
        <v>-1559.8000009765626</v>
      </c>
      <c r="W36" s="1">
        <v>-1663.9999621582033</v>
      </c>
    </row>
    <row r="37" spans="1:23">
      <c r="A37" s="4" t="s">
        <v>33</v>
      </c>
      <c r="D37" s="4" t="s">
        <v>467</v>
      </c>
      <c r="G37" s="1">
        <v>-399.48830212402345</v>
      </c>
      <c r="H37" s="1">
        <v>-990.4000308837891</v>
      </c>
      <c r="J37" s="1">
        <v>-795.39004492187507</v>
      </c>
      <c r="K37" s="1">
        <v>-683.79996350097656</v>
      </c>
      <c r="M37" s="1">
        <v>-580.59997167968754</v>
      </c>
      <c r="N37" s="1">
        <v>-280.32800000000003</v>
      </c>
      <c r="S37" s="1"/>
      <c r="T37" s="1"/>
      <c r="V37">
        <v>-1403.9830297851563</v>
      </c>
      <c r="W37">
        <v>-1540.758</v>
      </c>
    </row>
    <row r="38" spans="1:23">
      <c r="A38" s="4" t="s">
        <v>13</v>
      </c>
      <c r="D38" s="4" t="s">
        <v>468</v>
      </c>
      <c r="G38" s="1">
        <v>-961.09996459960939</v>
      </c>
      <c r="H38" s="1">
        <v>-1569.8369787597658</v>
      </c>
      <c r="J38" s="1">
        <v>-833.84995312500007</v>
      </c>
      <c r="K38" s="1">
        <v>-717.97442553710937</v>
      </c>
      <c r="M38" s="1">
        <v>-935.40005615234384</v>
      </c>
      <c r="N38" s="1">
        <v>-537.99998730468747</v>
      </c>
      <c r="S38" s="1"/>
      <c r="T38" s="1"/>
    </row>
    <row r="39" spans="1:23">
      <c r="A39" s="4" t="s">
        <v>7</v>
      </c>
      <c r="D39" s="4" t="s">
        <v>469</v>
      </c>
      <c r="G39" s="1">
        <v>-988.09996728515625</v>
      </c>
      <c r="H39" s="1">
        <v>-1505.4028935546876</v>
      </c>
      <c r="J39" s="1">
        <v>-580.59997167968754</v>
      </c>
      <c r="K39" s="1">
        <v>-447.68800000000005</v>
      </c>
      <c r="M39" s="1">
        <v>-855.19999804687495</v>
      </c>
      <c r="N39" s="1">
        <v>-605.42478723144529</v>
      </c>
      <c r="S39" s="1"/>
      <c r="T39" s="1"/>
    </row>
    <row r="40" spans="1:23">
      <c r="A40" s="4" t="s">
        <v>266</v>
      </c>
      <c r="D40" s="4" t="s">
        <v>470</v>
      </c>
      <c r="G40" s="1">
        <v>-1025.3000660400392</v>
      </c>
      <c r="H40" s="1">
        <v>-1668.9980852050783</v>
      </c>
      <c r="J40" s="1">
        <v>-935.40005615234384</v>
      </c>
      <c r="K40" s="1">
        <v>-758.99998327636717</v>
      </c>
      <c r="M40" s="1">
        <v>-424.03578466796876</v>
      </c>
      <c r="N40" s="1">
        <v>-123.99999932861328</v>
      </c>
      <c r="S40" s="1"/>
      <c r="T40" s="1"/>
    </row>
    <row r="41" spans="1:23">
      <c r="A41" s="4" t="s">
        <v>211</v>
      </c>
      <c r="D41" s="4" t="s">
        <v>471</v>
      </c>
      <c r="G41" s="1">
        <v>-879.47678723144531</v>
      </c>
      <c r="H41" s="1">
        <v>-1422.56</v>
      </c>
      <c r="J41" s="1">
        <v>-855.19999804687495</v>
      </c>
      <c r="K41" s="1">
        <v>-757.29997790527352</v>
      </c>
      <c r="M41" s="1">
        <v>-544.40003381347663</v>
      </c>
      <c r="N41" s="1">
        <v>-200.00000097656252</v>
      </c>
      <c r="S41" s="1"/>
      <c r="T41" s="1"/>
    </row>
    <row r="42" spans="1:23">
      <c r="A42" s="4" t="s">
        <v>22</v>
      </c>
      <c r="D42" s="4" t="s">
        <v>472</v>
      </c>
      <c r="G42" s="1">
        <v>-1018.1999835205079</v>
      </c>
      <c r="H42" s="1">
        <v>-1699.5400849609375</v>
      </c>
      <c r="J42" s="1">
        <v>-424.03578466796876</v>
      </c>
      <c r="K42" s="1">
        <v>-284.00001287841798</v>
      </c>
      <c r="M42" s="1">
        <v>-530.00000897216796</v>
      </c>
      <c r="N42" s="1">
        <v>-223.99999981689453</v>
      </c>
      <c r="S42" s="1"/>
      <c r="T42" s="1"/>
    </row>
    <row r="43" spans="1:23">
      <c r="A43" s="1" t="s">
        <v>56</v>
      </c>
      <c r="D43" s="4" t="s">
        <v>473</v>
      </c>
      <c r="G43" s="1">
        <v>-721.70003442382813</v>
      </c>
      <c r="H43" s="1">
        <v>-1435.5000363769532</v>
      </c>
      <c r="J43" s="1">
        <v>-544.40003381347663</v>
      </c>
      <c r="K43" s="1">
        <v>-400.00000195312504</v>
      </c>
      <c r="M43" s="1">
        <v>-961.09996459960939</v>
      </c>
      <c r="N43" s="1">
        <v>-577.99997473144538</v>
      </c>
      <c r="S43" s="1"/>
      <c r="T43" s="1"/>
    </row>
    <row r="44" spans="1:23">
      <c r="A44" s="4" t="s">
        <v>44</v>
      </c>
      <c r="D44" s="4" t="s">
        <v>474</v>
      </c>
      <c r="G44" s="1">
        <v>-974.40001037597665</v>
      </c>
      <c r="H44" s="1">
        <v>-1598.9999746093752</v>
      </c>
      <c r="J44" s="1">
        <v>-530.00000897216796</v>
      </c>
      <c r="K44" s="1">
        <v>-399.00000067138672</v>
      </c>
      <c r="M44" s="1">
        <v>-988.09996728515625</v>
      </c>
      <c r="N44" s="1">
        <v>-619.70003137207038</v>
      </c>
      <c r="S44" s="1"/>
      <c r="T44" s="1"/>
    </row>
    <row r="45" spans="1:23">
      <c r="A45" s="4" t="s">
        <v>91</v>
      </c>
      <c r="D45" s="4" t="s">
        <v>475</v>
      </c>
      <c r="G45" s="1">
        <v>-977.79995727539063</v>
      </c>
      <c r="H45" s="1">
        <v>-1593.9999362792969</v>
      </c>
      <c r="J45" s="1">
        <v>-399.48830212402345</v>
      </c>
      <c r="K45" s="1">
        <v>-265.70000857543948</v>
      </c>
      <c r="M45" s="1">
        <v>-1025.3000660400392</v>
      </c>
      <c r="N45" s="1">
        <v>-621.50001452636718</v>
      </c>
      <c r="S45" s="1"/>
      <c r="T45" s="1"/>
    </row>
    <row r="46" spans="1:23">
      <c r="A46" s="4" t="s">
        <v>28</v>
      </c>
      <c r="D46" s="4" t="s">
        <v>476</v>
      </c>
      <c r="G46" s="1">
        <v>-804.50002563476562</v>
      </c>
      <c r="H46" s="1">
        <v>-1179.8880000000001</v>
      </c>
      <c r="J46" s="1">
        <v>-961.09996459960939</v>
      </c>
      <c r="K46" s="1">
        <v>-791.9000158691407</v>
      </c>
      <c r="M46" s="1">
        <v>-1018.1999835205079</v>
      </c>
      <c r="N46" s="1">
        <v>-624.09994763183602</v>
      </c>
      <c r="S46" s="1"/>
      <c r="T46" s="1"/>
    </row>
    <row r="47" spans="1:23">
      <c r="A47" s="4" t="s">
        <v>202</v>
      </c>
      <c r="D47" s="4" t="s">
        <v>477</v>
      </c>
      <c r="G47" s="1">
        <v>-868.99999658203126</v>
      </c>
      <c r="H47" s="1">
        <v>-1200.808</v>
      </c>
      <c r="J47" s="1">
        <v>-256.79999078369144</v>
      </c>
      <c r="K47" s="1">
        <v>-176.63900445556641</v>
      </c>
      <c r="M47" s="1">
        <v>-721.70003442382813</v>
      </c>
      <c r="N47" s="1">
        <v>-344.99999530029299</v>
      </c>
      <c r="S47" s="1"/>
      <c r="T47" s="1"/>
    </row>
    <row r="48" spans="1:23">
      <c r="A48" s="4" t="s">
        <v>318</v>
      </c>
      <c r="D48" s="4" t="s">
        <v>478</v>
      </c>
      <c r="G48" s="1">
        <v>-1040.9000477294921</v>
      </c>
      <c r="H48" s="1">
        <v>-1679.4579575195314</v>
      </c>
      <c r="J48" s="1">
        <v>-988.09996728515625</v>
      </c>
      <c r="K48" s="1">
        <v>-831.99998107910164</v>
      </c>
      <c r="M48" s="1">
        <v>-977.79995727539063</v>
      </c>
      <c r="N48" s="1">
        <v>-614.99999023437499</v>
      </c>
      <c r="S48" s="1"/>
      <c r="T48" s="1"/>
    </row>
    <row r="49" spans="1:20">
      <c r="A49" s="1" t="s">
        <v>183</v>
      </c>
      <c r="D49" s="4" t="s">
        <v>479</v>
      </c>
      <c r="G49" s="1">
        <v>-264.002014251709</v>
      </c>
      <c r="H49" s="1">
        <v>-711.28</v>
      </c>
      <c r="J49" s="1">
        <v>-194.19999673461913</v>
      </c>
      <c r="K49" s="1">
        <v>-130.95919680786133</v>
      </c>
      <c r="M49" s="1">
        <v>-868.99999658203126</v>
      </c>
      <c r="N49" s="1">
        <v>-640.00139489746095</v>
      </c>
      <c r="S49" s="1"/>
      <c r="T49" s="1"/>
    </row>
    <row r="50" spans="1:20">
      <c r="A50" s="4" t="s">
        <v>317</v>
      </c>
      <c r="D50" s="4" t="s">
        <v>480</v>
      </c>
      <c r="G50" s="1">
        <v>-998.72085107421879</v>
      </c>
      <c r="H50" s="1">
        <v>-1707.0720000000001</v>
      </c>
      <c r="J50" s="1">
        <v>-1025.3000660400392</v>
      </c>
      <c r="K50" s="1">
        <v>-853.40001489257816</v>
      </c>
      <c r="M50" s="1">
        <v>-1040.9000477294921</v>
      </c>
      <c r="N50" s="1">
        <v>-639.20004040527351</v>
      </c>
      <c r="S50" s="1"/>
      <c r="T50" s="1"/>
    </row>
    <row r="51" spans="1:20">
      <c r="A51" s="4" t="s">
        <v>347</v>
      </c>
      <c r="D51" s="4" t="s">
        <v>481</v>
      </c>
      <c r="G51" s="1">
        <v>-959.59997863769536</v>
      </c>
      <c r="H51" s="1">
        <v>-1586.6998981933593</v>
      </c>
      <c r="J51" s="1">
        <v>-1018.1999835205079</v>
      </c>
      <c r="K51" s="1">
        <v>-838.20000817871096</v>
      </c>
      <c r="M51" s="1">
        <v>-998.72085107421879</v>
      </c>
      <c r="N51" s="1">
        <v>-623.80001428222658</v>
      </c>
      <c r="S51" s="1"/>
      <c r="T51" s="1"/>
    </row>
    <row r="52" spans="1:20">
      <c r="A52" s="4" t="s">
        <v>291</v>
      </c>
      <c r="D52" s="4" t="s">
        <v>482</v>
      </c>
      <c r="G52" s="1">
        <v>-1058.8000291748046</v>
      </c>
      <c r="H52" s="1">
        <v>-1689.0811064453126</v>
      </c>
      <c r="J52" s="1">
        <v>-721.70003442382813</v>
      </c>
      <c r="K52" s="1">
        <v>-550.20002209472659</v>
      </c>
      <c r="M52" s="1">
        <v>-959.59997863769536</v>
      </c>
      <c r="N52" s="1">
        <v>-579.90242553710937</v>
      </c>
      <c r="S52" s="1"/>
      <c r="T52" s="1"/>
    </row>
    <row r="53" spans="1:20">
      <c r="A53" s="4" t="s">
        <v>176</v>
      </c>
      <c r="D53" s="4" t="s">
        <v>483</v>
      </c>
      <c r="G53" s="1">
        <v>-1059.6999569091797</v>
      </c>
      <c r="H53" s="1">
        <v>-1688.9129445800781</v>
      </c>
      <c r="J53" s="1">
        <v>-977.79995727539063</v>
      </c>
      <c r="K53" s="1">
        <v>-804.00000903320313</v>
      </c>
      <c r="M53" s="1">
        <v>-1058.8000291748046</v>
      </c>
      <c r="N53" s="1">
        <v>-650.59999755859383</v>
      </c>
      <c r="S53" s="1"/>
      <c r="T53" s="1"/>
    </row>
    <row r="54" spans="1:20">
      <c r="A54" s="4" t="s">
        <v>397</v>
      </c>
      <c r="D54" s="4" t="s">
        <v>484</v>
      </c>
      <c r="G54" s="1">
        <v>-863.70002490234378</v>
      </c>
      <c r="H54" s="1">
        <v>-1501.4000793457033</v>
      </c>
      <c r="J54" s="1">
        <v>-868.99999658203126</v>
      </c>
      <c r="K54" s="1">
        <v>-781.99998083496098</v>
      </c>
      <c r="M54" s="1">
        <v>-1059.6999569091797</v>
      </c>
      <c r="N54" s="1">
        <v>-669.29999279785159</v>
      </c>
      <c r="S54" s="1"/>
      <c r="T54" s="1"/>
    </row>
    <row r="55" spans="1:20">
      <c r="A55" s="4" t="s">
        <v>303</v>
      </c>
      <c r="D55" s="4" t="s">
        <v>485</v>
      </c>
      <c r="G55" s="1">
        <v>-896.80001306152349</v>
      </c>
      <c r="H55" s="1">
        <v>-1528.9999487304688</v>
      </c>
      <c r="J55" s="1">
        <v>-1040.9000477294921</v>
      </c>
      <c r="K55" s="1">
        <v>-864.00002209472655</v>
      </c>
      <c r="M55" s="1">
        <v>-863.70002490234378</v>
      </c>
      <c r="N55" s="1">
        <v>-466.89998236083989</v>
      </c>
      <c r="S55" s="1"/>
      <c r="T55" s="1"/>
    </row>
    <row r="56" spans="1:20">
      <c r="A56" s="1" t="s">
        <v>195</v>
      </c>
      <c r="D56" s="4" t="s">
        <v>486</v>
      </c>
      <c r="G56" s="1">
        <v>-118.40720478820801</v>
      </c>
      <c r="H56" s="1">
        <v>-348.52718084716798</v>
      </c>
      <c r="J56" s="1">
        <v>-264.002014251709</v>
      </c>
      <c r="K56" s="1">
        <v>-164.43119680786134</v>
      </c>
      <c r="M56" s="1">
        <v>-896.80001306152349</v>
      </c>
      <c r="N56" s="1">
        <v>-512.40002471923833</v>
      </c>
      <c r="S56" s="1"/>
      <c r="T56" s="1"/>
    </row>
    <row r="57" spans="1:20">
      <c r="A57" s="4" t="s">
        <v>240</v>
      </c>
      <c r="D57" s="4" t="s">
        <v>487</v>
      </c>
      <c r="G57" s="1">
        <v>-714.2000407714844</v>
      </c>
      <c r="H57" s="1">
        <v>-1400.0000068359375</v>
      </c>
      <c r="J57" s="1">
        <v>-998.72085107421879</v>
      </c>
      <c r="K57" s="1">
        <v>-837.53495800781252</v>
      </c>
      <c r="M57" s="1">
        <v>-714.2000407714844</v>
      </c>
      <c r="N57" s="1">
        <v>-391.99999169921875</v>
      </c>
      <c r="S57" s="1"/>
      <c r="T57" s="1"/>
    </row>
    <row r="58" spans="1:20">
      <c r="A58" s="4" t="s">
        <v>133</v>
      </c>
      <c r="D58" s="4" t="s">
        <v>488</v>
      </c>
      <c r="G58" s="1">
        <v>-379.07039361572265</v>
      </c>
      <c r="H58" s="1">
        <v>-910.43842553710942</v>
      </c>
      <c r="J58" s="1">
        <v>-959.59997863769536</v>
      </c>
      <c r="K58" s="1">
        <v>-792.59998803710937</v>
      </c>
      <c r="M58" s="1">
        <v>-379.07039361572265</v>
      </c>
      <c r="N58" s="1">
        <v>-150.624</v>
      </c>
    </row>
    <row r="59" spans="1:20">
      <c r="A59" s="4" t="s">
        <v>256</v>
      </c>
      <c r="D59" s="4" t="s">
        <v>489</v>
      </c>
      <c r="G59" s="1">
        <v>-994.5369787597657</v>
      </c>
      <c r="H59" s="1">
        <v>-1692.4000368652344</v>
      </c>
      <c r="J59" s="1">
        <v>-789.9999910888672</v>
      </c>
      <c r="K59" s="1">
        <v>-715.90004614257816</v>
      </c>
      <c r="M59" s="1">
        <v>-994.5369787597657</v>
      </c>
      <c r="N59" s="1">
        <v>-618.99999536132816</v>
      </c>
    </row>
    <row r="60" spans="1:20">
      <c r="A60" s="4" t="s">
        <v>298</v>
      </c>
      <c r="D60" s="4" t="s">
        <v>490</v>
      </c>
      <c r="G60" s="1">
        <v>-251.04000000000002</v>
      </c>
      <c r="H60" s="1">
        <v>-920.48</v>
      </c>
      <c r="J60" s="1">
        <v>-1058.8000291748046</v>
      </c>
      <c r="K60" s="1">
        <v>-871.59999353027342</v>
      </c>
      <c r="M60" s="1">
        <v>-987.09999792480471</v>
      </c>
      <c r="N60" s="1">
        <v>-605.09995520019538</v>
      </c>
    </row>
    <row r="61" spans="1:20">
      <c r="A61" s="4" t="s">
        <v>414</v>
      </c>
      <c r="D61" s="4" t="s">
        <v>491</v>
      </c>
      <c r="G61" s="1">
        <v>-820.99999890136723</v>
      </c>
      <c r="H61" s="1">
        <v>-1168.9999980468751</v>
      </c>
      <c r="J61" s="1">
        <v>-1059.6999569091797</v>
      </c>
      <c r="K61" s="1">
        <v>-891.19998034667969</v>
      </c>
      <c r="M61" s="1">
        <v>-524.67357446289066</v>
      </c>
      <c r="N61" s="1">
        <v>-217.99999212646486</v>
      </c>
    </row>
    <row r="62" spans="1:20">
      <c r="A62" s="4" t="s">
        <v>389</v>
      </c>
      <c r="D62" s="4" t="s">
        <v>492</v>
      </c>
      <c r="G62" s="1">
        <v>-447.99999963378906</v>
      </c>
      <c r="H62" s="1">
        <v>-1236.9999575195313</v>
      </c>
      <c r="J62" s="1">
        <v>-863.70002490234378</v>
      </c>
      <c r="K62" s="1">
        <v>-698.70003686523444</v>
      </c>
      <c r="M62" s="1">
        <v>-381.99921276855468</v>
      </c>
      <c r="N62" s="1">
        <v>-96.231999999999999</v>
      </c>
    </row>
    <row r="63" spans="1:20">
      <c r="A63" s="4" t="s">
        <v>418</v>
      </c>
      <c r="D63" s="4" t="s">
        <v>493</v>
      </c>
      <c r="G63" s="1">
        <v>-987.09999792480471</v>
      </c>
      <c r="H63" s="1">
        <v>-1681.1310212402345</v>
      </c>
      <c r="J63" s="1">
        <v>-896.80001306152349</v>
      </c>
      <c r="K63" s="1">
        <v>-730.50127148437502</v>
      </c>
      <c r="M63" s="1">
        <v>-995.79200000000003</v>
      </c>
      <c r="N63" s="1">
        <v>-620.49998132324208</v>
      </c>
    </row>
    <row r="64" spans="1:20">
      <c r="A64" s="4" t="s">
        <v>5</v>
      </c>
      <c r="D64" s="4" t="s">
        <v>494</v>
      </c>
      <c r="G64" s="1">
        <v>-524.67357446289066</v>
      </c>
      <c r="H64" s="1">
        <v>-1174.9999418945313</v>
      </c>
      <c r="J64" s="1">
        <v>-118.40720478820801</v>
      </c>
      <c r="K64" s="1">
        <v>-53.299981330871582</v>
      </c>
      <c r="M64" s="1">
        <v>-999.976</v>
      </c>
      <c r="N64" s="1">
        <v>-616.7216383056641</v>
      </c>
    </row>
    <row r="65" spans="1:14">
      <c r="A65" s="4" t="s">
        <v>15</v>
      </c>
      <c r="D65" s="4" t="s">
        <v>495</v>
      </c>
      <c r="G65" s="1">
        <v>-381.99921276855468</v>
      </c>
      <c r="H65" s="1">
        <v>-914.99903405761722</v>
      </c>
      <c r="J65" s="1">
        <v>-714.2000407714844</v>
      </c>
      <c r="K65" s="1">
        <v>-600.00000292968753</v>
      </c>
      <c r="M65" s="1">
        <v>-245.60000515747072</v>
      </c>
      <c r="N65" s="1">
        <v>-72.801598403930669</v>
      </c>
    </row>
    <row r="66" spans="1:14">
      <c r="A66" s="4" t="s">
        <v>396</v>
      </c>
      <c r="D66" s="4" t="s">
        <v>496</v>
      </c>
      <c r="G66" s="1">
        <v>-995.79200000000003</v>
      </c>
      <c r="H66" s="1">
        <v>-1692.0099575195313</v>
      </c>
      <c r="J66" s="1">
        <v>-379.07039361572265</v>
      </c>
      <c r="K66" s="1">
        <v>-276.14400000000001</v>
      </c>
      <c r="M66" s="1">
        <v>-1019.2009743652344</v>
      </c>
      <c r="N66" s="1">
        <v>-518.29999078369144</v>
      </c>
    </row>
    <row r="67" spans="1:14">
      <c r="A67" s="1" t="s">
        <v>243</v>
      </c>
      <c r="D67" s="4" t="s">
        <v>497</v>
      </c>
      <c r="G67" s="1">
        <v>-361.0000158081055</v>
      </c>
      <c r="H67" s="1">
        <v>-941.40000000000009</v>
      </c>
      <c r="J67" s="1">
        <v>-994.5369787597657</v>
      </c>
      <c r="K67" s="1">
        <v>-837.09999719238283</v>
      </c>
      <c r="M67" s="1">
        <v>-1186.7579931640626</v>
      </c>
      <c r="N67" s="1">
        <v>-664.79997106933592</v>
      </c>
    </row>
    <row r="68" spans="1:14">
      <c r="A68" s="4" t="s">
        <v>274</v>
      </c>
      <c r="D68" s="4" t="s">
        <v>498</v>
      </c>
      <c r="G68" s="1">
        <v>-999.976</v>
      </c>
      <c r="H68" s="1">
        <v>-1718.3689787597657</v>
      </c>
      <c r="J68" s="1">
        <v>-447.99999963378906</v>
      </c>
      <c r="K68" s="1">
        <v>-265.00000448608398</v>
      </c>
      <c r="M68" s="1">
        <v>-323.84160638427738</v>
      </c>
      <c r="N68" s="1">
        <v>-69.000000656127938</v>
      </c>
    </row>
    <row r="69" spans="1:14">
      <c r="A69" s="4" t="s">
        <v>244</v>
      </c>
      <c r="D69" s="4" t="s">
        <v>499</v>
      </c>
      <c r="G69" s="1">
        <v>-254.80560638427735</v>
      </c>
      <c r="H69" s="1">
        <v>-836.80000000000007</v>
      </c>
      <c r="J69" s="1">
        <v>-987.09999792480471</v>
      </c>
      <c r="K69" s="1">
        <v>-814.00002185058599</v>
      </c>
      <c r="M69" s="1">
        <v>-979.79995983886727</v>
      </c>
      <c r="N69" s="1">
        <v>-488.70002307128908</v>
      </c>
    </row>
    <row r="70" spans="1:14">
      <c r="A70" s="4" t="s">
        <v>137</v>
      </c>
      <c r="D70" s="4" t="s">
        <v>500</v>
      </c>
      <c r="G70" s="1">
        <v>-983.99998437500005</v>
      </c>
      <c r="H70" s="1">
        <v>-1779.9999831542968</v>
      </c>
      <c r="J70" s="1">
        <v>-524.67357446289066</v>
      </c>
      <c r="K70" s="1">
        <v>-386.60160638427737</v>
      </c>
      <c r="M70" s="1">
        <v>-527.18403192138669</v>
      </c>
      <c r="N70" s="1">
        <v>-75.000000366210941</v>
      </c>
    </row>
    <row r="71" spans="1:14">
      <c r="A71" s="1" t="s">
        <v>135</v>
      </c>
      <c r="D71" s="4" t="s">
        <v>501</v>
      </c>
      <c r="G71" s="1">
        <v>-1019.2009743652344</v>
      </c>
      <c r="H71" s="1">
        <v>-1914.1999189453127</v>
      </c>
      <c r="J71" s="1">
        <v>-381.99921276855468</v>
      </c>
      <c r="K71" s="1">
        <v>-259.40798403930665</v>
      </c>
      <c r="M71" s="1">
        <v>-797.47042553710935</v>
      </c>
      <c r="N71" s="1">
        <v>-270.6999990234375</v>
      </c>
    </row>
    <row r="72" spans="1:14">
      <c r="A72" s="4" t="s">
        <v>123</v>
      </c>
      <c r="D72" s="4" t="s">
        <v>502</v>
      </c>
      <c r="G72" s="1">
        <v>-1186.7579931640626</v>
      </c>
      <c r="H72" s="1">
        <v>-2098.0381218261718</v>
      </c>
      <c r="J72" s="1">
        <v>-995.79200000000003</v>
      </c>
      <c r="K72" s="1">
        <v>-836.09996398925796</v>
      </c>
      <c r="M72" s="1">
        <v>-858.97521276855468</v>
      </c>
      <c r="N72" s="1">
        <v>-292.88</v>
      </c>
    </row>
    <row r="73" spans="1:14">
      <c r="A73" s="4" t="s">
        <v>417</v>
      </c>
      <c r="D73" s="4" t="s">
        <v>503</v>
      </c>
      <c r="G73" s="1">
        <v>-323.84160638427738</v>
      </c>
      <c r="H73" s="1">
        <v>-857.72</v>
      </c>
      <c r="J73" s="1">
        <v>-983.99998437500005</v>
      </c>
      <c r="K73" s="1">
        <v>-771.09857189941408</v>
      </c>
      <c r="M73" s="1">
        <v>-1687.000981201172</v>
      </c>
      <c r="N73" s="1">
        <v>-1437.6219147949218</v>
      </c>
    </row>
    <row r="74" spans="1:14">
      <c r="A74" s="4" t="s">
        <v>353</v>
      </c>
      <c r="D74" s="4" t="s">
        <v>504</v>
      </c>
      <c r="G74" s="1">
        <v>-979.79995983886727</v>
      </c>
      <c r="H74" s="1">
        <v>-1911.3000524902345</v>
      </c>
      <c r="J74" s="1">
        <v>-245.60000515747072</v>
      </c>
      <c r="K74" s="1">
        <v>-129.9999990386963</v>
      </c>
      <c r="M74" s="1">
        <v>-35.145598403930663</v>
      </c>
      <c r="N74" s="1">
        <v>1.2552000498771667</v>
      </c>
    </row>
    <row r="75" spans="1:14">
      <c r="A75" s="1" t="s">
        <v>200</v>
      </c>
      <c r="D75" s="4" t="s">
        <v>505</v>
      </c>
      <c r="G75" s="1">
        <v>-512.95836169433596</v>
      </c>
      <c r="H75" s="1">
        <v>-1447.9999406738282</v>
      </c>
      <c r="J75" s="1">
        <v>-1019.2009743652344</v>
      </c>
      <c r="K75" s="1">
        <v>-802.49957617187499</v>
      </c>
      <c r="M75" s="1">
        <v>-263.99990744018555</v>
      </c>
      <c r="N75" s="1">
        <v>-152.39999423217773</v>
      </c>
    </row>
    <row r="76" spans="1:14">
      <c r="A76" s="4" t="s">
        <v>267</v>
      </c>
      <c r="D76" s="4" t="s">
        <v>506</v>
      </c>
      <c r="G76" s="1">
        <v>-527.18403192138669</v>
      </c>
      <c r="H76" s="1">
        <v>-1370.0000322265626</v>
      </c>
      <c r="J76" s="1">
        <v>-1186.7579931640626</v>
      </c>
      <c r="K76" s="1">
        <v>-965.61690466308596</v>
      </c>
      <c r="M76" s="1">
        <v>-435.13600000000002</v>
      </c>
      <c r="N76" s="1">
        <v>-46.024000000000001</v>
      </c>
    </row>
    <row r="77" spans="1:14">
      <c r="A77" s="4" t="s">
        <v>257</v>
      </c>
      <c r="D77" s="4" t="s">
        <v>507</v>
      </c>
      <c r="G77" s="1">
        <v>-797.47042553710935</v>
      </c>
      <c r="H77" s="1">
        <v>-1813.8000073242188</v>
      </c>
      <c r="J77" s="1">
        <v>-323.84160638427738</v>
      </c>
      <c r="K77" s="1">
        <v>-190.37200000000001</v>
      </c>
      <c r="M77" s="1">
        <v>-81.600010421752927</v>
      </c>
      <c r="N77" s="1">
        <v>-46.024000000000001</v>
      </c>
    </row>
    <row r="78" spans="1:14">
      <c r="A78" s="1" t="s">
        <v>329</v>
      </c>
      <c r="D78" s="4" t="s">
        <v>508</v>
      </c>
      <c r="G78" s="1">
        <v>-858.97521276855468</v>
      </c>
      <c r="H78" s="1">
        <v>-1903.5999755859375</v>
      </c>
      <c r="J78" s="1">
        <v>-979.79995983886727</v>
      </c>
      <c r="K78" s="1">
        <v>-760.69998864746094</v>
      </c>
      <c r="M78" s="1">
        <v>-127.61200000000001</v>
      </c>
      <c r="N78" s="1">
        <v>-54.559359840393071</v>
      </c>
    </row>
    <row r="79" spans="1:14">
      <c r="A79" s="4" t="s">
        <v>413</v>
      </c>
      <c r="D79" s="4" t="s">
        <v>509</v>
      </c>
      <c r="G79" s="1">
        <v>-1687.000981201172</v>
      </c>
      <c r="H79" s="1">
        <v>-2023.2819370117188</v>
      </c>
      <c r="J79" s="1">
        <v>-188.69839361572267</v>
      </c>
      <c r="K79" s="1">
        <v>-73.300002975463869</v>
      </c>
      <c r="M79" s="1">
        <v>-931.00001220703132</v>
      </c>
      <c r="N79" s="1">
        <v>-802.0000064697266</v>
      </c>
    </row>
    <row r="80" spans="1:14">
      <c r="A80" s="4" t="s">
        <v>96</v>
      </c>
      <c r="D80" s="4" t="s">
        <v>510</v>
      </c>
      <c r="G80" s="1">
        <v>-1039.0000229492189</v>
      </c>
      <c r="H80" s="1">
        <v>-2082.9999565429689</v>
      </c>
      <c r="J80" s="1">
        <v>-512.95836169433596</v>
      </c>
      <c r="K80" s="1">
        <v>-312.9999862060547</v>
      </c>
      <c r="M80" s="1">
        <v>-178.00000469970703</v>
      </c>
      <c r="N80" s="1">
        <v>-83.68</v>
      </c>
    </row>
    <row r="81" spans="1:14">
      <c r="A81" s="4" t="s">
        <v>319</v>
      </c>
      <c r="D81" s="4" t="s">
        <v>511</v>
      </c>
      <c r="G81" s="1">
        <v>-1143.0000285644533</v>
      </c>
      <c r="H81" s="1">
        <v>-2196.6</v>
      </c>
      <c r="J81" s="1">
        <v>-527.18403192138669</v>
      </c>
      <c r="K81" s="1">
        <v>-213.00000167846682</v>
      </c>
      <c r="M81" s="1">
        <v>-1232.2010239257813</v>
      </c>
      <c r="N81" s="1">
        <v>-1000.8000186767579</v>
      </c>
    </row>
    <row r="82" spans="1:14">
      <c r="A82" s="4" t="s">
        <v>147</v>
      </c>
      <c r="D82" s="4" t="s">
        <v>512</v>
      </c>
      <c r="G82" s="1">
        <v>-598.29999755859376</v>
      </c>
      <c r="H82" s="1">
        <v>-1750.0000085449219</v>
      </c>
      <c r="J82" s="1">
        <v>-797.47042553710935</v>
      </c>
      <c r="K82" s="1">
        <v>-556.05402136230475</v>
      </c>
      <c r="M82" s="1">
        <v>-633.99998266601563</v>
      </c>
      <c r="N82" s="1">
        <v>-633.99998266601563</v>
      </c>
    </row>
    <row r="83" spans="1:14">
      <c r="A83" s="4" t="s">
        <v>384</v>
      </c>
      <c r="D83" s="4" t="s">
        <v>513</v>
      </c>
      <c r="G83" s="1">
        <v>-1066.4999783935548</v>
      </c>
      <c r="H83" s="1">
        <v>-2197.6998833007815</v>
      </c>
      <c r="J83" s="1">
        <v>-858.97521276855468</v>
      </c>
      <c r="K83" s="1">
        <v>-605.59997180175787</v>
      </c>
      <c r="M83" s="1">
        <v>-1164.8260852050782</v>
      </c>
      <c r="N83" s="1">
        <v>-924.66399999999999</v>
      </c>
    </row>
    <row r="84" spans="1:14">
      <c r="A84" s="4" t="s">
        <v>177</v>
      </c>
      <c r="D84" s="4" t="s">
        <v>514</v>
      </c>
      <c r="G84" s="1">
        <v>117.57039361572267</v>
      </c>
      <c r="H84" s="1">
        <v>-238.488</v>
      </c>
      <c r="J84" s="1">
        <v>-1687.000981201172</v>
      </c>
      <c r="K84" s="1">
        <v>-1539.0000253906251</v>
      </c>
      <c r="M84" s="1">
        <v>-1043.9999974365235</v>
      </c>
      <c r="N84" s="1">
        <v>-523.83678723144533</v>
      </c>
    </row>
    <row r="85" spans="1:14">
      <c r="A85" s="4" t="s">
        <v>378</v>
      </c>
      <c r="D85" s="4" t="s">
        <v>515</v>
      </c>
      <c r="G85" s="1">
        <v>-435.13600000000002</v>
      </c>
      <c r="H85" s="1">
        <v>-523</v>
      </c>
      <c r="J85" s="1">
        <v>-1039.0000229492189</v>
      </c>
      <c r="K85" s="1">
        <v>-810.8592127685547</v>
      </c>
      <c r="M85" s="1">
        <v>-476.976</v>
      </c>
      <c r="N85" s="1">
        <v>-122.99999804687501</v>
      </c>
    </row>
    <row r="86" spans="1:14">
      <c r="A86" s="4" t="s">
        <v>119</v>
      </c>
      <c r="D86" s="4" t="s">
        <v>516</v>
      </c>
      <c r="G86" s="1">
        <v>-1000.3939786376953</v>
      </c>
      <c r="H86" s="1">
        <v>-1148.9260424804688</v>
      </c>
      <c r="J86" s="1">
        <v>-1143.0000285644533</v>
      </c>
      <c r="K86" s="1">
        <v>-862.322361694336</v>
      </c>
      <c r="M86" s="1">
        <v>-815.02648596191409</v>
      </c>
      <c r="N86" s="1">
        <v>-375.70000592041015</v>
      </c>
    </row>
    <row r="87" spans="1:14">
      <c r="A87" s="4" t="s">
        <v>316</v>
      </c>
      <c r="D87" s="4" t="s">
        <v>517</v>
      </c>
      <c r="G87" s="1">
        <v>-931.00001220703132</v>
      </c>
      <c r="H87" s="1">
        <v>-1140.000056640625</v>
      </c>
      <c r="J87" s="1">
        <v>-598.29999755859376</v>
      </c>
      <c r="K87" s="1">
        <v>-343.08800000000002</v>
      </c>
      <c r="M87" s="1">
        <v>-1702.4999636230471</v>
      </c>
      <c r="N87" s="1">
        <v>-1601.1999965820314</v>
      </c>
    </row>
    <row r="88" spans="1:14">
      <c r="A88" s="4" t="s">
        <v>169</v>
      </c>
      <c r="D88" s="4" t="s">
        <v>518</v>
      </c>
      <c r="G88" s="1">
        <v>-390.78560638427734</v>
      </c>
      <c r="H88" s="1">
        <v>-753.12</v>
      </c>
      <c r="J88" s="1">
        <v>-2113.0000588378907</v>
      </c>
      <c r="K88" s="1">
        <v>-2019.6169787597657</v>
      </c>
      <c r="M88" s="1">
        <v>-1408.3340424804687</v>
      </c>
      <c r="N88" s="1">
        <v>-615.88485107421877</v>
      </c>
    </row>
    <row r="89" spans="1:14">
      <c r="A89" s="4" t="s">
        <v>246</v>
      </c>
      <c r="D89" s="4" t="s">
        <v>519</v>
      </c>
      <c r="G89" s="1">
        <v>-543.92000000000007</v>
      </c>
      <c r="H89" s="1">
        <v>-962.32</v>
      </c>
      <c r="J89" s="1">
        <v>-2625.0000766601565</v>
      </c>
      <c r="K89" s="1">
        <v>-2505.9989345703125</v>
      </c>
      <c r="M89" s="1">
        <v>-1386.5999194335939</v>
      </c>
      <c r="N89" s="1">
        <v>-1148.8000168457031</v>
      </c>
    </row>
    <row r="90" spans="1:14">
      <c r="A90" s="4" t="s">
        <v>314</v>
      </c>
      <c r="D90" s="4" t="s">
        <v>520</v>
      </c>
      <c r="G90" s="1">
        <v>-133.88800000000001</v>
      </c>
      <c r="H90" s="1">
        <v>-418.40000000000003</v>
      </c>
      <c r="J90" s="1">
        <v>-2499.0610126953125</v>
      </c>
      <c r="K90" s="1">
        <v>-2410.0008544921875</v>
      </c>
      <c r="M90" s="1">
        <v>-510.44800000000004</v>
      </c>
      <c r="N90" s="1">
        <v>-439.32</v>
      </c>
    </row>
    <row r="91" spans="1:14">
      <c r="A91" s="4" t="s">
        <v>82</v>
      </c>
      <c r="D91" s="4" t="s">
        <v>521</v>
      </c>
      <c r="G91" s="1">
        <v>-163.17600000000002</v>
      </c>
      <c r="H91" s="1">
        <v>-489.52800000000002</v>
      </c>
      <c r="J91" s="1">
        <v>-2623.7990664062499</v>
      </c>
      <c r="K91" s="1">
        <v>-2531.0020629882815</v>
      </c>
      <c r="M91" s="1">
        <v>-1977.4000510253907</v>
      </c>
      <c r="N91" s="1">
        <v>-1259.0000495605468</v>
      </c>
    </row>
    <row r="92" spans="1:14">
      <c r="A92" s="4" t="s">
        <v>279</v>
      </c>
      <c r="D92" s="4" t="s">
        <v>522</v>
      </c>
      <c r="G92" s="1">
        <v>-1232.2010239257813</v>
      </c>
      <c r="H92" s="1">
        <v>-1665.1980356445313</v>
      </c>
      <c r="J92" s="1">
        <v>-35.145598403930663</v>
      </c>
      <c r="K92" s="1">
        <v>-14.225600399017335</v>
      </c>
      <c r="M92" s="1">
        <v>-1725.9</v>
      </c>
      <c r="N92" s="1">
        <v>-1091.5999562988281</v>
      </c>
    </row>
    <row r="93" spans="1:14">
      <c r="A93" s="4" t="s">
        <v>226</v>
      </c>
      <c r="D93" s="4" t="s">
        <v>523</v>
      </c>
      <c r="G93" s="1">
        <v>-553.12478723144534</v>
      </c>
      <c r="H93" s="1">
        <v>-1087.8400000000001</v>
      </c>
      <c r="J93" s="1">
        <v>-35.421742340087889</v>
      </c>
      <c r="K93" s="1">
        <v>-10.46</v>
      </c>
      <c r="M93" s="1">
        <v>-1722.5999670410156</v>
      </c>
      <c r="N93" s="1">
        <v>-1125.0999194335939</v>
      </c>
    </row>
    <row r="94" spans="1:14">
      <c r="A94" s="4" t="s">
        <v>215</v>
      </c>
      <c r="D94" s="4" t="s">
        <v>524</v>
      </c>
      <c r="G94" s="1">
        <v>-983.24</v>
      </c>
      <c r="H94" s="1">
        <v>-1112.944</v>
      </c>
      <c r="J94" s="1">
        <v>-435.13600000000002</v>
      </c>
      <c r="K94" s="1">
        <v>-397.48</v>
      </c>
      <c r="M94" s="1">
        <v>-1708.6999907226564</v>
      </c>
      <c r="N94" s="1">
        <v>-1605.0000461425782</v>
      </c>
    </row>
    <row r="95" spans="1:14">
      <c r="A95" s="4" t="s">
        <v>110</v>
      </c>
      <c r="D95" s="4" t="s">
        <v>525</v>
      </c>
      <c r="G95" s="1">
        <v>-1069.30005859375</v>
      </c>
      <c r="H95" s="1">
        <v>-1504.6000068359376</v>
      </c>
      <c r="J95" s="1">
        <v>-221.75200000000001</v>
      </c>
      <c r="K95" s="1">
        <v>-208.78160638427735</v>
      </c>
      <c r="M95" s="1">
        <v>-1700.4000471191407</v>
      </c>
      <c r="N95" s="1">
        <v>-1596.5999970703126</v>
      </c>
    </row>
    <row r="96" spans="1:14">
      <c r="A96" s="4" t="s">
        <v>156</v>
      </c>
      <c r="D96" s="4" t="s">
        <v>526</v>
      </c>
      <c r="G96" s="1">
        <v>-774.04000000000008</v>
      </c>
      <c r="H96" s="1">
        <v>-1464.4</v>
      </c>
      <c r="J96" s="1">
        <v>-81.600010421752927</v>
      </c>
      <c r="K96" s="1">
        <v>-62.760000000000005</v>
      </c>
      <c r="M96" s="1">
        <v>-1696.5999975585937</v>
      </c>
      <c r="N96" s="1">
        <v>-1592.9000529785158</v>
      </c>
    </row>
    <row r="97" spans="1:14">
      <c r="A97" s="4" t="s">
        <v>36</v>
      </c>
      <c r="D97" s="4" t="s">
        <v>527</v>
      </c>
      <c r="G97" s="1">
        <v>-633.99998266601563</v>
      </c>
      <c r="H97" s="1">
        <v>-633.99998266601563</v>
      </c>
      <c r="J97" s="1">
        <v>-56.499980644226078</v>
      </c>
      <c r="K97" s="1">
        <v>-38.500001464843749</v>
      </c>
      <c r="M97" s="1">
        <v>-1695.4000087890627</v>
      </c>
      <c r="N97" s="1">
        <v>-1591.5999587402343</v>
      </c>
    </row>
    <row r="98" spans="1:14">
      <c r="A98" s="4" t="s">
        <v>26</v>
      </c>
      <c r="D98" s="4" t="s">
        <v>528</v>
      </c>
      <c r="G98" s="1">
        <v>-190.37200000000001</v>
      </c>
      <c r="H98" s="1">
        <v>-627.6</v>
      </c>
      <c r="J98" s="1">
        <v>-949.79998522949222</v>
      </c>
      <c r="K98" s="1">
        <v>-887.00001965332035</v>
      </c>
      <c r="M98" s="1">
        <v>-1688.6999650878906</v>
      </c>
      <c r="N98" s="1">
        <v>-1584.9000427246094</v>
      </c>
    </row>
    <row r="99" spans="1:14">
      <c r="A99" s="4" t="s">
        <v>118</v>
      </c>
      <c r="D99" s="4" t="s">
        <v>529</v>
      </c>
      <c r="G99" s="1">
        <v>-292.88</v>
      </c>
      <c r="H99" s="1">
        <v>-794.96</v>
      </c>
      <c r="J99" s="1">
        <v>-931.00001220703132</v>
      </c>
      <c r="K99" s="1">
        <v>-870.00002978515624</v>
      </c>
      <c r="M99" s="1">
        <v>-1687.3999985351563</v>
      </c>
      <c r="N99" s="1">
        <v>-1583.5999484863282</v>
      </c>
    </row>
    <row r="100" spans="1:14">
      <c r="A100" s="4" t="s">
        <v>142</v>
      </c>
      <c r="D100" s="4" t="s">
        <v>530</v>
      </c>
      <c r="G100" s="1">
        <v>-962.32</v>
      </c>
      <c r="H100" s="1">
        <v>-1485.3200000000002</v>
      </c>
      <c r="J100" s="1">
        <v>-178.00000469970703</v>
      </c>
      <c r="K100" s="1">
        <v>-112.968</v>
      </c>
      <c r="M100" s="1">
        <v>-1668.5999616699219</v>
      </c>
      <c r="N100" s="1">
        <v>-1564.4000004882814</v>
      </c>
    </row>
    <row r="101" spans="1:14">
      <c r="A101" s="4" t="s">
        <v>134</v>
      </c>
      <c r="D101" s="4" t="s">
        <v>531</v>
      </c>
      <c r="G101" s="1">
        <v>-460.24</v>
      </c>
      <c r="H101" s="1">
        <v>-1023.2159825439453</v>
      </c>
      <c r="J101" s="1">
        <v>-1232.2010239257813</v>
      </c>
      <c r="K101" s="1">
        <v>-1129.6999189453124</v>
      </c>
      <c r="M101" s="1">
        <v>-1666.5000451660158</v>
      </c>
      <c r="N101" s="1">
        <v>-1562.6999951171877</v>
      </c>
    </row>
    <row r="102" spans="1:14">
      <c r="A102" s="4" t="s">
        <v>97</v>
      </c>
      <c r="D102" s="4" t="s">
        <v>532</v>
      </c>
      <c r="G102" s="1">
        <v>-1020.8960000000001</v>
      </c>
      <c r="H102" s="1">
        <v>-1631.76</v>
      </c>
      <c r="J102" s="1">
        <v>-1069.30005859375</v>
      </c>
      <c r="K102" s="1">
        <v>-973.61685107421874</v>
      </c>
      <c r="M102" s="1">
        <v>-1663.5999233398438</v>
      </c>
      <c r="N102" s="1">
        <v>-1559.8000009765626</v>
      </c>
    </row>
    <row r="103" spans="1:14">
      <c r="A103" s="4" t="s">
        <v>27</v>
      </c>
      <c r="D103" s="4" t="s">
        <v>533</v>
      </c>
      <c r="G103" s="1">
        <v>-1243.4839572753906</v>
      </c>
      <c r="H103" s="1">
        <v>-1653.5999743652344</v>
      </c>
      <c r="J103" s="1">
        <v>-1029.9999794921875</v>
      </c>
      <c r="K103" s="1">
        <v>-950.00000463867195</v>
      </c>
      <c r="M103" s="1">
        <v>-1660.999990234375</v>
      </c>
      <c r="N103" s="1">
        <v>-1557.300045654297</v>
      </c>
    </row>
    <row r="104" spans="1:14">
      <c r="A104" s="4" t="s">
        <v>121</v>
      </c>
      <c r="D104" s="4" t="s">
        <v>534</v>
      </c>
      <c r="G104" s="1">
        <v>-990.3527872314454</v>
      </c>
      <c r="H104" s="1">
        <v>-1930.4980852050783</v>
      </c>
      <c r="J104" s="1">
        <v>-633.99998266601563</v>
      </c>
      <c r="K104" s="1">
        <v>-633.99998266601563</v>
      </c>
      <c r="M104" s="1">
        <v>-1659.0000515136719</v>
      </c>
      <c r="N104" s="1">
        <v>-1558.0999956054688</v>
      </c>
    </row>
    <row r="105" spans="1:14">
      <c r="A105" s="4" t="s">
        <v>275</v>
      </c>
      <c r="D105" s="4" t="s">
        <v>535</v>
      </c>
      <c r="G105" s="1">
        <v>-1043.9999974365235</v>
      </c>
      <c r="H105" s="1">
        <v>-1944.9999711914063</v>
      </c>
      <c r="J105" s="1">
        <v>-305.0000078735352</v>
      </c>
      <c r="K105" s="1">
        <v>103.99999763488771</v>
      </c>
      <c r="M105" s="1">
        <v>-1555.5999125976564</v>
      </c>
      <c r="N105" s="1">
        <v>-1453.0999567871095</v>
      </c>
    </row>
    <row r="106" spans="1:14">
      <c r="A106" s="4" t="s">
        <v>153</v>
      </c>
      <c r="D106" s="4" t="s">
        <v>536</v>
      </c>
      <c r="G106" s="1">
        <v>-968.69999987792971</v>
      </c>
      <c r="H106" s="1">
        <v>-1850.0000090332032</v>
      </c>
      <c r="J106" s="1">
        <v>-1243.4839572753906</v>
      </c>
      <c r="K106" s="1">
        <v>-1137.3999958496095</v>
      </c>
      <c r="M106" s="1">
        <v>-1315.0310212402344</v>
      </c>
      <c r="N106" s="1">
        <v>-920.40000500488281</v>
      </c>
    </row>
    <row r="107" spans="1:14">
      <c r="A107" s="4" t="s">
        <v>214</v>
      </c>
      <c r="D107" s="4" t="s">
        <v>537</v>
      </c>
      <c r="G107" s="1">
        <v>-476.976</v>
      </c>
      <c r="H107" s="1">
        <v>-1151.0600510253907</v>
      </c>
      <c r="J107" s="1">
        <v>-1140.000056640625</v>
      </c>
      <c r="K107" s="1">
        <v>-953.952</v>
      </c>
      <c r="M107" s="1">
        <v>-974.87200000000007</v>
      </c>
      <c r="N107" s="1">
        <v>-616.69999560546876</v>
      </c>
    </row>
    <row r="108" spans="1:14">
      <c r="A108" s="4" t="s">
        <v>284</v>
      </c>
      <c r="D108" s="4" t="s">
        <v>538</v>
      </c>
      <c r="G108" s="1">
        <v>-815.02648596191409</v>
      </c>
      <c r="H108" s="1">
        <v>-1649.300035888672</v>
      </c>
      <c r="J108" s="1">
        <v>-1164.8260852050782</v>
      </c>
      <c r="K108" s="1">
        <v>-1056.8780424804688</v>
      </c>
      <c r="M108" s="1">
        <v>-181.60000292968752</v>
      </c>
      <c r="N108" s="1">
        <v>-97.899988220214851</v>
      </c>
    </row>
    <row r="109" spans="1:14">
      <c r="A109" s="4" t="s">
        <v>149</v>
      </c>
      <c r="D109" s="4" t="s">
        <v>539</v>
      </c>
      <c r="G109" s="1">
        <v>-334.72</v>
      </c>
      <c r="H109" s="1">
        <v>-1129.68</v>
      </c>
      <c r="J109" s="1">
        <v>-1136.7929787597657</v>
      </c>
      <c r="K109" s="1">
        <v>-1032.6109573974609</v>
      </c>
      <c r="M109" s="1">
        <v>-165.30000119018555</v>
      </c>
      <c r="N109" s="1">
        <v>-82.600011703491219</v>
      </c>
    </row>
    <row r="110" spans="1:14">
      <c r="A110" s="4" t="s">
        <v>268</v>
      </c>
      <c r="D110" s="4" t="s">
        <v>540</v>
      </c>
      <c r="G110">
        <v>-2164.8001699218753</v>
      </c>
      <c r="H110" s="4">
        <v>-2534.3898159179689</v>
      </c>
      <c r="J110" s="1">
        <v>-990.3527872314454</v>
      </c>
      <c r="K110" s="1">
        <v>-766.29995751953129</v>
      </c>
      <c r="M110">
        <v>-5.0208001995086669</v>
      </c>
      <c r="N110" s="4">
        <v>104.18160638427734</v>
      </c>
    </row>
    <row r="111" spans="1:14">
      <c r="A111" s="4" t="s">
        <v>178</v>
      </c>
      <c r="D111" s="4" t="s">
        <v>541</v>
      </c>
      <c r="G111">
        <v>-1029.2640638427736</v>
      </c>
      <c r="H111" s="4">
        <v>-1940.9999660644532</v>
      </c>
      <c r="J111" s="1">
        <v>-1043.9999974365235</v>
      </c>
      <c r="K111" s="1">
        <v>-826.34</v>
      </c>
      <c r="N111" s="4"/>
    </row>
    <row r="112" spans="1:14">
      <c r="A112" s="4" t="s">
        <v>306</v>
      </c>
      <c r="D112" s="4" t="s">
        <v>542</v>
      </c>
      <c r="G112" s="1">
        <v>-410.03200000000004</v>
      </c>
      <c r="H112" s="1">
        <v>-1198.7160000000001</v>
      </c>
      <c r="J112" s="1">
        <v>-476.976</v>
      </c>
      <c r="K112" s="1">
        <v>-304.00000659179688</v>
      </c>
      <c r="M112" s="1"/>
      <c r="N112" s="1"/>
    </row>
    <row r="113" spans="1:13">
      <c r="A113" s="4" t="s">
        <v>199</v>
      </c>
      <c r="D113" s="4" t="s">
        <v>543</v>
      </c>
      <c r="G113">
        <v>-5.0208001995086669</v>
      </c>
      <c r="H113">
        <v>-220.49680319213869</v>
      </c>
      <c r="J113" s="1">
        <v>-815.02648596191409</v>
      </c>
      <c r="K113" s="1">
        <v>-618.00002600097662</v>
      </c>
    </row>
    <row r="114" spans="1:13">
      <c r="A114" s="4" t="s">
        <v>252</v>
      </c>
      <c r="D114" s="4" t="s">
        <v>544</v>
      </c>
      <c r="J114" s="1">
        <v>-334.72</v>
      </c>
      <c r="K114" s="1">
        <v>-230.00000750732423</v>
      </c>
    </row>
    <row r="115" spans="1:13">
      <c r="A115" s="4" t="s">
        <v>122</v>
      </c>
      <c r="D115" s="4" t="s">
        <v>545</v>
      </c>
      <c r="J115" s="1">
        <v>-1467.9999663085939</v>
      </c>
      <c r="K115" s="1">
        <v>-1385.00001953125</v>
      </c>
    </row>
    <row r="116" spans="1:13">
      <c r="A116" s="4" t="s">
        <v>6</v>
      </c>
      <c r="D116" s="4" t="s">
        <v>546</v>
      </c>
      <c r="J116" s="1">
        <v>-835.96321276855474</v>
      </c>
      <c r="K116" s="1">
        <v>-741.82321276855475</v>
      </c>
    </row>
    <row r="117" spans="1:13">
      <c r="A117" s="4" t="s">
        <v>10</v>
      </c>
      <c r="D117" s="4" t="s">
        <v>547</v>
      </c>
      <c r="J117" s="1">
        <v>-989.90001428222661</v>
      </c>
      <c r="K117" s="1">
        <v>-938.0999670410157</v>
      </c>
    </row>
    <row r="118" spans="1:13">
      <c r="A118" s="1" t="s">
        <v>363</v>
      </c>
      <c r="D118" s="4" t="s">
        <v>548</v>
      </c>
      <c r="J118" s="1">
        <v>-1702.4999636230471</v>
      </c>
      <c r="K118" s="1">
        <v>-1665.6999675292968</v>
      </c>
    </row>
    <row r="119" spans="1:13">
      <c r="A119" s="4" t="s">
        <v>204</v>
      </c>
      <c r="D119" s="4" t="s">
        <v>549</v>
      </c>
      <c r="J119" s="1">
        <v>-1408.3340424804687</v>
      </c>
      <c r="K119" s="1">
        <v>-1026.7540213623047</v>
      </c>
    </row>
    <row r="120" spans="1:13">
      <c r="A120" s="4" t="s">
        <v>374</v>
      </c>
      <c r="D120" s="4" t="s">
        <v>550</v>
      </c>
      <c r="J120" s="1">
        <v>-1060.2259575195312</v>
      </c>
      <c r="K120" s="1">
        <v>-970.26957446289066</v>
      </c>
    </row>
    <row r="121" spans="1:13">
      <c r="A121" s="4" t="s">
        <v>174</v>
      </c>
      <c r="D121" s="4" t="s">
        <v>551</v>
      </c>
      <c r="J121" s="1">
        <v>-1386.5999194335939</v>
      </c>
      <c r="K121" s="1">
        <v>-1274.4000756835937</v>
      </c>
      <c r="L121" s="1"/>
      <c r="M121" s="1"/>
    </row>
    <row r="122" spans="1:13">
      <c r="A122" s="4" t="s">
        <v>102</v>
      </c>
      <c r="D122" s="4" t="s">
        <v>552</v>
      </c>
      <c r="J122" s="1">
        <v>-510.44800000000004</v>
      </c>
      <c r="K122" s="1">
        <v>-476.976</v>
      </c>
    </row>
    <row r="123" spans="1:13">
      <c r="A123" s="4" t="s">
        <v>398</v>
      </c>
      <c r="D123" s="4" t="s">
        <v>553</v>
      </c>
      <c r="J123" s="1">
        <v>-2424.6001645507813</v>
      </c>
      <c r="K123" s="1">
        <v>-2025.0999238281252</v>
      </c>
    </row>
    <row r="124" spans="1:13">
      <c r="A124" s="4" t="s">
        <v>101</v>
      </c>
      <c r="D124" s="4" t="s">
        <v>554</v>
      </c>
      <c r="J124" s="1">
        <v>-2164.8001699218753</v>
      </c>
      <c r="K124" s="1">
        <v>-2058.000020263672</v>
      </c>
    </row>
    <row r="125" spans="1:13">
      <c r="A125" s="4" t="s">
        <v>401</v>
      </c>
      <c r="D125" s="4" t="s">
        <v>555</v>
      </c>
      <c r="J125" s="1">
        <v>-1982.0000505371095</v>
      </c>
      <c r="K125" s="1">
        <v>-1697.4000751953126</v>
      </c>
    </row>
    <row r="126" spans="1:13">
      <c r="A126" s="4" t="s">
        <v>280</v>
      </c>
      <c r="D126" s="4" t="s">
        <v>556</v>
      </c>
      <c r="J126" s="1">
        <v>-1977.4000510253907</v>
      </c>
      <c r="K126" s="1">
        <v>-1682.0000490722657</v>
      </c>
    </row>
    <row r="127" spans="1:13">
      <c r="A127" s="1" t="s">
        <v>323</v>
      </c>
      <c r="D127" s="4" t="s">
        <v>557</v>
      </c>
      <c r="J127" s="1">
        <v>-1976.1999345703125</v>
      </c>
      <c r="K127" s="1">
        <v>-1682.3001101074219</v>
      </c>
    </row>
    <row r="128" spans="1:13">
      <c r="A128" s="4" t="s">
        <v>302</v>
      </c>
      <c r="D128" s="4" t="s">
        <v>558</v>
      </c>
      <c r="J128" s="1">
        <v>-1725.9</v>
      </c>
      <c r="K128" s="1">
        <v>-1435.0999975585937</v>
      </c>
    </row>
    <row r="129" spans="1:11">
      <c r="A129" s="1" t="s">
        <v>93</v>
      </c>
      <c r="D129" s="4" t="s">
        <v>559</v>
      </c>
      <c r="J129" s="1">
        <v>-1722.5999670410156</v>
      </c>
      <c r="K129" s="1">
        <v>-1471.099916015625</v>
      </c>
    </row>
    <row r="130" spans="1:11" ht="18">
      <c r="A130" s="4" t="s">
        <v>2795</v>
      </c>
      <c r="D130" s="4" t="s">
        <v>2796</v>
      </c>
      <c r="J130" s="1">
        <v>-1708.6999907226564</v>
      </c>
      <c r="K130" s="1">
        <v>-1669.0000004882813</v>
      </c>
    </row>
    <row r="131" spans="1:11">
      <c r="A131" s="4" t="s">
        <v>11</v>
      </c>
      <c r="D131" s="4" t="s">
        <v>561</v>
      </c>
      <c r="J131" s="1">
        <v>-1700.4000471191407</v>
      </c>
      <c r="K131" s="1">
        <v>-1160.9999877929688</v>
      </c>
    </row>
    <row r="132" spans="1:11">
      <c r="A132" s="4" t="s">
        <v>43</v>
      </c>
      <c r="D132" s="4" t="s">
        <v>562</v>
      </c>
      <c r="J132" s="1">
        <v>-1696.5999975585937</v>
      </c>
      <c r="K132" s="1">
        <v>-1657.3000461425781</v>
      </c>
    </row>
    <row r="133" spans="1:11">
      <c r="A133" s="4" t="s">
        <v>48</v>
      </c>
      <c r="D133" s="4" t="s">
        <v>563</v>
      </c>
      <c r="J133" s="1">
        <v>-1695.4000087890627</v>
      </c>
      <c r="K133" s="1">
        <v>-1655.9999519042969</v>
      </c>
    </row>
    <row r="134" spans="1:11">
      <c r="A134" s="4" t="s">
        <v>50</v>
      </c>
      <c r="D134" s="4" t="s">
        <v>564</v>
      </c>
      <c r="J134" s="1">
        <v>-1688.6999650878906</v>
      </c>
      <c r="K134" s="1">
        <v>-1649.300035888672</v>
      </c>
    </row>
    <row r="135" spans="1:11">
      <c r="A135" s="4" t="s">
        <v>18</v>
      </c>
      <c r="D135" s="4" t="s">
        <v>565</v>
      </c>
      <c r="J135" s="1">
        <v>-1687.3999985351563</v>
      </c>
      <c r="K135" s="1">
        <v>-1648.0999194335939</v>
      </c>
    </row>
    <row r="136" spans="1:11">
      <c r="A136" s="4" t="s">
        <v>342</v>
      </c>
      <c r="D136" s="4" t="s">
        <v>566</v>
      </c>
      <c r="J136" s="1">
        <v>-1668.5999616699219</v>
      </c>
      <c r="K136" s="1">
        <v>-1630.0999602050781</v>
      </c>
    </row>
    <row r="137" spans="1:11">
      <c r="A137" s="4" t="s">
        <v>16</v>
      </c>
      <c r="D137" s="4" t="s">
        <v>567</v>
      </c>
      <c r="J137" s="1">
        <v>-1666.5000451660158</v>
      </c>
      <c r="K137" s="1">
        <v>-1626.6999494628908</v>
      </c>
    </row>
    <row r="138" spans="1:11">
      <c r="A138" s="4" t="s">
        <v>340</v>
      </c>
      <c r="D138" s="4" t="s">
        <v>568</v>
      </c>
      <c r="J138" s="1">
        <v>-1663.5999233398438</v>
      </c>
      <c r="K138" s="1">
        <v>-1624.199994140625</v>
      </c>
    </row>
    <row r="139" spans="1:11">
      <c r="A139" s="4" t="s">
        <v>421</v>
      </c>
      <c r="D139" s="4" t="s">
        <v>569</v>
      </c>
      <c r="J139" s="1">
        <v>-1660.999990234375</v>
      </c>
      <c r="K139" s="1">
        <v>-1621.6999111328125</v>
      </c>
    </row>
    <row r="140" spans="1:11">
      <c r="A140" s="4" t="s">
        <v>212</v>
      </c>
      <c r="D140" s="4" t="s">
        <v>570</v>
      </c>
      <c r="J140" s="1">
        <v>-1659.0000515136719</v>
      </c>
      <c r="K140" s="1">
        <v>-1618.4000058593751</v>
      </c>
    </row>
    <row r="141" spans="1:11">
      <c r="A141" s="4" t="s">
        <v>58</v>
      </c>
      <c r="D141" s="4" t="s">
        <v>571</v>
      </c>
      <c r="J141" s="1">
        <v>-1632.1779147949219</v>
      </c>
      <c r="K141" s="1">
        <v>-1561.4689787597656</v>
      </c>
    </row>
    <row r="142" spans="1:11">
      <c r="A142" s="4" t="s">
        <v>41</v>
      </c>
      <c r="D142" s="4" t="s">
        <v>572</v>
      </c>
      <c r="J142" s="1">
        <v>-1559.8000009765626</v>
      </c>
      <c r="K142" s="1">
        <v>-1455.8999731445313</v>
      </c>
    </row>
    <row r="143" spans="1:11">
      <c r="A143" s="4" t="s">
        <v>162</v>
      </c>
      <c r="D143" s="4" t="s">
        <v>573</v>
      </c>
      <c r="J143" s="1">
        <v>-1555.5999125976564</v>
      </c>
      <c r="K143" s="1">
        <v>-1516.3000888671875</v>
      </c>
    </row>
    <row r="144" spans="1:11">
      <c r="A144" s="1" t="s">
        <v>86</v>
      </c>
      <c r="D144" s="4" t="s">
        <v>574</v>
      </c>
      <c r="J144" s="1">
        <v>-1132.0000463867189</v>
      </c>
      <c r="K144" s="1">
        <v>-1002.9050426025391</v>
      </c>
    </row>
    <row r="145" spans="1:11">
      <c r="A145" s="4" t="s">
        <v>217</v>
      </c>
      <c r="D145" s="4" t="s">
        <v>575</v>
      </c>
      <c r="J145" s="1">
        <v>-1093.7000004882814</v>
      </c>
      <c r="K145" s="1">
        <v>-1000.999974243164</v>
      </c>
    </row>
    <row r="146" spans="1:11">
      <c r="A146" s="4" t="s">
        <v>21</v>
      </c>
      <c r="D146" s="4" t="s">
        <v>576</v>
      </c>
      <c r="J146" s="1">
        <v>-654.00000830078125</v>
      </c>
      <c r="K146" s="1">
        <v>-557.29997692871098</v>
      </c>
    </row>
    <row r="147" spans="1:11">
      <c r="A147" s="4" t="s">
        <v>255</v>
      </c>
      <c r="D147" s="4" t="s">
        <v>577</v>
      </c>
      <c r="J147">
        <v>-614.99999023437499</v>
      </c>
      <c r="K147" s="4">
        <v>-447.68800000000005</v>
      </c>
    </row>
    <row r="148" spans="1:11">
      <c r="A148" s="1" t="s">
        <v>23</v>
      </c>
      <c r="D148" s="4" t="s">
        <v>578</v>
      </c>
      <c r="J148" s="1">
        <v>-181.60000292968752</v>
      </c>
      <c r="K148" s="1">
        <v>-127.19999864196778</v>
      </c>
    </row>
    <row r="149" spans="1:11">
      <c r="A149" s="4" t="s">
        <v>403</v>
      </c>
      <c r="D149" s="4" t="s">
        <v>579</v>
      </c>
      <c r="J149">
        <v>-14.229989589691163</v>
      </c>
      <c r="K149">
        <v>38.91120079803467</v>
      </c>
    </row>
    <row r="150" spans="1:11">
      <c r="A150" s="4" t="s">
        <v>69</v>
      </c>
      <c r="D150" s="4" t="s">
        <v>580</v>
      </c>
    </row>
    <row r="151" spans="1:11">
      <c r="A151" s="4" t="s">
        <v>42</v>
      </c>
      <c r="D151" s="4" t="s">
        <v>581</v>
      </c>
    </row>
    <row r="152" spans="1:11">
      <c r="A152" s="4" t="s">
        <v>281</v>
      </c>
      <c r="D152" s="4" t="s">
        <v>582</v>
      </c>
    </row>
    <row r="153" spans="1:11">
      <c r="A153" s="4" t="s">
        <v>227</v>
      </c>
      <c r="D153" s="4" t="s">
        <v>583</v>
      </c>
    </row>
    <row r="154" spans="1:11">
      <c r="A154" s="4" t="s">
        <v>237</v>
      </c>
      <c r="D154" s="4" t="s">
        <v>584</v>
      </c>
    </row>
    <row r="155" spans="1:11">
      <c r="A155" s="4" t="s">
        <v>311</v>
      </c>
      <c r="D155" s="4" t="s">
        <v>585</v>
      </c>
    </row>
    <row r="156" spans="1:11">
      <c r="A156" s="4" t="s">
        <v>305</v>
      </c>
      <c r="D156" s="4" t="s">
        <v>586</v>
      </c>
    </row>
    <row r="157" spans="1:11">
      <c r="A157" s="4" t="s">
        <v>136</v>
      </c>
      <c r="D157" s="4" t="s">
        <v>587</v>
      </c>
    </row>
    <row r="158" spans="1:11">
      <c r="A158" s="4" t="s">
        <v>95</v>
      </c>
      <c r="D158" s="4" t="s">
        <v>588</v>
      </c>
    </row>
    <row r="159" spans="1:11">
      <c r="A159" s="4" t="s">
        <v>345</v>
      </c>
      <c r="D159" s="4" t="s">
        <v>589</v>
      </c>
    </row>
    <row r="160" spans="1:11">
      <c r="A160" s="4" t="s">
        <v>287</v>
      </c>
      <c r="D160" s="4" t="s">
        <v>590</v>
      </c>
    </row>
    <row r="161" spans="1:4">
      <c r="A161" s="4" t="s">
        <v>72</v>
      </c>
      <c r="D161" s="4" t="s">
        <v>591</v>
      </c>
    </row>
    <row r="162" spans="1:4">
      <c r="A162" s="4" t="s">
        <v>78</v>
      </c>
      <c r="D162" s="4" t="s">
        <v>592</v>
      </c>
    </row>
    <row r="163" spans="1:4">
      <c r="A163" s="4" t="s">
        <v>116</v>
      </c>
      <c r="D163" s="4" t="s">
        <v>593</v>
      </c>
    </row>
    <row r="164" spans="1:4">
      <c r="A164" s="4" t="s">
        <v>39</v>
      </c>
      <c r="D164" s="4" t="s">
        <v>594</v>
      </c>
    </row>
    <row r="165" spans="1:4">
      <c r="A165" s="4" t="s">
        <v>251</v>
      </c>
      <c r="D165" s="4" t="s">
        <v>595</v>
      </c>
    </row>
    <row r="166" spans="1:4">
      <c r="A166" s="4" t="s">
        <v>17</v>
      </c>
      <c r="D166" s="4" t="s">
        <v>596</v>
      </c>
    </row>
    <row r="167" spans="1:4">
      <c r="A167" s="4" t="s">
        <v>53</v>
      </c>
      <c r="D167" s="4" t="s">
        <v>597</v>
      </c>
    </row>
    <row r="168" spans="1:4">
      <c r="A168" s="4" t="s">
        <v>152</v>
      </c>
      <c r="D168" s="4" t="s">
        <v>598</v>
      </c>
    </row>
    <row r="169" spans="1:4">
      <c r="A169" s="4" t="s">
        <v>259</v>
      </c>
      <c r="D169" s="4" t="s">
        <v>599</v>
      </c>
    </row>
    <row r="170" spans="1:4">
      <c r="A170" s="4" t="s">
        <v>20</v>
      </c>
      <c r="D170" s="4" t="s">
        <v>600</v>
      </c>
    </row>
    <row r="171" spans="1:4">
      <c r="A171" s="4" t="s">
        <v>294</v>
      </c>
      <c r="D171" s="4" t="s">
        <v>601</v>
      </c>
    </row>
    <row r="172" spans="1:4">
      <c r="A172" s="4" t="s">
        <v>140</v>
      </c>
      <c r="D172" s="4" t="s">
        <v>602</v>
      </c>
    </row>
    <row r="173" spans="1:4">
      <c r="A173" s="4" t="s">
        <v>262</v>
      </c>
      <c r="D173" s="4" t="s">
        <v>603</v>
      </c>
    </row>
    <row r="174" spans="1:4">
      <c r="A174" s="4" t="s">
        <v>219</v>
      </c>
      <c r="D174" s="4" t="s">
        <v>604</v>
      </c>
    </row>
    <row r="175" spans="1:4">
      <c r="A175" s="4" t="s">
        <v>197</v>
      </c>
      <c r="D175" s="4" t="s">
        <v>605</v>
      </c>
    </row>
    <row r="176" spans="1:4">
      <c r="A176" s="4" t="s">
        <v>3</v>
      </c>
      <c r="D176" s="4" t="s">
        <v>606</v>
      </c>
    </row>
    <row r="177" spans="1:4">
      <c r="A177" s="4" t="s">
        <v>103</v>
      </c>
      <c r="D177" s="4" t="s">
        <v>607</v>
      </c>
    </row>
    <row r="178" spans="1:4">
      <c r="A178" s="4" t="s">
        <v>404</v>
      </c>
      <c r="D178" s="4" t="s">
        <v>608</v>
      </c>
    </row>
    <row r="179" spans="1:4">
      <c r="A179" s="4" t="s">
        <v>25</v>
      </c>
      <c r="D179" s="4" t="s">
        <v>609</v>
      </c>
    </row>
    <row r="180" spans="1:4">
      <c r="A180" s="4" t="s">
        <v>144</v>
      </c>
      <c r="D180" s="4" t="s">
        <v>610</v>
      </c>
    </row>
    <row r="181" spans="1:4">
      <c r="A181" s="4" t="s">
        <v>234</v>
      </c>
      <c r="D181" s="4" t="s">
        <v>611</v>
      </c>
    </row>
    <row r="182" spans="1:4">
      <c r="A182" s="4" t="s">
        <v>265</v>
      </c>
      <c r="D182" s="4" t="s">
        <v>612</v>
      </c>
    </row>
    <row r="183" spans="1:4">
      <c r="A183" s="4" t="s">
        <v>260</v>
      </c>
      <c r="D183" s="4" t="s">
        <v>613</v>
      </c>
    </row>
    <row r="184" spans="1:4">
      <c r="A184" s="4" t="s">
        <v>249</v>
      </c>
      <c r="D184" s="4" t="s">
        <v>614</v>
      </c>
    </row>
    <row r="185" spans="1:4">
      <c r="A185" s="4" t="s">
        <v>126</v>
      </c>
      <c r="D185" s="4" t="s">
        <v>615</v>
      </c>
    </row>
    <row r="186" spans="1:4">
      <c r="A186" s="4" t="s">
        <v>222</v>
      </c>
      <c r="D186" s="4" t="s">
        <v>616</v>
      </c>
    </row>
    <row r="187" spans="1:4">
      <c r="A187" s="4" t="s">
        <v>163</v>
      </c>
      <c r="D187" s="4" t="s">
        <v>617</v>
      </c>
    </row>
    <row r="188" spans="1:4">
      <c r="A188" s="4" t="s">
        <v>391</v>
      </c>
      <c r="D188" s="4" t="s">
        <v>618</v>
      </c>
    </row>
    <row r="189" spans="1:4">
      <c r="A189" s="4" t="s">
        <v>273</v>
      </c>
      <c r="D189" s="4" t="s">
        <v>619</v>
      </c>
    </row>
    <row r="190" spans="1:4">
      <c r="A190" s="1" t="s">
        <v>286</v>
      </c>
      <c r="D190" s="4" t="s">
        <v>620</v>
      </c>
    </row>
    <row r="191" spans="1:4">
      <c r="A191" s="4" t="s">
        <v>423</v>
      </c>
      <c r="D191" s="4" t="s">
        <v>423</v>
      </c>
    </row>
    <row r="192" spans="1:4">
      <c r="A192" s="4" t="s">
        <v>129</v>
      </c>
      <c r="D192" s="4" t="s">
        <v>621</v>
      </c>
    </row>
    <row r="193" spans="1:4">
      <c r="A193" s="4" t="s">
        <v>375</v>
      </c>
      <c r="D193" s="4" t="s">
        <v>622</v>
      </c>
    </row>
    <row r="194" spans="1:4">
      <c r="A194" s="4" t="s">
        <v>258</v>
      </c>
      <c r="D194" s="4" t="s">
        <v>623</v>
      </c>
    </row>
    <row r="195" spans="1:4">
      <c r="A195" s="4" t="s">
        <v>415</v>
      </c>
      <c r="D195" s="4" t="s">
        <v>624</v>
      </c>
    </row>
    <row r="196" spans="1:4">
      <c r="A196" s="4" t="s">
        <v>138</v>
      </c>
      <c r="D196" s="4" t="s">
        <v>625</v>
      </c>
    </row>
    <row r="197" spans="1:4">
      <c r="A197" s="4" t="s">
        <v>49</v>
      </c>
      <c r="D197" s="4" t="s">
        <v>626</v>
      </c>
    </row>
    <row r="198" spans="1:4">
      <c r="A198" s="4" t="s">
        <v>160</v>
      </c>
      <c r="D198" s="4" t="s">
        <v>627</v>
      </c>
    </row>
    <row r="199" spans="1:4">
      <c r="A199" s="4" t="s">
        <v>201</v>
      </c>
      <c r="D199" s="4" t="s">
        <v>628</v>
      </c>
    </row>
    <row r="200" spans="1:4">
      <c r="A200" s="4" t="s">
        <v>159</v>
      </c>
      <c r="D200" s="4" t="s">
        <v>629</v>
      </c>
    </row>
    <row r="201" spans="1:4">
      <c r="A201" s="4" t="s">
        <v>272</v>
      </c>
      <c r="D201" s="4" t="s">
        <v>630</v>
      </c>
    </row>
    <row r="202" spans="1:4">
      <c r="A202" s="4" t="s">
        <v>245</v>
      </c>
      <c r="D202" s="4" t="s">
        <v>631</v>
      </c>
    </row>
    <row r="203" spans="1:4">
      <c r="A203" s="4" t="s">
        <v>300</v>
      </c>
      <c r="D203" s="4" t="s">
        <v>632</v>
      </c>
    </row>
    <row r="204" spans="1:4">
      <c r="A204" s="4" t="s">
        <v>128</v>
      </c>
      <c r="D204" s="4" t="s">
        <v>633</v>
      </c>
    </row>
    <row r="205" spans="1:4">
      <c r="A205" s="4" t="s">
        <v>241</v>
      </c>
      <c r="D205" s="4" t="s">
        <v>634</v>
      </c>
    </row>
    <row r="206" spans="1:4">
      <c r="A206" s="1" t="s">
        <v>341</v>
      </c>
      <c r="D206" s="4" t="s">
        <v>635</v>
      </c>
    </row>
    <row r="207" spans="1:4">
      <c r="A207" s="4" t="s">
        <v>196</v>
      </c>
      <c r="D207" s="4" t="s">
        <v>636</v>
      </c>
    </row>
    <row r="208" spans="1:4">
      <c r="A208" s="4" t="s">
        <v>224</v>
      </c>
      <c r="D208" s="4" t="s">
        <v>637</v>
      </c>
    </row>
    <row r="209" spans="1:4">
      <c r="A209" s="4" t="s">
        <v>228</v>
      </c>
      <c r="D209" s="4" t="s">
        <v>638</v>
      </c>
    </row>
    <row r="210" spans="1:4">
      <c r="A210" s="4" t="s">
        <v>145</v>
      </c>
      <c r="D210" s="4" t="s">
        <v>639</v>
      </c>
    </row>
    <row r="211" spans="1:4">
      <c r="A211" s="4" t="s">
        <v>127</v>
      </c>
      <c r="D211" s="4" t="s">
        <v>640</v>
      </c>
    </row>
    <row r="212" spans="1:4">
      <c r="A212" s="4" t="s">
        <v>99</v>
      </c>
      <c r="D212" s="4" t="s">
        <v>641</v>
      </c>
    </row>
    <row r="213" spans="1:4">
      <c r="A213" s="1" t="s">
        <v>288</v>
      </c>
      <c r="D213" s="4" t="s">
        <v>642</v>
      </c>
    </row>
    <row r="214" spans="1:4">
      <c r="A214" s="4" t="s">
        <v>221</v>
      </c>
      <c r="D214" s="4" t="s">
        <v>643</v>
      </c>
    </row>
    <row r="215" spans="1:4">
      <c r="A215" s="4" t="s">
        <v>164</v>
      </c>
      <c r="D215" s="4" t="s">
        <v>644</v>
      </c>
    </row>
    <row r="216" spans="1:4">
      <c r="A216" s="1" t="s">
        <v>19</v>
      </c>
      <c r="D216" s="4" t="s">
        <v>645</v>
      </c>
    </row>
    <row r="217" spans="1:4">
      <c r="A217" s="4" t="s">
        <v>376</v>
      </c>
      <c r="D217" s="4" t="s">
        <v>646</v>
      </c>
    </row>
    <row r="218" spans="1:4">
      <c r="A218" s="4" t="s">
        <v>151</v>
      </c>
      <c r="D218" s="4" t="s">
        <v>647</v>
      </c>
    </row>
    <row r="219" spans="1:4">
      <c r="A219" s="4" t="s">
        <v>368</v>
      </c>
      <c r="D219" s="4" t="s">
        <v>648</v>
      </c>
    </row>
    <row r="220" spans="1:4">
      <c r="A220" s="4" t="s">
        <v>235</v>
      </c>
      <c r="D220" s="4" t="s">
        <v>649</v>
      </c>
    </row>
    <row r="221" spans="1:4">
      <c r="A221" s="4" t="s">
        <v>264</v>
      </c>
      <c r="D221" s="4" t="s">
        <v>650</v>
      </c>
    </row>
    <row r="222" spans="1:4">
      <c r="A222" s="4" t="s">
        <v>54</v>
      </c>
      <c r="D222" s="4" t="s">
        <v>651</v>
      </c>
    </row>
    <row r="223" spans="1:4">
      <c r="A223" s="4" t="s">
        <v>161</v>
      </c>
      <c r="D223" s="4" t="s">
        <v>652</v>
      </c>
    </row>
    <row r="224" spans="1:4">
      <c r="A224" s="4" t="s">
        <v>370</v>
      </c>
      <c r="D224" s="4" t="s">
        <v>653</v>
      </c>
    </row>
    <row r="225" spans="1:4">
      <c r="A225" s="4" t="s">
        <v>60</v>
      </c>
      <c r="D225" s="4" t="s">
        <v>654</v>
      </c>
    </row>
    <row r="226" spans="1:4">
      <c r="A226" s="4" t="s">
        <v>369</v>
      </c>
      <c r="D226" s="4" t="s">
        <v>655</v>
      </c>
    </row>
    <row r="227" spans="1:4">
      <c r="A227" s="4" t="s">
        <v>1</v>
      </c>
      <c r="D227" s="4" t="s">
        <v>656</v>
      </c>
    </row>
    <row r="228" spans="1:4">
      <c r="A228" s="4" t="s">
        <v>277</v>
      </c>
      <c r="D228" s="4" t="s">
        <v>657</v>
      </c>
    </row>
    <row r="229" spans="1:4">
      <c r="A229" s="4" t="s">
        <v>416</v>
      </c>
      <c r="D229" s="4" t="s">
        <v>658</v>
      </c>
    </row>
    <row r="230" spans="1:4">
      <c r="A230" s="4" t="s">
        <v>105</v>
      </c>
      <c r="D230" s="4" t="s">
        <v>659</v>
      </c>
    </row>
    <row r="231" spans="1:4">
      <c r="A231" s="4" t="s">
        <v>233</v>
      </c>
      <c r="D231" s="4" t="s">
        <v>660</v>
      </c>
    </row>
    <row r="232" spans="1:4">
      <c r="A232" s="4" t="s">
        <v>236</v>
      </c>
      <c r="D232" s="4" t="s">
        <v>661</v>
      </c>
    </row>
    <row r="233" spans="1:4">
      <c r="A233" s="4" t="s">
        <v>293</v>
      </c>
      <c r="D233" s="4" t="s">
        <v>662</v>
      </c>
    </row>
    <row r="234" spans="1:4">
      <c r="A234" s="1" t="s">
        <v>146</v>
      </c>
      <c r="D234" s="4" t="s">
        <v>663</v>
      </c>
    </row>
    <row r="235" spans="1:4">
      <c r="A235" s="4" t="s">
        <v>269</v>
      </c>
      <c r="D235" s="4" t="s">
        <v>664</v>
      </c>
    </row>
    <row r="236" spans="1:4">
      <c r="A236" s="4" t="s">
        <v>301</v>
      </c>
      <c r="D236" s="4" t="s">
        <v>665</v>
      </c>
    </row>
    <row r="237" spans="1:4">
      <c r="A237" s="4" t="s">
        <v>37</v>
      </c>
      <c r="D237" s="4" t="s">
        <v>666</v>
      </c>
    </row>
    <row r="238" spans="1:4">
      <c r="A238" s="4" t="s">
        <v>57</v>
      </c>
      <c r="D238" s="4" t="s">
        <v>667</v>
      </c>
    </row>
    <row r="239" spans="1:4">
      <c r="A239" s="4" t="s">
        <v>113</v>
      </c>
      <c r="D239" s="4" t="s">
        <v>668</v>
      </c>
    </row>
    <row r="240" spans="1:4">
      <c r="A240" s="4" t="s">
        <v>32</v>
      </c>
      <c r="D240" s="4" t="s">
        <v>669</v>
      </c>
    </row>
    <row r="241" spans="1:4">
      <c r="A241" s="4" t="s">
        <v>324</v>
      </c>
      <c r="D241" s="4" t="s">
        <v>670</v>
      </c>
    </row>
    <row r="242" spans="1:4">
      <c r="A242" s="4" t="s">
        <v>333</v>
      </c>
      <c r="D242" s="4" t="s">
        <v>671</v>
      </c>
    </row>
    <row r="243" spans="1:4">
      <c r="A243" s="4" t="s">
        <v>364</v>
      </c>
      <c r="D243" s="4" t="s">
        <v>672</v>
      </c>
    </row>
    <row r="244" spans="1:4">
      <c r="A244" s="4" t="s">
        <v>114</v>
      </c>
      <c r="D244" s="4" t="s">
        <v>673</v>
      </c>
    </row>
    <row r="245" spans="1:4">
      <c r="A245" s="4" t="s">
        <v>407</v>
      </c>
      <c r="D245" s="4" t="s">
        <v>674</v>
      </c>
    </row>
    <row r="246" spans="1:4">
      <c r="A246" s="4" t="s">
        <v>304</v>
      </c>
      <c r="D246" s="4" t="s">
        <v>675</v>
      </c>
    </row>
    <row r="247" spans="1:4">
      <c r="A247" s="4" t="s">
        <v>276</v>
      </c>
      <c r="D247" s="4" t="s">
        <v>676</v>
      </c>
    </row>
    <row r="248" spans="1:4">
      <c r="A248" s="4" t="s">
        <v>253</v>
      </c>
      <c r="D248" s="4" t="s">
        <v>677</v>
      </c>
    </row>
    <row r="249" spans="1:4">
      <c r="A249" s="4" t="s">
        <v>213</v>
      </c>
      <c r="D249" s="4" t="s">
        <v>678</v>
      </c>
    </row>
    <row r="250" spans="1:4">
      <c r="A250" s="4" t="s">
        <v>206</v>
      </c>
      <c r="D250" s="4" t="s">
        <v>679</v>
      </c>
    </row>
    <row r="251" spans="1:4">
      <c r="A251" s="4" t="s">
        <v>70</v>
      </c>
      <c r="D251" s="4" t="s">
        <v>680</v>
      </c>
    </row>
    <row r="252" spans="1:4">
      <c r="A252" s="4" t="s">
        <v>66</v>
      </c>
      <c r="D252" s="4" t="s">
        <v>681</v>
      </c>
    </row>
    <row r="253" spans="1:4">
      <c r="A253" s="4" t="s">
        <v>289</v>
      </c>
      <c r="D253" s="4" t="s">
        <v>682</v>
      </c>
    </row>
    <row r="254" spans="1:4">
      <c r="A254" s="1" t="s">
        <v>367</v>
      </c>
      <c r="D254" s="4" t="s">
        <v>683</v>
      </c>
    </row>
    <row r="255" spans="1:4">
      <c r="A255" s="1" t="s">
        <v>365</v>
      </c>
      <c r="D255" s="4" t="s">
        <v>684</v>
      </c>
    </row>
    <row r="256" spans="1:4">
      <c r="A256" s="1" t="s">
        <v>366</v>
      </c>
      <c r="D256" s="4" t="s">
        <v>685</v>
      </c>
    </row>
    <row r="257" spans="1:4">
      <c r="A257" s="4" t="s">
        <v>106</v>
      </c>
      <c r="D257" s="4" t="s">
        <v>686</v>
      </c>
    </row>
    <row r="258" spans="1:4">
      <c r="A258" s="4" t="s">
        <v>325</v>
      </c>
      <c r="D258" s="4" t="s">
        <v>687</v>
      </c>
    </row>
    <row r="259" spans="1:4">
      <c r="A259" s="4" t="s">
        <v>61</v>
      </c>
      <c r="D259" s="4" t="s">
        <v>688</v>
      </c>
    </row>
    <row r="260" spans="1:4">
      <c r="A260" s="4" t="s">
        <v>71</v>
      </c>
      <c r="D260" s="4" t="s">
        <v>689</v>
      </c>
    </row>
    <row r="261" spans="1:4">
      <c r="A261" s="4" t="s">
        <v>166</v>
      </c>
      <c r="D261" s="4" t="s">
        <v>690</v>
      </c>
    </row>
    <row r="262" spans="1:4">
      <c r="A262" s="4" t="s">
        <v>77</v>
      </c>
      <c r="D262" s="4" t="s">
        <v>691</v>
      </c>
    </row>
    <row r="263" spans="1:4">
      <c r="A263" s="4" t="s">
        <v>350</v>
      </c>
      <c r="D263" s="4" t="s">
        <v>692</v>
      </c>
    </row>
    <row r="264" spans="1:4">
      <c r="A264" s="4" t="s">
        <v>361</v>
      </c>
      <c r="D264" s="4" t="s">
        <v>693</v>
      </c>
    </row>
    <row r="265" spans="1:4">
      <c r="A265" s="4" t="s">
        <v>315</v>
      </c>
      <c r="D265" s="4" t="s">
        <v>694</v>
      </c>
    </row>
    <row r="266" spans="1:4">
      <c r="A266" s="4" t="s">
        <v>45</v>
      </c>
      <c r="D266" s="4" t="s">
        <v>695</v>
      </c>
    </row>
    <row r="267" spans="1:4">
      <c r="A267" s="4" t="s">
        <v>349</v>
      </c>
      <c r="D267" s="4" t="s">
        <v>696</v>
      </c>
    </row>
    <row r="268" spans="1:4">
      <c r="A268" s="4" t="s">
        <v>239</v>
      </c>
      <c r="D268" s="4" t="s">
        <v>697</v>
      </c>
    </row>
    <row r="269" spans="1:4">
      <c r="A269" s="4" t="s">
        <v>283</v>
      </c>
      <c r="D269" s="4" t="s">
        <v>698</v>
      </c>
    </row>
    <row r="270" spans="1:4">
      <c r="A270" s="4" t="s">
        <v>386</v>
      </c>
      <c r="D270" s="4" t="s">
        <v>699</v>
      </c>
    </row>
    <row r="271" spans="1:4">
      <c r="A271" s="4" t="s">
        <v>63</v>
      </c>
      <c r="D271" s="4" t="s">
        <v>700</v>
      </c>
    </row>
    <row r="272" spans="1:4">
      <c r="A272" s="4" t="s">
        <v>167</v>
      </c>
      <c r="D272" s="4" t="s">
        <v>701</v>
      </c>
    </row>
    <row r="273" spans="1:4">
      <c r="A273" s="4" t="s">
        <v>112</v>
      </c>
      <c r="D273" s="4" t="s">
        <v>702</v>
      </c>
    </row>
    <row r="274" spans="1:4">
      <c r="A274" s="4" t="s">
        <v>109</v>
      </c>
      <c r="D274" s="4" t="s">
        <v>703</v>
      </c>
    </row>
    <row r="275" spans="1:4">
      <c r="A275" s="4" t="s">
        <v>310</v>
      </c>
      <c r="D275" s="4" t="s">
        <v>704</v>
      </c>
    </row>
    <row r="276" spans="1:4">
      <c r="A276" s="4" t="s">
        <v>171</v>
      </c>
      <c r="D276" s="4" t="s">
        <v>705</v>
      </c>
    </row>
    <row r="277" spans="1:4">
      <c r="A277" s="4" t="s">
        <v>406</v>
      </c>
      <c r="D277" s="4" t="s">
        <v>706</v>
      </c>
    </row>
    <row r="278" spans="1:4">
      <c r="A278" s="4" t="s">
        <v>30</v>
      </c>
      <c r="D278" s="4" t="s">
        <v>707</v>
      </c>
    </row>
    <row r="279" spans="1:4">
      <c r="A279" s="4" t="s">
        <v>173</v>
      </c>
      <c r="D279" s="4" t="s">
        <v>708</v>
      </c>
    </row>
    <row r="280" spans="1:4">
      <c r="A280" s="4" t="s">
        <v>218</v>
      </c>
      <c r="D280" s="4" t="s">
        <v>709</v>
      </c>
    </row>
    <row r="281" spans="1:4">
      <c r="A281" s="4" t="s">
        <v>100</v>
      </c>
      <c r="D281" s="4" t="s">
        <v>710</v>
      </c>
    </row>
    <row r="282" spans="1:4">
      <c r="A282" s="4" t="s">
        <v>354</v>
      </c>
      <c r="D282" s="4" t="s">
        <v>711</v>
      </c>
    </row>
    <row r="283" spans="1:4">
      <c r="A283" s="4" t="s">
        <v>422</v>
      </c>
      <c r="D283" s="4" t="s">
        <v>712</v>
      </c>
    </row>
    <row r="284" spans="1:4">
      <c r="A284" s="4" t="s">
        <v>98</v>
      </c>
      <c r="D284" s="4" t="s">
        <v>713</v>
      </c>
    </row>
    <row r="285" spans="1:4">
      <c r="A285" s="4" t="s">
        <v>141</v>
      </c>
      <c r="D285" s="4" t="s">
        <v>714</v>
      </c>
    </row>
    <row r="286" spans="1:4">
      <c r="A286" s="1" t="s">
        <v>400</v>
      </c>
      <c r="D286" s="4" t="s">
        <v>715</v>
      </c>
    </row>
    <row r="287" spans="1:4">
      <c r="A287" s="4" t="s">
        <v>394</v>
      </c>
      <c r="D287" s="4" t="s">
        <v>716</v>
      </c>
    </row>
    <row r="288" spans="1:4">
      <c r="A288" s="4" t="s">
        <v>296</v>
      </c>
      <c r="D288" s="4" t="s">
        <v>717</v>
      </c>
    </row>
    <row r="289" spans="1:4">
      <c r="A289" s="1" t="s">
        <v>278</v>
      </c>
      <c r="D289" s="4" t="s">
        <v>718</v>
      </c>
    </row>
    <row r="290" spans="1:4">
      <c r="A290" s="4" t="s">
        <v>321</v>
      </c>
      <c r="D290" s="4" t="s">
        <v>719</v>
      </c>
    </row>
    <row r="291" spans="1:4">
      <c r="A291" s="4" t="s">
        <v>64</v>
      </c>
      <c r="D291" s="4" t="s">
        <v>720</v>
      </c>
    </row>
    <row r="292" spans="1:4">
      <c r="A292" s="4" t="s">
        <v>194</v>
      </c>
      <c r="D292" s="4" t="s">
        <v>721</v>
      </c>
    </row>
    <row r="293" spans="1:4">
      <c r="A293" s="4" t="s">
        <v>180</v>
      </c>
      <c r="D293" s="4" t="s">
        <v>722</v>
      </c>
    </row>
    <row r="294" spans="1:4">
      <c r="A294" s="1" t="s">
        <v>154</v>
      </c>
      <c r="D294" s="4" t="s">
        <v>723</v>
      </c>
    </row>
    <row r="295" spans="1:4">
      <c r="A295" s="4" t="s">
        <v>225</v>
      </c>
      <c r="D295" s="4" t="s">
        <v>724</v>
      </c>
    </row>
    <row r="296" spans="1:4">
      <c r="A296" s="4" t="s">
        <v>395</v>
      </c>
      <c r="D296" s="4" t="s">
        <v>725</v>
      </c>
    </row>
    <row r="297" spans="1:4">
      <c r="A297" s="4" t="s">
        <v>263</v>
      </c>
      <c r="D297" s="4" t="s">
        <v>726</v>
      </c>
    </row>
    <row r="298" spans="1:4">
      <c r="A298" s="4" t="s">
        <v>208</v>
      </c>
      <c r="D298" s="4" t="s">
        <v>727</v>
      </c>
    </row>
    <row r="299" spans="1:4">
      <c r="A299" s="4" t="s">
        <v>373</v>
      </c>
      <c r="D299" s="4" t="s">
        <v>728</v>
      </c>
    </row>
    <row r="300" spans="1:4">
      <c r="A300" s="4" t="s">
        <v>75</v>
      </c>
      <c r="D300" s="4" t="s">
        <v>729</v>
      </c>
    </row>
    <row r="301" spans="1:4">
      <c r="A301" s="4" t="s">
        <v>425</v>
      </c>
      <c r="D301" s="4" t="s">
        <v>730</v>
      </c>
    </row>
    <row r="302" spans="1:4">
      <c r="A302" s="4" t="s">
        <v>67</v>
      </c>
      <c r="D302" s="4" t="s">
        <v>731</v>
      </c>
    </row>
    <row r="303" spans="1:4">
      <c r="A303" s="1" t="s">
        <v>34</v>
      </c>
      <c r="D303" s="4" t="s">
        <v>732</v>
      </c>
    </row>
    <row r="304" spans="1:4">
      <c r="A304" s="4" t="s">
        <v>352</v>
      </c>
      <c r="D304" s="4" t="s">
        <v>733</v>
      </c>
    </row>
    <row r="305" spans="1:4">
      <c r="A305" s="4" t="s">
        <v>338</v>
      </c>
      <c r="D305" s="4" t="s">
        <v>734</v>
      </c>
    </row>
    <row r="306" spans="1:4">
      <c r="A306" s="1" t="s">
        <v>282</v>
      </c>
      <c r="D306" s="4" t="s">
        <v>735</v>
      </c>
    </row>
    <row r="307" spans="1:4">
      <c r="A307" s="1" t="s">
        <v>271</v>
      </c>
      <c r="D307" s="4" t="s">
        <v>736</v>
      </c>
    </row>
    <row r="308" spans="1:4">
      <c r="A308" s="4" t="s">
        <v>344</v>
      </c>
      <c r="D308" s="4" t="s">
        <v>737</v>
      </c>
    </row>
    <row r="309" spans="1:4">
      <c r="A309" s="4" t="s">
        <v>426</v>
      </c>
      <c r="D309" s="4" t="s">
        <v>738</v>
      </c>
    </row>
    <row r="310" spans="1:4">
      <c r="A310" s="4" t="s">
        <v>115</v>
      </c>
      <c r="D310" s="4" t="s">
        <v>739</v>
      </c>
    </row>
    <row r="311" spans="1:4">
      <c r="A311" s="4" t="s">
        <v>335</v>
      </c>
      <c r="D311" s="4" t="s">
        <v>740</v>
      </c>
    </row>
    <row r="312" spans="1:4">
      <c r="A312" s="4" t="s">
        <v>339</v>
      </c>
      <c r="D312" s="4" t="s">
        <v>741</v>
      </c>
    </row>
    <row r="313" spans="1:4">
      <c r="A313" s="4" t="s">
        <v>332</v>
      </c>
      <c r="D313" s="4" t="s">
        <v>742</v>
      </c>
    </row>
    <row r="314" spans="1:4">
      <c r="A314" s="4" t="s">
        <v>87</v>
      </c>
      <c r="D314" s="4" t="s">
        <v>743</v>
      </c>
    </row>
    <row r="315" spans="1:4">
      <c r="A315" s="4" t="s">
        <v>327</v>
      </c>
      <c r="D315" s="4" t="s">
        <v>744</v>
      </c>
    </row>
    <row r="316" spans="1:4">
      <c r="A316" s="4" t="s">
        <v>331</v>
      </c>
      <c r="D316" s="4" t="s">
        <v>745</v>
      </c>
    </row>
    <row r="317" spans="1:4">
      <c r="A317" s="4" t="s">
        <v>188</v>
      </c>
      <c r="D317" s="4" t="s">
        <v>746</v>
      </c>
    </row>
    <row r="318" spans="1:4">
      <c r="A318" s="4" t="s">
        <v>187</v>
      </c>
      <c r="D318" s="4" t="s">
        <v>747</v>
      </c>
    </row>
    <row r="319" spans="1:4">
      <c r="A319" s="4" t="s">
        <v>343</v>
      </c>
      <c r="D319" s="4" t="s">
        <v>748</v>
      </c>
    </row>
    <row r="320" spans="1:4">
      <c r="A320" s="4" t="s">
        <v>193</v>
      </c>
      <c r="D320" s="4" t="s">
        <v>749</v>
      </c>
    </row>
    <row r="321" spans="1:4">
      <c r="A321" s="4" t="s">
        <v>385</v>
      </c>
      <c r="D321" s="4" t="s">
        <v>750</v>
      </c>
    </row>
    <row r="322" spans="1:4">
      <c r="A322" s="4" t="s">
        <v>111</v>
      </c>
      <c r="D322" s="4" t="s">
        <v>751</v>
      </c>
    </row>
    <row r="323" spans="1:4">
      <c r="A323" s="1" t="s">
        <v>427</v>
      </c>
      <c r="D323" s="4" t="s">
        <v>752</v>
      </c>
    </row>
    <row r="324" spans="1:4">
      <c r="A324" s="4" t="s">
        <v>408</v>
      </c>
      <c r="D324" s="4" t="s">
        <v>753</v>
      </c>
    </row>
    <row r="325" spans="1:4">
      <c r="A325" s="4" t="s">
        <v>326</v>
      </c>
      <c r="D325" s="4" t="s">
        <v>754</v>
      </c>
    </row>
    <row r="326" spans="1:4">
      <c r="A326" s="4" t="s">
        <v>393</v>
      </c>
      <c r="D326" s="4" t="s">
        <v>755</v>
      </c>
    </row>
    <row r="327" spans="1:4">
      <c r="A327" s="4" t="s">
        <v>261</v>
      </c>
      <c r="D327" s="4" t="s">
        <v>756</v>
      </c>
    </row>
    <row r="328" spans="1:4">
      <c r="A328" s="4" t="s">
        <v>203</v>
      </c>
      <c r="D328" s="4" t="s">
        <v>757</v>
      </c>
    </row>
    <row r="329" spans="1:4">
      <c r="A329" s="4" t="s">
        <v>346</v>
      </c>
      <c r="D329" s="4" t="s">
        <v>758</v>
      </c>
    </row>
    <row r="330" spans="1:4">
      <c r="A330" s="4" t="s">
        <v>372</v>
      </c>
      <c r="D330" s="4" t="s">
        <v>759</v>
      </c>
    </row>
    <row r="331" spans="1:4">
      <c r="A331" s="4" t="s">
        <v>79</v>
      </c>
      <c r="D331" s="4" t="s">
        <v>760</v>
      </c>
    </row>
    <row r="332" spans="1:4">
      <c r="A332" s="4" t="s">
        <v>392</v>
      </c>
      <c r="D332" s="4" t="s">
        <v>761</v>
      </c>
    </row>
    <row r="333" spans="1:4">
      <c r="A333" s="4" t="s">
        <v>108</v>
      </c>
      <c r="D333" s="4" t="s">
        <v>762</v>
      </c>
    </row>
    <row r="334" spans="1:4">
      <c r="A334" s="1" t="s">
        <v>290</v>
      </c>
      <c r="D334" s="4" t="s">
        <v>763</v>
      </c>
    </row>
    <row r="335" spans="1:4">
      <c r="A335" s="4" t="s">
        <v>90</v>
      </c>
      <c r="D335" s="4" t="s">
        <v>764</v>
      </c>
    </row>
    <row r="336" spans="1:4">
      <c r="A336" s="4" t="s">
        <v>65</v>
      </c>
      <c r="D336" s="4" t="s">
        <v>765</v>
      </c>
    </row>
    <row r="337" spans="1:4">
      <c r="A337" s="4" t="s">
        <v>31</v>
      </c>
      <c r="D337" s="4" t="s">
        <v>766</v>
      </c>
    </row>
    <row r="338" spans="1:4">
      <c r="A338" s="4" t="s">
        <v>358</v>
      </c>
      <c r="D338" s="4" t="s">
        <v>767</v>
      </c>
    </row>
    <row r="339" spans="1:4">
      <c r="A339" s="1" t="s">
        <v>419</v>
      </c>
      <c r="D339" s="4" t="s">
        <v>768</v>
      </c>
    </row>
    <row r="340" spans="1:4">
      <c r="A340" s="4" t="s">
        <v>371</v>
      </c>
      <c r="D340" s="4" t="s">
        <v>769</v>
      </c>
    </row>
    <row r="341" spans="1:4">
      <c r="A341" s="4" t="s">
        <v>157</v>
      </c>
      <c r="D341" s="4" t="s">
        <v>770</v>
      </c>
    </row>
    <row r="342" spans="1:4">
      <c r="A342" s="4" t="s">
        <v>0</v>
      </c>
      <c r="D342" s="4" t="s">
        <v>771</v>
      </c>
    </row>
    <row r="343" spans="1:4">
      <c r="A343" s="4" t="s">
        <v>412</v>
      </c>
      <c r="D343" s="4" t="s">
        <v>772</v>
      </c>
    </row>
    <row r="344" spans="1:4">
      <c r="A344" s="4" t="s">
        <v>379</v>
      </c>
      <c r="D344" s="4" t="s">
        <v>773</v>
      </c>
    </row>
    <row r="345" spans="1:4">
      <c r="A345" s="4" t="s">
        <v>38</v>
      </c>
      <c r="D345" s="4" t="s">
        <v>774</v>
      </c>
    </row>
    <row r="346" spans="1:4">
      <c r="A346" s="1" t="s">
        <v>248</v>
      </c>
      <c r="D346" s="4" t="s">
        <v>775</v>
      </c>
    </row>
    <row r="347" spans="1:4">
      <c r="A347" s="4" t="s">
        <v>89</v>
      </c>
      <c r="D347" s="4" t="s">
        <v>776</v>
      </c>
    </row>
    <row r="348" spans="1:4">
      <c r="A348" s="4" t="s">
        <v>247</v>
      </c>
      <c r="D348" s="4" t="s">
        <v>777</v>
      </c>
    </row>
    <row r="349" spans="1:4">
      <c r="A349" s="4" t="s">
        <v>390</v>
      </c>
      <c r="D349" s="4" t="s">
        <v>778</v>
      </c>
    </row>
    <row r="350" spans="1:4">
      <c r="A350" s="4" t="s">
        <v>107</v>
      </c>
      <c r="D350" s="4" t="s">
        <v>779</v>
      </c>
    </row>
    <row r="351" spans="1:4">
      <c r="A351" s="4" t="s">
        <v>223</v>
      </c>
      <c r="D351" s="4" t="s">
        <v>780</v>
      </c>
    </row>
    <row r="352" spans="1:4">
      <c r="A352" s="1" t="s">
        <v>2</v>
      </c>
      <c r="D352" s="4" t="s">
        <v>781</v>
      </c>
    </row>
    <row r="353" spans="1:4">
      <c r="A353" s="4" t="s">
        <v>83</v>
      </c>
      <c r="D353" s="4" t="s">
        <v>782</v>
      </c>
    </row>
    <row r="354" spans="1:4">
      <c r="A354" s="4" t="s">
        <v>46</v>
      </c>
      <c r="D354" s="4" t="s">
        <v>783</v>
      </c>
    </row>
    <row r="355" spans="1:4">
      <c r="A355" s="4" t="s">
        <v>242</v>
      </c>
      <c r="D355" s="4" t="s">
        <v>784</v>
      </c>
    </row>
    <row r="356" spans="1:4">
      <c r="A356" s="4" t="s">
        <v>68</v>
      </c>
      <c r="D356" s="4" t="s">
        <v>785</v>
      </c>
    </row>
    <row r="357" spans="1:4">
      <c r="A357" s="4" t="s">
        <v>62</v>
      </c>
      <c r="D357" s="4" t="s">
        <v>786</v>
      </c>
    </row>
    <row r="358" spans="1:4">
      <c r="A358" s="4" t="s">
        <v>179</v>
      </c>
      <c r="D358" s="4" t="s">
        <v>787</v>
      </c>
    </row>
    <row r="359" spans="1:4">
      <c r="A359" s="4" t="s">
        <v>170</v>
      </c>
      <c r="D359" s="4" t="s">
        <v>788</v>
      </c>
    </row>
    <row r="360" spans="1:4">
      <c r="A360" s="4" t="s">
        <v>411</v>
      </c>
      <c r="D360" s="4" t="s">
        <v>789</v>
      </c>
    </row>
    <row r="361" spans="1:4">
      <c r="A361" s="1" t="s">
        <v>209</v>
      </c>
      <c r="D361" s="4" t="s">
        <v>790</v>
      </c>
    </row>
    <row r="362" spans="1:4">
      <c r="A362" s="4" t="s">
        <v>80</v>
      </c>
      <c r="D362" s="4" t="s">
        <v>791</v>
      </c>
    </row>
    <row r="363" spans="1:4">
      <c r="A363" s="1" t="s">
        <v>59</v>
      </c>
      <c r="D363" s="4" t="s">
        <v>792</v>
      </c>
    </row>
    <row r="364" spans="1:4">
      <c r="A364" s="4" t="s">
        <v>207</v>
      </c>
      <c r="D364" s="4" t="s">
        <v>793</v>
      </c>
    </row>
    <row r="365" spans="1:4">
      <c r="A365" s="4" t="s">
        <v>175</v>
      </c>
      <c r="D365" s="4" t="s">
        <v>794</v>
      </c>
    </row>
    <row r="366" spans="1:4">
      <c r="A366" s="1" t="s">
        <v>360</v>
      </c>
      <c r="D366" s="4" t="s">
        <v>795</v>
      </c>
    </row>
    <row r="367" spans="1:4">
      <c r="A367" s="4" t="s">
        <v>410</v>
      </c>
      <c r="D367" s="4" t="s">
        <v>796</v>
      </c>
    </row>
    <row r="368" spans="1:4">
      <c r="A368" s="1" t="s">
        <v>216</v>
      </c>
      <c r="D368" s="4" t="s">
        <v>797</v>
      </c>
    </row>
    <row r="369" spans="1:4">
      <c r="A369" s="4" t="s">
        <v>210</v>
      </c>
      <c r="D369" s="4" t="s">
        <v>798</v>
      </c>
    </row>
    <row r="370" spans="1:4">
      <c r="A370" s="1" t="s">
        <v>12</v>
      </c>
      <c r="D370" s="4" t="s">
        <v>799</v>
      </c>
    </row>
    <row r="371" spans="1:4">
      <c r="A371" s="4" t="s">
        <v>409</v>
      </c>
      <c r="D371" s="4" t="s">
        <v>800</v>
      </c>
    </row>
    <row r="372" spans="1:4">
      <c r="A372" s="1" t="s">
        <v>4</v>
      </c>
      <c r="D372" s="4" t="s">
        <v>801</v>
      </c>
    </row>
    <row r="373" spans="1:4">
      <c r="A373" s="4" t="s">
        <v>231</v>
      </c>
      <c r="D373" s="4" t="s">
        <v>802</v>
      </c>
    </row>
    <row r="374" spans="1:4">
      <c r="A374" s="4" t="s">
        <v>297</v>
      </c>
      <c r="D374" s="4" t="s">
        <v>803</v>
      </c>
    </row>
    <row r="375" spans="1:4">
      <c r="A375" s="1" t="s">
        <v>9</v>
      </c>
      <c r="D375" s="4" t="s">
        <v>804</v>
      </c>
    </row>
    <row r="376" spans="1:4">
      <c r="A376" s="1" t="s">
        <v>405</v>
      </c>
      <c r="D376" s="4" t="s">
        <v>805</v>
      </c>
    </row>
    <row r="377" spans="1:4">
      <c r="A377" s="4" t="s">
        <v>377</v>
      </c>
      <c r="D377" s="4" t="s">
        <v>806</v>
      </c>
    </row>
    <row r="378" spans="1:4">
      <c r="A378" s="4" t="s">
        <v>387</v>
      </c>
      <c r="D378" s="4" t="s">
        <v>807</v>
      </c>
    </row>
    <row r="379" spans="1:4">
      <c r="A379" s="4" t="s">
        <v>130</v>
      </c>
      <c r="D379" s="4" t="s">
        <v>808</v>
      </c>
    </row>
    <row r="380" spans="1:4">
      <c r="A380" s="4" t="s">
        <v>380</v>
      </c>
      <c r="D380" s="4" t="s">
        <v>809</v>
      </c>
    </row>
    <row r="381" spans="1:4">
      <c r="A381" s="4" t="s">
        <v>348</v>
      </c>
      <c r="D381" s="4" t="s">
        <v>810</v>
      </c>
    </row>
    <row r="382" spans="1:4">
      <c r="A382" s="4" t="s">
        <v>88</v>
      </c>
      <c r="D382" s="4" t="s">
        <v>811</v>
      </c>
    </row>
    <row r="383" spans="1:4">
      <c r="A383" s="4" t="s">
        <v>336</v>
      </c>
      <c r="D383" s="4" t="s">
        <v>812</v>
      </c>
    </row>
    <row r="384" spans="1:4">
      <c r="A384" s="4" t="s">
        <v>308</v>
      </c>
      <c r="D384" s="4" t="s">
        <v>813</v>
      </c>
    </row>
    <row r="385" spans="1:4">
      <c r="A385" s="4" t="s">
        <v>295</v>
      </c>
      <c r="D385" s="4" t="s">
        <v>814</v>
      </c>
    </row>
    <row r="386" spans="1:4">
      <c r="A386" s="4" t="s">
        <v>55</v>
      </c>
      <c r="D386" s="4" t="s">
        <v>815</v>
      </c>
    </row>
    <row r="387" spans="1:4">
      <c r="A387" s="4" t="s">
        <v>74</v>
      </c>
      <c r="D387" s="4" t="s">
        <v>816</v>
      </c>
    </row>
    <row r="388" spans="1:4">
      <c r="A388" s="4" t="s">
        <v>355</v>
      </c>
      <c r="D388" s="4" t="s">
        <v>817</v>
      </c>
    </row>
    <row r="389" spans="1:4">
      <c r="A389" s="4" t="s">
        <v>351</v>
      </c>
      <c r="D389" s="4"/>
    </row>
    <row r="390" spans="1:4">
      <c r="A390" s="4" t="s">
        <v>382</v>
      </c>
      <c r="D390" s="4" t="s">
        <v>818</v>
      </c>
    </row>
    <row r="391" spans="1:4">
      <c r="A391" s="4" t="s">
        <v>383</v>
      </c>
      <c r="D391" s="4" t="s">
        <v>819</v>
      </c>
    </row>
    <row r="392" spans="1:4">
      <c r="A392" s="4" t="s">
        <v>322</v>
      </c>
      <c r="D392" s="4" t="s">
        <v>820</v>
      </c>
    </row>
    <row r="393" spans="1:4">
      <c r="A393" s="4" t="s">
        <v>328</v>
      </c>
      <c r="D393" s="4" t="s">
        <v>821</v>
      </c>
    </row>
    <row r="394" spans="1:4">
      <c r="A394" s="4" t="s">
        <v>337</v>
      </c>
      <c r="D394" s="4" t="s">
        <v>822</v>
      </c>
    </row>
    <row r="395" spans="1:4">
      <c r="A395" s="1" t="s">
        <v>388</v>
      </c>
      <c r="D395" s="4" t="s">
        <v>823</v>
      </c>
    </row>
    <row r="396" spans="1:4">
      <c r="A396" s="4" t="s">
        <v>181</v>
      </c>
      <c r="D396" s="4" t="s">
        <v>824</v>
      </c>
    </row>
    <row r="397" spans="1:4">
      <c r="A397" s="4" t="s">
        <v>184</v>
      </c>
      <c r="D397" s="4" t="s">
        <v>825</v>
      </c>
    </row>
    <row r="398" spans="1:4">
      <c r="A398" s="4" t="s">
        <v>182</v>
      </c>
      <c r="D398" s="4" t="s">
        <v>826</v>
      </c>
    </row>
    <row r="399" spans="1:4">
      <c r="A399" s="4" t="s">
        <v>381</v>
      </c>
      <c r="D399" s="4" t="s">
        <v>827</v>
      </c>
    </row>
    <row r="400" spans="1:4">
      <c r="A400" s="1" t="s">
        <v>420</v>
      </c>
      <c r="D400" s="4" t="s">
        <v>828</v>
      </c>
    </row>
    <row r="401" spans="1:4">
      <c r="A401" s="4" t="s">
        <v>362</v>
      </c>
      <c r="D401" s="4" t="s">
        <v>362</v>
      </c>
    </row>
    <row r="402" spans="1:4">
      <c r="A402" s="1" t="s">
        <v>313</v>
      </c>
      <c r="D402" s="4" t="s">
        <v>829</v>
      </c>
    </row>
    <row r="403" spans="1:4">
      <c r="A403" s="1" t="s">
        <v>307</v>
      </c>
      <c r="D403" s="4" t="s">
        <v>830</v>
      </c>
    </row>
    <row r="404" spans="1:4">
      <c r="A404" s="4" t="s">
        <v>168</v>
      </c>
      <c r="D404" s="4" t="s">
        <v>831</v>
      </c>
    </row>
    <row r="405" spans="1:4">
      <c r="A405" s="4" t="s">
        <v>357</v>
      </c>
      <c r="D405" s="4" t="s">
        <v>357</v>
      </c>
    </row>
    <row r="406" spans="1:4">
      <c r="A406" s="4" t="s">
        <v>309</v>
      </c>
      <c r="D406" s="4" t="s">
        <v>832</v>
      </c>
    </row>
    <row r="407" spans="1:4">
      <c r="A407" s="4" t="s">
        <v>299</v>
      </c>
      <c r="D407" s="4" t="s">
        <v>833</v>
      </c>
    </row>
    <row r="408" spans="1:4">
      <c r="A408" s="4" t="s">
        <v>172</v>
      </c>
      <c r="D408" s="4" t="s">
        <v>834</v>
      </c>
    </row>
    <row r="409" spans="1:4">
      <c r="A409" s="4" t="s">
        <v>155</v>
      </c>
      <c r="D409" s="4" t="s">
        <v>835</v>
      </c>
    </row>
    <row r="410" spans="1:4">
      <c r="A410" s="4" t="s">
        <v>150</v>
      </c>
      <c r="D410" s="4" t="s">
        <v>836</v>
      </c>
    </row>
    <row r="411" spans="1:4">
      <c r="A411" s="1" t="s">
        <v>399</v>
      </c>
      <c r="D411" s="4" t="s">
        <v>837</v>
      </c>
    </row>
    <row r="412" spans="1:4">
      <c r="A412" s="4" t="s">
        <v>158</v>
      </c>
      <c r="D412" s="4" t="s">
        <v>838</v>
      </c>
    </row>
    <row r="413" spans="1:4">
      <c r="A413" s="4" t="s">
        <v>356</v>
      </c>
      <c r="D413" s="4" t="s">
        <v>356</v>
      </c>
    </row>
    <row r="414" spans="1:4">
      <c r="A414" s="1" t="s">
        <v>132</v>
      </c>
      <c r="D414" s="4" t="s">
        <v>839</v>
      </c>
    </row>
    <row r="415" spans="1:4">
      <c r="A415" s="4" t="s">
        <v>117</v>
      </c>
      <c r="D415" s="4" t="s">
        <v>840</v>
      </c>
    </row>
    <row r="416" spans="1:4">
      <c r="A416" s="4" t="s">
        <v>139</v>
      </c>
      <c r="D416" s="4" t="s">
        <v>841</v>
      </c>
    </row>
    <row r="417" spans="1:4">
      <c r="A417" s="4" t="s">
        <v>143</v>
      </c>
      <c r="D417" s="4" t="s">
        <v>842</v>
      </c>
    </row>
    <row r="418" spans="1:4">
      <c r="A418" s="4" t="s">
        <v>232</v>
      </c>
      <c r="D418" s="4" t="s">
        <v>843</v>
      </c>
    </row>
    <row r="419" spans="1:4">
      <c r="A419" s="4" t="s">
        <v>190</v>
      </c>
      <c r="D419" s="4" t="s">
        <v>844</v>
      </c>
    </row>
    <row r="420" spans="1:4">
      <c r="A420" s="4" t="s">
        <v>191</v>
      </c>
      <c r="D420" s="4" t="s">
        <v>845</v>
      </c>
    </row>
    <row r="421" spans="1:4">
      <c r="A421" s="4" t="s">
        <v>189</v>
      </c>
      <c r="D421" s="4" t="s">
        <v>846</v>
      </c>
    </row>
    <row r="422" spans="1:4">
      <c r="A422" s="4" t="s">
        <v>192</v>
      </c>
      <c r="D422" s="4" t="s">
        <v>847</v>
      </c>
    </row>
    <row r="423" spans="1:4">
      <c r="A423" s="4" t="s">
        <v>148</v>
      </c>
      <c r="D423" s="4" t="s">
        <v>848</v>
      </c>
    </row>
    <row r="424" spans="1:4">
      <c r="A424" s="4" t="s">
        <v>24</v>
      </c>
      <c r="D424" s="4" t="s">
        <v>849</v>
      </c>
    </row>
    <row r="425" spans="1:4">
      <c r="A425" s="4" t="s">
        <v>220</v>
      </c>
      <c r="D425" s="4" t="s">
        <v>850</v>
      </c>
    </row>
    <row r="426" spans="1:4">
      <c r="A426" s="4" t="s">
        <v>8</v>
      </c>
      <c r="D426" s="4" t="s">
        <v>851</v>
      </c>
    </row>
    <row r="427" spans="1:4">
      <c r="A427" s="4" t="s">
        <v>125</v>
      </c>
      <c r="D427" s="4" t="s">
        <v>852</v>
      </c>
    </row>
    <row r="428" spans="1:4">
      <c r="A428" s="4" t="s">
        <v>205</v>
      </c>
      <c r="D428" s="4" t="s">
        <v>853</v>
      </c>
    </row>
    <row r="429" spans="1:4">
      <c r="A429" s="4" t="s">
        <v>124</v>
      </c>
      <c r="D429" s="4" t="s">
        <v>854</v>
      </c>
    </row>
  </sheetData>
  <mergeCells count="6">
    <mergeCell ref="V2:W2"/>
    <mergeCell ref="G2:H2"/>
    <mergeCell ref="J2:K2"/>
    <mergeCell ref="M2:N2"/>
    <mergeCell ref="P2:Q2"/>
    <mergeCell ref="S2:T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E3610-E197-4E3C-8FFE-AE7F01B04BE1}">
  <sheetPr codeName="Sheet10"/>
  <dimension ref="A1:X619"/>
  <sheetViews>
    <sheetView showZeros="0" tabSelected="1" topLeftCell="A386" workbookViewId="0">
      <selection activeCell="B401" sqref="B401"/>
    </sheetView>
  </sheetViews>
  <sheetFormatPr defaultRowHeight="15"/>
  <cols>
    <col min="1" max="1" width="19.7109375" bestFit="1" customWidth="1"/>
    <col min="2" max="2" width="19.7109375" customWidth="1"/>
    <col min="4" max="5" width="9.140625" style="1"/>
    <col min="7" max="7" width="13.7109375" bestFit="1" customWidth="1"/>
    <col min="8" max="8" width="24.85546875" bestFit="1" customWidth="1"/>
    <col min="11" max="11" width="8.5703125" customWidth="1"/>
    <col min="14" max="14" width="9.140625" style="4"/>
    <col min="15" max="15" width="9.140625" style="1"/>
    <col min="16" max="16" width="24.85546875" style="4" bestFit="1" customWidth="1"/>
  </cols>
  <sheetData>
    <row r="1" spans="1:24">
      <c r="A1" s="3" t="s">
        <v>432</v>
      </c>
      <c r="B1" s="3" t="s">
        <v>1634</v>
      </c>
      <c r="C1" s="6" t="s">
        <v>428</v>
      </c>
      <c r="D1" s="6" t="s">
        <v>429</v>
      </c>
      <c r="E1" s="6" t="s">
        <v>430</v>
      </c>
      <c r="F1" s="7" t="s">
        <v>431</v>
      </c>
      <c r="G1" s="2" cm="1">
        <f t="array" ref="G1">_xll.S("Al2O3",25)</f>
        <v>50.948572181701664</v>
      </c>
      <c r="H1" s="3" t="s">
        <v>2793</v>
      </c>
      <c r="I1" s="6" t="s">
        <v>428</v>
      </c>
      <c r="J1" s="6" t="s">
        <v>429</v>
      </c>
      <c r="K1" s="6" t="s">
        <v>430</v>
      </c>
      <c r="L1" s="7" t="s">
        <v>431</v>
      </c>
      <c r="N1" s="38" t="s">
        <v>2491</v>
      </c>
      <c r="O1" s="38"/>
      <c r="Q1" s="38" t="s">
        <v>2490</v>
      </c>
      <c r="R1" s="38"/>
      <c r="T1" s="38" t="s">
        <v>2493</v>
      </c>
      <c r="U1" s="38"/>
      <c r="W1" s="38" t="s">
        <v>1610</v>
      </c>
      <c r="X1" s="38"/>
    </row>
    <row r="2" spans="1:24" ht="18.75">
      <c r="A2" s="4" t="s">
        <v>402</v>
      </c>
      <c r="B2" s="4">
        <v>1</v>
      </c>
      <c r="C2" s="1" cm="1">
        <f t="array" ref="C2">_xll.H($A2,25)/$B2</f>
        <v>-408.26639617919926</v>
      </c>
      <c r="D2" s="1" cm="1">
        <f t="array" ref="D2">_xll.S($A2,25)/$B2</f>
        <v>59.299829414367679</v>
      </c>
      <c r="E2" s="1" cm="1">
        <f t="array" ref="E2">_xll.CP($A2,25)/$B2</f>
        <v>48.027804562435811</v>
      </c>
      <c r="F2" s="8" cm="1">
        <f t="array" ref="F2">IF(_xll.DE(A2)&gt;0,_xll.MW(A2)/(602.2*_xll.DE(A2)),"")/$B2</f>
        <v>3.4041845275313481E-2</v>
      </c>
      <c r="G2" s="3" t="s">
        <v>424</v>
      </c>
      <c r="H2" s="4" t="s">
        <v>2503</v>
      </c>
      <c r="I2" s="1" cm="1">
        <f t="array" ref="I2">_xll.H($H2,25)/$B2</f>
        <v>-482.70001538085938</v>
      </c>
      <c r="J2" s="1" cm="1">
        <f t="array" ref="J2">_xll.S($H2,25)/$B2</f>
        <v>103.99999763488771</v>
      </c>
      <c r="K2" s="1" cm="1">
        <f t="array" ref="K2">_xll.CP($H2,25)/$B2</f>
        <v>89.000713226185795</v>
      </c>
      <c r="L2" s="8" cm="1">
        <f t="array" ref="L2">IF(_xll.DE(H2)&gt;0,_xll.MW(H2)/(602.2*_xll.DE(H2)),"")/$B2</f>
        <v>4.770417999303677E-2</v>
      </c>
      <c r="N2" s="1">
        <f t="shared" ref="N2:N63" si="0">IF(AND(ISNUMBER(D2),ISNUMBER(J2)),D2,"")</f>
        <v>59.299829414367679</v>
      </c>
      <c r="O2" s="1">
        <f t="shared" ref="O2:O63" si="1">IF(AND(ISNUMBER(D2),ISNUMBER(J2)),J2,"")</f>
        <v>103.99999763488771</v>
      </c>
      <c r="P2" s="4" t="str">
        <f>IF(RIGHT(H2, 5)="(NO3)",SUBSTITUTE(H2,"(NO3)","NO3"),H2)</f>
        <v>LiNO3</v>
      </c>
      <c r="Q2" s="1">
        <f t="shared" ref="Q2:Q63" si="2">IF(AND(ISNUMBER(C2),ISNUMBER(I2)),C2,"")</f>
        <v>-408.26639617919926</v>
      </c>
      <c r="R2" s="1">
        <f t="shared" ref="R2:R63" si="3">IF(AND(ISNUMBER(C2),ISNUMBER(I2)),I2,"")</f>
        <v>-482.70001538085938</v>
      </c>
      <c r="T2" s="1">
        <f>IF(AND(ISNUMBER(E2),ISNUMBER(K2)),E2,"")</f>
        <v>48.027804562435811</v>
      </c>
      <c r="U2" s="1">
        <f>IF(AND(ISNUMBER(E2),ISNUMBER(K2)),K2,"")</f>
        <v>89.000713226185795</v>
      </c>
      <c r="W2" s="8">
        <f>IF(AND(ISNUMBER(F2),ISNUMBER(L2)),F2,"")</f>
        <v>3.4041845275313481E-2</v>
      </c>
      <c r="X2" s="8">
        <f>IF(AND(ISNUMBER(F2),ISNUMBER(L2)),L2,"")</f>
        <v>4.770417999303677E-2</v>
      </c>
    </row>
    <row r="3" spans="1:24" ht="18">
      <c r="A3" s="4" t="s">
        <v>81</v>
      </c>
      <c r="B3" s="4">
        <v>1</v>
      </c>
      <c r="C3" s="1" cm="1">
        <f t="array" ref="C3">_xll.H($A3,25)/$B3</f>
        <v>-137.00000003051758</v>
      </c>
      <c r="D3" s="1" cm="1">
        <f t="array" ref="D3">_xll.S($A3,25)/$B3</f>
        <v>86.190401596069336</v>
      </c>
      <c r="E3" s="1" cm="1">
        <f t="array" ref="E3">_xll.CP($A3,25)/$B3</f>
        <v>52.550021293863857</v>
      </c>
      <c r="F3" s="8" cm="1">
        <f t="array" ref="F3">IF(_xll.DE(A3)&gt;0,_xll.MW(A3)/(602.2*_xll.DE(A3)),"")/$B3</f>
        <v>3.9709071244688796E-2</v>
      </c>
      <c r="H3" s="4" t="s">
        <v>2504</v>
      </c>
      <c r="I3" s="1" t="e" cm="1">
        <f t="array" ref="I3">_xll.H($H3,25)/$B3</f>
        <v>#VALUE!</v>
      </c>
      <c r="J3" s="1" t="e" cm="1">
        <f t="array" ref="J3">_xll.S($H3,25)/$B3</f>
        <v>#VALUE!</v>
      </c>
      <c r="K3" s="1" t="e" cm="1">
        <f t="array" ref="K3">_xll.CP($H3,25)/$B3</f>
        <v>#VALUE!</v>
      </c>
      <c r="L3" s="8" t="e" cm="1">
        <f t="array" ref="L3">IF(_xll.DE(H3)&gt;0,_xll.MW(H3)/(602.2*_xll.DE(H3)),"")/$B3</f>
        <v>#VALUE!</v>
      </c>
      <c r="N3" s="1" t="str">
        <f t="shared" si="0"/>
        <v/>
      </c>
      <c r="O3" s="1" t="str">
        <f t="shared" si="1"/>
        <v/>
      </c>
      <c r="P3" s="4" t="str">
        <f t="shared" ref="P3:P66" si="4">IF(RIGHT(H3, 5)="(NO3)",SUBSTITUTE(H3,"(NO3)","NO3"),H3)</f>
        <v>CuNO3</v>
      </c>
      <c r="Q3" s="1" t="str">
        <f t="shared" si="2"/>
        <v/>
      </c>
      <c r="R3" s="1" t="str">
        <f t="shared" si="3"/>
        <v/>
      </c>
      <c r="T3" s="1" t="str">
        <f t="shared" ref="T3:T64" si="5">IF(AND(ISNUMBER(E3),ISNUMBER(K3)),E3,"")</f>
        <v/>
      </c>
      <c r="U3" s="1" t="str">
        <f t="shared" ref="U3:U64" si="6">IF(AND(ISNUMBER(E3),ISNUMBER(K3)),K3,"")</f>
        <v/>
      </c>
      <c r="W3" s="8" t="str">
        <f t="shared" ref="W3:W64" si="7">IF(AND(ISNUMBER(F3),ISNUMBER(L3)),F3,"")</f>
        <v/>
      </c>
      <c r="X3" s="8" t="str">
        <f t="shared" ref="X3:X64" si="8">IF(AND(ISNUMBER(F3),ISNUMBER(L3)),L3,"")</f>
        <v/>
      </c>
    </row>
    <row r="4" spans="1:24" ht="18">
      <c r="A4" s="4" t="s">
        <v>92</v>
      </c>
      <c r="B4" s="4">
        <v>1</v>
      </c>
      <c r="C4" s="1" cm="1">
        <f t="array" ref="C4">_xll.H($A4,25)/$B4</f>
        <v>-127.0680994720459</v>
      </c>
      <c r="D4" s="1" cm="1">
        <f t="array" ref="D4">_xll.S($A4,25)/$B4</f>
        <v>96.231999999999999</v>
      </c>
      <c r="E4" s="1" cm="1">
        <f t="array" ref="E4">_xll.CP($A4,25)/$B4</f>
        <v>52.977162837527885</v>
      </c>
      <c r="F4" s="8" cm="1">
        <f t="array" ref="F4">IF(_xll.DE(A4)&gt;0,_xll.MW(A4)/(602.2*_xll.DE(A4)),"")/$B4</f>
        <v>4.2805039040001672E-2</v>
      </c>
      <c r="H4" s="4" t="s">
        <v>2505</v>
      </c>
      <c r="I4" s="1" cm="1">
        <f t="array" ref="I4">_xll.H($H4,25)/$B4</f>
        <v>-120.49919680786134</v>
      </c>
      <c r="J4" s="1" cm="1">
        <f t="array" ref="J4">_xll.S($H4,25)/$B4</f>
        <v>141.00101068115234</v>
      </c>
      <c r="K4" s="1" cm="1">
        <f t="array" ref="K4">_xll.CP($H4,25)/$B4</f>
        <v>93.204122245739271</v>
      </c>
      <c r="L4" s="8" cm="1">
        <f t="array" ref="L4">IF(_xll.DE(H4)&gt;0,_xll.MW(H4)/(602.2*_xll.DE(H4)),"")/$B4</f>
        <v>6.4847705434182334E-2</v>
      </c>
      <c r="N4" s="1">
        <f t="shared" si="0"/>
        <v>96.231999999999999</v>
      </c>
      <c r="O4" s="1">
        <f t="shared" si="1"/>
        <v>141.00101068115234</v>
      </c>
      <c r="P4" s="4" t="str">
        <f t="shared" si="4"/>
        <v>AgNO3</v>
      </c>
      <c r="Q4" s="1">
        <f t="shared" si="2"/>
        <v>-127.0680994720459</v>
      </c>
      <c r="R4" s="1">
        <f t="shared" si="3"/>
        <v>-120.49919680786134</v>
      </c>
      <c r="T4" s="1">
        <f t="shared" si="5"/>
        <v>52.977162837527885</v>
      </c>
      <c r="U4" s="1">
        <f t="shared" si="6"/>
        <v>93.204122245739271</v>
      </c>
      <c r="W4" s="8">
        <f t="shared" si="7"/>
        <v>4.2805039040001672E-2</v>
      </c>
      <c r="X4" s="8">
        <f t="shared" si="8"/>
        <v>6.4847705434182334E-2</v>
      </c>
    </row>
    <row r="5" spans="1:24" ht="18">
      <c r="A5" s="4" t="s">
        <v>35</v>
      </c>
      <c r="B5" s="4">
        <v>1</v>
      </c>
      <c r="C5" s="1" cm="1">
        <f t="array" ref="C5">_xll.H($A5,25)/$B5</f>
        <v>-411.11981701660159</v>
      </c>
      <c r="D5" s="1" cm="1">
        <f t="array" ref="D5">_xll.S($A5,25)/$B5</f>
        <v>72.132159042358396</v>
      </c>
      <c r="E5" s="1" cm="1">
        <f t="array" ref="E5">_xll.CP($A5,25)/$B5</f>
        <v>50.483360349924574</v>
      </c>
      <c r="F5" s="8" cm="1">
        <f t="array" ref="F5">IF(_xll.DE(A5)&gt;0,_xll.MW(A5)/(602.2*_xll.DE(A5)),"")/$B5</f>
        <v>4.4826222488100045E-2</v>
      </c>
      <c r="H5" s="4" t="s">
        <v>2506</v>
      </c>
      <c r="I5" s="1" cm="1">
        <f t="array" ref="I5">_xll.H($H5,25)/$B5</f>
        <v>-467.70002807617192</v>
      </c>
      <c r="J5" s="1" cm="1">
        <f t="array" ref="J5">_xll.S($H5,25)/$B5</f>
        <v>116.40000395202637</v>
      </c>
      <c r="K5" s="1" cm="1">
        <f t="array" ref="K5">_xll.CP($H5,25)/$B5</f>
        <v>93.037669332727233</v>
      </c>
      <c r="L5" s="8" cm="1">
        <f t="array" ref="L5">IF(_xll.DE(H5)&gt;0,_xll.MW(H5)/(602.2*_xll.DE(H5)),"")/$B5</f>
        <v>6.2451446200700908E-2</v>
      </c>
      <c r="N5" s="1">
        <f t="shared" si="0"/>
        <v>72.132159042358396</v>
      </c>
      <c r="O5" s="1">
        <f t="shared" si="1"/>
        <v>116.40000395202637</v>
      </c>
      <c r="P5" s="4" t="str">
        <f t="shared" si="4"/>
        <v>NaNO3</v>
      </c>
      <c r="Q5" s="1">
        <f t="shared" si="2"/>
        <v>-411.11981701660159</v>
      </c>
      <c r="R5" s="1">
        <f t="shared" si="3"/>
        <v>-467.70002807617192</v>
      </c>
      <c r="T5" s="1">
        <f t="shared" si="5"/>
        <v>50.483360349924574</v>
      </c>
      <c r="U5" s="1">
        <f t="shared" si="6"/>
        <v>93.037669332727233</v>
      </c>
      <c r="W5" s="8">
        <f t="shared" si="7"/>
        <v>4.4826222488100045E-2</v>
      </c>
      <c r="X5" s="8">
        <f t="shared" si="8"/>
        <v>6.2451446200700908E-2</v>
      </c>
    </row>
    <row r="6" spans="1:24" ht="18">
      <c r="A6" s="4" t="s">
        <v>120</v>
      </c>
      <c r="B6" s="4">
        <v>1</v>
      </c>
      <c r="C6" s="1" cm="1">
        <f t="array" ref="C6">_xll.H($A6,25)/$B6</f>
        <v>-671.0999759521485</v>
      </c>
      <c r="D6" s="1" cm="1">
        <f t="array" ref="D6">_xll.S($A6,25)/$B6</f>
        <v>172.80001080322268</v>
      </c>
      <c r="E6" s="1" cm="1">
        <f t="array" ref="E6">_xll.CP($A6,25)/$B6</f>
        <v>144.00022282667817</v>
      </c>
      <c r="F6" s="8" cm="1">
        <f t="array" ref="F6">IF(_xll.DE(A6)&gt;0,_xll.MW(A6)/(602.2*_xll.DE(A6)),"")/$B6</f>
        <v>4.7595533075209223E-2</v>
      </c>
      <c r="H6" s="4" t="s">
        <v>2507</v>
      </c>
      <c r="I6" s="1" t="e" cm="1">
        <f t="array" ref="I6">_xll.H($H6,25)/$B6</f>
        <v>#VALUE!</v>
      </c>
      <c r="J6" s="1" t="e" cm="1">
        <f t="array" ref="J6">_xll.S($H6,25)/$B6</f>
        <v>#VALUE!</v>
      </c>
      <c r="K6" s="1" t="e" cm="1">
        <f t="array" ref="K6">_xll.CP($H6,25)/$B6</f>
        <v>#VALUE!</v>
      </c>
      <c r="L6" s="8" t="e" cm="1">
        <f t="array" ref="L6">IF(_xll.DE(H6)&gt;0,_xll.MW(H6)/(602.2*_xll.DE(H6)),"")/$B6</f>
        <v>#VALUE!</v>
      </c>
      <c r="N6" s="1" t="str">
        <f t="shared" si="0"/>
        <v/>
      </c>
      <c r="O6" s="1" t="str">
        <f t="shared" si="1"/>
        <v/>
      </c>
      <c r="P6" s="4" t="str">
        <f t="shared" si="4"/>
        <v>WO(NO3)4</v>
      </c>
      <c r="Q6" s="1" t="str">
        <f t="shared" si="2"/>
        <v/>
      </c>
      <c r="R6" s="1" t="str">
        <f t="shared" si="3"/>
        <v/>
      </c>
      <c r="T6" s="1" t="str">
        <f t="shared" si="5"/>
        <v/>
      </c>
      <c r="U6" s="1" t="str">
        <f t="shared" si="6"/>
        <v/>
      </c>
      <c r="W6" s="8" t="str">
        <f t="shared" si="7"/>
        <v/>
      </c>
      <c r="X6" s="8" t="str">
        <f t="shared" si="8"/>
        <v/>
      </c>
    </row>
    <row r="7" spans="1:24" ht="18">
      <c r="A7" s="4" t="s">
        <v>229</v>
      </c>
      <c r="B7" s="4">
        <v>1</v>
      </c>
      <c r="C7" s="1" cm="1">
        <f t="array" ref="C7">_xll.H($A7,25)/$B7</f>
        <v>-190.19209106445314</v>
      </c>
      <c r="D7" s="1" cm="1">
        <f t="array" ref="D7">_xll.S($A7,25)/$B7</f>
        <v>161.43960424804689</v>
      </c>
      <c r="E7" s="1" cm="1">
        <f t="array" ref="E7">_xll.CP($A7,25)/$B7</f>
        <v>74.171520729726026</v>
      </c>
      <c r="F7" s="8" cm="1">
        <f t="array" ref="F7">IF(_xll.DE(A7)&gt;0,_xll.MW(A7)/(602.2*_xll.DE(A7)),"")/$B7</f>
        <v>4.7773140334805168E-2</v>
      </c>
      <c r="H7" s="4" t="s">
        <v>2508</v>
      </c>
      <c r="I7" s="1" t="e" cm="1">
        <f t="array" ref="I7">_xll.H($H7,25)/$B7</f>
        <v>#VALUE!</v>
      </c>
      <c r="J7" s="1" t="e" cm="1">
        <f t="array" ref="J7">_xll.S($H7,25)/$B7</f>
        <v>#VALUE!</v>
      </c>
      <c r="K7" s="1" t="e" cm="1">
        <f t="array" ref="K7">_xll.CP($H7,25)/$B7</f>
        <v>#VALUE!</v>
      </c>
      <c r="L7" s="8" t="e" cm="1">
        <f t="array" ref="L7">IF(_xll.DE(H7)&gt;0,_xll.MW(H7)/(602.2*_xll.DE(H7)),"")/$B7</f>
        <v>#VALUE!</v>
      </c>
      <c r="N7" s="1" t="str">
        <f t="shared" si="0"/>
        <v/>
      </c>
      <c r="O7" s="1" t="str">
        <f t="shared" si="1"/>
        <v/>
      </c>
      <c r="P7" s="4" t="str">
        <f t="shared" si="4"/>
        <v>Te(NO3)2</v>
      </c>
      <c r="Q7" s="1" t="str">
        <f t="shared" si="2"/>
        <v/>
      </c>
      <c r="R7" s="1" t="str">
        <f t="shared" si="3"/>
        <v/>
      </c>
      <c r="T7" s="1" t="str">
        <f t="shared" si="5"/>
        <v/>
      </c>
      <c r="U7" s="1" t="str">
        <f t="shared" si="6"/>
        <v/>
      </c>
      <c r="W7" s="8" t="str">
        <f t="shared" si="7"/>
        <v/>
      </c>
      <c r="X7" s="8" t="str">
        <f t="shared" si="8"/>
        <v/>
      </c>
    </row>
    <row r="8" spans="1:24" ht="18">
      <c r="A8" s="1" t="s">
        <v>52</v>
      </c>
      <c r="B8" s="4">
        <v>1</v>
      </c>
      <c r="C8" s="1" cm="1">
        <f t="array" ref="C8">_xll.H($A8,25)/$B8</f>
        <v>-132.46330062866213</v>
      </c>
      <c r="D8" s="1" cm="1">
        <f t="array" ref="D8">_xll.S($A8,25)/$B8</f>
        <v>96.264998733520514</v>
      </c>
      <c r="E8" s="1" cm="1">
        <f t="array" ref="E8">_xll.CP($A8,25)/$B8</f>
        <v>50.987982246423748</v>
      </c>
      <c r="F8" s="8" cm="1">
        <f t="array" ref="F8">IF(_xll.DE(A8)&gt;0,_xll.MW(A8)/(602.2*_xll.DE(A8)),"")/$B8</f>
        <v>5.4744105187485216E-2</v>
      </c>
      <c r="H8" s="1" t="s">
        <v>2509</v>
      </c>
      <c r="I8" s="1" cm="1">
        <f t="array" ref="I8">_xll.H($H8,25)/$B8</f>
        <v>-285.00001416015624</v>
      </c>
      <c r="J8" s="1" cm="1">
        <f t="array" ref="J8">_xll.S($H8,25)/$B8</f>
        <v>230.00000750732423</v>
      </c>
      <c r="K8" s="1" cm="1">
        <f t="array" ref="K8">_xll.CP($H8,25)/$B8</f>
        <v>0</v>
      </c>
      <c r="L8" s="8" t="e" cm="1">
        <f t="array" ref="L8">IF(_xll.DE(H8)&gt;0,_xll.MW(H8)/(602.2*_xll.DE(H8)),"")/$B8</f>
        <v>#VALUE!</v>
      </c>
      <c r="N8" s="1">
        <f t="shared" si="0"/>
        <v>96.264998733520514</v>
      </c>
      <c r="O8" s="1">
        <f t="shared" si="1"/>
        <v>230.00000750732423</v>
      </c>
      <c r="P8" s="4" t="str">
        <f t="shared" si="4"/>
        <v>HgNO3</v>
      </c>
      <c r="Q8" s="1">
        <f t="shared" si="2"/>
        <v>-132.46330062866213</v>
      </c>
      <c r="R8" s="1">
        <f t="shared" si="3"/>
        <v>-285.00001416015624</v>
      </c>
      <c r="T8" s="1">
        <f t="shared" si="5"/>
        <v>50.987982246423748</v>
      </c>
      <c r="U8" s="1">
        <f t="shared" si="6"/>
        <v>0</v>
      </c>
      <c r="W8" s="8" t="str">
        <f t="shared" si="7"/>
        <v/>
      </c>
      <c r="X8" s="8" t="str">
        <f t="shared" si="8"/>
        <v/>
      </c>
    </row>
    <row r="9" spans="1:24">
      <c r="A9" s="4" t="s">
        <v>104</v>
      </c>
      <c r="B9" s="4">
        <v>1</v>
      </c>
      <c r="C9" s="1" cm="1">
        <f t="array" ref="C9">_xll.H($A9,25)/$B9</f>
        <v>-712.99954125976569</v>
      </c>
      <c r="D9" s="1" cm="1">
        <f t="array" ref="D9">_xll.S($A9,25)/$B9</f>
        <v>102.99999635314941</v>
      </c>
      <c r="E9" s="1" cm="1">
        <f t="array" ref="E9">_xll.CP($A9,25)/$B9</f>
        <v>98.001833404541017</v>
      </c>
      <c r="F9" s="8" cm="1">
        <f t="array" ref="F9">IF(_xll.DE(A9)&gt;0,_xll.MW(A9)/(602.2*_xll.DE(A9)),"")/$B9</f>
        <v>5.5730176021531658E-2</v>
      </c>
      <c r="H9" s="4" t="s">
        <v>2402</v>
      </c>
      <c r="I9" s="1" t="e" cm="1">
        <f t="array" ref="I9">_xll.H($H9,25)/$B9</f>
        <v>#VALUE!</v>
      </c>
      <c r="J9" s="1" t="e" cm="1">
        <f t="array" ref="J9">_xll.S($H9,25)/$B9</f>
        <v>#VALUE!</v>
      </c>
      <c r="K9" s="1" t="e" cm="1">
        <f t="array" ref="K9">_xll.CP($H9,25)/$B9</f>
        <v>#VALUE!</v>
      </c>
      <c r="L9" s="8" t="e" cm="1">
        <f t="array" ref="L9">IF(_xll.DE(H9)&gt;0,_xll.MW(H9)/(602.2*_xll.DE(H9)),"")/$B9</f>
        <v>#VALUE!</v>
      </c>
      <c r="N9" s="1" t="str">
        <f t="shared" si="0"/>
        <v/>
      </c>
      <c r="O9" s="1" t="str">
        <f t="shared" si="1"/>
        <v/>
      </c>
      <c r="P9" s="4" t="s">
        <v>2402</v>
      </c>
      <c r="Q9" s="1" t="str">
        <f t="shared" si="2"/>
        <v/>
      </c>
      <c r="R9" s="1" t="str">
        <f t="shared" si="3"/>
        <v/>
      </c>
      <c r="T9" s="1" t="str">
        <f t="shared" si="5"/>
        <v/>
      </c>
      <c r="U9" s="1" t="str">
        <f t="shared" si="6"/>
        <v/>
      </c>
      <c r="W9" s="8" t="str">
        <f t="shared" si="7"/>
        <v/>
      </c>
      <c r="X9" s="8" t="str">
        <f t="shared" si="8"/>
        <v/>
      </c>
    </row>
    <row r="10" spans="1:24" ht="18">
      <c r="A10" s="4" t="s">
        <v>186</v>
      </c>
      <c r="B10" s="4">
        <v>1</v>
      </c>
      <c r="C10" s="1" cm="1">
        <f t="array" ref="C10">_xll.H($A10,25)/$B10</f>
        <v>-383.70001617431643</v>
      </c>
      <c r="D10" s="1" cm="1">
        <f t="array" ref="D10">_xll.S($A10,25)/$B10</f>
        <v>101.69999787902833</v>
      </c>
      <c r="E10" s="1" cm="1">
        <f t="array" ref="E10">_xll.CP($A10,25)/$B10</f>
        <v>71.91956445944254</v>
      </c>
      <c r="F10" s="8" cm="1">
        <f t="array" ref="F10">IF(_xll.DE(A10)&gt;0,_xll.MW(A10)/(602.2*_xll.DE(A10)),"")/$B10</f>
        <v>5.6019295200380737E-2</v>
      </c>
      <c r="H10" s="4" t="s">
        <v>2510</v>
      </c>
      <c r="I10" s="1" t="e" cm="1">
        <f t="array" ref="I10">_xll.H($H10,25)/$B10</f>
        <v>#VALUE!</v>
      </c>
      <c r="J10" s="1" t="e" cm="1">
        <f t="array" ref="J10">_xll.S($H10,25)/$B10</f>
        <v>#VALUE!</v>
      </c>
      <c r="K10" s="1" t="e" cm="1">
        <f t="array" ref="K10">_xll.CP($H10,25)/$B10</f>
        <v>#VALUE!</v>
      </c>
      <c r="L10" s="8" t="e" cm="1">
        <f t="array" ref="L10">IF(_xll.DE(H10)&gt;0,_xll.MW(H10)/(602.2*_xll.DE(H10)),"")/$B10</f>
        <v>#VALUE!</v>
      </c>
      <c r="N10" s="1" t="str">
        <f t="shared" si="0"/>
        <v/>
      </c>
      <c r="O10" s="1" t="str">
        <f t="shared" si="1"/>
        <v/>
      </c>
      <c r="P10" s="4" t="str">
        <f t="shared" si="4"/>
        <v>BiONO3</v>
      </c>
      <c r="Q10" s="1" t="str">
        <f t="shared" si="2"/>
        <v/>
      </c>
      <c r="R10" s="1" t="str">
        <f t="shared" si="3"/>
        <v/>
      </c>
      <c r="T10" s="1" t="str">
        <f t="shared" si="5"/>
        <v/>
      </c>
      <c r="U10" s="1" t="str">
        <f t="shared" si="6"/>
        <v/>
      </c>
      <c r="W10" s="8" t="str">
        <f t="shared" si="7"/>
        <v/>
      </c>
      <c r="X10" s="8" t="str">
        <f t="shared" si="8"/>
        <v/>
      </c>
    </row>
    <row r="11" spans="1:24" ht="18">
      <c r="A11" s="4" t="s">
        <v>165</v>
      </c>
      <c r="B11" s="4">
        <v>1</v>
      </c>
      <c r="C11" s="1" cm="1">
        <f t="array" ref="C11">_xll.H($A11,25)/$B11</f>
        <v>-407.60000531005863</v>
      </c>
      <c r="D11" s="1" cm="1">
        <f t="array" ref="D11">_xll.S($A11,25)/$B11</f>
        <v>82.550006851196287</v>
      </c>
      <c r="E11" s="1" cm="1">
        <f t="array" ref="E11">_xll.CP($A11,25)/$B11</f>
        <v>70.499974898145922</v>
      </c>
      <c r="F11" s="8" cm="1">
        <f t="array" ref="F11">IF(_xll.DE(A11)&gt;0,_xll.MW(A11)/(602.2*_xll.DE(A11)),"")/$B11</f>
        <v>5.7476030522955503E-2</v>
      </c>
      <c r="H11" s="4" t="s">
        <v>2511</v>
      </c>
      <c r="I11" s="1" t="e" cm="1">
        <f t="array" ref="I11">_xll.H($H11,25)/$B11</f>
        <v>#VALUE!</v>
      </c>
      <c r="J11" s="1" t="e" cm="1">
        <f t="array" ref="J11">_xll.S($H11,25)/$B11</f>
        <v>#VALUE!</v>
      </c>
      <c r="K11" s="1" t="e" cm="1">
        <f t="array" ref="K11">_xll.CP($H11,25)/$B11</f>
        <v>#VALUE!</v>
      </c>
      <c r="L11" s="8" t="e" cm="1">
        <f t="array" ref="L11">IF(_xll.DE(H11)&gt;0,_xll.MW(H11)/(602.2*_xll.DE(H11)),"")/$B11</f>
        <v>#VALUE!</v>
      </c>
      <c r="N11" s="1" t="str">
        <f t="shared" si="0"/>
        <v/>
      </c>
      <c r="O11" s="1" t="str">
        <f t="shared" si="1"/>
        <v/>
      </c>
      <c r="P11" s="4" t="str">
        <f t="shared" si="4"/>
        <v>FeONO3</v>
      </c>
      <c r="Q11" s="1" t="str">
        <f t="shared" si="2"/>
        <v/>
      </c>
      <c r="R11" s="1" t="str">
        <f t="shared" si="3"/>
        <v/>
      </c>
      <c r="T11" s="1" t="str">
        <f t="shared" si="5"/>
        <v/>
      </c>
      <c r="U11" s="1" t="str">
        <f t="shared" si="6"/>
        <v/>
      </c>
      <c r="W11" s="8" t="str">
        <f t="shared" si="7"/>
        <v/>
      </c>
      <c r="X11" s="8" t="str">
        <f t="shared" si="8"/>
        <v/>
      </c>
    </row>
    <row r="12" spans="1:24" ht="18">
      <c r="A12" s="1" t="s">
        <v>254</v>
      </c>
      <c r="B12" s="4">
        <v>1</v>
      </c>
      <c r="C12" s="1" cm="1">
        <f t="array" ref="C12">_xll.H($A12,25)/$B12</f>
        <v>-314.55308935546879</v>
      </c>
      <c r="D12" s="1" cm="1">
        <f t="array" ref="D12">_xll.S($A12,25)/$B12</f>
        <v>94.976803192138675</v>
      </c>
      <c r="E12" s="1" cm="1">
        <f t="array" ref="E12">_xll.CP($A12,25)/$B12</f>
        <v>86.647065558830263</v>
      </c>
      <c r="F12" s="8" cm="1">
        <f t="array" ref="F12">IF(_xll.DE(A12)&gt;0,_xll.MW(A12)/(602.2*_xll.DE(A12)),"")/$B12</f>
        <v>5.8056690826732676E-2</v>
      </c>
      <c r="H12" s="1" t="s">
        <v>2512</v>
      </c>
      <c r="I12" s="1" cm="1">
        <f t="array" ref="I12">_xll.H($H12,25)/$B12</f>
        <v>-365.60001531982425</v>
      </c>
      <c r="J12" s="1" cm="1">
        <f t="array" ref="J12">_xll.S($H12,25)/$B12</f>
        <v>150.8099899597168</v>
      </c>
      <c r="K12" s="1" cm="1">
        <f t="array" ref="K12">_xll.CP($H12,25)/$B12</f>
        <v>139.08005306298946</v>
      </c>
      <c r="L12" s="8" cm="1">
        <f t="array" ref="L12">IF(_xll.DE(H12)&gt;0,_xll.MW(H12)/(602.2*_xll.DE(H12)),"")/$B12</f>
        <v>7.7054047135085721E-2</v>
      </c>
      <c r="N12" s="1">
        <f t="shared" si="0"/>
        <v>94.976803192138675</v>
      </c>
      <c r="O12" s="1">
        <f t="shared" si="1"/>
        <v>150.8099899597168</v>
      </c>
      <c r="P12" s="4" t="str">
        <f t="shared" si="4"/>
        <v>NH4NO3</v>
      </c>
      <c r="Q12" s="1">
        <f t="shared" si="2"/>
        <v>-314.55308935546879</v>
      </c>
      <c r="R12" s="1">
        <f t="shared" si="3"/>
        <v>-365.60001531982425</v>
      </c>
      <c r="T12" s="1">
        <f t="shared" si="5"/>
        <v>86.647065558830263</v>
      </c>
      <c r="U12" s="1">
        <f t="shared" si="6"/>
        <v>139.08005306298946</v>
      </c>
      <c r="W12" s="8">
        <f t="shared" si="7"/>
        <v>5.8056690826732676E-2</v>
      </c>
      <c r="X12" s="8">
        <f t="shared" si="8"/>
        <v>7.7054047135085721E-2</v>
      </c>
    </row>
    <row r="13" spans="1:24" ht="18">
      <c r="A13" s="4" t="s">
        <v>40</v>
      </c>
      <c r="B13" s="4">
        <v>1</v>
      </c>
      <c r="C13" s="1" cm="1">
        <f t="array" ref="C13">_xll.H($A13,25)/$B13</f>
        <v>-186.02060424804688</v>
      </c>
      <c r="D13" s="1" cm="1">
        <f t="array" ref="D13">_xll.S($A13,25)/$B13</f>
        <v>100.00180404663087</v>
      </c>
      <c r="E13" s="1" cm="1">
        <f t="array" ref="E13">_xll.CP($A13,25)/$B13</f>
        <v>51.427091621695659</v>
      </c>
      <c r="F13" s="8" cm="1">
        <f t="array" ref="F13">IF(_xll.DE(A13)&gt;0,_xll.MW(A13)/(602.2*_xll.DE(A13)),"")/$B13</f>
        <v>5.9626452134534123E-2</v>
      </c>
      <c r="H13" s="4" t="s">
        <v>2513</v>
      </c>
      <c r="I13" s="1" t="e" cm="1">
        <f t="array" ref="I13">_xll.H($H13,25)/$B13</f>
        <v>#VALUE!</v>
      </c>
      <c r="J13" s="1" t="e" cm="1">
        <f t="array" ref="J13">_xll.S($H13,25)/$B13</f>
        <v>#VALUE!</v>
      </c>
      <c r="K13" s="1" t="e" cm="1">
        <f t="array" ref="K13">_xll.CP($H13,25)/$B13</f>
        <v>#VALUE!</v>
      </c>
      <c r="L13" s="8" t="e" cm="1">
        <f t="array" ref="L13">IF(_xll.DE(H13)&gt;0,_xll.MW(H13)/(602.2*_xll.DE(H13)),"")/$B13</f>
        <v>#VALUE!</v>
      </c>
      <c r="N13" s="1" t="str">
        <f t="shared" si="0"/>
        <v/>
      </c>
      <c r="O13" s="1" t="str">
        <f t="shared" si="1"/>
        <v/>
      </c>
      <c r="P13" s="4" t="str">
        <f t="shared" si="4"/>
        <v>InNO3</v>
      </c>
      <c r="Q13" s="1" t="str">
        <f t="shared" si="2"/>
        <v/>
      </c>
      <c r="R13" s="1" t="str">
        <f t="shared" si="3"/>
        <v/>
      </c>
      <c r="T13" s="1" t="str">
        <f t="shared" si="5"/>
        <v/>
      </c>
      <c r="U13" s="1" t="str">
        <f t="shared" si="6"/>
        <v/>
      </c>
      <c r="W13" s="8" t="str">
        <f t="shared" si="7"/>
        <v/>
      </c>
      <c r="X13" s="8" t="str">
        <f t="shared" si="8"/>
        <v/>
      </c>
    </row>
    <row r="14" spans="1:24" ht="18">
      <c r="A14" s="4" t="s">
        <v>250</v>
      </c>
      <c r="B14" s="4">
        <v>1</v>
      </c>
      <c r="C14" s="1" cm="1">
        <f t="array" ref="C14">_xll.H($A14,25)/$B14</f>
        <v>-305.33199029541015</v>
      </c>
      <c r="D14" s="1" cm="1">
        <f t="array" ref="D14">_xll.S($A14,25)/$B14</f>
        <v>97.650003860473646</v>
      </c>
      <c r="E14" s="1" cm="1">
        <f t="array" ref="E14">_xll.CP($A14,25)/$B14</f>
        <v>71.669734412774119</v>
      </c>
      <c r="F14" s="8" cm="1">
        <f t="array" ref="F14">IF(_xll.DE(A14)&gt;0,_xll.MW(A14)/(602.2*_xll.DE(A14)),"")/$B14</f>
        <v>6.0622507023909221E-2</v>
      </c>
      <c r="H14" s="4" t="s">
        <v>2514</v>
      </c>
      <c r="I14" s="1" cm="1">
        <f t="array" ref="I14">_xll.H($H14,25)/$B14</f>
        <v>-414.99842510986332</v>
      </c>
      <c r="J14" s="1" cm="1">
        <f t="array" ref="J14">_xll.S($H14,25)/$B14</f>
        <v>192.045590423584</v>
      </c>
      <c r="K14" s="1" cm="1">
        <f t="array" ref="K14">_xll.CP($H14,25)/$B14</f>
        <v>0</v>
      </c>
      <c r="L14" s="8" t="e" cm="1">
        <f t="array" ref="L14">IF(_xll.DE(H14)&gt;0,_xll.MW(H14)/(602.2*_xll.DE(H14)),"")/$B14</f>
        <v>#VALUE!</v>
      </c>
      <c r="N14" s="1">
        <f t="shared" si="0"/>
        <v>97.650003860473646</v>
      </c>
      <c r="O14" s="1">
        <f t="shared" si="1"/>
        <v>192.045590423584</v>
      </c>
      <c r="P14" s="4" t="str">
        <f t="shared" si="4"/>
        <v>Ni(NO3)2</v>
      </c>
      <c r="Q14" s="1">
        <f t="shared" si="2"/>
        <v>-305.33199029541015</v>
      </c>
      <c r="R14" s="1">
        <f t="shared" si="3"/>
        <v>-414.99842510986332</v>
      </c>
      <c r="T14" s="1">
        <f t="shared" si="5"/>
        <v>71.669734412774119</v>
      </c>
      <c r="U14" s="1">
        <f t="shared" si="6"/>
        <v>0</v>
      </c>
      <c r="W14" s="8" t="str">
        <f t="shared" si="7"/>
        <v/>
      </c>
      <c r="X14" s="8" t="str">
        <f t="shared" si="8"/>
        <v/>
      </c>
    </row>
    <row r="15" spans="1:24" ht="18">
      <c r="A15" s="4" t="s">
        <v>292</v>
      </c>
      <c r="B15" s="4">
        <v>1</v>
      </c>
      <c r="C15" s="1" cm="1">
        <f t="array" ref="C15">_xll.H($A15,25)/$B15</f>
        <v>-436.68412341308596</v>
      </c>
      <c r="D15" s="1" cm="1">
        <f t="array" ref="D15">_xll.S($A15,25)/$B15</f>
        <v>82.709996841430666</v>
      </c>
      <c r="E15" s="1" cm="1">
        <f t="array" ref="E15">_xll.CP($A15,25)/$B15</f>
        <v>51.440022682636005</v>
      </c>
      <c r="F15" s="8" cm="1">
        <f t="array" ref="F15">IF(_xll.DE(A15)&gt;0,_xll.MW(A15)/(602.2*_xll.DE(A15)),"")/$B15</f>
        <v>6.2398307364267422E-2</v>
      </c>
      <c r="H15" s="4" t="s">
        <v>2515</v>
      </c>
      <c r="I15" s="1" cm="1">
        <f t="array" ref="I15">_xll.H($H15,25)/$B15</f>
        <v>-494.62830340576176</v>
      </c>
      <c r="J15" s="1" cm="1">
        <f t="array" ref="J15">_xll.S($H15,25)/$B15</f>
        <v>133.05119680786134</v>
      </c>
      <c r="K15" s="1" cm="1">
        <f t="array" ref="K15">_xll.CP($H15,25)/$B15</f>
        <v>95.059949831841806</v>
      </c>
      <c r="L15" s="8" cm="1">
        <f t="array" ref="L15">IF(_xll.DE(H15)&gt;0,_xll.MW(H15)/(602.2*_xll.DE(H15)),"")/$B15</f>
        <v>7.9606325372178308E-2</v>
      </c>
      <c r="N15" s="1">
        <f t="shared" si="0"/>
        <v>82.709996841430666</v>
      </c>
      <c r="O15" s="1">
        <f t="shared" si="1"/>
        <v>133.05119680786134</v>
      </c>
      <c r="P15" s="4" t="str">
        <f t="shared" si="4"/>
        <v>KNO3</v>
      </c>
      <c r="Q15" s="1">
        <f t="shared" si="2"/>
        <v>-436.68412341308596</v>
      </c>
      <c r="R15" s="1">
        <f t="shared" si="3"/>
        <v>-494.62830340576176</v>
      </c>
      <c r="T15" s="1">
        <f t="shared" si="5"/>
        <v>51.440022682636005</v>
      </c>
      <c r="U15" s="1">
        <f t="shared" si="6"/>
        <v>95.059949831841806</v>
      </c>
      <c r="W15" s="8">
        <f t="shared" si="7"/>
        <v>6.2398307364267422E-2</v>
      </c>
      <c r="X15" s="8">
        <f t="shared" si="8"/>
        <v>7.9606325372178308E-2</v>
      </c>
    </row>
    <row r="16" spans="1:24" ht="18">
      <c r="A16" s="4" t="s">
        <v>198</v>
      </c>
      <c r="B16" s="4">
        <v>1</v>
      </c>
      <c r="C16" s="1" cm="1">
        <f t="array" ref="C16">_xll.H($A16,25)/$B16</f>
        <v>-451.00000347900391</v>
      </c>
      <c r="D16" s="1" cm="1">
        <f t="array" ref="D16">_xll.S($A16,25)/$B16</f>
        <v>99.419996871948243</v>
      </c>
      <c r="E16" s="1" cm="1">
        <f t="array" ref="E16">_xll.CP($A16,25)/$B16</f>
        <v>72.199032039773115</v>
      </c>
      <c r="F16" s="8" cm="1">
        <f t="array" ref="F16">IF(_xll.DE(A16)&gt;0,_xll.MW(A16)/(602.2*_xll.DE(A16)),"")/$B16</f>
        <v>6.2643115223786169E-2</v>
      </c>
      <c r="H16" s="4" t="s">
        <v>2516</v>
      </c>
      <c r="I16" s="1" t="e" cm="1">
        <f t="array" ref="I16">_xll.H($H16,25)/$B16</f>
        <v>#VALUE!</v>
      </c>
      <c r="J16" s="1" t="e" cm="1">
        <f t="array" ref="J16">_xll.S($H16,25)/$B16</f>
        <v>#VALUE!</v>
      </c>
      <c r="K16" s="1" t="e" cm="1">
        <f t="array" ref="K16">_xll.CP($H16,25)/$B16</f>
        <v>#VALUE!</v>
      </c>
      <c r="L16" s="8" t="e" cm="1">
        <f t="array" ref="L16">IF(_xll.DE(H16)&gt;0,_xll.MW(H16)/(602.2*_xll.DE(H16)),"")/$B16</f>
        <v>#VALUE!</v>
      </c>
      <c r="N16" s="1" t="str">
        <f t="shared" si="0"/>
        <v/>
      </c>
      <c r="O16" s="1" t="str">
        <f t="shared" si="1"/>
        <v/>
      </c>
      <c r="P16" s="4" t="str">
        <f t="shared" si="4"/>
        <v>V(NO3)2</v>
      </c>
      <c r="Q16" s="1" t="str">
        <f t="shared" si="2"/>
        <v/>
      </c>
      <c r="R16" s="1" t="str">
        <f t="shared" si="3"/>
        <v/>
      </c>
      <c r="T16" s="1" t="str">
        <f t="shared" si="5"/>
        <v/>
      </c>
      <c r="U16" s="1" t="str">
        <f t="shared" si="6"/>
        <v/>
      </c>
      <c r="W16" s="8" t="str">
        <f t="shared" si="7"/>
        <v/>
      </c>
      <c r="X16" s="8" t="str">
        <f t="shared" si="8"/>
        <v/>
      </c>
    </row>
    <row r="17" spans="1:24" ht="18">
      <c r="A17" s="4" t="s">
        <v>29</v>
      </c>
      <c r="B17" s="4">
        <v>1</v>
      </c>
      <c r="C17" s="1" cm="1">
        <f t="array" ref="C17">_xll.H($A17,25)/$B17</f>
        <v>-514.99998974609377</v>
      </c>
      <c r="D17" s="1" cm="1">
        <f t="array" ref="D17">_xll.S($A17,25)/$B17</f>
        <v>83.069998260498068</v>
      </c>
      <c r="E17" s="1" cm="1">
        <f t="array" ref="E17">_xll.CP($A17,25)/$B17</f>
        <v>69.82962532672795</v>
      </c>
      <c r="F17" s="8" cm="1">
        <f t="array" ref="F17">IF(_xll.DE(A17)&gt;0,_xll.MW(A17)/(602.2*_xll.DE(A17)),"")/$B17</f>
        <v>6.3013357655238147E-2</v>
      </c>
      <c r="H17" s="4" t="s">
        <v>2517</v>
      </c>
      <c r="I17" s="1" t="e" cm="1">
        <f t="array" ref="I17">_xll.H($H17,25)/$B17</f>
        <v>#VALUE!</v>
      </c>
      <c r="J17" s="1" t="e" cm="1">
        <f t="array" ref="J17">_xll.S($H17,25)/$B17</f>
        <v>#VALUE!</v>
      </c>
      <c r="K17" s="1" t="e" cm="1">
        <f t="array" ref="K17">_xll.CP($H17,25)/$B17</f>
        <v>#VALUE!</v>
      </c>
      <c r="L17" s="8" t="e" cm="1">
        <f t="array" ref="L17">IF(_xll.DE(H17)&gt;0,_xll.MW(H17)/(602.2*_xll.DE(H17)),"")/$B17</f>
        <v>#VALUE!</v>
      </c>
      <c r="N17" s="1" t="str">
        <f t="shared" si="0"/>
        <v/>
      </c>
      <c r="O17" s="1" t="str">
        <f t="shared" si="1"/>
        <v/>
      </c>
      <c r="P17" s="4" t="str">
        <f t="shared" si="4"/>
        <v>Ti(NO3)2</v>
      </c>
      <c r="Q17" s="1" t="str">
        <f t="shared" si="2"/>
        <v/>
      </c>
      <c r="R17" s="1" t="str">
        <f t="shared" si="3"/>
        <v/>
      </c>
      <c r="T17" s="1" t="str">
        <f t="shared" si="5"/>
        <v/>
      </c>
      <c r="U17" s="1" t="str">
        <f t="shared" si="6"/>
        <v/>
      </c>
      <c r="W17" s="8" t="str">
        <f t="shared" si="7"/>
        <v/>
      </c>
      <c r="X17" s="8" t="str">
        <f t="shared" si="8"/>
        <v/>
      </c>
    </row>
    <row r="18" spans="1:24" ht="18">
      <c r="A18" s="1" t="s">
        <v>359</v>
      </c>
      <c r="B18" s="4">
        <v>1</v>
      </c>
      <c r="C18" s="1" cm="1">
        <f t="array" ref="C18">_xll.H($A18,25)/$B18</f>
        <v>-312.50000152587893</v>
      </c>
      <c r="D18" s="1" cm="1">
        <f t="array" ref="D18">_xll.S($A18,25)/$B18</f>
        <v>109.19999951171876</v>
      </c>
      <c r="E18" s="1" cm="1">
        <f t="array" ref="E18">_xll.CP($A18,25)/$B18</f>
        <v>78.500199152671058</v>
      </c>
      <c r="F18" s="8" cm="1">
        <f t="array" ref="F18">IF(_xll.DE(A18)&gt;0,_xll.MW(A18)/(602.2*_xll.DE(A18)),"")/$B18</f>
        <v>6.4245559322906903E-2</v>
      </c>
      <c r="H18" s="1" t="s">
        <v>2518</v>
      </c>
      <c r="I18" s="1" cm="1">
        <f t="array" ref="I18">_xll.H($H18,25)/$B18</f>
        <v>-421.54639532470702</v>
      </c>
      <c r="J18" s="1" cm="1">
        <f t="array" ref="J18">_xll.S($H18,25)/$B18</f>
        <v>176.98319680786133</v>
      </c>
      <c r="K18" s="1" cm="1">
        <f t="array" ref="K18">_xll.CP($H18,25)/$B18</f>
        <v>156.74790640987734</v>
      </c>
      <c r="L18" s="8" cm="1">
        <f t="array" ref="L18">IF(_xll.DE(H18)&gt;0,_xll.MW(H18)/(602.2*_xll.DE(H18)),"")/$B18</f>
        <v>0.12200445308255616</v>
      </c>
      <c r="N18" s="1">
        <f t="shared" si="0"/>
        <v>109.19999951171876</v>
      </c>
      <c r="O18" s="1">
        <f t="shared" si="1"/>
        <v>176.98319680786133</v>
      </c>
      <c r="P18" s="4" t="str">
        <f t="shared" si="4"/>
        <v>Co(NO3)2</v>
      </c>
      <c r="Q18" s="1">
        <f t="shared" si="2"/>
        <v>-312.50000152587893</v>
      </c>
      <c r="R18" s="1">
        <f t="shared" si="3"/>
        <v>-421.54639532470702</v>
      </c>
      <c r="T18" s="1">
        <f t="shared" si="5"/>
        <v>78.500199152671058</v>
      </c>
      <c r="U18" s="1">
        <f t="shared" si="6"/>
        <v>156.74790640987734</v>
      </c>
      <c r="W18" s="8">
        <f t="shared" si="7"/>
        <v>6.4245559322906903E-2</v>
      </c>
      <c r="X18" s="8">
        <f t="shared" si="8"/>
        <v>0.12200445308255616</v>
      </c>
    </row>
    <row r="19" spans="1:24" ht="18">
      <c r="A19" s="4" t="s">
        <v>85</v>
      </c>
      <c r="B19" s="4">
        <v>1</v>
      </c>
      <c r="C19" s="1" cm="1">
        <f t="array" ref="C19">_xll.H($A19,25)/$B19</f>
        <v>-219.10000311279299</v>
      </c>
      <c r="D19" s="1" cm="1">
        <f t="array" ref="D19">_xll.S($A19,25)/$B19</f>
        <v>108.06999838256836</v>
      </c>
      <c r="E19" s="1" cm="1">
        <f t="array" ref="E19">_xll.CP($A19,25)/$B19</f>
        <v>71.880085271259048</v>
      </c>
      <c r="F19" s="8" cm="1">
        <f t="array" ref="F19">IF(_xll.DE(A19)&gt;0,_xll.MW(A19)/(602.2*_xll.DE(A19)),"")/$B19</f>
        <v>6.5938577282347227E-2</v>
      </c>
      <c r="H19" s="4" t="s">
        <v>2519</v>
      </c>
      <c r="I19" s="1" cm="1">
        <f t="array" ref="I19">_xll.H($H19,25)/$B19</f>
        <v>-310.00001428222657</v>
      </c>
      <c r="J19" s="1" cm="1">
        <f t="array" ref="J19">_xll.S($H19,25)/$B19</f>
        <v>192.00000668334962</v>
      </c>
      <c r="K19" s="1" cm="1">
        <f t="array" ref="K19">_xll.CP($H19,25)/$B19</f>
        <v>0</v>
      </c>
      <c r="L19" s="8" t="e" cm="1">
        <f t="array" ref="L19">IF(_xll.DE(H19)&gt;0,_xll.MW(H19)/(602.2*_xll.DE(H19)),"")/$B19</f>
        <v>#VALUE!</v>
      </c>
      <c r="N19" s="1">
        <f t="shared" si="0"/>
        <v>108.06999838256836</v>
      </c>
      <c r="O19" s="1">
        <f t="shared" si="1"/>
        <v>192.00000668334962</v>
      </c>
      <c r="P19" s="4" t="str">
        <f t="shared" si="4"/>
        <v>Cu(NO3)2</v>
      </c>
      <c r="Q19" s="1">
        <f t="shared" si="2"/>
        <v>-219.10000311279299</v>
      </c>
      <c r="R19" s="1">
        <f t="shared" si="3"/>
        <v>-310.00001428222657</v>
      </c>
      <c r="T19" s="1">
        <f t="shared" si="5"/>
        <v>71.880085271259048</v>
      </c>
      <c r="U19" s="1">
        <f t="shared" si="6"/>
        <v>0</v>
      </c>
      <c r="W19" s="8" t="str">
        <f t="shared" si="7"/>
        <v/>
      </c>
      <c r="X19" s="8" t="str">
        <f t="shared" si="8"/>
        <v/>
      </c>
    </row>
    <row r="20" spans="1:24" ht="18">
      <c r="A20" s="4" t="s">
        <v>73</v>
      </c>
      <c r="B20" s="4">
        <v>1</v>
      </c>
      <c r="C20" s="1" cm="1">
        <f t="array" ref="C20">_xll.H($A20,25)/$B20</f>
        <v>-341.29998736572264</v>
      </c>
      <c r="D20" s="1" cm="1">
        <f t="array" ref="D20">_xll.S($A20,25)/$B20</f>
        <v>118.05999586486816</v>
      </c>
      <c r="E20" s="1" cm="1">
        <f t="array" ref="E20">_xll.CP($A20,25)/$B20</f>
        <v>76.60080517649007</v>
      </c>
      <c r="F20" s="8" cm="1">
        <f t="array" ref="F20">IF(_xll.DE(A20)&gt;0,_xll.MW(A20)/(602.2*_xll.DE(A20)),"")/$B20</f>
        <v>6.6607563699577724E-2</v>
      </c>
      <c r="H20" s="4" t="s">
        <v>2520</v>
      </c>
      <c r="I20" s="1" cm="1">
        <f t="array" ref="I20">_xll.H($H20,25)/$B20</f>
        <v>-341.29998736572264</v>
      </c>
      <c r="J20" s="1" cm="1">
        <f t="array" ref="J20">_xll.S($H20,25)/$B20</f>
        <v>118.05999586486816</v>
      </c>
      <c r="K20" s="1" cm="1">
        <f t="array" ref="K20">_xll.CP($H20,25)/$B20</f>
        <v>76.60080517649007</v>
      </c>
      <c r="L20" s="8" cm="1">
        <f t="array" ref="L20">IF(_xll.DE(H20)&gt;0,_xll.MW(H20)/(602.2*_xll.DE(H20)),"")/$B20</f>
        <v>6.6607563699577724E-2</v>
      </c>
      <c r="N20" s="1">
        <f t="shared" si="0"/>
        <v>118.05999586486816</v>
      </c>
      <c r="O20" s="1">
        <f t="shared" si="1"/>
        <v>118.05999586486816</v>
      </c>
      <c r="P20" s="4" t="str">
        <f t="shared" si="4"/>
        <v>FeCl2</v>
      </c>
      <c r="Q20" s="1">
        <f t="shared" si="2"/>
        <v>-341.29998736572264</v>
      </c>
      <c r="R20" s="1">
        <f t="shared" si="3"/>
        <v>-341.29998736572264</v>
      </c>
      <c r="T20" s="1">
        <f t="shared" si="5"/>
        <v>76.60080517649007</v>
      </c>
      <c r="U20" s="1">
        <f t="shared" si="6"/>
        <v>76.60080517649007</v>
      </c>
      <c r="W20" s="8">
        <f t="shared" si="7"/>
        <v>6.6607563699577724E-2</v>
      </c>
      <c r="X20" s="8">
        <f t="shared" si="8"/>
        <v>6.6607563699577724E-2</v>
      </c>
    </row>
    <row r="21" spans="1:24" ht="18">
      <c r="A21" s="4" t="s">
        <v>51</v>
      </c>
      <c r="B21" s="4">
        <v>1</v>
      </c>
      <c r="C21" s="1" cm="1">
        <f t="array" ref="C21">_xll.H($A21,25)/$B21</f>
        <v>-641.32351489257815</v>
      </c>
      <c r="D21" s="1" cm="1">
        <f t="array" ref="D21">_xll.S($A21,25)/$B21</f>
        <v>89.61997952270508</v>
      </c>
      <c r="E21" s="1" cm="1">
        <f t="array" ref="E21">_xll.CP($A21,25)/$B21</f>
        <v>71.384283877610116</v>
      </c>
      <c r="F21" s="8" cm="1">
        <f t="array" ref="F21">IF(_xll.DE(A21)&gt;0,_xll.MW(A21)/(602.2*_xll.DE(A21)),"")/$B21</f>
        <v>6.8002269847338065E-2</v>
      </c>
      <c r="H21" s="4" t="s">
        <v>2521</v>
      </c>
      <c r="I21" s="1" cm="1">
        <f t="array" ref="I21">_xll.H($H21,25)/$B21</f>
        <v>-790.6504851074219</v>
      </c>
      <c r="J21" s="1" cm="1">
        <f t="array" ref="J21">_xll.S($H21,25)/$B21</f>
        <v>164.00019424438477</v>
      </c>
      <c r="K21" s="1" cm="1">
        <f t="array" ref="K21">_xll.CP($H21,25)/$B21</f>
        <v>141.92934110391883</v>
      </c>
      <c r="L21" s="8" cm="1">
        <f t="array" ref="L21">IF(_xll.DE(H21)&gt;0,_xll.MW(H21)/(602.2*_xll.DE(H21)),"")/$B21</f>
        <v>0.10708186148966106</v>
      </c>
      <c r="N21" s="1">
        <f t="shared" si="0"/>
        <v>89.61997952270508</v>
      </c>
      <c r="O21" s="1">
        <f t="shared" si="1"/>
        <v>164.00019424438477</v>
      </c>
      <c r="P21" s="4" t="str">
        <f t="shared" si="4"/>
        <v>Mg(NO3)2</v>
      </c>
      <c r="Q21" s="1">
        <f t="shared" si="2"/>
        <v>-641.32351489257815</v>
      </c>
      <c r="R21" s="1">
        <f t="shared" si="3"/>
        <v>-790.6504851074219</v>
      </c>
      <c r="T21" s="1">
        <f t="shared" si="5"/>
        <v>71.384283877610116</v>
      </c>
      <c r="U21" s="1">
        <f t="shared" si="6"/>
        <v>141.92934110391883</v>
      </c>
      <c r="W21" s="8">
        <f t="shared" si="7"/>
        <v>6.8002269847338065E-2</v>
      </c>
      <c r="X21" s="8">
        <f t="shared" si="8"/>
        <v>0.10708186148966106</v>
      </c>
    </row>
    <row r="22" spans="1:24" ht="18">
      <c r="A22" s="4" t="s">
        <v>84</v>
      </c>
      <c r="B22" s="4">
        <v>1</v>
      </c>
      <c r="C22" s="1" cm="1">
        <f t="array" ref="C22">_xll.H($A22,25)/$B22</f>
        <v>-442.31001245117187</v>
      </c>
      <c r="D22" s="1" cm="1">
        <f t="array" ref="D22">_xll.S($A22,25)/$B22</f>
        <v>101.16999911499023</v>
      </c>
      <c r="E22" s="1" cm="1">
        <f t="array" ref="E22">_xll.CP($A22,25)/$B22</f>
        <v>52.470050886190229</v>
      </c>
      <c r="F22" s="8" cm="1">
        <f t="array" ref="F22">IF(_xll.DE(A22)&gt;0,_xll.MW(A22)/(602.2*_xll.DE(A22)),"")/$B22</f>
        <v>7.0103392002197951E-2</v>
      </c>
      <c r="H22" s="4" t="s">
        <v>2522</v>
      </c>
      <c r="I22" s="1" cm="1">
        <f t="array" ref="I22">_xll.H($H22,25)/$B22</f>
        <v>-505.00000885009769</v>
      </c>
      <c r="J22" s="1" cm="1">
        <f t="array" ref="J22">_xll.S($H22,25)/$B22</f>
        <v>153.83000851440431</v>
      </c>
      <c r="K22" s="1" cm="1">
        <f t="array" ref="K22">_xll.CP($H22,25)/$B22</f>
        <v>96.140065801246081</v>
      </c>
      <c r="L22" s="8" cm="1">
        <f t="array" ref="L22">IF(_xll.DE(H22)&gt;0,_xll.MW(H22)/(602.2*_xll.DE(H22)),"")/$B22</f>
        <v>8.7713770797745561E-2</v>
      </c>
      <c r="N22" s="1">
        <f t="shared" si="0"/>
        <v>101.16999911499023</v>
      </c>
      <c r="O22" s="1">
        <f t="shared" si="1"/>
        <v>153.83000851440431</v>
      </c>
      <c r="P22" s="4" t="str">
        <f t="shared" si="4"/>
        <v>CsNO3</v>
      </c>
      <c r="Q22" s="1">
        <f t="shared" si="2"/>
        <v>-442.31001245117187</v>
      </c>
      <c r="R22" s="1">
        <f t="shared" si="3"/>
        <v>-505.00000885009769</v>
      </c>
      <c r="T22" s="1">
        <f t="shared" si="5"/>
        <v>52.470050886190229</v>
      </c>
      <c r="U22" s="1">
        <f t="shared" si="6"/>
        <v>96.140065801246081</v>
      </c>
      <c r="W22" s="8">
        <f t="shared" si="7"/>
        <v>7.0103392002197951E-2</v>
      </c>
      <c r="X22" s="8">
        <f t="shared" si="8"/>
        <v>8.7713770797745561E-2</v>
      </c>
    </row>
    <row r="23" spans="1:24" ht="18">
      <c r="A23" s="4" t="s">
        <v>47</v>
      </c>
      <c r="B23" s="4">
        <v>1</v>
      </c>
      <c r="C23" s="1" cm="1">
        <f t="array" ref="C23">_xll.H($A23,25)/$B23</f>
        <v>-481.28969659423831</v>
      </c>
      <c r="D23" s="1" cm="1">
        <f t="array" ref="D23">_xll.S($A23,25)/$B23</f>
        <v>118.2398010559082</v>
      </c>
      <c r="E23" s="1" cm="1">
        <f t="array" ref="E23">_xll.CP($A23,25)/$B23</f>
        <v>72.433303619733053</v>
      </c>
      <c r="F23" s="8" cm="1">
        <f t="array" ref="F23">IF(_xll.DE(A23)&gt;0,_xll.MW(A23)/(602.2*_xll.DE(A23)),"")/$B23</f>
        <v>7.0196115575678134E-2</v>
      </c>
      <c r="H23" s="4" t="s">
        <v>2523</v>
      </c>
      <c r="I23" s="1" cm="1">
        <f t="array" ref="I23">_xll.H($H23,25)/$B23</f>
        <v>-576.29996936035161</v>
      </c>
      <c r="J23" s="1" cm="1">
        <f t="array" ref="J23">_xll.S($H23,25)/$B23</f>
        <v>168.61519680786134</v>
      </c>
      <c r="K23" s="1" cm="1">
        <f t="array" ref="K23">_xll.CP($H23,25)/$B23</f>
        <v>0</v>
      </c>
      <c r="L23" s="8" cm="1">
        <f t="array" ref="L23">IF(_xll.DE(H23)&gt;0,_xll.MW(H23)/(602.2*_xll.DE(H23)),"")/$B23</f>
        <v>0.13507128417122821</v>
      </c>
      <c r="N23" s="1">
        <f t="shared" si="0"/>
        <v>118.2398010559082</v>
      </c>
      <c r="O23" s="1">
        <f t="shared" si="1"/>
        <v>168.61519680786134</v>
      </c>
      <c r="P23" s="4" t="str">
        <f t="shared" si="4"/>
        <v>Mn(NO3)2</v>
      </c>
      <c r="Q23" s="1">
        <f t="shared" si="2"/>
        <v>-481.28969659423831</v>
      </c>
      <c r="R23" s="1">
        <f t="shared" si="3"/>
        <v>-576.29996936035161</v>
      </c>
      <c r="T23" s="1">
        <f t="shared" si="5"/>
        <v>72.433303619733053</v>
      </c>
      <c r="U23" s="1">
        <f t="shared" si="6"/>
        <v>0</v>
      </c>
      <c r="W23" s="8">
        <f t="shared" si="7"/>
        <v>7.0196115575678134E-2</v>
      </c>
      <c r="X23" s="8">
        <f t="shared" si="8"/>
        <v>0.13507128417122821</v>
      </c>
    </row>
    <row r="24" spans="1:24" ht="18">
      <c r="A24" s="4" t="s">
        <v>94</v>
      </c>
      <c r="B24" s="4">
        <v>1</v>
      </c>
      <c r="C24" s="1" cm="1">
        <f t="array" ref="C24">_xll.H($A24,25)/$B24</f>
        <v>-496.22242553710942</v>
      </c>
      <c r="D24" s="1" cm="1">
        <f t="array" ref="D24">_xll.S($A24,25)/$B24</f>
        <v>75.814003707885746</v>
      </c>
      <c r="E24" s="1" cm="1">
        <f t="array" ref="E24">_xll.CP($A24,25)/$B24</f>
        <v>62.41105263356539</v>
      </c>
      <c r="F24" s="8" cm="1">
        <f t="array" ref="F24">IF(_xll.DE(A24)&gt;0,_xll.MW(A24)/(602.2*_xll.DE(A24)),"")/$B24</f>
        <v>7.0217126009647385E-2</v>
      </c>
      <c r="H24" s="4" t="s">
        <v>2524</v>
      </c>
      <c r="I24" s="1" cm="1">
        <f t="array" ref="I24">_xll.H($H24,25)/$B24</f>
        <v>-602.00000549316405</v>
      </c>
      <c r="J24" s="1" cm="1">
        <f t="array" ref="J24">_xll.S($H24,25)/$B24</f>
        <v>183.99999642944337</v>
      </c>
      <c r="K24" s="1" cm="1">
        <f t="array" ref="K24">_xll.CP($H24,25)/$B24</f>
        <v>0</v>
      </c>
      <c r="L24" s="8" t="e" cm="1">
        <f t="array" ref="L24">IF(_xll.DE(H24)&gt;0,_xll.MW(H24)/(602.2*_xll.DE(H24)),"")/$B24</f>
        <v>#VALUE!</v>
      </c>
      <c r="N24" s="1">
        <f t="shared" si="0"/>
        <v>75.814003707885746</v>
      </c>
      <c r="O24" s="1">
        <f t="shared" si="1"/>
        <v>183.99999642944337</v>
      </c>
      <c r="P24" s="4" t="str">
        <f t="shared" si="4"/>
        <v>Be(NO3)2</v>
      </c>
      <c r="Q24" s="1">
        <f t="shared" si="2"/>
        <v>-496.22242553710942</v>
      </c>
      <c r="R24" s="1">
        <f t="shared" si="3"/>
        <v>-602.00000549316405</v>
      </c>
      <c r="T24" s="1">
        <f t="shared" si="5"/>
        <v>62.41105263356539</v>
      </c>
      <c r="U24" s="1">
        <f t="shared" si="6"/>
        <v>0</v>
      </c>
      <c r="W24" s="8" t="str">
        <f t="shared" si="7"/>
        <v/>
      </c>
      <c r="X24" s="8" t="str">
        <f t="shared" si="8"/>
        <v/>
      </c>
    </row>
    <row r="25" spans="1:24" ht="18">
      <c r="A25" s="4" t="s">
        <v>76</v>
      </c>
      <c r="B25" s="4">
        <v>1</v>
      </c>
      <c r="C25" s="1" cm="1">
        <f t="array" ref="C25">_xll.H($A25,25)/$B25</f>
        <v>-388.29998376464846</v>
      </c>
      <c r="D25" s="1" cm="1">
        <f t="array" ref="D25">_xll.S($A25,25)/$B25</f>
        <v>115.30000094604493</v>
      </c>
      <c r="E25" s="1" cm="1">
        <f t="array" ref="E25">_xll.CP($A25,25)/$B25</f>
        <v>71.17025906800076</v>
      </c>
      <c r="F25" s="8" cm="1">
        <f t="array" ref="F25">IF(_xll.DE(A25)&gt;0,_xll.MW(A25)/(602.2*_xll.DE(A25)),"")/$B25</f>
        <v>7.0913310393760351E-2</v>
      </c>
      <c r="H25" s="4" t="s">
        <v>2525</v>
      </c>
      <c r="I25" s="1" t="e" cm="1">
        <f t="array" ref="I25">_xll.H($H25,25)/$B25</f>
        <v>#VALUE!</v>
      </c>
      <c r="J25" s="1" t="e" cm="1">
        <f t="array" ref="J25">_xll.S($H25,25)/$B25</f>
        <v>#VALUE!</v>
      </c>
      <c r="K25" s="1" t="e" cm="1">
        <f t="array" ref="K25">_xll.CP($H25,25)/$B25</f>
        <v>#VALUE!</v>
      </c>
      <c r="L25" s="8" t="e" cm="1">
        <f t="array" ref="L25">IF(_xll.DE(H25)&gt;0,_xll.MW(H25)/(602.2*_xll.DE(H25)),"")/$B25</f>
        <v>#VALUE!</v>
      </c>
      <c r="N25" s="1" t="str">
        <f t="shared" si="0"/>
        <v/>
      </c>
      <c r="O25" s="1" t="str">
        <f t="shared" si="1"/>
        <v/>
      </c>
      <c r="P25" s="4" t="str">
        <f t="shared" si="4"/>
        <v>Cr(NO3)2</v>
      </c>
      <c r="Q25" s="1" t="str">
        <f t="shared" si="2"/>
        <v/>
      </c>
      <c r="R25" s="1" t="str">
        <f t="shared" si="3"/>
        <v/>
      </c>
      <c r="T25" s="1" t="str">
        <f t="shared" si="5"/>
        <v/>
      </c>
      <c r="U25" s="1" t="str">
        <f t="shared" si="6"/>
        <v/>
      </c>
      <c r="W25" s="8" t="str">
        <f t="shared" si="7"/>
        <v/>
      </c>
      <c r="X25" s="8" t="str">
        <f t="shared" si="8"/>
        <v/>
      </c>
    </row>
    <row r="26" spans="1:24" ht="18">
      <c r="A26" s="4" t="s">
        <v>270</v>
      </c>
      <c r="B26" s="4">
        <v>1</v>
      </c>
      <c r="C26" s="1" cm="1">
        <f t="array" ref="C26">_xll.H($A26,25)/$B26</f>
        <v>-209.20000000000002</v>
      </c>
      <c r="D26" s="1" cm="1">
        <f t="array" ref="D26">_xll.S($A26,25)/$B26</f>
        <v>129.70399201965333</v>
      </c>
      <c r="E26" s="1" cm="1">
        <f t="array" ref="E26">_xll.CP($A26,25)/$B26</f>
        <v>75.925708882065976</v>
      </c>
      <c r="F26" s="8" cm="1">
        <f t="array" ref="F26">IF(_xll.DE(A26)&gt;0,_xll.MW(A26)/(602.2*_xll.DE(A26)),"")/$B26</f>
        <v>7.1508571136601695E-2</v>
      </c>
      <c r="H26" s="4" t="s">
        <v>2526</v>
      </c>
      <c r="I26" s="1" t="e" cm="1">
        <f t="array" ref="I26">_xll.H($H26,25)/$B26</f>
        <v>#VALUE!</v>
      </c>
      <c r="J26" s="1" t="e" cm="1">
        <f t="array" ref="J26">_xll.S($H26,25)/$B26</f>
        <v>#VALUE!</v>
      </c>
      <c r="K26" s="1" t="e" cm="1">
        <f t="array" ref="K26">_xll.CP($H26,25)/$B26</f>
        <v>#VALUE!</v>
      </c>
      <c r="L26" s="8" t="e" cm="1">
        <f t="array" ref="L26">IF(_xll.DE(H26)&gt;0,_xll.MW(H26)/(602.2*_xll.DE(H26)),"")/$B26</f>
        <v>#VALUE!</v>
      </c>
      <c r="N26" s="1" t="str">
        <f t="shared" si="0"/>
        <v/>
      </c>
      <c r="O26" s="1" t="str">
        <f t="shared" si="1"/>
        <v/>
      </c>
      <c r="P26" s="4" t="str">
        <f t="shared" si="4"/>
        <v>Po(NO3)2</v>
      </c>
      <c r="Q26" s="1" t="str">
        <f t="shared" si="2"/>
        <v/>
      </c>
      <c r="R26" s="1" t="str">
        <f t="shared" si="3"/>
        <v/>
      </c>
      <c r="T26" s="1" t="str">
        <f t="shared" si="5"/>
        <v/>
      </c>
      <c r="U26" s="1" t="str">
        <f t="shared" si="6"/>
        <v/>
      </c>
      <c r="W26" s="8" t="str">
        <f t="shared" si="7"/>
        <v/>
      </c>
      <c r="X26" s="8" t="str">
        <f t="shared" si="8"/>
        <v/>
      </c>
    </row>
    <row r="27" spans="1:24" ht="18">
      <c r="A27" s="4" t="s">
        <v>230</v>
      </c>
      <c r="B27" s="4">
        <v>1</v>
      </c>
      <c r="C27" s="1" cm="1">
        <f t="array" ref="C27">_xll.H($A27,25)/$B27</f>
        <v>-435.22001708984379</v>
      </c>
      <c r="D27" s="1" cm="1">
        <f t="array" ref="D27">_xll.S($A27,25)/$B27</f>
        <v>95.230003631591799</v>
      </c>
      <c r="E27" s="1" cm="1">
        <f t="array" ref="E27">_xll.CP($A27,25)/$B27</f>
        <v>52.259890309775521</v>
      </c>
      <c r="F27" s="8" cm="1">
        <f t="array" ref="F27">IF(_xll.DE(A27)&gt;0,_xll.MW(A27)/(602.2*_xll.DE(A27)),"")/$B27</f>
        <v>7.1713717594575233E-2</v>
      </c>
      <c r="H27" s="4" t="s">
        <v>2527</v>
      </c>
      <c r="I27" s="1" cm="1">
        <f t="array" ref="I27">_xll.H($H27,25)/$B27</f>
        <v>-494.69999884033206</v>
      </c>
      <c r="J27" s="1" cm="1">
        <f t="array" ref="J27">_xll.S($H27,25)/$B27</f>
        <v>144.90030383300783</v>
      </c>
      <c r="K27" s="1" cm="1">
        <f t="array" ref="K27">_xll.CP($H27,25)/$B27</f>
        <v>98.999734402003938</v>
      </c>
      <c r="L27" s="8" cm="1">
        <f t="array" ref="L27">IF(_xll.DE(H27)&gt;0,_xll.MW(H27)/(602.2*_xll.DE(H27)),"")/$B27</f>
        <v>7.8742736960425941E-2</v>
      </c>
      <c r="N27" s="1">
        <f t="shared" si="0"/>
        <v>95.230003631591799</v>
      </c>
      <c r="O27" s="1">
        <f t="shared" si="1"/>
        <v>144.90030383300783</v>
      </c>
      <c r="P27" s="4" t="str">
        <f t="shared" si="4"/>
        <v>RbNO3</v>
      </c>
      <c r="Q27" s="1">
        <f t="shared" si="2"/>
        <v>-435.22001708984379</v>
      </c>
      <c r="R27" s="1">
        <f t="shared" si="3"/>
        <v>-494.69999884033206</v>
      </c>
      <c r="T27" s="1">
        <f t="shared" si="5"/>
        <v>52.259890309775521</v>
      </c>
      <c r="U27" s="1">
        <f t="shared" si="6"/>
        <v>98.999734402003938</v>
      </c>
      <c r="W27" s="8">
        <f t="shared" si="7"/>
        <v>7.1713717594575233E-2</v>
      </c>
      <c r="X27" s="8">
        <f t="shared" si="8"/>
        <v>7.8742736960425941E-2</v>
      </c>
    </row>
    <row r="28" spans="1:24" ht="18">
      <c r="A28" s="4" t="s">
        <v>238</v>
      </c>
      <c r="B28" s="4">
        <v>1</v>
      </c>
      <c r="C28" s="1" cm="1">
        <f t="array" ref="C28">_xll.H($A28,25)/$B28</f>
        <v>-137.70000411987306</v>
      </c>
      <c r="D28" s="1" cm="1">
        <f t="array" ref="D28">_xll.S($A28,25)/$B28</f>
        <v>219.6181989440918</v>
      </c>
      <c r="E28" s="1" cm="1">
        <f t="array" ref="E28">_xll.CP($A28,25)/$B28</f>
        <v>75.411245922367854</v>
      </c>
      <c r="F28" s="8" cm="1">
        <f t="array" ref="F28">IF(_xll.DE(A28)&gt;0,_xll.MW(A28)/(602.2*_xll.DE(A28)),"")/$B28</f>
        <v>7.3007784573447448E-2</v>
      </c>
      <c r="H28" s="4" t="s">
        <v>2528</v>
      </c>
      <c r="I28" s="1" t="e" cm="1">
        <f t="array" ref="I28">_xll.H($H28,25)/$B28</f>
        <v>#VALUE!</v>
      </c>
      <c r="J28" s="1" t="e" cm="1">
        <f t="array" ref="J28">_xll.S($H28,25)/$B28</f>
        <v>#VALUE!</v>
      </c>
      <c r="K28" s="1" t="e" cm="1">
        <f t="array" ref="K28">_xll.CP($H28,25)/$B28</f>
        <v>#VALUE!</v>
      </c>
      <c r="L28" s="8" t="e" cm="1">
        <f t="array" ref="L28">IF(_xll.DE(H28)&gt;0,_xll.MW(H28)/(602.2*_xll.DE(H28)),"")/$B28</f>
        <v>#VALUE!</v>
      </c>
      <c r="N28" s="1" t="str">
        <f t="shared" si="0"/>
        <v/>
      </c>
      <c r="O28" s="1" t="str">
        <f t="shared" si="1"/>
        <v/>
      </c>
      <c r="P28" s="4" t="str">
        <f t="shared" si="4"/>
        <v>Pt(NO3)2</v>
      </c>
      <c r="Q28" s="1" t="str">
        <f t="shared" si="2"/>
        <v/>
      </c>
      <c r="R28" s="1" t="str">
        <f t="shared" si="3"/>
        <v/>
      </c>
      <c r="T28" s="1" t="str">
        <f t="shared" si="5"/>
        <v/>
      </c>
      <c r="U28" s="1" t="str">
        <f t="shared" si="6"/>
        <v/>
      </c>
      <c r="W28" s="8" t="str">
        <f t="shared" si="7"/>
        <v/>
      </c>
      <c r="X28" s="8" t="str">
        <f t="shared" si="8"/>
        <v/>
      </c>
    </row>
    <row r="29" spans="1:24" ht="18">
      <c r="A29" s="4" t="s">
        <v>285</v>
      </c>
      <c r="B29" s="4">
        <v>1</v>
      </c>
      <c r="C29" s="1" cm="1">
        <f t="array" ref="C29">_xll.H($A29,25)/$B29</f>
        <v>-173.20000173950197</v>
      </c>
      <c r="D29" s="1" cm="1">
        <f t="array" ref="D29">_xll.S($A29,25)/$B29</f>
        <v>104.18160638427734</v>
      </c>
      <c r="E29" s="1" cm="1">
        <f t="array" ref="E29">_xll.CP($A29,25)/$B29</f>
        <v>75.273297999999997</v>
      </c>
      <c r="F29" s="8" cm="1">
        <f t="array" ref="F29">IF(_xll.DE(A29)&gt;0,_xll.MW(A29)/(602.2*_xll.DE(A29)),"")/$B29</f>
        <v>7.361590833610096E-2</v>
      </c>
      <c r="H29" s="4" t="s">
        <v>2529</v>
      </c>
      <c r="I29" s="1" t="e" cm="1">
        <f t="array" ref="I29">_xll.H($H29,25)/$B29</f>
        <v>#VALUE!</v>
      </c>
      <c r="J29" s="1" t="e" cm="1">
        <f t="array" ref="J29">_xll.S($H29,25)/$B29</f>
        <v>#VALUE!</v>
      </c>
      <c r="K29" s="1" t="e" cm="1">
        <f t="array" ref="K29">_xll.CP($H29,25)/$B29</f>
        <v>#VALUE!</v>
      </c>
      <c r="L29" s="8" t="e" cm="1">
        <f t="array" ref="L29">IF(_xll.DE(H29)&gt;0,_xll.MW(H29)/(602.2*_xll.DE(H29)),"")/$B29</f>
        <v>#VALUE!</v>
      </c>
      <c r="N29" s="1" t="str">
        <f t="shared" si="0"/>
        <v/>
      </c>
      <c r="O29" s="1" t="str">
        <f t="shared" si="1"/>
        <v/>
      </c>
      <c r="P29" s="4" t="str">
        <f t="shared" si="4"/>
        <v>Pd(NO3)2</v>
      </c>
      <c r="Q29" s="1" t="str">
        <f t="shared" si="2"/>
        <v/>
      </c>
      <c r="R29" s="1" t="str">
        <f t="shared" si="3"/>
        <v/>
      </c>
      <c r="T29" s="1" t="str">
        <f t="shared" si="5"/>
        <v/>
      </c>
      <c r="U29" s="1" t="str">
        <f t="shared" si="6"/>
        <v/>
      </c>
      <c r="W29" s="8" t="str">
        <f t="shared" si="7"/>
        <v/>
      </c>
      <c r="X29" s="8" t="str">
        <f t="shared" si="8"/>
        <v/>
      </c>
    </row>
    <row r="30" spans="1:24" ht="18">
      <c r="A30" s="4" t="s">
        <v>312</v>
      </c>
      <c r="B30" s="4">
        <v>1</v>
      </c>
      <c r="C30" s="1" cm="1">
        <f t="array" ref="C30">_xll.H($A30,25)/$B30</f>
        <v>-289.99998864746095</v>
      </c>
      <c r="D30" s="1" cm="1">
        <f t="array" ref="D30">_xll.S($A30,25)/$B30</f>
        <v>95.000002059936534</v>
      </c>
      <c r="E30" s="1" cm="1">
        <f t="array" ref="E30">_xll.CP($A30,25)/$B30</f>
        <v>71.000203294942068</v>
      </c>
      <c r="F30" s="8" cm="1">
        <f t="array" ref="F30">IF(_xll.DE(A30)&gt;0,_xll.MW(A30)/(602.2*_xll.DE(A30)),"")/$B30</f>
        <v>7.4603495941121034E-2</v>
      </c>
      <c r="H30" s="4" t="s">
        <v>2530</v>
      </c>
      <c r="I30" s="1" t="e" cm="1">
        <f t="array" ref="I30">_xll.H($H30,25)/$B30</f>
        <v>#VALUE!</v>
      </c>
      <c r="J30" s="1" t="e" cm="1">
        <f t="array" ref="J30">_xll.S($H30,25)/$B30</f>
        <v>#VALUE!</v>
      </c>
      <c r="K30" s="1" t="e" cm="1">
        <f t="array" ref="K30">_xll.CP($H30,25)/$B30</f>
        <v>#VALUE!</v>
      </c>
      <c r="L30" s="8" t="e" cm="1">
        <f t="array" ref="L30">IF(_xll.DE(H30)&gt;0,_xll.MW(H30)/(602.2*_xll.DE(H30)),"")/$B30</f>
        <v>#VALUE!</v>
      </c>
      <c r="N30" s="1" t="str">
        <f t="shared" si="0"/>
        <v/>
      </c>
      <c r="O30" s="1" t="str">
        <f t="shared" si="1"/>
        <v/>
      </c>
      <c r="P30" s="4" t="str">
        <f t="shared" si="4"/>
        <v>Mo(NO3)2</v>
      </c>
      <c r="Q30" s="1" t="str">
        <f t="shared" si="2"/>
        <v/>
      </c>
      <c r="R30" s="1" t="str">
        <f t="shared" si="3"/>
        <v/>
      </c>
      <c r="T30" s="1" t="str">
        <f t="shared" si="5"/>
        <v/>
      </c>
      <c r="U30" s="1" t="str">
        <f t="shared" si="6"/>
        <v/>
      </c>
      <c r="W30" s="8" t="str">
        <f t="shared" si="7"/>
        <v/>
      </c>
      <c r="X30" s="8" t="str">
        <f t="shared" si="8"/>
        <v/>
      </c>
    </row>
    <row r="31" spans="1:24" ht="18">
      <c r="A31" s="4" t="s">
        <v>14</v>
      </c>
      <c r="B31" s="4">
        <v>1</v>
      </c>
      <c r="C31" s="1" cm="1">
        <f t="array" ref="C31">_xll.H($A31,25)/$B31</f>
        <v>-431.00000976562501</v>
      </c>
      <c r="D31" s="1" cm="1">
        <f t="array" ref="D31">_xll.S($A31,25)/$B31</f>
        <v>109.99999734497071</v>
      </c>
      <c r="E31" s="1" cm="1">
        <f t="array" ref="E31">_xll.CP($A31,25)/$B31</f>
        <v>74.000008185075814</v>
      </c>
      <c r="F31" s="8" cm="1">
        <f t="array" ref="F31">IF(_xll.DE(A31)&gt;0,_xll.MW(A31)/(602.2*_xll.DE(A31)),"")/$B31</f>
        <v>7.478597194314289E-2</v>
      </c>
      <c r="H31" s="4" t="s">
        <v>2531</v>
      </c>
      <c r="I31" s="1" t="e" cm="1">
        <f t="array" ref="I31">_xll.H($H31,25)/$B31</f>
        <v>#VALUE!</v>
      </c>
      <c r="J31" s="1" t="e" cm="1">
        <f t="array" ref="J31">_xll.S($H31,25)/$B31</f>
        <v>#VALUE!</v>
      </c>
      <c r="K31" s="1" t="e" cm="1">
        <f t="array" ref="K31">_xll.CP($H31,25)/$B31</f>
        <v>#VALUE!</v>
      </c>
      <c r="L31" s="8" t="e" cm="1">
        <f t="array" ref="L31">IF(_xll.DE(H31)&gt;0,_xll.MW(H31)/(602.2*_xll.DE(H31)),"")/$B31</f>
        <v>#VALUE!</v>
      </c>
      <c r="N31" s="1" t="str">
        <f t="shared" si="0"/>
        <v/>
      </c>
      <c r="O31" s="1" t="str">
        <f t="shared" si="1"/>
        <v/>
      </c>
      <c r="P31" s="4" t="str">
        <f t="shared" si="4"/>
        <v>Zr(NO3)2</v>
      </c>
      <c r="Q31" s="1" t="str">
        <f t="shared" si="2"/>
        <v/>
      </c>
      <c r="R31" s="1" t="str">
        <f t="shared" si="3"/>
        <v/>
      </c>
      <c r="T31" s="1" t="str">
        <f t="shared" si="5"/>
        <v/>
      </c>
      <c r="U31" s="1" t="str">
        <f t="shared" si="6"/>
        <v/>
      </c>
      <c r="W31" s="8" t="str">
        <f t="shared" si="7"/>
        <v/>
      </c>
      <c r="X31" s="8" t="str">
        <f t="shared" si="8"/>
        <v/>
      </c>
    </row>
    <row r="32" spans="1:24" ht="18">
      <c r="A32" s="4" t="s">
        <v>320</v>
      </c>
      <c r="B32" s="4">
        <v>1</v>
      </c>
      <c r="C32" s="1" cm="1">
        <f t="array" ref="C32">_xll.H($A32,25)/$B32</f>
        <v>-812.00001928710935</v>
      </c>
      <c r="D32" s="1" cm="1">
        <f t="array" ref="D32">_xll.S($A32,25)/$B32</f>
        <v>127.84999787902832</v>
      </c>
      <c r="E32" s="1" cm="1">
        <f t="array" ref="E32">_xll.CP($A32,25)/$B32</f>
        <v>75.849451984080517</v>
      </c>
      <c r="F32" s="8" cm="1">
        <f t="array" ref="F32">IF(_xll.DE(A32)&gt;0,_xll.MW(A32)/(602.2*_xll.DE(A32)),"")/$B32</f>
        <v>7.5529180644554647E-2</v>
      </c>
      <c r="H32" s="4" t="s">
        <v>2532</v>
      </c>
      <c r="I32" s="1" t="e" cm="1">
        <f t="array" ref="I32">_xll.H($H32,25)/$B32</f>
        <v>#VALUE!</v>
      </c>
      <c r="J32" s="1" t="e" cm="1">
        <f t="array" ref="J32">_xll.S($H32,25)/$B32</f>
        <v>#VALUE!</v>
      </c>
      <c r="K32" s="1" t="e" cm="1">
        <f t="array" ref="K32">_xll.CP($H32,25)/$B32</f>
        <v>#VALUE!</v>
      </c>
      <c r="L32" s="8" t="e" cm="1">
        <f t="array" ref="L32">IF(_xll.DE(H32)&gt;0,_xll.MW(H32)/(602.2*_xll.DE(H32)),"")/$B32</f>
        <v>#VALUE!</v>
      </c>
      <c r="N32" s="1" t="str">
        <f t="shared" si="0"/>
        <v/>
      </c>
      <c r="O32" s="1" t="str">
        <f t="shared" si="1"/>
        <v/>
      </c>
      <c r="P32" s="4" t="str">
        <f t="shared" si="4"/>
        <v>Eu(NO3)2</v>
      </c>
      <c r="Q32" s="1" t="str">
        <f t="shared" si="2"/>
        <v/>
      </c>
      <c r="R32" s="1" t="str">
        <f t="shared" si="3"/>
        <v/>
      </c>
      <c r="T32" s="1" t="str">
        <f t="shared" si="5"/>
        <v/>
      </c>
      <c r="U32" s="1" t="str">
        <f t="shared" si="6"/>
        <v/>
      </c>
      <c r="W32" s="8" t="str">
        <f t="shared" si="7"/>
        <v/>
      </c>
      <c r="X32" s="8" t="str">
        <f t="shared" si="8"/>
        <v/>
      </c>
    </row>
    <row r="33" spans="1:24" ht="18">
      <c r="A33" s="4" t="s">
        <v>131</v>
      </c>
      <c r="B33" s="4">
        <v>1</v>
      </c>
      <c r="C33" s="1" cm="1">
        <f t="array" ref="C33">_xll.H($A33,25)/$B33</f>
        <v>-781.99998083496098</v>
      </c>
      <c r="D33" s="1" cm="1">
        <f t="array" ref="D33">_xll.S($A33,25)/$B33</f>
        <v>119.98000343322754</v>
      </c>
      <c r="E33" s="1" cm="1">
        <f t="array" ref="E33">_xll.CP($A33,25)/$B33</f>
        <v>70.240234659729296</v>
      </c>
      <c r="F33" s="8" cm="1">
        <f t="array" ref="F33">IF(_xll.DE(A33)&gt;0,_xll.MW(A33)/(602.2*_xll.DE(A33)),"")/$B33</f>
        <v>7.6871837066415552E-2</v>
      </c>
      <c r="H33" s="4" t="s">
        <v>2533</v>
      </c>
      <c r="I33" s="1" t="e" cm="1">
        <f t="array" ref="I33">_xll.H($H33,25)/$B33</f>
        <v>#VALUE!</v>
      </c>
      <c r="J33" s="1" t="e" cm="1">
        <f t="array" ref="J33">_xll.S($H33,25)/$B33</f>
        <v>#VALUE!</v>
      </c>
      <c r="K33" s="1" t="e" cm="1">
        <f t="array" ref="K33">_xll.CP($H33,25)/$B33</f>
        <v>#VALUE!</v>
      </c>
      <c r="L33" s="8" t="e" cm="1">
        <f t="array" ref="L33">IF(_xll.DE(H33)&gt;0,_xll.MW(H33)/(602.2*_xll.DE(H33)),"")/$B33</f>
        <v>#VALUE!</v>
      </c>
      <c r="N33" s="1" t="str">
        <f t="shared" si="0"/>
        <v/>
      </c>
      <c r="O33" s="1" t="str">
        <f t="shared" si="1"/>
        <v/>
      </c>
      <c r="P33" s="4" t="str">
        <f t="shared" si="4"/>
        <v>Yb(NO3)2</v>
      </c>
      <c r="Q33" s="1" t="str">
        <f t="shared" si="2"/>
        <v/>
      </c>
      <c r="R33" s="1" t="str">
        <f t="shared" si="3"/>
        <v/>
      </c>
      <c r="T33" s="1" t="str">
        <f t="shared" si="5"/>
        <v/>
      </c>
      <c r="U33" s="1" t="str">
        <f t="shared" si="6"/>
        <v/>
      </c>
      <c r="W33" s="8" t="str">
        <f t="shared" si="7"/>
        <v/>
      </c>
      <c r="X33" s="8" t="str">
        <f t="shared" si="8"/>
        <v/>
      </c>
    </row>
    <row r="34" spans="1:24" ht="18">
      <c r="A34" s="4" t="s">
        <v>33</v>
      </c>
      <c r="B34" s="4">
        <v>1</v>
      </c>
      <c r="C34" s="1" cm="1">
        <f t="array" ref="C34">_xll.H($A34,25)/$B34</f>
        <v>-359.40560638427735</v>
      </c>
      <c r="D34" s="1" cm="1">
        <f t="array" ref="D34">_xll.S($A34,25)/$B34</f>
        <v>135.98000000000002</v>
      </c>
      <c r="E34" s="1" cm="1">
        <f t="array" ref="E34">_xll.CP($A34,25)/$B34</f>
        <v>77.093074777220323</v>
      </c>
      <c r="F34" s="8" cm="1">
        <f t="array" ref="F34">IF(_xll.DE(A34)&gt;0,_xll.MW(A34)/(602.2*_xll.DE(A34)),"")/$B34</f>
        <v>7.722686801487301E-2</v>
      </c>
      <c r="H34" s="4" t="s">
        <v>2534</v>
      </c>
      <c r="I34" s="1" cm="1">
        <f t="array" ref="I34">_xll.H($H34,25)/$B34</f>
        <v>-456.84678851318364</v>
      </c>
      <c r="J34" s="1" cm="1">
        <f t="array" ref="J34">_xll.S($H34,25)/$B34</f>
        <v>224.68080319213868</v>
      </c>
      <c r="K34" s="1" cm="1">
        <f t="array" ref="K34">_xll.CP($H34,25)/$B34</f>
        <v>151.64096857558582</v>
      </c>
      <c r="L34" s="8" cm="1">
        <f t="array" ref="L34">IF(_xll.DE(H34)&gt;0,_xll.MW(H34)/(602.2*_xll.DE(H34)),"")/$B34</f>
        <v>0.12141272459404423</v>
      </c>
      <c r="N34" s="1">
        <f t="shared" si="0"/>
        <v>135.98000000000002</v>
      </c>
      <c r="O34" s="1">
        <f t="shared" si="1"/>
        <v>224.68080319213868</v>
      </c>
      <c r="P34" s="4" t="str">
        <f t="shared" si="4"/>
        <v>Pb(NO3)2</v>
      </c>
      <c r="Q34" s="1">
        <f t="shared" si="2"/>
        <v>-359.40560638427735</v>
      </c>
      <c r="R34" s="1">
        <f t="shared" si="3"/>
        <v>-456.84678851318364</v>
      </c>
      <c r="T34" s="1">
        <f t="shared" si="5"/>
        <v>77.093074777220323</v>
      </c>
      <c r="U34" s="1">
        <f t="shared" si="6"/>
        <v>151.64096857558582</v>
      </c>
      <c r="W34" s="8">
        <f t="shared" si="7"/>
        <v>7.722686801487301E-2</v>
      </c>
      <c r="X34" s="8">
        <f t="shared" si="8"/>
        <v>0.12141272459404423</v>
      </c>
    </row>
    <row r="35" spans="1:24" ht="18">
      <c r="A35" s="4" t="s">
        <v>13</v>
      </c>
      <c r="B35" s="4">
        <v>1</v>
      </c>
      <c r="C35" s="1" cm="1">
        <f t="array" ref="C35">_xll.H($A35,25)/$B35</f>
        <v>-257.31601596069339</v>
      </c>
      <c r="D35" s="1" cm="1">
        <f t="array" ref="D35">_xll.S($A35,25)/$B35</f>
        <v>130.54080319213867</v>
      </c>
      <c r="E35" s="1" cm="1">
        <f t="array" ref="E35">_xll.CP($A35,25)/$B35</f>
        <v>75.036881586572619</v>
      </c>
      <c r="F35" s="8" cm="1">
        <f t="array" ref="F35">IF(_xll.DE(A35)&gt;0,_xll.MW(A35)/(602.2*_xll.DE(A35)),"")/$B35</f>
        <v>7.781927575285251E-2</v>
      </c>
      <c r="H35" s="4" t="s">
        <v>2535</v>
      </c>
      <c r="I35" s="1" t="e" cm="1">
        <f t="array" ref="I35">_xll.H($H35,25)/$B35</f>
        <v>#VALUE!</v>
      </c>
      <c r="J35" s="1" t="e" cm="1">
        <f t="array" ref="J35">_xll.S($H35,25)/$B35</f>
        <v>#VALUE!</v>
      </c>
      <c r="K35" s="1" t="e" cm="1">
        <f t="array" ref="K35">_xll.CP($H35,25)/$B35</f>
        <v>#VALUE!</v>
      </c>
      <c r="L35" s="8" t="e" cm="1">
        <f t="array" ref="L35">IF(_xll.DE(H35)&gt;0,_xll.MW(H35)/(602.2*_xll.DE(H35)),"")/$B35</f>
        <v>#VALUE!</v>
      </c>
      <c r="N35" s="1" t="str">
        <f t="shared" si="0"/>
        <v/>
      </c>
      <c r="O35" s="1" t="str">
        <f t="shared" si="1"/>
        <v/>
      </c>
      <c r="P35" s="4" t="str">
        <f t="shared" si="4"/>
        <v>W(NO3)2</v>
      </c>
      <c r="Q35" s="1" t="str">
        <f t="shared" si="2"/>
        <v/>
      </c>
      <c r="R35" s="1" t="str">
        <f t="shared" si="3"/>
        <v/>
      </c>
      <c r="T35" s="1" t="str">
        <f t="shared" si="5"/>
        <v/>
      </c>
      <c r="U35" s="1" t="str">
        <f t="shared" si="6"/>
        <v/>
      </c>
      <c r="W35" s="8" t="str">
        <f t="shared" si="7"/>
        <v/>
      </c>
      <c r="X35" s="8" t="str">
        <f t="shared" si="8"/>
        <v/>
      </c>
    </row>
    <row r="36" spans="1:24" ht="18">
      <c r="A36" s="4" t="s">
        <v>7</v>
      </c>
      <c r="B36" s="4">
        <v>1</v>
      </c>
      <c r="C36" s="1" cm="1">
        <f t="array" ref="C36">_xll.H($A36,25)/$B36</f>
        <v>-415.99999053955082</v>
      </c>
      <c r="D36" s="1" cm="1">
        <f t="array" ref="D36">_xll.S($A36,25)/$B36</f>
        <v>111.49999926757813</v>
      </c>
      <c r="E36" s="1" cm="1">
        <f t="array" ref="E36">_xll.CP($A36,25)/$B36</f>
        <v>71.339639649370682</v>
      </c>
      <c r="F36" s="8" cm="1">
        <f t="array" ref="F36">IF(_xll.DE(A36)&gt;0,_xll.MW(A36)/(602.2*_xll.DE(A36)),"")/$B36</f>
        <v>7.7851225337224494E-2</v>
      </c>
      <c r="H36" s="4" t="s">
        <v>2536</v>
      </c>
      <c r="I36" s="1" cm="1">
        <f t="array" ref="I36">_xll.H($H36,25)/$B36</f>
        <v>-483.70001666259765</v>
      </c>
      <c r="J36" s="1" cm="1">
        <f t="array" ref="J36">_xll.S($H36,25)/$B36</f>
        <v>193.99999328613282</v>
      </c>
      <c r="K36" s="1" cm="1">
        <f t="array" ref="K36">_xll.CP($H36,25)/$B36</f>
        <v>0</v>
      </c>
      <c r="L36" s="8" t="e" cm="1">
        <f t="array" ref="L36">IF(_xll.DE(H36)&gt;0,_xll.MW(H36)/(602.2*_xll.DE(H36)),"")/$B36</f>
        <v>#VALUE!</v>
      </c>
      <c r="N36" s="1">
        <f t="shared" si="0"/>
        <v>111.49999926757813</v>
      </c>
      <c r="O36" s="1">
        <f t="shared" si="1"/>
        <v>193.99999328613282</v>
      </c>
      <c r="P36" s="4" t="str">
        <f t="shared" si="4"/>
        <v>Zn(NO3)2</v>
      </c>
      <c r="Q36" s="1">
        <f t="shared" si="2"/>
        <v>-415.99999053955082</v>
      </c>
      <c r="R36" s="1">
        <f t="shared" si="3"/>
        <v>-483.70001666259765</v>
      </c>
      <c r="T36" s="1">
        <f t="shared" si="5"/>
        <v>71.339639649370682</v>
      </c>
      <c r="U36" s="1">
        <f t="shared" si="6"/>
        <v>0</v>
      </c>
      <c r="W36" s="8" t="str">
        <f t="shared" si="7"/>
        <v/>
      </c>
      <c r="X36" s="8" t="str">
        <f t="shared" si="8"/>
        <v/>
      </c>
    </row>
    <row r="37" spans="1:24" ht="18">
      <c r="A37" s="4" t="s">
        <v>266</v>
      </c>
      <c r="B37" s="4">
        <v>1</v>
      </c>
      <c r="C37" s="1" cm="1">
        <f t="array" ref="C37">_xll.H($A37,25)/$B37</f>
        <v>-693.49997912597655</v>
      </c>
      <c r="D37" s="1" cm="1">
        <f t="array" ref="D37">_xll.S($A37,25)/$B37</f>
        <v>130.82000360107423</v>
      </c>
      <c r="E37" s="1" cm="1">
        <f t="array" ref="E37">_xll.CP($A37,25)/$B37</f>
        <v>77.199998397827144</v>
      </c>
      <c r="F37" s="8" cm="1">
        <f t="array" ref="F37">IF(_xll.DE(A37)&gt;0,_xll.MW(A37)/(602.2*_xll.DE(A37)),"")/$B37</f>
        <v>7.8867548215540206E-2</v>
      </c>
      <c r="H37" s="4" t="s">
        <v>2537</v>
      </c>
      <c r="I37" s="1" t="e" cm="1">
        <f t="array" ref="I37">_xll.H($H37,25)/$B37</f>
        <v>#VALUE!</v>
      </c>
      <c r="J37" s="1" t="e" cm="1">
        <f t="array" ref="J37">_xll.S($H37,25)/$B37</f>
        <v>#VALUE!</v>
      </c>
      <c r="K37" s="1" t="e" cm="1">
        <f t="array" ref="K37">_xll.CP($H37,25)/$B37</f>
        <v>#VALUE!</v>
      </c>
      <c r="L37" s="8" t="e" cm="1">
        <f t="array" ref="L37">IF(_xll.DE(H37)&gt;0,_xll.MW(H37)/(602.2*_xll.DE(H37)),"")/$B37</f>
        <v>#VALUE!</v>
      </c>
      <c r="N37" s="1" t="str">
        <f t="shared" si="0"/>
        <v/>
      </c>
      <c r="O37" s="1" t="str">
        <f t="shared" si="1"/>
        <v/>
      </c>
      <c r="P37" s="4" t="str">
        <f t="shared" si="4"/>
        <v>Nd(NO3)2</v>
      </c>
      <c r="Q37" s="1" t="str">
        <f t="shared" si="2"/>
        <v/>
      </c>
      <c r="R37" s="1" t="str">
        <f t="shared" si="3"/>
        <v/>
      </c>
      <c r="T37" s="1" t="str">
        <f t="shared" si="5"/>
        <v/>
      </c>
      <c r="U37" s="1" t="str">
        <f t="shared" si="6"/>
        <v/>
      </c>
      <c r="W37" s="8" t="str">
        <f t="shared" si="7"/>
        <v/>
      </c>
      <c r="X37" s="8" t="str">
        <f t="shared" si="8"/>
        <v/>
      </c>
    </row>
    <row r="38" spans="1:24" ht="18">
      <c r="A38" s="4" t="s">
        <v>211</v>
      </c>
      <c r="B38" s="4">
        <v>1</v>
      </c>
      <c r="C38" s="1" cm="1">
        <f t="array" ref="C38">_xll.H($A38,25)/$B38</f>
        <v>-690.40002941894534</v>
      </c>
      <c r="D38" s="1" cm="1">
        <f t="array" ref="D38">_xll.S($A38,25)/$B38</f>
        <v>119.19999636840821</v>
      </c>
      <c r="E38" s="1" cm="1">
        <f t="array" ref="E38">_xll.CP($A38,25)/$B38</f>
        <v>89.959185271174917</v>
      </c>
      <c r="F38" s="8" cm="1">
        <f t="array" ref="F38">IF(_xll.DE(A38)&gt;0,_xll.MW(A38)/(602.2*_xll.DE(A38)),"")/$B38</f>
        <v>7.9481077785651999E-2</v>
      </c>
      <c r="H38" s="4" t="s">
        <v>2538</v>
      </c>
      <c r="I38" s="1" t="e" cm="1">
        <f t="array" ref="I38">_xll.H($H38,25)/$B38</f>
        <v>#VALUE!</v>
      </c>
      <c r="J38" s="1" t="e" cm="1">
        <f t="array" ref="J38">_xll.S($H38,25)/$B38</f>
        <v>#VALUE!</v>
      </c>
      <c r="K38" s="1" t="e" cm="1">
        <f t="array" ref="K38">_xll.CP($H38,25)/$B38</f>
        <v>#VALUE!</v>
      </c>
      <c r="L38" s="8" t="e" cm="1">
        <f t="array" ref="L38">IF(_xll.DE(H38)&gt;0,_xll.MW(H38)/(602.2*_xll.DE(H38)),"")/$B38</f>
        <v>#VALUE!</v>
      </c>
      <c r="N38" s="1" t="str">
        <f t="shared" si="0"/>
        <v/>
      </c>
      <c r="O38" s="1" t="str">
        <f t="shared" si="1"/>
        <v/>
      </c>
      <c r="P38" s="4" t="str">
        <f t="shared" si="4"/>
        <v>VO(NO3)2</v>
      </c>
      <c r="Q38" s="1" t="str">
        <f t="shared" si="2"/>
        <v/>
      </c>
      <c r="R38" s="1" t="str">
        <f t="shared" si="3"/>
        <v/>
      </c>
      <c r="T38" s="1" t="str">
        <f t="shared" si="5"/>
        <v/>
      </c>
      <c r="U38" s="1" t="str">
        <f t="shared" si="6"/>
        <v/>
      </c>
      <c r="W38" s="8" t="str">
        <f t="shared" si="7"/>
        <v/>
      </c>
      <c r="X38" s="8" t="str">
        <f t="shared" si="8"/>
        <v/>
      </c>
    </row>
    <row r="39" spans="1:24" ht="18">
      <c r="A39" s="4" t="s">
        <v>22</v>
      </c>
      <c r="B39" s="4">
        <v>1</v>
      </c>
      <c r="C39" s="1" cm="1">
        <f t="array" ref="C39">_xll.H($A39,25)/$B39</f>
        <v>-325.09678723144532</v>
      </c>
      <c r="D39" s="1" cm="1">
        <f t="array" ref="D39">_xll.S($A39,25)/$B39</f>
        <v>134.10000588989257</v>
      </c>
      <c r="E39" s="1" cm="1">
        <f t="array" ref="E39">_xll.CP($A39,25)/$B39</f>
        <v>78.050742830420347</v>
      </c>
      <c r="F39" s="8" cm="1">
        <f t="array" ref="F39">IF(_xll.DE(A39)&gt;0,_xll.MW(A39)/(602.2*_xll.DE(A39)),"")/$B39</f>
        <v>7.9714463722043855E-2</v>
      </c>
      <c r="H39" s="4" t="s">
        <v>2539</v>
      </c>
      <c r="I39" s="1" cm="1">
        <f t="array" ref="I39">_xll.H($H39,25)/$B39</f>
        <v>-456.10001959228515</v>
      </c>
      <c r="J39" s="1" cm="1">
        <f t="array" ref="J39">_xll.S($H39,25)/$B39</f>
        <v>208.80000906372072</v>
      </c>
      <c r="K39" s="1" cm="1">
        <f t="array" ref="K39">_xll.CP($H39,25)/$B39</f>
        <v>209.20000000000002</v>
      </c>
      <c r="L39" s="8" t="e" cm="1">
        <f t="array" ref="L39">IF(_xll.DE(H39)&gt;0,_xll.MW(H39)/(602.2*_xll.DE(H39)),"")/$B39</f>
        <v>#VALUE!</v>
      </c>
      <c r="N39" s="1">
        <f t="shared" si="0"/>
        <v>134.10000588989257</v>
      </c>
      <c r="O39" s="1">
        <f t="shared" si="1"/>
        <v>208.80000906372072</v>
      </c>
      <c r="P39" s="4" t="str">
        <f t="shared" si="4"/>
        <v>Sn(NO3)2</v>
      </c>
      <c r="Q39" s="1">
        <f t="shared" si="2"/>
        <v>-325.09678723144532</v>
      </c>
      <c r="R39" s="1">
        <f t="shared" si="3"/>
        <v>-456.10001959228515</v>
      </c>
      <c r="T39" s="1">
        <f t="shared" si="5"/>
        <v>78.050742830420347</v>
      </c>
      <c r="U39" s="1">
        <f t="shared" si="6"/>
        <v>209.20000000000002</v>
      </c>
      <c r="W39" s="8" t="str">
        <f t="shared" si="7"/>
        <v/>
      </c>
      <c r="X39" s="8" t="str">
        <f t="shared" si="8"/>
        <v/>
      </c>
    </row>
    <row r="40" spans="1:24" ht="18">
      <c r="A40" s="1" t="s">
        <v>56</v>
      </c>
      <c r="B40" s="4">
        <v>1</v>
      </c>
      <c r="C40" s="1" cm="1">
        <f t="array" ref="C40">_xll.H($A40,25)/$B40</f>
        <v>-224.26240957641602</v>
      </c>
      <c r="D40" s="1" cm="1">
        <f t="array" ref="D40">_xll.S($A40,25)/$B40</f>
        <v>146.02160638427736</v>
      </c>
      <c r="E40" s="1" cm="1">
        <f t="array" ref="E40">_xll.CP($A40,25)/$B40</f>
        <v>73.905842798609953</v>
      </c>
      <c r="F40" s="8" cm="1">
        <f t="array" ref="F40">IF(_xll.DE(A40)&gt;0,_xll.MW(A40)/(602.2*_xll.DE(A40)),"")/$B40</f>
        <v>8.0507189301000301E-2</v>
      </c>
      <c r="H40" s="1" t="s">
        <v>2540</v>
      </c>
      <c r="I40" s="1" t="e" cm="1">
        <f t="array" ref="I40">_xll.H($H40,25)/$B40</f>
        <v>#VALUE!</v>
      </c>
      <c r="J40" s="1" t="e" cm="1">
        <f t="array" ref="J40">_xll.S($H40,25)/$B40</f>
        <v>#VALUE!</v>
      </c>
      <c r="K40" s="1" t="e" cm="1">
        <f t="array" ref="K40">_xll.CP($H40,25)/$B40</f>
        <v>#VALUE!</v>
      </c>
      <c r="L40" s="8" t="e" cm="1">
        <f t="array" ref="L40">IF(_xll.DE(H40)&gt;0,_xll.MW(H40)/(602.2*_xll.DE(H40)),"")/$B40</f>
        <v>#VALUE!</v>
      </c>
      <c r="N40" s="1" t="str">
        <f t="shared" si="0"/>
        <v/>
      </c>
      <c r="O40" s="1" t="str">
        <f t="shared" si="1"/>
        <v/>
      </c>
      <c r="P40" s="4" t="str">
        <f t="shared" si="4"/>
        <v>Hg(NO3)2</v>
      </c>
      <c r="Q40" s="1" t="str">
        <f t="shared" si="2"/>
        <v/>
      </c>
      <c r="R40" s="1" t="str">
        <f t="shared" si="3"/>
        <v/>
      </c>
      <c r="T40" s="1" t="str">
        <f t="shared" si="5"/>
        <v/>
      </c>
      <c r="U40" s="1" t="str">
        <f t="shared" si="6"/>
        <v/>
      </c>
      <c r="W40" s="8" t="str">
        <f t="shared" si="7"/>
        <v/>
      </c>
      <c r="X40" s="8" t="str">
        <f t="shared" si="8"/>
        <v/>
      </c>
    </row>
    <row r="41" spans="1:24" ht="18">
      <c r="A41" s="4" t="s">
        <v>44</v>
      </c>
      <c r="B41" s="4">
        <v>1</v>
      </c>
      <c r="C41" s="1" cm="1">
        <f t="array" ref="C41">_xll.H($A41,25)/$B41</f>
        <v>-362.75281915283205</v>
      </c>
      <c r="D41" s="1" cm="1">
        <f t="array" ref="D41">_xll.S($A41,25)/$B41</f>
        <v>122.17279521179199</v>
      </c>
      <c r="E41" s="1" cm="1">
        <f t="array" ref="E41">_xll.CP($A41,25)/$B41</f>
        <v>73.545515199999997</v>
      </c>
      <c r="F41" s="8" cm="1">
        <f t="array" ref="F41">IF(_xll.DE(A41)&gt;0,_xll.MW(A41)/(602.2*_xll.DE(A41)),"")/$B41</f>
        <v>8.4727790522418869E-2</v>
      </c>
      <c r="H41" s="4" t="s">
        <v>2541</v>
      </c>
      <c r="I41" s="1" t="e" cm="1">
        <f t="array" ref="I41">_xll.H($H41,25)/$B41</f>
        <v>#VALUE!</v>
      </c>
      <c r="J41" s="1" t="e" cm="1">
        <f t="array" ref="J41">_xll.S($H41,25)/$B41</f>
        <v>#VALUE!</v>
      </c>
      <c r="K41" s="1" t="e" cm="1">
        <f t="array" ref="K41">_xll.CP($H41,25)/$B41</f>
        <v>#VALUE!</v>
      </c>
      <c r="L41" s="8" t="e" cm="1">
        <f t="array" ref="L41">IF(_xll.DE(H41)&gt;0,_xll.MW(H41)/(602.2*_xll.DE(H41)),"")/$B41</f>
        <v>#VALUE!</v>
      </c>
      <c r="N41" s="1" t="str">
        <f t="shared" si="0"/>
        <v/>
      </c>
      <c r="O41" s="1" t="str">
        <f t="shared" si="1"/>
        <v/>
      </c>
      <c r="P41" s="4" t="str">
        <f t="shared" si="4"/>
        <v>In(NO3)2</v>
      </c>
      <c r="Q41" s="1" t="str">
        <f t="shared" si="2"/>
        <v/>
      </c>
      <c r="R41" s="1" t="str">
        <f t="shared" si="3"/>
        <v/>
      </c>
      <c r="T41" s="1" t="str">
        <f t="shared" si="5"/>
        <v/>
      </c>
      <c r="U41" s="1" t="str">
        <f t="shared" si="6"/>
        <v/>
      </c>
      <c r="W41" s="8" t="str">
        <f t="shared" si="7"/>
        <v/>
      </c>
      <c r="X41" s="8" t="str">
        <f t="shared" si="8"/>
        <v/>
      </c>
    </row>
    <row r="42" spans="1:24" ht="18">
      <c r="A42" s="4" t="s">
        <v>91</v>
      </c>
      <c r="B42" s="4">
        <v>1</v>
      </c>
      <c r="C42" s="1" cm="1">
        <f t="array" ref="C42">_xll.H($A42,25)/$B42</f>
        <v>-795.39004492187507</v>
      </c>
      <c r="D42" s="1" cm="1">
        <f t="array" ref="D42">_xll.S($A42,25)/$B42</f>
        <v>108.36799250793457</v>
      </c>
      <c r="E42" s="1" cm="1">
        <f t="array" ref="E42">_xll.CP($A42,25)/$B42</f>
        <v>72.856156706464915</v>
      </c>
      <c r="F42" s="8" cm="1">
        <f t="array" ref="F42">IF(_xll.DE(A42)&gt;0,_xll.MW(A42)/(602.2*_xll.DE(A42)),"")/$B42</f>
        <v>8.5719798782054213E-2</v>
      </c>
      <c r="H42" s="4" t="s">
        <v>2542</v>
      </c>
      <c r="I42" s="1" cm="1">
        <f t="array" ref="I42">_xll.H($H42,25)/$B42</f>
        <v>-938.40002807617191</v>
      </c>
      <c r="J42" s="1" cm="1">
        <f t="array" ref="J42">_xll.S($H42,25)/$B42</f>
        <v>193.21699359130861</v>
      </c>
      <c r="K42" s="1" cm="1">
        <f t="array" ref="K42">_xll.CP($H42,25)/$B42</f>
        <v>149.36415569207577</v>
      </c>
      <c r="L42" s="8" cm="1">
        <f t="array" ref="L42">IF(_xll.DE(H42)&gt;0,_xll.MW(H42)/(602.2*_xll.DE(H42)),"")/$B42</f>
        <v>0.10881812174231298</v>
      </c>
      <c r="N42" s="1">
        <f t="shared" si="0"/>
        <v>108.36799250793457</v>
      </c>
      <c r="O42" s="1">
        <f t="shared" si="1"/>
        <v>193.21699359130861</v>
      </c>
      <c r="P42" s="4" t="str">
        <f t="shared" si="4"/>
        <v>Ca(NO3)2</v>
      </c>
      <c r="Q42" s="1">
        <f t="shared" si="2"/>
        <v>-795.39004492187507</v>
      </c>
      <c r="R42" s="1">
        <f t="shared" si="3"/>
        <v>-938.40002807617191</v>
      </c>
      <c r="T42" s="1">
        <f t="shared" si="5"/>
        <v>72.856156706464915</v>
      </c>
      <c r="U42" s="1">
        <f t="shared" si="6"/>
        <v>149.36415569207577</v>
      </c>
      <c r="W42" s="8">
        <f t="shared" si="7"/>
        <v>8.5719798782054213E-2</v>
      </c>
      <c r="X42" s="8">
        <f t="shared" si="8"/>
        <v>0.10881812174231298</v>
      </c>
    </row>
    <row r="43" spans="1:24" ht="18">
      <c r="A43" s="4" t="s">
        <v>28</v>
      </c>
      <c r="B43" s="4">
        <v>1</v>
      </c>
      <c r="C43" s="1" cm="1">
        <f t="array" ref="C43">_xll.H($A43,25)/$B43</f>
        <v>-833.84995312500007</v>
      </c>
      <c r="D43" s="1" cm="1">
        <f t="array" ref="D43">_xll.S($A43,25)/$B43</f>
        <v>114.80899415588379</v>
      </c>
      <c r="E43" s="1" cm="1">
        <f t="array" ref="E43">_xll.CP($A43,25)/$B43</f>
        <v>75.588110878341297</v>
      </c>
      <c r="F43" s="8" cm="1">
        <f t="array" ref="F43">IF(_xll.DE(A43)&gt;0,_xll.MW(A43)/(602.2*_xll.DE(A43)),"")/$B43</f>
        <v>8.6253199617076143E-2</v>
      </c>
      <c r="H43" s="4" t="s">
        <v>2543</v>
      </c>
      <c r="I43" s="1" cm="1">
        <f t="array" ref="I43">_xll.H($H43,25)/$B43</f>
        <v>-982.35999121093755</v>
      </c>
      <c r="J43" s="1" cm="1">
        <f t="array" ref="J43">_xll.S($H43,25)/$B43</f>
        <v>194.55600000000001</v>
      </c>
      <c r="K43" s="1" cm="1">
        <f t="array" ref="K43">_xll.CP($H43,25)/$B43</f>
        <v>150.20484758065442</v>
      </c>
      <c r="L43" s="8" cm="1">
        <f t="array" ref="L43">IF(_xll.DE(H43)&gt;0,_xll.MW(H43)/(602.2*_xll.DE(H43)),"")/$B43</f>
        <v>0.11769181435995771</v>
      </c>
      <c r="N43" s="1">
        <f t="shared" si="0"/>
        <v>114.80899415588379</v>
      </c>
      <c r="O43" s="1">
        <f t="shared" si="1"/>
        <v>194.55600000000001</v>
      </c>
      <c r="P43" s="4" t="str">
        <f t="shared" si="4"/>
        <v>Sr(NO3)2</v>
      </c>
      <c r="Q43" s="1">
        <f t="shared" si="2"/>
        <v>-833.84995312500007</v>
      </c>
      <c r="R43" s="1">
        <f t="shared" si="3"/>
        <v>-982.35999121093755</v>
      </c>
      <c r="T43" s="1">
        <f t="shared" si="5"/>
        <v>75.588110878341297</v>
      </c>
      <c r="U43" s="1">
        <f t="shared" si="6"/>
        <v>150.20484758065442</v>
      </c>
      <c r="W43" s="8">
        <f t="shared" si="7"/>
        <v>8.6253199617076143E-2</v>
      </c>
      <c r="X43" s="8">
        <f t="shared" si="8"/>
        <v>0.11769181435995771</v>
      </c>
    </row>
    <row r="44" spans="1:24" ht="18">
      <c r="A44" s="4" t="s">
        <v>202</v>
      </c>
      <c r="B44" s="4">
        <v>1</v>
      </c>
      <c r="C44" s="1" cm="1">
        <f t="array" ref="C44">_xll.H($A44,25)/$B44</f>
        <v>-580.59997167968754</v>
      </c>
      <c r="D44" s="1" cm="1">
        <f t="array" ref="D44">_xll.S($A44,25)/$B44</f>
        <v>131.08000329589845</v>
      </c>
      <c r="E44" s="1" cm="1">
        <f t="array" ref="E44">_xll.CP($A44,25)/$B44</f>
        <v>93.199739476227492</v>
      </c>
      <c r="F44" s="8" cm="1">
        <f t="array" ref="F44">IF(_xll.DE(A44)&gt;0,_xll.MW(A44)/(602.2*_xll.DE(A44)),"")/$B44</f>
        <v>8.7069910328794409E-2</v>
      </c>
      <c r="H44" s="4" t="s">
        <v>2544</v>
      </c>
      <c r="I44" s="1" t="e" cm="1">
        <f t="array" ref="I44">_xll.H($H44,25)/$B44</f>
        <v>#VALUE!</v>
      </c>
      <c r="J44" s="1" t="e" cm="1">
        <f t="array" ref="J44">_xll.S($H44,25)/$B44</f>
        <v>#VALUE!</v>
      </c>
      <c r="K44" s="1" t="e" cm="1">
        <f t="array" ref="K44">_xll.CP($H44,25)/$B44</f>
        <v>#VALUE!</v>
      </c>
      <c r="L44" s="8" t="e" cm="1">
        <f t="array" ref="L44">IF(_xll.DE(H44)&gt;0,_xll.MW(H44)/(602.2*_xll.DE(H44)),"")/$B44</f>
        <v>#VALUE!</v>
      </c>
      <c r="N44" s="1" t="str">
        <f t="shared" si="0"/>
        <v/>
      </c>
      <c r="O44" s="1" t="str">
        <f t="shared" si="1"/>
        <v/>
      </c>
      <c r="P44" s="4" t="str">
        <f t="shared" si="4"/>
        <v>V(NO3)3</v>
      </c>
      <c r="Q44" s="1" t="str">
        <f t="shared" si="2"/>
        <v/>
      </c>
      <c r="R44" s="1" t="str">
        <f t="shared" si="3"/>
        <v/>
      </c>
      <c r="T44" s="1" t="str">
        <f t="shared" si="5"/>
        <v/>
      </c>
      <c r="U44" s="1" t="str">
        <f t="shared" si="6"/>
        <v/>
      </c>
      <c r="W44" s="8" t="str">
        <f t="shared" si="7"/>
        <v/>
      </c>
      <c r="X44" s="8" t="str">
        <f t="shared" si="8"/>
        <v/>
      </c>
    </row>
    <row r="45" spans="1:24" ht="18">
      <c r="A45" s="4" t="s">
        <v>318</v>
      </c>
      <c r="B45" s="4">
        <v>1</v>
      </c>
      <c r="C45" s="1" cm="1">
        <f t="array" ref="C45">_xll.H($A45,25)/$B45</f>
        <v>-935.40005615234384</v>
      </c>
      <c r="D45" s="1" cm="1">
        <f t="array" ref="D45">_xll.S($A45,25)/$B45</f>
        <v>143.92998944091798</v>
      </c>
      <c r="E45" s="1" cm="1">
        <f t="array" ref="E45">_xll.CP($A45,25)/$B45</f>
        <v>106.93894193876847</v>
      </c>
      <c r="F45" s="8" cm="1">
        <f t="array" ref="F45">IF(_xll.DE(A45)&gt;0,_xll.MW(A45)/(602.2*_xll.DE(A45)),"")/$B45</f>
        <v>8.7723000346085309E-2</v>
      </c>
      <c r="H45" s="4" t="s">
        <v>2545</v>
      </c>
      <c r="I45" s="1" t="e" cm="1">
        <f t="array" ref="I45">_xll.H($H45,25)/$B45</f>
        <v>#VALUE!</v>
      </c>
      <c r="J45" s="1" t="e" cm="1">
        <f t="array" ref="J45">_xll.S($H45,25)/$B45</f>
        <v>#VALUE!</v>
      </c>
      <c r="K45" s="1" t="e" cm="1">
        <f t="array" ref="K45">_xll.CP($H45,25)/$B45</f>
        <v>#VALUE!</v>
      </c>
      <c r="L45" s="8" t="e" cm="1">
        <f t="array" ref="L45">IF(_xll.DE(H45)&gt;0,_xll.MW(H45)/(602.2*_xll.DE(H45)),"")/$B45</f>
        <v>#VALUE!</v>
      </c>
      <c r="N45" s="1" t="str">
        <f t="shared" si="0"/>
        <v/>
      </c>
      <c r="O45" s="1" t="str">
        <f t="shared" si="1"/>
        <v/>
      </c>
      <c r="P45" s="4" t="str">
        <f t="shared" si="4"/>
        <v>Eu(NO3)3</v>
      </c>
      <c r="Q45" s="1" t="str">
        <f t="shared" si="2"/>
        <v/>
      </c>
      <c r="R45" s="1" t="str">
        <f t="shared" si="3"/>
        <v/>
      </c>
      <c r="T45" s="1" t="str">
        <f t="shared" si="5"/>
        <v/>
      </c>
      <c r="U45" s="1" t="str">
        <f t="shared" si="6"/>
        <v/>
      </c>
      <c r="W45" s="8" t="str">
        <f t="shared" si="7"/>
        <v/>
      </c>
      <c r="X45" s="8" t="str">
        <f t="shared" si="8"/>
        <v/>
      </c>
    </row>
    <row r="46" spans="1:24" ht="18">
      <c r="A46" s="1" t="s">
        <v>183</v>
      </c>
      <c r="B46" s="4">
        <v>1</v>
      </c>
      <c r="C46" s="1" cm="1">
        <f t="array" ref="C46">_xll.H($A46,25)/$B46</f>
        <v>-855.19999804687495</v>
      </c>
      <c r="D46" s="1" cm="1">
        <f t="array" ref="D46">_xll.S($A46,25)/$B46</f>
        <v>123.66649266052249</v>
      </c>
      <c r="E46" s="1" cm="1">
        <f t="array" ref="E46">_xll.CP($A46,25)/$B46</f>
        <v>75.064728879187584</v>
      </c>
      <c r="F46" s="8" cm="1">
        <f t="array" ref="F46">IF(_xll.DE(A46)&gt;0,_xll.MW(A46)/(602.2*_xll.DE(A46)),"")/$B46</f>
        <v>8.8663360374370684E-2</v>
      </c>
      <c r="H46" s="1" t="s">
        <v>2546</v>
      </c>
      <c r="I46" s="1" cm="1">
        <f t="array" ref="I46">_xll.H($H46,25)/$B46</f>
        <v>-992.06817871093756</v>
      </c>
      <c r="J46" s="1" cm="1">
        <f t="array" ref="J46">_xll.S($H46,25)/$B46</f>
        <v>213.80239361572268</v>
      </c>
      <c r="K46" s="1" cm="1">
        <f t="array" ref="K46">_xll.CP($H46,25)/$B46</f>
        <v>151.38940726546738</v>
      </c>
      <c r="L46" s="8" cm="1">
        <f t="array" ref="L46">IF(_xll.DE(H46)&gt;0,_xll.MW(H46)/(602.2*_xll.DE(H46)),"")/$B46</f>
        <v>0.13394139145702946</v>
      </c>
      <c r="N46" s="1">
        <f t="shared" si="0"/>
        <v>123.66649266052249</v>
      </c>
      <c r="O46" s="1">
        <f t="shared" si="1"/>
        <v>213.80239361572268</v>
      </c>
      <c r="P46" s="4" t="str">
        <f t="shared" si="4"/>
        <v>Ba(NO3)2</v>
      </c>
      <c r="Q46" s="1">
        <f t="shared" si="2"/>
        <v>-855.19999804687495</v>
      </c>
      <c r="R46" s="1">
        <f t="shared" si="3"/>
        <v>-992.06817871093756</v>
      </c>
      <c r="T46" s="1">
        <f t="shared" si="5"/>
        <v>75.064728879187584</v>
      </c>
      <c r="U46" s="1">
        <f t="shared" si="6"/>
        <v>151.38940726546738</v>
      </c>
      <c r="W46" s="8">
        <f t="shared" si="7"/>
        <v>8.8663360374370684E-2</v>
      </c>
      <c r="X46" s="8">
        <f t="shared" si="8"/>
        <v>0.13394139145702946</v>
      </c>
    </row>
    <row r="47" spans="1:24" ht="18">
      <c r="A47" s="4" t="s">
        <v>317</v>
      </c>
      <c r="B47" s="4">
        <v>1</v>
      </c>
      <c r="C47" s="1" cm="1">
        <f t="array" ref="C47">_xll.H($A47,25)/$B47</f>
        <v>-424.03578466796876</v>
      </c>
      <c r="D47" s="1" cm="1">
        <f t="array" ref="D47">_xll.S($A47,25)/$B47</f>
        <v>158.15500527954103</v>
      </c>
      <c r="E47" s="1" cm="1">
        <f t="array" ref="E47">_xll.CP($A47,25)/$B47</f>
        <v>94.995934850928549</v>
      </c>
      <c r="F47" s="8" cm="1">
        <f t="array" ref="F47">IF(_xll.DE(A47)&gt;0,_xll.MW(A47)/(602.2*_xll.DE(A47)),"")/$B47</f>
        <v>8.9826163019075311E-2</v>
      </c>
      <c r="H47" s="4" t="s">
        <v>2547</v>
      </c>
      <c r="I47" s="1" t="e" cm="1">
        <f t="array" ref="I47">_xll.H($H47,25)/$B47</f>
        <v>#VALUE!</v>
      </c>
      <c r="J47" s="1" t="e" cm="1">
        <f t="array" ref="J47">_xll.S($H47,25)/$B47</f>
        <v>#VALUE!</v>
      </c>
      <c r="K47" s="1" t="e" cm="1">
        <f t="array" ref="K47">_xll.CP($H47,25)/$B47</f>
        <v>#VALUE!</v>
      </c>
      <c r="L47" s="8" t="e" cm="1">
        <f t="array" ref="L47">IF(_xll.DE(H47)&gt;0,_xll.MW(H47)/(602.2*_xll.DE(H47)),"")/$B47</f>
        <v>#VALUE!</v>
      </c>
      <c r="N47" s="1" t="str">
        <f t="shared" si="0"/>
        <v/>
      </c>
      <c r="O47" s="1" t="str">
        <f t="shared" si="1"/>
        <v/>
      </c>
      <c r="P47" s="4" t="str">
        <f t="shared" si="4"/>
        <v>Mo(NO3)3</v>
      </c>
      <c r="Q47" s="1" t="str">
        <f t="shared" si="2"/>
        <v/>
      </c>
      <c r="R47" s="1" t="str">
        <f t="shared" si="3"/>
        <v/>
      </c>
      <c r="T47" s="1" t="str">
        <f t="shared" si="5"/>
        <v/>
      </c>
      <c r="U47" s="1" t="str">
        <f t="shared" si="6"/>
        <v/>
      </c>
      <c r="W47" s="8" t="str">
        <f t="shared" si="7"/>
        <v/>
      </c>
      <c r="X47" s="8" t="str">
        <f t="shared" si="8"/>
        <v/>
      </c>
    </row>
    <row r="48" spans="1:24" ht="18">
      <c r="A48" s="4" t="s">
        <v>347</v>
      </c>
      <c r="B48" s="4">
        <v>1</v>
      </c>
      <c r="C48" s="1" cm="1">
        <f t="array" ref="C48">_xll.H($A48,25)/$B48</f>
        <v>-544.40003381347663</v>
      </c>
      <c r="D48" s="1" cm="1">
        <f t="array" ref="D48">_xll.S($A48,25)/$B48</f>
        <v>122.90000430297852</v>
      </c>
      <c r="E48" s="1" cm="1">
        <f t="array" ref="E48">_xll.CP($A48,25)/$B48</f>
        <v>91.800324266529927</v>
      </c>
      <c r="F48" s="8" cm="1">
        <f t="array" ref="F48">IF(_xll.DE(A48)&gt;0,_xll.MW(A48)/(602.2*_xll.DE(A48)),"")/$B48</f>
        <v>9.162403724924495E-2</v>
      </c>
      <c r="H48" s="4" t="s">
        <v>2548</v>
      </c>
      <c r="I48" s="1" t="e" cm="1">
        <f t="array" ref="I48">_xll.H($H48,25)/$B48</f>
        <v>#VALUE!</v>
      </c>
      <c r="J48" s="1" t="e" cm="1">
        <f t="array" ref="J48">_xll.S($H48,25)/$B48</f>
        <v>#VALUE!</v>
      </c>
      <c r="K48" s="1" t="e" cm="1">
        <f t="array" ref="K48">_xll.CP($H48,25)/$B48</f>
        <v>#VALUE!</v>
      </c>
      <c r="L48" s="8" t="e" cm="1">
        <f t="array" ref="L48">IF(_xll.DE(H48)&gt;0,_xll.MW(H48)/(602.2*_xll.DE(H48)),"")/$B48</f>
        <v>#VALUE!</v>
      </c>
      <c r="N48" s="1" t="str">
        <f t="shared" si="0"/>
        <v/>
      </c>
      <c r="O48" s="1" t="str">
        <f t="shared" si="1"/>
        <v/>
      </c>
      <c r="P48" s="4" t="str">
        <f t="shared" si="4"/>
        <v>Cr(NO3)3</v>
      </c>
      <c r="Q48" s="1" t="str">
        <f t="shared" si="2"/>
        <v/>
      </c>
      <c r="R48" s="1" t="str">
        <f t="shared" si="3"/>
        <v/>
      </c>
      <c r="T48" s="1" t="str">
        <f t="shared" si="5"/>
        <v/>
      </c>
      <c r="U48" s="1" t="str">
        <f t="shared" si="6"/>
        <v/>
      </c>
      <c r="W48" s="8" t="str">
        <f t="shared" si="7"/>
        <v/>
      </c>
      <c r="X48" s="8" t="str">
        <f t="shared" si="8"/>
        <v/>
      </c>
    </row>
    <row r="49" spans="1:24" ht="18">
      <c r="A49" s="4" t="s">
        <v>291</v>
      </c>
      <c r="B49" s="4">
        <v>1</v>
      </c>
      <c r="C49" s="1" cm="1">
        <f t="array" ref="C49">_xll.H($A49,25)/$B49</f>
        <v>-530.00000897216796</v>
      </c>
      <c r="D49" s="1" cm="1">
        <f t="array" ref="D49">_xll.S($A49,25)/$B49</f>
        <v>142.00000643920899</v>
      </c>
      <c r="E49" s="1" cm="1">
        <f t="array" ref="E49">_xll.CP($A49,25)/$B49</f>
        <v>100.00137586032798</v>
      </c>
      <c r="F49" s="8" cm="1">
        <f t="array" ref="F49">IF(_xll.DE(A49)&gt;0,_xll.MW(A49)/(602.2*_xll.DE(A49)),"")/$B49</f>
        <v>9.1820408502158751E-2</v>
      </c>
      <c r="H49" s="4" t="s">
        <v>2549</v>
      </c>
      <c r="I49" s="1" t="e" cm="1">
        <f t="array" ref="I49">_xll.H($H49,25)/$B49</f>
        <v>#VALUE!</v>
      </c>
      <c r="J49" s="1" t="e" cm="1">
        <f t="array" ref="J49">_xll.S($H49,25)/$B49</f>
        <v>#VALUE!</v>
      </c>
      <c r="K49" s="1" t="e" cm="1">
        <f t="array" ref="K49">_xll.CP($H49,25)/$B49</f>
        <v>#VALUE!</v>
      </c>
      <c r="L49" s="8" t="e" cm="1">
        <f t="array" ref="L49">IF(_xll.DE(H49)&gt;0,_xll.MW(H49)/(602.2*_xll.DE(H49)),"")/$B49</f>
        <v>#VALUE!</v>
      </c>
      <c r="N49" s="1" t="str">
        <f t="shared" si="0"/>
        <v/>
      </c>
      <c r="O49" s="1" t="str">
        <f t="shared" si="1"/>
        <v/>
      </c>
      <c r="P49" s="4" t="str">
        <f t="shared" si="4"/>
        <v>In(NO3)3</v>
      </c>
      <c r="Q49" s="1" t="str">
        <f t="shared" si="2"/>
        <v/>
      </c>
      <c r="R49" s="1" t="str">
        <f t="shared" si="3"/>
        <v/>
      </c>
      <c r="T49" s="1" t="str">
        <f t="shared" si="5"/>
        <v/>
      </c>
      <c r="U49" s="1" t="str">
        <f t="shared" si="6"/>
        <v/>
      </c>
      <c r="W49" s="8" t="str">
        <f t="shared" si="7"/>
        <v/>
      </c>
      <c r="X49" s="8" t="str">
        <f t="shared" si="8"/>
        <v/>
      </c>
    </row>
    <row r="50" spans="1:24" ht="18">
      <c r="A50" s="4" t="s">
        <v>176</v>
      </c>
      <c r="B50" s="4">
        <v>1</v>
      </c>
      <c r="C50" s="1" cm="1">
        <f t="array" ref="C50">_xll.H($A50,25)/$B50</f>
        <v>-399.48830212402345</v>
      </c>
      <c r="D50" s="1" cm="1">
        <f t="array" ref="D50">_xll.S($A50,25)/$B50</f>
        <v>142.256</v>
      </c>
      <c r="E50" s="1" cm="1">
        <f t="array" ref="E50">_xll.CP($A50,25)/$B50</f>
        <v>96.941285388035723</v>
      </c>
      <c r="F50" s="8" cm="1">
        <f t="array" ref="F50">IF(_xll.DE(A50)&gt;0,_xll.MW(A50)/(602.2*_xll.DE(A50)),"")/$B50</f>
        <v>9.2944228588368843E-2</v>
      </c>
      <c r="H50" s="21" t="s">
        <v>2550</v>
      </c>
      <c r="I50" s="1" t="e" cm="1">
        <f t="array" ref="I50">_xll.H($H50,25)/$B50</f>
        <v>#VALUE!</v>
      </c>
      <c r="J50" s="1" t="e" cm="1">
        <f t="array" ref="J50">_xll.S($H50,25)/$B50</f>
        <v>#VALUE!</v>
      </c>
      <c r="K50" s="1" t="e" cm="1">
        <f t="array" ref="K50">_xll.CP($H50,25)/$B50</f>
        <v>#VALUE!</v>
      </c>
      <c r="L50" s="8" t="e" cm="1">
        <f t="array" ref="L50">IF(_xll.DE(H50)&gt;0,_xll.MW(H50)/(602.2*_xll.DE(H50)),"")/$B50</f>
        <v>#VALUE!</v>
      </c>
      <c r="N50" s="1" t="str">
        <f t="shared" si="0"/>
        <v/>
      </c>
      <c r="O50" s="1" t="str">
        <f t="shared" si="1"/>
        <v/>
      </c>
      <c r="P50" s="4" t="str">
        <f t="shared" si="4"/>
        <v>Fe(NO3)3</v>
      </c>
      <c r="Q50" s="1" t="str">
        <f t="shared" si="2"/>
        <v/>
      </c>
      <c r="R50" s="1" t="str">
        <f t="shared" si="3"/>
        <v/>
      </c>
      <c r="T50" s="1" t="str">
        <f t="shared" si="5"/>
        <v/>
      </c>
      <c r="U50" s="1" t="str">
        <f t="shared" si="6"/>
        <v/>
      </c>
      <c r="W50" s="8" t="str">
        <f t="shared" si="7"/>
        <v/>
      </c>
      <c r="X50" s="8" t="str">
        <f t="shared" si="8"/>
        <v/>
      </c>
    </row>
    <row r="51" spans="1:24" ht="18">
      <c r="A51" s="4" t="s">
        <v>397</v>
      </c>
      <c r="B51" s="4">
        <v>1</v>
      </c>
      <c r="C51" s="1" cm="1">
        <f t="array" ref="C51">_xll.H($A51,25)/$B51</f>
        <v>-961.09996459960939</v>
      </c>
      <c r="D51" s="1" cm="1">
        <f t="array" ref="D51">_xll.S($A51,25)/$B51</f>
        <v>159.4799981994629</v>
      </c>
      <c r="E51" s="1" cm="1">
        <f t="array" ref="E51">_xll.CP($A51,25)/$B51</f>
        <v>95.347701522962652</v>
      </c>
      <c r="F51" s="8" cm="1">
        <f t="array" ref="F51">IF(_xll.DE(A51)&gt;0,_xll.MW(A51)/(602.2*_xll.DE(A51)),"")/$B51</f>
        <v>9.3545774984685345E-2</v>
      </c>
      <c r="H51" s="4" t="s">
        <v>2551</v>
      </c>
      <c r="I51" s="1" t="e" cm="1">
        <f t="array" ref="I51">_xll.H($H51,25)/$B51</f>
        <v>#VALUE!</v>
      </c>
      <c r="J51" s="1" t="e" cm="1">
        <f t="array" ref="J51">_xll.S($H51,25)/$B51</f>
        <v>#VALUE!</v>
      </c>
      <c r="K51" s="1" t="e" cm="1">
        <f t="array" ref="K51">_xll.CP($H51,25)/$B51</f>
        <v>#VALUE!</v>
      </c>
      <c r="L51" s="8" t="e" cm="1">
        <f t="array" ref="L51">IF(_xll.DE(H51)&gt;0,_xll.MW(H51)/(602.2*_xll.DE(H51)),"")/$B51</f>
        <v>#VALUE!</v>
      </c>
      <c r="N51" s="1" t="str">
        <f t="shared" si="0"/>
        <v/>
      </c>
      <c r="O51" s="1" t="str">
        <f t="shared" si="1"/>
        <v/>
      </c>
      <c r="P51" s="4" t="str">
        <f t="shared" si="4"/>
        <v>Yb(NO3)3</v>
      </c>
      <c r="Q51" s="1" t="str">
        <f t="shared" si="2"/>
        <v/>
      </c>
      <c r="R51" s="1" t="str">
        <f t="shared" si="3"/>
        <v/>
      </c>
      <c r="T51" s="1" t="str">
        <f t="shared" si="5"/>
        <v/>
      </c>
      <c r="U51" s="1" t="str">
        <f t="shared" si="6"/>
        <v/>
      </c>
      <c r="W51" s="8" t="str">
        <f t="shared" si="7"/>
        <v/>
      </c>
      <c r="X51" s="8" t="str">
        <f t="shared" si="8"/>
        <v/>
      </c>
    </row>
    <row r="52" spans="1:24" ht="18">
      <c r="A52" s="4" t="s">
        <v>303</v>
      </c>
      <c r="B52" s="4">
        <v>1</v>
      </c>
      <c r="C52" s="1" cm="1">
        <f t="array" ref="C52">_xll.H($A52,25)/$B52</f>
        <v>-256.79999078369144</v>
      </c>
      <c r="D52" s="1" cm="1">
        <f t="array" ref="D52">_xll.S($A52,25)/$B52</f>
        <v>116.90000459289551</v>
      </c>
      <c r="E52" s="1" cm="1">
        <f t="array" ref="E52">_xll.CP($A52,25)/$B52</f>
        <v>85.842013047673589</v>
      </c>
      <c r="F52" s="8" cm="1">
        <f t="array" ref="F52">IF(_xll.DE(A52)&gt;0,_xll.MW(A52)/(602.2*_xll.DE(A52)),"")/$B52</f>
        <v>9.354880822359958E-2</v>
      </c>
      <c r="H52" s="4" t="s">
        <v>2552</v>
      </c>
      <c r="I52" s="1" t="e" cm="1">
        <f t="array" ref="I52">_xll.H($H52,25)/$B52</f>
        <v>#VALUE!</v>
      </c>
      <c r="J52" s="1" t="e" cm="1">
        <f t="array" ref="J52">_xll.S($H52,25)/$B52</f>
        <v>#VALUE!</v>
      </c>
      <c r="K52" s="1" t="e" cm="1">
        <f t="array" ref="K52">_xll.CP($H52,25)/$B52</f>
        <v>#VALUE!</v>
      </c>
      <c r="L52" s="8" t="e" cm="1">
        <f t="array" ref="L52">IF(_xll.DE(H52)&gt;0,_xll.MW(H52)/(602.2*_xll.DE(H52)),"")/$B52</f>
        <v>#VALUE!</v>
      </c>
      <c r="N52" s="1" t="str">
        <f t="shared" si="0"/>
        <v/>
      </c>
      <c r="O52" s="1" t="str">
        <f t="shared" si="1"/>
        <v/>
      </c>
      <c r="P52" s="4" t="str">
        <f t="shared" si="4"/>
        <v>Ir(NO3)3</v>
      </c>
      <c r="Q52" s="1" t="str">
        <f t="shared" si="2"/>
        <v/>
      </c>
      <c r="R52" s="1" t="str">
        <f t="shared" si="3"/>
        <v/>
      </c>
      <c r="T52" s="1" t="str">
        <f t="shared" si="5"/>
        <v/>
      </c>
      <c r="U52" s="1" t="str">
        <f t="shared" si="6"/>
        <v/>
      </c>
      <c r="W52" s="8" t="str">
        <f t="shared" si="7"/>
        <v/>
      </c>
      <c r="X52" s="8" t="str">
        <f t="shared" si="8"/>
        <v/>
      </c>
    </row>
    <row r="53" spans="1:24" ht="18">
      <c r="A53" s="1" t="s">
        <v>195</v>
      </c>
      <c r="B53" s="4">
        <v>1</v>
      </c>
      <c r="C53" s="1" cm="1">
        <f t="array" ref="C53">_xll.H($A53,25)/$B53</f>
        <v>-988.09996728515625</v>
      </c>
      <c r="D53" s="1" cm="1">
        <f t="array" ref="D53">_xll.S($A53,25)/$B53</f>
        <v>164.46999725341797</v>
      </c>
      <c r="E53" s="1" cm="1">
        <f t="array" ref="E53">_xll.CP($A53,25)/$B53</f>
        <v>97.685260675734099</v>
      </c>
      <c r="F53" s="8" cm="1">
        <f t="array" ref="F53">IF(_xll.DE(A53)&gt;0,_xll.MW(A53)/(602.2*_xll.DE(A53)),"")/$B53</f>
        <v>9.4062925800568506E-2</v>
      </c>
      <c r="H53" s="1" t="s">
        <v>2553</v>
      </c>
      <c r="I53" s="1" t="e" cm="1">
        <f t="array" ref="I53">_xll.H($H53,25)/$B53</f>
        <v>#VALUE!</v>
      </c>
      <c r="J53" s="1" t="e" cm="1">
        <f t="array" ref="J53">_xll.S($H53,25)/$B53</f>
        <v>#VALUE!</v>
      </c>
      <c r="K53" s="1" t="e" cm="1">
        <f t="array" ref="K53">_xll.CP($H53,25)/$B53</f>
        <v>#VALUE!</v>
      </c>
      <c r="L53" s="8" t="e" cm="1">
        <f t="array" ref="L53">IF(_xll.DE(H53)&gt;0,_xll.MW(H53)/(602.2*_xll.DE(H53)),"")/$B53</f>
        <v>#VALUE!</v>
      </c>
      <c r="N53" s="1" t="str">
        <f t="shared" si="0"/>
        <v/>
      </c>
      <c r="O53" s="1" t="str">
        <f t="shared" si="1"/>
        <v/>
      </c>
      <c r="P53" s="4" t="str">
        <f t="shared" si="4"/>
        <v>Tm(NO3)3</v>
      </c>
      <c r="Q53" s="1" t="str">
        <f t="shared" si="2"/>
        <v/>
      </c>
      <c r="R53" s="1" t="str">
        <f t="shared" si="3"/>
        <v/>
      </c>
      <c r="T53" s="1" t="str">
        <f t="shared" si="5"/>
        <v/>
      </c>
      <c r="U53" s="1" t="str">
        <f t="shared" si="6"/>
        <v/>
      </c>
      <c r="W53" s="8" t="str">
        <f t="shared" si="7"/>
        <v/>
      </c>
      <c r="X53" s="8" t="str">
        <f t="shared" si="8"/>
        <v/>
      </c>
    </row>
    <row r="54" spans="1:24" ht="18">
      <c r="A54" s="4" t="s">
        <v>240</v>
      </c>
      <c r="B54" s="4">
        <v>1</v>
      </c>
      <c r="C54" s="1" cm="1">
        <f t="array" ref="C54">_xll.H($A54,25)/$B54</f>
        <v>-194.19999673461913</v>
      </c>
      <c r="D54" s="1" cm="1">
        <f t="array" ref="D54">_xll.S($A54,25)/$B54</f>
        <v>246.91039404296876</v>
      </c>
      <c r="E54" s="1" cm="1">
        <f t="array" ref="E54">_xll.CP($A54,25)/$B54</f>
        <v>121.33999815368652</v>
      </c>
      <c r="F54" s="8" cm="1">
        <f t="array" ref="F54">IF(_xll.DE(A54)&gt;0,_xll.MW(A54)/(602.2*_xll.DE(A54)),"")/$B54</f>
        <v>9.5237742430913888E-2</v>
      </c>
      <c r="H54" s="4" t="s">
        <v>2554</v>
      </c>
      <c r="I54" s="1" t="e" cm="1">
        <f t="array" ref="I54">_xll.H($H54,25)/$B54</f>
        <v>#VALUE!</v>
      </c>
      <c r="J54" s="1" t="e" cm="1">
        <f t="array" ref="J54">_xll.S($H54,25)/$B54</f>
        <v>#VALUE!</v>
      </c>
      <c r="K54" s="1" t="e" cm="1">
        <f t="array" ref="K54">_xll.CP($H54,25)/$B54</f>
        <v>#VALUE!</v>
      </c>
      <c r="L54" s="8" t="e" cm="1">
        <f t="array" ref="L54">IF(_xll.DE(H54)&gt;0,_xll.MW(H54)/(602.2*_xll.DE(H54)),"")/$B54</f>
        <v>#VALUE!</v>
      </c>
      <c r="N54" s="1" t="str">
        <f t="shared" si="0"/>
        <v/>
      </c>
      <c r="O54" s="1" t="str">
        <f t="shared" si="1"/>
        <v/>
      </c>
      <c r="P54" s="4" t="str">
        <f t="shared" si="4"/>
        <v>Pt(NO3)3</v>
      </c>
      <c r="Q54" s="1" t="str">
        <f t="shared" si="2"/>
        <v/>
      </c>
      <c r="R54" s="1" t="str">
        <f t="shared" si="3"/>
        <v/>
      </c>
      <c r="T54" s="1" t="str">
        <f t="shared" si="5"/>
        <v/>
      </c>
      <c r="U54" s="1" t="str">
        <f t="shared" si="6"/>
        <v/>
      </c>
      <c r="W54" s="8" t="str">
        <f t="shared" si="7"/>
        <v/>
      </c>
      <c r="X54" s="8" t="str">
        <f t="shared" si="8"/>
        <v/>
      </c>
    </row>
    <row r="55" spans="1:24" ht="18">
      <c r="A55" s="4" t="s">
        <v>133</v>
      </c>
      <c r="B55" s="4">
        <v>1</v>
      </c>
      <c r="C55" s="1" cm="1">
        <f t="array" ref="C55">_xll.H($A55,25)/$B55</f>
        <v>-1025.3000660400392</v>
      </c>
      <c r="D55" s="1" cm="1">
        <f t="array" ref="D55">_xll.S($A55,25)/$B55</f>
        <v>150.20598944091796</v>
      </c>
      <c r="E55" s="1" cm="1">
        <f t="array" ref="E55">_xll.CP($A55,25)/$B55</f>
        <v>108.9706255250526</v>
      </c>
      <c r="F55" s="8" cm="1">
        <f t="array" ref="F55">IF(_xll.DE(A55)&gt;0,_xll.MW(A55)/(602.2*_xll.DE(A55)),"")/$B55</f>
        <v>9.5583383276360498E-2</v>
      </c>
      <c r="H55" s="4" t="s">
        <v>2555</v>
      </c>
      <c r="I55" s="1" t="e" cm="1">
        <f t="array" ref="I55">_xll.H($H55,25)/$B55</f>
        <v>#VALUE!</v>
      </c>
      <c r="J55" s="1" t="e" cm="1">
        <f t="array" ref="J55">_xll.S($H55,25)/$B55</f>
        <v>#VALUE!</v>
      </c>
      <c r="K55" s="1" t="e" cm="1">
        <f t="array" ref="K55">_xll.CP($H55,25)/$B55</f>
        <v>#VALUE!</v>
      </c>
      <c r="L55" s="8" t="e" cm="1">
        <f t="array" ref="L55">IF(_xll.DE(H55)&gt;0,_xll.MW(H55)/(602.2*_xll.DE(H55)),"")/$B55</f>
        <v>#VALUE!</v>
      </c>
      <c r="N55" s="1" t="str">
        <f t="shared" si="0"/>
        <v/>
      </c>
      <c r="O55" s="1" t="str">
        <f t="shared" si="1"/>
        <v/>
      </c>
      <c r="P55" s="4" t="str">
        <f t="shared" si="4"/>
        <v>Sm(NO3)3</v>
      </c>
      <c r="Q55" s="1" t="str">
        <f t="shared" si="2"/>
        <v/>
      </c>
      <c r="R55" s="1" t="str">
        <f t="shared" si="3"/>
        <v/>
      </c>
      <c r="T55" s="1" t="str">
        <f t="shared" si="5"/>
        <v/>
      </c>
      <c r="U55" s="1" t="str">
        <f t="shared" si="6"/>
        <v/>
      </c>
      <c r="W55" s="8" t="str">
        <f t="shared" si="7"/>
        <v/>
      </c>
      <c r="X55" s="8" t="str">
        <f t="shared" si="8"/>
        <v/>
      </c>
    </row>
    <row r="56" spans="1:24" ht="18">
      <c r="A56" s="4" t="s">
        <v>256</v>
      </c>
      <c r="B56" s="4">
        <v>1</v>
      </c>
      <c r="C56" s="1" cm="1">
        <f t="array" ref="C56">_xll.H($A56,25)/$B56</f>
        <v>-879.47678723144531</v>
      </c>
      <c r="D56" s="1" cm="1">
        <f t="array" ref="D56">_xll.S($A56,25)/$B56</f>
        <v>158.99200000000002</v>
      </c>
      <c r="E56" s="1" cm="1">
        <f t="array" ref="E56">_xll.CP($A56,25)/$B56</f>
        <v>119.82003971861337</v>
      </c>
      <c r="F56" s="8" cm="1">
        <f t="array" ref="F56">IF(_xll.DE(A56)&gt;0,_xll.MW(A56)/(602.2*_xll.DE(A56)),"")/$B56</f>
        <v>9.6092449702531335E-2</v>
      </c>
      <c r="H56" s="4" t="s">
        <v>2556</v>
      </c>
      <c r="I56" s="1" t="e" cm="1">
        <f t="array" ref="I56">_xll.H($H56,25)/$B56</f>
        <v>#VALUE!</v>
      </c>
      <c r="J56" s="1" t="e" cm="1">
        <f t="array" ref="J56">_xll.S($H56,25)/$B56</f>
        <v>#VALUE!</v>
      </c>
      <c r="K56" s="1" t="e" cm="1">
        <f t="array" ref="K56">_xll.CP($H56,25)/$B56</f>
        <v>#VALUE!</v>
      </c>
      <c r="L56" s="8" t="e" cm="1">
        <f t="array" ref="L56">IF(_xll.DE(H56)&gt;0,_xll.MW(H56)/(602.2*_xll.DE(H56)),"")/$B56</f>
        <v>#VALUE!</v>
      </c>
      <c r="N56" s="1" t="str">
        <f t="shared" si="0"/>
        <v/>
      </c>
      <c r="O56" s="1" t="str">
        <f t="shared" si="1"/>
        <v/>
      </c>
      <c r="P56" s="4" t="str">
        <f t="shared" si="4"/>
        <v>NbO(NO3)3</v>
      </c>
      <c r="Q56" s="1" t="str">
        <f t="shared" si="2"/>
        <v/>
      </c>
      <c r="R56" s="1" t="str">
        <f t="shared" si="3"/>
        <v/>
      </c>
      <c r="T56" s="1" t="str">
        <f t="shared" si="5"/>
        <v/>
      </c>
      <c r="U56" s="1" t="str">
        <f t="shared" si="6"/>
        <v/>
      </c>
      <c r="W56" s="8" t="str">
        <f t="shared" si="7"/>
        <v/>
      </c>
      <c r="X56" s="8" t="str">
        <f t="shared" si="8"/>
        <v/>
      </c>
    </row>
    <row r="57" spans="1:24" ht="18">
      <c r="A57" s="4" t="s">
        <v>298</v>
      </c>
      <c r="B57" s="4">
        <v>1</v>
      </c>
      <c r="C57" s="1" cm="1">
        <f t="array" ref="C57">_xll.H($A57,25)/$B57</f>
        <v>-1018.1999835205079</v>
      </c>
      <c r="D57" s="1" cm="1">
        <f t="array" ref="D57">_xll.S($A57,25)/$B57</f>
        <v>151.46099472045898</v>
      </c>
      <c r="E57" s="1" cm="1">
        <f t="array" ref="E57">_xll.CP($A57,25)/$B57</f>
        <v>98.246181306362672</v>
      </c>
      <c r="F57" s="8" cm="1">
        <f t="array" ref="F57">IF(_xll.DE(A57)&gt;0,_xll.MW(A57)/(602.2*_xll.DE(A57)),"")/$B57</f>
        <v>9.6845857634241084E-2</v>
      </c>
      <c r="H57" s="4" t="s">
        <v>2557</v>
      </c>
      <c r="I57" s="1" t="e" cm="1">
        <f t="array" ref="I57">_xll.H($H57,25)/$B57</f>
        <v>#VALUE!</v>
      </c>
      <c r="J57" s="1" t="e" cm="1">
        <f t="array" ref="J57">_xll.S($H57,25)/$B57</f>
        <v>#VALUE!</v>
      </c>
      <c r="K57" s="1" t="e" cm="1">
        <f t="array" ref="K57">_xll.CP($H57,25)/$B57</f>
        <v>#VALUE!</v>
      </c>
      <c r="L57" s="8" t="e" cm="1">
        <f t="array" ref="L57">IF(_xll.DE(H57)&gt;0,_xll.MW(H57)/(602.2*_xll.DE(H57)),"")/$B57</f>
        <v>#VALUE!</v>
      </c>
      <c r="N57" s="1" t="str">
        <f t="shared" si="0"/>
        <v/>
      </c>
      <c r="O57" s="1" t="str">
        <f t="shared" si="1"/>
        <v/>
      </c>
      <c r="P57" s="4" t="str">
        <f t="shared" si="4"/>
        <v>Gd(NO3)3</v>
      </c>
      <c r="Q57" s="1" t="str">
        <f t="shared" si="2"/>
        <v/>
      </c>
      <c r="R57" s="1" t="str">
        <f t="shared" si="3"/>
        <v/>
      </c>
      <c r="T57" s="1" t="str">
        <f t="shared" si="5"/>
        <v/>
      </c>
      <c r="U57" s="1" t="str">
        <f t="shared" si="6"/>
        <v/>
      </c>
      <c r="W57" s="8" t="str">
        <f t="shared" si="7"/>
        <v/>
      </c>
      <c r="X57" s="8" t="str">
        <f t="shared" si="8"/>
        <v/>
      </c>
    </row>
    <row r="58" spans="1:24" ht="18">
      <c r="A58" s="4" t="s">
        <v>414</v>
      </c>
      <c r="B58" s="4">
        <v>1</v>
      </c>
      <c r="C58" s="1" cm="1">
        <f t="array" ref="C58">_xll.H($A58,25)/$B58</f>
        <v>-721.70003442382813</v>
      </c>
      <c r="D58" s="1" cm="1">
        <f t="array" ref="D58">_xll.S($A58,25)/$B58</f>
        <v>139.69999072265625</v>
      </c>
      <c r="E58" s="1" cm="1">
        <f t="array" ref="E58">_xll.CP($A58,25)/$B58</f>
        <v>97.150117678513482</v>
      </c>
      <c r="F58" s="8" cm="1">
        <f t="array" ref="F58">IF(_xll.DE(A58)&gt;0,_xll.MW(A58)/(602.2*_xll.DE(A58)),"")/$B58</f>
        <v>9.7009194740251409E-2</v>
      </c>
      <c r="H58" s="4" t="s">
        <v>2558</v>
      </c>
      <c r="I58" s="1" t="e" cm="1">
        <f t="array" ref="I58">_xll.H($H58,25)/$B58</f>
        <v>#VALUE!</v>
      </c>
      <c r="J58" s="1" t="e" cm="1">
        <f t="array" ref="J58">_xll.S($H58,25)/$B58</f>
        <v>#VALUE!</v>
      </c>
      <c r="K58" s="1" t="e" cm="1">
        <f t="array" ref="K58">_xll.CP($H58,25)/$B58</f>
        <v>#VALUE!</v>
      </c>
      <c r="L58" s="8" t="e" cm="1">
        <f t="array" ref="L58">IF(_xll.DE(H58)&gt;0,_xll.MW(H58)/(602.2*_xll.DE(H58)),"")/$B58</f>
        <v>#VALUE!</v>
      </c>
      <c r="N58" s="1" t="str">
        <f t="shared" si="0"/>
        <v/>
      </c>
      <c r="O58" s="1" t="str">
        <f t="shared" si="1"/>
        <v/>
      </c>
      <c r="P58" s="4" t="str">
        <f t="shared" si="4"/>
        <v>Ti(NO3)3</v>
      </c>
      <c r="Q58" s="1" t="str">
        <f t="shared" si="2"/>
        <v/>
      </c>
      <c r="R58" s="1" t="str">
        <f t="shared" si="3"/>
        <v/>
      </c>
      <c r="T58" s="1" t="str">
        <f t="shared" si="5"/>
        <v/>
      </c>
      <c r="U58" s="1" t="str">
        <f t="shared" si="6"/>
        <v/>
      </c>
      <c r="W58" s="8" t="str">
        <f t="shared" si="7"/>
        <v/>
      </c>
      <c r="X58" s="8" t="str">
        <f t="shared" si="8"/>
        <v/>
      </c>
    </row>
    <row r="59" spans="1:24" ht="18">
      <c r="A59" s="4" t="s">
        <v>389</v>
      </c>
      <c r="B59" s="4">
        <v>1</v>
      </c>
      <c r="C59" s="1" cm="1">
        <f t="array" ref="C59">_xll.H($A59,25)/$B59</f>
        <v>-974.40001037597665</v>
      </c>
      <c r="D59" s="1" cm="1">
        <f t="array" ref="D59">_xll.S($A59,25)/$B59</f>
        <v>166.0999990234375</v>
      </c>
      <c r="E59" s="1" cm="1">
        <f t="array" ref="E59">_xll.CP($A59,25)/$B59</f>
        <v>0</v>
      </c>
      <c r="F59" s="8" cm="1">
        <f t="array" ref="F59">IF(_xll.DE(A59)&gt;0,_xll.MW(A59)/(602.2*_xll.DE(A59)),"")/$B59</f>
        <v>9.8618513999753077E-2</v>
      </c>
      <c r="H59" s="4" t="s">
        <v>2559</v>
      </c>
      <c r="I59" s="1" t="e" cm="1">
        <f t="array" ref="I59">_xll.H($H59,25)/$B59</f>
        <v>#VALUE!</v>
      </c>
      <c r="J59" s="1" t="e" cm="1">
        <f t="array" ref="J59">_xll.S($H59,25)/$B59</f>
        <v>#VALUE!</v>
      </c>
      <c r="K59" s="1" t="e" cm="1">
        <f t="array" ref="K59">_xll.CP($H59,25)/$B59</f>
        <v>#VALUE!</v>
      </c>
      <c r="L59" s="8" t="e" cm="1">
        <f t="array" ref="L59">IF(_xll.DE(H59)&gt;0,_xll.MW(H59)/(602.2*_xll.DE(H59)),"")/$B59</f>
        <v>#VALUE!</v>
      </c>
      <c r="N59" s="1" t="str">
        <f t="shared" si="0"/>
        <v/>
      </c>
      <c r="O59" s="1" t="str">
        <f t="shared" si="1"/>
        <v/>
      </c>
      <c r="P59" s="4" t="str">
        <f t="shared" si="4"/>
        <v>Cm(NO3)3</v>
      </c>
      <c r="Q59" s="1" t="str">
        <f t="shared" si="2"/>
        <v/>
      </c>
      <c r="R59" s="1" t="str">
        <f t="shared" si="3"/>
        <v/>
      </c>
      <c r="T59" s="1" t="str">
        <f t="shared" si="5"/>
        <v/>
      </c>
      <c r="U59" s="1" t="str">
        <f t="shared" si="6"/>
        <v/>
      </c>
      <c r="W59" s="8" t="str">
        <f t="shared" si="7"/>
        <v/>
      </c>
      <c r="X59" s="8" t="str">
        <f t="shared" si="8"/>
        <v/>
      </c>
    </row>
    <row r="60" spans="1:24" ht="18">
      <c r="A60" s="4" t="s">
        <v>418</v>
      </c>
      <c r="B60" s="4">
        <v>1</v>
      </c>
      <c r="C60" s="1" cm="1">
        <f t="array" ref="C60">_xll.H($A60,25)/$B60</f>
        <v>-977.79995727539063</v>
      </c>
      <c r="D60" s="1" cm="1">
        <f t="array" ref="D60">_xll.S($A60,25)/$B60</f>
        <v>146.19999905395508</v>
      </c>
      <c r="E60" s="1" cm="1">
        <f t="array" ref="E60">_xll.CP($A60,25)/$B60</f>
        <v>102.99999635314941</v>
      </c>
      <c r="F60" s="8" cm="1">
        <f t="array" ref="F60">IF(_xll.DE(A60)&gt;0,_xll.MW(A60)/(602.2*_xll.DE(A60)),"")/$B60</f>
        <v>9.8830977729887456E-2</v>
      </c>
      <c r="H60" s="4" t="s">
        <v>2560</v>
      </c>
      <c r="I60" s="1" t="e" cm="1">
        <f t="array" ref="I60">_xll.H($H60,25)/$B60</f>
        <v>#VALUE!</v>
      </c>
      <c r="J60" s="1" t="e" cm="1">
        <f t="array" ref="J60">_xll.S($H60,25)/$B60</f>
        <v>#VALUE!</v>
      </c>
      <c r="K60" s="1" t="e" cm="1">
        <f t="array" ref="K60">_xll.CP($H60,25)/$B60</f>
        <v>#VALUE!</v>
      </c>
      <c r="L60" s="8" t="e" cm="1">
        <f t="array" ref="L60">IF(_xll.DE(H60)&gt;0,_xll.MW(H60)/(602.2*_xll.DE(H60)),"")/$B60</f>
        <v>#VALUE!</v>
      </c>
      <c r="N60" s="1" t="str">
        <f t="shared" si="0"/>
        <v/>
      </c>
      <c r="O60" s="1" t="str">
        <f t="shared" si="1"/>
        <v/>
      </c>
      <c r="P60" s="4" t="str">
        <f t="shared" si="4"/>
        <v>Am(NO3)3</v>
      </c>
      <c r="Q60" s="1" t="str">
        <f t="shared" si="2"/>
        <v/>
      </c>
      <c r="R60" s="1" t="str">
        <f t="shared" si="3"/>
        <v/>
      </c>
      <c r="T60" s="1" t="str">
        <f t="shared" si="5"/>
        <v/>
      </c>
      <c r="U60" s="1" t="str">
        <f t="shared" si="6"/>
        <v/>
      </c>
      <c r="W60" s="8" t="str">
        <f t="shared" si="7"/>
        <v/>
      </c>
      <c r="X60" s="8" t="str">
        <f t="shared" si="8"/>
        <v/>
      </c>
    </row>
    <row r="61" spans="1:24" ht="18">
      <c r="A61" s="4" t="s">
        <v>5</v>
      </c>
      <c r="B61" s="4">
        <v>1</v>
      </c>
      <c r="C61" s="1" cm="1">
        <f t="array" ref="C61">_xll.H($A61,25)/$B61</f>
        <v>-606.60000500488286</v>
      </c>
      <c r="D61" s="1" cm="1">
        <f t="array" ref="D61">_xll.S($A61,25)/$B61</f>
        <v>74.89999864196777</v>
      </c>
      <c r="E61" s="1" cm="1">
        <f t="array" ref="E61">_xll.CP($A61,25)/$B61</f>
        <v>62.599955296270373</v>
      </c>
      <c r="F61" s="8" cm="1">
        <f t="array" ref="F61">IF(_xll.DE(A61)&gt;0,_xll.MW(A61)/(602.2*_xll.DE(A61)),"")/$B61</f>
        <v>9.8856420157865735E-2</v>
      </c>
      <c r="H61" s="4" t="s">
        <v>2561</v>
      </c>
      <c r="I61" s="1" t="e" cm="1">
        <f t="array" ref="I61">_xll.H($H61,25)/$B61</f>
        <v>#VALUE!</v>
      </c>
      <c r="J61" s="1" t="e" cm="1">
        <f t="array" ref="J61">_xll.S($H61,25)/$B61</f>
        <v>#VALUE!</v>
      </c>
      <c r="K61" s="1" t="e" cm="1">
        <f t="array" ref="K61">_xll.CP($H61,25)/$B61</f>
        <v>#VALUE!</v>
      </c>
      <c r="L61" s="8" t="e" cm="1">
        <f t="array" ref="L61">IF(_xll.DE(H61)&gt;0,_xll.MW(H61)/(602.2*_xll.DE(H61)),"")/$B61</f>
        <v>#VALUE!</v>
      </c>
      <c r="N61" s="1" t="str">
        <f t="shared" si="0"/>
        <v/>
      </c>
      <c r="O61" s="1" t="str">
        <f t="shared" si="1"/>
        <v/>
      </c>
      <c r="P61" s="4" t="str">
        <f t="shared" si="4"/>
        <v>VONO3</v>
      </c>
      <c r="Q61" s="1" t="str">
        <f t="shared" si="2"/>
        <v/>
      </c>
      <c r="R61" s="1" t="str">
        <f t="shared" si="3"/>
        <v/>
      </c>
      <c r="T61" s="1" t="str">
        <f t="shared" si="5"/>
        <v/>
      </c>
      <c r="U61" s="1" t="str">
        <f t="shared" si="6"/>
        <v/>
      </c>
      <c r="W61" s="8" t="str">
        <f t="shared" si="7"/>
        <v/>
      </c>
      <c r="X61" s="8" t="str">
        <f t="shared" si="8"/>
        <v/>
      </c>
    </row>
    <row r="62" spans="1:24" ht="18">
      <c r="A62" s="4" t="s">
        <v>15</v>
      </c>
      <c r="B62" s="4">
        <v>1</v>
      </c>
      <c r="C62" s="1" cm="1">
        <f t="array" ref="C62">_xll.H($A62,25)/$B62</f>
        <v>-804.50002563476562</v>
      </c>
      <c r="D62" s="1" cm="1">
        <f t="array" ref="D62">_xll.S($A62,25)/$B62</f>
        <v>122.58999975585938</v>
      </c>
      <c r="E62" s="1" cm="1">
        <f t="array" ref="E62">_xll.CP($A62,25)/$B62</f>
        <v>82.393838399999993</v>
      </c>
      <c r="F62" s="8" cm="1">
        <f t="array" ref="F62">IF(_xll.DE(A62)&gt;0,_xll.MW(A62)/(602.2*_xll.DE(A62)),"")/$B62</f>
        <v>9.9574368493865056E-2</v>
      </c>
      <c r="H62" s="4" t="s">
        <v>2562</v>
      </c>
      <c r="I62" s="1" t="e" cm="1">
        <f t="array" ref="I62">_xll.H($H62,25)/$B62</f>
        <v>#VALUE!</v>
      </c>
      <c r="J62" s="1" t="e" cm="1">
        <f t="array" ref="J62">_xll.S($H62,25)/$B62</f>
        <v>#VALUE!</v>
      </c>
      <c r="K62" s="1" t="e" cm="1">
        <f t="array" ref="K62">_xll.CP($H62,25)/$B62</f>
        <v>#VALUE!</v>
      </c>
      <c r="L62" s="8" t="e" cm="1">
        <f t="array" ref="L62">IF(_xll.DE(H62)&gt;0,_xll.MW(H62)/(602.2*_xll.DE(H62)),"")/$B62</f>
        <v>#VALUE!</v>
      </c>
      <c r="N62" s="1" t="str">
        <f t="shared" si="0"/>
        <v/>
      </c>
      <c r="O62" s="1" t="str">
        <f t="shared" si="1"/>
        <v/>
      </c>
      <c r="P62" s="4" t="str">
        <f t="shared" si="4"/>
        <v>Sm(NO3)2</v>
      </c>
      <c r="Q62" s="1" t="str">
        <f t="shared" si="2"/>
        <v/>
      </c>
      <c r="R62" s="1" t="str">
        <f t="shared" si="3"/>
        <v/>
      </c>
      <c r="T62" s="1" t="str">
        <f t="shared" si="5"/>
        <v/>
      </c>
      <c r="U62" s="1" t="str">
        <f t="shared" si="6"/>
        <v/>
      </c>
      <c r="W62" s="8" t="str">
        <f t="shared" si="7"/>
        <v/>
      </c>
      <c r="X62" s="8" t="str">
        <f t="shared" si="8"/>
        <v/>
      </c>
    </row>
    <row r="63" spans="1:24" ht="18">
      <c r="A63" s="4" t="s">
        <v>396</v>
      </c>
      <c r="B63" s="4">
        <v>1</v>
      </c>
      <c r="C63" s="1" cm="1">
        <f t="array" ref="C63">_xll.H($A63,25)/$B63</f>
        <v>-723.99997033691409</v>
      </c>
      <c r="D63" s="1" cm="1">
        <f t="array" ref="D63">_xll.S($A63,25)/$B63</f>
        <v>135.6000078125</v>
      </c>
      <c r="E63" s="1" cm="1">
        <f t="array" ref="E63">_xll.CP($A63,25)/$B63</f>
        <v>102.59695112005654</v>
      </c>
      <c r="F63" s="8" cm="1">
        <f t="array" ref="F63">IF(_xll.DE(A63)&gt;0,_xll.MW(A63)/(602.2*_xll.DE(A63)),"")/$B63</f>
        <v>9.9762503969650224E-2</v>
      </c>
      <c r="H63" s="4" t="s">
        <v>2563</v>
      </c>
      <c r="I63" s="1" t="e" cm="1">
        <f t="array" ref="I63">_xll.H($H63,25)/$B63</f>
        <v>#VALUE!</v>
      </c>
      <c r="J63" s="1" t="e" cm="1">
        <f t="array" ref="J63">_xll.S($H63,25)/$B63</f>
        <v>#VALUE!</v>
      </c>
      <c r="K63" s="1" t="e" cm="1">
        <f t="array" ref="K63">_xll.CP($H63,25)/$B63</f>
        <v>#VALUE!</v>
      </c>
      <c r="L63" s="8" t="e" cm="1">
        <f t="array" ref="L63">IF(_xll.DE(H63)&gt;0,_xll.MW(H63)/(602.2*_xll.DE(H63)),"")/$B63</f>
        <v>#VALUE!</v>
      </c>
      <c r="N63" s="1" t="str">
        <f t="shared" si="0"/>
        <v/>
      </c>
      <c r="O63" s="1" t="str">
        <f t="shared" si="1"/>
        <v/>
      </c>
      <c r="P63" s="4" t="str">
        <f t="shared" si="4"/>
        <v>Mo(NO3)2O2</v>
      </c>
      <c r="Q63" s="1" t="str">
        <f t="shared" si="2"/>
        <v/>
      </c>
      <c r="R63" s="1" t="str">
        <f t="shared" si="3"/>
        <v/>
      </c>
      <c r="T63" s="1" t="str">
        <f t="shared" si="5"/>
        <v/>
      </c>
      <c r="U63" s="1" t="str">
        <f t="shared" si="6"/>
        <v/>
      </c>
      <c r="W63" s="8" t="str">
        <f t="shared" si="7"/>
        <v/>
      </c>
      <c r="X63" s="8" t="str">
        <f t="shared" si="8"/>
        <v/>
      </c>
    </row>
    <row r="64" spans="1:24" ht="18">
      <c r="A64" s="1" t="s">
        <v>243</v>
      </c>
      <c r="B64" s="4">
        <v>1</v>
      </c>
      <c r="C64" s="1" cm="1">
        <f t="array" ref="C64">_xll.H($A64,25)/$B64</f>
        <v>-868.99999658203126</v>
      </c>
      <c r="D64" s="1" cm="1">
        <f t="array" ref="D64">_xll.S($A64,25)/$B64</f>
        <v>133.88800000000001</v>
      </c>
      <c r="E64" s="1" cm="1">
        <f t="array" ref="E64">_xll.CP($A64,25)/$B64</f>
        <v>80.229001225310327</v>
      </c>
      <c r="F64" s="8" cm="1">
        <f t="array" ref="F64">IF(_xll.DE(A64)&gt;0,_xll.MW(A64)/(602.2*_xll.DE(A64)),"")/$B64</f>
        <v>0.10041457264535711</v>
      </c>
      <c r="H64" s="1" t="s">
        <v>2564</v>
      </c>
      <c r="I64" s="1" cm="1">
        <f t="array" ref="I64">_xll.H($H64,25)/$B64</f>
        <v>-992.00127148437502</v>
      </c>
      <c r="J64" s="1" cm="1">
        <f t="array" ref="J64">_xll.S($H64,25)/$B64</f>
        <v>221.99889596557617</v>
      </c>
      <c r="K64" s="1" cm="1">
        <f t="array" ref="K64">_xll.CP($H64,25)/$B64</f>
        <v>154.00050064086915</v>
      </c>
      <c r="L64" s="8" t="e" cm="1">
        <f t="array" ref="L64">IF(_xll.DE(H64)&gt;0,_xll.MW(H64)/(602.2*_xll.DE(H64)),"")/$B64</f>
        <v>#VALUE!</v>
      </c>
      <c r="N64" s="1">
        <f t="shared" ref="N64:N125" si="9">IF(AND(ISNUMBER(D64),ISNUMBER(J64)),D64,"")</f>
        <v>133.88800000000001</v>
      </c>
      <c r="O64" s="1">
        <f t="shared" ref="O64:O125" si="10">IF(AND(ISNUMBER(D64),ISNUMBER(J64)),J64,"")</f>
        <v>221.99889596557617</v>
      </c>
      <c r="P64" s="4" t="str">
        <f t="shared" si="4"/>
        <v>Ra(NO3)2</v>
      </c>
      <c r="Q64" s="1">
        <f t="shared" ref="Q64:Q125" si="11">IF(AND(ISNUMBER(C64),ISNUMBER(I64)),C64,"")</f>
        <v>-868.99999658203126</v>
      </c>
      <c r="R64" s="1">
        <f t="shared" ref="R64:R125" si="12">IF(AND(ISNUMBER(C64),ISNUMBER(I64)),I64,"")</f>
        <v>-992.00127148437502</v>
      </c>
      <c r="T64" s="1">
        <f t="shared" si="5"/>
        <v>80.229001225310327</v>
      </c>
      <c r="U64" s="1">
        <f t="shared" si="6"/>
        <v>154.00050064086915</v>
      </c>
      <c r="W64" s="8" t="str">
        <f t="shared" si="7"/>
        <v/>
      </c>
      <c r="X64" s="8" t="str">
        <f t="shared" si="8"/>
        <v/>
      </c>
    </row>
    <row r="65" spans="1:24" ht="18">
      <c r="A65" s="4" t="s">
        <v>274</v>
      </c>
      <c r="B65" s="4">
        <v>1</v>
      </c>
      <c r="C65" s="1" cm="1">
        <f t="array" ref="C65">_xll.H($A65,25)/$B65</f>
        <v>-1040.9000477294921</v>
      </c>
      <c r="D65" s="1" cm="1">
        <f t="array" ref="D65">_xll.S($A65,25)/$B65</f>
        <v>153.42730426025392</v>
      </c>
      <c r="E65" s="1" cm="1">
        <f t="array" ref="E65">_xll.CP($A65,25)/$B65</f>
        <v>99.101989029354542</v>
      </c>
      <c r="F65" s="8" cm="1">
        <f t="array" ref="F65">IF(_xll.DE(A65)&gt;0,_xll.MW(A65)/(602.2*_xll.DE(A65)),"")/$B65</f>
        <v>0.10066339991442108</v>
      </c>
      <c r="H65" s="4" t="s">
        <v>2565</v>
      </c>
      <c r="I65" s="1" t="e" cm="1">
        <f t="array" ref="I65">_xll.H($H65,25)/$B65</f>
        <v>#VALUE!</v>
      </c>
      <c r="J65" s="1" t="e" cm="1">
        <f t="array" ref="J65">_xll.S($H65,25)/$B65</f>
        <v>#VALUE!</v>
      </c>
      <c r="K65" s="1" t="e" cm="1">
        <f t="array" ref="K65">_xll.CP($H65,25)/$B65</f>
        <v>#VALUE!</v>
      </c>
      <c r="L65" s="8" t="e" cm="1">
        <f t="array" ref="L65">IF(_xll.DE(H65)&gt;0,_xll.MW(H65)/(602.2*_xll.DE(H65)),"")/$B65</f>
        <v>#VALUE!</v>
      </c>
      <c r="N65" s="1" t="str">
        <f t="shared" si="9"/>
        <v/>
      </c>
      <c r="O65" s="1" t="str">
        <f t="shared" si="10"/>
        <v/>
      </c>
      <c r="P65" s="4" t="str">
        <f t="shared" si="4"/>
        <v>Nd(NO3)3</v>
      </c>
      <c r="Q65" s="1" t="str">
        <f t="shared" si="11"/>
        <v/>
      </c>
      <c r="R65" s="1" t="str">
        <f t="shared" si="12"/>
        <v/>
      </c>
      <c r="T65" s="1" t="str">
        <f t="shared" ref="T65:T126" si="13">IF(AND(ISNUMBER(E65),ISNUMBER(K65)),E65,"")</f>
        <v/>
      </c>
      <c r="U65" s="1" t="str">
        <f t="shared" ref="U65:U126" si="14">IF(AND(ISNUMBER(E65),ISNUMBER(K65)),K65,"")</f>
        <v/>
      </c>
      <c r="W65" s="8" t="str">
        <f t="shared" ref="W65:W126" si="15">IF(AND(ISNUMBER(F65),ISNUMBER(L65)),F65,"")</f>
        <v/>
      </c>
      <c r="X65" s="8" t="str">
        <f t="shared" ref="X65:X126" si="16">IF(AND(ISNUMBER(F65),ISNUMBER(L65)),L65,"")</f>
        <v/>
      </c>
    </row>
    <row r="66" spans="1:24" ht="18">
      <c r="A66" s="4" t="s">
        <v>244</v>
      </c>
      <c r="B66" s="4">
        <v>1</v>
      </c>
      <c r="C66" s="1" cm="1">
        <f t="array" ref="C66">_xll.H($A66,25)/$B66</f>
        <v>-264.002014251709</v>
      </c>
      <c r="D66" s="1" cm="1">
        <f t="array" ref="D66">_xll.S($A66,25)/$B66</f>
        <v>123.80040287780763</v>
      </c>
      <c r="E66" s="1" cm="1">
        <f t="array" ref="E66">_xll.CP($A66,25)/$B66</f>
        <v>92.379483234820498</v>
      </c>
      <c r="F66" s="8" cm="1">
        <f t="array" ref="F66">IF(_xll.DE(A66)&gt;0,_xll.MW(A66)/(602.2*_xll.DE(A66)),"")/$B66</f>
        <v>0.10100387404202874</v>
      </c>
      <c r="H66" s="4" t="s">
        <v>2566</v>
      </c>
      <c r="I66" s="1" t="e" cm="1">
        <f t="array" ref="I66">_xll.H($H66,25)/$B66</f>
        <v>#VALUE!</v>
      </c>
      <c r="J66" s="1" t="e" cm="1">
        <f t="array" ref="J66">_xll.S($H66,25)/$B66</f>
        <v>#VALUE!</v>
      </c>
      <c r="K66" s="1" t="e" cm="1">
        <f t="array" ref="K66">_xll.CP($H66,25)/$B66</f>
        <v>#VALUE!</v>
      </c>
      <c r="L66" s="8" t="e" cm="1">
        <f t="array" ref="L66">IF(_xll.DE(H66)&gt;0,_xll.MW(H66)/(602.2*_xll.DE(H66)),"")/$B66</f>
        <v>#VALUE!</v>
      </c>
      <c r="N66" s="1" t="str">
        <f t="shared" si="9"/>
        <v/>
      </c>
      <c r="O66" s="1" t="str">
        <f t="shared" si="10"/>
        <v/>
      </c>
      <c r="P66" s="4" t="str">
        <f t="shared" si="4"/>
        <v>Re(NO3)3</v>
      </c>
      <c r="Q66" s="1" t="str">
        <f t="shared" si="11"/>
        <v/>
      </c>
      <c r="R66" s="1" t="str">
        <f t="shared" si="12"/>
        <v/>
      </c>
      <c r="T66" s="1" t="str">
        <f t="shared" si="13"/>
        <v/>
      </c>
      <c r="U66" s="1" t="str">
        <f t="shared" si="14"/>
        <v/>
      </c>
      <c r="W66" s="8" t="str">
        <f t="shared" si="15"/>
        <v/>
      </c>
      <c r="X66" s="8" t="str">
        <f t="shared" si="16"/>
        <v/>
      </c>
    </row>
    <row r="67" spans="1:24" ht="18">
      <c r="A67" s="4" t="s">
        <v>137</v>
      </c>
      <c r="B67" s="4">
        <v>1</v>
      </c>
      <c r="C67" s="1" cm="1">
        <f t="array" ref="C67">_xll.H($A67,25)/$B67</f>
        <v>-998.72085107421879</v>
      </c>
      <c r="D67" s="1" cm="1">
        <f t="array" ref="D67">_xll.S($A67,25)/$B67</f>
        <v>155.37999932861328</v>
      </c>
      <c r="E67" s="1" cm="1">
        <f t="array" ref="E67">_xll.CP($A67,25)/$B67</f>
        <v>98.299402969825906</v>
      </c>
      <c r="F67" s="8" cm="1">
        <f t="array" ref="F67">IF(_xll.DE(A67)&gt;0,_xll.MW(A67)/(602.2*_xll.DE(A67)),"")/$B67</f>
        <v>0.1012701916024287</v>
      </c>
      <c r="H67" s="4" t="s">
        <v>2567</v>
      </c>
      <c r="I67" s="1" t="e" cm="1">
        <f t="array" ref="I67">_xll.H($H67,25)/$B67</f>
        <v>#VALUE!</v>
      </c>
      <c r="J67" s="1" t="e" cm="1">
        <f t="array" ref="J67">_xll.S($H67,25)/$B67</f>
        <v>#VALUE!</v>
      </c>
      <c r="K67" s="1" t="e" cm="1">
        <f t="array" ref="K67">_xll.CP($H67,25)/$B67</f>
        <v>#VALUE!</v>
      </c>
      <c r="L67" s="8" t="e" cm="1">
        <f t="array" ref="L67">IF(_xll.DE(H67)&gt;0,_xll.MW(H67)/(602.2*_xll.DE(H67)),"")/$B67</f>
        <v>#VALUE!</v>
      </c>
      <c r="N67" s="1" t="str">
        <f t="shared" si="9"/>
        <v/>
      </c>
      <c r="O67" s="1" t="str">
        <f t="shared" si="10"/>
        <v/>
      </c>
      <c r="P67" s="4" t="str">
        <f t="shared" ref="P67:P130" si="17">IF(RIGHT(H67, 5)="(NO3)",SUBSTITUTE(H67,"(NO3)","NO3"),H67)</f>
        <v>Tb(NO3)3</v>
      </c>
      <c r="Q67" s="1" t="str">
        <f t="shared" si="11"/>
        <v/>
      </c>
      <c r="R67" s="1" t="str">
        <f t="shared" si="12"/>
        <v/>
      </c>
      <c r="T67" s="1" t="str">
        <f t="shared" si="13"/>
        <v/>
      </c>
      <c r="U67" s="1" t="str">
        <f t="shared" si="14"/>
        <v/>
      </c>
      <c r="W67" s="8" t="str">
        <f t="shared" si="15"/>
        <v/>
      </c>
      <c r="X67" s="8" t="str">
        <f t="shared" si="16"/>
        <v/>
      </c>
    </row>
    <row r="68" spans="1:24" ht="18">
      <c r="A68" s="1" t="s">
        <v>135</v>
      </c>
      <c r="B68" s="4">
        <v>1</v>
      </c>
      <c r="C68" s="1" cm="1">
        <f t="array" ref="C68">_xll.H($A68,25)/$B68</f>
        <v>-959.59997863769536</v>
      </c>
      <c r="D68" s="1" cm="1">
        <f t="array" ref="D68">_xll.S($A68,25)/$B68</f>
        <v>161.7000029602051</v>
      </c>
      <c r="E68" s="1" cm="1">
        <f t="array" ref="E68">_xll.CP($A68,25)/$B68</f>
        <v>101.61702039213867</v>
      </c>
      <c r="F68" s="8" cm="1">
        <f t="array" ref="F68">IF(_xll.DE(A68)&gt;0,_xll.MW(A68)/(602.2*_xll.DE(A68)),"")/$B68</f>
        <v>0.1018911386967418</v>
      </c>
      <c r="H68" s="1" t="s">
        <v>2568</v>
      </c>
      <c r="I68" s="1" t="e" cm="1">
        <f t="array" ref="I68">_xll.H($H68,25)/$B68</f>
        <v>#VALUE!</v>
      </c>
      <c r="J68" s="1" t="e" cm="1">
        <f t="array" ref="J68">_xll.S($H68,25)/$B68</f>
        <v>#VALUE!</v>
      </c>
      <c r="K68" s="1" t="e" cm="1">
        <f t="array" ref="K68">_xll.CP($H68,25)/$B68</f>
        <v>#VALUE!</v>
      </c>
      <c r="L68" s="8" t="e" cm="1">
        <f t="array" ref="L68">IF(_xll.DE(H68)&gt;0,_xll.MW(H68)/(602.2*_xll.DE(H68)),"")/$B68</f>
        <v>#VALUE!</v>
      </c>
      <c r="N68" s="1" t="str">
        <f t="shared" si="9"/>
        <v/>
      </c>
      <c r="O68" s="1" t="str">
        <f t="shared" si="10"/>
        <v/>
      </c>
      <c r="P68" s="4" t="str">
        <f t="shared" si="17"/>
        <v>Pu(NO3)3</v>
      </c>
      <c r="Q68" s="1" t="str">
        <f t="shared" si="11"/>
        <v/>
      </c>
      <c r="R68" s="1" t="str">
        <f t="shared" si="12"/>
        <v/>
      </c>
      <c r="T68" s="1" t="str">
        <f t="shared" si="13"/>
        <v/>
      </c>
      <c r="U68" s="1" t="str">
        <f t="shared" si="14"/>
        <v/>
      </c>
      <c r="W68" s="8" t="str">
        <f t="shared" si="15"/>
        <v/>
      </c>
      <c r="X68" s="8" t="str">
        <f t="shared" si="16"/>
        <v/>
      </c>
    </row>
    <row r="69" spans="1:24" ht="18">
      <c r="A69" s="4" t="s">
        <v>123</v>
      </c>
      <c r="B69" s="4">
        <v>1</v>
      </c>
      <c r="C69" s="1" cm="1">
        <f t="array" ref="C69">_xll.H($A69,25)/$B69</f>
        <v>-789.9999910888672</v>
      </c>
      <c r="D69" s="1" cm="1">
        <f t="array" ref="D69">_xll.S($A69,25)/$B69</f>
        <v>155.99999246215822</v>
      </c>
      <c r="E69" s="1" cm="1">
        <f t="array" ref="E69">_xll.CP($A69,25)/$B69</f>
        <v>104.41158634797925</v>
      </c>
      <c r="F69" s="8" cm="1">
        <f t="array" ref="F69">IF(_xll.DE(A69)&gt;0,_xll.MW(A69)/(602.2*_xll.DE(A69)),"")/$B69</f>
        <v>0.10196189820602145</v>
      </c>
      <c r="H69" s="4" t="s">
        <v>2569</v>
      </c>
      <c r="I69" s="1" t="e" cm="1">
        <f t="array" ref="I69">_xll.H($H69,25)/$B69</f>
        <v>#VALUE!</v>
      </c>
      <c r="J69" s="1" t="e" cm="1">
        <f t="array" ref="J69">_xll.S($H69,25)/$B69</f>
        <v>#VALUE!</v>
      </c>
      <c r="K69" s="1" t="e" cm="1">
        <f t="array" ref="K69">_xll.CP($H69,25)/$B69</f>
        <v>#VALUE!</v>
      </c>
      <c r="L69" s="8" t="e" cm="1">
        <f t="array" ref="L69">IF(_xll.DE(H69)&gt;0,_xll.MW(H69)/(602.2*_xll.DE(H69)),"")/$B69</f>
        <v>#VALUE!</v>
      </c>
      <c r="N69" s="1" t="str">
        <f t="shared" si="9"/>
        <v/>
      </c>
      <c r="O69" s="1" t="str">
        <f t="shared" si="10"/>
        <v/>
      </c>
      <c r="P69" s="4" t="str">
        <f t="shared" si="17"/>
        <v>WO2(NO3)2</v>
      </c>
      <c r="Q69" s="1" t="str">
        <f t="shared" si="11"/>
        <v/>
      </c>
      <c r="R69" s="1" t="str">
        <f t="shared" si="12"/>
        <v/>
      </c>
      <c r="T69" s="1" t="str">
        <f t="shared" si="13"/>
        <v/>
      </c>
      <c r="U69" s="1" t="str">
        <f t="shared" si="14"/>
        <v/>
      </c>
      <c r="W69" s="8" t="str">
        <f t="shared" si="15"/>
        <v/>
      </c>
      <c r="X69" s="8" t="str">
        <f t="shared" si="16"/>
        <v/>
      </c>
    </row>
    <row r="70" spans="1:24" ht="18">
      <c r="A70" s="4" t="s">
        <v>417</v>
      </c>
      <c r="B70" s="4">
        <v>1</v>
      </c>
      <c r="C70" s="1" cm="1">
        <f t="array" ref="C70">_xll.H($A70,25)/$B70</f>
        <v>-1058.8000291748046</v>
      </c>
      <c r="D70" s="1" cm="1">
        <f t="array" ref="D70">_xll.S($A70,25)/$B70</f>
        <v>153.30180532836914</v>
      </c>
      <c r="E70" s="1" cm="1">
        <f t="array" ref="E70">_xll.CP($A70,25)/$B70</f>
        <v>100.41144174987144</v>
      </c>
      <c r="F70" s="8" cm="1">
        <f t="array" ref="F70">IF(_xll.DE(A70)&gt;0,_xll.MW(A70)/(602.2*_xll.DE(A70)),"")/$B70</f>
        <v>0.10214068365131884</v>
      </c>
      <c r="H70" s="4" t="s">
        <v>2570</v>
      </c>
      <c r="I70" s="1" t="e" cm="1">
        <f t="array" ref="I70">_xll.H($H70,25)/$B70</f>
        <v>#VALUE!</v>
      </c>
      <c r="J70" s="1" t="e" cm="1">
        <f t="array" ref="J70">_xll.S($H70,25)/$B70</f>
        <v>#VALUE!</v>
      </c>
      <c r="K70" s="1" t="e" cm="1">
        <f t="array" ref="K70">_xll.CP($H70,25)/$B70</f>
        <v>#VALUE!</v>
      </c>
      <c r="L70" s="8" t="e" cm="1">
        <f t="array" ref="L70">IF(_xll.DE(H70)&gt;0,_xll.MW(H70)/(602.2*_xll.DE(H70)),"")/$B70</f>
        <v>#VALUE!</v>
      </c>
      <c r="N70" s="1" t="str">
        <f t="shared" si="9"/>
        <v/>
      </c>
      <c r="O70" s="1" t="str">
        <f t="shared" si="10"/>
        <v/>
      </c>
      <c r="P70" s="4" t="str">
        <f t="shared" si="17"/>
        <v>Pr(NO3)3</v>
      </c>
      <c r="Q70" s="1" t="str">
        <f t="shared" si="11"/>
        <v/>
      </c>
      <c r="R70" s="1" t="str">
        <f t="shared" si="12"/>
        <v/>
      </c>
      <c r="T70" s="1" t="str">
        <f t="shared" si="13"/>
        <v/>
      </c>
      <c r="U70" s="1" t="str">
        <f t="shared" si="14"/>
        <v/>
      </c>
      <c r="W70" s="8" t="str">
        <f t="shared" si="15"/>
        <v/>
      </c>
      <c r="X70" s="8" t="str">
        <f t="shared" si="16"/>
        <v/>
      </c>
    </row>
    <row r="71" spans="1:24" ht="18">
      <c r="A71" s="4" t="s">
        <v>353</v>
      </c>
      <c r="B71" s="4">
        <v>1</v>
      </c>
      <c r="C71" s="1" cm="1">
        <f t="array" ref="C71">_xll.H($A71,25)/$B71</f>
        <v>-1059.6999569091797</v>
      </c>
      <c r="D71" s="1" cm="1">
        <f t="array" ref="D71">_xll.S($A71,25)/$B71</f>
        <v>150.9586957397461</v>
      </c>
      <c r="E71" s="1" cm="1">
        <f t="array" ref="E71">_xll.CP($A71,25)/$B71</f>
        <v>87.8644656408282</v>
      </c>
      <c r="F71" s="8" cm="1">
        <f t="array" ref="F71">IF(_xll.DE(A71)&gt;0,_xll.MW(A71)/(602.2*_xll.DE(A71)),"")/$B71</f>
        <v>0.10309595221540814</v>
      </c>
      <c r="H71" s="4" t="s">
        <v>2571</v>
      </c>
      <c r="I71" s="1" t="e" cm="1">
        <f t="array" ref="I71">_xll.H($H71,25)/$B71</f>
        <v>#VALUE!</v>
      </c>
      <c r="J71" s="1" t="e" cm="1">
        <f t="array" ref="J71">_xll.S($H71,25)/$B71</f>
        <v>#VALUE!</v>
      </c>
      <c r="K71" s="1" t="e" cm="1">
        <f t="array" ref="K71">_xll.CP($H71,25)/$B71</f>
        <v>#VALUE!</v>
      </c>
      <c r="L71" s="8" t="e" cm="1">
        <f t="array" ref="L71">IF(_xll.DE(H71)&gt;0,_xll.MW(H71)/(602.2*_xll.DE(H71)),"")/$B71</f>
        <v>#VALUE!</v>
      </c>
      <c r="N71" s="1" t="str">
        <f t="shared" si="9"/>
        <v/>
      </c>
      <c r="O71" s="1" t="str">
        <f t="shared" si="10"/>
        <v/>
      </c>
      <c r="P71" s="4" t="str">
        <f t="shared" si="17"/>
        <v>Ce(NO3)3</v>
      </c>
      <c r="Q71" s="1" t="str">
        <f t="shared" si="11"/>
        <v/>
      </c>
      <c r="R71" s="1" t="str">
        <f t="shared" si="12"/>
        <v/>
      </c>
      <c r="T71" s="1" t="str">
        <f t="shared" si="13"/>
        <v/>
      </c>
      <c r="U71" s="1" t="str">
        <f t="shared" si="14"/>
        <v/>
      </c>
      <c r="W71" s="8" t="str">
        <f t="shared" si="15"/>
        <v/>
      </c>
      <c r="X71" s="8" t="str">
        <f t="shared" si="16"/>
        <v/>
      </c>
    </row>
    <row r="72" spans="1:24" ht="18">
      <c r="A72" s="1" t="s">
        <v>200</v>
      </c>
      <c r="B72" s="4">
        <v>1</v>
      </c>
      <c r="C72" s="1" cm="1">
        <f t="array" ref="C72">_xll.H($A72,25)/$B72</f>
        <v>-863.70002490234378</v>
      </c>
      <c r="D72" s="1" cm="1">
        <f t="array" ref="D72">_xll.S($A72,25)/$B72</f>
        <v>163.89999301147461</v>
      </c>
      <c r="E72" s="1" cm="1">
        <f t="array" ref="E72">_xll.CP($A72,25)/$B72</f>
        <v>102.52568618409707</v>
      </c>
      <c r="F72" s="8" cm="1">
        <f t="array" ref="F72">IF(_xll.DE(A72)&gt;0,_xll.MW(A72)/(602.2*_xll.DE(A72)),"")/$B72</f>
        <v>0.10379000401261605</v>
      </c>
      <c r="H72" s="1" t="s">
        <v>2572</v>
      </c>
      <c r="I72" s="1" t="e" cm="1">
        <f t="array" ref="I72">_xll.H($H72,25)/$B72</f>
        <v>#VALUE!</v>
      </c>
      <c r="J72" s="1" t="e" cm="1">
        <f t="array" ref="J72">_xll.S($H72,25)/$B72</f>
        <v>#VALUE!</v>
      </c>
      <c r="K72" s="1" t="e" cm="1">
        <f t="array" ref="K72">_xll.CP($H72,25)/$B72</f>
        <v>#VALUE!</v>
      </c>
      <c r="L72" s="8" t="e" cm="1">
        <f t="array" ref="L72">IF(_xll.DE(H72)&gt;0,_xll.MW(H72)/(602.2*_xll.DE(H72)),"")/$B72</f>
        <v>#VALUE!</v>
      </c>
      <c r="N72" s="1" t="str">
        <f t="shared" si="9"/>
        <v/>
      </c>
      <c r="O72" s="1" t="str">
        <f t="shared" si="10"/>
        <v/>
      </c>
      <c r="P72" s="4" t="str">
        <f t="shared" si="17"/>
        <v>U(NO3)3</v>
      </c>
      <c r="Q72" s="1" t="str">
        <f t="shared" si="11"/>
        <v/>
      </c>
      <c r="R72" s="1" t="str">
        <f t="shared" si="12"/>
        <v/>
      </c>
      <c r="T72" s="1" t="str">
        <f t="shared" si="13"/>
        <v/>
      </c>
      <c r="U72" s="1" t="str">
        <f t="shared" si="14"/>
        <v/>
      </c>
      <c r="W72" s="8" t="str">
        <f t="shared" si="15"/>
        <v/>
      </c>
      <c r="X72" s="8" t="str">
        <f t="shared" si="16"/>
        <v/>
      </c>
    </row>
    <row r="73" spans="1:24" ht="18">
      <c r="A73" s="4" t="s">
        <v>267</v>
      </c>
      <c r="B73" s="4">
        <v>1</v>
      </c>
      <c r="C73" s="1" cm="1">
        <f t="array" ref="C73">_xll.H($A73,25)/$B73</f>
        <v>-896.80001306152349</v>
      </c>
      <c r="D73" s="1" cm="1">
        <f t="array" ref="D73">_xll.S($A73,25)/$B73</f>
        <v>165.19999148559572</v>
      </c>
      <c r="E73" s="1" cm="1">
        <f t="array" ref="E73">_xll.CP($A73,25)/$B73</f>
        <v>101.84891495724132</v>
      </c>
      <c r="F73" s="8" cm="1">
        <f t="array" ref="F73">IF(_xll.DE(A73)&gt;0,_xll.MW(A73)/(602.2*_xll.DE(A73)),"")/$B73</f>
        <v>0.1059803621838338</v>
      </c>
      <c r="H73" s="4" t="s">
        <v>2573</v>
      </c>
      <c r="I73" s="1" t="e" cm="1">
        <f t="array" ref="I73">_xll.H($H73,25)/$B73</f>
        <v>#VALUE!</v>
      </c>
      <c r="J73" s="1" t="e" cm="1">
        <f t="array" ref="J73">_xll.S($H73,25)/$B73</f>
        <v>#VALUE!</v>
      </c>
      <c r="K73" s="1" t="e" cm="1">
        <f t="array" ref="K73">_xll.CP($H73,25)/$B73</f>
        <v>#VALUE!</v>
      </c>
      <c r="L73" s="8" t="e" cm="1">
        <f t="array" ref="L73">IF(_xll.DE(H73)&gt;0,_xll.MW(H73)/(602.2*_xll.DE(H73)),"")/$B73</f>
        <v>#VALUE!</v>
      </c>
      <c r="N73" s="1" t="str">
        <f t="shared" si="9"/>
        <v/>
      </c>
      <c r="O73" s="1" t="str">
        <f t="shared" si="10"/>
        <v/>
      </c>
      <c r="P73" s="4" t="str">
        <f t="shared" si="17"/>
        <v>Np(NO3)3</v>
      </c>
      <c r="Q73" s="1" t="str">
        <f t="shared" si="11"/>
        <v/>
      </c>
      <c r="R73" s="1" t="str">
        <f t="shared" si="12"/>
        <v/>
      </c>
      <c r="T73" s="1" t="str">
        <f t="shared" si="13"/>
        <v/>
      </c>
      <c r="U73" s="1" t="str">
        <f t="shared" si="14"/>
        <v/>
      </c>
      <c r="W73" s="8" t="str">
        <f t="shared" si="15"/>
        <v/>
      </c>
      <c r="X73" s="8" t="str">
        <f t="shared" si="16"/>
        <v/>
      </c>
    </row>
    <row r="74" spans="1:24">
      <c r="A74" s="4" t="s">
        <v>257</v>
      </c>
      <c r="B74" s="4">
        <v>1</v>
      </c>
      <c r="C74" s="1" cm="1">
        <f t="array" ref="C74">_xll.H($A74,25)/$B74</f>
        <v>-913.37404394531256</v>
      </c>
      <c r="D74" s="1" cm="1">
        <f t="array" ref="D74">_xll.S($A74,25)/$B74</f>
        <v>186.20000244140627</v>
      </c>
      <c r="E74" s="1" cm="1">
        <f t="array" ref="E74">_xll.CP($A74,25)/$B74</f>
        <v>0</v>
      </c>
      <c r="F74" s="8" cm="1">
        <f t="array" ref="F74">IF(_xll.DE(A74)&gt;0,_xll.MW(A74)/(602.2*_xll.DE(A74)),"")/$B74</f>
        <v>0.10660521556482355</v>
      </c>
      <c r="H74" s="4" t="s">
        <v>2403</v>
      </c>
      <c r="I74" s="1" t="e" cm="1">
        <f t="array" ref="I74">_xll.H($H74,25)/$B74</f>
        <v>#VALUE!</v>
      </c>
      <c r="J74" s="1" t="e" cm="1">
        <f t="array" ref="J74">_xll.S($H74,25)/$B74</f>
        <v>#VALUE!</v>
      </c>
      <c r="K74" s="1" t="e" cm="1">
        <f t="array" ref="K74">_xll.CP($H74,25)/$B74</f>
        <v>#VALUE!</v>
      </c>
      <c r="L74" s="8" t="e" cm="1">
        <f t="array" ref="L74">IF(_xll.DE(H74)&gt;0,_xll.MW(H74)/(602.2*_xll.DE(H74)),"")/$B74</f>
        <v>#VALUE!</v>
      </c>
      <c r="N74" s="1" t="str">
        <f t="shared" si="9"/>
        <v/>
      </c>
      <c r="O74" s="1" t="str">
        <f t="shared" si="10"/>
        <v/>
      </c>
      <c r="P74" s="4" t="str">
        <f t="shared" si="17"/>
        <v>Ni(NO3)2*2H2O</v>
      </c>
      <c r="Q74" s="1" t="str">
        <f t="shared" si="11"/>
        <v/>
      </c>
      <c r="R74" s="1" t="str">
        <f t="shared" si="12"/>
        <v/>
      </c>
      <c r="T74" s="1" t="str">
        <f t="shared" si="13"/>
        <v/>
      </c>
      <c r="U74" s="1" t="str">
        <f t="shared" si="14"/>
        <v/>
      </c>
      <c r="W74" s="8" t="str">
        <f t="shared" si="15"/>
        <v/>
      </c>
      <c r="X74" s="8" t="str">
        <f t="shared" si="16"/>
        <v/>
      </c>
    </row>
    <row r="75" spans="1:24" ht="18">
      <c r="A75" s="1" t="s">
        <v>329</v>
      </c>
      <c r="B75" s="4">
        <v>1</v>
      </c>
      <c r="C75" s="1" cm="1">
        <f t="array" ref="C75">_xll.H($A75,25)/$B75</f>
        <v>-118.40720478820801</v>
      </c>
      <c r="D75" s="1" cm="1">
        <f t="array" ref="D75">_xll.S($A75,25)/$B75</f>
        <v>164.35999615478516</v>
      </c>
      <c r="E75" s="1" cm="1">
        <f t="array" ref="E75">_xll.CP($A75,25)/$B75</f>
        <v>100.32095844007368</v>
      </c>
      <c r="F75" s="8" cm="1">
        <f t="array" ref="F75">IF(_xll.DE(A75)&gt;0,_xll.MW(A75)/(602.2*_xll.DE(A75)),"")/$B75</f>
        <v>0.10716930874365768</v>
      </c>
      <c r="H75" s="1" t="s">
        <v>2574</v>
      </c>
      <c r="I75" s="1" t="e" cm="1">
        <f t="array" ref="I75">_xll.H($H75,25)/$B75</f>
        <v>#VALUE!</v>
      </c>
      <c r="J75" s="1" t="e" cm="1">
        <f t="array" ref="J75">_xll.S($H75,25)/$B75</f>
        <v>#VALUE!</v>
      </c>
      <c r="K75" s="1" t="e" cm="1">
        <f t="array" ref="K75">_xll.CP($H75,25)/$B75</f>
        <v>#VALUE!</v>
      </c>
      <c r="L75" s="8" t="e" cm="1">
        <f t="array" ref="L75">IF(_xll.DE(H75)&gt;0,_xll.MW(H75)/(602.2*_xll.DE(H75)),"")/$B75</f>
        <v>#VALUE!</v>
      </c>
      <c r="N75" s="1" t="str">
        <f t="shared" si="9"/>
        <v/>
      </c>
      <c r="O75" s="1" t="str">
        <f t="shared" si="10"/>
        <v/>
      </c>
      <c r="P75" s="4" t="str">
        <f t="shared" si="17"/>
        <v>Au(NO3)3</v>
      </c>
      <c r="Q75" s="1" t="str">
        <f t="shared" si="11"/>
        <v/>
      </c>
      <c r="R75" s="1" t="str">
        <f t="shared" si="12"/>
        <v/>
      </c>
      <c r="T75" s="1" t="str">
        <f t="shared" si="13"/>
        <v/>
      </c>
      <c r="U75" s="1" t="str">
        <f t="shared" si="14"/>
        <v/>
      </c>
      <c r="W75" s="8" t="str">
        <f t="shared" si="15"/>
        <v/>
      </c>
      <c r="X75" s="8" t="str">
        <f t="shared" si="16"/>
        <v/>
      </c>
    </row>
    <row r="76" spans="1:24" ht="18">
      <c r="A76" s="4" t="s">
        <v>413</v>
      </c>
      <c r="B76" s="4">
        <v>1</v>
      </c>
      <c r="C76" s="1" cm="1">
        <f t="array" ref="C76">_xll.H($A76,25)/$B76</f>
        <v>-714.2000407714844</v>
      </c>
      <c r="D76" s="1" cm="1">
        <f t="array" ref="D76">_xll.S($A76,25)/$B76</f>
        <v>145.80000811767579</v>
      </c>
      <c r="E76" s="1" cm="1">
        <f t="array" ref="E76">_xll.CP($A76,25)/$B76</f>
        <v>92.870201033258354</v>
      </c>
      <c r="F76" s="8" cm="1">
        <f t="array" ref="F76">IF(_xll.DE(A76)&gt;0,_xll.MW(A76)/(602.2*_xll.DE(A76)),"")/$B76</f>
        <v>0.10936731982729991</v>
      </c>
      <c r="H76" s="4" t="s">
        <v>2575</v>
      </c>
      <c r="I76" s="1" t="e" cm="1">
        <f t="array" ref="I76">_xll.H($H76,25)/$B76</f>
        <v>#VALUE!</v>
      </c>
      <c r="J76" s="1" t="e" cm="1">
        <f t="array" ref="J76">_xll.S($H76,25)/$B76</f>
        <v>#VALUE!</v>
      </c>
      <c r="K76" s="1" t="e" cm="1">
        <f t="array" ref="K76">_xll.CP($H76,25)/$B76</f>
        <v>#VALUE!</v>
      </c>
      <c r="L76" s="8" t="e" cm="1">
        <f t="array" ref="L76">IF(_xll.DE(H76)&gt;0,_xll.MW(H76)/(602.2*_xll.DE(H76)),"")/$B76</f>
        <v>#VALUE!</v>
      </c>
      <c r="N76" s="1" t="str">
        <f t="shared" si="9"/>
        <v/>
      </c>
      <c r="O76" s="1" t="str">
        <f t="shared" si="10"/>
        <v/>
      </c>
      <c r="P76" s="4" t="str">
        <f t="shared" si="17"/>
        <v>Zr(NO3)3</v>
      </c>
      <c r="Q76" s="1" t="str">
        <f t="shared" si="11"/>
        <v/>
      </c>
      <c r="R76" s="1" t="str">
        <f t="shared" si="12"/>
        <v/>
      </c>
      <c r="T76" s="1" t="str">
        <f t="shared" si="13"/>
        <v/>
      </c>
      <c r="U76" s="1" t="str">
        <f t="shared" si="14"/>
        <v/>
      </c>
      <c r="W76" s="8" t="str">
        <f t="shared" si="15"/>
        <v/>
      </c>
      <c r="X76" s="8" t="str">
        <f t="shared" si="16"/>
        <v/>
      </c>
    </row>
    <row r="77" spans="1:24" ht="18">
      <c r="A77" s="4" t="s">
        <v>96</v>
      </c>
      <c r="B77" s="4">
        <v>1</v>
      </c>
      <c r="C77" s="1" cm="1">
        <f t="array" ref="C77">_xll.H($A77,25)/$B77</f>
        <v>-379.07039361572265</v>
      </c>
      <c r="D77" s="1" cm="1">
        <f t="array" ref="D77">_xll.S($A77,25)/$B77</f>
        <v>176.98319680786133</v>
      </c>
      <c r="E77" s="1" cm="1">
        <f t="array" ref="E77">_xll.CP($A77,25)/$B77</f>
        <v>100.43154651097259</v>
      </c>
      <c r="F77" s="8" cm="1">
        <f t="array" ref="F77">IF(_xll.DE(A77)&gt;0,_xll.MW(A77)/(602.2*_xll.DE(A77)),"")/$B77</f>
        <v>0.11024118582740478</v>
      </c>
      <c r="H77" s="4" t="s">
        <v>2576</v>
      </c>
      <c r="I77" s="1" t="e" cm="1">
        <f t="array" ref="I77">_xll.H($H77,25)/$B77</f>
        <v>#VALUE!</v>
      </c>
      <c r="J77" s="1" t="e" cm="1">
        <f t="array" ref="J77">_xll.S($H77,25)/$B77</f>
        <v>#VALUE!</v>
      </c>
      <c r="K77" s="1" t="e" cm="1">
        <f t="array" ref="K77">_xll.CP($H77,25)/$B77</f>
        <v>#VALUE!</v>
      </c>
      <c r="L77" s="8" t="e" cm="1">
        <f t="array" ref="L77">IF(_xll.DE(H77)&gt;0,_xll.MW(H77)/(602.2*_xll.DE(H77)),"")/$B77</f>
        <v>#VALUE!</v>
      </c>
      <c r="N77" s="1" t="str">
        <f t="shared" si="9"/>
        <v/>
      </c>
      <c r="O77" s="1" t="str">
        <f t="shared" si="10"/>
        <v/>
      </c>
      <c r="P77" s="4" t="str">
        <f t="shared" si="17"/>
        <v>Bi(NO3)3</v>
      </c>
      <c r="Q77" s="1" t="str">
        <f t="shared" si="11"/>
        <v/>
      </c>
      <c r="R77" s="1" t="str">
        <f t="shared" si="12"/>
        <v/>
      </c>
      <c r="T77" s="1" t="str">
        <f t="shared" si="13"/>
        <v/>
      </c>
      <c r="U77" s="1" t="str">
        <f t="shared" si="14"/>
        <v/>
      </c>
      <c r="W77" s="8" t="str">
        <f t="shared" si="15"/>
        <v/>
      </c>
      <c r="X77" s="8" t="str">
        <f t="shared" si="16"/>
        <v/>
      </c>
    </row>
    <row r="78" spans="1:24" ht="18">
      <c r="A78" s="4" t="s">
        <v>319</v>
      </c>
      <c r="B78" s="4">
        <v>1</v>
      </c>
      <c r="C78" s="1" cm="1">
        <f t="array" ref="C78">_xll.H($A78,25)/$B78</f>
        <v>-994.5369787597657</v>
      </c>
      <c r="D78" s="1" cm="1">
        <f t="array" ref="D78">_xll.S($A78,25)/$B78</f>
        <v>166.71000076293947</v>
      </c>
      <c r="E78" s="1" cm="1">
        <f t="array" ref="E78">_xll.CP($A78,25)/$B78</f>
        <v>99.625313180887829</v>
      </c>
      <c r="F78" s="8" cm="1">
        <f t="array" ref="F78">IF(_xll.DE(A78)&gt;0,_xll.MW(A78)/(602.2*_xll.DE(A78)),"")/$B78</f>
        <v>0.11082049005858614</v>
      </c>
      <c r="H78" s="4" t="s">
        <v>2577</v>
      </c>
      <c r="I78" s="1" t="e" cm="1">
        <f t="array" ref="I78">_xll.H($H78,25)/$B78</f>
        <v>#VALUE!</v>
      </c>
      <c r="J78" s="1" t="e" cm="1">
        <f t="array" ref="J78">_xll.S($H78,25)/$B78</f>
        <v>#VALUE!</v>
      </c>
      <c r="K78" s="1" t="e" cm="1">
        <f t="array" ref="K78">_xll.CP($H78,25)/$B78</f>
        <v>#VALUE!</v>
      </c>
      <c r="L78" s="8" t="e" cm="1">
        <f t="array" ref="L78">IF(_xll.DE(H78)&gt;0,_xll.MW(H78)/(602.2*_xll.DE(H78)),"")/$B78</f>
        <v>#VALUE!</v>
      </c>
      <c r="N78" s="1" t="str">
        <f t="shared" si="9"/>
        <v/>
      </c>
      <c r="O78" s="1" t="str">
        <f t="shared" si="10"/>
        <v/>
      </c>
      <c r="P78" s="4" t="str">
        <f t="shared" si="17"/>
        <v>Er(NO3)3</v>
      </c>
      <c r="Q78" s="1" t="str">
        <f t="shared" si="11"/>
        <v/>
      </c>
      <c r="R78" s="1" t="str">
        <f t="shared" si="12"/>
        <v/>
      </c>
      <c r="T78" s="1" t="str">
        <f t="shared" si="13"/>
        <v/>
      </c>
      <c r="U78" s="1" t="str">
        <f t="shared" si="14"/>
        <v/>
      </c>
      <c r="W78" s="8" t="str">
        <f t="shared" si="15"/>
        <v/>
      </c>
      <c r="X78" s="8" t="str">
        <f t="shared" si="16"/>
        <v/>
      </c>
    </row>
    <row r="79" spans="1:24" ht="18">
      <c r="A79" s="4" t="s">
        <v>147</v>
      </c>
      <c r="B79" s="4">
        <v>1</v>
      </c>
      <c r="C79" s="1" cm="1">
        <f t="array" ref="C79">_xll.H($A79,25)/$B79</f>
        <v>-251.04000000000002</v>
      </c>
      <c r="D79" s="1" cm="1">
        <f t="array" ref="D79">_xll.S($A79,25)/$B79</f>
        <v>209.20000000000002</v>
      </c>
      <c r="E79" s="1" cm="1">
        <f t="array" ref="E79">_xll.CP($A79,25)/$B79</f>
        <v>118.85199577592392</v>
      </c>
      <c r="F79" s="8" cm="1">
        <f t="array" ref="F79">IF(_xll.DE(A79)&gt;0,_xll.MW(A79)/(602.2*_xll.DE(A79)),"")/$B79</f>
        <v>0.11116348681225006</v>
      </c>
      <c r="H79" s="4" t="s">
        <v>2578</v>
      </c>
      <c r="I79" s="1" t="e" cm="1">
        <f t="array" ref="I79">_xll.H($H79,25)/$B79</f>
        <v>#VALUE!</v>
      </c>
      <c r="J79" s="1" t="e" cm="1">
        <f t="array" ref="J79">_xll.S($H79,25)/$B79</f>
        <v>#VALUE!</v>
      </c>
      <c r="K79" s="1" t="e" cm="1">
        <f t="array" ref="K79">_xll.CP($H79,25)/$B79</f>
        <v>#VALUE!</v>
      </c>
      <c r="L79" s="8" t="e" cm="1">
        <f t="array" ref="L79">IF(_xll.DE(H79)&gt;0,_xll.MW(H79)/(602.2*_xll.DE(H79)),"")/$B79</f>
        <v>#VALUE!</v>
      </c>
      <c r="N79" s="1" t="str">
        <f t="shared" si="9"/>
        <v/>
      </c>
      <c r="O79" s="1" t="str">
        <f t="shared" si="10"/>
        <v/>
      </c>
      <c r="P79" s="4" t="str">
        <f t="shared" si="17"/>
        <v>Re(NO3)4</v>
      </c>
      <c r="Q79" s="1" t="str">
        <f t="shared" si="11"/>
        <v/>
      </c>
      <c r="R79" s="1" t="str">
        <f t="shared" si="12"/>
        <v/>
      </c>
      <c r="T79" s="1" t="str">
        <f t="shared" si="13"/>
        <v/>
      </c>
      <c r="U79" s="1" t="str">
        <f t="shared" si="14"/>
        <v/>
      </c>
      <c r="W79" s="8" t="str">
        <f t="shared" si="15"/>
        <v/>
      </c>
      <c r="X79" s="8" t="str">
        <f t="shared" si="16"/>
        <v/>
      </c>
    </row>
    <row r="80" spans="1:24">
      <c r="A80" s="4" t="s">
        <v>384</v>
      </c>
      <c r="B80" s="4">
        <v>1</v>
      </c>
      <c r="C80" s="1" cm="1">
        <f t="array" ref="C80">_xll.H($A80,25)/$B80</f>
        <v>-820.99999890136723</v>
      </c>
      <c r="D80" s="1" cm="1">
        <f t="array" ref="D80">_xll.S($A80,25)/$B80</f>
        <v>195.30000772094726</v>
      </c>
      <c r="E80" s="1" cm="1">
        <f t="array" ref="E80">_xll.CP($A80,25)/$B80</f>
        <v>158.99999630737307</v>
      </c>
      <c r="F80" s="8" cm="1">
        <f t="array" ref="F80">IF(_xll.DE(A80)&gt;0,_xll.MW(A80)/(602.2*_xll.DE(A80)),"")/$B80</f>
        <v>0.11278867303800297</v>
      </c>
      <c r="H80" s="4" t="s">
        <v>2404</v>
      </c>
      <c r="I80" s="1" t="e" cm="1">
        <f t="array" ref="I80">_xll.H($H80,25)/$B80</f>
        <v>#VALUE!</v>
      </c>
      <c r="J80" s="1" t="e" cm="1">
        <f t="array" ref="J80">_xll.S($H80,25)/$B80</f>
        <v>#VALUE!</v>
      </c>
      <c r="K80" s="1" t="e" cm="1">
        <f t="array" ref="K80">_xll.CP($H80,25)/$B80</f>
        <v>#VALUE!</v>
      </c>
      <c r="L80" s="8" t="e" cm="1">
        <f t="array" ref="L80">IF(_xll.DE(H80)&gt;0,_xll.MW(H80)/(602.2*_xll.DE(H80)),"")/$B80</f>
        <v>#VALUE!</v>
      </c>
      <c r="N80" s="1" t="str">
        <f t="shared" si="9"/>
        <v/>
      </c>
      <c r="O80" s="1" t="str">
        <f t="shared" si="10"/>
        <v/>
      </c>
      <c r="P80" s="4" t="str">
        <f t="shared" si="17"/>
        <v>Cu(NO3)2*2H2O</v>
      </c>
      <c r="Q80" s="1" t="str">
        <f t="shared" si="11"/>
        <v/>
      </c>
      <c r="R80" s="1" t="str">
        <f t="shared" si="12"/>
        <v/>
      </c>
      <c r="T80" s="1" t="str">
        <f t="shared" si="13"/>
        <v/>
      </c>
      <c r="U80" s="1" t="str">
        <f t="shared" si="14"/>
        <v/>
      </c>
      <c r="W80" s="8" t="str">
        <f t="shared" si="15"/>
        <v/>
      </c>
      <c r="X80" s="8" t="str">
        <f t="shared" si="16"/>
        <v/>
      </c>
    </row>
    <row r="81" spans="1:24">
      <c r="A81" s="4" t="s">
        <v>177</v>
      </c>
      <c r="B81" s="4">
        <v>1</v>
      </c>
      <c r="C81" s="1" cm="1">
        <f t="array" ref="C81">_xll.H($A81,25)/$B81</f>
        <v>-956.50002893066414</v>
      </c>
      <c r="D81" s="1" cm="1">
        <f t="array" ref="D81">_xll.S($A81,25)/$B81</f>
        <v>165.10060424804689</v>
      </c>
      <c r="E81" s="1" cm="1">
        <f t="array" ref="E81">_xll.CP($A81,25)/$B81</f>
        <v>217.56800000000001</v>
      </c>
      <c r="F81" s="8" cm="1">
        <f t="array" ref="F81">IF(_xll.DE(A81)&gt;0,_xll.MW(A81)/(602.2*_xll.DE(A81)),"")/$B81</f>
        <v>0.11310102348226361</v>
      </c>
      <c r="H81" s="4" t="s">
        <v>2405</v>
      </c>
      <c r="I81" s="1" t="e" cm="1">
        <f t="array" ref="I81">_xll.H($H81,25)/$B81</f>
        <v>#VALUE!</v>
      </c>
      <c r="J81" s="1" t="e" cm="1">
        <f t="array" ref="J81">_xll.S($H81,25)/$B81</f>
        <v>#VALUE!</v>
      </c>
      <c r="K81" s="1" t="e" cm="1">
        <f t="array" ref="K81">_xll.CP($H81,25)/$B81</f>
        <v>#VALUE!</v>
      </c>
      <c r="L81" s="8" t="e" cm="1">
        <f t="array" ref="L81">IF(_xll.DE(H81)&gt;0,_xll.MW(H81)/(602.2*_xll.DE(H81)),"")/$B81</f>
        <v>#VALUE!</v>
      </c>
      <c r="N81" s="1" t="str">
        <f t="shared" si="9"/>
        <v/>
      </c>
      <c r="O81" s="1" t="str">
        <f t="shared" si="10"/>
        <v/>
      </c>
      <c r="P81" s="4" t="str">
        <f t="shared" si="17"/>
        <v>Fe(NO3)2*2H2O</v>
      </c>
      <c r="Q81" s="1" t="str">
        <f t="shared" si="11"/>
        <v/>
      </c>
      <c r="R81" s="1" t="str">
        <f t="shared" si="12"/>
        <v/>
      </c>
      <c r="T81" s="1" t="str">
        <f t="shared" si="13"/>
        <v/>
      </c>
      <c r="U81" s="1" t="str">
        <f t="shared" si="14"/>
        <v/>
      </c>
      <c r="W81" s="8" t="str">
        <f t="shared" si="15"/>
        <v/>
      </c>
      <c r="X81" s="8" t="str">
        <f t="shared" si="16"/>
        <v/>
      </c>
    </row>
    <row r="82" spans="1:24">
      <c r="A82" s="4" t="s">
        <v>378</v>
      </c>
      <c r="B82" s="4">
        <v>1</v>
      </c>
      <c r="C82" s="1" cm="1">
        <f t="array" ref="C82">_xll.H($A82,25)/$B82</f>
        <v>-1129.5539743652344</v>
      </c>
      <c r="D82" s="1" cm="1">
        <f t="array" ref="D82">_xll.S($A82,25)/$B82</f>
        <v>232.63040957641601</v>
      </c>
      <c r="E82" s="1" cm="1">
        <f t="array" ref="E82">_xll.CP($A82,25)/$B82</f>
        <v>0</v>
      </c>
      <c r="F82" s="8" cm="1">
        <f t="array" ref="F82">IF(_xll.DE(A82)&gt;0,_xll.MW(A82)/(602.2*_xll.DE(A82)),"")/$B82</f>
        <v>0.11397853530978243</v>
      </c>
      <c r="H82" s="4" t="s">
        <v>2406</v>
      </c>
      <c r="I82" s="1" t="e" cm="1">
        <f t="array" ref="I82">_xll.H($H82,25)/$B82</f>
        <v>#VALUE!</v>
      </c>
      <c r="J82" s="1" t="e" cm="1">
        <f t="array" ref="J82">_xll.S($H82,25)/$B82</f>
        <v>#VALUE!</v>
      </c>
      <c r="K82" s="1" t="e" cm="1">
        <f t="array" ref="K82">_xll.CP($H82,25)/$B82</f>
        <v>#VALUE!</v>
      </c>
      <c r="L82" s="8" t="e" cm="1">
        <f t="array" ref="L82">IF(_xll.DE(H82)&gt;0,_xll.MW(H82)/(602.2*_xll.DE(H82)),"")/$B82</f>
        <v>#VALUE!</v>
      </c>
      <c r="N82" s="1" t="str">
        <f t="shared" si="9"/>
        <v/>
      </c>
      <c r="O82" s="1" t="str">
        <f t="shared" si="10"/>
        <v/>
      </c>
      <c r="P82" s="4" t="str">
        <f t="shared" si="17"/>
        <v>Cd(NO3)2*2.5H2O</v>
      </c>
      <c r="Q82" s="1" t="str">
        <f t="shared" si="11"/>
        <v/>
      </c>
      <c r="R82" s="1" t="str">
        <f t="shared" si="12"/>
        <v/>
      </c>
      <c r="T82" s="1" t="str">
        <f t="shared" si="13"/>
        <v/>
      </c>
      <c r="U82" s="1" t="str">
        <f t="shared" si="14"/>
        <v/>
      </c>
      <c r="W82" s="8" t="str">
        <f t="shared" si="15"/>
        <v/>
      </c>
      <c r="X82" s="8" t="str">
        <f t="shared" si="16"/>
        <v/>
      </c>
    </row>
    <row r="83" spans="1:24" ht="18">
      <c r="A83" s="4" t="s">
        <v>119</v>
      </c>
      <c r="B83" s="4">
        <v>1</v>
      </c>
      <c r="C83" s="1" cm="1">
        <f t="array" ref="C83">_xll.H($A83,25)/$B83</f>
        <v>-447.99999963378906</v>
      </c>
      <c r="D83" s="1" cm="1">
        <f t="array" ref="D83">_xll.S($A83,25)/$B83</f>
        <v>184.99999771118163</v>
      </c>
      <c r="E83" s="1" cm="1">
        <f t="array" ref="E83">_xll.CP($A83,25)/$B83</f>
        <v>129.70057330521905</v>
      </c>
      <c r="F83" s="8" cm="1">
        <f t="array" ref="F83">IF(_xll.DE(A83)&gt;0,_xll.MW(A83)/(602.2*_xll.DE(A83)),"")/$B83</f>
        <v>0.11694863746982749</v>
      </c>
      <c r="H83" s="4" t="s">
        <v>2579</v>
      </c>
      <c r="I83" s="1" t="e" cm="1">
        <f t="array" ref="I83">_xll.H($H83,25)/$B83</f>
        <v>#VALUE!</v>
      </c>
      <c r="J83" s="1" t="e" cm="1">
        <f t="array" ref="J83">_xll.S($H83,25)/$B83</f>
        <v>#VALUE!</v>
      </c>
      <c r="K83" s="1" t="e" cm="1">
        <f t="array" ref="K83">_xll.CP($H83,25)/$B83</f>
        <v>#VALUE!</v>
      </c>
      <c r="L83" s="8" t="e" cm="1">
        <f t="array" ref="L83">IF(_xll.DE(H83)&gt;0,_xll.MW(H83)/(602.2*_xll.DE(H83)),"")/$B83</f>
        <v>#VALUE!</v>
      </c>
      <c r="N83" s="1" t="str">
        <f t="shared" si="9"/>
        <v/>
      </c>
      <c r="O83" s="1" t="str">
        <f t="shared" si="10"/>
        <v/>
      </c>
      <c r="P83" s="4" t="str">
        <f t="shared" si="17"/>
        <v>W(NO3)4</v>
      </c>
      <c r="Q83" s="1" t="str">
        <f t="shared" si="11"/>
        <v/>
      </c>
      <c r="R83" s="1" t="str">
        <f t="shared" si="12"/>
        <v/>
      </c>
      <c r="T83" s="1" t="str">
        <f t="shared" si="13"/>
        <v/>
      </c>
      <c r="U83" s="1" t="str">
        <f t="shared" si="14"/>
        <v/>
      </c>
      <c r="W83" s="8" t="str">
        <f t="shared" si="15"/>
        <v/>
      </c>
      <c r="X83" s="8" t="str">
        <f t="shared" si="16"/>
        <v/>
      </c>
    </row>
    <row r="84" spans="1:24" ht="18">
      <c r="A84" s="4" t="s">
        <v>316</v>
      </c>
      <c r="B84" s="4">
        <v>1</v>
      </c>
      <c r="C84" s="1" cm="1">
        <f t="array" ref="C84">_xll.H($A84,25)/$B84</f>
        <v>-987.09999792480471</v>
      </c>
      <c r="D84" s="1" cm="1">
        <f t="array" ref="D84">_xll.S($A84,25)/$B84</f>
        <v>148.11360638427735</v>
      </c>
      <c r="E84" s="1" cm="1">
        <f t="array" ref="E84">_xll.CP($A84,25)/$B84</f>
        <v>0</v>
      </c>
      <c r="F84" s="8" cm="1">
        <f t="array" ref="F84">IF(_xll.DE(A84)&gt;0,_xll.MW(A84)/(602.2*_xll.DE(A84)),"")/$B84</f>
        <v>0.11737773834791403</v>
      </c>
      <c r="H84" s="4" t="s">
        <v>2580</v>
      </c>
      <c r="I84" s="1" t="e" cm="1">
        <f t="array" ref="I84">_xll.H($H84,25)/$B84</f>
        <v>#VALUE!</v>
      </c>
      <c r="J84" s="1" t="e" cm="1">
        <f t="array" ref="J84">_xll.S($H84,25)/$B84</f>
        <v>#VALUE!</v>
      </c>
      <c r="K84" s="1" t="e" cm="1">
        <f t="array" ref="K84">_xll.CP($H84,25)/$B84</f>
        <v>#VALUE!</v>
      </c>
      <c r="L84" s="8" t="e" cm="1">
        <f t="array" ref="L84">IF(_xll.DE(H84)&gt;0,_xll.MW(H84)/(602.2*_xll.DE(H84)),"")/$B84</f>
        <v>#VALUE!</v>
      </c>
      <c r="N84" s="1" t="str">
        <f t="shared" si="9"/>
        <v/>
      </c>
      <c r="O84" s="1" t="str">
        <f t="shared" si="10"/>
        <v/>
      </c>
      <c r="P84" s="4" t="str">
        <f t="shared" si="17"/>
        <v>Lu(NO3)3</v>
      </c>
      <c r="Q84" s="1" t="str">
        <f t="shared" si="11"/>
        <v/>
      </c>
      <c r="R84" s="1" t="str">
        <f t="shared" si="12"/>
        <v/>
      </c>
      <c r="T84" s="1" t="str">
        <f t="shared" si="13"/>
        <v/>
      </c>
      <c r="U84" s="1" t="str">
        <f t="shared" si="14"/>
        <v/>
      </c>
      <c r="W84" s="8" t="str">
        <f t="shared" si="15"/>
        <v/>
      </c>
      <c r="X84" s="8" t="str">
        <f t="shared" si="16"/>
        <v/>
      </c>
    </row>
    <row r="85" spans="1:24" ht="18">
      <c r="A85" s="4" t="s">
        <v>169</v>
      </c>
      <c r="B85" s="4">
        <v>1</v>
      </c>
      <c r="C85" s="1" cm="1">
        <f t="array" ref="C85">_xll.H($A85,25)/$B85</f>
        <v>-524.67357446289066</v>
      </c>
      <c r="D85" s="1" cm="1">
        <f t="array" ref="D85">_xll.S($A85,25)/$B85</f>
        <v>142.00500213623047</v>
      </c>
      <c r="E85" s="1" cm="1">
        <f t="array" ref="E85">_xll.CP($A85,25)/$B85</f>
        <v>118.41000588989259</v>
      </c>
      <c r="F85" s="8" cm="1">
        <f t="array" ref="F85">IF(_xll.DE(A85)&gt;0,_xll.MW(A85)/(602.2*_xll.DE(A85)),"")/$B85</f>
        <v>0.11837970488803304</v>
      </c>
      <c r="H85" s="4" t="s">
        <v>2581</v>
      </c>
      <c r="I85" s="1" t="e" cm="1">
        <f t="array" ref="I85">_xll.H($H85,25)/$B85</f>
        <v>#VALUE!</v>
      </c>
      <c r="J85" s="1" t="e" cm="1">
        <f t="array" ref="J85">_xll.S($H85,25)/$B85</f>
        <v>#VALUE!</v>
      </c>
      <c r="K85" s="1" t="e" cm="1">
        <f t="array" ref="K85">_xll.CP($H85,25)/$B85</f>
        <v>#VALUE!</v>
      </c>
      <c r="L85" s="8" t="e" cm="1">
        <f t="array" ref="L85">IF(_xll.DE(H85)&gt;0,_xll.MW(H85)/(602.2*_xll.DE(H85)),"")/$B85</f>
        <v>#VALUE!</v>
      </c>
      <c r="N85" s="1" t="str">
        <f t="shared" si="9"/>
        <v/>
      </c>
      <c r="O85" s="1" t="str">
        <f t="shared" si="10"/>
        <v/>
      </c>
      <c r="P85" s="4" t="str">
        <f t="shared" si="17"/>
        <v>Ga(NO3)3</v>
      </c>
      <c r="Q85" s="1" t="str">
        <f t="shared" si="11"/>
        <v/>
      </c>
      <c r="R85" s="1" t="str">
        <f t="shared" si="12"/>
        <v/>
      </c>
      <c r="T85" s="1" t="str">
        <f t="shared" si="13"/>
        <v/>
      </c>
      <c r="U85" s="1" t="str">
        <f t="shared" si="14"/>
        <v/>
      </c>
      <c r="W85" s="8" t="str">
        <f t="shared" si="15"/>
        <v/>
      </c>
      <c r="X85" s="8" t="str">
        <f t="shared" si="16"/>
        <v/>
      </c>
    </row>
    <row r="86" spans="1:24" ht="18">
      <c r="A86" s="4" t="s">
        <v>246</v>
      </c>
      <c r="B86" s="4">
        <v>1</v>
      </c>
      <c r="C86" s="1" cm="1">
        <f t="array" ref="C86">_xll.H($A86,25)/$B86</f>
        <v>-381.99921276855468</v>
      </c>
      <c r="D86" s="1" cm="1">
        <f t="array" ref="D86">_xll.S($A86,25)/$B86</f>
        <v>184.096</v>
      </c>
      <c r="E86" s="1" cm="1">
        <f t="array" ref="E86">_xll.CP($A86,25)/$B86</f>
        <v>106.84265410870472</v>
      </c>
      <c r="F86" s="8" cm="1">
        <f t="array" ref="F86">IF(_xll.DE(A86)&gt;0,_xll.MW(A86)/(602.2*_xll.DE(A86)),"")/$B86</f>
        <v>0.12063992133873186</v>
      </c>
      <c r="H86" s="4" t="s">
        <v>2582</v>
      </c>
      <c r="I86" s="1" t="e" cm="1">
        <f t="array" ref="I86">_xll.H($H86,25)/$B86</f>
        <v>#VALUE!</v>
      </c>
      <c r="J86" s="1" t="e" cm="1">
        <f t="array" ref="J86">_xll.S($H86,25)/$B86</f>
        <v>#VALUE!</v>
      </c>
      <c r="K86" s="1" t="e" cm="1">
        <f t="array" ref="K86">_xll.CP($H86,25)/$B86</f>
        <v>#VALUE!</v>
      </c>
      <c r="L86" s="8" t="e" cm="1">
        <f t="array" ref="L86">IF(_xll.DE(H86)&gt;0,_xll.MW(H86)/(602.2*_xll.DE(H86)),"")/$B86</f>
        <v>#VALUE!</v>
      </c>
      <c r="N86" s="1" t="str">
        <f t="shared" si="9"/>
        <v/>
      </c>
      <c r="O86" s="1" t="str">
        <f t="shared" si="10"/>
        <v/>
      </c>
      <c r="P86" s="4" t="str">
        <f t="shared" si="17"/>
        <v>Sb(NO3)3</v>
      </c>
      <c r="Q86" s="1" t="str">
        <f t="shared" si="11"/>
        <v/>
      </c>
      <c r="R86" s="1" t="str">
        <f t="shared" si="12"/>
        <v/>
      </c>
      <c r="T86" s="1" t="str">
        <f t="shared" si="13"/>
        <v/>
      </c>
      <c r="U86" s="1" t="str">
        <f t="shared" si="14"/>
        <v/>
      </c>
      <c r="W86" s="8" t="str">
        <f t="shared" si="15"/>
        <v/>
      </c>
      <c r="X86" s="8" t="str">
        <f t="shared" si="16"/>
        <v/>
      </c>
    </row>
    <row r="87" spans="1:24" ht="18">
      <c r="A87" s="4" t="s">
        <v>314</v>
      </c>
      <c r="B87" s="4">
        <v>1</v>
      </c>
      <c r="C87" s="1" cm="1">
        <f t="array" ref="C87">_xll.H($A87,25)/$B87</f>
        <v>-88.282401596069334</v>
      </c>
      <c r="D87" s="1" cm="1">
        <f t="array" ref="D87">_xll.S($A87,25)/$B87</f>
        <v>171.96240957641604</v>
      </c>
      <c r="E87" s="1" cm="1">
        <f t="array" ref="E87">_xll.CP($A87,25)/$B87</f>
        <v>0</v>
      </c>
      <c r="F87" s="8" cm="1">
        <f t="array" ref="F87">IF(_xll.DE(A87)&gt;0,_xll.MW(A87)/(602.2*_xll.DE(A87)),"")/$B87</f>
        <v>0.12104754780601518</v>
      </c>
      <c r="H87" s="4" t="s">
        <v>2583</v>
      </c>
      <c r="I87" s="1" t="e" cm="1">
        <f t="array" ref="I87">_xll.H($H87,25)/$B87</f>
        <v>#VALUE!</v>
      </c>
      <c r="J87" s="1" t="e" cm="1">
        <f t="array" ref="J87">_xll.S($H87,25)/$B87</f>
        <v>#VALUE!</v>
      </c>
      <c r="K87" s="1" t="e" cm="1">
        <f t="array" ref="K87">_xll.CP($H87,25)/$B87</f>
        <v>#VALUE!</v>
      </c>
      <c r="L87" s="8" t="e" cm="1">
        <f t="array" ref="L87">IF(_xll.DE(H87)&gt;0,_xll.MW(H87)/(602.2*_xll.DE(H87)),"")/$B87</f>
        <v>#VALUE!</v>
      </c>
      <c r="N87" s="1" t="str">
        <f t="shared" si="9"/>
        <v/>
      </c>
      <c r="O87" s="1" t="str">
        <f t="shared" si="10"/>
        <v/>
      </c>
      <c r="P87" s="4" t="str">
        <f t="shared" si="17"/>
        <v>I(NO3)3</v>
      </c>
      <c r="Q87" s="1" t="str">
        <f t="shared" si="11"/>
        <v/>
      </c>
      <c r="R87" s="1" t="str">
        <f t="shared" si="12"/>
        <v/>
      </c>
      <c r="T87" s="1" t="str">
        <f t="shared" si="13"/>
        <v/>
      </c>
      <c r="U87" s="1" t="str">
        <f t="shared" si="14"/>
        <v/>
      </c>
      <c r="W87" s="8" t="str">
        <f t="shared" si="15"/>
        <v/>
      </c>
      <c r="X87" s="8" t="str">
        <f t="shared" si="16"/>
        <v/>
      </c>
    </row>
    <row r="88" spans="1:24" ht="18">
      <c r="A88" s="4" t="s">
        <v>82</v>
      </c>
      <c r="B88" s="4">
        <v>1</v>
      </c>
      <c r="C88" s="1" cm="1">
        <f t="array" ref="C88">_xll.H($A88,25)/$B88</f>
        <v>-995.79200000000003</v>
      </c>
      <c r="D88" s="1" cm="1">
        <f t="array" ref="D88">_xll.S($A88,25)/$B88</f>
        <v>168.60000222778322</v>
      </c>
      <c r="E88" s="1" cm="1">
        <f t="array" ref="E88">_xll.CP($A88,25)/$B88</f>
        <v>98.321875009840781</v>
      </c>
      <c r="F88" s="8" cm="1">
        <f t="array" ref="F88">IF(_xll.DE(A88)&gt;0,_xll.MW(A88)/(602.2*_xll.DE(A88)),"")/$B88</f>
        <v>0.12165158017822653</v>
      </c>
      <c r="H88" s="4" t="s">
        <v>2584</v>
      </c>
      <c r="I88" s="1" t="e" cm="1">
        <f t="array" ref="I88">_xll.H($H88,25)/$B88</f>
        <v>#VALUE!</v>
      </c>
      <c r="J88" s="1" t="e" cm="1">
        <f t="array" ref="J88">_xll.S($H88,25)/$B88</f>
        <v>#VALUE!</v>
      </c>
      <c r="K88" s="1" t="e" cm="1">
        <f t="array" ref="K88">_xll.CP($H88,25)/$B88</f>
        <v>#VALUE!</v>
      </c>
      <c r="L88" s="8" t="e" cm="1">
        <f t="array" ref="L88">IF(_xll.DE(H88)&gt;0,_xll.MW(H88)/(602.2*_xll.DE(H88)),"")/$B88</f>
        <v>#VALUE!</v>
      </c>
      <c r="N88" s="1" t="str">
        <f t="shared" si="9"/>
        <v/>
      </c>
      <c r="O88" s="1" t="str">
        <f t="shared" si="10"/>
        <v/>
      </c>
      <c r="P88" s="4" t="str">
        <f t="shared" si="17"/>
        <v>Dy(NO3)3</v>
      </c>
      <c r="Q88" s="1" t="str">
        <f t="shared" si="11"/>
        <v/>
      </c>
      <c r="R88" s="1" t="str">
        <f t="shared" si="12"/>
        <v/>
      </c>
      <c r="T88" s="1" t="str">
        <f t="shared" si="13"/>
        <v/>
      </c>
      <c r="U88" s="1" t="str">
        <f t="shared" si="14"/>
        <v/>
      </c>
      <c r="W88" s="8" t="str">
        <f t="shared" si="15"/>
        <v/>
      </c>
      <c r="X88" s="8" t="str">
        <f t="shared" si="16"/>
        <v/>
      </c>
    </row>
    <row r="89" spans="1:24" ht="18">
      <c r="A89" s="4" t="s">
        <v>279</v>
      </c>
      <c r="B89" s="4">
        <v>1</v>
      </c>
      <c r="C89" s="1" cm="1">
        <f t="array" ref="C89">_xll.H($A89,25)/$B89</f>
        <v>-694.54399999999998</v>
      </c>
      <c r="D89" s="1" cm="1">
        <f t="array" ref="D89">_xll.S($A89,25)/$B89</f>
        <v>184.096</v>
      </c>
      <c r="E89" s="1" cm="1">
        <f t="array" ref="E89">_xll.CP($A89,25)/$B89</f>
        <v>119.82003971861337</v>
      </c>
      <c r="F89" s="8" cm="1">
        <f t="array" ref="F89">IF(_xll.DE(A89)&gt;0,_xll.MW(A89)/(602.2*_xll.DE(A89)),"")/$B89</f>
        <v>0.12180253990701997</v>
      </c>
      <c r="H89" s="4" t="s">
        <v>2585</v>
      </c>
      <c r="I89" s="1" t="e" cm="1">
        <f t="array" ref="I89">_xll.H($H89,25)/$B89</f>
        <v>#VALUE!</v>
      </c>
      <c r="J89" s="1" t="e" cm="1">
        <f t="array" ref="J89">_xll.S($H89,25)/$B89</f>
        <v>#VALUE!</v>
      </c>
      <c r="K89" s="1" t="e" cm="1">
        <f t="array" ref="K89">_xll.CP($H89,25)/$B89</f>
        <v>#VALUE!</v>
      </c>
      <c r="L89" s="8" t="e" cm="1">
        <f t="array" ref="L89">IF(_xll.DE(H89)&gt;0,_xll.MW(H89)/(602.2*_xll.DE(H89)),"")/$B89</f>
        <v>#VALUE!</v>
      </c>
      <c r="N89" s="1" t="str">
        <f t="shared" si="9"/>
        <v/>
      </c>
      <c r="O89" s="1" t="str">
        <f t="shared" si="10"/>
        <v/>
      </c>
      <c r="P89" s="4" t="str">
        <f t="shared" si="17"/>
        <v>Nb(NO3)4</v>
      </c>
      <c r="Q89" s="1" t="str">
        <f t="shared" si="11"/>
        <v/>
      </c>
      <c r="R89" s="1" t="str">
        <f t="shared" si="12"/>
        <v/>
      </c>
      <c r="T89" s="1" t="str">
        <f t="shared" si="13"/>
        <v/>
      </c>
      <c r="U89" s="1" t="str">
        <f t="shared" si="14"/>
        <v/>
      </c>
      <c r="W89" s="8" t="str">
        <f t="shared" si="15"/>
        <v/>
      </c>
      <c r="X89" s="8" t="str">
        <f t="shared" si="16"/>
        <v/>
      </c>
    </row>
    <row r="90" spans="1:24" ht="18">
      <c r="A90" s="4" t="s">
        <v>226</v>
      </c>
      <c r="B90" s="4">
        <v>1</v>
      </c>
      <c r="C90" s="1" cm="1">
        <f t="array" ref="C90">_xll.H($A90,25)/$B90</f>
        <v>-361.0000158081055</v>
      </c>
      <c r="D90" s="1" cm="1">
        <f t="array" ref="D90">_xll.S($A90,25)/$B90</f>
        <v>230.12</v>
      </c>
      <c r="E90" s="1" cm="1">
        <f t="array" ref="E90">_xll.CP($A90,25)/$B90</f>
        <v>163.50925240786131</v>
      </c>
      <c r="F90" s="8" cm="1">
        <f t="array" ref="F90">IF(_xll.DE(A90)&gt;0,_xll.MW(A90)/(602.2*_xll.DE(A90)),"")/$B90</f>
        <v>0.12317827588835449</v>
      </c>
      <c r="H90" s="4" t="s">
        <v>2586</v>
      </c>
      <c r="I90" s="1" t="e" cm="1">
        <f t="array" ref="I90">_xll.H($H90,25)/$B90</f>
        <v>#VALUE!</v>
      </c>
      <c r="J90" s="1" t="e" cm="1">
        <f t="array" ref="J90">_xll.S($H90,25)/$B90</f>
        <v>#VALUE!</v>
      </c>
      <c r="K90" s="1" t="e" cm="1">
        <f t="array" ref="K90">_xll.CP($H90,25)/$B90</f>
        <v>#VALUE!</v>
      </c>
      <c r="L90" s="8" t="e" cm="1">
        <f t="array" ref="L90">IF(_xll.DE(H90)&gt;0,_xll.MW(H90)/(602.2*_xll.DE(H90)),"")/$B90</f>
        <v>#VALUE!</v>
      </c>
      <c r="N90" s="1" t="str">
        <f t="shared" si="9"/>
        <v/>
      </c>
      <c r="O90" s="1" t="str">
        <f t="shared" si="10"/>
        <v/>
      </c>
      <c r="P90" s="4" t="str">
        <f t="shared" si="17"/>
        <v>Re(NO3)5</v>
      </c>
      <c r="Q90" s="1" t="str">
        <f t="shared" si="11"/>
        <v/>
      </c>
      <c r="R90" s="1" t="str">
        <f t="shared" si="12"/>
        <v/>
      </c>
      <c r="T90" s="1" t="str">
        <f t="shared" si="13"/>
        <v/>
      </c>
      <c r="U90" s="1" t="str">
        <f t="shared" si="14"/>
        <v/>
      </c>
      <c r="W90" s="8" t="str">
        <f t="shared" si="15"/>
        <v/>
      </c>
      <c r="X90" s="8" t="str">
        <f t="shared" si="16"/>
        <v/>
      </c>
    </row>
    <row r="91" spans="1:24" ht="18">
      <c r="A91" s="4" t="s">
        <v>215</v>
      </c>
      <c r="B91" s="4">
        <v>1</v>
      </c>
      <c r="C91" s="1" cm="1">
        <f t="array" ref="C91">_xll.H($A91,25)/$B91</f>
        <v>-999.976</v>
      </c>
      <c r="D91" s="1" cm="1">
        <f t="array" ref="D91">_xll.S($A91,25)/$B91</f>
        <v>136.81680319213868</v>
      </c>
      <c r="E91" s="1" cm="1">
        <f t="array" ref="E91">_xll.CP($A91,25)/$B91</f>
        <v>92.047466536592495</v>
      </c>
      <c r="F91" s="8" cm="1">
        <f t="array" ref="F91">IF(_xll.DE(A91)&gt;0,_xll.MW(A91)/(602.2*_xll.DE(A91)),"")/$B91</f>
        <v>0.12423466946121774</v>
      </c>
      <c r="H91" s="4" t="s">
        <v>2587</v>
      </c>
      <c r="I91" s="1" t="e" cm="1">
        <f t="array" ref="I91">_xll.H($H91,25)/$B91</f>
        <v>#VALUE!</v>
      </c>
      <c r="J91" s="1" t="e" cm="1">
        <f t="array" ref="J91">_xll.S($H91,25)/$B91</f>
        <v>#VALUE!</v>
      </c>
      <c r="K91" s="1" t="e" cm="1">
        <f t="array" ref="K91">_xll.CP($H91,25)/$B91</f>
        <v>#VALUE!</v>
      </c>
      <c r="L91" s="8" t="e" cm="1">
        <f t="array" ref="L91">IF(_xll.DE(H91)&gt;0,_xll.MW(H91)/(602.2*_xll.DE(H91)),"")/$B91</f>
        <v>#VALUE!</v>
      </c>
      <c r="N91" s="1" t="str">
        <f t="shared" si="9"/>
        <v/>
      </c>
      <c r="O91" s="1" t="str">
        <f t="shared" si="10"/>
        <v/>
      </c>
      <c r="P91" s="4" t="str">
        <f t="shared" si="17"/>
        <v>Y(NO3)3</v>
      </c>
      <c r="Q91" s="1" t="str">
        <f t="shared" si="11"/>
        <v/>
      </c>
      <c r="R91" s="1" t="str">
        <f t="shared" si="12"/>
        <v/>
      </c>
      <c r="T91" s="1" t="str">
        <f t="shared" si="13"/>
        <v/>
      </c>
      <c r="U91" s="1" t="str">
        <f t="shared" si="14"/>
        <v/>
      </c>
      <c r="W91" s="8" t="str">
        <f t="shared" si="15"/>
        <v/>
      </c>
      <c r="X91" s="8" t="str">
        <f t="shared" si="16"/>
        <v/>
      </c>
    </row>
    <row r="92" spans="1:24">
      <c r="A92" s="4" t="s">
        <v>110</v>
      </c>
      <c r="B92" s="4">
        <v>1</v>
      </c>
      <c r="C92" s="1" cm="1">
        <f t="array" ref="C92">_xll.H($A92,25)/$B92</f>
        <v>-2784.8999208984378</v>
      </c>
      <c r="D92" s="1" cm="1">
        <f t="array" ref="D92">_xll.S($A92,25)/$B92</f>
        <v>407.10321276855473</v>
      </c>
      <c r="E92" s="1" cm="1">
        <f t="array" ref="E92">_xll.CP($A92,25)/$B92</f>
        <v>366.90931823974614</v>
      </c>
      <c r="F92" s="8" cm="1">
        <f t="array" ref="F92">IF(_xll.DE(A92)&gt;0,_xll.MW(A92)/(602.2*_xll.DE(A92)),"")/$B92</f>
        <v>0.12442947434200879</v>
      </c>
      <c r="H92" s="4" t="s">
        <v>2407</v>
      </c>
      <c r="I92" s="1" t="e" cm="1">
        <f t="array" ref="I92">_xll.H($H92,25)/$B92</f>
        <v>#VALUE!</v>
      </c>
      <c r="J92" s="1" t="e" cm="1">
        <f t="array" ref="J92">_xll.S($H92,25)/$B92</f>
        <v>#VALUE!</v>
      </c>
      <c r="K92" s="1" t="e" cm="1">
        <f t="array" ref="K92">_xll.CP($H92,25)/$B92</f>
        <v>#VALUE!</v>
      </c>
      <c r="L92" s="8" t="e" cm="1">
        <f t="array" ref="L92">IF(_xll.DE(H92)&gt;0,_xll.MW(H92)/(602.2*_xll.DE(H92)),"")/$B92</f>
        <v>#VALUE!</v>
      </c>
      <c r="N92" s="1" t="str">
        <f t="shared" si="9"/>
        <v/>
      </c>
      <c r="O92" s="1" t="str">
        <f t="shared" si="10"/>
        <v/>
      </c>
      <c r="P92" s="4" t="str">
        <f t="shared" si="17"/>
        <v>Eu(NO3)3*6H2O</v>
      </c>
      <c r="Q92" s="1" t="str">
        <f t="shared" si="11"/>
        <v/>
      </c>
      <c r="R92" s="1" t="str">
        <f t="shared" si="12"/>
        <v/>
      </c>
      <c r="T92" s="1" t="str">
        <f t="shared" si="13"/>
        <v/>
      </c>
      <c r="U92" s="1" t="str">
        <f t="shared" si="14"/>
        <v/>
      </c>
      <c r="W92" s="8" t="str">
        <f t="shared" si="15"/>
        <v/>
      </c>
      <c r="X92" s="8" t="str">
        <f t="shared" si="16"/>
        <v/>
      </c>
    </row>
    <row r="93" spans="1:24" ht="18">
      <c r="A93" s="4" t="s">
        <v>156</v>
      </c>
      <c r="B93" s="4">
        <v>1</v>
      </c>
      <c r="C93" s="1" cm="1">
        <f t="array" ref="C93">_xll.H($A93,25)/$B93</f>
        <v>-254.80560638427735</v>
      </c>
      <c r="D93" s="1" cm="1">
        <f t="array" ref="D93">_xll.S($A93,25)/$B93</f>
        <v>154.80799999999999</v>
      </c>
      <c r="E93" s="1" cm="1">
        <f t="array" ref="E93">_xll.CP($A93,25)/$B93</f>
        <v>117.41240784766006</v>
      </c>
      <c r="F93" s="8" cm="1">
        <f t="array" ref="F93">IF(_xll.DE(A93)&gt;0,_xll.MW(A93)/(602.2*_xll.DE(A93)),"")/$B93</f>
        <v>0.12588620693848043</v>
      </c>
      <c r="H93" s="4" t="s">
        <v>2588</v>
      </c>
      <c r="I93" s="1" t="e" cm="1">
        <f t="array" ref="I93">_xll.H($H93,25)/$B93</f>
        <v>#VALUE!</v>
      </c>
      <c r="J93" s="1" t="e" cm="1">
        <f t="array" ref="J93">_xll.S($H93,25)/$B93</f>
        <v>#VALUE!</v>
      </c>
      <c r="K93" s="1" t="e" cm="1">
        <f t="array" ref="K93">_xll.CP($H93,25)/$B93</f>
        <v>#VALUE!</v>
      </c>
      <c r="L93" s="8" t="e" cm="1">
        <f t="array" ref="L93">IF(_xll.DE(H93)&gt;0,_xll.MW(H93)/(602.2*_xll.DE(H93)),"")/$B93</f>
        <v>#VALUE!</v>
      </c>
      <c r="N93" s="1" t="str">
        <f t="shared" si="9"/>
        <v/>
      </c>
      <c r="O93" s="1" t="str">
        <f t="shared" si="10"/>
        <v/>
      </c>
      <c r="P93" s="4" t="str">
        <f t="shared" si="17"/>
        <v>Os(NO3)4</v>
      </c>
      <c r="Q93" s="1" t="str">
        <f t="shared" si="11"/>
        <v/>
      </c>
      <c r="R93" s="1" t="str">
        <f t="shared" si="12"/>
        <v/>
      </c>
      <c r="T93" s="1" t="str">
        <f t="shared" si="13"/>
        <v/>
      </c>
      <c r="U93" s="1" t="str">
        <f t="shared" si="14"/>
        <v/>
      </c>
      <c r="W93" s="8" t="str">
        <f t="shared" si="15"/>
        <v/>
      </c>
      <c r="X93" s="8" t="str">
        <f t="shared" si="16"/>
        <v/>
      </c>
    </row>
    <row r="94" spans="1:24" ht="18">
      <c r="A94" s="4" t="s">
        <v>36</v>
      </c>
      <c r="B94" s="4">
        <v>1</v>
      </c>
      <c r="C94" s="1" cm="1">
        <f t="array" ref="C94">_xll.H($A94,25)/$B94</f>
        <v>-983.99998437500005</v>
      </c>
      <c r="D94" s="1" cm="1">
        <f t="array" ref="D94">_xll.S($A94,25)/$B94</f>
        <v>200.00000097656252</v>
      </c>
      <c r="E94" s="1" cm="1">
        <f t="array" ref="E94">_xll.CP($A94,25)/$B94</f>
        <v>121.99596312881252</v>
      </c>
      <c r="F94" s="8" cm="1">
        <f t="array" ref="F94">IF(_xll.DE(A94)&gt;0,_xll.MW(A94)/(602.2*_xll.DE(A94)),"")/$B94</f>
        <v>0.12785504441904091</v>
      </c>
      <c r="H94" s="4" t="s">
        <v>2589</v>
      </c>
      <c r="I94" s="1" t="e" cm="1">
        <f t="array" ref="I94">_xll.H($H94,25)/$B94</f>
        <v>#VALUE!</v>
      </c>
      <c r="J94" s="1" t="e" cm="1">
        <f t="array" ref="J94">_xll.S($H94,25)/$B94</f>
        <v>#VALUE!</v>
      </c>
      <c r="K94" s="1" t="e" cm="1">
        <f t="array" ref="K94">_xll.CP($H94,25)/$B94</f>
        <v>#VALUE!</v>
      </c>
      <c r="L94" s="8" t="e" cm="1">
        <f t="array" ref="L94">IF(_xll.DE(H94)&gt;0,_xll.MW(H94)/(602.2*_xll.DE(H94)),"")/$B94</f>
        <v>#VALUE!</v>
      </c>
      <c r="N94" s="1" t="str">
        <f t="shared" si="9"/>
        <v/>
      </c>
      <c r="O94" s="1" t="str">
        <f t="shared" si="10"/>
        <v/>
      </c>
      <c r="P94" s="4" t="str">
        <f t="shared" si="17"/>
        <v>Np(NO3)4</v>
      </c>
      <c r="Q94" s="1" t="str">
        <f t="shared" si="11"/>
        <v/>
      </c>
      <c r="R94" s="1" t="str">
        <f t="shared" si="12"/>
        <v/>
      </c>
      <c r="T94" s="1" t="str">
        <f t="shared" si="13"/>
        <v/>
      </c>
      <c r="U94" s="1" t="str">
        <f t="shared" si="14"/>
        <v/>
      </c>
      <c r="W94" s="8" t="str">
        <f t="shared" si="15"/>
        <v/>
      </c>
      <c r="X94" s="8" t="str">
        <f t="shared" si="16"/>
        <v/>
      </c>
    </row>
    <row r="95" spans="1:24" ht="18">
      <c r="A95" s="4" t="s">
        <v>26</v>
      </c>
      <c r="B95" s="4">
        <v>1</v>
      </c>
      <c r="C95" s="1" cm="1">
        <f t="array" ref="C95">_xll.H($A95,25)/$B95</f>
        <v>-245.60000515747072</v>
      </c>
      <c r="D95" s="1" cm="1">
        <f t="array" ref="D95">_xll.S($A95,25)/$B95</f>
        <v>267.88478808593749</v>
      </c>
      <c r="E95" s="1" cm="1">
        <f t="array" ref="E95">_xll.CP($A95,25)/$B95</f>
        <v>125.51189897451782</v>
      </c>
      <c r="F95" s="8" cm="1">
        <f t="array" ref="F95">IF(_xll.DE(A95)&gt;0,_xll.MW(A95)/(602.2*_xll.DE(A95)),"")/$B95</f>
        <v>0.13001209605011552</v>
      </c>
      <c r="H95" s="4" t="s">
        <v>2590</v>
      </c>
      <c r="I95" s="1" t="e" cm="1">
        <f t="array" ref="I95">_xll.H($H95,25)/$B95</f>
        <v>#VALUE!</v>
      </c>
      <c r="J95" s="1" t="e" cm="1">
        <f t="array" ref="J95">_xll.S($H95,25)/$B95</f>
        <v>#VALUE!</v>
      </c>
      <c r="K95" s="1" t="e" cm="1">
        <f t="array" ref="K95">_xll.CP($H95,25)/$B95</f>
        <v>#VALUE!</v>
      </c>
      <c r="L95" s="8" t="e" cm="1">
        <f t="array" ref="L95">IF(_xll.DE(H95)&gt;0,_xll.MW(H95)/(602.2*_xll.DE(H95)),"")/$B95</f>
        <v>#VALUE!</v>
      </c>
      <c r="N95" s="1" t="str">
        <f t="shared" si="9"/>
        <v/>
      </c>
      <c r="O95" s="1" t="str">
        <f t="shared" si="10"/>
        <v/>
      </c>
      <c r="P95" s="4" t="str">
        <f t="shared" si="17"/>
        <v>Pt(NO3)4</v>
      </c>
      <c r="Q95" s="1" t="str">
        <f t="shared" si="11"/>
        <v/>
      </c>
      <c r="R95" s="1" t="str">
        <f t="shared" si="12"/>
        <v/>
      </c>
      <c r="T95" s="1" t="str">
        <f t="shared" si="13"/>
        <v/>
      </c>
      <c r="U95" s="1" t="str">
        <f t="shared" si="14"/>
        <v/>
      </c>
      <c r="W95" s="8" t="str">
        <f t="shared" si="15"/>
        <v/>
      </c>
      <c r="X95" s="8" t="str">
        <f t="shared" si="16"/>
        <v/>
      </c>
    </row>
    <row r="96" spans="1:24" ht="18">
      <c r="A96" s="4" t="s">
        <v>118</v>
      </c>
      <c r="B96" s="4">
        <v>1</v>
      </c>
      <c r="C96" s="1" cm="1">
        <f t="array" ref="C96">_xll.H($A96,25)/$B96</f>
        <v>-1019.2009743652344</v>
      </c>
      <c r="D96" s="1" cm="1">
        <f t="array" ref="D96">_xll.S($A96,25)/$B96</f>
        <v>197.09989511108398</v>
      </c>
      <c r="E96" s="1" cm="1">
        <f t="array" ref="E96">_xll.CP($A96,25)/$B96</f>
        <v>120.77787053294199</v>
      </c>
      <c r="F96" s="8" cm="1">
        <f t="array" ref="F96">IF(_xll.DE(A96)&gt;0,_xll.MW(A96)/(602.2*_xll.DE(A96)),"")/$B96</f>
        <v>0.13363462744100699</v>
      </c>
      <c r="H96" s="4" t="s">
        <v>2592</v>
      </c>
      <c r="I96" s="1" t="e" cm="1">
        <f t="array" ref="I96">_xll.H($H96,25)/$B96</f>
        <v>#VALUE!</v>
      </c>
      <c r="J96" s="1" t="e" cm="1">
        <f t="array" ref="J96">_xll.S($H96,25)/$B96</f>
        <v>#VALUE!</v>
      </c>
      <c r="K96" s="1" t="e" cm="1">
        <f t="array" ref="K96">_xll.CP($H96,25)/$B96</f>
        <v>#VALUE!</v>
      </c>
      <c r="L96" s="8" t="e" cm="1">
        <f t="array" ref="L96">IF(_xll.DE(H96)&gt;0,_xll.MW(H96)/(602.2*_xll.DE(H96)),"")/$B96</f>
        <v>#VALUE!</v>
      </c>
      <c r="N96" s="1" t="str">
        <f t="shared" si="9"/>
        <v/>
      </c>
      <c r="O96" s="1" t="str">
        <f t="shared" si="10"/>
        <v/>
      </c>
      <c r="P96" s="4" t="str">
        <f t="shared" si="17"/>
        <v>U(NO3)4</v>
      </c>
      <c r="Q96" s="1" t="str">
        <f t="shared" si="11"/>
        <v/>
      </c>
      <c r="R96" s="1" t="str">
        <f t="shared" si="12"/>
        <v/>
      </c>
      <c r="T96" s="1" t="str">
        <f t="shared" si="13"/>
        <v/>
      </c>
      <c r="U96" s="1" t="str">
        <f t="shared" si="14"/>
        <v/>
      </c>
      <c r="W96" s="8" t="str">
        <f t="shared" si="15"/>
        <v/>
      </c>
      <c r="X96" s="8" t="str">
        <f t="shared" si="16"/>
        <v/>
      </c>
    </row>
    <row r="97" spans="1:24" ht="18">
      <c r="A97" s="4" t="s">
        <v>142</v>
      </c>
      <c r="B97" s="4">
        <v>1</v>
      </c>
      <c r="C97" s="1" cm="1">
        <f t="array" ref="C97">_xll.H($A97,25)/$B97</f>
        <v>-1186.7579931640626</v>
      </c>
      <c r="D97" s="1" cm="1">
        <f t="array" ref="D97">_xll.S($A97,25)/$B97</f>
        <v>190.37200000000001</v>
      </c>
      <c r="E97" s="1" cm="1">
        <f t="array" ref="E97">_xll.CP($A97,25)/$B97</f>
        <v>120.7654337273909</v>
      </c>
      <c r="F97" s="8" cm="1">
        <f t="array" ref="F97">IF(_xll.DE(A97)&gt;0,_xll.MW(A97)/(602.2*_xll.DE(A97)),"")/$B97</f>
        <v>0.13525196558584734</v>
      </c>
      <c r="H97" s="4" t="s">
        <v>2593</v>
      </c>
      <c r="I97" s="1" cm="1">
        <f t="array" ref="I97">_xll.H($H97,25)/$B97</f>
        <v>-1445.99898046875</v>
      </c>
      <c r="J97" s="1" cm="1">
        <f t="array" ref="J97">_xll.S($H97,25)/$B97</f>
        <v>335.00030169677734</v>
      </c>
      <c r="K97" s="1" cm="1">
        <f t="array" ref="K97">_xll.CP($H97,25)/$B97</f>
        <v>0</v>
      </c>
      <c r="L97" s="8" t="e" cm="1">
        <f t="array" ref="L97">IF(_xll.DE(H97)&gt;0,_xll.MW(H97)/(602.2*_xll.DE(H97)),"")/$B97</f>
        <v>#VALUE!</v>
      </c>
      <c r="N97" s="1">
        <f t="shared" si="9"/>
        <v>190.37200000000001</v>
      </c>
      <c r="O97" s="1">
        <f t="shared" si="10"/>
        <v>335.00030169677734</v>
      </c>
      <c r="P97" s="4" t="str">
        <f t="shared" si="17"/>
        <v>Th(NO3)4</v>
      </c>
      <c r="Q97" s="1">
        <f t="shared" si="11"/>
        <v>-1186.7579931640626</v>
      </c>
      <c r="R97" s="1">
        <f t="shared" si="12"/>
        <v>-1445.99898046875</v>
      </c>
      <c r="T97" s="1">
        <f t="shared" si="13"/>
        <v>120.7654337273909</v>
      </c>
      <c r="U97" s="1">
        <f t="shared" si="14"/>
        <v>0</v>
      </c>
      <c r="W97" s="8" t="str">
        <f t="shared" si="15"/>
        <v/>
      </c>
      <c r="X97" s="8" t="str">
        <f t="shared" si="16"/>
        <v/>
      </c>
    </row>
    <row r="98" spans="1:24" ht="18">
      <c r="A98" s="4" t="s">
        <v>134</v>
      </c>
      <c r="B98" s="4">
        <v>1</v>
      </c>
      <c r="C98" s="1" cm="1">
        <f t="array" ref="C98">_xll.H($A98,25)/$B98</f>
        <v>-323.84160638427738</v>
      </c>
      <c r="D98" s="1" cm="1">
        <f t="array" ref="D98">_xll.S($A98,25)/$B98</f>
        <v>203.00000482177734</v>
      </c>
      <c r="E98" s="1" cm="1">
        <f t="array" ref="E98">_xll.CP($A98,25)/$B98</f>
        <v>138.49040957641603</v>
      </c>
      <c r="F98" s="8" cm="1">
        <f t="array" ref="F98">IF(_xll.DE(A98)&gt;0,_xll.MW(A98)/(602.2*_xll.DE(A98)),"")/$B98</f>
        <v>0.13723300902220123</v>
      </c>
      <c r="H98" s="4" t="s">
        <v>2594</v>
      </c>
      <c r="I98" s="1" t="e" cm="1">
        <f t="array" ref="I98">_xll.H($H98,25)/$B98</f>
        <v>#VALUE!</v>
      </c>
      <c r="J98" s="1" t="e" cm="1">
        <f t="array" ref="J98">_xll.S($H98,25)/$B98</f>
        <v>#VALUE!</v>
      </c>
      <c r="K98" s="1" t="e" cm="1">
        <f t="array" ref="K98">_xll.CP($H98,25)/$B98</f>
        <v>#VALUE!</v>
      </c>
      <c r="L98" s="8" t="e" cm="1">
        <f t="array" ref="L98">IF(_xll.DE(H98)&gt;0,_xll.MW(H98)/(602.2*_xll.DE(H98)),"")/$B98</f>
        <v>#VALUE!</v>
      </c>
      <c r="N98" s="1" t="str">
        <f t="shared" si="9"/>
        <v/>
      </c>
      <c r="O98" s="1" t="str">
        <f t="shared" si="10"/>
        <v/>
      </c>
      <c r="P98" s="4" t="str">
        <f t="shared" si="17"/>
        <v>Te(NO3)4</v>
      </c>
      <c r="Q98" s="1" t="str">
        <f t="shared" si="11"/>
        <v/>
      </c>
      <c r="R98" s="1" t="str">
        <f t="shared" si="12"/>
        <v/>
      </c>
      <c r="T98" s="1" t="str">
        <f t="shared" si="13"/>
        <v/>
      </c>
      <c r="U98" s="1" t="str">
        <f t="shared" si="14"/>
        <v/>
      </c>
      <c r="W98" s="8" t="str">
        <f t="shared" si="15"/>
        <v/>
      </c>
      <c r="X98" s="8" t="str">
        <f t="shared" si="16"/>
        <v/>
      </c>
    </row>
    <row r="99" spans="1:24" ht="18">
      <c r="A99" s="4" t="s">
        <v>97</v>
      </c>
      <c r="B99" s="4">
        <v>1</v>
      </c>
      <c r="C99" s="1" cm="1">
        <f t="array" ref="C99">_xll.H($A99,25)/$B99</f>
        <v>-979.79995983886727</v>
      </c>
      <c r="D99" s="1" cm="1">
        <f t="array" ref="D99">_xll.S($A99,25)/$B99</f>
        <v>180.89999884033202</v>
      </c>
      <c r="E99" s="1" cm="1">
        <f t="array" ref="E99">_xll.CP($A99,25)/$B99</f>
        <v>116.80025531825905</v>
      </c>
      <c r="F99" s="8" cm="1">
        <f t="array" ref="F99">IF(_xll.DE(A99)&gt;0,_xll.MW(A99)/(602.2*_xll.DE(A99)),"")/$B99</f>
        <v>0.13805723538607095</v>
      </c>
      <c r="H99" s="4" t="s">
        <v>2595</v>
      </c>
      <c r="I99" s="1" t="e" cm="1">
        <f t="array" ref="I99">_xll.H($H99,25)/$B99</f>
        <v>#VALUE!</v>
      </c>
      <c r="J99" s="1" t="e" cm="1">
        <f t="array" ref="J99">_xll.S($H99,25)/$B99</f>
        <v>#VALUE!</v>
      </c>
      <c r="K99" s="1" t="e" cm="1">
        <f t="array" ref="K99">_xll.CP($H99,25)/$B99</f>
        <v>#VALUE!</v>
      </c>
      <c r="L99" s="8" t="e" cm="1">
        <f t="array" ref="L99">IF(_xll.DE(H99)&gt;0,_xll.MW(H99)/(602.2*_xll.DE(H99)),"")/$B99</f>
        <v>#VALUE!</v>
      </c>
      <c r="N99" s="1" t="str">
        <f t="shared" si="9"/>
        <v/>
      </c>
      <c r="O99" s="1" t="str">
        <f t="shared" si="10"/>
        <v/>
      </c>
      <c r="P99" s="4" t="str">
        <f t="shared" si="17"/>
        <v>Zr(NO3)4</v>
      </c>
      <c r="Q99" s="1" t="str">
        <f t="shared" si="11"/>
        <v/>
      </c>
      <c r="R99" s="1" t="str">
        <f t="shared" si="12"/>
        <v/>
      </c>
      <c r="T99" s="1" t="str">
        <f t="shared" si="13"/>
        <v/>
      </c>
      <c r="U99" s="1" t="str">
        <f t="shared" si="14"/>
        <v/>
      </c>
      <c r="W99" s="8" t="str">
        <f t="shared" si="15"/>
        <v/>
      </c>
      <c r="X99" s="8" t="str">
        <f t="shared" si="16"/>
        <v/>
      </c>
    </row>
    <row r="100" spans="1:24" ht="18">
      <c r="A100" s="4" t="s">
        <v>27</v>
      </c>
      <c r="B100" s="4">
        <v>1</v>
      </c>
      <c r="C100" s="1" cm="1">
        <f t="array" ref="C100">_xll.H($A100,25)/$B100</f>
        <v>-188.69839361572267</v>
      </c>
      <c r="D100" s="1" cm="1">
        <f t="array" ref="D100">_xll.S($A100,25)/$B100</f>
        <v>194.55600000000001</v>
      </c>
      <c r="E100" s="1" cm="1">
        <f t="array" ref="E100">_xll.CP($A100,25)/$B100</f>
        <v>133.90652324770753</v>
      </c>
      <c r="F100" s="8" cm="1">
        <f t="array" ref="F100">IF(_xll.DE(A100)&gt;0,_xll.MW(A100)/(602.2*_xll.DE(A100)),"")/$B100</f>
        <v>0.14101053068126643</v>
      </c>
      <c r="H100" s="4" t="s">
        <v>2596</v>
      </c>
      <c r="I100" s="1" t="e" cm="1">
        <f t="array" ref="I100">_xll.H($H100,25)/$B100</f>
        <v>#VALUE!</v>
      </c>
      <c r="J100" s="1" t="e" cm="1">
        <f t="array" ref="J100">_xll.S($H100,25)/$B100</f>
        <v>#VALUE!</v>
      </c>
      <c r="K100" s="1" t="e" cm="1">
        <f t="array" ref="K100">_xll.CP($H100,25)/$B100</f>
        <v>#VALUE!</v>
      </c>
      <c r="L100" s="8" t="e" cm="1">
        <f t="array" ref="L100">IF(_xll.DE(H100)&gt;0,_xll.MW(H100)/(602.2*_xll.DE(H100)),"")/$B100</f>
        <v>#VALUE!</v>
      </c>
      <c r="N100" s="1" t="str">
        <f t="shared" si="9"/>
        <v/>
      </c>
      <c r="O100" s="1" t="str">
        <f t="shared" si="10"/>
        <v/>
      </c>
      <c r="P100" s="4" t="str">
        <f t="shared" si="17"/>
        <v>Se(NO3)4</v>
      </c>
      <c r="Q100" s="1" t="str">
        <f t="shared" si="11"/>
        <v/>
      </c>
      <c r="R100" s="1" t="str">
        <f t="shared" si="12"/>
        <v/>
      </c>
      <c r="T100" s="1" t="str">
        <f t="shared" si="13"/>
        <v/>
      </c>
      <c r="U100" s="1" t="str">
        <f t="shared" si="14"/>
        <v/>
      </c>
      <c r="W100" s="8" t="str">
        <f t="shared" si="15"/>
        <v/>
      </c>
      <c r="X100" s="8" t="str">
        <f t="shared" si="16"/>
        <v/>
      </c>
    </row>
    <row r="101" spans="1:24" ht="18">
      <c r="A101" s="4" t="s">
        <v>121</v>
      </c>
      <c r="B101" s="4">
        <v>1</v>
      </c>
      <c r="C101" s="1" cm="1">
        <f t="array" ref="C101">_xll.H($A101,25)/$B101</f>
        <v>-512.95836169433596</v>
      </c>
      <c r="D101" s="1" cm="1">
        <f t="array" ref="D101">_xll.S($A101,25)/$B101</f>
        <v>219.99999468994142</v>
      </c>
      <c r="E101" s="1" cm="1">
        <f t="array" ref="E101">_xll.CP($A101,25)/$B101</f>
        <v>155.6412833171789</v>
      </c>
      <c r="F101" s="8" cm="1">
        <f t="array" ref="F101">IF(_xll.DE(A101)&gt;0,_xll.MW(A101)/(602.2*_xll.DE(A101)),"")/$B101</f>
        <v>0.15474657438853237</v>
      </c>
      <c r="H101" s="4" t="s">
        <v>2597</v>
      </c>
      <c r="I101" s="1" t="e" cm="1">
        <f t="array" ref="I101">_xll.H($H101,25)/$B101</f>
        <v>#VALUE!</v>
      </c>
      <c r="J101" s="1" t="e" cm="1">
        <f t="array" ref="J101">_xll.S($H101,25)/$B101</f>
        <v>#VALUE!</v>
      </c>
      <c r="K101" s="1" t="e" cm="1">
        <f t="array" ref="K101">_xll.CP($H101,25)/$B101</f>
        <v>#VALUE!</v>
      </c>
      <c r="L101" s="8" t="e" cm="1">
        <f t="array" ref="L101">IF(_xll.DE(H101)&gt;0,_xll.MW(H101)/(602.2*_xll.DE(H101)),"")/$B101</f>
        <v>#VALUE!</v>
      </c>
      <c r="N101" s="1" t="str">
        <f t="shared" si="9"/>
        <v/>
      </c>
      <c r="O101" s="1" t="str">
        <f t="shared" si="10"/>
        <v/>
      </c>
      <c r="P101" s="4" t="str">
        <f t="shared" si="17"/>
        <v>W(NO3)5</v>
      </c>
      <c r="Q101" s="1" t="str">
        <f t="shared" si="11"/>
        <v/>
      </c>
      <c r="R101" s="1" t="str">
        <f t="shared" si="12"/>
        <v/>
      </c>
      <c r="T101" s="1" t="str">
        <f t="shared" si="13"/>
        <v/>
      </c>
      <c r="U101" s="1" t="str">
        <f t="shared" si="14"/>
        <v/>
      </c>
      <c r="W101" s="8" t="str">
        <f t="shared" si="15"/>
        <v/>
      </c>
      <c r="X101" s="8" t="str">
        <f t="shared" si="16"/>
        <v/>
      </c>
    </row>
    <row r="102" spans="1:24" ht="18">
      <c r="A102" s="4" t="s">
        <v>275</v>
      </c>
      <c r="B102" s="4">
        <v>1</v>
      </c>
      <c r="C102" s="1" cm="1">
        <f t="array" ref="C102">_xll.H($A102,25)/$B102</f>
        <v>-640.2356978759766</v>
      </c>
      <c r="D102" s="1" cm="1">
        <f t="array" ref="D102">_xll.S($A102,25)/$B102</f>
        <v>222.46300100708009</v>
      </c>
      <c r="E102" s="1" cm="1">
        <f t="array" ref="E102">_xll.CP($A102,25)/$B102</f>
        <v>138.78000039672852</v>
      </c>
      <c r="F102" s="8" cm="1">
        <f t="array" ref="F102">IF(_xll.DE(A102)&gt;0,_xll.MW(A102)/(602.2*_xll.DE(A102)),"")/$B102</f>
        <v>0.15478419430261231</v>
      </c>
      <c r="H102" s="4" t="s">
        <v>2598</v>
      </c>
      <c r="I102" s="1" t="e" cm="1">
        <f t="array" ref="I102">_xll.H($H102,25)/$B102</f>
        <v>#VALUE!</v>
      </c>
      <c r="J102" s="1" t="e" cm="1">
        <f t="array" ref="J102">_xll.S($H102,25)/$B102</f>
        <v>#VALUE!</v>
      </c>
      <c r="K102" s="1" t="e" cm="1">
        <f t="array" ref="K102">_xll.CP($H102,25)/$B102</f>
        <v>#VALUE!</v>
      </c>
      <c r="L102" s="8" t="e" cm="1">
        <f t="array" ref="L102">IF(_xll.DE(H102)&gt;0,_xll.MW(H102)/(602.2*_xll.DE(H102)),"")/$B102</f>
        <v>#VALUE!</v>
      </c>
      <c r="N102" s="1" t="str">
        <f t="shared" si="9"/>
        <v/>
      </c>
      <c r="O102" s="1" t="str">
        <f t="shared" si="10"/>
        <v/>
      </c>
      <c r="P102" s="4" t="str">
        <f t="shared" si="17"/>
        <v>PO(NO3)3</v>
      </c>
      <c r="Q102" s="1" t="str">
        <f t="shared" si="11"/>
        <v/>
      </c>
      <c r="R102" s="1" t="str">
        <f t="shared" si="12"/>
        <v/>
      </c>
      <c r="T102" s="1" t="str">
        <f t="shared" si="13"/>
        <v/>
      </c>
      <c r="U102" s="1" t="str">
        <f t="shared" si="14"/>
        <v/>
      </c>
      <c r="W102" s="8" t="str">
        <f t="shared" si="15"/>
        <v/>
      </c>
      <c r="X102" s="8" t="str">
        <f t="shared" si="16"/>
        <v/>
      </c>
    </row>
    <row r="103" spans="1:24" ht="18">
      <c r="A103" s="4" t="s">
        <v>153</v>
      </c>
      <c r="B103" s="4">
        <v>1</v>
      </c>
      <c r="C103" s="1" cm="1">
        <f t="array" ref="C103">_xll.H($A103,25)/$B103</f>
        <v>-527.18403192138669</v>
      </c>
      <c r="D103" s="1" cm="1">
        <f t="array" ref="D103">_xll.S($A103,25)/$B103</f>
        <v>200.00000097656252</v>
      </c>
      <c r="E103" s="1" cm="1">
        <f t="array" ref="E103">_xll.CP($A103,25)/$B103</f>
        <v>155.6417646841937</v>
      </c>
      <c r="F103" s="8" cm="1">
        <f t="array" ref="F103">IF(_xll.DE(A103)&gt;0,_xll.MW(A103)/(602.2*_xll.DE(A103)),"")/$B103</f>
        <v>0.15495040639449303</v>
      </c>
      <c r="H103" s="4" t="s">
        <v>2599</v>
      </c>
      <c r="I103" s="1" t="e" cm="1">
        <f t="array" ref="I103">_xll.H($H103,25)/$B103</f>
        <v>#VALUE!</v>
      </c>
      <c r="J103" s="1" t="e" cm="1">
        <f t="array" ref="J103">_xll.S($H103,25)/$B103</f>
        <v>#VALUE!</v>
      </c>
      <c r="K103" s="1" t="e" cm="1">
        <f t="array" ref="K103">_xll.CP($H103,25)/$B103</f>
        <v>#VALUE!</v>
      </c>
      <c r="L103" s="8" t="e" cm="1">
        <f t="array" ref="L103">IF(_xll.DE(H103)&gt;0,_xll.MW(H103)/(602.2*_xll.DE(H103)),"")/$B103</f>
        <v>#VALUE!</v>
      </c>
      <c r="N103" s="1" t="str">
        <f t="shared" si="9"/>
        <v/>
      </c>
      <c r="O103" s="1" t="str">
        <f t="shared" si="10"/>
        <v/>
      </c>
      <c r="P103" s="4" t="str">
        <f t="shared" si="17"/>
        <v>Mo(NO3)5</v>
      </c>
      <c r="Q103" s="1" t="str">
        <f t="shared" si="11"/>
        <v/>
      </c>
      <c r="R103" s="1" t="str">
        <f t="shared" si="12"/>
        <v/>
      </c>
      <c r="T103" s="1" t="str">
        <f t="shared" si="13"/>
        <v/>
      </c>
      <c r="U103" s="1" t="str">
        <f t="shared" si="14"/>
        <v/>
      </c>
      <c r="W103" s="8" t="str">
        <f t="shared" si="15"/>
        <v/>
      </c>
      <c r="X103" s="8" t="str">
        <f t="shared" si="16"/>
        <v/>
      </c>
    </row>
    <row r="104" spans="1:24" ht="18">
      <c r="A104" s="4" t="s">
        <v>214</v>
      </c>
      <c r="B104" s="4">
        <v>1</v>
      </c>
      <c r="C104" s="1" cm="1">
        <f t="array" ref="C104">_xll.H($A104,25)/$B104</f>
        <v>-734.71036169433592</v>
      </c>
      <c r="D104" s="1" cm="1">
        <f t="array" ref="D104">_xll.S($A104,25)/$B104</f>
        <v>244.34559042358399</v>
      </c>
      <c r="E104" s="1" cm="1">
        <f t="array" ref="E104">_xll.CP($A104,25)/$B104</f>
        <v>150.624</v>
      </c>
      <c r="F104" s="8" cm="1">
        <f t="array" ref="F104">IF(_xll.DE(A104)&gt;0,_xll.MW(A104)/(602.2*_xll.DE(A104)),"")/$B104</f>
        <v>0.1573417065814694</v>
      </c>
      <c r="H104" s="4" t="s">
        <v>2600</v>
      </c>
      <c r="I104" s="1" t="e" cm="1">
        <f t="array" ref="I104">_xll.H($H104,25)/$B104</f>
        <v>#VALUE!</v>
      </c>
      <c r="J104" s="1" t="e" cm="1">
        <f t="array" ref="J104">_xll.S($H104,25)/$B104</f>
        <v>#VALUE!</v>
      </c>
      <c r="K104" s="1" t="e" cm="1">
        <f t="array" ref="K104">_xll.CP($H104,25)/$B104</f>
        <v>#VALUE!</v>
      </c>
      <c r="L104" s="8" t="e" cm="1">
        <f t="array" ref="L104">IF(_xll.DE(H104)&gt;0,_xll.MW(H104)/(602.2*_xll.DE(H104)),"")/$B104</f>
        <v>#VALUE!</v>
      </c>
      <c r="N104" s="1" t="str">
        <f t="shared" si="9"/>
        <v/>
      </c>
      <c r="O104" s="1" t="str">
        <f t="shared" si="10"/>
        <v/>
      </c>
      <c r="P104" s="4" t="str">
        <f t="shared" si="17"/>
        <v>VO(NO3)3</v>
      </c>
      <c r="Q104" s="1" t="str">
        <f t="shared" si="11"/>
        <v/>
      </c>
      <c r="R104" s="1" t="str">
        <f t="shared" si="12"/>
        <v/>
      </c>
      <c r="T104" s="1" t="str">
        <f t="shared" si="13"/>
        <v/>
      </c>
      <c r="U104" s="1" t="str">
        <f t="shared" si="14"/>
        <v/>
      </c>
      <c r="W104" s="8" t="str">
        <f t="shared" si="15"/>
        <v/>
      </c>
      <c r="X104" s="8" t="str">
        <f t="shared" si="16"/>
        <v/>
      </c>
    </row>
    <row r="105" spans="1:24" ht="18">
      <c r="A105" s="4" t="s">
        <v>284</v>
      </c>
      <c r="B105" s="4">
        <v>1</v>
      </c>
      <c r="C105" s="1" cm="1">
        <f t="array" ref="C105">_xll.H($A105,25)/$B105</f>
        <v>-797.47042553710935</v>
      </c>
      <c r="D105" s="1" cm="1">
        <f t="array" ref="D105">_xll.S($A105,25)/$B105</f>
        <v>210.45519680786134</v>
      </c>
      <c r="E105" s="1" cm="1">
        <f t="array" ref="E105">_xll.CP($A105,25)/$B105</f>
        <v>147.90093887004937</v>
      </c>
      <c r="F105" s="8" cm="1">
        <f t="array" ref="F105">IF(_xll.DE(A105)&gt;0,_xll.MW(A105)/(602.2*_xll.DE(A105)),"")/$B105</f>
        <v>0.1613815128584011</v>
      </c>
      <c r="H105" s="4" t="s">
        <v>2601</v>
      </c>
      <c r="I105" s="1" t="e" cm="1">
        <f t="array" ref="I105">_xll.H($H105,25)/$B105</f>
        <v>#VALUE!</v>
      </c>
      <c r="J105" s="1" t="e" cm="1">
        <f t="array" ref="J105">_xll.S($H105,25)/$B105</f>
        <v>#VALUE!</v>
      </c>
      <c r="K105" s="1" t="e" cm="1">
        <f t="array" ref="K105">_xll.CP($H105,25)/$B105</f>
        <v>#VALUE!</v>
      </c>
      <c r="L105" s="8" t="e" cm="1">
        <f t="array" ref="L105">IF(_xll.DE(H105)&gt;0,_xll.MW(H105)/(602.2*_xll.DE(H105)),"")/$B105</f>
        <v>#VALUE!</v>
      </c>
      <c r="N105" s="1" t="str">
        <f t="shared" si="9"/>
        <v/>
      </c>
      <c r="O105" s="1" t="str">
        <f t="shared" si="10"/>
        <v/>
      </c>
      <c r="P105" s="4" t="str">
        <f t="shared" si="17"/>
        <v>Nb(NO3)5</v>
      </c>
      <c r="Q105" s="1" t="str">
        <f t="shared" si="11"/>
        <v/>
      </c>
      <c r="R105" s="1" t="str">
        <f t="shared" si="12"/>
        <v/>
      </c>
      <c r="T105" s="1" t="str">
        <f t="shared" si="13"/>
        <v/>
      </c>
      <c r="U105" s="1" t="str">
        <f t="shared" si="14"/>
        <v/>
      </c>
      <c r="W105" s="8" t="str">
        <f t="shared" si="15"/>
        <v/>
      </c>
      <c r="X105" s="8" t="str">
        <f t="shared" si="16"/>
        <v/>
      </c>
    </row>
    <row r="106" spans="1:24" ht="18">
      <c r="A106" s="4" t="s">
        <v>149</v>
      </c>
      <c r="B106" s="4">
        <v>1</v>
      </c>
      <c r="C106" s="1" cm="1">
        <f t="array" ref="C106">_xll.H($A106,25)/$B106</f>
        <v>-858.97521276855468</v>
      </c>
      <c r="D106" s="1" cm="1">
        <f t="array" ref="D106">_xll.S($A106,25)/$B106</f>
        <v>221.75200000000001</v>
      </c>
      <c r="E106" s="1" cm="1">
        <f t="array" ref="E106">_xll.CP($A106,25)/$B106</f>
        <v>147.89998846435549</v>
      </c>
      <c r="F106" s="8" cm="1">
        <f t="array" ref="F106">IF(_xll.DE(A106)&gt;0,_xll.MW(A106)/(602.2*_xll.DE(A106)),"")/$B106</f>
        <v>0.16164140610416858</v>
      </c>
      <c r="H106" s="4" t="s">
        <v>2602</v>
      </c>
      <c r="I106" s="1" t="e" cm="1">
        <f t="array" ref="I106">_xll.H($H106,25)/$B106</f>
        <v>#VALUE!</v>
      </c>
      <c r="J106" s="1" t="e" cm="1">
        <f t="array" ref="J106">_xll.S($H106,25)/$B106</f>
        <v>#VALUE!</v>
      </c>
      <c r="K106" s="1" t="e" cm="1">
        <f t="array" ref="K106">_xll.CP($H106,25)/$B106</f>
        <v>#VALUE!</v>
      </c>
      <c r="L106" s="8" t="e" cm="1">
        <f t="array" ref="L106">IF(_xll.DE(H106)&gt;0,_xll.MW(H106)/(602.2*_xll.DE(H106)),"")/$B106</f>
        <v>#VALUE!</v>
      </c>
      <c r="N106" s="1" t="str">
        <f t="shared" si="9"/>
        <v/>
      </c>
      <c r="O106" s="1" t="str">
        <f t="shared" si="10"/>
        <v/>
      </c>
      <c r="P106" s="4" t="str">
        <f t="shared" si="17"/>
        <v>Ta(NO3)5</v>
      </c>
      <c r="Q106" s="1" t="str">
        <f t="shared" si="11"/>
        <v/>
      </c>
      <c r="R106" s="1" t="str">
        <f t="shared" si="12"/>
        <v/>
      </c>
      <c r="T106" s="1" t="str">
        <f t="shared" si="13"/>
        <v/>
      </c>
      <c r="U106" s="1" t="str">
        <f t="shared" si="14"/>
        <v/>
      </c>
      <c r="W106" s="8" t="str">
        <f t="shared" si="15"/>
        <v/>
      </c>
      <c r="X106" s="8" t="str">
        <f t="shared" si="16"/>
        <v/>
      </c>
    </row>
    <row r="107" spans="1:24" ht="18">
      <c r="A107" s="4" t="s">
        <v>268</v>
      </c>
      <c r="B107" s="4">
        <v>1</v>
      </c>
      <c r="C107" s="1" cm="1">
        <f t="array" ref="C107">_xll.H($A107,25)/$B107</f>
        <v>-444.75918084716801</v>
      </c>
      <c r="D107" s="1" cm="1">
        <f t="array" ref="D107">_xll.S($A107,25)/$B107</f>
        <v>203.71898617553711</v>
      </c>
      <c r="E107" s="1" cm="1">
        <f t="array" ref="E107">_xll.CP($A107,25)/$B107</f>
        <v>146.44</v>
      </c>
      <c r="F107" s="8" cm="1">
        <f t="array" ref="F107">IF(_xll.DE(A107)&gt;0,_xll.MW(A107)/(602.2*_xll.DE(A107)),"")/$B107</f>
        <v>0.16466509422179026</v>
      </c>
      <c r="H107" s="4" t="s">
        <v>2603</v>
      </c>
      <c r="I107" s="1" t="e" cm="1">
        <f t="array" ref="I107">_xll.H($H107,25)/$B107</f>
        <v>#VALUE!</v>
      </c>
      <c r="J107" s="1" t="e" cm="1">
        <f t="array" ref="J107">_xll.S($H107,25)/$B107</f>
        <v>#VALUE!</v>
      </c>
      <c r="K107" s="1" t="e" cm="1">
        <f t="array" ref="K107">_xll.CP($H107,25)/$B107</f>
        <v>#VALUE!</v>
      </c>
      <c r="L107" s="8" t="e" cm="1">
        <f t="array" ref="L107">IF(_xll.DE(H107)&gt;0,_xll.MW(H107)/(602.2*_xll.DE(H107)),"")/$B107</f>
        <v>#VALUE!</v>
      </c>
      <c r="N107" s="1" t="str">
        <f t="shared" si="9"/>
        <v/>
      </c>
      <c r="O107" s="1" t="str">
        <f t="shared" si="10"/>
        <v/>
      </c>
      <c r="P107" s="4" t="str">
        <f t="shared" si="17"/>
        <v>P(NO3)5</v>
      </c>
      <c r="Q107" s="1" t="str">
        <f t="shared" si="11"/>
        <v/>
      </c>
      <c r="R107" s="1" t="str">
        <f t="shared" si="12"/>
        <v/>
      </c>
      <c r="T107" s="1" t="str">
        <f t="shared" si="13"/>
        <v/>
      </c>
      <c r="U107" s="1" t="str">
        <f t="shared" si="14"/>
        <v/>
      </c>
      <c r="W107" s="8" t="str">
        <f t="shared" si="15"/>
        <v/>
      </c>
      <c r="X107" s="8" t="str">
        <f t="shared" si="16"/>
        <v/>
      </c>
    </row>
    <row r="108" spans="1:24">
      <c r="A108" s="4" t="s">
        <v>178</v>
      </c>
      <c r="B108" s="4">
        <v>1</v>
      </c>
      <c r="C108" s="1" cm="1">
        <f t="array" ref="C108">_xll.H($A108,25)/$B108</f>
        <v>-1552.3020502929687</v>
      </c>
      <c r="D108" s="1" cm="1">
        <f t="array" ref="D108">_xll.S($A108,25)/$B108</f>
        <v>245.60080319213867</v>
      </c>
      <c r="E108" s="1" cm="1">
        <f t="array" ref="E108">_xll.CP($A108,25)/$B108</f>
        <v>301.24799999999999</v>
      </c>
      <c r="F108" s="8" cm="1">
        <f t="array" ref="F108">IF(_xll.DE(A108)&gt;0,_xll.MW(A108)/(602.2*_xll.DE(A108)),"")/$B108</f>
        <v>0.17105855851787516</v>
      </c>
      <c r="H108" s="4" t="s">
        <v>2408</v>
      </c>
      <c r="I108" s="1" t="e" cm="1">
        <f t="array" ref="I108">_xll.H($H108,25)/$B108</f>
        <v>#VALUE!</v>
      </c>
      <c r="J108" s="1" t="e" cm="1">
        <f t="array" ref="J108">_xll.S($H108,25)/$B108</f>
        <v>#VALUE!</v>
      </c>
      <c r="K108" s="1" t="e" cm="1">
        <f t="array" ref="K108">_xll.CP($H108,25)/$B108</f>
        <v>#VALUE!</v>
      </c>
      <c r="L108" s="8" t="e" cm="1">
        <f t="array" ref="L108">IF(_xll.DE(H108)&gt;0,_xll.MW(H108)/(602.2*_xll.DE(H108)),"")/$B108</f>
        <v>#VALUE!</v>
      </c>
      <c r="N108" s="1" t="str">
        <f t="shared" si="9"/>
        <v/>
      </c>
      <c r="O108" s="1" t="str">
        <f t="shared" si="10"/>
        <v/>
      </c>
      <c r="P108" s="4" t="str">
        <f t="shared" si="17"/>
        <v>Fe(NO3)2*4H2O</v>
      </c>
      <c r="Q108" s="1" t="str">
        <f t="shared" si="11"/>
        <v/>
      </c>
      <c r="R108" s="1" t="str">
        <f t="shared" si="12"/>
        <v/>
      </c>
      <c r="T108" s="1" t="str">
        <f t="shared" si="13"/>
        <v/>
      </c>
      <c r="U108" s="1" t="str">
        <f t="shared" si="14"/>
        <v/>
      </c>
      <c r="W108" s="8" t="str">
        <f t="shared" si="15"/>
        <v/>
      </c>
      <c r="X108" s="8" t="str">
        <f t="shared" si="16"/>
        <v/>
      </c>
    </row>
    <row r="109" spans="1:24">
      <c r="A109" s="4" t="s">
        <v>306</v>
      </c>
      <c r="B109" s="4">
        <v>1</v>
      </c>
      <c r="C109" s="1" cm="1">
        <f t="array" ref="C109">_xll.H($A109,25)/$B109</f>
        <v>-1687.000981201172</v>
      </c>
      <c r="D109" s="1" cm="1">
        <f t="array" ref="D109">_xll.S($A109,25)/$B109</f>
        <v>303.00109063720703</v>
      </c>
      <c r="E109" s="1" cm="1">
        <f t="array" ref="E109">_xll.CP($A109,25)/$B109</f>
        <v>0</v>
      </c>
      <c r="F109" s="8" cm="1">
        <f t="array" ref="F109">IF(_xll.DE(A109)&gt;0,_xll.MW(A109)/(602.2*_xll.DE(A109)),"")/$B109</f>
        <v>0.171791395726198</v>
      </c>
      <c r="H109" s="4" t="s">
        <v>2409</v>
      </c>
      <c r="I109" s="1" t="e" cm="1">
        <f t="array" ref="I109">_xll.H($H109,25)/$B109</f>
        <v>#VALUE!</v>
      </c>
      <c r="J109" s="1" t="e" cm="1">
        <f t="array" ref="J109">_xll.S($H109,25)/$B109</f>
        <v>#VALUE!</v>
      </c>
      <c r="K109" s="1" t="e" cm="1">
        <f t="array" ref="K109">_xll.CP($H109,25)/$B109</f>
        <v>#VALUE!</v>
      </c>
      <c r="L109" s="8" t="e" cm="1">
        <f t="array" ref="L109">IF(_xll.DE(H109)&gt;0,_xll.MW(H109)/(602.2*_xll.DE(H109)),"")/$B109</f>
        <v>#VALUE!</v>
      </c>
      <c r="N109" s="1" t="str">
        <f t="shared" si="9"/>
        <v/>
      </c>
      <c r="O109" s="1" t="str">
        <f t="shared" si="10"/>
        <v/>
      </c>
      <c r="P109" s="4" t="str">
        <f t="shared" si="17"/>
        <v>Mn(NO3)2*4H2O</v>
      </c>
      <c r="Q109" s="1" t="str">
        <f t="shared" si="11"/>
        <v/>
      </c>
      <c r="R109" s="1" t="str">
        <f t="shared" si="12"/>
        <v/>
      </c>
      <c r="T109" s="1" t="str">
        <f t="shared" si="13"/>
        <v/>
      </c>
      <c r="U109" s="1" t="str">
        <f t="shared" si="14"/>
        <v/>
      </c>
      <c r="W109" s="8" t="str">
        <f t="shared" si="15"/>
        <v/>
      </c>
      <c r="X109" s="8" t="str">
        <f t="shared" si="16"/>
        <v/>
      </c>
    </row>
    <row r="110" spans="1:24" ht="18">
      <c r="A110" s="4" t="s">
        <v>199</v>
      </c>
      <c r="B110" s="4">
        <v>1</v>
      </c>
      <c r="C110" s="1" cm="1">
        <f t="array" ref="C110">_xll.H($A110,25)/$B110</f>
        <v>-1039.0000229492189</v>
      </c>
      <c r="D110" s="1" cm="1">
        <f t="array" ref="D110">_xll.S($A110,25)/$B110</f>
        <v>242.70128787231445</v>
      </c>
      <c r="E110" s="1" cm="1">
        <f t="array" ref="E110">_xll.CP($A110,25)/$B110</f>
        <v>144.57808002083232</v>
      </c>
      <c r="F110" s="8" cm="1">
        <f t="array" ref="F110">IF(_xll.DE(A110)&gt;0,_xll.MW(A110)/(602.2*_xll.DE(A110)),"")/$B110</f>
        <v>0.18100469592120616</v>
      </c>
      <c r="H110" s="4" t="s">
        <v>2604</v>
      </c>
      <c r="I110" s="1" t="e" cm="1">
        <f t="array" ref="I110">_xll.H($H110,25)/$B110</f>
        <v>#VALUE!</v>
      </c>
      <c r="J110" s="1" t="e" cm="1">
        <f t="array" ref="J110">_xll.S($H110,25)/$B110</f>
        <v>#VALUE!</v>
      </c>
      <c r="K110" s="1" t="e" cm="1">
        <f t="array" ref="K110">_xll.CP($H110,25)/$B110</f>
        <v>#VALUE!</v>
      </c>
      <c r="L110" s="8" t="e" cm="1">
        <f t="array" ref="L110">IF(_xll.DE(H110)&gt;0,_xll.MW(H110)/(602.2*_xll.DE(H110)),"")/$B110</f>
        <v>#VALUE!</v>
      </c>
      <c r="N110" s="1" t="str">
        <f t="shared" si="9"/>
        <v/>
      </c>
      <c r="O110" s="1" t="str">
        <f t="shared" si="10"/>
        <v/>
      </c>
      <c r="P110" s="4" t="str">
        <f t="shared" si="17"/>
        <v>U(NO3)5</v>
      </c>
      <c r="Q110" s="1" t="str">
        <f t="shared" si="11"/>
        <v/>
      </c>
      <c r="R110" s="1" t="str">
        <f t="shared" si="12"/>
        <v/>
      </c>
      <c r="T110" s="1" t="str">
        <f t="shared" si="13"/>
        <v/>
      </c>
      <c r="U110" s="1" t="str">
        <f t="shared" si="14"/>
        <v/>
      </c>
      <c r="W110" s="8" t="str">
        <f t="shared" si="15"/>
        <v/>
      </c>
      <c r="X110" s="8" t="str">
        <f t="shared" si="16"/>
        <v/>
      </c>
    </row>
    <row r="111" spans="1:24" ht="18">
      <c r="A111" s="4" t="s">
        <v>252</v>
      </c>
      <c r="B111" s="4">
        <v>1</v>
      </c>
      <c r="C111" s="1" cm="1">
        <f t="array" ref="C111">_xll.H($A111,25)/$B111</f>
        <v>-1143.0000285644533</v>
      </c>
      <c r="D111" s="1" cm="1">
        <f t="array" ref="D111">_xll.S($A111,25)/$B111</f>
        <v>238.50000244140625</v>
      </c>
      <c r="E111" s="1" cm="1">
        <f t="array" ref="E111">_xll.CP($A111,25)/$B111</f>
        <v>155.67392656127839</v>
      </c>
      <c r="F111" s="8" cm="1">
        <f t="array" ref="F111">IF(_xll.DE(A111)&gt;0,_xll.MW(A111)/(602.2*_xll.DE(A111)),"")/$B111</f>
        <v>0.18128754236199032</v>
      </c>
      <c r="H111" s="4" t="s">
        <v>2605</v>
      </c>
      <c r="I111" s="1" t="e" cm="1">
        <f t="array" ref="I111">_xll.H($H111,25)/$B111</f>
        <v>#VALUE!</v>
      </c>
      <c r="J111" s="1" t="e" cm="1">
        <f t="array" ref="J111">_xll.S($H111,25)/$B111</f>
        <v>#VALUE!</v>
      </c>
      <c r="K111" s="1" t="e" cm="1">
        <f t="array" ref="K111">_xll.CP($H111,25)/$B111</f>
        <v>#VALUE!</v>
      </c>
      <c r="L111" s="8" t="e" cm="1">
        <f t="array" ref="L111">IF(_xll.DE(H111)&gt;0,_xll.MW(H111)/(602.2*_xll.DE(H111)),"")/$B111</f>
        <v>#VALUE!</v>
      </c>
      <c r="N111" s="1" t="str">
        <f t="shared" si="9"/>
        <v/>
      </c>
      <c r="O111" s="1" t="str">
        <f t="shared" si="10"/>
        <v/>
      </c>
      <c r="P111" s="4" t="str">
        <f t="shared" si="17"/>
        <v>Pa(NO3)5</v>
      </c>
      <c r="Q111" s="1" t="str">
        <f t="shared" si="11"/>
        <v/>
      </c>
      <c r="R111" s="1" t="str">
        <f t="shared" si="12"/>
        <v/>
      </c>
      <c r="T111" s="1" t="str">
        <f t="shared" si="13"/>
        <v/>
      </c>
      <c r="U111" s="1" t="str">
        <f t="shared" si="14"/>
        <v/>
      </c>
      <c r="W111" s="8" t="str">
        <f t="shared" si="15"/>
        <v/>
      </c>
      <c r="X111" s="8" t="str">
        <f t="shared" si="16"/>
        <v/>
      </c>
    </row>
    <row r="112" spans="1:24" ht="18">
      <c r="A112" s="4" t="s">
        <v>122</v>
      </c>
      <c r="B112" s="4">
        <v>1</v>
      </c>
      <c r="C112" s="1" cm="1">
        <f t="array" ref="C112">_xll.H($A112,25)/$B112</f>
        <v>-598.29999755859376</v>
      </c>
      <c r="D112" s="1" cm="1">
        <f t="array" ref="D112">_xll.S($A112,25)/$B112</f>
        <v>238.488</v>
      </c>
      <c r="E112" s="1" cm="1">
        <f t="array" ref="E112">_xll.CP($A112,25)/$B112</f>
        <v>175.41975524047447</v>
      </c>
      <c r="F112" s="8" cm="1">
        <f t="array" ref="F112">IF(_xll.DE(A112)&gt;0,_xll.MW(A112)/(602.2*_xll.DE(A112)),"")/$B112</f>
        <v>0.18707825197230929</v>
      </c>
      <c r="H112" s="4" t="s">
        <v>2606</v>
      </c>
      <c r="I112" s="1" t="e" cm="1">
        <f t="array" ref="I112">_xll.H($H112,25)/$B112</f>
        <v>#VALUE!</v>
      </c>
      <c r="J112" s="1" t="e" cm="1">
        <f t="array" ref="J112">_xll.S($H112,25)/$B112</f>
        <v>#VALUE!</v>
      </c>
      <c r="K112" s="1" t="e" cm="1">
        <f t="array" ref="K112">_xll.CP($H112,25)/$B112</f>
        <v>#VALUE!</v>
      </c>
      <c r="L112" s="8" t="e" cm="1">
        <f t="array" ref="L112">IF(_xll.DE(H112)&gt;0,_xll.MW(H112)/(602.2*_xll.DE(H112)),"")/$B112</f>
        <v>#VALUE!</v>
      </c>
      <c r="N112" s="1" t="str">
        <f t="shared" si="9"/>
        <v/>
      </c>
      <c r="O112" s="1" t="str">
        <f t="shared" si="10"/>
        <v/>
      </c>
      <c r="P112" s="4" t="str">
        <f t="shared" si="17"/>
        <v>W(NO3)6</v>
      </c>
      <c r="Q112" s="1" t="str">
        <f t="shared" si="11"/>
        <v/>
      </c>
      <c r="R112" s="1" t="str">
        <f t="shared" si="12"/>
        <v/>
      </c>
      <c r="T112" s="1" t="str">
        <f t="shared" si="13"/>
        <v/>
      </c>
      <c r="U112" s="1" t="str">
        <f t="shared" si="14"/>
        <v/>
      </c>
      <c r="W112" s="8" t="str">
        <f t="shared" si="15"/>
        <v/>
      </c>
      <c r="X112" s="8" t="str">
        <f t="shared" si="16"/>
        <v/>
      </c>
    </row>
    <row r="113" spans="1:24">
      <c r="A113" s="1" t="s">
        <v>363</v>
      </c>
      <c r="B113" s="4">
        <v>1</v>
      </c>
      <c r="C113" s="1" cm="1">
        <f t="array" ref="C113">_xll.H($A113,25)/$B113</f>
        <v>-2113.0000588378907</v>
      </c>
      <c r="D113" s="1" cm="1">
        <f t="array" ref="D113">_xll.S($A113,25)/$B113</f>
        <v>349.00000042724611</v>
      </c>
      <c r="E113" s="1" cm="1">
        <f t="array" ref="E113">_xll.CP($A113,25)/$B113</f>
        <v>0</v>
      </c>
      <c r="F113" s="8" cm="1">
        <f t="array" ref="F113">IF(_xll.DE(A113)&gt;0,_xll.MW(A113)/(602.2*_xll.DE(A113)),"")/$B113</f>
        <v>0.20535485525152411</v>
      </c>
      <c r="H113" s="1" t="s">
        <v>2410</v>
      </c>
      <c r="I113" s="1" cm="1">
        <f t="array" ref="I113">_xll.H($H113,25)/$B113</f>
        <v>-2208.5659233398437</v>
      </c>
      <c r="J113" s="1" cm="1">
        <f t="array" ref="J113">_xll.S($H113,25)/$B113</f>
        <v>473.86309020996094</v>
      </c>
      <c r="K113" s="1" cm="1">
        <f t="array" ref="K113">_xll.CP($H113,25)/$B113</f>
        <v>0</v>
      </c>
      <c r="L113" s="8" cm="1">
        <f t="array" ref="L113">IF(_xll.DE(H113)&gt;0,_xll.MW(H113)/(602.2*_xll.DE(H113)),"")/$B113</f>
        <v>0.2584415727518542</v>
      </c>
      <c r="N113" s="1">
        <f t="shared" si="9"/>
        <v>349.00000042724611</v>
      </c>
      <c r="O113" s="1">
        <f t="shared" si="10"/>
        <v>473.86309020996094</v>
      </c>
      <c r="P113" s="4" t="str">
        <f t="shared" si="17"/>
        <v>Co(NO3)2*6H2O</v>
      </c>
      <c r="Q113" s="1">
        <f t="shared" si="11"/>
        <v>-2113.0000588378907</v>
      </c>
      <c r="R113" s="1">
        <f t="shared" si="12"/>
        <v>-2208.5659233398437</v>
      </c>
      <c r="T113" s="1">
        <f t="shared" si="13"/>
        <v>0</v>
      </c>
      <c r="U113" s="1">
        <f t="shared" si="14"/>
        <v>0</v>
      </c>
      <c r="W113" s="8">
        <f t="shared" si="15"/>
        <v>0.20535485525152411</v>
      </c>
      <c r="X113" s="8">
        <f t="shared" si="16"/>
        <v>0.2584415727518542</v>
      </c>
    </row>
    <row r="114" spans="1:24" ht="18">
      <c r="A114" s="4" t="s">
        <v>204</v>
      </c>
      <c r="B114" s="4">
        <v>1</v>
      </c>
      <c r="C114" s="1" cm="1">
        <f t="array" ref="C114">_xll.H($A114,25)/$B114</f>
        <v>-1066.4999783935548</v>
      </c>
      <c r="D114" s="1" cm="1">
        <f t="array" ref="D114">_xll.S($A114,25)/$B114</f>
        <v>285.49999884033207</v>
      </c>
      <c r="E114" s="1" cm="1">
        <f t="array" ref="E114">_xll.CP($A114,25)/$B114</f>
        <v>175.69840089795818</v>
      </c>
      <c r="F114" s="8" cm="1">
        <f t="array" ref="F114">IF(_xll.DE(A114)&gt;0,_xll.MW(A114)/(602.2*_xll.DE(A114)),"")/$B114</f>
        <v>0.20791676904162312</v>
      </c>
      <c r="H114" s="4" t="s">
        <v>2607</v>
      </c>
      <c r="I114" s="1" t="e" cm="1">
        <f t="array" ref="I114">_xll.H($H114,25)/$B114</f>
        <v>#VALUE!</v>
      </c>
      <c r="J114" s="1" t="e" cm="1">
        <f t="array" ref="J114">_xll.S($H114,25)/$B114</f>
        <v>#VALUE!</v>
      </c>
      <c r="K114" s="1" t="e" cm="1">
        <f t="array" ref="K114">_xll.CP($H114,25)/$B114</f>
        <v>#VALUE!</v>
      </c>
      <c r="L114" s="8" t="e" cm="1">
        <f t="array" ref="L114">IF(_xll.DE(H114)&gt;0,_xll.MW(H114)/(602.2*_xll.DE(H114)),"")/$B114</f>
        <v>#VALUE!</v>
      </c>
      <c r="N114" s="1" t="str">
        <f t="shared" si="9"/>
        <v/>
      </c>
      <c r="O114" s="1" t="str">
        <f t="shared" si="10"/>
        <v/>
      </c>
      <c r="P114" s="4" t="str">
        <f t="shared" si="17"/>
        <v>U(NO3)6</v>
      </c>
      <c r="Q114" s="1" t="str">
        <f t="shared" si="11"/>
        <v/>
      </c>
      <c r="R114" s="1" t="str">
        <f t="shared" si="12"/>
        <v/>
      </c>
      <c r="T114" s="1" t="str">
        <f t="shared" si="13"/>
        <v/>
      </c>
      <c r="U114" s="1" t="str">
        <f t="shared" si="14"/>
        <v/>
      </c>
      <c r="W114" s="8" t="str">
        <f t="shared" si="15"/>
        <v/>
      </c>
      <c r="X114" s="8" t="str">
        <f t="shared" si="16"/>
        <v/>
      </c>
    </row>
    <row r="115" spans="1:24">
      <c r="A115" s="4" t="s">
        <v>374</v>
      </c>
      <c r="B115" s="4">
        <v>1</v>
      </c>
      <c r="C115" s="1" cm="1">
        <f t="array" ref="C115">_xll.H($A115,25)/$B115</f>
        <v>-2625.0000766601565</v>
      </c>
      <c r="D115" s="1" cm="1">
        <f t="array" ref="D115">_xll.S($A115,25)/$B115</f>
        <v>285.00001416015624</v>
      </c>
      <c r="E115" s="1" cm="1">
        <f t="array" ref="E115">_xll.CP($A115,25)/$B115</f>
        <v>0</v>
      </c>
      <c r="F115" s="8" cm="1">
        <f t="array" ref="F115">IF(_xll.DE(A115)&gt;0,_xll.MW(A115)/(602.2*_xll.DE(A115)),"")/$B115</f>
        <v>0.21274398852630252</v>
      </c>
      <c r="H115" s="4" t="s">
        <v>2411</v>
      </c>
      <c r="I115" s="1" t="e" cm="1">
        <f t="array" ref="I115">_xll.H($H115,25)/$B115</f>
        <v>#VALUE!</v>
      </c>
      <c r="J115" s="1" t="e" cm="1">
        <f t="array" ref="J115">_xll.S($H115,25)/$B115</f>
        <v>#VALUE!</v>
      </c>
      <c r="K115" s="1" t="e" cm="1">
        <f t="array" ref="K115">_xll.CP($H115,25)/$B115</f>
        <v>#VALUE!</v>
      </c>
      <c r="L115" s="8" t="e" cm="1">
        <f t="array" ref="L115">IF(_xll.DE(H115)&gt;0,_xll.MW(H115)/(602.2*_xll.DE(H115)),"")/$B115</f>
        <v>#VALUE!</v>
      </c>
      <c r="N115" s="1" t="str">
        <f t="shared" si="9"/>
        <v/>
      </c>
      <c r="O115" s="1" t="str">
        <f t="shared" si="10"/>
        <v/>
      </c>
      <c r="P115" s="4" t="str">
        <f t="shared" si="17"/>
        <v>Ca(NO3)2*6H2O</v>
      </c>
      <c r="Q115" s="1" t="str">
        <f t="shared" si="11"/>
        <v/>
      </c>
      <c r="R115" s="1" t="str">
        <f t="shared" si="12"/>
        <v/>
      </c>
      <c r="T115" s="1" t="str">
        <f t="shared" si="13"/>
        <v/>
      </c>
      <c r="U115" s="1" t="str">
        <f t="shared" si="14"/>
        <v/>
      </c>
      <c r="W115" s="8" t="str">
        <f t="shared" si="15"/>
        <v/>
      </c>
      <c r="X115" s="8" t="str">
        <f t="shared" si="16"/>
        <v/>
      </c>
    </row>
    <row r="116" spans="1:24">
      <c r="A116" s="4" t="s">
        <v>174</v>
      </c>
      <c r="B116" s="4">
        <v>1</v>
      </c>
      <c r="C116" s="1" cm="1">
        <f t="array" ref="C116">_xll.H($A116,25)/$B116</f>
        <v>-2499.0610126953125</v>
      </c>
      <c r="D116" s="1" cm="1">
        <f t="array" ref="D116">_xll.S($A116,25)/$B116</f>
        <v>366.1</v>
      </c>
      <c r="E116" s="1" cm="1">
        <f t="array" ref="E116">_xll.CP($A116,25)/$B116</f>
        <v>315.0272874470657</v>
      </c>
      <c r="F116" s="8" cm="1">
        <f t="array" ref="F116">IF(_xll.DE(A116)&gt;0,_xll.MW(A116)/(602.2*_xll.DE(A116)),"")/$B116</f>
        <v>0.21516885426748164</v>
      </c>
      <c r="H116" s="4" t="s">
        <v>2412</v>
      </c>
      <c r="I116" s="1" cm="1">
        <f t="array" ref="I116">_xll.H($H116,25)/$B116</f>
        <v>-2612.99993359375</v>
      </c>
      <c r="J116" s="1" cm="1">
        <f t="array" ref="J116">_xll.S($H116,25)/$B116</f>
        <v>452.0016965942383</v>
      </c>
      <c r="K116" s="1" cm="1">
        <f t="array" ref="K116">_xll.CP($H116,25)/$B116</f>
        <v>0</v>
      </c>
      <c r="L116" s="8" cm="1">
        <f t="array" ref="L116">IF(_xll.DE(H116)&gt;0,_xll.MW(H116)/(602.2*_xll.DE(H116)),"")/$B116</f>
        <v>0.25962373961788393</v>
      </c>
      <c r="N116" s="1">
        <f t="shared" si="9"/>
        <v>366.1</v>
      </c>
      <c r="O116" s="1">
        <f t="shared" si="10"/>
        <v>452.0016965942383</v>
      </c>
      <c r="P116" s="4" t="str">
        <f t="shared" si="17"/>
        <v>Mg(NO3)2*6H2O</v>
      </c>
      <c r="Q116" s="1">
        <f t="shared" si="11"/>
        <v>-2499.0610126953125</v>
      </c>
      <c r="R116" s="1">
        <f t="shared" si="12"/>
        <v>-2612.99993359375</v>
      </c>
      <c r="T116" s="1">
        <f t="shared" si="13"/>
        <v>315.0272874470657</v>
      </c>
      <c r="U116" s="1">
        <f t="shared" si="14"/>
        <v>0</v>
      </c>
      <c r="W116" s="8">
        <f t="shared" si="15"/>
        <v>0.21516885426748164</v>
      </c>
      <c r="X116" s="8">
        <f t="shared" si="16"/>
        <v>0.25962373961788393</v>
      </c>
    </row>
    <row r="117" spans="1:24">
      <c r="A117" s="4" t="s">
        <v>102</v>
      </c>
      <c r="B117" s="4">
        <v>1</v>
      </c>
      <c r="C117" s="1" cm="1">
        <f t="array" ref="C117">_xll.H($A117,25)/$B117</f>
        <v>-2623.7990664062499</v>
      </c>
      <c r="D117" s="1" cm="1">
        <f t="array" ref="D117">_xll.S($A117,25)/$B117</f>
        <v>390.79818341064453</v>
      </c>
      <c r="E117" s="1" cm="1">
        <f t="array" ref="E117">_xll.CP($A117,25)/$B117</f>
        <v>0</v>
      </c>
      <c r="F117" s="8" cm="1">
        <f t="array" ref="F117">IF(_xll.DE(A117)&gt;0,_xll.MW(A117)/(602.2*_xll.DE(A117)),"")/$B117</f>
        <v>0.22939867054473392</v>
      </c>
      <c r="H117" s="4" t="s">
        <v>2413</v>
      </c>
      <c r="I117" s="1" t="e" cm="1">
        <f t="array" ref="I117">_xll.H($H117,25)/$B117</f>
        <v>#VALUE!</v>
      </c>
      <c r="J117" s="1" t="e" cm="1">
        <f t="array" ref="J117">_xll.S($H117,25)/$B117</f>
        <v>#VALUE!</v>
      </c>
      <c r="K117" s="1" t="e" cm="1">
        <f t="array" ref="K117">_xll.CP($H117,25)/$B117</f>
        <v>#VALUE!</v>
      </c>
      <c r="L117" s="8" t="e" cm="1">
        <f t="array" ref="L117">IF(_xll.DE(H117)&gt;0,_xll.MW(H117)/(602.2*_xll.DE(H117)),"")/$B117</f>
        <v>#VALUE!</v>
      </c>
      <c r="N117" s="1" t="str">
        <f t="shared" si="9"/>
        <v/>
      </c>
      <c r="O117" s="1" t="str">
        <f t="shared" si="10"/>
        <v/>
      </c>
      <c r="P117" s="4" t="str">
        <f t="shared" si="17"/>
        <v>Sr(NO3)2*6H2O</v>
      </c>
      <c r="Q117" s="1" t="str">
        <f t="shared" si="11"/>
        <v/>
      </c>
      <c r="R117" s="1" t="str">
        <f t="shared" si="12"/>
        <v/>
      </c>
      <c r="T117" s="1" t="str">
        <f t="shared" si="13"/>
        <v/>
      </c>
      <c r="U117" s="1" t="str">
        <f t="shared" si="14"/>
        <v/>
      </c>
      <c r="W117" s="8" t="str">
        <f t="shared" si="15"/>
        <v/>
      </c>
      <c r="X117" s="8" t="str">
        <f t="shared" si="16"/>
        <v/>
      </c>
    </row>
    <row r="118" spans="1:24">
      <c r="A118" s="4" t="s">
        <v>398</v>
      </c>
      <c r="B118" s="4">
        <v>1</v>
      </c>
      <c r="C118" s="1" cm="1">
        <f t="array" ref="C118">_xll.H($A118,25)/$B118</f>
        <v>-2486.0000581054687</v>
      </c>
      <c r="D118" s="1" cm="1">
        <f t="array" ref="D118">_xll.S($A118,25)/$B118</f>
        <v>383.25439361572268</v>
      </c>
      <c r="E118" s="1" cm="1">
        <f t="array" ref="E118">_xll.CP($A118,25)/$B118</f>
        <v>341.41439361572264</v>
      </c>
      <c r="F118" s="8" cm="1">
        <f t="array" ref="F118">IF(_xll.DE(A118)&gt;0,_xll.MW(A118)/(602.2*_xll.DE(A118)),"")/$B118</f>
        <v>0.24989580136535527</v>
      </c>
      <c r="H118" s="4" t="s">
        <v>2414</v>
      </c>
      <c r="I118" s="1" t="e" cm="1">
        <f t="array" ref="I118">_xll.H($H118,25)/$B118</f>
        <v>#VALUE!</v>
      </c>
      <c r="J118" s="1" t="e" cm="1">
        <f t="array" ref="J118">_xll.S($H118,25)/$B118</f>
        <v>#VALUE!</v>
      </c>
      <c r="K118" s="1" t="e" cm="1">
        <f t="array" ref="K118">_xll.CP($H118,25)/$B118</f>
        <v>#VALUE!</v>
      </c>
      <c r="L118" s="8" t="e" cm="1">
        <f t="array" ref="L118">IF(_xll.DE(H118)&gt;0,_xll.MW(H118)/(602.2*_xll.DE(H118)),"")/$B118</f>
        <v>#VALUE!</v>
      </c>
      <c r="N118" s="1" t="str">
        <f t="shared" si="9"/>
        <v/>
      </c>
      <c r="O118" s="1" t="str">
        <f t="shared" si="10"/>
        <v/>
      </c>
      <c r="P118" s="4" t="str">
        <f t="shared" si="17"/>
        <v>Yb(NO3)3*6H2O</v>
      </c>
      <c r="Q118" s="1" t="str">
        <f t="shared" si="11"/>
        <v/>
      </c>
      <c r="R118" s="1" t="str">
        <f t="shared" si="12"/>
        <v/>
      </c>
      <c r="T118" s="1" t="str">
        <f t="shared" si="13"/>
        <v/>
      </c>
      <c r="U118" s="1" t="str">
        <f t="shared" si="14"/>
        <v/>
      </c>
      <c r="W118" s="8" t="str">
        <f t="shared" si="15"/>
        <v/>
      </c>
      <c r="X118" s="8" t="str">
        <f t="shared" si="16"/>
        <v/>
      </c>
    </row>
    <row r="119" spans="1:24">
      <c r="A119" s="4" t="s">
        <v>101</v>
      </c>
      <c r="B119" s="4">
        <v>1</v>
      </c>
      <c r="C119" s="1" cm="1">
        <f t="array" ref="C119">_xll.H($A119,25)/$B119</f>
        <v>-2872.9998837890626</v>
      </c>
      <c r="D119" s="1" cm="1">
        <f t="array" ref="D119">_xll.S($A119,25)/$B119</f>
        <v>381.16242553710941</v>
      </c>
      <c r="E119" s="1" cm="1">
        <f t="array" ref="E119">_xll.CP($A119,25)/$B119</f>
        <v>361.079180847168</v>
      </c>
      <c r="F119" s="8" cm="1">
        <f t="array" ref="F119">IF(_xll.DE(A119)&gt;0,_xll.MW(A119)/(602.2*_xll.DE(A119)),"")/$B119</f>
        <v>0.25453635162547633</v>
      </c>
      <c r="H119" s="4" t="s">
        <v>2415</v>
      </c>
      <c r="I119" s="1" t="e" cm="1">
        <f t="array" ref="I119">_xll.H($H119,25)/$B119</f>
        <v>#VALUE!</v>
      </c>
      <c r="J119" s="1" t="e" cm="1">
        <f t="array" ref="J119">_xll.S($H119,25)/$B119</f>
        <v>#VALUE!</v>
      </c>
      <c r="K119" s="1" t="e" cm="1">
        <f t="array" ref="K119">_xll.CP($H119,25)/$B119</f>
        <v>#VALUE!</v>
      </c>
      <c r="L119" s="8" t="e" cm="1">
        <f t="array" ref="L119">IF(_xll.DE(H119)&gt;0,_xll.MW(H119)/(602.2*_xll.DE(H119)),"")/$B119</f>
        <v>#VALUE!</v>
      </c>
      <c r="N119" s="1" t="str">
        <f t="shared" si="9"/>
        <v/>
      </c>
      <c r="O119" s="1" t="str">
        <f t="shared" si="10"/>
        <v/>
      </c>
      <c r="P119" s="4" t="str">
        <f t="shared" si="17"/>
        <v>Sm(NO3)3*6H2O</v>
      </c>
      <c r="Q119" s="1" t="str">
        <f t="shared" si="11"/>
        <v/>
      </c>
      <c r="R119" s="1" t="str">
        <f t="shared" si="12"/>
        <v/>
      </c>
      <c r="T119" s="1" t="str">
        <f t="shared" si="13"/>
        <v/>
      </c>
      <c r="U119" s="1" t="str">
        <f t="shared" si="14"/>
        <v/>
      </c>
      <c r="W119" s="8" t="str">
        <f t="shared" si="15"/>
        <v/>
      </c>
      <c r="X119" s="8" t="str">
        <f t="shared" si="16"/>
        <v/>
      </c>
    </row>
    <row r="120" spans="1:24">
      <c r="A120" s="4" t="s">
        <v>401</v>
      </c>
      <c r="B120" s="4">
        <v>1</v>
      </c>
      <c r="C120" s="1" cm="1">
        <f t="array" ref="C120">_xll.H($A120,25)/$B120</f>
        <v>-2863.4040595703127</v>
      </c>
      <c r="D120" s="1" cm="1">
        <f t="array" ref="D120">_xll.S($A120,25)/$B120</f>
        <v>391.99999169921875</v>
      </c>
      <c r="E120" s="1" cm="1">
        <f t="array" ref="E120">_xll.CP($A120,25)/$B120</f>
        <v>347.27199999999999</v>
      </c>
      <c r="F120" s="8" cm="1">
        <f t="array" ref="F120">IF(_xll.DE(A120)&gt;0,_xll.MW(A120)/(602.2*_xll.DE(A120)),"")/$B120</f>
        <v>0.25463610614066279</v>
      </c>
      <c r="H120" s="4" t="s">
        <v>2416</v>
      </c>
      <c r="I120" s="1" cm="1">
        <f t="array" ref="I120">_xll.H($H120,25)/$B120</f>
        <v>-3037.4581020507812</v>
      </c>
      <c r="J120" s="1" cm="1">
        <f t="array" ref="J120">_xll.S($H120,25)/$B120</f>
        <v>577.39200000000005</v>
      </c>
      <c r="K120" s="1" cm="1">
        <f t="array" ref="K120">_xll.CP($H120,25)/$B120</f>
        <v>472.79200000000003</v>
      </c>
      <c r="L120" s="8" t="e" cm="1">
        <f t="array" ref="L120">IF(_xll.DE(H120)&gt;0,_xll.MW(H120)/(602.2*_xll.DE(H120)),"")/$B120</f>
        <v>#VALUE!</v>
      </c>
      <c r="N120" s="1">
        <f t="shared" si="9"/>
        <v>391.99999169921875</v>
      </c>
      <c r="O120" s="1">
        <f t="shared" si="10"/>
        <v>577.39200000000005</v>
      </c>
      <c r="P120" s="4" t="str">
        <f t="shared" si="17"/>
        <v>Gd(NO3)3*6H2O</v>
      </c>
      <c r="Q120" s="1">
        <f t="shared" si="11"/>
        <v>-2863.4040595703127</v>
      </c>
      <c r="R120" s="1">
        <f t="shared" si="12"/>
        <v>-3037.4581020507812</v>
      </c>
      <c r="T120" s="1">
        <f t="shared" si="13"/>
        <v>347.27199999999999</v>
      </c>
      <c r="U120" s="1">
        <f t="shared" si="14"/>
        <v>472.79200000000003</v>
      </c>
      <c r="W120" s="8" t="str">
        <f t="shared" si="15"/>
        <v/>
      </c>
      <c r="X120" s="8" t="str">
        <f t="shared" si="16"/>
        <v/>
      </c>
    </row>
    <row r="121" spans="1:24">
      <c r="A121" s="4" t="s">
        <v>280</v>
      </c>
      <c r="B121" s="4">
        <v>1</v>
      </c>
      <c r="C121" s="1" cm="1">
        <f t="array" ref="C121">_xll.H($A121,25)/$B121</f>
        <v>-2863.0000625000002</v>
      </c>
      <c r="D121" s="1" cm="1">
        <f t="array" ref="D121">_xll.S($A121,25)/$B121</f>
        <v>384.928</v>
      </c>
      <c r="E121" s="1" cm="1">
        <f t="array" ref="E121">_xll.CP($A121,25)/$B121</f>
        <v>360.87</v>
      </c>
      <c r="F121" s="8" cm="1">
        <f t="array" ref="F121">IF(_xll.DE(A121)&gt;0,_xll.MW(A121)/(602.2*_xll.DE(A121)),"")/$B121</f>
        <v>0.25897267081313075</v>
      </c>
      <c r="H121" s="4" t="s">
        <v>2417</v>
      </c>
      <c r="I121" s="1" t="e" cm="1">
        <f t="array" ref="I121">_xll.H($H121,25)/$B121</f>
        <v>#VALUE!</v>
      </c>
      <c r="J121" s="1" t="e" cm="1">
        <f t="array" ref="J121">_xll.S($H121,25)/$B121</f>
        <v>#VALUE!</v>
      </c>
      <c r="K121" s="1" t="e" cm="1">
        <f t="array" ref="K121">_xll.CP($H121,25)/$B121</f>
        <v>#VALUE!</v>
      </c>
      <c r="L121" s="8" t="e" cm="1">
        <f t="array" ref="L121">IF(_xll.DE(H121)&gt;0,_xll.MW(H121)/(602.2*_xll.DE(H121)),"")/$B121</f>
        <v>#VALUE!</v>
      </c>
      <c r="N121" s="1" t="str">
        <f t="shared" si="9"/>
        <v/>
      </c>
      <c r="O121" s="1" t="str">
        <f t="shared" si="10"/>
        <v/>
      </c>
      <c r="P121" s="4" t="str">
        <f t="shared" si="17"/>
        <v>Nd(NO3)3*6H2O</v>
      </c>
      <c r="Q121" s="1" t="str">
        <f t="shared" si="11"/>
        <v/>
      </c>
      <c r="R121" s="1" t="str">
        <f t="shared" si="12"/>
        <v/>
      </c>
      <c r="T121" s="1" t="str">
        <f t="shared" si="13"/>
        <v/>
      </c>
      <c r="U121" s="1" t="str">
        <f t="shared" si="14"/>
        <v/>
      </c>
      <c r="W121" s="8" t="str">
        <f t="shared" si="15"/>
        <v/>
      </c>
      <c r="X121" s="8" t="str">
        <f t="shared" si="16"/>
        <v/>
      </c>
    </row>
    <row r="122" spans="1:24" ht="18">
      <c r="A122" s="1" t="s">
        <v>323</v>
      </c>
      <c r="B122" s="4">
        <v>1</v>
      </c>
      <c r="C122" s="1" cm="1">
        <f t="array" ref="C122">_xll.H($A122,25)/$B122</f>
        <v>-35.145598403930663</v>
      </c>
      <c r="D122" s="1" cm="1">
        <f t="array" ref="D122">_xll.S($A122,25)/$B122</f>
        <v>85.922621063232427</v>
      </c>
      <c r="E122" s="1" cm="1">
        <f t="array" ref="E122">_xll.CP($A122,25)/$B122</f>
        <v>51.843063503083648</v>
      </c>
      <c r="F122" s="8" cm="1">
        <f t="array" ref="F122">IF(_xll.DE(A122)&gt;0,_xll.MW(A122)/(602.2*_xll.DE(A122)),"")/$B122</f>
        <v>5.0783000034190701E-2</v>
      </c>
      <c r="H122" s="1" t="s">
        <v>2608</v>
      </c>
      <c r="I122" s="1" t="e" cm="1">
        <f t="array" ref="I122">_xll.H($H122,25)/$B122</f>
        <v>#VALUE!</v>
      </c>
      <c r="J122" s="1" t="e" cm="1">
        <f t="array" ref="J122">_xll.S($H122,25)/$B122</f>
        <v>#VALUE!</v>
      </c>
      <c r="K122" s="1" t="e" cm="1">
        <f t="array" ref="K122">_xll.CP($H122,25)/$B122</f>
        <v>#VALUE!</v>
      </c>
      <c r="L122" s="8" t="e" cm="1">
        <f t="array" ref="L122">IF(_xll.DE(H122)&gt;0,_xll.MW(H122)/(602.2*_xll.DE(H122)),"")/$B122</f>
        <v>#VALUE!</v>
      </c>
      <c r="N122" s="1" t="str">
        <f t="shared" si="9"/>
        <v/>
      </c>
      <c r="O122" s="1" t="str">
        <f t="shared" si="10"/>
        <v/>
      </c>
      <c r="P122" s="4" t="str">
        <f t="shared" si="17"/>
        <v>AuNO3</v>
      </c>
      <c r="Q122" s="1" t="str">
        <f t="shared" si="11"/>
        <v/>
      </c>
      <c r="R122" s="1" t="str">
        <f t="shared" si="12"/>
        <v/>
      </c>
      <c r="T122" s="1" t="str">
        <f t="shared" si="13"/>
        <v/>
      </c>
      <c r="U122" s="1" t="str">
        <f t="shared" si="14"/>
        <v/>
      </c>
      <c r="W122" s="8" t="str">
        <f t="shared" si="15"/>
        <v/>
      </c>
      <c r="X122" s="8" t="str">
        <f t="shared" si="16"/>
        <v/>
      </c>
    </row>
    <row r="123" spans="1:24" ht="18">
      <c r="A123" s="4" t="s">
        <v>302</v>
      </c>
      <c r="B123" s="4">
        <v>1</v>
      </c>
      <c r="C123" s="1" cm="1">
        <f t="array" ref="C123">_xll.H($A123,25)/$B123</f>
        <v>-35.421742340087889</v>
      </c>
      <c r="D123" s="1" cm="1">
        <f t="array" ref="D123">_xll.S($A123,25)/$B123</f>
        <v>97.926522872924807</v>
      </c>
      <c r="E123" s="1" cm="1">
        <f t="array" ref="E123">_xll.CP($A123,25)/$B123</f>
        <v>55.286158893099973</v>
      </c>
      <c r="F123" s="8" cm="1">
        <f t="array" ref="F123">IF(_xll.DE(A123)&gt;0,_xll.MW(A123)/(602.2*_xll.DE(A123)),"")/$B123</f>
        <v>8.3212105777842688E-2</v>
      </c>
      <c r="H123" s="4" t="s">
        <v>2609</v>
      </c>
      <c r="I123" s="1" t="e" cm="1">
        <f t="array" ref="I123">_xll.H($H123,25)/$B123</f>
        <v>#VALUE!</v>
      </c>
      <c r="J123" s="1" t="e" cm="1">
        <f t="array" ref="J123">_xll.S($H123,25)/$B123</f>
        <v>#VALUE!</v>
      </c>
      <c r="K123" s="1" t="e" cm="1">
        <f t="array" ref="K123">_xll.CP($H123,25)/$B123</f>
        <v>#VALUE!</v>
      </c>
      <c r="L123" s="8" t="e" cm="1">
        <f t="array" ref="L123">IF(_xll.DE(H123)&gt;0,_xll.MW(H123)/(602.2*_xll.DE(H123)),"")/$B123</f>
        <v>#VALUE!</v>
      </c>
      <c r="N123" s="1" t="str">
        <f t="shared" si="9"/>
        <v/>
      </c>
      <c r="O123" s="1" t="str">
        <f t="shared" si="10"/>
        <v/>
      </c>
      <c r="P123" s="4" t="str">
        <f t="shared" si="17"/>
        <v>INO3</v>
      </c>
      <c r="Q123" s="1" t="str">
        <f t="shared" si="11"/>
        <v/>
      </c>
      <c r="R123" s="1" t="str">
        <f t="shared" si="12"/>
        <v/>
      </c>
      <c r="T123" s="1" t="str">
        <f t="shared" si="13"/>
        <v/>
      </c>
      <c r="U123" s="1" t="str">
        <f t="shared" si="14"/>
        <v/>
      </c>
      <c r="W123" s="8" t="str">
        <f t="shared" si="15"/>
        <v/>
      </c>
      <c r="X123" s="8" t="str">
        <f t="shared" si="16"/>
        <v/>
      </c>
    </row>
    <row r="124" spans="1:24" ht="18">
      <c r="A124" s="1" t="s">
        <v>93</v>
      </c>
      <c r="B124" s="4">
        <v>1</v>
      </c>
      <c r="C124" s="1" cm="1">
        <f t="array" ref="C124">_xll.H($A124,25)/$B124</f>
        <v>117.57039361572267</v>
      </c>
      <c r="D124" s="1" cm="1">
        <f t="array" ref="D124">_xll.S($A124,25)/$B124</f>
        <v>151.87919680786135</v>
      </c>
      <c r="E124" s="1" cm="1">
        <f t="array" ref="E124">_xll.CP($A124,25)/$B124</f>
        <v>77.269233835868079</v>
      </c>
      <c r="F124" s="8" cm="1">
        <f t="array" ref="F124">IF(_xll.DE(A124)&gt;0,_xll.MW(A124)/(602.2*_xll.DE(A124)),"")/$B124</f>
        <v>0.11405724414312561</v>
      </c>
      <c r="H124" s="1" t="s">
        <v>2610</v>
      </c>
      <c r="I124" s="1" t="e" cm="1">
        <f t="array" ref="I124">_xll.H($H124,25)/$B124</f>
        <v>#VALUE!</v>
      </c>
      <c r="J124" s="1" t="e" cm="1">
        <f t="array" ref="J124">_xll.S($H124,25)/$B124</f>
        <v>#VALUE!</v>
      </c>
      <c r="K124" s="1" t="e" cm="1">
        <f t="array" ref="K124">_xll.CP($H124,25)/$B124</f>
        <v>#VALUE!</v>
      </c>
      <c r="L124" s="8" t="e" cm="1">
        <f t="array" ref="L124">IF(_xll.DE(H124)&gt;0,_xll.MW(H124)/(602.2*_xll.DE(H124)),"")/$B124</f>
        <v>#VALUE!</v>
      </c>
      <c r="N124" s="1" t="str">
        <f t="shared" si="9"/>
        <v/>
      </c>
      <c r="O124" s="1" t="str">
        <f t="shared" si="10"/>
        <v/>
      </c>
      <c r="P124" s="4" t="str">
        <f t="shared" si="17"/>
        <v>Au(NO3)2</v>
      </c>
      <c r="Q124" s="1" t="str">
        <f t="shared" si="11"/>
        <v/>
      </c>
      <c r="R124" s="1" t="str">
        <f t="shared" si="12"/>
        <v/>
      </c>
      <c r="T124" s="1" t="str">
        <f t="shared" si="13"/>
        <v/>
      </c>
      <c r="U124" s="1" t="str">
        <f t="shared" si="14"/>
        <v/>
      </c>
      <c r="W124" s="8" t="str">
        <f t="shared" si="15"/>
        <v/>
      </c>
      <c r="X124" s="8" t="str">
        <f t="shared" si="16"/>
        <v/>
      </c>
    </row>
    <row r="125" spans="1:24" ht="18">
      <c r="A125" s="4" t="s">
        <v>185</v>
      </c>
      <c r="B125" s="4">
        <v>1</v>
      </c>
      <c r="C125" s="1" cm="1">
        <f t="array" ref="C125">_xll.H($A125,25)/$B125</f>
        <v>-7253.3996630859374</v>
      </c>
      <c r="D125" s="1" cm="1">
        <f t="array" ref="D125">_xll.S($A125,25)/$B125</f>
        <v>1702.4999636230471</v>
      </c>
      <c r="E125" s="1" cm="1">
        <f t="array" ref="E125">_xll.CP($A125,25)/$B125</f>
        <v>-1834.1216948678482</v>
      </c>
      <c r="F125" s="8" t="e" cm="1">
        <f t="array" ref="F125">IF(_xll.DE(A125)&gt;0,_xll.MW(A125)/(602.2*_xll.DE(A125)),"")/$B125</f>
        <v>#VALUE!</v>
      </c>
      <c r="H125" s="4" t="s">
        <v>2611</v>
      </c>
      <c r="I125" s="1" t="e" cm="1">
        <f t="array" ref="I125">_xll.H($H125,25)/$B125</f>
        <v>#VALUE!</v>
      </c>
      <c r="J125" s="1" t="e" cm="1">
        <f t="array" ref="J125">_xll.S($H125,25)/$B125</f>
        <v>#VALUE!</v>
      </c>
      <c r="K125" s="1" t="e" cm="1">
        <f t="array" ref="K125">_xll.CP($H125,25)/$B125</f>
        <v>#VALUE!</v>
      </c>
      <c r="L125" s="8" t="e" cm="1">
        <f t="array" ref="L125">IF(_xll.DE(H125)&gt;0,_xll.MW(H125)/(602.2*_xll.DE(H125)),"")/$B125</f>
        <v>#VALUE!</v>
      </c>
      <c r="N125" s="1" t="str">
        <f t="shared" si="9"/>
        <v/>
      </c>
      <c r="O125" s="1" t="str">
        <f t="shared" si="10"/>
        <v/>
      </c>
      <c r="P125" s="4" t="str">
        <f t="shared" si="17"/>
        <v>Bi22O28Se(NO3)8</v>
      </c>
      <c r="Q125" s="1" t="str">
        <f t="shared" si="11"/>
        <v/>
      </c>
      <c r="R125" s="1" t="str">
        <f t="shared" si="12"/>
        <v/>
      </c>
      <c r="T125" s="1" t="str">
        <f t="shared" si="13"/>
        <v/>
      </c>
      <c r="U125" s="1" t="str">
        <f t="shared" si="14"/>
        <v/>
      </c>
      <c r="W125" s="8" t="str">
        <f t="shared" si="15"/>
        <v/>
      </c>
      <c r="X125" s="8" t="str">
        <f t="shared" si="16"/>
        <v/>
      </c>
    </row>
    <row r="126" spans="1:24" ht="18">
      <c r="A126" s="4" t="s">
        <v>11</v>
      </c>
      <c r="B126" s="4">
        <v>1</v>
      </c>
      <c r="C126" s="1" cm="1">
        <f t="array" ref="C126">_xll.H($A126,25)/$B126</f>
        <v>-263.99990744018555</v>
      </c>
      <c r="D126" s="1" cm="1">
        <f t="array" ref="D126">_xll.S($A126,25)/$B126</f>
        <v>60.944147926330572</v>
      </c>
      <c r="E126" s="1" cm="1">
        <f t="array" ref="E126">_xll.CP($A126,25)/$B126</f>
        <v>47.258424158578492</v>
      </c>
      <c r="F126" s="8" t="e" cm="1">
        <f t="array" ref="F126">IF(_xll.DE(A126)&gt;0,_xll.MW(A126)/(602.2*_xll.DE(A126)),"")/$B126</f>
        <v>#VALUE!</v>
      </c>
      <c r="H126" s="4" t="s">
        <v>2612</v>
      </c>
      <c r="I126" s="1" t="e" cm="1">
        <f t="array" ref="I126">_xll.H($H126,25)/$B126</f>
        <v>#VALUE!</v>
      </c>
      <c r="J126" s="1" t="e" cm="1">
        <f t="array" ref="J126">_xll.S($H126,25)/$B126</f>
        <v>#VALUE!</v>
      </c>
      <c r="K126" s="1" t="e" cm="1">
        <f t="array" ref="K126">_xll.CP($H126,25)/$B126</f>
        <v>#VALUE!</v>
      </c>
      <c r="L126" s="8" t="e" cm="1">
        <f t="array" ref="L126">IF(_xll.DE(H126)&gt;0,_xll.MW(H126)/(602.2*_xll.DE(H126)),"")/$B126</f>
        <v>#VALUE!</v>
      </c>
      <c r="N126" s="1" t="str">
        <f t="shared" ref="N126:N189" si="18">IF(AND(ISNUMBER(D126),ISNUMBER(J126)),D126,"")</f>
        <v/>
      </c>
      <c r="O126" s="1" t="str">
        <f t="shared" ref="O126:O189" si="19">IF(AND(ISNUMBER(D126),ISNUMBER(J126)),J126,"")</f>
        <v/>
      </c>
      <c r="P126" s="4" t="str">
        <f t="shared" si="17"/>
        <v>ZrNO3</v>
      </c>
      <c r="Q126" s="1" t="str">
        <f t="shared" ref="Q126:Q189" si="20">IF(AND(ISNUMBER(C126),ISNUMBER(I126)),C126,"")</f>
        <v/>
      </c>
      <c r="R126" s="1" t="str">
        <f t="shared" ref="R126:R189" si="21">IF(AND(ISNUMBER(C126),ISNUMBER(I126)),I126,"")</f>
        <v/>
      </c>
      <c r="T126" s="1" t="str">
        <f t="shared" si="13"/>
        <v/>
      </c>
      <c r="U126" s="1" t="str">
        <f t="shared" si="14"/>
        <v/>
      </c>
      <c r="W126" s="8" t="str">
        <f t="shared" si="15"/>
        <v/>
      </c>
      <c r="X126" s="8" t="str">
        <f t="shared" si="16"/>
        <v/>
      </c>
    </row>
    <row r="127" spans="1:24" ht="18">
      <c r="A127" s="4" t="s">
        <v>43</v>
      </c>
      <c r="B127" s="4">
        <v>1</v>
      </c>
      <c r="C127" s="1" cm="1">
        <f t="array" ref="C127">_xll.H($A127,25)/$B127</f>
        <v>-435.13600000000002</v>
      </c>
      <c r="D127" s="1" cm="1">
        <f t="array" ref="D127">_xll.S($A127,25)/$B127</f>
        <v>112.968</v>
      </c>
      <c r="E127" s="1" cm="1">
        <f t="array" ref="E127">_xll.CP($A127,25)/$B127</f>
        <v>49.371200798034671</v>
      </c>
      <c r="F127" s="8" t="e" cm="1">
        <f t="array" ref="F127">IF(_xll.DE(A127)&gt;0,_xll.MW(A127)/(602.2*_xll.DE(A127)),"")/$B127</f>
        <v>#VALUE!</v>
      </c>
      <c r="H127" s="4" t="s">
        <v>2613</v>
      </c>
      <c r="I127" s="1" cm="1">
        <f t="array" ref="I127">_xll.H($H127,25)/$B127</f>
        <v>-515.468819152832</v>
      </c>
      <c r="J127" s="1" cm="1">
        <f t="array" ref="J127">_xll.S($H127,25)/$B127</f>
        <v>163.17600000000002</v>
      </c>
      <c r="K127" s="1" cm="1">
        <f t="array" ref="K127">_xll.CP($H127,25)/$B127</f>
        <v>0</v>
      </c>
      <c r="L127" s="8" t="e" cm="1">
        <f t="array" ref="L127">IF(_xll.DE(H127)&gt;0,_xll.MW(H127)/(602.2*_xll.DE(H127)),"")/$B127</f>
        <v>#VALUE!</v>
      </c>
      <c r="N127" s="1">
        <f t="shared" si="18"/>
        <v>112.968</v>
      </c>
      <c r="O127" s="1">
        <f t="shared" si="19"/>
        <v>163.17600000000002</v>
      </c>
      <c r="P127" s="4" t="str">
        <f t="shared" si="17"/>
        <v>FrNO3</v>
      </c>
      <c r="Q127" s="1">
        <f t="shared" si="20"/>
        <v>-435.13600000000002</v>
      </c>
      <c r="R127" s="1">
        <f t="shared" si="21"/>
        <v>-515.468819152832</v>
      </c>
      <c r="T127" s="1">
        <f t="shared" ref="T127:T190" si="22">IF(AND(ISNUMBER(E127),ISNUMBER(K127)),E127,"")</f>
        <v>49.371200798034671</v>
      </c>
      <c r="U127" s="1">
        <f t="shared" ref="U127:U190" si="23">IF(AND(ISNUMBER(E127),ISNUMBER(K127)),K127,"")</f>
        <v>0</v>
      </c>
      <c r="W127" s="8" t="str">
        <f t="shared" ref="W127:W190" si="24">IF(AND(ISNUMBER(F127),ISNUMBER(L127)),F127,"")</f>
        <v/>
      </c>
      <c r="X127" s="8" t="str">
        <f t="shared" ref="X127:X190" si="25">IF(AND(ISNUMBER(F127),ISNUMBER(L127)),L127,"")</f>
        <v/>
      </c>
    </row>
    <row r="128" spans="1:24" ht="18">
      <c r="A128" s="4" t="s">
        <v>48</v>
      </c>
      <c r="B128" s="4">
        <v>1</v>
      </c>
      <c r="C128" s="1" cm="1">
        <f t="array" ref="C128">_xll.H($A128,25)/$B128</f>
        <v>-221.75200000000001</v>
      </c>
      <c r="D128" s="1" cm="1">
        <f t="array" ref="D128">_xll.S($A128,25)/$B128</f>
        <v>72.383188827514658</v>
      </c>
      <c r="E128" s="1" cm="1">
        <f t="array" ref="E128">_xll.CP($A128,25)/$B128</f>
        <v>50.731000000000002</v>
      </c>
      <c r="F128" s="8" t="e" cm="1">
        <f t="array" ref="F128">IF(_xll.DE(A128)&gt;0,_xll.MW(A128)/(602.2*_xll.DE(A128)),"")/$B128</f>
        <v>#VALUE!</v>
      </c>
      <c r="H128" s="4" t="s">
        <v>2614</v>
      </c>
      <c r="I128" s="1" t="e" cm="1">
        <f t="array" ref="I128">_xll.H($H128,25)/$B128</f>
        <v>#VALUE!</v>
      </c>
      <c r="J128" s="1" t="e" cm="1">
        <f t="array" ref="J128">_xll.S($H128,25)/$B128</f>
        <v>#VALUE!</v>
      </c>
      <c r="K128" s="1" t="e" cm="1">
        <f t="array" ref="K128">_xll.CP($H128,25)/$B128</f>
        <v>#VALUE!</v>
      </c>
      <c r="L128" s="8" t="e" cm="1">
        <f t="array" ref="L128">IF(_xll.DE(H128)&gt;0,_xll.MW(H128)/(602.2*_xll.DE(H128)),"")/$B128</f>
        <v>#VALUE!</v>
      </c>
      <c r="N128" s="1" t="str">
        <f t="shared" si="18"/>
        <v/>
      </c>
      <c r="O128" s="1" t="str">
        <f t="shared" si="19"/>
        <v/>
      </c>
      <c r="P128" s="4" t="str">
        <f t="shared" si="17"/>
        <v>MgNO3</v>
      </c>
      <c r="Q128" s="1" t="str">
        <f t="shared" si="20"/>
        <v/>
      </c>
      <c r="R128" s="1" t="str">
        <f t="shared" si="21"/>
        <v/>
      </c>
      <c r="T128" s="1" t="str">
        <f t="shared" si="22"/>
        <v/>
      </c>
      <c r="U128" s="1" t="str">
        <f t="shared" si="23"/>
        <v/>
      </c>
      <c r="W128" s="8" t="str">
        <f t="shared" si="24"/>
        <v/>
      </c>
      <c r="X128" s="8" t="str">
        <f t="shared" si="25"/>
        <v/>
      </c>
    </row>
    <row r="129" spans="1:24" ht="18">
      <c r="A129" s="4" t="s">
        <v>50</v>
      </c>
      <c r="B129" s="4">
        <v>1</v>
      </c>
      <c r="C129" s="1" cm="1">
        <f t="array" ref="C129">_xll.H($A129,25)/$B129</f>
        <v>-81.600010421752927</v>
      </c>
      <c r="D129" s="1" cm="1">
        <f t="array" ref="D129">_xll.S($A129,25)/$B129</f>
        <v>92.048000000000002</v>
      </c>
      <c r="E129" s="1" cm="1">
        <f t="array" ref="E129">_xll.CP($A129,25)/$B129</f>
        <v>51.190489512038042</v>
      </c>
      <c r="F129" s="8" t="e" cm="1">
        <f t="array" ref="F129">IF(_xll.DE(A129)&gt;0,_xll.MW(A129)/(602.2*_xll.DE(A129)),"")/$B129</f>
        <v>#VALUE!</v>
      </c>
      <c r="H129" s="4" t="s">
        <v>2615</v>
      </c>
      <c r="I129" s="1" t="e" cm="1">
        <f t="array" ref="I129">_xll.H($H129,25)/$B129</f>
        <v>#VALUE!</v>
      </c>
      <c r="J129" s="1" t="e" cm="1">
        <f t="array" ref="J129">_xll.S($H129,25)/$B129</f>
        <v>#VALUE!</v>
      </c>
      <c r="K129" s="1" t="e" cm="1">
        <f t="array" ref="K129">_xll.CP($H129,25)/$B129</f>
        <v>#VALUE!</v>
      </c>
      <c r="L129" s="8" t="e" cm="1">
        <f t="array" ref="L129">IF(_xll.DE(H129)&gt;0,_xll.MW(H129)/(602.2*_xll.DE(H129)),"")/$B129</f>
        <v>#VALUE!</v>
      </c>
      <c r="N129" s="1" t="str">
        <f t="shared" si="18"/>
        <v/>
      </c>
      <c r="O129" s="1" t="str">
        <f t="shared" si="19"/>
        <v/>
      </c>
      <c r="P129" s="4" t="str">
        <f t="shared" si="17"/>
        <v>IrNO3</v>
      </c>
      <c r="Q129" s="1" t="str">
        <f t="shared" si="20"/>
        <v/>
      </c>
      <c r="R129" s="1" t="str">
        <f t="shared" si="21"/>
        <v/>
      </c>
      <c r="T129" s="1" t="str">
        <f t="shared" si="22"/>
        <v/>
      </c>
      <c r="U129" s="1" t="str">
        <f t="shared" si="23"/>
        <v/>
      </c>
      <c r="W129" s="8" t="str">
        <f t="shared" si="24"/>
        <v/>
      </c>
      <c r="X129" s="8" t="str">
        <f t="shared" si="25"/>
        <v/>
      </c>
    </row>
    <row r="130" spans="1:24" ht="18">
      <c r="A130" s="4" t="s">
        <v>18</v>
      </c>
      <c r="B130" s="4">
        <v>1</v>
      </c>
      <c r="C130" s="1" cm="1">
        <f t="array" ref="C130">_xll.H($A130,25)/$B130</f>
        <v>-56.499980644226078</v>
      </c>
      <c r="D130" s="1" cm="1">
        <f t="array" ref="D130">_xll.S($A130,25)/$B130</f>
        <v>221.79799871826174</v>
      </c>
      <c r="E130" s="1" cm="1">
        <f t="array" ref="E130">_xll.CP($A130,25)/$B130</f>
        <v>51.190489512038042</v>
      </c>
      <c r="F130" s="8" t="e" cm="1">
        <f t="array" ref="F130">IF(_xll.DE(A130)&gt;0,_xll.MW(A130)/(602.2*_xll.DE(A130)),"")/$B130</f>
        <v>#VALUE!</v>
      </c>
      <c r="H130" s="4" t="s">
        <v>2616</v>
      </c>
      <c r="I130" s="1" t="e" cm="1">
        <f t="array" ref="I130">_xll.H($H130,25)/$B130</f>
        <v>#VALUE!</v>
      </c>
      <c r="J130" s="1" t="e" cm="1">
        <f t="array" ref="J130">_xll.S($H130,25)/$B130</f>
        <v>#VALUE!</v>
      </c>
      <c r="K130" s="1" t="e" cm="1">
        <f t="array" ref="K130">_xll.CP($H130,25)/$B130</f>
        <v>#VALUE!</v>
      </c>
      <c r="L130" s="8" t="e" cm="1">
        <f t="array" ref="L130">IF(_xll.DE(H130)&gt;0,_xll.MW(H130)/(602.2*_xll.DE(H130)),"")/$B130</f>
        <v>#VALUE!</v>
      </c>
      <c r="N130" s="1" t="str">
        <f t="shared" si="18"/>
        <v/>
      </c>
      <c r="O130" s="1" t="str">
        <f t="shared" si="19"/>
        <v/>
      </c>
      <c r="P130" s="4" t="str">
        <f t="shared" si="17"/>
        <v>PtNO3</v>
      </c>
      <c r="Q130" s="1" t="str">
        <f t="shared" si="20"/>
        <v/>
      </c>
      <c r="R130" s="1" t="str">
        <f t="shared" si="21"/>
        <v/>
      </c>
      <c r="T130" s="1" t="str">
        <f t="shared" si="22"/>
        <v/>
      </c>
      <c r="U130" s="1" t="str">
        <f t="shared" si="23"/>
        <v/>
      </c>
      <c r="W130" s="8" t="str">
        <f t="shared" si="24"/>
        <v/>
      </c>
      <c r="X130" s="8" t="str">
        <f t="shared" si="25"/>
        <v/>
      </c>
    </row>
    <row r="131" spans="1:24" ht="18">
      <c r="A131" s="4" t="s">
        <v>342</v>
      </c>
      <c r="B131" s="4">
        <v>1</v>
      </c>
      <c r="C131" s="1" cm="1">
        <f t="array" ref="C131">_xll.H($A131,25)/$B131</f>
        <v>-127.61200000000001</v>
      </c>
      <c r="D131" s="1" cm="1">
        <f t="array" ref="D131">_xll.S($A131,25)/$B131</f>
        <v>92.885002700805657</v>
      </c>
      <c r="E131" s="1" cm="1">
        <f t="array" ref="E131">_xll.CP($A131,25)/$B131</f>
        <v>52.261123996614629</v>
      </c>
      <c r="F131" s="8" t="e" cm="1">
        <f t="array" ref="F131">IF(_xll.DE(A131)&gt;0,_xll.MW(A131)/(602.2*_xll.DE(A131)),"")/$B131</f>
        <v>#VALUE!</v>
      </c>
      <c r="H131" s="4" t="s">
        <v>2617</v>
      </c>
      <c r="I131" s="1" t="e" cm="1">
        <f t="array" ref="I131">_xll.H($H131,25)/$B131</f>
        <v>#VALUE!</v>
      </c>
      <c r="J131" s="1" t="e" cm="1">
        <f t="array" ref="J131">_xll.S($H131,25)/$B131</f>
        <v>#VALUE!</v>
      </c>
      <c r="K131" s="1" t="e" cm="1">
        <f t="array" ref="K131">_xll.CP($H131,25)/$B131</f>
        <v>#VALUE!</v>
      </c>
      <c r="L131" s="8" t="e" cm="1">
        <f t="array" ref="L131">IF(_xll.DE(H131)&gt;0,_xll.MW(H131)/(602.2*_xll.DE(H131)),"")/$B131</f>
        <v>#VALUE!</v>
      </c>
      <c r="N131" s="1" t="str">
        <f t="shared" si="18"/>
        <v/>
      </c>
      <c r="O131" s="1" t="str">
        <f t="shared" si="19"/>
        <v/>
      </c>
      <c r="P131" s="4" t="str">
        <f t="shared" ref="P131:P194" si="26">IF(RIGHT(H131, 5)="(NO3)",SUBSTITUTE(H131,"(NO3)","NO3"),H131)</f>
        <v>BiNO3</v>
      </c>
      <c r="Q131" s="1" t="str">
        <f t="shared" si="20"/>
        <v/>
      </c>
      <c r="R131" s="1" t="str">
        <f t="shared" si="21"/>
        <v/>
      </c>
      <c r="T131" s="1" t="str">
        <f t="shared" si="22"/>
        <v/>
      </c>
      <c r="U131" s="1" t="str">
        <f t="shared" si="23"/>
        <v/>
      </c>
      <c r="W131" s="8" t="str">
        <f t="shared" si="24"/>
        <v/>
      </c>
      <c r="X131" s="8" t="str">
        <f t="shared" si="25"/>
        <v/>
      </c>
    </row>
    <row r="132" spans="1:24" ht="18">
      <c r="A132" s="4" t="s">
        <v>16</v>
      </c>
      <c r="B132" s="4">
        <v>1</v>
      </c>
      <c r="C132" s="1" cm="1">
        <f t="array" ref="C132">_xll.H($A132,25)/$B132</f>
        <v>-83.68</v>
      </c>
      <c r="D132" s="1" cm="1">
        <f t="array" ref="D132">_xll.S($A132,25)/$B132</f>
        <v>83.68</v>
      </c>
      <c r="E132" s="1" cm="1">
        <f t="array" ref="E132">_xll.CP($A132,25)/$B132</f>
        <v>52.695178001965331</v>
      </c>
      <c r="F132" s="8" t="e" cm="1">
        <f t="array" ref="F132">IF(_xll.DE(A132)&gt;0,_xll.MW(A132)/(602.2*_xll.DE(A132)),"")/$B132</f>
        <v>#VALUE!</v>
      </c>
      <c r="H132" s="4" t="s">
        <v>2618</v>
      </c>
      <c r="I132" s="1" t="e" cm="1">
        <f t="array" ref="I132">_xll.H($H132,25)/$B132</f>
        <v>#VALUE!</v>
      </c>
      <c r="J132" s="1" t="e" cm="1">
        <f t="array" ref="J132">_xll.S($H132,25)/$B132</f>
        <v>#VALUE!</v>
      </c>
      <c r="K132" s="1" t="e" cm="1">
        <f t="array" ref="K132">_xll.CP($H132,25)/$B132</f>
        <v>#VALUE!</v>
      </c>
      <c r="L132" s="8" t="e" cm="1">
        <f t="array" ref="L132">IF(_xll.DE(H132)&gt;0,_xll.MW(H132)/(602.2*_xll.DE(H132)),"")/$B132</f>
        <v>#VALUE!</v>
      </c>
      <c r="N132" s="1" t="str">
        <f t="shared" si="18"/>
        <v/>
      </c>
      <c r="O132" s="1" t="str">
        <f t="shared" si="19"/>
        <v/>
      </c>
      <c r="P132" s="4" t="str">
        <f t="shared" si="26"/>
        <v>RhNO3</v>
      </c>
      <c r="Q132" s="1" t="str">
        <f t="shared" si="20"/>
        <v/>
      </c>
      <c r="R132" s="1" t="str">
        <f t="shared" si="21"/>
        <v/>
      </c>
      <c r="T132" s="1" t="str">
        <f t="shared" si="22"/>
        <v/>
      </c>
      <c r="U132" s="1" t="str">
        <f t="shared" si="23"/>
        <v/>
      </c>
      <c r="W132" s="8" t="str">
        <f t="shared" si="24"/>
        <v/>
      </c>
      <c r="X132" s="8" t="str">
        <f t="shared" si="25"/>
        <v/>
      </c>
    </row>
    <row r="133" spans="1:24" ht="18">
      <c r="A133" s="4" t="s">
        <v>340</v>
      </c>
      <c r="B133" s="4">
        <v>1</v>
      </c>
      <c r="C133" s="1" cm="1">
        <f t="array" ref="C133">_xll.H($A133,25)/$B133</f>
        <v>-793.28636169433594</v>
      </c>
      <c r="D133" s="1" cm="1">
        <f t="array" ref="D133">_xll.S($A133,25)/$B133</f>
        <v>54.392000000000003</v>
      </c>
      <c r="E133" s="1" cm="1">
        <f t="array" ref="E133">_xll.CP($A133,25)/$B133</f>
        <v>56.902658034986267</v>
      </c>
      <c r="F133" s="8" t="e" cm="1">
        <f t="array" ref="F133">IF(_xll.DE(A133)&gt;0,_xll.MW(A133)/(602.2*_xll.DE(A133)),"")/$B133</f>
        <v>#VALUE!</v>
      </c>
      <c r="H133" s="4" t="s">
        <v>2619</v>
      </c>
      <c r="I133" s="1" t="e" cm="1">
        <f t="array" ref="I133">_xll.H($H133,25)/$B133</f>
        <v>#VALUE!</v>
      </c>
      <c r="J133" s="1" t="e" cm="1">
        <f t="array" ref="J133">_xll.S($H133,25)/$B133</f>
        <v>#VALUE!</v>
      </c>
      <c r="K133" s="1" t="e" cm="1">
        <f t="array" ref="K133">_xll.CP($H133,25)/$B133</f>
        <v>#VALUE!</v>
      </c>
      <c r="L133" s="8" t="e" cm="1">
        <f t="array" ref="L133">IF(_xll.DE(H133)&gt;0,_xll.MW(H133)/(602.2*_xll.DE(H133)),"")/$B133</f>
        <v>#VALUE!</v>
      </c>
      <c r="N133" s="1" t="str">
        <f t="shared" si="18"/>
        <v/>
      </c>
      <c r="O133" s="1" t="str">
        <f t="shared" si="19"/>
        <v/>
      </c>
      <c r="P133" s="4" t="str">
        <f t="shared" si="26"/>
        <v>AlONO3</v>
      </c>
      <c r="Q133" s="1" t="str">
        <f t="shared" si="20"/>
        <v/>
      </c>
      <c r="R133" s="1" t="str">
        <f t="shared" si="21"/>
        <v/>
      </c>
      <c r="T133" s="1" t="str">
        <f t="shared" si="22"/>
        <v/>
      </c>
      <c r="U133" s="1" t="str">
        <f t="shared" si="23"/>
        <v/>
      </c>
      <c r="W133" s="8" t="str">
        <f t="shared" si="24"/>
        <v/>
      </c>
      <c r="X133" s="8" t="str">
        <f t="shared" si="25"/>
        <v/>
      </c>
    </row>
    <row r="134" spans="1:24" ht="18">
      <c r="A134" s="4" t="s">
        <v>421</v>
      </c>
      <c r="B134" s="4">
        <v>1</v>
      </c>
      <c r="C134" s="1" cm="1">
        <f t="array" ref="C134">_xll.H($A134,25)/$B134</f>
        <v>-765.67200000000003</v>
      </c>
      <c r="D134" s="1" cm="1">
        <f t="array" ref="D134">_xll.S($A134,25)/$B134</f>
        <v>73.22</v>
      </c>
      <c r="E134" s="1" cm="1">
        <f t="array" ref="E134">_xll.CP($A134,25)/$B134</f>
        <v>64.932571382372458</v>
      </c>
      <c r="F134" s="8" t="e" cm="1">
        <f t="array" ref="F134">IF(_xll.DE(A134)&gt;0,_xll.MW(A134)/(602.2*_xll.DE(A134)),"")/$B134</f>
        <v>#VALUE!</v>
      </c>
      <c r="H134" s="4" t="s">
        <v>2620</v>
      </c>
      <c r="I134" s="1" t="e" cm="1">
        <f t="array" ref="I134">_xll.H($H134,25)/$B134</f>
        <v>#VALUE!</v>
      </c>
      <c r="J134" s="1" t="e" cm="1">
        <f t="array" ref="J134">_xll.S($H134,25)/$B134</f>
        <v>#VALUE!</v>
      </c>
      <c r="K134" s="1" t="e" cm="1">
        <f t="array" ref="K134">_xll.CP($H134,25)/$B134</f>
        <v>#VALUE!</v>
      </c>
      <c r="L134" s="8" t="e" cm="1">
        <f t="array" ref="L134">IF(_xll.DE(H134)&gt;0,_xll.MW(H134)/(602.2*_xll.DE(H134)),"")/$B134</f>
        <v>#VALUE!</v>
      </c>
      <c r="N134" s="1" t="str">
        <f t="shared" si="18"/>
        <v/>
      </c>
      <c r="O134" s="1" t="str">
        <f t="shared" si="19"/>
        <v/>
      </c>
      <c r="P134" s="4" t="str">
        <f t="shared" si="26"/>
        <v>Ti(NO3)O</v>
      </c>
      <c r="Q134" s="1" t="str">
        <f t="shared" si="20"/>
        <v/>
      </c>
      <c r="R134" s="1" t="str">
        <f t="shared" si="21"/>
        <v/>
      </c>
      <c r="T134" s="1" t="str">
        <f t="shared" si="22"/>
        <v/>
      </c>
      <c r="U134" s="1" t="str">
        <f t="shared" si="23"/>
        <v/>
      </c>
      <c r="W134" s="8" t="str">
        <f t="shared" si="24"/>
        <v/>
      </c>
      <c r="X134" s="8" t="str">
        <f t="shared" si="25"/>
        <v/>
      </c>
    </row>
    <row r="135" spans="1:24" ht="18">
      <c r="A135" s="4" t="s">
        <v>212</v>
      </c>
      <c r="B135" s="4">
        <v>1</v>
      </c>
      <c r="C135" s="1" cm="1">
        <f t="array" ref="C135">_xll.H($A135,25)/$B135</f>
        <v>-558.99998229980474</v>
      </c>
      <c r="D135" s="1" cm="1">
        <f t="array" ref="D135">_xll.S($A135,25)/$B135</f>
        <v>96.500003982543944</v>
      </c>
      <c r="E135" s="1" cm="1">
        <f t="array" ref="E135">_xll.CP($A135,25)/$B135</f>
        <v>68.216995232750165</v>
      </c>
      <c r="F135" s="8" t="e" cm="1">
        <f t="array" ref="F135">IF(_xll.DE(A135)&gt;0,_xll.MW(A135)/(602.2*_xll.DE(A135)),"")/$B135</f>
        <v>#VALUE!</v>
      </c>
      <c r="H135" s="4" t="s">
        <v>2621</v>
      </c>
      <c r="I135" s="1" t="e" cm="1">
        <f t="array" ref="I135">_xll.H($H135,25)/$B135</f>
        <v>#VALUE!</v>
      </c>
      <c r="J135" s="1" t="e" cm="1">
        <f t="array" ref="J135">_xll.S($H135,25)/$B135</f>
        <v>#VALUE!</v>
      </c>
      <c r="K135" s="1" t="e" cm="1">
        <f t="array" ref="K135">_xll.CP($H135,25)/$B135</f>
        <v>#VALUE!</v>
      </c>
      <c r="L135" s="8" t="e" cm="1">
        <f t="array" ref="L135">IF(_xll.DE(H135)&gt;0,_xll.MW(H135)/(602.2*_xll.DE(H135)),"")/$B135</f>
        <v>#VALUE!</v>
      </c>
      <c r="N135" s="1" t="str">
        <f t="shared" si="18"/>
        <v/>
      </c>
      <c r="O135" s="1" t="str">
        <f t="shared" si="19"/>
        <v/>
      </c>
      <c r="P135" s="4" t="str">
        <f t="shared" si="26"/>
        <v>UNNO3</v>
      </c>
      <c r="Q135" s="1" t="str">
        <f t="shared" si="20"/>
        <v/>
      </c>
      <c r="R135" s="1" t="str">
        <f t="shared" si="21"/>
        <v/>
      </c>
      <c r="T135" s="1" t="str">
        <f t="shared" si="22"/>
        <v/>
      </c>
      <c r="U135" s="1" t="str">
        <f t="shared" si="23"/>
        <v/>
      </c>
      <c r="W135" s="8" t="str">
        <f t="shared" si="24"/>
        <v/>
      </c>
      <c r="X135" s="8" t="str">
        <f t="shared" si="25"/>
        <v/>
      </c>
    </row>
    <row r="136" spans="1:24" ht="18">
      <c r="A136" s="4" t="s">
        <v>58</v>
      </c>
      <c r="B136" s="4">
        <v>1</v>
      </c>
      <c r="C136" s="1" cm="1">
        <f t="array" ref="C136">_xll.H($A136,25)/$B136</f>
        <v>-981.40005126953133</v>
      </c>
      <c r="D136" s="1" cm="1">
        <f t="array" ref="D136">_xll.S($A136,25)/$B136</f>
        <v>95.395204788208005</v>
      </c>
      <c r="E136" s="1" cm="1">
        <f t="array" ref="E136">_xll.CP($A136,25)/$B136</f>
        <v>68.351039028873444</v>
      </c>
      <c r="F136" s="8" t="e" cm="1">
        <f t="array" ref="F136">IF(_xll.DE(A136)&gt;0,_xll.MW(A136)/(602.2*_xll.DE(A136)),"")/$B136</f>
        <v>#VALUE!</v>
      </c>
      <c r="H136" s="4" t="s">
        <v>2622</v>
      </c>
      <c r="I136" s="1" t="e" cm="1">
        <f t="array" ref="I136">_xll.H($H136,25)/$B136</f>
        <v>#VALUE!</v>
      </c>
      <c r="J136" s="1" t="e" cm="1">
        <f t="array" ref="J136">_xll.S($H136,25)/$B136</f>
        <v>#VALUE!</v>
      </c>
      <c r="K136" s="1" t="e" cm="1">
        <f t="array" ref="K136">_xll.CP($H136,25)/$B136</f>
        <v>#VALUE!</v>
      </c>
      <c r="L136" s="8" t="e" cm="1">
        <f t="array" ref="L136">IF(_xll.DE(H136)&gt;0,_xll.MW(H136)/(602.2*_xll.DE(H136)),"")/$B136</f>
        <v>#VALUE!</v>
      </c>
      <c r="N136" s="1" t="str">
        <f t="shared" si="18"/>
        <v/>
      </c>
      <c r="O136" s="1" t="str">
        <f t="shared" si="19"/>
        <v/>
      </c>
      <c r="P136" s="4" t="str">
        <f t="shared" si="26"/>
        <v>GdONO3</v>
      </c>
      <c r="Q136" s="1" t="str">
        <f t="shared" si="20"/>
        <v/>
      </c>
      <c r="R136" s="1" t="str">
        <f t="shared" si="21"/>
        <v/>
      </c>
      <c r="T136" s="1" t="str">
        <f t="shared" si="22"/>
        <v/>
      </c>
      <c r="U136" s="1" t="str">
        <f t="shared" si="23"/>
        <v/>
      </c>
      <c r="W136" s="8" t="str">
        <f t="shared" si="24"/>
        <v/>
      </c>
      <c r="X136" s="8" t="str">
        <f t="shared" si="25"/>
        <v/>
      </c>
    </row>
    <row r="137" spans="1:24" ht="18">
      <c r="A137" s="4" t="s">
        <v>41</v>
      </c>
      <c r="B137" s="4">
        <v>1</v>
      </c>
      <c r="C137" s="1" cm="1">
        <f t="array" ref="C137">_xll.H($A137,25)/$B137</f>
        <v>-1018.7999779052735</v>
      </c>
      <c r="D137" s="1" cm="1">
        <f t="array" ref="D137">_xll.S($A137,25)/$B137</f>
        <v>82.843196807861332</v>
      </c>
      <c r="E137" s="1" cm="1">
        <f t="array" ref="E137">_xll.CP($A137,25)/$B137</f>
        <v>68.978014841283326</v>
      </c>
      <c r="F137" s="8" t="e" cm="1">
        <f t="array" ref="F137">IF(_xll.DE(A137)&gt;0,_xll.MW(A137)/(602.2*_xll.DE(A137)),"")/$B137</f>
        <v>#VALUE!</v>
      </c>
      <c r="H137" s="4" t="s">
        <v>2623</v>
      </c>
      <c r="I137" s="1" t="e" cm="1">
        <f t="array" ref="I137">_xll.H($H137,25)/$B137</f>
        <v>#VALUE!</v>
      </c>
      <c r="J137" s="1" t="e" cm="1">
        <f t="array" ref="J137">_xll.S($H137,25)/$B137</f>
        <v>#VALUE!</v>
      </c>
      <c r="K137" s="1" t="e" cm="1">
        <f t="array" ref="K137">_xll.CP($H137,25)/$B137</f>
        <v>#VALUE!</v>
      </c>
      <c r="L137" s="8" t="e" cm="1">
        <f t="array" ref="L137">IF(_xll.DE(H137)&gt;0,_xll.MW(H137)/(602.2*_xll.DE(H137)),"")/$B137</f>
        <v>#VALUE!</v>
      </c>
      <c r="N137" s="1" t="str">
        <f t="shared" si="18"/>
        <v/>
      </c>
      <c r="O137" s="1" t="str">
        <f t="shared" si="19"/>
        <v/>
      </c>
      <c r="P137" s="4" t="str">
        <f t="shared" si="26"/>
        <v>LaONO3</v>
      </c>
      <c r="Q137" s="1" t="str">
        <f t="shared" si="20"/>
        <v/>
      </c>
      <c r="R137" s="1" t="str">
        <f t="shared" si="21"/>
        <v/>
      </c>
      <c r="T137" s="1" t="str">
        <f t="shared" si="22"/>
        <v/>
      </c>
      <c r="U137" s="1" t="str">
        <f t="shared" si="23"/>
        <v/>
      </c>
      <c r="W137" s="8" t="str">
        <f t="shared" si="24"/>
        <v/>
      </c>
      <c r="X137" s="8" t="str">
        <f t="shared" si="25"/>
        <v/>
      </c>
    </row>
    <row r="138" spans="1:24" ht="18">
      <c r="A138" s="4" t="s">
        <v>162</v>
      </c>
      <c r="B138" s="4">
        <v>1</v>
      </c>
      <c r="C138" s="1" cm="1">
        <f t="array" ref="C138">_xll.H($A138,25)/$B138</f>
        <v>-999.976</v>
      </c>
      <c r="D138" s="1" cm="1">
        <f t="array" ref="D138">_xll.S($A138,25)/$B138</f>
        <v>94.558401596069345</v>
      </c>
      <c r="E138" s="1" cm="1">
        <f t="array" ref="E138">_xll.CP($A138,25)/$B138</f>
        <v>69.8470668221278</v>
      </c>
      <c r="F138" s="8" t="e" cm="1">
        <f t="array" ref="F138">IF(_xll.DE(A138)&gt;0,_xll.MW(A138)/(602.2*_xll.DE(A138)),"")/$B138</f>
        <v>#VALUE!</v>
      </c>
      <c r="H138" s="4" t="s">
        <v>2624</v>
      </c>
      <c r="I138" s="1" t="e" cm="1">
        <f t="array" ref="I138">_xll.H($H138,25)/$B138</f>
        <v>#VALUE!</v>
      </c>
      <c r="J138" s="1" t="e" cm="1">
        <f t="array" ref="J138">_xll.S($H138,25)/$B138</f>
        <v>#VALUE!</v>
      </c>
      <c r="K138" s="1" t="e" cm="1">
        <f t="array" ref="K138">_xll.CP($H138,25)/$B138</f>
        <v>#VALUE!</v>
      </c>
      <c r="L138" s="8" t="e" cm="1">
        <f t="array" ref="L138">IF(_xll.DE(H138)&gt;0,_xll.MW(H138)/(602.2*_xll.DE(H138)),"")/$B138</f>
        <v>#VALUE!</v>
      </c>
      <c r="N138" s="1" t="str">
        <f t="shared" si="18"/>
        <v/>
      </c>
      <c r="O138" s="1" t="str">
        <f t="shared" si="19"/>
        <v/>
      </c>
      <c r="P138" s="4" t="str">
        <f t="shared" si="26"/>
        <v>NdONO3</v>
      </c>
      <c r="Q138" s="1" t="str">
        <f t="shared" si="20"/>
        <v/>
      </c>
      <c r="R138" s="1" t="str">
        <f t="shared" si="21"/>
        <v/>
      </c>
      <c r="T138" s="1" t="str">
        <f t="shared" si="22"/>
        <v/>
      </c>
      <c r="U138" s="1" t="str">
        <f t="shared" si="23"/>
        <v/>
      </c>
      <c r="W138" s="8" t="str">
        <f t="shared" si="24"/>
        <v/>
      </c>
      <c r="X138" s="8" t="str">
        <f t="shared" si="25"/>
        <v/>
      </c>
    </row>
    <row r="139" spans="1:24" ht="18">
      <c r="A139" s="1" t="s">
        <v>86</v>
      </c>
      <c r="B139" s="4">
        <v>1</v>
      </c>
      <c r="C139" s="1" cm="1">
        <f t="array" ref="C139">_xll.H($A139,25)/$B139</f>
        <v>-949.79998522949222</v>
      </c>
      <c r="D139" s="1" cm="1">
        <f t="array" ref="D139">_xll.S($A139,25)/$B139</f>
        <v>92.600000579833988</v>
      </c>
      <c r="E139" s="1" cm="1">
        <f t="array" ref="E139">_xll.CP($A139,25)/$B139</f>
        <v>70.398148881305318</v>
      </c>
      <c r="F139" s="8" t="e" cm="1">
        <f t="array" ref="F139">IF(_xll.DE(A139)&gt;0,_xll.MW(A139)/(602.2*_xll.DE(A139)),"")/$B139</f>
        <v>#VALUE!</v>
      </c>
      <c r="H139" s="1" t="s">
        <v>2625</v>
      </c>
      <c r="I139" s="1" t="e" cm="1">
        <f t="array" ref="I139">_xll.H($H139,25)/$B139</f>
        <v>#VALUE!</v>
      </c>
      <c r="J139" s="1" t="e" cm="1">
        <f t="array" ref="J139">_xll.S($H139,25)/$B139</f>
        <v>#VALUE!</v>
      </c>
      <c r="K139" s="1" t="e" cm="1">
        <f t="array" ref="K139">_xll.CP($H139,25)/$B139</f>
        <v>#VALUE!</v>
      </c>
      <c r="L139" s="8" t="e" cm="1">
        <f t="array" ref="L139">IF(_xll.DE(H139)&gt;0,_xll.MW(H139)/(602.2*_xll.DE(H139)),"")/$B139</f>
        <v>#VALUE!</v>
      </c>
      <c r="N139" s="1" t="str">
        <f t="shared" si="18"/>
        <v/>
      </c>
      <c r="O139" s="1" t="str">
        <f t="shared" si="19"/>
        <v/>
      </c>
      <c r="P139" s="4" t="str">
        <f t="shared" si="26"/>
        <v>AmONO3</v>
      </c>
      <c r="Q139" s="1" t="str">
        <f t="shared" si="20"/>
        <v/>
      </c>
      <c r="R139" s="1" t="str">
        <f t="shared" si="21"/>
        <v/>
      </c>
      <c r="T139" s="1" t="str">
        <f t="shared" si="22"/>
        <v/>
      </c>
      <c r="U139" s="1" t="str">
        <f t="shared" si="23"/>
        <v/>
      </c>
      <c r="W139" s="8" t="str">
        <f t="shared" si="24"/>
        <v/>
      </c>
      <c r="X139" s="8" t="str">
        <f t="shared" si="25"/>
        <v/>
      </c>
    </row>
    <row r="140" spans="1:24" ht="18">
      <c r="A140" s="4" t="s">
        <v>217</v>
      </c>
      <c r="B140" s="4">
        <v>1</v>
      </c>
      <c r="C140" s="1" cm="1">
        <f t="array" ref="C140">_xll.H($A140,25)/$B140</f>
        <v>-833.90000585937503</v>
      </c>
      <c r="D140" s="1" cm="1">
        <f t="array" ref="D140">_xll.S($A140,25)/$B140</f>
        <v>102.50000369262696</v>
      </c>
      <c r="E140" s="1" cm="1">
        <f t="array" ref="E140">_xll.CP($A140,25)/$B140</f>
        <v>70.77339246427708</v>
      </c>
      <c r="F140" s="8" t="e" cm="1">
        <f t="array" ref="F140">IF(_xll.DE(A140)&gt;0,_xll.MW(A140)/(602.2*_xll.DE(A140)),"")/$B140</f>
        <v>#VALUE!</v>
      </c>
      <c r="H140" s="4" t="s">
        <v>2626</v>
      </c>
      <c r="I140" s="1" t="e" cm="1">
        <f t="array" ref="I140">_xll.H($H140,25)/$B140</f>
        <v>#VALUE!</v>
      </c>
      <c r="J140" s="1" t="e" cm="1">
        <f t="array" ref="J140">_xll.S($H140,25)/$B140</f>
        <v>#VALUE!</v>
      </c>
      <c r="K140" s="1" t="e" cm="1">
        <f t="array" ref="K140">_xll.CP($H140,25)/$B140</f>
        <v>#VALUE!</v>
      </c>
      <c r="L140" s="8" t="e" cm="1">
        <f t="array" ref="L140">IF(_xll.DE(H140)&gt;0,_xll.MW(H140)/(602.2*_xll.DE(H140)),"")/$B140</f>
        <v>#VALUE!</v>
      </c>
      <c r="N140" s="1" t="str">
        <f t="shared" si="18"/>
        <v/>
      </c>
      <c r="O140" s="1" t="str">
        <f t="shared" si="19"/>
        <v/>
      </c>
      <c r="P140" s="4" t="str">
        <f t="shared" si="26"/>
        <v>UONO3</v>
      </c>
      <c r="Q140" s="1" t="str">
        <f t="shared" si="20"/>
        <v/>
      </c>
      <c r="R140" s="1" t="str">
        <f t="shared" si="21"/>
        <v/>
      </c>
      <c r="T140" s="1" t="str">
        <f t="shared" si="22"/>
        <v/>
      </c>
      <c r="U140" s="1" t="str">
        <f t="shared" si="23"/>
        <v/>
      </c>
      <c r="W140" s="8" t="str">
        <f t="shared" si="24"/>
        <v/>
      </c>
      <c r="X140" s="8" t="str">
        <f t="shared" si="25"/>
        <v/>
      </c>
    </row>
    <row r="141" spans="1:24" ht="18">
      <c r="A141" s="4" t="s">
        <v>21</v>
      </c>
      <c r="B141" s="4">
        <v>1</v>
      </c>
      <c r="C141" s="1" cm="1">
        <f t="array" ref="C141">_xll.H($A141,25)/$B141</f>
        <v>-1000.3939786376953</v>
      </c>
      <c r="D141" s="1" cm="1">
        <f t="array" ref="D141">_xll.S($A141,25)/$B141</f>
        <v>100.416</v>
      </c>
      <c r="E141" s="1" cm="1">
        <f t="array" ref="E141">_xll.CP($A141,25)/$B141</f>
        <v>70.935238023641247</v>
      </c>
      <c r="F141" s="8" t="e" cm="1">
        <f t="array" ref="F141">IF(_xll.DE(A141)&gt;0,_xll.MW(A141)/(602.2*_xll.DE(A141)),"")/$B141</f>
        <v>#VALUE!</v>
      </c>
      <c r="H141" s="4" t="s">
        <v>2627</v>
      </c>
      <c r="I141" s="1" t="e" cm="1">
        <f t="array" ref="I141">_xll.H($H141,25)/$B141</f>
        <v>#VALUE!</v>
      </c>
      <c r="J141" s="1" t="e" cm="1">
        <f t="array" ref="J141">_xll.S($H141,25)/$B141</f>
        <v>#VALUE!</v>
      </c>
      <c r="K141" s="1" t="e" cm="1">
        <f t="array" ref="K141">_xll.CP($H141,25)/$B141</f>
        <v>#VALUE!</v>
      </c>
      <c r="L141" s="8" t="e" cm="1">
        <f t="array" ref="L141">IF(_xll.DE(H141)&gt;0,_xll.MW(H141)/(602.2*_xll.DE(H141)),"")/$B141</f>
        <v>#VALUE!</v>
      </c>
      <c r="N141" s="1" t="str">
        <f t="shared" si="18"/>
        <v/>
      </c>
      <c r="O141" s="1" t="str">
        <f t="shared" si="19"/>
        <v/>
      </c>
      <c r="P141" s="4" t="str">
        <f t="shared" si="26"/>
        <v>SmONO3</v>
      </c>
      <c r="Q141" s="1" t="str">
        <f t="shared" si="20"/>
        <v/>
      </c>
      <c r="R141" s="1" t="str">
        <f t="shared" si="21"/>
        <v/>
      </c>
      <c r="T141" s="1" t="str">
        <f t="shared" si="22"/>
        <v/>
      </c>
      <c r="U141" s="1" t="str">
        <f t="shared" si="23"/>
        <v/>
      </c>
      <c r="W141" s="8" t="str">
        <f t="shared" si="24"/>
        <v/>
      </c>
      <c r="X141" s="8" t="str">
        <f t="shared" si="25"/>
        <v/>
      </c>
    </row>
    <row r="142" spans="1:24" ht="18">
      <c r="A142" s="4" t="s">
        <v>255</v>
      </c>
      <c r="B142" s="4">
        <v>1</v>
      </c>
      <c r="C142" s="1" cm="1">
        <f t="array" ref="C142">_xll.H($A142,25)/$B142</f>
        <v>-407.10321276855473</v>
      </c>
      <c r="D142" s="1" cm="1">
        <f t="array" ref="D142">_xll.S($A142,25)/$B142</f>
        <v>117.152</v>
      </c>
      <c r="E142" s="1" cm="1">
        <f t="array" ref="E142">_xll.CP($A142,25)/$B142</f>
        <v>71.563823261173837</v>
      </c>
      <c r="F142" s="8" t="e" cm="1">
        <f t="array" ref="F142">IF(_xll.DE(A142)&gt;0,_xll.MW(A142)/(602.2*_xll.DE(A142)),"")/$B142</f>
        <v>#VALUE!</v>
      </c>
      <c r="H142" s="4" t="s">
        <v>2628</v>
      </c>
      <c r="I142" s="1" t="e" cm="1">
        <f t="array" ref="I142">_xll.H($H142,25)/$B142</f>
        <v>#VALUE!</v>
      </c>
      <c r="J142" s="1" t="e" cm="1">
        <f t="array" ref="J142">_xll.S($H142,25)/$B142</f>
        <v>#VALUE!</v>
      </c>
      <c r="K142" s="1" t="e" cm="1">
        <f t="array" ref="K142">_xll.CP($H142,25)/$B142</f>
        <v>#VALUE!</v>
      </c>
      <c r="L142" s="8" t="e" cm="1">
        <f t="array" ref="L142">IF(_xll.DE(H142)&gt;0,_xll.MW(H142)/(602.2*_xll.DE(H142)),"")/$B142</f>
        <v>#VALUE!</v>
      </c>
      <c r="N142" s="1" t="str">
        <f t="shared" si="18"/>
        <v/>
      </c>
      <c r="O142" s="1" t="str">
        <f t="shared" si="19"/>
        <v/>
      </c>
      <c r="P142" s="4" t="str">
        <f t="shared" si="26"/>
        <v>Nb(NO3)2</v>
      </c>
      <c r="Q142" s="1" t="str">
        <f t="shared" si="20"/>
        <v/>
      </c>
      <c r="R142" s="1" t="str">
        <f t="shared" si="21"/>
        <v/>
      </c>
      <c r="T142" s="1" t="str">
        <f t="shared" si="22"/>
        <v/>
      </c>
      <c r="U142" s="1" t="str">
        <f t="shared" si="23"/>
        <v/>
      </c>
      <c r="W142" s="8" t="str">
        <f t="shared" si="24"/>
        <v/>
      </c>
      <c r="X142" s="8" t="str">
        <f t="shared" si="25"/>
        <v/>
      </c>
    </row>
    <row r="143" spans="1:24" ht="18">
      <c r="A143" s="1" t="s">
        <v>23</v>
      </c>
      <c r="B143" s="4">
        <v>1</v>
      </c>
      <c r="C143" s="1" cm="1">
        <f t="array" ref="C143">_xll.H($A143,25)/$B143</f>
        <v>-931.00001220703132</v>
      </c>
      <c r="D143" s="1" cm="1">
        <f t="array" ref="D143">_xll.S($A143,25)/$B143</f>
        <v>105.60000128173829</v>
      </c>
      <c r="E143" s="1" cm="1">
        <f t="array" ref="E143">_xll.CP($A143,25)/$B143</f>
        <v>71.56995342338405</v>
      </c>
      <c r="F143" s="8" t="e" cm="1">
        <f t="array" ref="F143">IF(_xll.DE(A143)&gt;0,_xll.MW(A143)/(602.2*_xll.DE(A143)),"")/$B143</f>
        <v>#VALUE!</v>
      </c>
      <c r="H143" s="1" t="s">
        <v>2629</v>
      </c>
      <c r="I143" s="1" t="e" cm="1">
        <f t="array" ref="I143">_xll.H($H143,25)/$B143</f>
        <v>#VALUE!</v>
      </c>
      <c r="J143" s="1" t="e" cm="1">
        <f t="array" ref="J143">_xll.S($H143,25)/$B143</f>
        <v>#VALUE!</v>
      </c>
      <c r="K143" s="1" t="e" cm="1">
        <f t="array" ref="K143">_xll.CP($H143,25)/$B143</f>
        <v>#VALUE!</v>
      </c>
      <c r="L143" s="8" t="e" cm="1">
        <f t="array" ref="L143">IF(_xll.DE(H143)&gt;0,_xll.MW(H143)/(602.2*_xll.DE(H143)),"")/$B143</f>
        <v>#VALUE!</v>
      </c>
      <c r="N143" s="1" t="str">
        <f t="shared" si="18"/>
        <v/>
      </c>
      <c r="O143" s="1" t="str">
        <f t="shared" si="19"/>
        <v/>
      </c>
      <c r="P143" s="4" t="str">
        <f t="shared" si="26"/>
        <v>PuONO3</v>
      </c>
      <c r="Q143" s="1" t="str">
        <f t="shared" si="20"/>
        <v/>
      </c>
      <c r="R143" s="1" t="str">
        <f t="shared" si="21"/>
        <v/>
      </c>
      <c r="T143" s="1" t="str">
        <f t="shared" si="22"/>
        <v/>
      </c>
      <c r="U143" s="1" t="str">
        <f t="shared" si="23"/>
        <v/>
      </c>
      <c r="W143" s="8" t="str">
        <f t="shared" si="24"/>
        <v/>
      </c>
      <c r="X143" s="8" t="str">
        <f t="shared" si="25"/>
        <v/>
      </c>
    </row>
    <row r="144" spans="1:24" ht="18">
      <c r="A144" s="4" t="s">
        <v>403</v>
      </c>
      <c r="B144" s="4">
        <v>1</v>
      </c>
      <c r="C144" s="1" cm="1">
        <f t="array" ref="C144">_xll.H($A144,25)/$B144</f>
        <v>-605.84321276855474</v>
      </c>
      <c r="D144" s="1" cm="1">
        <f t="array" ref="D144">_xll.S($A144,25)/$B144</f>
        <v>280.30709149169923</v>
      </c>
      <c r="E144" s="1" cm="1">
        <f t="array" ref="E144">_xll.CP($A144,25)/$B144</f>
        <v>72.199098190307623</v>
      </c>
      <c r="F144" s="8" t="e" cm="1">
        <f t="array" ref="F144">IF(_xll.DE(A144)&gt;0,_xll.MW(A144)/(602.2*_xll.DE(A144)),"")/$B144</f>
        <v>#VALUE!</v>
      </c>
      <c r="H144" s="4" t="s">
        <v>2630</v>
      </c>
      <c r="I144" s="1" t="e" cm="1">
        <f t="array" ref="I144">_xll.H($H144,25)/$B144</f>
        <v>#VALUE!</v>
      </c>
      <c r="J144" s="1" t="e" cm="1">
        <f t="array" ref="J144">_xll.S($H144,25)/$B144</f>
        <v>#VALUE!</v>
      </c>
      <c r="K144" s="1" t="e" cm="1">
        <f t="array" ref="K144">_xll.CP($H144,25)/$B144</f>
        <v>#VALUE!</v>
      </c>
      <c r="L144" s="8" t="e" cm="1">
        <f t="array" ref="L144">IF(_xll.DE(H144)&gt;0,_xll.MW(H144)/(602.2*_xll.DE(H144)),"")/$B144</f>
        <v>#VALUE!</v>
      </c>
      <c r="N144" s="1" t="str">
        <f t="shared" si="18"/>
        <v/>
      </c>
      <c r="O144" s="1" t="str">
        <f t="shared" si="19"/>
        <v/>
      </c>
      <c r="P144" s="4" t="str">
        <f t="shared" si="26"/>
        <v>Li2(NO3)2</v>
      </c>
      <c r="Q144" s="1" t="str">
        <f t="shared" si="20"/>
        <v/>
      </c>
      <c r="R144" s="1" t="str">
        <f t="shared" si="21"/>
        <v/>
      </c>
      <c r="T144" s="1" t="str">
        <f t="shared" si="22"/>
        <v/>
      </c>
      <c r="U144" s="1" t="str">
        <f t="shared" si="23"/>
        <v/>
      </c>
      <c r="W144" s="8" t="str">
        <f t="shared" si="24"/>
        <v/>
      </c>
      <c r="X144" s="8" t="str">
        <f t="shared" si="25"/>
        <v/>
      </c>
    </row>
    <row r="145" spans="1:24" ht="18">
      <c r="A145" s="4" t="s">
        <v>69</v>
      </c>
      <c r="B145" s="4">
        <v>1</v>
      </c>
      <c r="C145" s="1" cm="1">
        <f t="array" ref="C145">_xll.H($A145,25)/$B145</f>
        <v>-903.74400000000003</v>
      </c>
      <c r="D145" s="1" cm="1">
        <f t="array" ref="D145">_xll.S($A145,25)/$B145</f>
        <v>92.048000000000002</v>
      </c>
      <c r="E145" s="1" cm="1">
        <f t="array" ref="E145">_xll.CP($A145,25)/$B145</f>
        <v>72.474342848280813</v>
      </c>
      <c r="F145" s="8" t="e" cm="1">
        <f t="array" ref="F145">IF(_xll.DE(A145)&gt;0,_xll.MW(A145)/(602.2*_xll.DE(A145)),"")/$B145</f>
        <v>#VALUE!</v>
      </c>
      <c r="H145" s="4" t="s">
        <v>2631</v>
      </c>
      <c r="I145" s="1" t="e" cm="1">
        <f t="array" ref="I145">_xll.H($H145,25)/$B145</f>
        <v>#VALUE!</v>
      </c>
      <c r="J145" s="1" t="e" cm="1">
        <f t="array" ref="J145">_xll.S($H145,25)/$B145</f>
        <v>#VALUE!</v>
      </c>
      <c r="K145" s="1" t="e" cm="1">
        <f t="array" ref="K145">_xll.CP($H145,25)/$B145</f>
        <v>#VALUE!</v>
      </c>
      <c r="L145" s="8" t="e" cm="1">
        <f t="array" ref="L145">IF(_xll.DE(H145)&gt;0,_xll.MW(H145)/(602.2*_xll.DE(H145)),"")/$B145</f>
        <v>#VALUE!</v>
      </c>
      <c r="N145" s="1" t="str">
        <f t="shared" si="18"/>
        <v/>
      </c>
      <c r="O145" s="1" t="str">
        <f t="shared" si="19"/>
        <v/>
      </c>
      <c r="P145" s="4" t="str">
        <f t="shared" si="26"/>
        <v>EuONO3</v>
      </c>
      <c r="Q145" s="1" t="str">
        <f t="shared" si="20"/>
        <v/>
      </c>
      <c r="R145" s="1" t="str">
        <f t="shared" si="21"/>
        <v/>
      </c>
      <c r="T145" s="1" t="str">
        <f t="shared" si="22"/>
        <v/>
      </c>
      <c r="U145" s="1" t="str">
        <f t="shared" si="23"/>
        <v/>
      </c>
      <c r="W145" s="8" t="str">
        <f t="shared" si="24"/>
        <v/>
      </c>
      <c r="X145" s="8" t="str">
        <f t="shared" si="25"/>
        <v/>
      </c>
    </row>
    <row r="146" spans="1:24" ht="18">
      <c r="A146" s="4" t="s">
        <v>42</v>
      </c>
      <c r="B146" s="4">
        <v>1</v>
      </c>
      <c r="C146" s="1" cm="1">
        <f t="array" ref="C146">_xll.H($A146,25)/$B146</f>
        <v>-799.59996508789061</v>
      </c>
      <c r="D146" s="1" cm="1">
        <f t="array" ref="D146">_xll.S($A146,25)/$B146</f>
        <v>83.700916488647465</v>
      </c>
      <c r="E146" s="1" cm="1">
        <f t="array" ref="E146">_xll.CP($A146,25)/$B146</f>
        <v>74.116343139211651</v>
      </c>
      <c r="F146" s="8" t="e" cm="1">
        <f t="array" ref="F146">IF(_xll.DE(A146)&gt;0,_xll.MW(A146)/(602.2*_xll.DE(A146)),"")/$B146</f>
        <v>#VALUE!</v>
      </c>
      <c r="H146" s="4" t="s">
        <v>2632</v>
      </c>
      <c r="I146" s="1" t="e" cm="1">
        <f t="array" ref="I146">_xll.H($H146,25)/$B146</f>
        <v>#VALUE!</v>
      </c>
      <c r="J146" s="1" t="e" cm="1">
        <f t="array" ref="J146">_xll.S($H146,25)/$B146</f>
        <v>#VALUE!</v>
      </c>
      <c r="K146" s="1" t="e" cm="1">
        <f t="array" ref="K146">_xll.CP($H146,25)/$B146</f>
        <v>#VALUE!</v>
      </c>
      <c r="L146" s="8" t="e" cm="1">
        <f t="array" ref="L146">IF(_xll.DE(H146)&gt;0,_xll.MW(H146)/(602.2*_xll.DE(H146)),"")/$B146</f>
        <v>#VALUE!</v>
      </c>
      <c r="N146" s="1" t="str">
        <f t="shared" si="18"/>
        <v/>
      </c>
      <c r="O146" s="1" t="str">
        <f t="shared" si="19"/>
        <v/>
      </c>
      <c r="P146" s="4" t="str">
        <f t="shared" si="26"/>
        <v>Mg(OH)NO3</v>
      </c>
      <c r="Q146" s="1" t="str">
        <f t="shared" si="20"/>
        <v/>
      </c>
      <c r="R146" s="1" t="str">
        <f t="shared" si="21"/>
        <v/>
      </c>
      <c r="T146" s="1" t="str">
        <f t="shared" si="22"/>
        <v/>
      </c>
      <c r="U146" s="1" t="str">
        <f t="shared" si="23"/>
        <v/>
      </c>
      <c r="W146" s="8" t="str">
        <f t="shared" si="24"/>
        <v/>
      </c>
      <c r="X146" s="8" t="str">
        <f t="shared" si="25"/>
        <v/>
      </c>
    </row>
    <row r="147" spans="1:24" ht="18">
      <c r="A147" s="4" t="s">
        <v>281</v>
      </c>
      <c r="B147" s="4">
        <v>1</v>
      </c>
      <c r="C147" s="1" cm="1">
        <f t="array" ref="C147">_xll.H($A147,25)/$B147</f>
        <v>-534.71508508300781</v>
      </c>
      <c r="D147" s="1" cm="1">
        <f t="array" ref="D147">_xll.S($A147,25)/$B147</f>
        <v>121.75399459838867</v>
      </c>
      <c r="E147" s="1" cm="1">
        <f t="array" ref="E147">_xll.CP($A147,25)/$B147</f>
        <v>74.474997299194342</v>
      </c>
      <c r="F147" s="8" t="e" cm="1">
        <f t="array" ref="F147">IF(_xll.DE(A147)&gt;0,_xll.MW(A147)/(602.2*_xll.DE(A147)),"")/$B147</f>
        <v>#VALUE!</v>
      </c>
      <c r="H147" s="4" t="s">
        <v>2633</v>
      </c>
      <c r="I147" s="1" t="e" cm="1">
        <f t="array" ref="I147">_xll.H($H147,25)/$B147</f>
        <v>#VALUE!</v>
      </c>
      <c r="J147" s="1" t="e" cm="1">
        <f t="array" ref="J147">_xll.S($H147,25)/$B147</f>
        <v>#VALUE!</v>
      </c>
      <c r="K147" s="1" t="e" cm="1">
        <f t="array" ref="K147">_xll.CP($H147,25)/$B147</f>
        <v>#VALUE!</v>
      </c>
      <c r="L147" s="8" t="e" cm="1">
        <f t="array" ref="L147">IF(_xll.DE(H147)&gt;0,_xll.MW(H147)/(602.2*_xll.DE(H147)),"")/$B147</f>
        <v>#VALUE!</v>
      </c>
      <c r="N147" s="1" t="str">
        <f t="shared" si="18"/>
        <v/>
      </c>
      <c r="O147" s="1" t="str">
        <f t="shared" si="19"/>
        <v/>
      </c>
      <c r="P147" s="4" t="str">
        <f t="shared" si="26"/>
        <v>PbFNO3</v>
      </c>
      <c r="Q147" s="1" t="str">
        <f t="shared" si="20"/>
        <v/>
      </c>
      <c r="R147" s="1" t="str">
        <f t="shared" si="21"/>
        <v/>
      </c>
      <c r="T147" s="1" t="str">
        <f t="shared" si="22"/>
        <v/>
      </c>
      <c r="U147" s="1" t="str">
        <f t="shared" si="23"/>
        <v/>
      </c>
      <c r="W147" s="8" t="str">
        <f t="shared" si="24"/>
        <v/>
      </c>
      <c r="X147" s="8" t="str">
        <f t="shared" si="25"/>
        <v/>
      </c>
    </row>
    <row r="148" spans="1:24" ht="18">
      <c r="A148" s="4" t="s">
        <v>227</v>
      </c>
      <c r="B148" s="4">
        <v>1</v>
      </c>
      <c r="C148" s="1" cm="1">
        <f t="array" ref="C148">_xll.H($A148,25)/$B148</f>
        <v>-374.04960638427735</v>
      </c>
      <c r="D148" s="1" cm="1">
        <f t="array" ref="D148">_xll.S($A148,25)/$B148</f>
        <v>107.52880319213868</v>
      </c>
      <c r="E148" s="1" cm="1">
        <f t="array" ref="E148">_xll.CP($A148,25)/$B148</f>
        <v>74.539162900000008</v>
      </c>
      <c r="F148" s="8" t="e" cm="1">
        <f t="array" ref="F148">IF(_xll.DE(A148)&gt;0,_xll.MW(A148)/(602.2*_xll.DE(A148)),"")/$B148</f>
        <v>#VALUE!</v>
      </c>
      <c r="H148" s="4" t="s">
        <v>2634</v>
      </c>
      <c r="I148" s="1" t="e" cm="1">
        <f t="array" ref="I148">_xll.H($H148,25)/$B148</f>
        <v>#VALUE!</v>
      </c>
      <c r="J148" s="1" t="e" cm="1">
        <f t="array" ref="J148">_xll.S($H148,25)/$B148</f>
        <v>#VALUE!</v>
      </c>
      <c r="K148" s="1" t="e" cm="1">
        <f t="array" ref="K148">_xll.CP($H148,25)/$B148</f>
        <v>#VALUE!</v>
      </c>
      <c r="L148" s="8" t="e" cm="1">
        <f t="array" ref="L148">IF(_xll.DE(H148)&gt;0,_xll.MW(H148)/(602.2*_xll.DE(H148)),"")/$B148</f>
        <v>#VALUE!</v>
      </c>
      <c r="N148" s="1" t="str">
        <f t="shared" si="18"/>
        <v/>
      </c>
      <c r="O148" s="1" t="str">
        <f t="shared" si="19"/>
        <v/>
      </c>
      <c r="P148" s="4" t="str">
        <f t="shared" si="26"/>
        <v>SbONO3</v>
      </c>
      <c r="Q148" s="1" t="str">
        <f t="shared" si="20"/>
        <v/>
      </c>
      <c r="R148" s="1" t="str">
        <f t="shared" si="21"/>
        <v/>
      </c>
      <c r="T148" s="1" t="str">
        <f t="shared" si="22"/>
        <v/>
      </c>
      <c r="U148" s="1" t="str">
        <f t="shared" si="23"/>
        <v/>
      </c>
      <c r="W148" s="8" t="str">
        <f t="shared" si="24"/>
        <v/>
      </c>
      <c r="X148" s="8" t="str">
        <f t="shared" si="25"/>
        <v/>
      </c>
    </row>
    <row r="149" spans="1:24" ht="18">
      <c r="A149" s="4" t="s">
        <v>237</v>
      </c>
      <c r="B149" s="4">
        <v>1</v>
      </c>
      <c r="C149" s="1" cm="1">
        <f t="array" ref="C149">_xll.H($A149,25)/$B149</f>
        <v>-390.78560638427734</v>
      </c>
      <c r="D149" s="1" cm="1">
        <f t="array" ref="D149">_xll.S($A149,25)/$B149</f>
        <v>129.70399201965333</v>
      </c>
      <c r="E149" s="1" cm="1">
        <f t="array" ref="E149">_xll.CP($A149,25)/$B149</f>
        <v>75.603372639798735</v>
      </c>
      <c r="F149" s="8" t="e" cm="1">
        <f t="array" ref="F149">IF(_xll.DE(A149)&gt;0,_xll.MW(A149)/(602.2*_xll.DE(A149)),"")/$B149</f>
        <v>#VALUE!</v>
      </c>
      <c r="H149" s="4" t="s">
        <v>2635</v>
      </c>
      <c r="I149" s="1" t="e" cm="1">
        <f t="array" ref="I149">_xll.H($H149,25)/$B149</f>
        <v>#VALUE!</v>
      </c>
      <c r="J149" s="1" t="e" cm="1">
        <f t="array" ref="J149">_xll.S($H149,25)/$B149</f>
        <v>#VALUE!</v>
      </c>
      <c r="K149" s="1" t="e" cm="1">
        <f t="array" ref="K149">_xll.CP($H149,25)/$B149</f>
        <v>#VALUE!</v>
      </c>
      <c r="L149" s="8" t="e" cm="1">
        <f t="array" ref="L149">IF(_xll.DE(H149)&gt;0,_xll.MW(H149)/(602.2*_xll.DE(H149)),"")/$B149</f>
        <v>#VALUE!</v>
      </c>
      <c r="N149" s="1" t="str">
        <f t="shared" si="18"/>
        <v/>
      </c>
      <c r="O149" s="1" t="str">
        <f t="shared" si="19"/>
        <v/>
      </c>
      <c r="P149" s="4" t="str">
        <f t="shared" si="26"/>
        <v>Ta(NO3)2</v>
      </c>
      <c r="Q149" s="1" t="str">
        <f t="shared" si="20"/>
        <v/>
      </c>
      <c r="R149" s="1" t="str">
        <f t="shared" si="21"/>
        <v/>
      </c>
      <c r="T149" s="1" t="str">
        <f t="shared" si="22"/>
        <v/>
      </c>
      <c r="U149" s="1" t="str">
        <f t="shared" si="23"/>
        <v/>
      </c>
      <c r="W149" s="8" t="str">
        <f t="shared" si="24"/>
        <v/>
      </c>
      <c r="X149" s="8" t="str">
        <f t="shared" si="25"/>
        <v/>
      </c>
    </row>
    <row r="150" spans="1:24" ht="18">
      <c r="A150" s="4" t="s">
        <v>311</v>
      </c>
      <c r="B150" s="4">
        <v>1</v>
      </c>
      <c r="C150" s="1" cm="1">
        <f t="array" ref="C150">_xll.H($A150,25)/$B150</f>
        <v>-430.9000000610352</v>
      </c>
      <c r="D150" s="1" cm="1">
        <f t="array" ref="D150">_xll.S($A150,25)/$B150</f>
        <v>125.16999795532227</v>
      </c>
      <c r="E150" s="1" cm="1">
        <f t="array" ref="E150">_xll.CP($A150,25)/$B150</f>
        <v>75.699996475219734</v>
      </c>
      <c r="F150" s="8" t="e" cm="1">
        <f t="array" ref="F150">IF(_xll.DE(A150)&gt;0,_xll.MW(A150)/(602.2*_xll.DE(A150)),"")/$B150</f>
        <v>#VALUE!</v>
      </c>
      <c r="H150" s="4" t="s">
        <v>2636</v>
      </c>
      <c r="I150" s="1" t="e" cm="1">
        <f t="array" ref="I150">_xll.H($H150,25)/$B150</f>
        <v>#VALUE!</v>
      </c>
      <c r="J150" s="1" t="e" cm="1">
        <f t="array" ref="J150">_xll.S($H150,25)/$B150</f>
        <v>#VALUE!</v>
      </c>
      <c r="K150" s="1" t="e" cm="1">
        <f t="array" ref="K150">_xll.CP($H150,25)/$B150</f>
        <v>#VALUE!</v>
      </c>
      <c r="L150" s="8" t="e" cm="1">
        <f t="array" ref="L150">IF(_xll.DE(H150)&gt;0,_xll.MW(H150)/(602.2*_xll.DE(H150)),"")/$B150</f>
        <v>#VALUE!</v>
      </c>
      <c r="N150" s="1" t="str">
        <f t="shared" si="18"/>
        <v/>
      </c>
      <c r="O150" s="1" t="str">
        <f t="shared" si="19"/>
        <v/>
      </c>
      <c r="P150" s="4" t="str">
        <f t="shared" si="26"/>
        <v>Lu(NO3)2</v>
      </c>
      <c r="Q150" s="1" t="str">
        <f t="shared" si="20"/>
        <v/>
      </c>
      <c r="R150" s="1" t="str">
        <f t="shared" si="21"/>
        <v/>
      </c>
      <c r="T150" s="1" t="str">
        <f t="shared" si="22"/>
        <v/>
      </c>
      <c r="U150" s="1" t="str">
        <f t="shared" si="23"/>
        <v/>
      </c>
      <c r="W150" s="8" t="str">
        <f t="shared" si="24"/>
        <v/>
      </c>
      <c r="X150" s="8" t="str">
        <f t="shared" si="25"/>
        <v/>
      </c>
    </row>
    <row r="151" spans="1:24" ht="18">
      <c r="A151" s="4" t="s">
        <v>305</v>
      </c>
      <c r="B151" s="4">
        <v>1</v>
      </c>
      <c r="C151" s="1" cm="1">
        <f t="array" ref="C151">_xll.H($A151,25)/$B151</f>
        <v>-502.00000500488284</v>
      </c>
      <c r="D151" s="1" cm="1">
        <f t="array" ref="D151">_xll.S($A151,25)/$B151</f>
        <v>125.94000564575195</v>
      </c>
      <c r="E151" s="1" cm="1">
        <f t="array" ref="E151">_xll.CP($A151,25)/$B151</f>
        <v>75.819996948242192</v>
      </c>
      <c r="F151" s="8" t="e" cm="1">
        <f t="array" ref="F151">IF(_xll.DE(A151)&gt;0,_xll.MW(A151)/(602.2*_xll.DE(A151)),"")/$B151</f>
        <v>#VALUE!</v>
      </c>
      <c r="H151" s="4" t="s">
        <v>2637</v>
      </c>
      <c r="I151" s="1" t="e" cm="1">
        <f t="array" ref="I151">_xll.H($H151,25)/$B151</f>
        <v>#VALUE!</v>
      </c>
      <c r="J151" s="1" t="e" cm="1">
        <f t="array" ref="J151">_xll.S($H151,25)/$B151</f>
        <v>#VALUE!</v>
      </c>
      <c r="K151" s="1" t="e" cm="1">
        <f t="array" ref="K151">_xll.CP($H151,25)/$B151</f>
        <v>#VALUE!</v>
      </c>
      <c r="L151" s="8" t="e" cm="1">
        <f t="array" ref="L151">IF(_xll.DE(H151)&gt;0,_xll.MW(H151)/(602.2*_xll.DE(H151)),"")/$B151</f>
        <v>#VALUE!</v>
      </c>
      <c r="N151" s="1" t="str">
        <f t="shared" si="18"/>
        <v/>
      </c>
      <c r="O151" s="1" t="str">
        <f t="shared" si="19"/>
        <v/>
      </c>
      <c r="P151" s="4" t="str">
        <f t="shared" si="26"/>
        <v>La(NO3)2</v>
      </c>
      <c r="Q151" s="1" t="str">
        <f t="shared" si="20"/>
        <v/>
      </c>
      <c r="R151" s="1" t="str">
        <f t="shared" si="21"/>
        <v/>
      </c>
      <c r="T151" s="1" t="str">
        <f t="shared" si="22"/>
        <v/>
      </c>
      <c r="U151" s="1" t="str">
        <f t="shared" si="23"/>
        <v/>
      </c>
      <c r="W151" s="8" t="str">
        <f t="shared" si="24"/>
        <v/>
      </c>
      <c r="X151" s="8" t="str">
        <f t="shared" si="25"/>
        <v/>
      </c>
    </row>
    <row r="152" spans="1:24" ht="18">
      <c r="A152" s="4" t="s">
        <v>136</v>
      </c>
      <c r="B152" s="4">
        <v>1</v>
      </c>
      <c r="C152" s="1" cm="1">
        <f t="array" ref="C152">_xll.H($A152,25)/$B152</f>
        <v>-597.79998095703127</v>
      </c>
      <c r="D152" s="1" cm="1">
        <f t="array" ref="D152">_xll.S($A152,25)/$B152</f>
        <v>140.28000231933595</v>
      </c>
      <c r="E152" s="1" cm="1">
        <f t="array" ref="E152">_xll.CP($A152,25)/$B152</f>
        <v>75.919998672485349</v>
      </c>
      <c r="F152" s="8" t="e" cm="1">
        <f t="array" ref="F152">IF(_xll.DE(A152)&gt;0,_xll.MW(A152)/(602.2*_xll.DE(A152)),"")/$B152</f>
        <v>#VALUE!</v>
      </c>
      <c r="H152" s="4" t="s">
        <v>2638</v>
      </c>
      <c r="I152" s="1" t="e" cm="1">
        <f t="array" ref="I152">_xll.H($H152,25)/$B152</f>
        <v>#VALUE!</v>
      </c>
      <c r="J152" s="1" t="e" cm="1">
        <f t="array" ref="J152">_xll.S($H152,25)/$B152</f>
        <v>#VALUE!</v>
      </c>
      <c r="K152" s="1" t="e" cm="1">
        <f t="array" ref="K152">_xll.CP($H152,25)/$B152</f>
        <v>#VALUE!</v>
      </c>
      <c r="L152" s="8" t="e" cm="1">
        <f t="array" ref="L152">IF(_xll.DE(H152)&gt;0,_xll.MW(H152)/(602.2*_xll.DE(H152)),"")/$B152</f>
        <v>#VALUE!</v>
      </c>
      <c r="N152" s="1" t="str">
        <f t="shared" si="18"/>
        <v/>
      </c>
      <c r="O152" s="1" t="str">
        <f t="shared" si="19"/>
        <v/>
      </c>
      <c r="P152" s="4" t="str">
        <f t="shared" si="26"/>
        <v>Tb(NO3)2</v>
      </c>
      <c r="Q152" s="1" t="str">
        <f t="shared" si="20"/>
        <v/>
      </c>
      <c r="R152" s="1" t="str">
        <f t="shared" si="21"/>
        <v/>
      </c>
      <c r="T152" s="1" t="str">
        <f t="shared" si="22"/>
        <v/>
      </c>
      <c r="U152" s="1" t="str">
        <f t="shared" si="23"/>
        <v/>
      </c>
      <c r="W152" s="8" t="str">
        <f t="shared" si="24"/>
        <v/>
      </c>
      <c r="X152" s="8" t="str">
        <f t="shared" si="25"/>
        <v/>
      </c>
    </row>
    <row r="153" spans="1:24" ht="18">
      <c r="A153" s="4" t="s">
        <v>95</v>
      </c>
      <c r="B153" s="4">
        <v>1</v>
      </c>
      <c r="C153" s="1" cm="1">
        <f t="array" ref="C153">_xll.H($A153,25)/$B153</f>
        <v>-554.79995776367184</v>
      </c>
      <c r="D153" s="1" cm="1">
        <f t="array" ref="D153">_xll.S($A153,25)/$B153</f>
        <v>131.8000061340332</v>
      </c>
      <c r="E153" s="1" cm="1">
        <f t="array" ref="E153">_xll.CP($A153,25)/$B153</f>
        <v>76.260001342773435</v>
      </c>
      <c r="F153" s="8" t="e" cm="1">
        <f t="array" ref="F153">IF(_xll.DE(A153)&gt;0,_xll.MW(A153)/(602.2*_xll.DE(A153)),"")/$B153</f>
        <v>#VALUE!</v>
      </c>
      <c r="H153" s="4" t="s">
        <v>2639</v>
      </c>
      <c r="I153" s="1" t="e" cm="1">
        <f t="array" ref="I153">_xll.H($H153,25)/$B153</f>
        <v>#VALUE!</v>
      </c>
      <c r="J153" s="1" t="e" cm="1">
        <f t="array" ref="J153">_xll.S($H153,25)/$B153</f>
        <v>#VALUE!</v>
      </c>
      <c r="K153" s="1" t="e" cm="1">
        <f t="array" ref="K153">_xll.CP($H153,25)/$B153</f>
        <v>#VALUE!</v>
      </c>
      <c r="L153" s="8" t="e" cm="1">
        <f t="array" ref="L153">IF(_xll.DE(H153)&gt;0,_xll.MW(H153)/(602.2*_xll.DE(H153)),"")/$B153</f>
        <v>#VALUE!</v>
      </c>
      <c r="N153" s="1" t="str">
        <f t="shared" si="18"/>
        <v/>
      </c>
      <c r="O153" s="1" t="str">
        <f t="shared" si="19"/>
        <v/>
      </c>
      <c r="P153" s="4" t="str">
        <f t="shared" si="26"/>
        <v>Ce(NO3)2</v>
      </c>
      <c r="Q153" s="1" t="str">
        <f t="shared" si="20"/>
        <v/>
      </c>
      <c r="R153" s="1" t="str">
        <f t="shared" si="21"/>
        <v/>
      </c>
      <c r="T153" s="1" t="str">
        <f t="shared" si="22"/>
        <v/>
      </c>
      <c r="U153" s="1" t="str">
        <f t="shared" si="23"/>
        <v/>
      </c>
      <c r="W153" s="8" t="str">
        <f t="shared" si="24"/>
        <v/>
      </c>
      <c r="X153" s="8" t="str">
        <f t="shared" si="25"/>
        <v/>
      </c>
    </row>
    <row r="154" spans="1:24" ht="18">
      <c r="A154" s="4" t="s">
        <v>345</v>
      </c>
      <c r="B154" s="4">
        <v>1</v>
      </c>
      <c r="C154" s="1" cm="1">
        <f t="array" ref="C154">_xll.H($A154,25)/$B154</f>
        <v>-543.92000000000007</v>
      </c>
      <c r="D154" s="1" cm="1">
        <f t="array" ref="D154">_xll.S($A154,25)/$B154</f>
        <v>129.70399201965333</v>
      </c>
      <c r="E154" s="1" cm="1">
        <f t="array" ref="E154">_xll.CP($A154,25)/$B154</f>
        <v>76.488480325299008</v>
      </c>
      <c r="F154" s="8" t="e" cm="1">
        <f t="array" ref="F154">IF(_xll.DE(A154)&gt;0,_xll.MW(A154)/(602.2*_xll.DE(A154)),"")/$B154</f>
        <v>#VALUE!</v>
      </c>
      <c r="H154" s="4" t="s">
        <v>2640</v>
      </c>
      <c r="I154" s="1" t="e" cm="1">
        <f t="array" ref="I154">_xll.H($H154,25)/$B154</f>
        <v>#VALUE!</v>
      </c>
      <c r="J154" s="1" t="e" cm="1">
        <f t="array" ref="J154">_xll.S($H154,25)/$B154</f>
        <v>#VALUE!</v>
      </c>
      <c r="K154" s="1" t="e" cm="1">
        <f t="array" ref="K154">_xll.CP($H154,25)/$B154</f>
        <v>#VALUE!</v>
      </c>
      <c r="L154" s="8" t="e" cm="1">
        <f t="array" ref="L154">IF(_xll.DE(H154)&gt;0,_xll.MW(H154)/(602.2*_xll.DE(H154)),"")/$B154</f>
        <v>#VALUE!</v>
      </c>
      <c r="N154" s="1" t="str">
        <f t="shared" si="18"/>
        <v/>
      </c>
      <c r="O154" s="1" t="str">
        <f t="shared" si="19"/>
        <v/>
      </c>
      <c r="P154" s="4" t="str">
        <f t="shared" si="26"/>
        <v>Hf(NO3)2</v>
      </c>
      <c r="Q154" s="1" t="str">
        <f t="shared" si="20"/>
        <v/>
      </c>
      <c r="R154" s="1" t="str">
        <f t="shared" si="21"/>
        <v/>
      </c>
      <c r="T154" s="1" t="str">
        <f t="shared" si="22"/>
        <v/>
      </c>
      <c r="U154" s="1" t="str">
        <f t="shared" si="23"/>
        <v/>
      </c>
      <c r="W154" s="8" t="str">
        <f t="shared" si="24"/>
        <v/>
      </c>
      <c r="X154" s="8" t="str">
        <f t="shared" si="25"/>
        <v/>
      </c>
    </row>
    <row r="155" spans="1:24" ht="18">
      <c r="A155" s="4" t="s">
        <v>287</v>
      </c>
      <c r="B155" s="4">
        <v>1</v>
      </c>
      <c r="C155" s="1" cm="1">
        <f t="array" ref="C155">_xll.H($A155,25)/$B155</f>
        <v>-663.90004333496097</v>
      </c>
      <c r="D155" s="1" cm="1">
        <f t="array" ref="D155">_xll.S($A155,25)/$B155</f>
        <v>144.19999649047853</v>
      </c>
      <c r="E155" s="1" cm="1">
        <f t="array" ref="E155">_xll.CP($A155,25)/$B155</f>
        <v>76.510001663208016</v>
      </c>
      <c r="F155" s="8" t="e" cm="1">
        <f t="array" ref="F155">IF(_xll.DE(A155)&gt;0,_xll.MW(A155)/(602.2*_xll.DE(A155)),"")/$B155</f>
        <v>#VALUE!</v>
      </c>
      <c r="H155" s="4" t="s">
        <v>2641</v>
      </c>
      <c r="I155" s="1" t="e" cm="1">
        <f t="array" ref="I155">_xll.H($H155,25)/$B155</f>
        <v>#VALUE!</v>
      </c>
      <c r="J155" s="1" t="e" cm="1">
        <f t="array" ref="J155">_xll.S($H155,25)/$B155</f>
        <v>#VALUE!</v>
      </c>
      <c r="K155" s="1" t="e" cm="1">
        <f t="array" ref="K155">_xll.CP($H155,25)/$B155</f>
        <v>#VALUE!</v>
      </c>
      <c r="L155" s="8" t="e" cm="1">
        <f t="array" ref="L155">IF(_xll.DE(H155)&gt;0,_xll.MW(H155)/(602.2*_xll.DE(H155)),"")/$B155</f>
        <v>#VALUE!</v>
      </c>
      <c r="N155" s="1" t="str">
        <f t="shared" si="18"/>
        <v/>
      </c>
      <c r="O155" s="1" t="str">
        <f t="shared" si="19"/>
        <v/>
      </c>
      <c r="P155" s="4" t="str">
        <f t="shared" si="26"/>
        <v>Ho(NO3)2</v>
      </c>
      <c r="Q155" s="1" t="str">
        <f t="shared" si="20"/>
        <v/>
      </c>
      <c r="R155" s="1" t="str">
        <f t="shared" si="21"/>
        <v/>
      </c>
      <c r="T155" s="1" t="str">
        <f t="shared" si="22"/>
        <v/>
      </c>
      <c r="U155" s="1" t="str">
        <f t="shared" si="23"/>
        <v/>
      </c>
      <c r="W155" s="8" t="str">
        <f t="shared" si="24"/>
        <v/>
      </c>
      <c r="X155" s="8" t="str">
        <f t="shared" si="25"/>
        <v/>
      </c>
    </row>
    <row r="156" spans="1:24" ht="18">
      <c r="A156" s="4" t="s">
        <v>72</v>
      </c>
      <c r="B156" s="4">
        <v>1</v>
      </c>
      <c r="C156" s="1" cm="1">
        <f t="array" ref="C156">_xll.H($A156,25)/$B156</f>
        <v>-640.70002636718755</v>
      </c>
      <c r="D156" s="1" cm="1">
        <f t="array" ref="D156">_xll.S($A156,25)/$B156</f>
        <v>141.92998687744142</v>
      </c>
      <c r="E156" s="1" cm="1">
        <f t="array" ref="E156">_xll.CP($A156,25)/$B156</f>
        <v>76.530000411987302</v>
      </c>
      <c r="F156" s="8" t="e" cm="1">
        <f t="array" ref="F156">IF(_xll.DE(A156)&gt;0,_xll.MW(A156)/(602.2*_xll.DE(A156)),"")/$B156</f>
        <v>#VALUE!</v>
      </c>
      <c r="H156" s="4" t="s">
        <v>2502</v>
      </c>
      <c r="I156" s="1" t="e" cm="1">
        <f t="array" ref="I156">_xll.H($H156,25)/$B156</f>
        <v>#VALUE!</v>
      </c>
      <c r="J156" s="1" t="e" cm="1">
        <f t="array" ref="J156">_xll.S($H156,25)/$B156</f>
        <v>#VALUE!</v>
      </c>
      <c r="K156" s="1" t="e" cm="1">
        <f t="array" ref="K156">_xll.CP($H156,25)/$B156</f>
        <v>#VALUE!</v>
      </c>
      <c r="L156" s="8" t="e" cm="1">
        <f t="array" ref="L156">IF(_xll.DE(H156)&gt;0,_xll.MW(H156)/(602.2*_xll.DE(H156)),"")/$B156</f>
        <v>#VALUE!</v>
      </c>
      <c r="N156" s="1" t="str">
        <f t="shared" si="18"/>
        <v/>
      </c>
      <c r="O156" s="1" t="str">
        <f t="shared" si="19"/>
        <v/>
      </c>
      <c r="P156" s="4" t="str">
        <f t="shared" si="26"/>
        <v>Er(NO3)2</v>
      </c>
      <c r="Q156" s="1" t="str">
        <f t="shared" si="20"/>
        <v/>
      </c>
      <c r="R156" s="1" t="str">
        <f t="shared" si="21"/>
        <v/>
      </c>
      <c r="T156" s="1" t="str">
        <f t="shared" si="22"/>
        <v/>
      </c>
      <c r="U156" s="1" t="str">
        <f t="shared" si="23"/>
        <v/>
      </c>
      <c r="W156" s="8" t="str">
        <f t="shared" si="24"/>
        <v/>
      </c>
      <c r="X156" s="8" t="str">
        <f t="shared" si="25"/>
        <v/>
      </c>
    </row>
    <row r="157" spans="1:24" ht="18">
      <c r="A157" s="4" t="s">
        <v>78</v>
      </c>
      <c r="B157" s="4">
        <v>1</v>
      </c>
      <c r="C157" s="1" cm="1">
        <f t="array" ref="C157">_xll.H($A157,25)/$B157</f>
        <v>-687.39999365234382</v>
      </c>
      <c r="D157" s="1" cm="1">
        <f t="array" ref="D157">_xll.S($A157,25)/$B157</f>
        <v>145.21000512695312</v>
      </c>
      <c r="E157" s="1" cm="1">
        <f t="array" ref="E157">_xll.CP($A157,25)/$B157</f>
        <v>76.599996032714841</v>
      </c>
      <c r="F157" s="8" t="e" cm="1">
        <f t="array" ref="F157">IF(_xll.DE(A157)&gt;0,_xll.MW(A157)/(602.2*_xll.DE(A157)),"")/$B157</f>
        <v>#VALUE!</v>
      </c>
      <c r="H157" s="4" t="s">
        <v>2642</v>
      </c>
      <c r="I157" s="1" t="e" cm="1">
        <f t="array" ref="I157">_xll.H($H157,25)/$B157</f>
        <v>#VALUE!</v>
      </c>
      <c r="J157" s="1" t="e" cm="1">
        <f t="array" ref="J157">_xll.S($H157,25)/$B157</f>
        <v>#VALUE!</v>
      </c>
      <c r="K157" s="1" t="e" cm="1">
        <f t="array" ref="K157">_xll.CP($H157,25)/$B157</f>
        <v>#VALUE!</v>
      </c>
      <c r="L157" s="8" t="e" cm="1">
        <f t="array" ref="L157">IF(_xll.DE(H157)&gt;0,_xll.MW(H157)/(602.2*_xll.DE(H157)),"")/$B157</f>
        <v>#VALUE!</v>
      </c>
      <c r="N157" s="1" t="str">
        <f t="shared" si="18"/>
        <v/>
      </c>
      <c r="O157" s="1" t="str">
        <f t="shared" si="19"/>
        <v/>
      </c>
      <c r="P157" s="4" t="str">
        <f t="shared" si="26"/>
        <v>Dy(NO3)2</v>
      </c>
      <c r="Q157" s="1" t="str">
        <f t="shared" si="20"/>
        <v/>
      </c>
      <c r="R157" s="1" t="str">
        <f t="shared" si="21"/>
        <v/>
      </c>
      <c r="T157" s="1" t="str">
        <f t="shared" si="22"/>
        <v/>
      </c>
      <c r="U157" s="1" t="str">
        <f t="shared" si="23"/>
        <v/>
      </c>
      <c r="W157" s="8" t="str">
        <f t="shared" si="24"/>
        <v/>
      </c>
      <c r="X157" s="8" t="str">
        <f t="shared" si="25"/>
        <v/>
      </c>
    </row>
    <row r="158" spans="1:24" ht="18">
      <c r="A158" s="4" t="s">
        <v>116</v>
      </c>
      <c r="B158" s="4">
        <v>1</v>
      </c>
      <c r="C158" s="1" cm="1">
        <f t="array" ref="C158">_xll.H($A158,25)/$B158</f>
        <v>-711.4000244140625</v>
      </c>
      <c r="D158" s="1" cm="1">
        <f t="array" ref="D158">_xll.S($A158,25)/$B158</f>
        <v>137.07000363159179</v>
      </c>
      <c r="E158" s="1" cm="1">
        <f t="array" ref="E158">_xll.CP($A158,25)/$B158</f>
        <v>76.769993377685552</v>
      </c>
      <c r="F158" s="8" t="e" cm="1">
        <f t="array" ref="F158">IF(_xll.DE(A158)&gt;0,_xll.MW(A158)/(602.2*_xll.DE(A158)),"")/$B158</f>
        <v>#VALUE!</v>
      </c>
      <c r="H158" s="4" t="s">
        <v>2643</v>
      </c>
      <c r="I158" s="1" t="e" cm="1">
        <f t="array" ref="I158">_xll.H($H158,25)/$B158</f>
        <v>#VALUE!</v>
      </c>
      <c r="J158" s="1" t="e" cm="1">
        <f t="array" ref="J158">_xll.S($H158,25)/$B158</f>
        <v>#VALUE!</v>
      </c>
      <c r="K158" s="1" t="e" cm="1">
        <f t="array" ref="K158">_xll.CP($H158,25)/$B158</f>
        <v>#VALUE!</v>
      </c>
      <c r="L158" s="8" t="e" cm="1">
        <f t="array" ref="L158">IF(_xll.DE(H158)&gt;0,_xll.MW(H158)/(602.2*_xll.DE(H158)),"")/$B158</f>
        <v>#VALUE!</v>
      </c>
      <c r="N158" s="1" t="str">
        <f t="shared" si="18"/>
        <v/>
      </c>
      <c r="O158" s="1" t="str">
        <f t="shared" si="19"/>
        <v/>
      </c>
      <c r="P158" s="4" t="str">
        <f t="shared" si="26"/>
        <v>Tm(NO3)2</v>
      </c>
      <c r="Q158" s="1" t="str">
        <f t="shared" si="20"/>
        <v/>
      </c>
      <c r="R158" s="1" t="str">
        <f t="shared" si="21"/>
        <v/>
      </c>
      <c r="T158" s="1" t="str">
        <f t="shared" si="22"/>
        <v/>
      </c>
      <c r="U158" s="1" t="str">
        <f t="shared" si="23"/>
        <v/>
      </c>
      <c r="W158" s="8" t="str">
        <f t="shared" si="24"/>
        <v/>
      </c>
      <c r="X158" s="8" t="str">
        <f t="shared" si="25"/>
        <v/>
      </c>
    </row>
    <row r="159" spans="1:24" ht="18">
      <c r="A159" s="4" t="s">
        <v>39</v>
      </c>
      <c r="B159" s="4">
        <v>1</v>
      </c>
      <c r="C159" s="1" cm="1">
        <f t="array" ref="C159">_xll.H($A159,25)/$B159</f>
        <v>-669.59998999023435</v>
      </c>
      <c r="D159" s="1" cm="1">
        <f t="array" ref="D159">_xll.S($A159,25)/$B159</f>
        <v>131.77999940490724</v>
      </c>
      <c r="E159" s="1" cm="1">
        <f t="array" ref="E159">_xll.CP($A159,25)/$B159</f>
        <v>77.030001052856448</v>
      </c>
      <c r="F159" s="8" t="e" cm="1">
        <f t="array" ref="F159">IF(_xll.DE(A159)&gt;0,_xll.MW(A159)/(602.2*_xll.DE(A159)),"")/$B159</f>
        <v>#VALUE!</v>
      </c>
      <c r="H159" s="4" t="s">
        <v>2644</v>
      </c>
      <c r="I159" s="1" t="e" cm="1">
        <f t="array" ref="I159">_xll.H($H159,25)/$B159</f>
        <v>#VALUE!</v>
      </c>
      <c r="J159" s="1" t="e" cm="1">
        <f t="array" ref="J159">_xll.S($H159,25)/$B159</f>
        <v>#VALUE!</v>
      </c>
      <c r="K159" s="1" t="e" cm="1">
        <f t="array" ref="K159">_xll.CP($H159,25)/$B159</f>
        <v>#VALUE!</v>
      </c>
      <c r="L159" s="8" t="e" cm="1">
        <f t="array" ref="L159">IF(_xll.DE(H159)&gt;0,_xll.MW(H159)/(602.2*_xll.DE(H159)),"")/$B159</f>
        <v>#VALUE!</v>
      </c>
      <c r="N159" s="1" t="str">
        <f t="shared" si="18"/>
        <v/>
      </c>
      <c r="O159" s="1" t="str">
        <f t="shared" si="19"/>
        <v/>
      </c>
      <c r="P159" s="4" t="str">
        <f t="shared" si="26"/>
        <v>Pr(NO3)2</v>
      </c>
      <c r="Q159" s="1" t="str">
        <f t="shared" si="20"/>
        <v/>
      </c>
      <c r="R159" s="1" t="str">
        <f t="shared" si="21"/>
        <v/>
      </c>
      <c r="T159" s="1" t="str">
        <f t="shared" si="22"/>
        <v/>
      </c>
      <c r="U159" s="1" t="str">
        <f t="shared" si="23"/>
        <v/>
      </c>
      <c r="W159" s="8" t="str">
        <f t="shared" si="24"/>
        <v/>
      </c>
      <c r="X159" s="8" t="str">
        <f t="shared" si="25"/>
        <v/>
      </c>
    </row>
    <row r="160" spans="1:24" ht="18">
      <c r="A160" s="4" t="s">
        <v>251</v>
      </c>
      <c r="B160" s="4">
        <v>1</v>
      </c>
      <c r="C160" s="1" cm="1">
        <f t="array" ref="C160">_xll.H($A160,25)/$B160</f>
        <v>-133.88800000000001</v>
      </c>
      <c r="D160" s="1" cm="1">
        <f t="array" ref="D160">_xll.S($A160,25)/$B160</f>
        <v>129.70399201965333</v>
      </c>
      <c r="E160" s="1" cm="1">
        <f t="array" ref="E160">_xll.CP($A160,25)/$B160</f>
        <v>77.848798968062596</v>
      </c>
      <c r="F160" s="8" t="e" cm="1">
        <f t="array" ref="F160">IF(_xll.DE(A160)&gt;0,_xll.MW(A160)/(602.2*_xll.DE(A160)),"")/$B160</f>
        <v>#VALUE!</v>
      </c>
      <c r="H160" s="4" t="s">
        <v>2645</v>
      </c>
      <c r="I160" s="1" t="e" cm="1">
        <f t="array" ref="I160">_xll.H($H160,25)/$B160</f>
        <v>#VALUE!</v>
      </c>
      <c r="J160" s="1" t="e" cm="1">
        <f t="array" ref="J160">_xll.S($H160,25)/$B160</f>
        <v>#VALUE!</v>
      </c>
      <c r="K160" s="1" t="e" cm="1">
        <f t="array" ref="K160">_xll.CP($H160,25)/$B160</f>
        <v>#VALUE!</v>
      </c>
      <c r="L160" s="8" t="e" cm="1">
        <f t="array" ref="L160">IF(_xll.DE(H160)&gt;0,_xll.MW(H160)/(602.2*_xll.DE(H160)),"")/$B160</f>
        <v>#VALUE!</v>
      </c>
      <c r="N160" s="1" t="str">
        <f t="shared" si="18"/>
        <v/>
      </c>
      <c r="O160" s="1" t="str">
        <f t="shared" si="19"/>
        <v/>
      </c>
      <c r="P160" s="4" t="str">
        <f t="shared" si="26"/>
        <v>Os(NO3)2</v>
      </c>
      <c r="Q160" s="1" t="str">
        <f t="shared" si="20"/>
        <v/>
      </c>
      <c r="R160" s="1" t="str">
        <f t="shared" si="21"/>
        <v/>
      </c>
      <c r="T160" s="1" t="str">
        <f t="shared" si="22"/>
        <v/>
      </c>
      <c r="U160" s="1" t="str">
        <f t="shared" si="23"/>
        <v/>
      </c>
      <c r="W160" s="8" t="str">
        <f t="shared" si="24"/>
        <v/>
      </c>
      <c r="X160" s="8" t="str">
        <f t="shared" si="25"/>
        <v/>
      </c>
    </row>
    <row r="161" spans="1:24" ht="18">
      <c r="A161" s="4" t="s">
        <v>17</v>
      </c>
      <c r="B161" s="4">
        <v>1</v>
      </c>
      <c r="C161" s="1" cm="1">
        <f t="array" ref="C161">_xll.H($A161,25)/$B161</f>
        <v>-718.39285107421881</v>
      </c>
      <c r="D161" s="1" cm="1">
        <f t="array" ref="D161">_xll.S($A161,25)/$B161</f>
        <v>125.35259626770021</v>
      </c>
      <c r="E161" s="1" cm="1">
        <f t="array" ref="E161">_xll.CP($A161,25)/$B161</f>
        <v>77.861331039942883</v>
      </c>
      <c r="F161" s="8" t="e" cm="1">
        <f t="array" ref="F161">IF(_xll.DE(A161)&gt;0,_xll.MW(A161)/(602.2*_xll.DE(A161)),"")/$B161</f>
        <v>#VALUE!</v>
      </c>
      <c r="H161" s="4" t="s">
        <v>2646</v>
      </c>
      <c r="I161" s="1" t="e" cm="1">
        <f t="array" ref="I161">_xll.H($H161,25)/$B161</f>
        <v>#VALUE!</v>
      </c>
      <c r="J161" s="1" t="e" cm="1">
        <f t="array" ref="J161">_xll.S($H161,25)/$B161</f>
        <v>#VALUE!</v>
      </c>
      <c r="K161" s="1" t="e" cm="1">
        <f t="array" ref="K161">_xll.CP($H161,25)/$B161</f>
        <v>#VALUE!</v>
      </c>
      <c r="L161" s="8" t="e" cm="1">
        <f t="array" ref="L161">IF(_xll.DE(H161)&gt;0,_xll.MW(H161)/(602.2*_xll.DE(H161)),"")/$B161</f>
        <v>#VALUE!</v>
      </c>
      <c r="N161" s="1" t="str">
        <f t="shared" si="18"/>
        <v/>
      </c>
      <c r="O161" s="1" t="str">
        <f t="shared" si="19"/>
        <v/>
      </c>
      <c r="P161" s="4" t="str">
        <f t="shared" si="26"/>
        <v>Th(NO3)2</v>
      </c>
      <c r="Q161" s="1" t="str">
        <f t="shared" si="20"/>
        <v/>
      </c>
      <c r="R161" s="1" t="str">
        <f t="shared" si="21"/>
        <v/>
      </c>
      <c r="T161" s="1" t="str">
        <f t="shared" si="22"/>
        <v/>
      </c>
      <c r="U161" s="1" t="str">
        <f t="shared" si="23"/>
        <v/>
      </c>
      <c r="W161" s="8" t="str">
        <f t="shared" si="24"/>
        <v/>
      </c>
      <c r="X161" s="8" t="str">
        <f t="shared" si="25"/>
        <v/>
      </c>
    </row>
    <row r="162" spans="1:24" ht="18">
      <c r="A162" s="4" t="s">
        <v>53</v>
      </c>
      <c r="B162" s="4">
        <v>1</v>
      </c>
      <c r="C162" s="1" cm="1">
        <f t="array" ref="C162">_xll.H($A162,25)/$B162</f>
        <v>-178.00000469970703</v>
      </c>
      <c r="D162" s="1" cm="1">
        <f t="array" ref="D162">_xll.S($A162,25)/$B162</f>
        <v>129.70399201965333</v>
      </c>
      <c r="E162" s="1" cm="1">
        <f t="array" ref="E162">_xll.CP($A162,25)/$B162</f>
        <v>78.0254460899273</v>
      </c>
      <c r="F162" s="8" t="e" cm="1">
        <f t="array" ref="F162">IF(_xll.DE(A162)&gt;0,_xll.MW(A162)/(602.2*_xll.DE(A162)),"")/$B162</f>
        <v>#VALUE!</v>
      </c>
      <c r="H162" s="4" t="s">
        <v>2647</v>
      </c>
      <c r="I162" s="1" t="e" cm="1">
        <f t="array" ref="I162">_xll.H($H162,25)/$B162</f>
        <v>#VALUE!</v>
      </c>
      <c r="J162" s="1" t="e" cm="1">
        <f t="array" ref="J162">_xll.S($H162,25)/$B162</f>
        <v>#VALUE!</v>
      </c>
      <c r="K162" s="1" t="e" cm="1">
        <f t="array" ref="K162">_xll.CP($H162,25)/$B162</f>
        <v>#VALUE!</v>
      </c>
      <c r="L162" s="8" t="e" cm="1">
        <f t="array" ref="L162">IF(_xll.DE(H162)&gt;0,_xll.MW(H162)/(602.2*_xll.DE(H162)),"")/$B162</f>
        <v>#VALUE!</v>
      </c>
      <c r="N162" s="1" t="str">
        <f t="shared" si="18"/>
        <v/>
      </c>
      <c r="O162" s="1" t="str">
        <f t="shared" si="19"/>
        <v/>
      </c>
      <c r="P162" s="4" t="str">
        <f t="shared" si="26"/>
        <v>Ir(NO3)2</v>
      </c>
      <c r="Q162" s="1" t="str">
        <f t="shared" si="20"/>
        <v/>
      </c>
      <c r="R162" s="1" t="str">
        <f t="shared" si="21"/>
        <v/>
      </c>
      <c r="T162" s="1" t="str">
        <f t="shared" si="22"/>
        <v/>
      </c>
      <c r="U162" s="1" t="str">
        <f t="shared" si="23"/>
        <v/>
      </c>
      <c r="W162" s="8" t="str">
        <f t="shared" si="24"/>
        <v/>
      </c>
      <c r="X162" s="8" t="str">
        <f t="shared" si="25"/>
        <v/>
      </c>
    </row>
    <row r="163" spans="1:24" ht="18">
      <c r="A163" s="4" t="s">
        <v>152</v>
      </c>
      <c r="B163" s="4">
        <v>1</v>
      </c>
      <c r="C163" s="1" cm="1">
        <f t="array" ref="C163">_xll.H($A163,25)/$B163</f>
        <v>-755.79999194335937</v>
      </c>
      <c r="D163" s="1" cm="1">
        <f t="array" ref="D163">_xll.S($A163,25)/$B163</f>
        <v>127.68999990844728</v>
      </c>
      <c r="E163" s="1" cm="1">
        <f t="array" ref="E163">_xll.CP($A163,25)/$B163</f>
        <v>78.63999609375</v>
      </c>
      <c r="F163" s="8" t="e" cm="1">
        <f t="array" ref="F163">IF(_xll.DE(A163)&gt;0,_xll.MW(A163)/(602.2*_xll.DE(A163)),"")/$B163</f>
        <v>#VALUE!</v>
      </c>
      <c r="H163" s="4" t="s">
        <v>2648</v>
      </c>
      <c r="I163" s="1" t="e" cm="1">
        <f t="array" ref="I163">_xll.H($H163,25)/$B163</f>
        <v>#VALUE!</v>
      </c>
      <c r="J163" s="1" t="e" cm="1">
        <f t="array" ref="J163">_xll.S($H163,25)/$B163</f>
        <v>#VALUE!</v>
      </c>
      <c r="K163" s="1" t="e" cm="1">
        <f t="array" ref="K163">_xll.CP($H163,25)/$B163</f>
        <v>#VALUE!</v>
      </c>
      <c r="L163" s="8" t="e" cm="1">
        <f t="array" ref="L163">IF(_xll.DE(H163)&gt;0,_xll.MW(H163)/(602.2*_xll.DE(H163)),"")/$B163</f>
        <v>#VALUE!</v>
      </c>
      <c r="N163" s="1" t="str">
        <f t="shared" si="18"/>
        <v/>
      </c>
      <c r="O163" s="1" t="str">
        <f t="shared" si="19"/>
        <v/>
      </c>
      <c r="P163" s="4" t="str">
        <f t="shared" si="26"/>
        <v>Pm(NO3)2</v>
      </c>
      <c r="Q163" s="1" t="str">
        <f t="shared" si="20"/>
        <v/>
      </c>
      <c r="R163" s="1" t="str">
        <f t="shared" si="21"/>
        <v/>
      </c>
      <c r="T163" s="1" t="str">
        <f t="shared" si="22"/>
        <v/>
      </c>
      <c r="U163" s="1" t="str">
        <f t="shared" si="23"/>
        <v/>
      </c>
      <c r="W163" s="8" t="str">
        <f t="shared" si="24"/>
        <v/>
      </c>
      <c r="X163" s="8" t="str">
        <f t="shared" si="25"/>
        <v/>
      </c>
    </row>
    <row r="164" spans="1:24" ht="18">
      <c r="A164" s="4" t="s">
        <v>259</v>
      </c>
      <c r="B164" s="4">
        <v>1</v>
      </c>
      <c r="C164" s="1" cm="1">
        <f t="array" ref="C164">_xll.H($A164,25)/$B164</f>
        <v>-474.49912384033206</v>
      </c>
      <c r="D164" s="1" cm="1">
        <f t="array" ref="D164">_xll.S($A164,25)/$B164</f>
        <v>130.54080319213867</v>
      </c>
      <c r="E164" s="1" cm="1">
        <f t="array" ref="E164">_xll.CP($A164,25)/$B164</f>
        <v>79.489390075413198</v>
      </c>
      <c r="F164" s="8" t="e" cm="1">
        <f t="array" ref="F164">IF(_xll.DE(A164)&gt;0,_xll.MW(A164)/(602.2*_xll.DE(A164)),"")/$B164</f>
        <v>#VALUE!</v>
      </c>
      <c r="H164" s="4" t="s">
        <v>2649</v>
      </c>
      <c r="I164" s="1" t="e" cm="1">
        <f t="array" ref="I164">_xll.H($H164,25)/$B164</f>
        <v>#VALUE!</v>
      </c>
      <c r="J164" s="1" t="e" cm="1">
        <f t="array" ref="J164">_xll.S($H164,25)/$B164</f>
        <v>#VALUE!</v>
      </c>
      <c r="K164" s="1" t="e" cm="1">
        <f t="array" ref="K164">_xll.CP($H164,25)/$B164</f>
        <v>#VALUE!</v>
      </c>
      <c r="L164" s="8" t="e" cm="1">
        <f t="array" ref="L164">IF(_xll.DE(H164)&gt;0,_xll.MW(H164)/(602.2*_xll.DE(H164)),"")/$B164</f>
        <v>#VALUE!</v>
      </c>
      <c r="N164" s="1" t="str">
        <f t="shared" si="18"/>
        <v/>
      </c>
      <c r="O164" s="1" t="str">
        <f t="shared" si="19"/>
        <v/>
      </c>
      <c r="P164" s="4" t="str">
        <f t="shared" si="26"/>
        <v>Nb(NO3)2.33</v>
      </c>
      <c r="Q164" s="1" t="str">
        <f t="shared" si="20"/>
        <v/>
      </c>
      <c r="R164" s="1" t="str">
        <f t="shared" si="21"/>
        <v/>
      </c>
      <c r="T164" s="1" t="str">
        <f t="shared" si="22"/>
        <v/>
      </c>
      <c r="U164" s="1" t="str">
        <f t="shared" si="23"/>
        <v/>
      </c>
      <c r="W164" s="8" t="str">
        <f t="shared" si="24"/>
        <v/>
      </c>
      <c r="X164" s="8" t="str">
        <f t="shared" si="25"/>
        <v/>
      </c>
    </row>
    <row r="165" spans="1:24" ht="18">
      <c r="A165" s="4" t="s">
        <v>20</v>
      </c>
      <c r="B165" s="4">
        <v>1</v>
      </c>
      <c r="C165" s="1" cm="1">
        <f t="array" ref="C165">_xll.H($A165,25)/$B165</f>
        <v>-163.17600000000002</v>
      </c>
      <c r="D165" s="1" cm="1">
        <f t="array" ref="D165">_xll.S($A165,25)/$B165</f>
        <v>121.336</v>
      </c>
      <c r="E165" s="1" cm="1">
        <f t="array" ref="E165">_xll.CP($A165,25)/$B165</f>
        <v>79.610725517934029</v>
      </c>
      <c r="F165" s="8" t="e" cm="1">
        <f t="array" ref="F165">IF(_xll.DE(A165)&gt;0,_xll.MW(A165)/(602.2*_xll.DE(A165)),"")/$B165</f>
        <v>#VALUE!</v>
      </c>
      <c r="H165" s="4" t="s">
        <v>2650</v>
      </c>
      <c r="I165" s="1" t="e" cm="1">
        <f t="array" ref="I165">_xll.H($H165,25)/$B165</f>
        <v>#VALUE!</v>
      </c>
      <c r="J165" s="1" t="e" cm="1">
        <f t="array" ref="J165">_xll.S($H165,25)/$B165</f>
        <v>#VALUE!</v>
      </c>
      <c r="K165" s="1" t="e" cm="1">
        <f t="array" ref="K165">_xll.CP($H165,25)/$B165</f>
        <v>#VALUE!</v>
      </c>
      <c r="L165" s="8" t="e" cm="1">
        <f t="array" ref="L165">IF(_xll.DE(H165)&gt;0,_xll.MW(H165)/(602.2*_xll.DE(H165)),"")/$B165</f>
        <v>#VALUE!</v>
      </c>
      <c r="N165" s="1" t="str">
        <f t="shared" si="18"/>
        <v/>
      </c>
      <c r="O165" s="1" t="str">
        <f t="shared" si="19"/>
        <v/>
      </c>
      <c r="P165" s="4" t="str">
        <f t="shared" si="26"/>
        <v>Rh(NO3)2</v>
      </c>
      <c r="Q165" s="1" t="str">
        <f t="shared" si="20"/>
        <v/>
      </c>
      <c r="R165" s="1" t="str">
        <f t="shared" si="21"/>
        <v/>
      </c>
      <c r="T165" s="1" t="str">
        <f t="shared" si="22"/>
        <v/>
      </c>
      <c r="U165" s="1" t="str">
        <f t="shared" si="23"/>
        <v/>
      </c>
      <c r="W165" s="8" t="str">
        <f t="shared" si="24"/>
        <v/>
      </c>
      <c r="X165" s="8" t="str">
        <f t="shared" si="25"/>
        <v/>
      </c>
    </row>
    <row r="166" spans="1:24" ht="18">
      <c r="A166" s="4" t="s">
        <v>294</v>
      </c>
      <c r="B166" s="4">
        <v>1</v>
      </c>
      <c r="C166" s="1" cm="1">
        <f t="array" ref="C166">_xll.H($A166,25)/$B166</f>
        <v>-489.70002435302735</v>
      </c>
      <c r="D166" s="1" cm="1">
        <f t="array" ref="D166">_xll.S($A166,25)/$B166</f>
        <v>134.58000778198243</v>
      </c>
      <c r="E166" s="1" cm="1">
        <f t="array" ref="E166">_xll.CP($A166,25)/$B166</f>
        <v>82.100011062622073</v>
      </c>
      <c r="F166" s="8" t="e" cm="1">
        <f t="array" ref="F166">IF(_xll.DE(A166)&gt;0,_xll.MW(A166)/(602.2*_xll.DE(A166)),"")/$B166</f>
        <v>#VALUE!</v>
      </c>
      <c r="H166" s="4" t="s">
        <v>2651</v>
      </c>
      <c r="I166" s="1" t="e" cm="1">
        <f t="array" ref="I166">_xll.H($H166,25)/$B166</f>
        <v>#VALUE!</v>
      </c>
      <c r="J166" s="1" t="e" cm="1">
        <f t="array" ref="J166">_xll.S($H166,25)/$B166</f>
        <v>#VALUE!</v>
      </c>
      <c r="K166" s="1" t="e" cm="1">
        <f t="array" ref="K166">_xll.CP($H166,25)/$B166</f>
        <v>#VALUE!</v>
      </c>
      <c r="L166" s="8" t="e" cm="1">
        <f t="array" ref="L166">IF(_xll.DE(H166)&gt;0,_xll.MW(H166)/(602.2*_xll.DE(H166)),"")/$B166</f>
        <v>#VALUE!</v>
      </c>
      <c r="N166" s="1" t="str">
        <f t="shared" si="18"/>
        <v/>
      </c>
      <c r="O166" s="1" t="str">
        <f t="shared" si="19"/>
        <v/>
      </c>
      <c r="P166" s="4" t="str">
        <f t="shared" si="26"/>
        <v>Gd(NO3)2</v>
      </c>
      <c r="Q166" s="1" t="str">
        <f t="shared" si="20"/>
        <v/>
      </c>
      <c r="R166" s="1" t="str">
        <f t="shared" si="21"/>
        <v/>
      </c>
      <c r="T166" s="1" t="str">
        <f t="shared" si="22"/>
        <v/>
      </c>
      <c r="U166" s="1" t="str">
        <f t="shared" si="23"/>
        <v/>
      </c>
      <c r="W166" s="8" t="str">
        <f t="shared" si="24"/>
        <v/>
      </c>
      <c r="X166" s="8" t="str">
        <f t="shared" si="25"/>
        <v/>
      </c>
    </row>
    <row r="167" spans="1:24" ht="18">
      <c r="A167" s="4" t="s">
        <v>140</v>
      </c>
      <c r="B167" s="4">
        <v>1</v>
      </c>
      <c r="C167" s="1" cm="1">
        <f t="array" ref="C167">_xll.H($A167,25)/$B167</f>
        <v>-479.10148553466797</v>
      </c>
      <c r="D167" s="1" cm="1">
        <f t="array" ref="D167">_xll.S($A167,25)/$B167</f>
        <v>140.58239361572265</v>
      </c>
      <c r="E167" s="1" cm="1">
        <f t="array" ref="E167">_xll.CP($A167,25)/$B167</f>
        <v>83.208155266497343</v>
      </c>
      <c r="F167" s="8" t="e" cm="1">
        <f t="array" ref="F167">IF(_xll.DE(A167)&gt;0,_xll.MW(A167)/(602.2*_xll.DE(A167)),"")/$B167</f>
        <v>#VALUE!</v>
      </c>
      <c r="H167" s="4" t="s">
        <v>2652</v>
      </c>
      <c r="I167" s="1" t="e" cm="1">
        <f t="array" ref="I167">_xll.H($H167,25)/$B167</f>
        <v>#VALUE!</v>
      </c>
      <c r="J167" s="1" t="e" cm="1">
        <f t="array" ref="J167">_xll.S($H167,25)/$B167</f>
        <v>#VALUE!</v>
      </c>
      <c r="K167" s="1" t="e" cm="1">
        <f t="array" ref="K167">_xll.CP($H167,25)/$B167</f>
        <v>#VALUE!</v>
      </c>
      <c r="L167" s="8" t="e" cm="1">
        <f t="array" ref="L167">IF(_xll.DE(H167)&gt;0,_xll.MW(H167)/(602.2*_xll.DE(H167)),"")/$B167</f>
        <v>#VALUE!</v>
      </c>
      <c r="N167" s="1" t="str">
        <f t="shared" si="18"/>
        <v/>
      </c>
      <c r="O167" s="1" t="str">
        <f t="shared" si="19"/>
        <v/>
      </c>
      <c r="P167" s="4" t="str">
        <f t="shared" si="26"/>
        <v>Ta(NO3)2.5</v>
      </c>
      <c r="Q167" s="1" t="str">
        <f t="shared" si="20"/>
        <v/>
      </c>
      <c r="R167" s="1" t="str">
        <f t="shared" si="21"/>
        <v/>
      </c>
      <c r="T167" s="1" t="str">
        <f t="shared" si="22"/>
        <v/>
      </c>
      <c r="U167" s="1" t="str">
        <f t="shared" si="23"/>
        <v/>
      </c>
      <c r="W167" s="8" t="str">
        <f t="shared" si="24"/>
        <v/>
      </c>
      <c r="X167" s="8" t="str">
        <f t="shared" si="25"/>
        <v/>
      </c>
    </row>
    <row r="168" spans="1:24" ht="18">
      <c r="A168" s="4" t="s">
        <v>262</v>
      </c>
      <c r="B168" s="4">
        <v>1</v>
      </c>
      <c r="C168" s="1" cm="1">
        <f t="array" ref="C168">_xll.H($A168,25)/$B168</f>
        <v>-538.09996508789061</v>
      </c>
      <c r="D168" s="1" cm="1">
        <f t="array" ref="D168">_xll.S($A168,25)/$B168</f>
        <v>137.23519680786131</v>
      </c>
      <c r="E168" s="1" cm="1">
        <f t="array" ref="E168">_xll.CP($A168,25)/$B168</f>
        <v>85.41946037126435</v>
      </c>
      <c r="F168" s="8" t="e" cm="1">
        <f t="array" ref="F168">IF(_xll.DE(A168)&gt;0,_xll.MW(A168)/(602.2*_xll.DE(A168)),"")/$B168</f>
        <v>#VALUE!</v>
      </c>
      <c r="H168" s="4" t="s">
        <v>2653</v>
      </c>
      <c r="I168" s="1" t="e" cm="1">
        <f t="array" ref="I168">_xll.H($H168,25)/$B168</f>
        <v>#VALUE!</v>
      </c>
      <c r="J168" s="1" t="e" cm="1">
        <f t="array" ref="J168">_xll.S($H168,25)/$B168</f>
        <v>#VALUE!</v>
      </c>
      <c r="K168" s="1" t="e" cm="1">
        <f t="array" ref="K168">_xll.CP($H168,25)/$B168</f>
        <v>#VALUE!</v>
      </c>
      <c r="L168" s="8" t="e" cm="1">
        <f t="array" ref="L168">IF(_xll.DE(H168)&gt;0,_xll.MW(H168)/(602.2*_xll.DE(H168)),"")/$B168</f>
        <v>#VALUE!</v>
      </c>
      <c r="N168" s="1" t="str">
        <f t="shared" si="18"/>
        <v/>
      </c>
      <c r="O168" s="1" t="str">
        <f t="shared" si="19"/>
        <v/>
      </c>
      <c r="P168" s="4" t="str">
        <f t="shared" si="26"/>
        <v>Nb(NO3)2.67</v>
      </c>
      <c r="Q168" s="1" t="str">
        <f t="shared" si="20"/>
        <v/>
      </c>
      <c r="R168" s="1" t="str">
        <f t="shared" si="21"/>
        <v/>
      </c>
      <c r="T168" s="1" t="str">
        <f t="shared" si="22"/>
        <v/>
      </c>
      <c r="U168" s="1" t="str">
        <f t="shared" si="23"/>
        <v/>
      </c>
      <c r="W168" s="8" t="str">
        <f t="shared" si="24"/>
        <v/>
      </c>
      <c r="X168" s="8" t="str">
        <f t="shared" si="25"/>
        <v/>
      </c>
    </row>
    <row r="169" spans="1:24" ht="18">
      <c r="A169" s="4" t="s">
        <v>219</v>
      </c>
      <c r="B169" s="4">
        <v>1</v>
      </c>
      <c r="C169" s="1" cm="1">
        <f t="array" ref="C169">_xll.H($A169,25)/$B169</f>
        <v>-776.59996752929692</v>
      </c>
      <c r="D169" s="1" cm="1">
        <f t="array" ref="D169">_xll.S($A169,25)/$B169</f>
        <v>96.231999999999999</v>
      </c>
      <c r="E169" s="1" cm="1">
        <f t="array" ref="E169">_xll.CP($A169,25)/$B169</f>
        <v>85.787521645550498</v>
      </c>
      <c r="F169" s="8" t="e" cm="1">
        <f t="array" ref="F169">IF(_xll.DE(A169)&gt;0,_xll.MW(A169)/(602.2*_xll.DE(A169)),"")/$B169</f>
        <v>#VALUE!</v>
      </c>
      <c r="H169" s="4" t="s">
        <v>2654</v>
      </c>
      <c r="I169" s="1" t="e" cm="1">
        <f t="array" ref="I169">_xll.H($H169,25)/$B169</f>
        <v>#VALUE!</v>
      </c>
      <c r="J169" s="1" t="e" cm="1">
        <f t="array" ref="J169">_xll.S($H169,25)/$B169</f>
        <v>#VALUE!</v>
      </c>
      <c r="K169" s="1" t="e" cm="1">
        <f t="array" ref="K169">_xll.CP($H169,25)/$B169</f>
        <v>#VALUE!</v>
      </c>
      <c r="L169" s="8" t="e" cm="1">
        <f t="array" ref="L169">IF(_xll.DE(H169)&gt;0,_xll.MW(H169)/(602.2*_xll.DE(H169)),"")/$B169</f>
        <v>#VALUE!</v>
      </c>
      <c r="N169" s="1" t="str">
        <f t="shared" si="18"/>
        <v/>
      </c>
      <c r="O169" s="1" t="str">
        <f t="shared" si="19"/>
        <v/>
      </c>
      <c r="P169" s="4" t="str">
        <f t="shared" si="26"/>
        <v>VO2NO3</v>
      </c>
      <c r="Q169" s="1" t="str">
        <f t="shared" si="20"/>
        <v/>
      </c>
      <c r="R169" s="1" t="str">
        <f t="shared" si="21"/>
        <v/>
      </c>
      <c r="T169" s="1" t="str">
        <f t="shared" si="22"/>
        <v/>
      </c>
      <c r="U169" s="1" t="str">
        <f t="shared" si="23"/>
        <v/>
      </c>
      <c r="W169" s="8" t="str">
        <f t="shared" si="24"/>
        <v/>
      </c>
      <c r="X169" s="8" t="str">
        <f t="shared" si="25"/>
        <v/>
      </c>
    </row>
    <row r="170" spans="1:24" ht="18">
      <c r="A170" s="4" t="s">
        <v>197</v>
      </c>
      <c r="B170" s="4">
        <v>1</v>
      </c>
      <c r="C170" s="1" cm="1">
        <f t="array" ref="C170">_xll.H($A170,25)/$B170</f>
        <v>-1170.9999367675782</v>
      </c>
      <c r="D170" s="1" cm="1">
        <f t="array" ref="D170">_xll.S($A170,25)/$B170</f>
        <v>112.54959840393067</v>
      </c>
      <c r="E170" s="1" cm="1">
        <f t="array" ref="E170">_xll.CP($A170,25)/$B170</f>
        <v>88.052343675589995</v>
      </c>
      <c r="F170" s="8" t="e" cm="1">
        <f t="array" ref="F170">IF(_xll.DE(A170)&gt;0,_xll.MW(A170)/(602.2*_xll.DE(A170)),"")/$B170</f>
        <v>#VALUE!</v>
      </c>
      <c r="H170" s="4" t="s">
        <v>2655</v>
      </c>
      <c r="I170" s="1" t="e" cm="1">
        <f t="array" ref="I170">_xll.H($H170,25)/$B170</f>
        <v>#VALUE!</v>
      </c>
      <c r="J170" s="1" t="e" cm="1">
        <f t="array" ref="J170">_xll.S($H170,25)/$B170</f>
        <v>#VALUE!</v>
      </c>
      <c r="K170" s="1" t="e" cm="1">
        <f t="array" ref="K170">_xll.CP($H170,25)/$B170</f>
        <v>#VALUE!</v>
      </c>
      <c r="L170" s="8" t="e" cm="1">
        <f t="array" ref="L170">IF(_xll.DE(H170)&gt;0,_xll.MW(H170)/(602.2*_xll.DE(H170)),"")/$B170</f>
        <v>#VALUE!</v>
      </c>
      <c r="N170" s="1" t="str">
        <f t="shared" si="18"/>
        <v/>
      </c>
      <c r="O170" s="1" t="str">
        <f t="shared" si="19"/>
        <v/>
      </c>
      <c r="P170" s="4" t="str">
        <f t="shared" si="26"/>
        <v>UO2NO3</v>
      </c>
      <c r="Q170" s="1" t="str">
        <f t="shared" si="20"/>
        <v/>
      </c>
      <c r="R170" s="1" t="str">
        <f t="shared" si="21"/>
        <v/>
      </c>
      <c r="T170" s="1" t="str">
        <f t="shared" si="22"/>
        <v/>
      </c>
      <c r="U170" s="1" t="str">
        <f t="shared" si="23"/>
        <v/>
      </c>
      <c r="W170" s="8" t="str">
        <f t="shared" si="24"/>
        <v/>
      </c>
      <c r="X170" s="8" t="str">
        <f t="shared" si="25"/>
        <v/>
      </c>
    </row>
    <row r="171" spans="1:24" ht="18">
      <c r="A171" s="4" t="s">
        <v>3</v>
      </c>
      <c r="B171" s="4">
        <v>1</v>
      </c>
      <c r="C171" s="1" cm="1">
        <f t="array" ref="C171">_xll.H($A171,25)/$B171</f>
        <v>-732.2</v>
      </c>
      <c r="D171" s="1" cm="1">
        <f t="array" ref="D171">_xll.S($A171,25)/$B171</f>
        <v>128.867204788208</v>
      </c>
      <c r="E171" s="1" cm="1">
        <f t="array" ref="E171">_xll.CP($A171,25)/$B171</f>
        <v>89.888290134882595</v>
      </c>
      <c r="F171" s="8" t="e" cm="1">
        <f t="array" ref="F171">IF(_xll.DE(A171)&gt;0,_xll.MW(A171)/(602.2*_xll.DE(A171)),"")/$B171</f>
        <v>#VALUE!</v>
      </c>
      <c r="H171" s="4" t="s">
        <v>2656</v>
      </c>
      <c r="I171" s="1" t="e" cm="1">
        <f t="array" ref="I171">_xll.H($H171,25)/$B171</f>
        <v>#VALUE!</v>
      </c>
      <c r="J171" s="1" t="e" cm="1">
        <f t="array" ref="J171">_xll.S($H171,25)/$B171</f>
        <v>#VALUE!</v>
      </c>
      <c r="K171" s="1" t="e" cm="1">
        <f t="array" ref="K171">_xll.CP($H171,25)/$B171</f>
        <v>#VALUE!</v>
      </c>
      <c r="L171" s="8" t="e" cm="1">
        <f t="array" ref="L171">IF(_xll.DE(H171)&gt;0,_xll.MW(H171)/(602.2*_xll.DE(H171)),"")/$B171</f>
        <v>#VALUE!</v>
      </c>
      <c r="N171" s="1" t="str">
        <f t="shared" si="18"/>
        <v/>
      </c>
      <c r="O171" s="1" t="str">
        <f t="shared" si="19"/>
        <v/>
      </c>
      <c r="P171" s="4" t="str">
        <f t="shared" si="26"/>
        <v>WO2NO3</v>
      </c>
      <c r="Q171" s="1" t="str">
        <f t="shared" si="20"/>
        <v/>
      </c>
      <c r="R171" s="1" t="str">
        <f t="shared" si="21"/>
        <v/>
      </c>
      <c r="T171" s="1" t="str">
        <f t="shared" si="22"/>
        <v/>
      </c>
      <c r="U171" s="1" t="str">
        <f t="shared" si="23"/>
        <v/>
      </c>
      <c r="W171" s="8" t="str">
        <f t="shared" si="24"/>
        <v/>
      </c>
      <c r="X171" s="8" t="str">
        <f t="shared" si="25"/>
        <v/>
      </c>
    </row>
    <row r="172" spans="1:24" ht="18">
      <c r="A172" s="4" t="s">
        <v>103</v>
      </c>
      <c r="B172" s="4">
        <v>1</v>
      </c>
      <c r="C172" s="1" cm="1">
        <f t="array" ref="C172">_xll.H($A172,25)/$B172</f>
        <v>-530.00000897216796</v>
      </c>
      <c r="D172" s="1" cm="1">
        <f t="array" ref="D172">_xll.S($A172,25)/$B172</f>
        <v>125.00000061035156</v>
      </c>
      <c r="E172" s="1" cm="1">
        <f t="array" ref="E172">_xll.CP($A172,25)/$B172</f>
        <v>89.99985833032234</v>
      </c>
      <c r="F172" s="8" t="e" cm="1">
        <f t="array" ref="F172">IF(_xll.DE(A172)&gt;0,_xll.MW(A172)/(602.2*_xll.DE(A172)),"")/$B172</f>
        <v>#VALUE!</v>
      </c>
      <c r="H172" s="4" t="s">
        <v>2657</v>
      </c>
      <c r="I172" s="1" t="e" cm="1">
        <f t="array" ref="I172">_xll.H($H172,25)/$B172</f>
        <v>#VALUE!</v>
      </c>
      <c r="J172" s="1" t="e" cm="1">
        <f t="array" ref="J172">_xll.S($H172,25)/$B172</f>
        <v>#VALUE!</v>
      </c>
      <c r="K172" s="1" t="e" cm="1">
        <f t="array" ref="K172">_xll.CP($H172,25)/$B172</f>
        <v>#VALUE!</v>
      </c>
      <c r="L172" s="8" t="e" cm="1">
        <f t="array" ref="L172">IF(_xll.DE(H172)&gt;0,_xll.MW(H172)/(602.2*_xll.DE(H172)),"")/$B172</f>
        <v>#VALUE!</v>
      </c>
      <c r="N172" s="1" t="str">
        <f t="shared" si="18"/>
        <v/>
      </c>
      <c r="O172" s="1" t="str">
        <f t="shared" si="19"/>
        <v/>
      </c>
      <c r="P172" s="4" t="str">
        <f t="shared" si="26"/>
        <v>Mo(NO3)2O</v>
      </c>
      <c r="Q172" s="1" t="str">
        <f t="shared" si="20"/>
        <v/>
      </c>
      <c r="R172" s="1" t="str">
        <f t="shared" si="21"/>
        <v/>
      </c>
      <c r="T172" s="1" t="str">
        <f t="shared" si="22"/>
        <v/>
      </c>
      <c r="U172" s="1" t="str">
        <f t="shared" si="23"/>
        <v/>
      </c>
      <c r="W172" s="8" t="str">
        <f t="shared" si="24"/>
        <v/>
      </c>
      <c r="X172" s="8" t="str">
        <f t="shared" si="25"/>
        <v/>
      </c>
    </row>
    <row r="173" spans="1:24" ht="18">
      <c r="A173" s="4" t="s">
        <v>404</v>
      </c>
      <c r="B173" s="4">
        <v>1</v>
      </c>
      <c r="C173" s="1" cm="1">
        <f t="array" ref="C173">_xll.H($A173,25)/$B173</f>
        <v>-297.90078723144535</v>
      </c>
      <c r="D173" s="1" cm="1">
        <f t="array" ref="D173">_xll.S($A173,25)/$B173</f>
        <v>138.61590850830078</v>
      </c>
      <c r="E173" s="1" cm="1">
        <f t="array" ref="E173">_xll.CP($A173,25)/$B173</f>
        <v>90.876477127075205</v>
      </c>
      <c r="F173" s="8" t="e" cm="1">
        <f t="array" ref="F173">IF(_xll.DE(A173)&gt;0,_xll.MW(A173)/(602.2*_xll.DE(A173)),"")/$B173</f>
        <v>#VALUE!</v>
      </c>
      <c r="H173" s="4" t="s">
        <v>2658</v>
      </c>
      <c r="I173" s="1" t="e" cm="1">
        <f t="array" ref="I173">_xll.H($H173,25)/$B173</f>
        <v>#VALUE!</v>
      </c>
      <c r="J173" s="1" t="e" cm="1">
        <f t="array" ref="J173">_xll.S($H173,25)/$B173</f>
        <v>#VALUE!</v>
      </c>
      <c r="K173" s="1" t="e" cm="1">
        <f t="array" ref="K173">_xll.CP($H173,25)/$B173</f>
        <v>#VALUE!</v>
      </c>
      <c r="L173" s="8" t="e" cm="1">
        <f t="array" ref="L173">IF(_xll.DE(H173)&gt;0,_xll.MW(H173)/(602.2*_xll.DE(H173)),"")/$B173</f>
        <v>#VALUE!</v>
      </c>
      <c r="N173" s="1" t="str">
        <f t="shared" si="18"/>
        <v/>
      </c>
      <c r="O173" s="1" t="str">
        <f t="shared" si="19"/>
        <v/>
      </c>
      <c r="P173" s="4" t="str">
        <f t="shared" si="26"/>
        <v>CH6(NO3)N</v>
      </c>
      <c r="Q173" s="1" t="str">
        <f t="shared" si="20"/>
        <v/>
      </c>
      <c r="R173" s="1" t="str">
        <f t="shared" si="21"/>
        <v/>
      </c>
      <c r="T173" s="1" t="str">
        <f t="shared" si="22"/>
        <v/>
      </c>
      <c r="U173" s="1" t="str">
        <f t="shared" si="23"/>
        <v/>
      </c>
      <c r="W173" s="8" t="str">
        <f t="shared" si="24"/>
        <v/>
      </c>
      <c r="X173" s="8" t="str">
        <f t="shared" si="25"/>
        <v/>
      </c>
    </row>
    <row r="174" spans="1:24" ht="18">
      <c r="A174" s="4" t="s">
        <v>25</v>
      </c>
      <c r="B174" s="4">
        <v>1</v>
      </c>
      <c r="C174" s="1" cm="1">
        <f t="array" ref="C174">_xll.H($A174,25)/$B174</f>
        <v>-1232.2010239257813</v>
      </c>
      <c r="D174" s="1" cm="1">
        <f t="array" ref="D174">_xll.S($A174,25)/$B174</f>
        <v>123.3986961669922</v>
      </c>
      <c r="E174" s="1" cm="1">
        <f t="array" ref="E174">_xll.CP($A174,25)/$B174</f>
        <v>91.265252163147224</v>
      </c>
      <c r="F174" s="8" t="e" cm="1">
        <f t="array" ref="F174">IF(_xll.DE(A174)&gt;0,_xll.MW(A174)/(602.2*_xll.DE(A174)),"")/$B174</f>
        <v>#VALUE!</v>
      </c>
      <c r="H174" s="4" t="s">
        <v>2659</v>
      </c>
      <c r="I174" s="1" t="e" cm="1">
        <f t="array" ref="I174">_xll.H($H174,25)/$B174</f>
        <v>#VALUE!</v>
      </c>
      <c r="J174" s="1" t="e" cm="1">
        <f t="array" ref="J174">_xll.S($H174,25)/$B174</f>
        <v>#VALUE!</v>
      </c>
      <c r="K174" s="1" t="e" cm="1">
        <f t="array" ref="K174">_xll.CP($H174,25)/$B174</f>
        <v>#VALUE!</v>
      </c>
      <c r="L174" s="8" t="e" cm="1">
        <f t="array" ref="L174">IF(_xll.DE(H174)&gt;0,_xll.MW(H174)/(602.2*_xll.DE(H174)),"")/$B174</f>
        <v>#VALUE!</v>
      </c>
      <c r="N174" s="1" t="str">
        <f t="shared" si="18"/>
        <v/>
      </c>
      <c r="O174" s="1" t="str">
        <f t="shared" si="19"/>
        <v/>
      </c>
      <c r="P174" s="4" t="str">
        <f t="shared" si="26"/>
        <v>ThO(NO3)2</v>
      </c>
      <c r="Q174" s="1" t="str">
        <f t="shared" si="20"/>
        <v/>
      </c>
      <c r="R174" s="1" t="str">
        <f t="shared" si="21"/>
        <v/>
      </c>
      <c r="T174" s="1" t="str">
        <f t="shared" si="22"/>
        <v/>
      </c>
      <c r="U174" s="1" t="str">
        <f t="shared" si="23"/>
        <v/>
      </c>
      <c r="W174" s="8" t="str">
        <f t="shared" si="24"/>
        <v/>
      </c>
      <c r="X174" s="8" t="str">
        <f t="shared" si="25"/>
        <v/>
      </c>
    </row>
    <row r="175" spans="1:24" ht="18">
      <c r="A175" s="4" t="s">
        <v>144</v>
      </c>
      <c r="B175" s="4">
        <v>1</v>
      </c>
      <c r="C175" s="1" cm="1">
        <f t="array" ref="C175">_xll.H($A175,25)/$B175</f>
        <v>-553.12478723144534</v>
      </c>
      <c r="D175" s="1" cm="1">
        <f t="array" ref="D175">_xll.S($A175,25)/$B175</f>
        <v>154.80799999999999</v>
      </c>
      <c r="E175" s="1" cm="1">
        <f t="array" ref="E175">_xll.CP($A175,25)/$B175</f>
        <v>92.860714472970017</v>
      </c>
      <c r="F175" s="8" t="e" cm="1">
        <f t="array" ref="F175">IF(_xll.DE(A175)&gt;0,_xll.MW(A175)/(602.2*_xll.DE(A175)),"")/$B175</f>
        <v>#VALUE!</v>
      </c>
      <c r="H175" s="4" t="s">
        <v>2660</v>
      </c>
      <c r="I175" s="1" t="e" cm="1">
        <f t="array" ref="I175">_xll.H($H175,25)/$B175</f>
        <v>#VALUE!</v>
      </c>
      <c r="J175" s="1" t="e" cm="1">
        <f t="array" ref="J175">_xll.S($H175,25)/$B175</f>
        <v>#VALUE!</v>
      </c>
      <c r="K175" s="1" t="e" cm="1">
        <f t="array" ref="K175">_xll.CP($H175,25)/$B175</f>
        <v>#VALUE!</v>
      </c>
      <c r="L175" s="8" t="e" cm="1">
        <f t="array" ref="L175">IF(_xll.DE(H175)&gt;0,_xll.MW(H175)/(602.2*_xll.DE(H175)),"")/$B175</f>
        <v>#VALUE!</v>
      </c>
      <c r="N175" s="1" t="str">
        <f t="shared" si="18"/>
        <v/>
      </c>
      <c r="O175" s="1" t="str">
        <f t="shared" si="19"/>
        <v/>
      </c>
      <c r="P175" s="4" t="str">
        <f t="shared" si="26"/>
        <v>Ta(NO3)3</v>
      </c>
      <c r="Q175" s="1" t="str">
        <f t="shared" si="20"/>
        <v/>
      </c>
      <c r="R175" s="1" t="str">
        <f t="shared" si="21"/>
        <v/>
      </c>
      <c r="T175" s="1" t="str">
        <f t="shared" si="22"/>
        <v/>
      </c>
      <c r="U175" s="1" t="str">
        <f t="shared" si="23"/>
        <v/>
      </c>
      <c r="W175" s="8" t="str">
        <f t="shared" si="24"/>
        <v/>
      </c>
      <c r="X175" s="8" t="str">
        <f t="shared" si="25"/>
        <v/>
      </c>
    </row>
    <row r="176" spans="1:24" ht="18">
      <c r="A176" s="4" t="s">
        <v>234</v>
      </c>
      <c r="B176" s="4">
        <v>1</v>
      </c>
      <c r="C176" s="1" cm="1">
        <f t="array" ref="C176">_xll.H($A176,25)/$B176</f>
        <v>-1004.2000294189454</v>
      </c>
      <c r="D176" s="1" cm="1">
        <f t="array" ref="D176">_xll.S($A176,25)/$B176</f>
        <v>94.500001419067388</v>
      </c>
      <c r="E176" s="1" cm="1">
        <f t="array" ref="E176">_xll.CP($A176,25)/$B176</f>
        <v>93.095600435622728</v>
      </c>
      <c r="F176" s="8" t="e" cm="1">
        <f t="array" ref="F176">IF(_xll.DE(A176)&gt;0,_xll.MW(A176)/(602.2*_xll.DE(A176)),"")/$B176</f>
        <v>#VALUE!</v>
      </c>
      <c r="H176" s="4" t="s">
        <v>2661</v>
      </c>
      <c r="I176" s="1" t="e" cm="1">
        <f t="array" ref="I176">_xll.H($H176,25)/$B176</f>
        <v>#VALUE!</v>
      </c>
      <c r="J176" s="1" t="e" cm="1">
        <f t="array" ref="J176">_xll.S($H176,25)/$B176</f>
        <v>#VALUE!</v>
      </c>
      <c r="K176" s="1" t="e" cm="1">
        <f t="array" ref="K176">_xll.CP($H176,25)/$B176</f>
        <v>#VALUE!</v>
      </c>
      <c r="L176" s="8" t="e" cm="1">
        <f t="array" ref="L176">IF(_xll.DE(H176)&gt;0,_xll.MW(H176)/(602.2*_xll.DE(H176)),"")/$B176</f>
        <v>#VALUE!</v>
      </c>
      <c r="N176" s="1" t="str">
        <f t="shared" si="18"/>
        <v/>
      </c>
      <c r="O176" s="1" t="str">
        <f t="shared" si="19"/>
        <v/>
      </c>
      <c r="P176" s="4" t="str">
        <f t="shared" si="26"/>
        <v>TaO2NO3</v>
      </c>
      <c r="Q176" s="1" t="str">
        <f t="shared" si="20"/>
        <v/>
      </c>
      <c r="R176" s="1" t="str">
        <f t="shared" si="21"/>
        <v/>
      </c>
      <c r="T176" s="1" t="str">
        <f t="shared" si="22"/>
        <v/>
      </c>
      <c r="U176" s="1" t="str">
        <f t="shared" si="23"/>
        <v/>
      </c>
      <c r="W176" s="8" t="str">
        <f t="shared" si="24"/>
        <v/>
      </c>
      <c r="X176" s="8" t="str">
        <f t="shared" si="25"/>
        <v/>
      </c>
    </row>
    <row r="177" spans="1:24" ht="18">
      <c r="A177" s="4" t="s">
        <v>265</v>
      </c>
      <c r="B177" s="4">
        <v>1</v>
      </c>
      <c r="C177" s="1" cm="1">
        <f t="array" ref="C177">_xll.H($A177,25)/$B177</f>
        <v>-581.57600000000002</v>
      </c>
      <c r="D177" s="1" cm="1">
        <f t="array" ref="D177">_xll.S($A177,25)/$B177</f>
        <v>147.27678723144533</v>
      </c>
      <c r="E177" s="1" cm="1">
        <f t="array" ref="E177">_xll.CP($A177,25)/$B177</f>
        <v>93.095600435622728</v>
      </c>
      <c r="F177" s="8" t="e" cm="1">
        <f t="array" ref="F177">IF(_xll.DE(A177)&gt;0,_xll.MW(A177)/(602.2*_xll.DE(A177)),"")/$B177</f>
        <v>#VALUE!</v>
      </c>
      <c r="H177" s="4" t="s">
        <v>2662</v>
      </c>
      <c r="I177" s="1" t="e" cm="1">
        <f t="array" ref="I177">_xll.H($H177,25)/$B177</f>
        <v>#VALUE!</v>
      </c>
      <c r="J177" s="1" t="e" cm="1">
        <f t="array" ref="J177">_xll.S($H177,25)/$B177</f>
        <v>#VALUE!</v>
      </c>
      <c r="K177" s="1" t="e" cm="1">
        <f t="array" ref="K177">_xll.CP($H177,25)/$B177</f>
        <v>#VALUE!</v>
      </c>
      <c r="L177" s="8" t="e" cm="1">
        <f t="array" ref="L177">IF(_xll.DE(H177)&gt;0,_xll.MW(H177)/(602.2*_xll.DE(H177)),"")/$B177</f>
        <v>#VALUE!</v>
      </c>
      <c r="N177" s="1" t="str">
        <f t="shared" si="18"/>
        <v/>
      </c>
      <c r="O177" s="1" t="str">
        <f t="shared" si="19"/>
        <v/>
      </c>
      <c r="P177" s="4" t="str">
        <f t="shared" si="26"/>
        <v>Nb(NO3)3</v>
      </c>
      <c r="Q177" s="1" t="str">
        <f t="shared" si="20"/>
        <v/>
      </c>
      <c r="R177" s="1" t="str">
        <f t="shared" si="21"/>
        <v/>
      </c>
      <c r="T177" s="1" t="str">
        <f t="shared" si="22"/>
        <v/>
      </c>
      <c r="U177" s="1" t="str">
        <f t="shared" si="23"/>
        <v/>
      </c>
      <c r="W177" s="8" t="str">
        <f t="shared" si="24"/>
        <v/>
      </c>
      <c r="X177" s="8" t="str">
        <f t="shared" si="25"/>
        <v/>
      </c>
    </row>
    <row r="178" spans="1:24" ht="18">
      <c r="A178" s="4" t="s">
        <v>260</v>
      </c>
      <c r="B178" s="4">
        <v>1</v>
      </c>
      <c r="C178" s="1" cm="1">
        <f t="array" ref="C178">_xll.H($A178,25)/$B178</f>
        <v>-983.24</v>
      </c>
      <c r="D178" s="1" cm="1">
        <f t="array" ref="D178">_xll.S($A178,25)/$B178</f>
        <v>88.700811172485359</v>
      </c>
      <c r="E178" s="1" cm="1">
        <f t="array" ref="E178">_xll.CP($A178,25)/$B178</f>
        <v>93.096474743188779</v>
      </c>
      <c r="F178" s="8" t="e" cm="1">
        <f t="array" ref="F178">IF(_xll.DE(A178)&gt;0,_xll.MW(A178)/(602.2*_xll.DE(A178)),"")/$B178</f>
        <v>#VALUE!</v>
      </c>
      <c r="H178" s="4" t="s">
        <v>2663</v>
      </c>
      <c r="I178" s="1" t="e" cm="1">
        <f t="array" ref="I178">_xll.H($H178,25)/$B178</f>
        <v>#VALUE!</v>
      </c>
      <c r="J178" s="1" t="e" cm="1">
        <f t="array" ref="J178">_xll.S($H178,25)/$B178</f>
        <v>#VALUE!</v>
      </c>
      <c r="K178" s="1" t="e" cm="1">
        <f t="array" ref="K178">_xll.CP($H178,25)/$B178</f>
        <v>#VALUE!</v>
      </c>
      <c r="L178" s="8" t="e" cm="1">
        <f t="array" ref="L178">IF(_xll.DE(H178)&gt;0,_xll.MW(H178)/(602.2*_xll.DE(H178)),"")/$B178</f>
        <v>#VALUE!</v>
      </c>
      <c r="N178" s="1" t="str">
        <f t="shared" si="18"/>
        <v/>
      </c>
      <c r="O178" s="1" t="str">
        <f t="shared" si="19"/>
        <v/>
      </c>
      <c r="P178" s="4" t="str">
        <f t="shared" si="26"/>
        <v>NbO2NO3</v>
      </c>
      <c r="Q178" s="1" t="str">
        <f t="shared" si="20"/>
        <v/>
      </c>
      <c r="R178" s="1" t="str">
        <f t="shared" si="21"/>
        <v/>
      </c>
      <c r="T178" s="1" t="str">
        <f t="shared" si="22"/>
        <v/>
      </c>
      <c r="U178" s="1" t="str">
        <f t="shared" si="23"/>
        <v/>
      </c>
      <c r="W178" s="8" t="str">
        <f t="shared" si="24"/>
        <v/>
      </c>
      <c r="X178" s="8" t="str">
        <f t="shared" si="25"/>
        <v/>
      </c>
    </row>
    <row r="179" spans="1:24" ht="18">
      <c r="A179" s="4" t="s">
        <v>249</v>
      </c>
      <c r="B179" s="4">
        <v>1</v>
      </c>
      <c r="C179" s="1" cm="1">
        <f t="array" ref="C179">_xll.H($A179,25)/$B179</f>
        <v>-774.50017871093758</v>
      </c>
      <c r="D179" s="1" cm="1">
        <f t="array" ref="D179">_xll.S($A179,25)/$B179</f>
        <v>121.336</v>
      </c>
      <c r="E179" s="1" cm="1">
        <f t="array" ref="E179">_xll.CP($A179,25)/$B179</f>
        <v>93.220346276655704</v>
      </c>
      <c r="F179" s="8" t="e" cm="1">
        <f t="array" ref="F179">IF(_xll.DE(A179)&gt;0,_xll.MW(A179)/(602.2*_xll.DE(A179)),"")/$B179</f>
        <v>#VALUE!</v>
      </c>
      <c r="H179" s="4" t="s">
        <v>2664</v>
      </c>
      <c r="I179" s="1" t="e" cm="1">
        <f t="array" ref="I179">_xll.H($H179,25)/$B179</f>
        <v>#VALUE!</v>
      </c>
      <c r="J179" s="1" t="e" cm="1">
        <f t="array" ref="J179">_xll.S($H179,25)/$B179</f>
        <v>#VALUE!</v>
      </c>
      <c r="K179" s="1" t="e" cm="1">
        <f t="array" ref="K179">_xll.CP($H179,25)/$B179</f>
        <v>#VALUE!</v>
      </c>
      <c r="L179" s="8" t="e" cm="1">
        <f t="array" ref="L179">IF(_xll.DE(H179)&gt;0,_xll.MW(H179)/(602.2*_xll.DE(H179)),"")/$B179</f>
        <v>#VALUE!</v>
      </c>
      <c r="N179" s="1" t="str">
        <f t="shared" si="18"/>
        <v/>
      </c>
      <c r="O179" s="1" t="str">
        <f t="shared" si="19"/>
        <v/>
      </c>
      <c r="P179" s="4" t="str">
        <f t="shared" si="26"/>
        <v>NbO(NO3)2</v>
      </c>
      <c r="Q179" s="1" t="str">
        <f t="shared" si="20"/>
        <v/>
      </c>
      <c r="R179" s="1" t="str">
        <f t="shared" si="21"/>
        <v/>
      </c>
      <c r="T179" s="1" t="str">
        <f t="shared" si="22"/>
        <v/>
      </c>
      <c r="U179" s="1" t="str">
        <f t="shared" si="23"/>
        <v/>
      </c>
      <c r="W179" s="8" t="str">
        <f t="shared" si="24"/>
        <v/>
      </c>
      <c r="X179" s="8" t="str">
        <f t="shared" si="25"/>
        <v/>
      </c>
    </row>
    <row r="180" spans="1:24" ht="18">
      <c r="A180" s="4" t="s">
        <v>126</v>
      </c>
      <c r="B180" s="4">
        <v>1</v>
      </c>
      <c r="C180" s="1" cm="1">
        <f t="array" ref="C180">_xll.H($A180,25)/$B180</f>
        <v>-612.99998767089846</v>
      </c>
      <c r="D180" s="1" cm="1">
        <f t="array" ref="D180">_xll.S($A180,25)/$B180</f>
        <v>150.00000073242188</v>
      </c>
      <c r="E180" s="1" cm="1">
        <f t="array" ref="E180">_xll.CP($A180,25)/$B180</f>
        <v>93.999440644723791</v>
      </c>
      <c r="F180" s="8" t="e" cm="1">
        <f t="array" ref="F180">IF(_xll.DE(A180)&gt;0,_xll.MW(A180)/(602.2*_xll.DE(A180)),"")/$B180</f>
        <v>#VALUE!</v>
      </c>
      <c r="H180" s="4" t="s">
        <v>2665</v>
      </c>
      <c r="I180" s="1" t="e" cm="1">
        <f t="array" ref="I180">_xll.H($H180,25)/$B180</f>
        <v>#VALUE!</v>
      </c>
      <c r="J180" s="1" t="e" cm="1">
        <f t="array" ref="J180">_xll.S($H180,25)/$B180</f>
        <v>#VALUE!</v>
      </c>
      <c r="K180" s="1" t="e" cm="1">
        <f t="array" ref="K180">_xll.CP($H180,25)/$B180</f>
        <v>#VALUE!</v>
      </c>
      <c r="L180" s="8" t="e" cm="1">
        <f t="array" ref="L180">IF(_xll.DE(H180)&gt;0,_xll.MW(H180)/(602.2*_xll.DE(H180)),"")/$B180</f>
        <v>#VALUE!</v>
      </c>
      <c r="N180" s="1" t="str">
        <f t="shared" si="18"/>
        <v/>
      </c>
      <c r="O180" s="1" t="str">
        <f t="shared" si="19"/>
        <v/>
      </c>
      <c r="P180" s="4" t="str">
        <f t="shared" si="26"/>
        <v>W(NO3)2O</v>
      </c>
      <c r="Q180" s="1" t="str">
        <f t="shared" si="20"/>
        <v/>
      </c>
      <c r="R180" s="1" t="str">
        <f t="shared" si="21"/>
        <v/>
      </c>
      <c r="T180" s="1" t="str">
        <f t="shared" si="22"/>
        <v/>
      </c>
      <c r="U180" s="1" t="str">
        <f t="shared" si="23"/>
        <v/>
      </c>
      <c r="W180" s="8" t="str">
        <f t="shared" si="24"/>
        <v/>
      </c>
      <c r="X180" s="8" t="str">
        <f t="shared" si="25"/>
        <v/>
      </c>
    </row>
    <row r="181" spans="1:24" ht="18">
      <c r="A181" s="4" t="s">
        <v>222</v>
      </c>
      <c r="B181" s="4">
        <v>1</v>
      </c>
      <c r="C181" s="1" cm="1">
        <f t="array" ref="C181">_xll.H($A181,25)/$B181</f>
        <v>-1069.30005859375</v>
      </c>
      <c r="D181" s="1" cm="1">
        <f t="array" ref="D181">_xll.S($A181,25)/$B181</f>
        <v>138.32299786376953</v>
      </c>
      <c r="E181" s="1" cm="1">
        <f t="array" ref="E181">_xll.CP($A181,25)/$B181</f>
        <v>94.726677165090734</v>
      </c>
      <c r="F181" s="8" t="e" cm="1">
        <f t="array" ref="F181">IF(_xll.DE(A181)&gt;0,_xll.MW(A181)/(602.2*_xll.DE(A181)),"")/$B181</f>
        <v>#VALUE!</v>
      </c>
      <c r="H181" s="4" t="s">
        <v>2666</v>
      </c>
      <c r="I181" s="1" t="e" cm="1">
        <f t="array" ref="I181">_xll.H($H181,25)/$B181</f>
        <v>#VALUE!</v>
      </c>
      <c r="J181" s="1" t="e" cm="1">
        <f t="array" ref="J181">_xll.S($H181,25)/$B181</f>
        <v>#VALUE!</v>
      </c>
      <c r="K181" s="1" t="e" cm="1">
        <f t="array" ref="K181">_xll.CP($H181,25)/$B181</f>
        <v>#VALUE!</v>
      </c>
      <c r="L181" s="8" t="e" cm="1">
        <f t="array" ref="L181">IF(_xll.DE(H181)&gt;0,_xll.MW(H181)/(602.2*_xll.DE(H181)),"")/$B181</f>
        <v>#VALUE!</v>
      </c>
      <c r="N181" s="1" t="str">
        <f t="shared" si="18"/>
        <v/>
      </c>
      <c r="O181" s="1" t="str">
        <f t="shared" si="19"/>
        <v/>
      </c>
      <c r="P181" s="4" t="str">
        <f t="shared" si="26"/>
        <v>UO(NO3)2</v>
      </c>
      <c r="Q181" s="1" t="str">
        <f t="shared" si="20"/>
        <v/>
      </c>
      <c r="R181" s="1" t="str">
        <f t="shared" si="21"/>
        <v/>
      </c>
      <c r="T181" s="1" t="str">
        <f t="shared" si="22"/>
        <v/>
      </c>
      <c r="U181" s="1" t="str">
        <f t="shared" si="23"/>
        <v/>
      </c>
      <c r="W181" s="8" t="str">
        <f t="shared" si="24"/>
        <v/>
      </c>
      <c r="X181" s="8" t="str">
        <f t="shared" si="25"/>
        <v/>
      </c>
    </row>
    <row r="182" spans="1:24" ht="18">
      <c r="A182" s="4" t="s">
        <v>163</v>
      </c>
      <c r="B182" s="4">
        <v>1</v>
      </c>
      <c r="C182" s="1" cm="1">
        <f t="array" ref="C182">_xll.H($A182,25)/$B182</f>
        <v>-1029.9999794921875</v>
      </c>
      <c r="D182" s="1" cm="1">
        <f t="array" ref="D182">_xll.S($A182,25)/$B182</f>
        <v>143.49999240112305</v>
      </c>
      <c r="E182" s="1" cm="1">
        <f t="array" ref="E182">_xll.CP($A182,25)/$B182</f>
        <v>95.00983164983721</v>
      </c>
      <c r="F182" s="8" t="e" cm="1">
        <f t="array" ref="F182">IF(_xll.DE(A182)&gt;0,_xll.MW(A182)/(602.2*_xll.DE(A182)),"")/$B182</f>
        <v>#VALUE!</v>
      </c>
      <c r="H182" s="4" t="s">
        <v>2667</v>
      </c>
      <c r="I182" s="1" t="e" cm="1">
        <f t="array" ref="I182">_xll.H($H182,25)/$B182</f>
        <v>#VALUE!</v>
      </c>
      <c r="J182" s="1" t="e" cm="1">
        <f t="array" ref="J182">_xll.S($H182,25)/$B182</f>
        <v>#VALUE!</v>
      </c>
      <c r="K182" s="1" t="e" cm="1">
        <f t="array" ref="K182">_xll.CP($H182,25)/$B182</f>
        <v>#VALUE!</v>
      </c>
      <c r="L182" s="8" t="e" cm="1">
        <f t="array" ref="L182">IF(_xll.DE(H182)&gt;0,_xll.MW(H182)/(602.2*_xll.DE(H182)),"")/$B182</f>
        <v>#VALUE!</v>
      </c>
      <c r="N182" s="1" t="str">
        <f t="shared" si="18"/>
        <v/>
      </c>
      <c r="O182" s="1" t="str">
        <f t="shared" si="19"/>
        <v/>
      </c>
      <c r="P182" s="4" t="str">
        <f t="shared" si="26"/>
        <v>NpO(NO3)2</v>
      </c>
      <c r="Q182" s="1" t="str">
        <f t="shared" si="20"/>
        <v/>
      </c>
      <c r="R182" s="1" t="str">
        <f t="shared" si="21"/>
        <v/>
      </c>
      <c r="T182" s="1" t="str">
        <f t="shared" si="22"/>
        <v/>
      </c>
      <c r="U182" s="1" t="str">
        <f t="shared" si="23"/>
        <v/>
      </c>
      <c r="W182" s="8" t="str">
        <f t="shared" si="24"/>
        <v/>
      </c>
      <c r="X182" s="8" t="str">
        <f t="shared" si="25"/>
        <v/>
      </c>
    </row>
    <row r="183" spans="1:24" ht="18">
      <c r="A183" s="4" t="s">
        <v>391</v>
      </c>
      <c r="B183" s="4">
        <v>3.08</v>
      </c>
      <c r="C183" s="1" cm="1">
        <f t="array" ref="C183">_xll.H($A183,25)/$B183</f>
        <v>-137.67398715328861</v>
      </c>
      <c r="D183" s="1" cm="1">
        <f t="array" ref="D183">_xll.S($A183,25)/$B183</f>
        <v>51.290683062664876</v>
      </c>
      <c r="E183" s="1" cm="1">
        <f t="array" ref="E183">_xll.CP($A183,25)/$B183</f>
        <v>30.964642101871068</v>
      </c>
      <c r="F183" s="8" t="e" cm="1">
        <f t="array" ref="F183">IF(_xll.DE(A183)&gt;0,_xll.MW(A183)/(602.2*_xll.DE(A183)),"")/$B183</f>
        <v>#VALUE!</v>
      </c>
      <c r="H183" s="4" t="s">
        <v>2668</v>
      </c>
      <c r="I183" s="1" t="e" cm="1">
        <f t="array" ref="I183">_xll.H($H183,25)/$B183</f>
        <v>#VALUE!</v>
      </c>
      <c r="J183" s="1" t="e" cm="1">
        <f t="array" ref="J183">_xll.S($H183,25)/$B183</f>
        <v>#VALUE!</v>
      </c>
      <c r="K183" s="1" t="e" cm="1">
        <f t="array" ref="K183">_xll.CP($H183,25)/$B183</f>
        <v>#VALUE!</v>
      </c>
      <c r="L183" s="8" t="e" cm="1">
        <f t="array" ref="L183">IF(_xll.DE(H183)&gt;0,_xll.MW(H183)/(602.2*_xll.DE(H183)),"")/$B183</f>
        <v>#VALUE!</v>
      </c>
      <c r="N183" s="1" t="str">
        <f t="shared" si="18"/>
        <v/>
      </c>
      <c r="O183" s="1" t="str">
        <f t="shared" si="19"/>
        <v/>
      </c>
      <c r="P183" s="4" t="str">
        <f t="shared" si="26"/>
        <v>Mo(NO3)3.08</v>
      </c>
      <c r="Q183" s="1" t="str">
        <f t="shared" si="20"/>
        <v/>
      </c>
      <c r="R183" s="1" t="str">
        <f t="shared" si="21"/>
        <v/>
      </c>
      <c r="T183" s="1" t="str">
        <f t="shared" si="22"/>
        <v/>
      </c>
      <c r="U183" s="1" t="str">
        <f t="shared" si="23"/>
        <v/>
      </c>
      <c r="W183" s="8" t="str">
        <f t="shared" si="24"/>
        <v/>
      </c>
      <c r="X183" s="8" t="str">
        <f t="shared" si="25"/>
        <v/>
      </c>
    </row>
    <row r="184" spans="1:24" ht="18">
      <c r="A184" s="4" t="s">
        <v>273</v>
      </c>
      <c r="B184" s="4">
        <v>3.13</v>
      </c>
      <c r="C184" s="1" cm="1">
        <f t="array" ref="C184">_xll.H($A184,25)/$B184</f>
        <v>-193.43446563623206</v>
      </c>
      <c r="D184" s="1" cm="1">
        <f t="array" ref="D184">_xll.S($A184,25)/$B184</f>
        <v>48.390032968734403</v>
      </c>
      <c r="E184" s="1" cm="1">
        <f t="array" ref="E184">_xll.CP($A184,25)/$B184</f>
        <v>31.119599449410767</v>
      </c>
      <c r="F184" s="8" t="e" cm="1">
        <f t="array" ref="F184">IF(_xll.DE(A184)&gt;0,_xll.MW(A184)/(602.2*_xll.DE(A184)),"")/$B184</f>
        <v>#VALUE!</v>
      </c>
      <c r="H184" s="4" t="s">
        <v>2669</v>
      </c>
      <c r="I184" s="1" t="e" cm="1">
        <f t="array" ref="I184">_xll.H($H184,25)/$B184</f>
        <v>#VALUE!</v>
      </c>
      <c r="J184" s="1" t="e" cm="1">
        <f t="array" ref="J184">_xll.S($H184,25)/$B184</f>
        <v>#VALUE!</v>
      </c>
      <c r="K184" s="1" t="e" cm="1">
        <f t="array" ref="K184">_xll.CP($H184,25)/$B184</f>
        <v>#VALUE!</v>
      </c>
      <c r="L184" s="8" t="e" cm="1">
        <f t="array" ref="L184">IF(_xll.DE(H184)&gt;0,_xll.MW(H184)/(602.2*_xll.DE(H184)),"")/$B184</f>
        <v>#VALUE!</v>
      </c>
      <c r="N184" s="1" t="str">
        <f t="shared" si="18"/>
        <v/>
      </c>
      <c r="O184" s="1" t="str">
        <f t="shared" si="19"/>
        <v/>
      </c>
      <c r="P184" s="4" t="str">
        <f t="shared" si="26"/>
        <v>Nb(NO3)3.13</v>
      </c>
      <c r="Q184" s="1" t="str">
        <f t="shared" si="20"/>
        <v/>
      </c>
      <c r="R184" s="1" t="str">
        <f t="shared" si="21"/>
        <v/>
      </c>
      <c r="T184" s="1" t="str">
        <f t="shared" si="22"/>
        <v/>
      </c>
      <c r="U184" s="1" t="str">
        <f t="shared" si="23"/>
        <v/>
      </c>
      <c r="W184" s="8" t="str">
        <f t="shared" si="24"/>
        <v/>
      </c>
      <c r="X184" s="8" t="str">
        <f t="shared" si="25"/>
        <v/>
      </c>
    </row>
    <row r="185" spans="1:24" ht="18">
      <c r="A185" s="1" t="s">
        <v>286</v>
      </c>
      <c r="B185" s="4">
        <v>1</v>
      </c>
      <c r="C185" s="1" cm="1">
        <f t="array" ref="C185">_xll.H($A185,25)/$B185</f>
        <v>-774.04000000000008</v>
      </c>
      <c r="D185" s="1" cm="1">
        <f t="array" ref="D185">_xll.S($A185,25)/$B185</f>
        <v>151.04240957641602</v>
      </c>
      <c r="E185" s="1" cm="1">
        <f t="array" ref="E185">_xll.CP($A185,25)/$B185</f>
        <v>99.626539243729411</v>
      </c>
      <c r="F185" s="8" t="e" cm="1">
        <f t="array" ref="F185">IF(_xll.DE(A185)&gt;0,_xll.MW(A185)/(602.2*_xll.DE(A185)),"")/$B185</f>
        <v>#VALUE!</v>
      </c>
      <c r="H185" s="1" t="s">
        <v>2670</v>
      </c>
      <c r="I185" s="1" t="e" cm="1">
        <f t="array" ref="I185">_xll.H($H185,25)/$B185</f>
        <v>#VALUE!</v>
      </c>
      <c r="J185" s="1" t="e" cm="1">
        <f t="array" ref="J185">_xll.S($H185,25)/$B185</f>
        <v>#VALUE!</v>
      </c>
      <c r="K185" s="1" t="e" cm="1">
        <f t="array" ref="K185">_xll.CP($H185,25)/$B185</f>
        <v>#VALUE!</v>
      </c>
      <c r="L185" s="8" t="e" cm="1">
        <f t="array" ref="L185">IF(_xll.DE(H185)&gt;0,_xll.MW(H185)/(602.2*_xll.DE(H185)),"")/$B185</f>
        <v>#VALUE!</v>
      </c>
      <c r="N185" s="1" t="str">
        <f t="shared" si="18"/>
        <v/>
      </c>
      <c r="O185" s="1" t="str">
        <f t="shared" si="19"/>
        <v/>
      </c>
      <c r="P185" s="4" t="str">
        <f t="shared" si="26"/>
        <v>Hf(NO3)3</v>
      </c>
      <c r="Q185" s="1" t="str">
        <f t="shared" si="20"/>
        <v/>
      </c>
      <c r="R185" s="1" t="str">
        <f t="shared" si="21"/>
        <v/>
      </c>
      <c r="T185" s="1" t="str">
        <f t="shared" si="22"/>
        <v/>
      </c>
      <c r="U185" s="1" t="str">
        <f t="shared" si="23"/>
        <v/>
      </c>
      <c r="W185" s="8" t="str">
        <f t="shared" si="24"/>
        <v/>
      </c>
      <c r="X185" s="8" t="str">
        <f t="shared" si="25"/>
        <v/>
      </c>
    </row>
    <row r="186" spans="1:24" ht="18">
      <c r="A186" s="4" t="s">
        <v>2790</v>
      </c>
      <c r="B186" s="4">
        <v>1</v>
      </c>
      <c r="C186" s="1" t="e" cm="1">
        <f t="array" ref="C186">_xll.H($A186,25)/$B186</f>
        <v>#VALUE!</v>
      </c>
      <c r="D186" s="1" t="e" cm="1">
        <f t="array" ref="D186">_xll.S($A186,25)/$B186</f>
        <v>#VALUE!</v>
      </c>
      <c r="E186" s="1" t="e" cm="1">
        <f t="array" ref="E186">_xll.CP($A186,25)/$B186</f>
        <v>#VALUE!</v>
      </c>
      <c r="F186" s="8" t="e" cm="1">
        <f t="array" ref="F186">IF(_xll.DE(A186)&gt;0,_xll.MW(A186)/(602.2*_xll.DE(A186)),"")/$B186</f>
        <v>#VALUE!</v>
      </c>
      <c r="H186" s="4" t="s">
        <v>2791</v>
      </c>
      <c r="I186" s="1" t="e" cm="1">
        <f t="array" ref="I186">_xll.H($H186,25)/$B186</f>
        <v>#VALUE!</v>
      </c>
      <c r="J186" s="1" t="e" cm="1">
        <f t="array" ref="J186">_xll.S($H186,25)/$B186</f>
        <v>#VALUE!</v>
      </c>
      <c r="K186" s="1" t="e" cm="1">
        <f t="array" ref="K186">_xll.CP($H186,25)/$B186</f>
        <v>#VALUE!</v>
      </c>
      <c r="L186" s="8" t="e" cm="1">
        <f t="array" ref="L186">IF(_xll.DE(H186)&gt;0,_xll.MW(H186)/(602.2*_xll.DE(H186)),"")/$B186</f>
        <v>#VALUE!</v>
      </c>
      <c r="N186" s="1" t="str">
        <f t="shared" si="18"/>
        <v/>
      </c>
      <c r="O186" s="1" t="str">
        <f t="shared" si="19"/>
        <v/>
      </c>
      <c r="P186" s="4" t="str">
        <f t="shared" si="26"/>
        <v>Pm(NO3)3</v>
      </c>
      <c r="Q186" s="1" t="str">
        <f t="shared" si="20"/>
        <v/>
      </c>
      <c r="R186" s="1" t="str">
        <f t="shared" si="21"/>
        <v/>
      </c>
      <c r="T186" s="1" t="str">
        <f t="shared" si="22"/>
        <v/>
      </c>
      <c r="U186" s="1" t="str">
        <f t="shared" si="23"/>
        <v/>
      </c>
      <c r="W186" s="8" t="str">
        <f t="shared" si="24"/>
        <v/>
      </c>
      <c r="X186" s="8" t="str">
        <f t="shared" si="25"/>
        <v/>
      </c>
    </row>
    <row r="187" spans="1:24" ht="18">
      <c r="A187" s="4" t="s">
        <v>129</v>
      </c>
      <c r="B187" s="4">
        <v>1</v>
      </c>
      <c r="C187" s="1" cm="1">
        <f t="array" ref="C187">_xll.H($A187,25)/$B187</f>
        <v>-305.0000078735352</v>
      </c>
      <c r="D187" s="1" cm="1">
        <f t="array" ref="D187">_xll.S($A187,25)/$B187</f>
        <v>150.00000073242188</v>
      </c>
      <c r="E187" s="1" cm="1">
        <f t="array" ref="E187">_xll.CP($A187,25)/$B187</f>
        <v>100.00106412582467</v>
      </c>
      <c r="F187" s="8" t="e" cm="1">
        <f t="array" ref="F187">IF(_xll.DE(A187)&gt;0,_xll.MW(A187)/(602.2*_xll.DE(A187)),"")/$B187</f>
        <v>#VALUE!</v>
      </c>
      <c r="H187" s="4" t="s">
        <v>2671</v>
      </c>
      <c r="I187" s="1" t="e" cm="1">
        <f t="array" ref="I187">_xll.H($H187,25)/$B187</f>
        <v>#VALUE!</v>
      </c>
      <c r="J187" s="1" t="e" cm="1">
        <f t="array" ref="J187">_xll.S($H187,25)/$B187</f>
        <v>#VALUE!</v>
      </c>
      <c r="K187" s="1" t="e" cm="1">
        <f t="array" ref="K187">_xll.CP($H187,25)/$B187</f>
        <v>#VALUE!</v>
      </c>
      <c r="L187" s="8" t="e" cm="1">
        <f t="array" ref="L187">IF(_xll.DE(H187)&gt;0,_xll.MW(H187)/(602.2*_xll.DE(H187)),"")/$B187</f>
        <v>#VALUE!</v>
      </c>
      <c r="N187" s="1" t="str">
        <f t="shared" si="18"/>
        <v/>
      </c>
      <c r="O187" s="1" t="str">
        <f t="shared" si="19"/>
        <v/>
      </c>
      <c r="P187" s="4" t="str">
        <f t="shared" si="26"/>
        <v>W(NO3)3</v>
      </c>
      <c r="Q187" s="1" t="str">
        <f t="shared" si="20"/>
        <v/>
      </c>
      <c r="R187" s="1" t="str">
        <f t="shared" si="21"/>
        <v/>
      </c>
      <c r="T187" s="1" t="str">
        <f t="shared" si="22"/>
        <v/>
      </c>
      <c r="U187" s="1" t="str">
        <f t="shared" si="23"/>
        <v/>
      </c>
      <c r="W187" s="8" t="str">
        <f t="shared" si="24"/>
        <v/>
      </c>
      <c r="X187" s="8" t="str">
        <f t="shared" si="25"/>
        <v/>
      </c>
    </row>
    <row r="188" spans="1:24" ht="18">
      <c r="A188" s="4" t="s">
        <v>375</v>
      </c>
      <c r="B188" s="4">
        <v>1</v>
      </c>
      <c r="C188" s="1" cm="1">
        <f t="array" ref="C188">_xll.H($A188,25)/$B188</f>
        <v>-746.40048425292969</v>
      </c>
      <c r="D188" s="1" cm="1">
        <f t="array" ref="D188">_xll.S($A188,25)/$B188</f>
        <v>112.968</v>
      </c>
      <c r="E188" s="1" cm="1">
        <f t="array" ref="E188">_xll.CP($A188,25)/$B188</f>
        <v>100.27121291793404</v>
      </c>
      <c r="F188" s="8" t="e" cm="1">
        <f t="array" ref="F188">IF(_xll.DE(A188)&gt;0,_xll.MW(A188)/(602.2*_xll.DE(A188)),"")/$B188</f>
        <v>#VALUE!</v>
      </c>
      <c r="H188" s="4" t="s">
        <v>2672</v>
      </c>
      <c r="I188" s="1" t="e" cm="1">
        <f t="array" ref="I188">_xll.H($H188,25)/$B188</f>
        <v>#VALUE!</v>
      </c>
      <c r="J188" s="1" t="e" cm="1">
        <f t="array" ref="J188">_xll.S($H188,25)/$B188</f>
        <v>#VALUE!</v>
      </c>
      <c r="K188" s="1" t="e" cm="1">
        <f t="array" ref="K188">_xll.CP($H188,25)/$B188</f>
        <v>#VALUE!</v>
      </c>
      <c r="L188" s="8" t="e" cm="1">
        <f t="array" ref="L188">IF(_xll.DE(H188)&gt;0,_xll.MW(H188)/(602.2*_xll.DE(H188)),"")/$B188</f>
        <v>#VALUE!</v>
      </c>
      <c r="N188" s="1" t="str">
        <f t="shared" si="18"/>
        <v/>
      </c>
      <c r="O188" s="1" t="str">
        <f t="shared" si="19"/>
        <v/>
      </c>
      <c r="P188" s="4" t="str">
        <f t="shared" si="26"/>
        <v>CaO(NO3)2</v>
      </c>
      <c r="Q188" s="1" t="str">
        <f t="shared" si="20"/>
        <v/>
      </c>
      <c r="R188" s="1" t="str">
        <f t="shared" si="21"/>
        <v/>
      </c>
      <c r="T188" s="1" t="str">
        <f t="shared" si="22"/>
        <v/>
      </c>
      <c r="U188" s="1" t="str">
        <f t="shared" si="23"/>
        <v/>
      </c>
      <c r="W188" s="8" t="str">
        <f t="shared" si="24"/>
        <v/>
      </c>
      <c r="X188" s="8" t="str">
        <f t="shared" si="25"/>
        <v/>
      </c>
    </row>
    <row r="189" spans="1:24" ht="18">
      <c r="A189" s="4" t="s">
        <v>258</v>
      </c>
      <c r="B189" s="4">
        <v>1</v>
      </c>
      <c r="C189" s="1" cm="1">
        <f t="array" ref="C189">_xll.H($A189,25)/$B189</f>
        <v>-190.37200000000001</v>
      </c>
      <c r="D189" s="1" cm="1">
        <f t="array" ref="D189">_xll.S($A189,25)/$B189</f>
        <v>129.70399201965333</v>
      </c>
      <c r="E189" s="1" cm="1">
        <f t="array" ref="E189">_xll.CP($A189,25)/$B189</f>
        <v>101.4977286437294</v>
      </c>
      <c r="F189" s="8" t="e" cm="1">
        <f t="array" ref="F189">IF(_xll.DE(A189)&gt;0,_xll.MW(A189)/(602.2*_xll.DE(A189)),"")/$B189</f>
        <v>#VALUE!</v>
      </c>
      <c r="H189" s="4" t="s">
        <v>2673</v>
      </c>
      <c r="I189" s="1" t="e" cm="1">
        <f t="array" ref="I189">_xll.H($H189,25)/$B189</f>
        <v>#VALUE!</v>
      </c>
      <c r="J189" s="1" t="e" cm="1">
        <f t="array" ref="J189">_xll.S($H189,25)/$B189</f>
        <v>#VALUE!</v>
      </c>
      <c r="K189" s="1" t="e" cm="1">
        <f t="array" ref="K189">_xll.CP($H189,25)/$B189</f>
        <v>#VALUE!</v>
      </c>
      <c r="L189" s="8" t="e" cm="1">
        <f t="array" ref="L189">IF(_xll.DE(H189)&gt;0,_xll.MW(H189)/(602.2*_xll.DE(H189)),"")/$B189</f>
        <v>#VALUE!</v>
      </c>
      <c r="N189" s="1" t="str">
        <f t="shared" si="18"/>
        <v/>
      </c>
      <c r="O189" s="1" t="str">
        <f t="shared" si="19"/>
        <v/>
      </c>
      <c r="P189" s="4" t="str">
        <f t="shared" si="26"/>
        <v>Os(NO3)3</v>
      </c>
      <c r="Q189" s="1" t="str">
        <f t="shared" si="20"/>
        <v/>
      </c>
      <c r="R189" s="1" t="str">
        <f t="shared" si="21"/>
        <v/>
      </c>
      <c r="T189" s="1" t="str">
        <f t="shared" si="22"/>
        <v/>
      </c>
      <c r="U189" s="1" t="str">
        <f t="shared" si="23"/>
        <v/>
      </c>
      <c r="W189" s="8" t="str">
        <f t="shared" si="24"/>
        <v/>
      </c>
      <c r="X189" s="8" t="str">
        <f t="shared" si="25"/>
        <v/>
      </c>
    </row>
    <row r="190" spans="1:24" ht="18">
      <c r="A190" s="4" t="s">
        <v>415</v>
      </c>
      <c r="B190" s="4">
        <v>1</v>
      </c>
      <c r="C190" s="1" cm="1">
        <f t="array" ref="C190">_xll.H($A190,25)/$B190</f>
        <v>-292.88</v>
      </c>
      <c r="D190" s="1" cm="1">
        <f t="array" ref="D190">_xll.S($A190,25)/$B190</f>
        <v>150.624</v>
      </c>
      <c r="E190" s="1" cm="1">
        <f t="array" ref="E190">_xll.CP($A190,25)/$B190</f>
        <v>102.23072927420463</v>
      </c>
      <c r="F190" s="8" t="e" cm="1">
        <f t="array" ref="F190">IF(_xll.DE(A190)&gt;0,_xll.MW(A190)/(602.2*_xll.DE(A190)),"")/$B190</f>
        <v>#VALUE!</v>
      </c>
      <c r="H190" s="4" t="s">
        <v>2674</v>
      </c>
      <c r="I190" s="1" t="e" cm="1">
        <f t="array" ref="I190">_xll.H($H190,25)/$B190</f>
        <v>#VALUE!</v>
      </c>
      <c r="J190" s="1" t="e" cm="1">
        <f t="array" ref="J190">_xll.S($H190,25)/$B190</f>
        <v>#VALUE!</v>
      </c>
      <c r="K190" s="1" t="e" cm="1">
        <f t="array" ref="K190">_xll.CP($H190,25)/$B190</f>
        <v>#VALUE!</v>
      </c>
      <c r="L190" s="8" t="e" cm="1">
        <f t="array" ref="L190">IF(_xll.DE(H190)&gt;0,_xll.MW(H190)/(602.2*_xll.DE(H190)),"")/$B190</f>
        <v>#VALUE!</v>
      </c>
      <c r="N190" s="1" t="str">
        <f t="shared" ref="N190:N253" si="27">IF(AND(ISNUMBER(D190),ISNUMBER(J190)),D190,"")</f>
        <v/>
      </c>
      <c r="O190" s="1" t="str">
        <f t="shared" ref="O190:O253" si="28">IF(AND(ISNUMBER(D190),ISNUMBER(J190)),J190,"")</f>
        <v/>
      </c>
      <c r="P190" s="4" t="str">
        <f t="shared" si="26"/>
        <v>Tc(NO3)3</v>
      </c>
      <c r="Q190" s="1" t="str">
        <f t="shared" ref="Q190:Q253" si="29">IF(AND(ISNUMBER(C190),ISNUMBER(I190)),C190,"")</f>
        <v/>
      </c>
      <c r="R190" s="1" t="str">
        <f t="shared" ref="R190:R253" si="30">IF(AND(ISNUMBER(C190),ISNUMBER(I190)),I190,"")</f>
        <v/>
      </c>
      <c r="T190" s="1" t="str">
        <f t="shared" si="22"/>
        <v/>
      </c>
      <c r="U190" s="1" t="str">
        <f t="shared" si="23"/>
        <v/>
      </c>
      <c r="W190" s="8" t="str">
        <f t="shared" si="24"/>
        <v/>
      </c>
      <c r="X190" s="8" t="str">
        <f t="shared" si="25"/>
        <v/>
      </c>
    </row>
    <row r="191" spans="1:24" ht="18">
      <c r="A191" s="4" t="s">
        <v>138</v>
      </c>
      <c r="B191" s="4">
        <v>1</v>
      </c>
      <c r="C191" s="1" cm="1">
        <f t="array" ref="C191">_xll.H($A191,25)/$B191</f>
        <v>-962.32</v>
      </c>
      <c r="D191" s="1" cm="1">
        <f t="array" ref="D191">_xll.S($A191,25)/$B191</f>
        <v>150.624</v>
      </c>
      <c r="E191" s="1" cm="1">
        <f t="array" ref="E191">_xll.CP($A191,25)/$B191</f>
        <v>103.11784801540297</v>
      </c>
      <c r="F191" s="8" t="e" cm="1">
        <f t="array" ref="F191">IF(_xll.DE(A191)&gt;0,_xll.MW(A191)/(602.2*_xll.DE(A191)),"")/$B191</f>
        <v>#VALUE!</v>
      </c>
      <c r="H191" s="4" t="s">
        <v>2675</v>
      </c>
      <c r="I191" s="1" t="e" cm="1">
        <f t="array" ref="I191">_xll.H($H191,25)/$B191</f>
        <v>#VALUE!</v>
      </c>
      <c r="J191" s="1" t="e" cm="1">
        <f t="array" ref="J191">_xll.S($H191,25)/$B191</f>
        <v>#VALUE!</v>
      </c>
      <c r="K191" s="1" t="e" cm="1">
        <f t="array" ref="K191">_xll.CP($H191,25)/$B191</f>
        <v>#VALUE!</v>
      </c>
      <c r="L191" s="8" t="e" cm="1">
        <f t="array" ref="L191">IF(_xll.DE(H191)&gt;0,_xll.MW(H191)/(602.2*_xll.DE(H191)),"")/$B191</f>
        <v>#VALUE!</v>
      </c>
      <c r="N191" s="1" t="str">
        <f t="shared" si="27"/>
        <v/>
      </c>
      <c r="O191" s="1" t="str">
        <f t="shared" si="28"/>
        <v/>
      </c>
      <c r="P191" s="4" t="str">
        <f t="shared" si="26"/>
        <v>Th(NO3)3</v>
      </c>
      <c r="Q191" s="1" t="str">
        <f t="shared" si="29"/>
        <v/>
      </c>
      <c r="R191" s="1" t="str">
        <f t="shared" si="30"/>
        <v/>
      </c>
      <c r="T191" s="1" t="str">
        <f t="shared" ref="T191:T254" si="31">IF(AND(ISNUMBER(E191),ISNUMBER(K191)),E191,"")</f>
        <v/>
      </c>
      <c r="U191" s="1" t="str">
        <f t="shared" ref="U191:U254" si="32">IF(AND(ISNUMBER(E191),ISNUMBER(K191)),K191,"")</f>
        <v/>
      </c>
      <c r="W191" s="8" t="str">
        <f t="shared" ref="W191:W254" si="33">IF(AND(ISNUMBER(F191),ISNUMBER(L191)),F191,"")</f>
        <v/>
      </c>
      <c r="X191" s="8" t="str">
        <f t="shared" ref="X191:X254" si="34">IF(AND(ISNUMBER(F191),ISNUMBER(L191)),L191,"")</f>
        <v/>
      </c>
    </row>
    <row r="192" spans="1:24" ht="18">
      <c r="A192" s="4" t="s">
        <v>49</v>
      </c>
      <c r="B192" s="4">
        <v>1</v>
      </c>
      <c r="C192" s="1" cm="1">
        <f t="array" ref="C192">_xll.H($A192,25)/$B192</f>
        <v>-460.24</v>
      </c>
      <c r="D192" s="1" cm="1">
        <f t="array" ref="D192">_xll.S($A192,25)/$B192</f>
        <v>163.17600000000002</v>
      </c>
      <c r="E192" s="1" cm="1">
        <f t="array" ref="E192">_xll.CP($A192,25)/$B192</f>
        <v>103.21777423586808</v>
      </c>
      <c r="F192" s="8" t="e" cm="1">
        <f t="array" ref="F192">IF(_xll.DE(A192)&gt;0,_xll.MW(A192)/(602.2*_xll.DE(A192)),"")/$B192</f>
        <v>#VALUE!</v>
      </c>
      <c r="H192" s="4" t="s">
        <v>2676</v>
      </c>
      <c r="I192" s="1" t="e" cm="1">
        <f t="array" ref="I192">_xll.H($H192,25)/$B192</f>
        <v>#VALUE!</v>
      </c>
      <c r="J192" s="1" t="e" cm="1">
        <f t="array" ref="J192">_xll.S($H192,25)/$B192</f>
        <v>#VALUE!</v>
      </c>
      <c r="K192" s="1" t="e" cm="1">
        <f t="array" ref="K192">_xll.CP($H192,25)/$B192</f>
        <v>#VALUE!</v>
      </c>
      <c r="L192" s="8" t="e" cm="1">
        <f t="array" ref="L192">IF(_xll.DE(H192)&gt;0,_xll.MW(H192)/(602.2*_xll.DE(H192)),"")/$B192</f>
        <v>#VALUE!</v>
      </c>
      <c r="N192" s="1" t="str">
        <f t="shared" si="27"/>
        <v/>
      </c>
      <c r="O192" s="1" t="str">
        <f t="shared" si="28"/>
        <v/>
      </c>
      <c r="P192" s="4" t="str">
        <f t="shared" si="26"/>
        <v>Mn(NO3)3</v>
      </c>
      <c r="Q192" s="1" t="str">
        <f t="shared" si="29"/>
        <v/>
      </c>
      <c r="R192" s="1" t="str">
        <f t="shared" si="30"/>
        <v/>
      </c>
      <c r="T192" s="1" t="str">
        <f t="shared" si="31"/>
        <v/>
      </c>
      <c r="U192" s="1" t="str">
        <f t="shared" si="32"/>
        <v/>
      </c>
      <c r="W192" s="8" t="str">
        <f t="shared" si="33"/>
        <v/>
      </c>
      <c r="X192" s="8" t="str">
        <f t="shared" si="34"/>
        <v/>
      </c>
    </row>
    <row r="193" spans="1:24" ht="18">
      <c r="A193" s="4" t="s">
        <v>160</v>
      </c>
      <c r="B193" s="4">
        <v>1</v>
      </c>
      <c r="C193" s="1" cm="1">
        <f t="array" ref="C193">_xll.H($A193,25)/$B193</f>
        <v>-1020.8960000000001</v>
      </c>
      <c r="D193" s="1" cm="1">
        <f t="array" ref="D193">_xll.S($A193,25)/$B193</f>
        <v>158.99200000000002</v>
      </c>
      <c r="E193" s="1" cm="1">
        <f t="array" ref="E193">_xll.CP($A193,25)/$B193</f>
        <v>103.55559287420465</v>
      </c>
      <c r="F193" s="8" t="e" cm="1">
        <f t="array" ref="F193">IF(_xll.DE(A193)&gt;0,_xll.MW(A193)/(602.2*_xll.DE(A193)),"")/$B193</f>
        <v>#VALUE!</v>
      </c>
      <c r="H193" s="4" t="s">
        <v>2677</v>
      </c>
      <c r="I193" s="1" t="e" cm="1">
        <f t="array" ref="I193">_xll.H($H193,25)/$B193</f>
        <v>#VALUE!</v>
      </c>
      <c r="J193" s="1" t="e" cm="1">
        <f t="array" ref="J193">_xll.S($H193,25)/$B193</f>
        <v>#VALUE!</v>
      </c>
      <c r="K193" s="1" t="e" cm="1">
        <f t="array" ref="K193">_xll.CP($H193,25)/$B193</f>
        <v>#VALUE!</v>
      </c>
      <c r="L193" s="8" t="e" cm="1">
        <f t="array" ref="L193">IF(_xll.DE(H193)&gt;0,_xll.MW(H193)/(602.2*_xll.DE(H193)),"")/$B193</f>
        <v>#VALUE!</v>
      </c>
      <c r="N193" s="1" t="str">
        <f t="shared" si="27"/>
        <v/>
      </c>
      <c r="O193" s="1" t="str">
        <f t="shared" si="28"/>
        <v/>
      </c>
      <c r="P193" s="4" t="str">
        <f t="shared" si="26"/>
        <v>Pa(NO3)3</v>
      </c>
      <c r="Q193" s="1" t="str">
        <f t="shared" si="29"/>
        <v/>
      </c>
      <c r="R193" s="1" t="str">
        <f t="shared" si="30"/>
        <v/>
      </c>
      <c r="T193" s="1" t="str">
        <f t="shared" si="31"/>
        <v/>
      </c>
      <c r="U193" s="1" t="str">
        <f t="shared" si="32"/>
        <v/>
      </c>
      <c r="W193" s="8" t="str">
        <f t="shared" si="33"/>
        <v/>
      </c>
      <c r="X193" s="8" t="str">
        <f t="shared" si="34"/>
        <v/>
      </c>
    </row>
    <row r="194" spans="1:24" ht="18">
      <c r="A194" s="4" t="s">
        <v>201</v>
      </c>
      <c r="B194" s="4">
        <v>1</v>
      </c>
      <c r="C194" s="1" cm="1">
        <f t="array" ref="C194">_xll.H($A194,25)/$B194</f>
        <v>-1243.4839572753906</v>
      </c>
      <c r="D194" s="1" cm="1">
        <f t="array" ref="D194">_xll.S($A194,25)/$B194</f>
        <v>150.624</v>
      </c>
      <c r="E194" s="1" cm="1">
        <f t="array" ref="E194">_xll.CP($A194,25)/$B194</f>
        <v>107.80892056953007</v>
      </c>
      <c r="F194" s="8" t="e" cm="1">
        <f t="array" ref="F194">IF(_xll.DE(A194)&gt;0,_xll.MW(A194)/(602.2*_xll.DE(A194)),"")/$B194</f>
        <v>#VALUE!</v>
      </c>
      <c r="H194" s="4" t="s">
        <v>2678</v>
      </c>
      <c r="I194" s="1" cm="1">
        <f t="array" ref="I194">_xll.H($H194,25)/$B194</f>
        <v>-1351.000039794922</v>
      </c>
      <c r="J194" s="1" cm="1">
        <f t="array" ref="J194">_xll.S($H194,25)/$B194</f>
        <v>241.00000564575197</v>
      </c>
      <c r="K194" s="1" cm="1">
        <f t="array" ref="K194">_xll.CP($H194,25)/$B194</f>
        <v>187.66213553836093</v>
      </c>
      <c r="L194" s="8" t="e" cm="1">
        <f t="array" ref="L194">IF(_xll.DE(H194)&gt;0,_xll.MW(H194)/(602.2*_xll.DE(H194)),"")/$B194</f>
        <v>#VALUE!</v>
      </c>
      <c r="N194" s="1">
        <f t="shared" si="27"/>
        <v>150.624</v>
      </c>
      <c r="O194" s="1">
        <f t="shared" si="28"/>
        <v>241.00000564575197</v>
      </c>
      <c r="P194" s="4" t="str">
        <f t="shared" si="26"/>
        <v>UO2(NO3)2</v>
      </c>
      <c r="Q194" s="1">
        <f t="shared" si="29"/>
        <v>-1243.4839572753906</v>
      </c>
      <c r="R194" s="1">
        <f t="shared" si="30"/>
        <v>-1351.000039794922</v>
      </c>
      <c r="T194" s="1">
        <f t="shared" si="31"/>
        <v>107.80892056953007</v>
      </c>
      <c r="U194" s="1">
        <f t="shared" si="32"/>
        <v>187.66213553836093</v>
      </c>
      <c r="W194" s="8" t="str">
        <f t="shared" si="33"/>
        <v/>
      </c>
      <c r="X194" s="8" t="str">
        <f t="shared" si="34"/>
        <v/>
      </c>
    </row>
    <row r="195" spans="1:24" ht="18">
      <c r="A195" s="4" t="s">
        <v>159</v>
      </c>
      <c r="B195" s="4">
        <v>1</v>
      </c>
      <c r="C195" s="1" cm="1">
        <f t="array" ref="C195">_xll.H($A195,25)/$B195</f>
        <v>-616.00002343749998</v>
      </c>
      <c r="D195" s="1" cm="1">
        <f t="array" ref="D195">_xll.S($A195,25)/$B195</f>
        <v>163.79999926757813</v>
      </c>
      <c r="E195" s="1" cm="1">
        <f t="array" ref="E195">_xll.CP($A195,25)/$B195</f>
        <v>112.30063558788379</v>
      </c>
      <c r="F195" s="8" t="e" cm="1">
        <f t="array" ref="F195">IF(_xll.DE(A195)&gt;0,_xll.MW(A195)/(602.2*_xll.DE(A195)),"")/$B195</f>
        <v>#VALUE!</v>
      </c>
      <c r="H195" s="4" t="s">
        <v>2679</v>
      </c>
      <c r="I195" s="1" t="e" cm="1">
        <f t="array" ref="I195">_xll.H($H195,25)/$B195</f>
        <v>#VALUE!</v>
      </c>
      <c r="J195" s="1" t="e" cm="1">
        <f t="array" ref="J195">_xll.S($H195,25)/$B195</f>
        <v>#VALUE!</v>
      </c>
      <c r="K195" s="1" t="e" cm="1">
        <f t="array" ref="K195">_xll.CP($H195,25)/$B195</f>
        <v>#VALUE!</v>
      </c>
      <c r="L195" s="8" t="e" cm="1">
        <f t="array" ref="L195">IF(_xll.DE(H195)&gt;0,_xll.MW(H195)/(602.2*_xll.DE(H195)),"")/$B195</f>
        <v>#VALUE!</v>
      </c>
      <c r="N195" s="1" t="str">
        <f t="shared" si="27"/>
        <v/>
      </c>
      <c r="O195" s="1" t="str">
        <f t="shared" si="28"/>
        <v/>
      </c>
      <c r="P195" s="4" t="str">
        <f t="shared" ref="P195:P258" si="35">IF(RIGHT(H195, 5)="(NO3)",SUBSTITUTE(H195,"(NO3)","NO3"),H195)</f>
        <v>Mo(NO3)3O</v>
      </c>
      <c r="Q195" s="1" t="str">
        <f t="shared" si="29"/>
        <v/>
      </c>
      <c r="R195" s="1" t="str">
        <f t="shared" si="30"/>
        <v/>
      </c>
      <c r="T195" s="1" t="str">
        <f t="shared" si="31"/>
        <v/>
      </c>
      <c r="U195" s="1" t="str">
        <f t="shared" si="32"/>
        <v/>
      </c>
      <c r="W195" s="8" t="str">
        <f t="shared" si="33"/>
        <v/>
      </c>
      <c r="X195" s="8" t="str">
        <f t="shared" si="34"/>
        <v/>
      </c>
    </row>
    <row r="196" spans="1:24">
      <c r="A196" s="4" t="s">
        <v>272</v>
      </c>
      <c r="B196" s="4">
        <v>1</v>
      </c>
      <c r="C196" s="1" cm="1">
        <f t="array" ref="C196">_xll.H($A196,25)/$B196</f>
        <v>-1052.9999770507814</v>
      </c>
      <c r="D196" s="1" cm="1">
        <f t="array" ref="D196">_xll.S($A196,25)/$B196</f>
        <v>169.94540887451171</v>
      </c>
      <c r="E196" s="1" cm="1">
        <f t="array" ref="E196">_xll.CP($A196,25)/$B196</f>
        <v>112.36125374077828</v>
      </c>
      <c r="F196" s="8" t="e" cm="1">
        <f t="array" ref="F196">IF(_xll.DE(A196)&gt;0,_xll.MW(A196)/(602.2*_xll.DE(A196)),"")/$B196</f>
        <v>#VALUE!</v>
      </c>
      <c r="H196" s="4" t="s">
        <v>2418</v>
      </c>
      <c r="I196" s="1" t="e" cm="1">
        <f t="array" ref="I196">_xll.H($H196,25)/$B196</f>
        <v>#VALUE!</v>
      </c>
      <c r="J196" s="1" t="e" cm="1">
        <f t="array" ref="J196">_xll.S($H196,25)/$B196</f>
        <v>#VALUE!</v>
      </c>
      <c r="K196" s="1" t="e" cm="1">
        <f t="array" ref="K196">_xll.CP($H196,25)/$B196</f>
        <v>#VALUE!</v>
      </c>
      <c r="L196" s="8" t="e" cm="1">
        <f t="array" ref="L196">IF(_xll.DE(H196)&gt;0,_xll.MW(H196)/(602.2*_xll.DE(H196)),"")/$B196</f>
        <v>#VALUE!</v>
      </c>
      <c r="N196" s="1" t="str">
        <f t="shared" si="27"/>
        <v/>
      </c>
      <c r="O196" s="1" t="str">
        <f t="shared" si="28"/>
        <v/>
      </c>
      <c r="P196" s="4" t="str">
        <f t="shared" si="35"/>
        <v>Na(NO3)*Mg(NO3)2</v>
      </c>
      <c r="Q196" s="1" t="str">
        <f t="shared" si="29"/>
        <v/>
      </c>
      <c r="R196" s="1" t="str">
        <f t="shared" si="30"/>
        <v/>
      </c>
      <c r="T196" s="1" t="str">
        <f t="shared" si="31"/>
        <v/>
      </c>
      <c r="U196" s="1" t="str">
        <f t="shared" si="32"/>
        <v/>
      </c>
      <c r="W196" s="8" t="str">
        <f t="shared" si="33"/>
        <v/>
      </c>
      <c r="X196" s="8" t="str">
        <f t="shared" si="34"/>
        <v/>
      </c>
    </row>
    <row r="197" spans="1:24" ht="18">
      <c r="A197" s="4" t="s">
        <v>245</v>
      </c>
      <c r="B197" s="4">
        <v>1</v>
      </c>
      <c r="C197" s="1" cm="1">
        <f t="array" ref="C197">_xll.H($A197,25)/$B197</f>
        <v>-221.19971212768556</v>
      </c>
      <c r="D197" s="1" cm="1">
        <f t="array" ref="D197">_xll.S($A197,25)/$B197</f>
        <v>153.30180532836914</v>
      </c>
      <c r="E197" s="1" cm="1">
        <f t="array" ref="E197">_xll.CP($A197,25)/$B197</f>
        <v>115.00140031433106</v>
      </c>
      <c r="F197" s="8" t="e" cm="1">
        <f t="array" ref="F197">IF(_xll.DE(A197)&gt;0,_xll.MW(A197)/(602.2*_xll.DE(A197)),"")/$B197</f>
        <v>#VALUE!</v>
      </c>
      <c r="H197" s="4" t="s">
        <v>2680</v>
      </c>
      <c r="I197" s="1" t="e" cm="1">
        <f t="array" ref="I197">_xll.H($H197,25)/$B197</f>
        <v>#VALUE!</v>
      </c>
      <c r="J197" s="1" t="e" cm="1">
        <f t="array" ref="J197">_xll.S($H197,25)/$B197</f>
        <v>#VALUE!</v>
      </c>
      <c r="K197" s="1" t="e" cm="1">
        <f t="array" ref="K197">_xll.CP($H197,25)/$B197</f>
        <v>#VALUE!</v>
      </c>
      <c r="L197" s="8" t="e" cm="1">
        <f t="array" ref="L197">IF(_xll.DE(H197)&gt;0,_xll.MW(H197)/(602.2*_xll.DE(H197)),"")/$B197</f>
        <v>#VALUE!</v>
      </c>
      <c r="N197" s="1" t="str">
        <f t="shared" si="27"/>
        <v/>
      </c>
      <c r="O197" s="1" t="str">
        <f t="shared" si="28"/>
        <v/>
      </c>
      <c r="P197" s="4" t="str">
        <f t="shared" si="35"/>
        <v>Ru(NO3)3(A)</v>
      </c>
      <c r="Q197" s="1" t="str">
        <f t="shared" si="29"/>
        <v/>
      </c>
      <c r="R197" s="1" t="str">
        <f t="shared" si="30"/>
        <v/>
      </c>
      <c r="T197" s="1" t="str">
        <f t="shared" si="31"/>
        <v/>
      </c>
      <c r="U197" s="1" t="str">
        <f t="shared" si="32"/>
        <v/>
      </c>
      <c r="W197" s="8" t="str">
        <f t="shared" si="33"/>
        <v/>
      </c>
      <c r="X197" s="8" t="str">
        <f t="shared" si="34"/>
        <v/>
      </c>
    </row>
    <row r="198" spans="1:24">
      <c r="A198" s="4" t="s">
        <v>300</v>
      </c>
      <c r="B198" s="4">
        <v>1</v>
      </c>
      <c r="C198" s="1" cm="1">
        <f t="array" ref="C198">_xll.H($A198,25)/$B198</f>
        <v>-966.62951489257819</v>
      </c>
      <c r="D198" s="1" cm="1">
        <f t="array" ref="D198">_xll.S($A198,25)/$B198</f>
        <v>137.23500527954101</v>
      </c>
      <c r="E198" s="1" cm="1">
        <f t="array" ref="E198">_xll.CP($A198,25)/$B198</f>
        <v>115.26740083963561</v>
      </c>
      <c r="F198" s="8" t="e" cm="1">
        <f t="array" ref="F198">IF(_xll.DE(A198)&gt;0,_xll.MW(A198)/(602.2*_xll.DE(A198)),"")/$B198</f>
        <v>#VALUE!</v>
      </c>
      <c r="H198" s="4" t="s">
        <v>2419</v>
      </c>
      <c r="I198" s="1" t="e" cm="1">
        <f t="array" ref="I198">_xll.H($H198,25)/$B198</f>
        <v>#VALUE!</v>
      </c>
      <c r="J198" s="1" t="e" cm="1">
        <f t="array" ref="J198">_xll.S($H198,25)/$B198</f>
        <v>#VALUE!</v>
      </c>
      <c r="K198" s="1" t="e" cm="1">
        <f t="array" ref="K198">_xll.CP($H198,25)/$B198</f>
        <v>#VALUE!</v>
      </c>
      <c r="L198" s="8" t="e" cm="1">
        <f t="array" ref="L198">IF(_xll.DE(H198)&gt;0,_xll.MW(H198)/(602.2*_xll.DE(H198)),"")/$B198</f>
        <v>#VALUE!</v>
      </c>
      <c r="N198" s="1" t="str">
        <f t="shared" si="27"/>
        <v/>
      </c>
      <c r="O198" s="1" t="str">
        <f t="shared" si="28"/>
        <v/>
      </c>
      <c r="P198" s="4" t="str">
        <f t="shared" si="35"/>
        <v>Mg(NO3)2*H2O</v>
      </c>
      <c r="Q198" s="1" t="str">
        <f t="shared" si="29"/>
        <v/>
      </c>
      <c r="R198" s="1" t="str">
        <f t="shared" si="30"/>
        <v/>
      </c>
      <c r="T198" s="1" t="str">
        <f t="shared" si="31"/>
        <v/>
      </c>
      <c r="U198" s="1" t="str">
        <f t="shared" si="32"/>
        <v/>
      </c>
      <c r="W198" s="8" t="str">
        <f t="shared" si="33"/>
        <v/>
      </c>
      <c r="X198" s="8" t="str">
        <f t="shared" si="34"/>
        <v/>
      </c>
    </row>
    <row r="199" spans="1:24" ht="18">
      <c r="A199" s="4" t="s">
        <v>128</v>
      </c>
      <c r="B199" s="4">
        <v>1</v>
      </c>
      <c r="C199" s="1" cm="1">
        <f t="array" ref="C199">_xll.H($A199,25)/$B199</f>
        <v>-1140.000056640625</v>
      </c>
      <c r="D199" s="1" cm="1">
        <f t="array" ref="D199">_xll.S($A199,25)/$B199</f>
        <v>170.69999853515625</v>
      </c>
      <c r="E199" s="1" cm="1">
        <f t="array" ref="E199">_xll.CP($A199,25)/$B199</f>
        <v>116.93482601325259</v>
      </c>
      <c r="F199" s="8" t="e" cm="1">
        <f t="array" ref="F199">IF(_xll.DE(A199)&gt;0,_xll.MW(A199)/(602.2*_xll.DE(A199)),"")/$B199</f>
        <v>#VALUE!</v>
      </c>
      <c r="H199" s="4" t="s">
        <v>2681</v>
      </c>
      <c r="I199" s="1" t="e" cm="1">
        <f t="array" ref="I199">_xll.H($H199,25)/$B199</f>
        <v>#VALUE!</v>
      </c>
      <c r="J199" s="1" t="e" cm="1">
        <f t="array" ref="J199">_xll.S($H199,25)/$B199</f>
        <v>#VALUE!</v>
      </c>
      <c r="K199" s="1" t="e" cm="1">
        <f t="array" ref="K199">_xll.CP($H199,25)/$B199</f>
        <v>#VALUE!</v>
      </c>
      <c r="L199" s="8" t="e" cm="1">
        <f t="array" ref="L199">IF(_xll.DE(H199)&gt;0,_xll.MW(H199)/(602.2*_xll.DE(H199)),"")/$B199</f>
        <v>#VALUE!</v>
      </c>
      <c r="N199" s="1" t="str">
        <f t="shared" si="27"/>
        <v/>
      </c>
      <c r="O199" s="1" t="str">
        <f t="shared" si="28"/>
        <v/>
      </c>
      <c r="P199" s="4" t="str">
        <f t="shared" si="35"/>
        <v>UO(NO3)3</v>
      </c>
      <c r="Q199" s="1" t="str">
        <f t="shared" si="29"/>
        <v/>
      </c>
      <c r="R199" s="1" t="str">
        <f t="shared" si="30"/>
        <v/>
      </c>
      <c r="T199" s="1" t="str">
        <f t="shared" si="31"/>
        <v/>
      </c>
      <c r="U199" s="1" t="str">
        <f t="shared" si="32"/>
        <v/>
      </c>
      <c r="W199" s="8" t="str">
        <f t="shared" si="33"/>
        <v/>
      </c>
      <c r="X199" s="8" t="str">
        <f t="shared" si="34"/>
        <v/>
      </c>
    </row>
    <row r="200" spans="1:24" ht="18">
      <c r="A200" s="4" t="s">
        <v>241</v>
      </c>
      <c r="B200" s="4">
        <v>1</v>
      </c>
      <c r="C200" s="1" cm="1">
        <f t="array" ref="C200">_xll.H($A200,25)/$B200</f>
        <v>-943.40830212402352</v>
      </c>
      <c r="D200" s="1" cm="1">
        <f t="array" ref="D200">_xll.S($A200,25)/$B200</f>
        <v>212.12880319213869</v>
      </c>
      <c r="E200" s="1" cm="1">
        <f t="array" ref="E200">_xll.CP($A200,25)/$B200</f>
        <v>117.57039361572267</v>
      </c>
      <c r="F200" s="8" t="e" cm="1">
        <f t="array" ref="F200">IF(_xll.DE(A200)&gt;0,_xll.MW(A200)/(602.2*_xll.DE(A200)),"")/$B200</f>
        <v>#VALUE!</v>
      </c>
      <c r="H200" s="4" t="s">
        <v>2682</v>
      </c>
      <c r="I200" s="1" t="e" cm="1">
        <f t="array" ref="I200">_xll.H($H200,25)/$B200</f>
        <v>#VALUE!</v>
      </c>
      <c r="J200" s="1" t="e" cm="1">
        <f t="array" ref="J200">_xll.S($H200,25)/$B200</f>
        <v>#VALUE!</v>
      </c>
      <c r="K200" s="1" t="e" cm="1">
        <f t="array" ref="K200">_xll.CP($H200,25)/$B200</f>
        <v>#VALUE!</v>
      </c>
      <c r="L200" s="8" t="e" cm="1">
        <f t="array" ref="L200">IF(_xll.DE(H200)&gt;0,_xll.MW(H200)/(602.2*_xll.DE(H200)),"")/$B200</f>
        <v>#VALUE!</v>
      </c>
      <c r="N200" s="1" t="str">
        <f t="shared" si="27"/>
        <v/>
      </c>
      <c r="O200" s="1" t="str">
        <f t="shared" si="28"/>
        <v/>
      </c>
      <c r="P200" s="4" t="str">
        <f t="shared" si="35"/>
        <v>RbMn(NO3)3</v>
      </c>
      <c r="Q200" s="1" t="str">
        <f t="shared" si="29"/>
        <v/>
      </c>
      <c r="R200" s="1" t="str">
        <f t="shared" si="30"/>
        <v/>
      </c>
      <c r="T200" s="1" t="str">
        <f t="shared" si="31"/>
        <v/>
      </c>
      <c r="U200" s="1" t="str">
        <f t="shared" si="32"/>
        <v/>
      </c>
      <c r="W200" s="8" t="str">
        <f t="shared" si="33"/>
        <v/>
      </c>
      <c r="X200" s="8" t="str">
        <f t="shared" si="34"/>
        <v/>
      </c>
    </row>
    <row r="201" spans="1:24">
      <c r="A201" s="1" t="s">
        <v>341</v>
      </c>
      <c r="B201" s="4">
        <v>1</v>
      </c>
      <c r="C201" s="1" cm="1">
        <f t="array" ref="C201">_xll.H($A201,25)/$B201</f>
        <v>-1164.8260852050782</v>
      </c>
      <c r="D201" s="1" cm="1">
        <f t="array" ref="D201">_xll.S($A201,25)/$B201</f>
        <v>167.36</v>
      </c>
      <c r="E201" s="1" cm="1">
        <f t="array" ref="E201">_xll.CP($A201,25)/$B201</f>
        <v>117.98880319213868</v>
      </c>
      <c r="F201" s="8" t="e" cm="1">
        <f t="array" ref="F201">IF(_xll.DE(A201)&gt;0,_xll.MW(A201)/(602.2*_xll.DE(A201)),"")/$B201</f>
        <v>#VALUE!</v>
      </c>
      <c r="H201" s="1" t="s">
        <v>2420</v>
      </c>
      <c r="I201" s="1" t="e" cm="1">
        <f t="array" ref="I201">_xll.H($H201,25)/$B201</f>
        <v>#VALUE!</v>
      </c>
      <c r="J201" s="1" t="e" cm="1">
        <f t="array" ref="J201">_xll.S($H201,25)/$B201</f>
        <v>#VALUE!</v>
      </c>
      <c r="K201" s="1" t="e" cm="1">
        <f t="array" ref="K201">_xll.CP($H201,25)/$B201</f>
        <v>#VALUE!</v>
      </c>
      <c r="L201" s="8" t="e" cm="1">
        <f t="array" ref="L201">IF(_xll.DE(H201)&gt;0,_xll.MW(H201)/(602.2*_xll.DE(H201)),"")/$B201</f>
        <v>#VALUE!</v>
      </c>
      <c r="N201" s="1" t="str">
        <f t="shared" si="27"/>
        <v/>
      </c>
      <c r="O201" s="1" t="str">
        <f t="shared" si="28"/>
        <v/>
      </c>
      <c r="P201" s="4" t="str">
        <f t="shared" si="35"/>
        <v>Ba(NO3)2*H2O</v>
      </c>
      <c r="Q201" s="1" t="str">
        <f t="shared" si="29"/>
        <v/>
      </c>
      <c r="R201" s="1" t="str">
        <f t="shared" si="30"/>
        <v/>
      </c>
      <c r="T201" s="1" t="str">
        <f t="shared" si="31"/>
        <v/>
      </c>
      <c r="U201" s="1" t="str">
        <f t="shared" si="32"/>
        <v/>
      </c>
      <c r="W201" s="8" t="str">
        <f t="shared" si="33"/>
        <v/>
      </c>
      <c r="X201" s="8" t="str">
        <f t="shared" si="34"/>
        <v/>
      </c>
    </row>
    <row r="202" spans="1:24" ht="18">
      <c r="A202" s="4" t="s">
        <v>196</v>
      </c>
      <c r="B202" s="4">
        <v>1</v>
      </c>
      <c r="C202" s="1" cm="1">
        <f t="array" ref="C202">_xll.H($A202,25)/$B202</f>
        <v>-1243.0000290527344</v>
      </c>
      <c r="D202" s="1" cm="1">
        <f t="array" ref="D202">_xll.S($A202,25)/$B202</f>
        <v>162.79999798583984</v>
      </c>
      <c r="E202" s="1" cm="1">
        <f t="array" ref="E202">_xll.CP($A202,25)/$B202</f>
        <v>118.80000543212891</v>
      </c>
      <c r="F202" s="8" t="e" cm="1">
        <f t="array" ref="F202">IF(_xll.DE(A202)&gt;0,_xll.MW(A202)/(602.2*_xll.DE(A202)),"")/$B202</f>
        <v>#VALUE!</v>
      </c>
      <c r="H202" s="4" t="s">
        <v>2683</v>
      </c>
      <c r="I202" s="1" t="e" cm="1">
        <f t="array" ref="I202">_xll.H($H202,25)/$B202</f>
        <v>#VALUE!</v>
      </c>
      <c r="J202" s="1" t="e" cm="1">
        <f t="array" ref="J202">_xll.S($H202,25)/$B202</f>
        <v>#VALUE!</v>
      </c>
      <c r="K202" s="1" t="e" cm="1">
        <f t="array" ref="K202">_xll.CP($H202,25)/$B202</f>
        <v>#VALUE!</v>
      </c>
      <c r="L202" s="8" t="e" cm="1">
        <f t="array" ref="L202">IF(_xll.DE(H202)&gt;0,_xll.MW(H202)/(602.2*_xll.DE(H202)),"")/$B202</f>
        <v>#VALUE!</v>
      </c>
      <c r="N202" s="1" t="str">
        <f t="shared" si="27"/>
        <v/>
      </c>
      <c r="O202" s="1" t="str">
        <f t="shared" si="28"/>
        <v/>
      </c>
      <c r="P202" s="4" t="str">
        <f t="shared" si="35"/>
        <v>U(NO3)3F</v>
      </c>
      <c r="Q202" s="1" t="str">
        <f t="shared" si="29"/>
        <v/>
      </c>
      <c r="R202" s="1" t="str">
        <f t="shared" si="30"/>
        <v/>
      </c>
      <c r="T202" s="1" t="str">
        <f t="shared" si="31"/>
        <v/>
      </c>
      <c r="U202" s="1" t="str">
        <f t="shared" si="32"/>
        <v/>
      </c>
      <c r="W202" s="8" t="str">
        <f t="shared" si="33"/>
        <v/>
      </c>
      <c r="X202" s="8" t="str">
        <f t="shared" si="34"/>
        <v/>
      </c>
    </row>
    <row r="203" spans="1:24" ht="18">
      <c r="A203" s="4" t="s">
        <v>224</v>
      </c>
      <c r="B203" s="4">
        <v>1</v>
      </c>
      <c r="C203" s="1" cm="1">
        <f t="array" ref="C203">_xll.H($A203,25)/$B203</f>
        <v>-1466.0000275878906</v>
      </c>
      <c r="D203" s="1" cm="1">
        <f t="array" ref="D203">_xll.S($A203,25)/$B203</f>
        <v>174.10000927734376</v>
      </c>
      <c r="E203" s="1" cm="1">
        <f t="array" ref="E203">_xll.CP($A203,25)/$B203</f>
        <v>119.69999700927735</v>
      </c>
      <c r="F203" s="8" t="e" cm="1">
        <f t="array" ref="F203">IF(_xll.DE(A203)&gt;0,_xll.MW(A203)/(602.2*_xll.DE(A203)),"")/$B203</f>
        <v>#VALUE!</v>
      </c>
      <c r="H203" s="4" t="s">
        <v>2684</v>
      </c>
      <c r="I203" s="1" t="e" cm="1">
        <f t="array" ref="I203">_xll.H($H203,25)/$B203</f>
        <v>#VALUE!</v>
      </c>
      <c r="J203" s="1" t="e" cm="1">
        <f t="array" ref="J203">_xll.S($H203,25)/$B203</f>
        <v>#VALUE!</v>
      </c>
      <c r="K203" s="1" t="e" cm="1">
        <f t="array" ref="K203">_xll.CP($H203,25)/$B203</f>
        <v>#VALUE!</v>
      </c>
      <c r="L203" s="8" t="e" cm="1">
        <f t="array" ref="L203">IF(_xll.DE(H203)&gt;0,_xll.MW(H203)/(602.2*_xll.DE(H203)),"")/$B203</f>
        <v>#VALUE!</v>
      </c>
      <c r="N203" s="1" t="str">
        <f t="shared" si="27"/>
        <v/>
      </c>
      <c r="O203" s="1" t="str">
        <f t="shared" si="28"/>
        <v/>
      </c>
      <c r="P203" s="4" t="str">
        <f t="shared" si="35"/>
        <v>U(NO3)2F2</v>
      </c>
      <c r="Q203" s="1" t="str">
        <f t="shared" si="29"/>
        <v/>
      </c>
      <c r="R203" s="1" t="str">
        <f t="shared" si="30"/>
        <v/>
      </c>
      <c r="T203" s="1" t="str">
        <f t="shared" si="31"/>
        <v/>
      </c>
      <c r="U203" s="1" t="str">
        <f t="shared" si="32"/>
        <v/>
      </c>
      <c r="W203" s="8" t="str">
        <f t="shared" si="33"/>
        <v/>
      </c>
      <c r="X203" s="8" t="str">
        <f t="shared" si="34"/>
        <v/>
      </c>
    </row>
    <row r="204" spans="1:24" ht="18">
      <c r="A204" s="4" t="s">
        <v>228</v>
      </c>
      <c r="B204" s="4">
        <v>1</v>
      </c>
      <c r="C204" s="1" cm="1">
        <f t="array" ref="C204">_xll.H($A204,25)/$B204</f>
        <v>-951.70001000976561</v>
      </c>
      <c r="D204" s="1" cm="1">
        <f t="array" ref="D204">_xll.S($A204,25)/$B204</f>
        <v>139.10001229858398</v>
      </c>
      <c r="E204" s="1" cm="1">
        <f t="array" ref="E204">_xll.CP($A204,25)/$B204</f>
        <v>119.82000210785596</v>
      </c>
      <c r="F204" s="8" t="e" cm="1">
        <f t="array" ref="F204">IF(_xll.DE(A204)&gt;0,_xll.MW(A204)/(602.2*_xll.DE(A204)),"")/$B204</f>
        <v>#VALUE!</v>
      </c>
      <c r="H204" s="4" t="s">
        <v>2685</v>
      </c>
      <c r="I204" s="1" t="e" cm="1">
        <f t="array" ref="I204">_xll.H($H204,25)/$B204</f>
        <v>#VALUE!</v>
      </c>
      <c r="J204" s="1" t="e" cm="1">
        <f t="array" ref="J204">_xll.S($H204,25)/$B204</f>
        <v>#VALUE!</v>
      </c>
      <c r="K204" s="1" t="e" cm="1">
        <f t="array" ref="K204">_xll.CP($H204,25)/$B204</f>
        <v>#VALUE!</v>
      </c>
      <c r="L204" s="8" t="e" cm="1">
        <f t="array" ref="L204">IF(_xll.DE(H204)&gt;0,_xll.MW(H204)/(602.2*_xll.DE(H204)),"")/$B204</f>
        <v>#VALUE!</v>
      </c>
      <c r="N204" s="1" t="str">
        <f t="shared" si="27"/>
        <v/>
      </c>
      <c r="O204" s="1" t="str">
        <f t="shared" si="28"/>
        <v/>
      </c>
      <c r="P204" s="4" t="str">
        <f t="shared" si="35"/>
        <v>TaO(NO3)3</v>
      </c>
      <c r="Q204" s="1" t="str">
        <f t="shared" si="29"/>
        <v/>
      </c>
      <c r="R204" s="1" t="str">
        <f t="shared" si="30"/>
        <v/>
      </c>
      <c r="T204" s="1" t="str">
        <f t="shared" si="31"/>
        <v/>
      </c>
      <c r="U204" s="1" t="str">
        <f t="shared" si="32"/>
        <v/>
      </c>
      <c r="W204" s="8" t="str">
        <f t="shared" si="33"/>
        <v/>
      </c>
      <c r="X204" s="8" t="str">
        <f t="shared" si="34"/>
        <v/>
      </c>
    </row>
    <row r="205" spans="1:24" ht="18">
      <c r="A205" s="4" t="s">
        <v>145</v>
      </c>
      <c r="B205" s="4">
        <v>1</v>
      </c>
      <c r="C205" s="1" cm="1">
        <f t="array" ref="C205">_xll.H($A205,25)/$B205</f>
        <v>-707.51442553710945</v>
      </c>
      <c r="D205" s="1" cm="1">
        <f t="array" ref="D205">_xll.S($A205,25)/$B205</f>
        <v>192.464</v>
      </c>
      <c r="E205" s="1" cm="1">
        <f t="array" ref="E205">_xll.CP($A205,25)/$B205</f>
        <v>119.82049866235174</v>
      </c>
      <c r="F205" s="8" t="e" cm="1">
        <f t="array" ref="F205">IF(_xll.DE(A205)&gt;0,_xll.MW(A205)/(602.2*_xll.DE(A205)),"")/$B205</f>
        <v>#VALUE!</v>
      </c>
      <c r="H205" s="4" t="s">
        <v>2686</v>
      </c>
      <c r="I205" s="1" t="e" cm="1">
        <f t="array" ref="I205">_xll.H($H205,25)/$B205</f>
        <v>#VALUE!</v>
      </c>
      <c r="J205" s="1" t="e" cm="1">
        <f t="array" ref="J205">_xll.S($H205,25)/$B205</f>
        <v>#VALUE!</v>
      </c>
      <c r="K205" s="1" t="e" cm="1">
        <f t="array" ref="K205">_xll.CP($H205,25)/$B205</f>
        <v>#VALUE!</v>
      </c>
      <c r="L205" s="8" t="e" cm="1">
        <f t="array" ref="L205">IF(_xll.DE(H205)&gt;0,_xll.MW(H205)/(602.2*_xll.DE(H205)),"")/$B205</f>
        <v>#VALUE!</v>
      </c>
      <c r="N205" s="1" t="str">
        <f t="shared" si="27"/>
        <v/>
      </c>
      <c r="O205" s="1" t="str">
        <f t="shared" si="28"/>
        <v/>
      </c>
      <c r="P205" s="4" t="str">
        <f t="shared" si="35"/>
        <v>Ta(NO3)4</v>
      </c>
      <c r="Q205" s="1" t="str">
        <f t="shared" si="29"/>
        <v/>
      </c>
      <c r="R205" s="1" t="str">
        <f t="shared" si="30"/>
        <v/>
      </c>
      <c r="T205" s="1" t="str">
        <f t="shared" si="31"/>
        <v/>
      </c>
      <c r="U205" s="1" t="str">
        <f t="shared" si="32"/>
        <v/>
      </c>
      <c r="W205" s="8" t="str">
        <f t="shared" si="33"/>
        <v/>
      </c>
      <c r="X205" s="8" t="str">
        <f t="shared" si="34"/>
        <v/>
      </c>
    </row>
    <row r="206" spans="1:24" ht="18">
      <c r="A206" s="4" t="s">
        <v>127</v>
      </c>
      <c r="B206" s="4">
        <v>1</v>
      </c>
      <c r="C206" s="1" cm="1">
        <f t="array" ref="C206">_xll.H($A206,25)/$B206</f>
        <v>-685.99998547363282</v>
      </c>
      <c r="D206" s="1" cm="1">
        <f t="array" ref="D206">_xll.S($A206,25)/$B206</f>
        <v>183.99999642944337</v>
      </c>
      <c r="E206" s="1" cm="1">
        <f t="array" ref="E206">_xll.CP($A206,25)/$B206</f>
        <v>120.00064989509433</v>
      </c>
      <c r="F206" s="8" t="e" cm="1">
        <f t="array" ref="F206">IF(_xll.DE(A206)&gt;0,_xll.MW(A206)/(602.2*_xll.DE(A206)),"")/$B206</f>
        <v>#VALUE!</v>
      </c>
      <c r="H206" s="4" t="s">
        <v>2687</v>
      </c>
      <c r="I206" s="1" t="e" cm="1">
        <f t="array" ref="I206">_xll.H($H206,25)/$B206</f>
        <v>#VALUE!</v>
      </c>
      <c r="J206" s="1" t="e" cm="1">
        <f t="array" ref="J206">_xll.S($H206,25)/$B206</f>
        <v>#VALUE!</v>
      </c>
      <c r="K206" s="1" t="e" cm="1">
        <f t="array" ref="K206">_xll.CP($H206,25)/$B206</f>
        <v>#VALUE!</v>
      </c>
      <c r="L206" s="8" t="e" cm="1">
        <f t="array" ref="L206">IF(_xll.DE(H206)&gt;0,_xll.MW(H206)/(602.2*_xll.DE(H206)),"")/$B206</f>
        <v>#VALUE!</v>
      </c>
      <c r="N206" s="1" t="str">
        <f t="shared" si="27"/>
        <v/>
      </c>
      <c r="O206" s="1" t="str">
        <f t="shared" si="28"/>
        <v/>
      </c>
      <c r="P206" s="4" t="str">
        <f t="shared" si="35"/>
        <v>W(NO3)3O</v>
      </c>
      <c r="Q206" s="1" t="str">
        <f t="shared" si="29"/>
        <v/>
      </c>
      <c r="R206" s="1" t="str">
        <f t="shared" si="30"/>
        <v/>
      </c>
      <c r="T206" s="1" t="str">
        <f t="shared" si="31"/>
        <v/>
      </c>
      <c r="U206" s="1" t="str">
        <f t="shared" si="32"/>
        <v/>
      </c>
      <c r="W206" s="8" t="str">
        <f t="shared" si="33"/>
        <v/>
      </c>
      <c r="X206" s="8" t="str">
        <f t="shared" si="34"/>
        <v/>
      </c>
    </row>
    <row r="207" spans="1:24">
      <c r="A207" s="4" t="s">
        <v>99</v>
      </c>
      <c r="B207" s="4">
        <v>1</v>
      </c>
      <c r="C207" s="1" cm="1">
        <f t="array" ref="C207">_xll.H($A207,25)/$B207</f>
        <v>-1136.7929787597657</v>
      </c>
      <c r="D207" s="1" cm="1">
        <f t="array" ref="D207">_xll.S($A207,25)/$B207</f>
        <v>120.08080319213867</v>
      </c>
      <c r="E207" s="1" cm="1">
        <f t="array" ref="E207">_xll.CP($A207,25)/$B207</f>
        <v>120.10170372009277</v>
      </c>
      <c r="F207" s="8" t="e" cm="1">
        <f t="array" ref="F207">IF(_xll.DE(A207)&gt;0,_xll.MW(A207)/(602.2*_xll.DE(A207)),"")/$B207</f>
        <v>#VALUE!</v>
      </c>
      <c r="H207" s="4" t="s">
        <v>2421</v>
      </c>
      <c r="I207" s="1" t="e" cm="1">
        <f t="array" ref="I207">_xll.H($H207,25)/$B207</f>
        <v>#VALUE!</v>
      </c>
      <c r="J207" s="1" t="e" cm="1">
        <f t="array" ref="J207">_xll.S($H207,25)/$B207</f>
        <v>#VALUE!</v>
      </c>
      <c r="K207" s="1" t="e" cm="1">
        <f t="array" ref="K207">_xll.CP($H207,25)/$B207</f>
        <v>#VALUE!</v>
      </c>
      <c r="L207" s="8" t="e" cm="1">
        <f t="array" ref="L207">IF(_xll.DE(H207)&gt;0,_xll.MW(H207)/(602.2*_xll.DE(H207)),"")/$B207</f>
        <v>#VALUE!</v>
      </c>
      <c r="N207" s="1" t="str">
        <f t="shared" si="27"/>
        <v/>
      </c>
      <c r="O207" s="1" t="str">
        <f t="shared" si="28"/>
        <v/>
      </c>
      <c r="P207" s="4" t="str">
        <f t="shared" si="35"/>
        <v>Sr(NO3)2*H2O</v>
      </c>
      <c r="Q207" s="1" t="str">
        <f t="shared" si="29"/>
        <v/>
      </c>
      <c r="R207" s="1" t="str">
        <f t="shared" si="30"/>
        <v/>
      </c>
      <c r="T207" s="1" t="str">
        <f t="shared" si="31"/>
        <v/>
      </c>
      <c r="U207" s="1" t="str">
        <f t="shared" si="32"/>
        <v/>
      </c>
      <c r="W207" s="8" t="str">
        <f t="shared" si="33"/>
        <v/>
      </c>
      <c r="X207" s="8" t="str">
        <f t="shared" si="34"/>
        <v/>
      </c>
    </row>
    <row r="208" spans="1:24" ht="18">
      <c r="A208" s="1" t="s">
        <v>288</v>
      </c>
      <c r="B208" s="4">
        <v>1</v>
      </c>
      <c r="C208" s="1" cm="1">
        <f t="array" ref="C208">_xll.H($A208,25)/$B208</f>
        <v>-990.3527872314454</v>
      </c>
      <c r="D208" s="1" cm="1">
        <f t="array" ref="D208">_xll.S($A208,25)/$B208</f>
        <v>190.6648946838379</v>
      </c>
      <c r="E208" s="1" cm="1">
        <f t="array" ref="E208">_xll.CP($A208,25)/$B208</f>
        <v>120.47119838979907</v>
      </c>
      <c r="F208" s="8" t="e" cm="1">
        <f t="array" ref="F208">IF(_xll.DE(A208)&gt;0,_xll.MW(A208)/(602.2*_xll.DE(A208)),"")/$B208</f>
        <v>#VALUE!</v>
      </c>
      <c r="H208" s="1" t="s">
        <v>2688</v>
      </c>
      <c r="I208" s="1" t="e" cm="1">
        <f t="array" ref="I208">_xll.H($H208,25)/$B208</f>
        <v>#VALUE!</v>
      </c>
      <c r="J208" s="1" t="e" cm="1">
        <f t="array" ref="J208">_xll.S($H208,25)/$B208</f>
        <v>#VALUE!</v>
      </c>
      <c r="K208" s="1" t="e" cm="1">
        <f t="array" ref="K208">_xll.CP($H208,25)/$B208</f>
        <v>#VALUE!</v>
      </c>
      <c r="L208" s="8" t="e" cm="1">
        <f t="array" ref="L208">IF(_xll.DE(H208)&gt;0,_xll.MW(H208)/(602.2*_xll.DE(H208)),"")/$B208</f>
        <v>#VALUE!</v>
      </c>
      <c r="N208" s="1" t="str">
        <f t="shared" si="27"/>
        <v/>
      </c>
      <c r="O208" s="1" t="str">
        <f t="shared" si="28"/>
        <v/>
      </c>
      <c r="P208" s="4" t="str">
        <f t="shared" si="35"/>
        <v>Hf(NO3)4</v>
      </c>
      <c r="Q208" s="1" t="str">
        <f t="shared" si="29"/>
        <v/>
      </c>
      <c r="R208" s="1" t="str">
        <f t="shared" si="30"/>
        <v/>
      </c>
      <c r="T208" s="1" t="str">
        <f t="shared" si="31"/>
        <v/>
      </c>
      <c r="U208" s="1" t="str">
        <f t="shared" si="32"/>
        <v/>
      </c>
      <c r="W208" s="8" t="str">
        <f t="shared" si="33"/>
        <v/>
      </c>
      <c r="X208" s="8" t="str">
        <f t="shared" si="34"/>
        <v/>
      </c>
    </row>
    <row r="209" spans="1:24" ht="18">
      <c r="A209" s="4" t="s">
        <v>221</v>
      </c>
      <c r="B209" s="4">
        <v>1</v>
      </c>
      <c r="C209" s="1" cm="1">
        <f t="array" ref="C209">_xll.H($A209,25)/$B209</f>
        <v>-1690.000059326172</v>
      </c>
      <c r="D209" s="1" cm="1">
        <f t="array" ref="D209">_xll.S($A209,25)/$B209</f>
        <v>185.39998864746096</v>
      </c>
      <c r="E209" s="1" cm="1">
        <f t="array" ref="E209">_xll.CP($A209,25)/$B209</f>
        <v>120.90000173950196</v>
      </c>
      <c r="F209" s="8" t="e" cm="1">
        <f t="array" ref="F209">IF(_xll.DE(A209)&gt;0,_xll.MW(A209)/(602.2*_xll.DE(A209)),"")/$B209</f>
        <v>#VALUE!</v>
      </c>
      <c r="H209" s="4" t="s">
        <v>2689</v>
      </c>
      <c r="I209" s="1" t="e" cm="1">
        <f t="array" ref="I209">_xll.H($H209,25)/$B209</f>
        <v>#VALUE!</v>
      </c>
      <c r="J209" s="1" t="e" cm="1">
        <f t="array" ref="J209">_xll.S($H209,25)/$B209</f>
        <v>#VALUE!</v>
      </c>
      <c r="K209" s="1" t="e" cm="1">
        <f t="array" ref="K209">_xll.CP($H209,25)/$B209</f>
        <v>#VALUE!</v>
      </c>
      <c r="L209" s="8" t="e" cm="1">
        <f t="array" ref="L209">IF(_xll.DE(H209)&gt;0,_xll.MW(H209)/(602.2*_xll.DE(H209)),"")/$B209</f>
        <v>#VALUE!</v>
      </c>
      <c r="N209" s="1" t="str">
        <f t="shared" si="27"/>
        <v/>
      </c>
      <c r="O209" s="1" t="str">
        <f t="shared" si="28"/>
        <v/>
      </c>
      <c r="P209" s="4" t="str">
        <f t="shared" si="35"/>
        <v>U(NO3)F3</v>
      </c>
      <c r="Q209" s="1" t="str">
        <f t="shared" si="29"/>
        <v/>
      </c>
      <c r="R209" s="1" t="str">
        <f t="shared" si="30"/>
        <v/>
      </c>
      <c r="T209" s="1" t="str">
        <f t="shared" si="31"/>
        <v/>
      </c>
      <c r="U209" s="1" t="str">
        <f t="shared" si="32"/>
        <v/>
      </c>
      <c r="W209" s="8" t="str">
        <f t="shared" si="33"/>
        <v/>
      </c>
      <c r="X209" s="8" t="str">
        <f t="shared" si="34"/>
        <v/>
      </c>
    </row>
    <row r="210" spans="1:24" ht="18">
      <c r="A210" s="4" t="s">
        <v>164</v>
      </c>
      <c r="B210" s="4">
        <v>1</v>
      </c>
      <c r="C210" s="1" cm="1">
        <f t="array" ref="C210">_xll.H($A210,25)/$B210</f>
        <v>-1043.9999974365235</v>
      </c>
      <c r="D210" s="1" cm="1">
        <f t="array" ref="D210">_xll.S($A210,25)/$B210</f>
        <v>193.69999609375</v>
      </c>
      <c r="E210" s="1" cm="1">
        <f t="array" ref="E210">_xll.CP($A210,25)/$B210</f>
        <v>121.26633320786134</v>
      </c>
      <c r="F210" s="8" t="e" cm="1">
        <f t="array" ref="F210">IF(_xll.DE(A210)&gt;0,_xll.MW(A210)/(602.2*_xll.DE(A210)),"")/$B210</f>
        <v>#VALUE!</v>
      </c>
      <c r="H210" s="4" t="s">
        <v>2690</v>
      </c>
      <c r="I210" s="1" t="e" cm="1">
        <f t="array" ref="I210">_xll.H($H210,25)/$B210</f>
        <v>#VALUE!</v>
      </c>
      <c r="J210" s="1" t="e" cm="1">
        <f t="array" ref="J210">_xll.S($H210,25)/$B210</f>
        <v>#VALUE!</v>
      </c>
      <c r="K210" s="1" t="e" cm="1">
        <f t="array" ref="K210">_xll.CP($H210,25)/$B210</f>
        <v>#VALUE!</v>
      </c>
      <c r="L210" s="8" t="e" cm="1">
        <f t="array" ref="L210">IF(_xll.DE(H210)&gt;0,_xll.MW(H210)/(602.2*_xll.DE(H210)),"")/$B210</f>
        <v>#VALUE!</v>
      </c>
      <c r="N210" s="1" t="str">
        <f t="shared" si="27"/>
        <v/>
      </c>
      <c r="O210" s="1" t="str">
        <f t="shared" si="28"/>
        <v/>
      </c>
      <c r="P210" s="4" t="str">
        <f t="shared" si="35"/>
        <v>Pa(NO3)4</v>
      </c>
      <c r="Q210" s="1" t="str">
        <f t="shared" si="29"/>
        <v/>
      </c>
      <c r="R210" s="1" t="str">
        <f t="shared" si="30"/>
        <v/>
      </c>
      <c r="T210" s="1" t="str">
        <f t="shared" si="31"/>
        <v/>
      </c>
      <c r="U210" s="1" t="str">
        <f t="shared" si="32"/>
        <v/>
      </c>
      <c r="W210" s="8" t="str">
        <f t="shared" si="33"/>
        <v/>
      </c>
      <c r="X210" s="8" t="str">
        <f t="shared" si="34"/>
        <v/>
      </c>
    </row>
    <row r="211" spans="1:24" ht="18">
      <c r="A211" s="1" t="s">
        <v>19</v>
      </c>
      <c r="B211" s="4">
        <v>1</v>
      </c>
      <c r="C211" s="1" cm="1">
        <f t="array" ref="C211">_xll.H($A211,25)/$B211</f>
        <v>-968.69999987792971</v>
      </c>
      <c r="D211" s="1" cm="1">
        <f t="array" ref="D211">_xll.S($A211,25)/$B211</f>
        <v>201.00000225830078</v>
      </c>
      <c r="E211" s="1" cm="1">
        <f t="array" ref="E211">_xll.CP($A211,25)/$B211</f>
        <v>121.40000238037109</v>
      </c>
      <c r="F211" s="8" t="e" cm="1">
        <f t="array" ref="F211">IF(_xll.DE(A211)&gt;0,_xll.MW(A211)/(602.2*_xll.DE(A211)),"")/$B211</f>
        <v>#VALUE!</v>
      </c>
      <c r="H211" s="1" t="s">
        <v>2691</v>
      </c>
      <c r="I211" s="1" t="e" cm="1">
        <f t="array" ref="I211">_xll.H($H211,25)/$B211</f>
        <v>#VALUE!</v>
      </c>
      <c r="J211" s="1" t="e" cm="1">
        <f t="array" ref="J211">_xll.S($H211,25)/$B211</f>
        <v>#VALUE!</v>
      </c>
      <c r="K211" s="1" t="e" cm="1">
        <f t="array" ref="K211">_xll.CP($H211,25)/$B211</f>
        <v>#VALUE!</v>
      </c>
      <c r="L211" s="8" t="e" cm="1">
        <f t="array" ref="L211">IF(_xll.DE(H211)&gt;0,_xll.MW(H211)/(602.2*_xll.DE(H211)),"")/$B211</f>
        <v>#VALUE!</v>
      </c>
      <c r="N211" s="1" t="str">
        <f t="shared" si="27"/>
        <v/>
      </c>
      <c r="O211" s="1" t="str">
        <f t="shared" si="28"/>
        <v/>
      </c>
      <c r="P211" s="4" t="str">
        <f t="shared" si="35"/>
        <v>Pu(NO3)4</v>
      </c>
      <c r="Q211" s="1" t="str">
        <f t="shared" si="29"/>
        <v/>
      </c>
      <c r="R211" s="1" t="str">
        <f t="shared" si="30"/>
        <v/>
      </c>
      <c r="T211" s="1" t="str">
        <f t="shared" si="31"/>
        <v/>
      </c>
      <c r="U211" s="1" t="str">
        <f t="shared" si="32"/>
        <v/>
      </c>
      <c r="W211" s="8" t="str">
        <f t="shared" si="33"/>
        <v/>
      </c>
      <c r="X211" s="8" t="str">
        <f t="shared" si="34"/>
        <v/>
      </c>
    </row>
    <row r="212" spans="1:24" ht="18">
      <c r="A212" s="4" t="s">
        <v>376</v>
      </c>
      <c r="B212" s="4">
        <v>1</v>
      </c>
      <c r="C212" s="1" cm="1">
        <f t="array" ref="C212">_xll.H($A212,25)/$B212</f>
        <v>-849.90002636718748</v>
      </c>
      <c r="D212" s="1" cm="1">
        <f t="array" ref="D212">_xll.S($A212,25)/$B212</f>
        <v>197.8999887084961</v>
      </c>
      <c r="E212" s="1" cm="1">
        <f t="array" ref="E212">_xll.CP($A212,25)/$B212</f>
        <v>126.16999923706055</v>
      </c>
      <c r="F212" s="8" t="e" cm="1">
        <f t="array" ref="F212">IF(_xll.DE(A212)&gt;0,_xll.MW(A212)/(602.2*_xll.DE(A212)),"")/$B212</f>
        <v>#VALUE!</v>
      </c>
      <c r="H212" s="4" t="s">
        <v>2692</v>
      </c>
      <c r="I212" s="1" t="e" cm="1">
        <f t="array" ref="I212">_xll.H($H212,25)/$B212</f>
        <v>#VALUE!</v>
      </c>
      <c r="J212" s="1" t="e" cm="1">
        <f t="array" ref="J212">_xll.S($H212,25)/$B212</f>
        <v>#VALUE!</v>
      </c>
      <c r="K212" s="1" t="e" cm="1">
        <f t="array" ref="K212">_xll.CP($H212,25)/$B212</f>
        <v>#VALUE!</v>
      </c>
      <c r="L212" s="8" t="e" cm="1">
        <f t="array" ref="L212">IF(_xll.DE(H212)&gt;0,_xll.MW(H212)/(602.2*_xll.DE(H212)),"")/$B212</f>
        <v>#VALUE!</v>
      </c>
      <c r="N212" s="1" t="str">
        <f t="shared" si="27"/>
        <v/>
      </c>
      <c r="O212" s="1" t="str">
        <f t="shared" si="28"/>
        <v/>
      </c>
      <c r="P212" s="4" t="str">
        <f t="shared" si="35"/>
        <v>KCd(NO3)3</v>
      </c>
      <c r="Q212" s="1" t="str">
        <f t="shared" si="29"/>
        <v/>
      </c>
      <c r="R212" s="1" t="str">
        <f t="shared" si="30"/>
        <v/>
      </c>
      <c r="T212" s="1" t="str">
        <f t="shared" si="31"/>
        <v/>
      </c>
      <c r="U212" s="1" t="str">
        <f t="shared" si="32"/>
        <v/>
      </c>
      <c r="W212" s="8" t="str">
        <f t="shared" si="33"/>
        <v/>
      </c>
      <c r="X212" s="8" t="str">
        <f t="shared" si="34"/>
        <v/>
      </c>
    </row>
    <row r="213" spans="1:24" ht="18">
      <c r="A213" s="4" t="s">
        <v>151</v>
      </c>
      <c r="B213" s="4">
        <v>1</v>
      </c>
      <c r="C213" s="1" cm="1">
        <f t="array" ref="C213">_xll.H($A213,25)/$B213</f>
        <v>-476.976</v>
      </c>
      <c r="D213" s="1" cm="1">
        <f t="array" ref="D213">_xll.S($A213,25)/$B213</f>
        <v>223.84400000000002</v>
      </c>
      <c r="E213" s="1" cm="1">
        <f t="array" ref="E213">_xll.CP($A213,25)/$B213</f>
        <v>129.65605231047113</v>
      </c>
      <c r="F213" s="8" t="e" cm="1">
        <f t="array" ref="F213">IF(_xll.DE(A213)&gt;0,_xll.MW(A213)/(602.2*_xll.DE(A213)),"")/$B213</f>
        <v>#VALUE!</v>
      </c>
      <c r="H213" s="4" t="s">
        <v>2693</v>
      </c>
      <c r="I213" s="1" t="e" cm="1">
        <f t="array" ref="I213">_xll.H($H213,25)/$B213</f>
        <v>#VALUE!</v>
      </c>
      <c r="J213" s="1" t="e" cm="1">
        <f t="array" ref="J213">_xll.S($H213,25)/$B213</f>
        <v>#VALUE!</v>
      </c>
      <c r="K213" s="1" t="e" cm="1">
        <f t="array" ref="K213">_xll.CP($H213,25)/$B213</f>
        <v>#VALUE!</v>
      </c>
      <c r="L213" s="8" t="e" cm="1">
        <f t="array" ref="L213">IF(_xll.DE(H213)&gt;0,_xll.MW(H213)/(602.2*_xll.DE(H213)),"")/$B213</f>
        <v>#VALUE!</v>
      </c>
      <c r="N213" s="1" t="str">
        <f t="shared" si="27"/>
        <v/>
      </c>
      <c r="O213" s="1" t="str">
        <f t="shared" si="28"/>
        <v/>
      </c>
      <c r="P213" s="4" t="str">
        <f t="shared" si="35"/>
        <v>Mo(NO3)4</v>
      </c>
      <c r="Q213" s="1" t="str">
        <f t="shared" si="29"/>
        <v/>
      </c>
      <c r="R213" s="1" t="str">
        <f t="shared" si="30"/>
        <v/>
      </c>
      <c r="T213" s="1" t="str">
        <f t="shared" si="31"/>
        <v/>
      </c>
      <c r="U213" s="1" t="str">
        <f t="shared" si="32"/>
        <v/>
      </c>
      <c r="W213" s="8" t="str">
        <f t="shared" si="33"/>
        <v/>
      </c>
      <c r="X213" s="8" t="str">
        <f t="shared" si="34"/>
        <v/>
      </c>
    </row>
    <row r="214" spans="1:24" ht="18">
      <c r="A214" s="4" t="s">
        <v>368</v>
      </c>
      <c r="B214" s="4">
        <v>1</v>
      </c>
      <c r="C214" s="1" cm="1">
        <f t="array" ref="C214">_xll.H($A214,25)/$B214</f>
        <v>-1251.1809697265626</v>
      </c>
      <c r="D214" s="1" cm="1">
        <f t="array" ref="D214">_xll.S($A214,25)/$B214</f>
        <v>200.70539978027344</v>
      </c>
      <c r="E214" s="1" cm="1">
        <f t="array" ref="E214">_xll.CP($A214,25)/$B214</f>
        <v>134.99999746704103</v>
      </c>
      <c r="F214" s="8" t="e" cm="1">
        <f t="array" ref="F214">IF(_xll.DE(A214)&gt;0,_xll.MW(A214)/(602.2*_xll.DE(A214)),"")/$B214</f>
        <v>#VALUE!</v>
      </c>
      <c r="H214" s="4" t="s">
        <v>2694</v>
      </c>
      <c r="I214" s="1" t="e" cm="1">
        <f t="array" ref="I214">_xll.H($H214,25)/$B214</f>
        <v>#VALUE!</v>
      </c>
      <c r="J214" s="1" t="e" cm="1">
        <f t="array" ref="J214">_xll.S($H214,25)/$B214</f>
        <v>#VALUE!</v>
      </c>
      <c r="K214" s="1" t="e" cm="1">
        <f t="array" ref="K214">_xll.CP($H214,25)/$B214</f>
        <v>#VALUE!</v>
      </c>
      <c r="L214" s="8" t="e" cm="1">
        <f t="array" ref="L214">IF(_xll.DE(H214)&gt;0,_xll.MW(H214)/(602.2*_xll.DE(H214)),"")/$B214</f>
        <v>#VALUE!</v>
      </c>
      <c r="N214" s="1" t="str">
        <f t="shared" si="27"/>
        <v/>
      </c>
      <c r="O214" s="1" t="str">
        <f t="shared" si="28"/>
        <v/>
      </c>
      <c r="P214" s="4" t="str">
        <f t="shared" si="35"/>
        <v>RbCa(NO3)3</v>
      </c>
      <c r="Q214" s="1" t="str">
        <f t="shared" si="29"/>
        <v/>
      </c>
      <c r="R214" s="1" t="str">
        <f t="shared" si="30"/>
        <v/>
      </c>
      <c r="T214" s="1" t="str">
        <f t="shared" si="31"/>
        <v/>
      </c>
      <c r="U214" s="1" t="str">
        <f t="shared" si="32"/>
        <v/>
      </c>
      <c r="W214" s="8" t="str">
        <f t="shared" si="33"/>
        <v/>
      </c>
      <c r="X214" s="8" t="str">
        <f t="shared" si="34"/>
        <v/>
      </c>
    </row>
    <row r="215" spans="1:24">
      <c r="A215" s="4" t="s">
        <v>235</v>
      </c>
      <c r="B215" s="4">
        <v>1</v>
      </c>
      <c r="C215" s="1" cm="1">
        <f t="array" ref="C215">_xll.H($A215,25)/$B215</f>
        <v>-1103.3000383300782</v>
      </c>
      <c r="D215" s="1" cm="1">
        <f t="array" ref="D215">_xll.S($A215,25)/$B215</f>
        <v>180.84019412231447</v>
      </c>
      <c r="E215" s="1" cm="1">
        <f t="array" ref="E215">_xll.CP($A215,25)/$B215</f>
        <v>137.50000067138672</v>
      </c>
      <c r="F215" s="8" t="e" cm="1">
        <f t="array" ref="F215">IF(_xll.DE(A215)&gt;0,_xll.MW(A215)/(602.2*_xll.DE(A215)),"")/$B215</f>
        <v>#VALUE!</v>
      </c>
      <c r="H215" s="4" t="s">
        <v>2422</v>
      </c>
      <c r="I215" s="1" t="e" cm="1">
        <f t="array" ref="I215">_xll.H($H215,25)/$B215</f>
        <v>#VALUE!</v>
      </c>
      <c r="J215" s="1" t="e" cm="1">
        <f t="array" ref="J215">_xll.S($H215,25)/$B215</f>
        <v>#VALUE!</v>
      </c>
      <c r="K215" s="1" t="e" cm="1">
        <f t="array" ref="K215">_xll.CP($H215,25)/$B215</f>
        <v>#VALUE!</v>
      </c>
      <c r="L215" s="8" t="e" cm="1">
        <f t="array" ref="L215">IF(_xll.DE(H215)&gt;0,_xll.MW(H215)/(602.2*_xll.DE(H215)),"")/$B215</f>
        <v>#VALUE!</v>
      </c>
      <c r="N215" s="1" t="str">
        <f t="shared" si="27"/>
        <v/>
      </c>
      <c r="O215" s="1" t="str">
        <f t="shared" si="28"/>
        <v/>
      </c>
      <c r="P215" s="4" t="str">
        <f t="shared" si="35"/>
        <v>Rb(NO3)*Mg(NO3)2</v>
      </c>
      <c r="Q215" s="1" t="str">
        <f t="shared" si="29"/>
        <v/>
      </c>
      <c r="R215" s="1" t="str">
        <f t="shared" si="30"/>
        <v/>
      </c>
      <c r="T215" s="1" t="str">
        <f t="shared" si="31"/>
        <v/>
      </c>
      <c r="U215" s="1" t="str">
        <f t="shared" si="32"/>
        <v/>
      </c>
      <c r="W215" s="8" t="str">
        <f t="shared" si="33"/>
        <v/>
      </c>
      <c r="X215" s="8" t="str">
        <f t="shared" si="34"/>
        <v/>
      </c>
    </row>
    <row r="216" spans="1:24" ht="18">
      <c r="A216" s="4" t="s">
        <v>264</v>
      </c>
      <c r="B216" s="4">
        <v>1</v>
      </c>
      <c r="C216" s="1" cm="1">
        <f t="array" ref="C216">_xll.H($A216,25)/$B216</f>
        <v>-443.50400000000002</v>
      </c>
      <c r="D216" s="1" cm="1">
        <f t="array" ref="D216">_xll.S($A216,25)/$B216</f>
        <v>166.52319680786132</v>
      </c>
      <c r="E216" s="1" cm="1">
        <f t="array" ref="E216">_xll.CP($A216,25)/$B216</f>
        <v>138.072</v>
      </c>
      <c r="F216" s="8" t="e" cm="1">
        <f t="array" ref="F216">IF(_xll.DE(A216)&gt;0,_xll.MW(A216)/(602.2*_xll.DE(A216)),"")/$B216</f>
        <v>#VALUE!</v>
      </c>
      <c r="H216" s="4" t="s">
        <v>2695</v>
      </c>
      <c r="I216" s="1" t="e" cm="1">
        <f t="array" ref="I216">_xll.H($H216,25)/$B216</f>
        <v>#VALUE!</v>
      </c>
      <c r="J216" s="1" t="e" cm="1">
        <f t="array" ref="J216">_xll.S($H216,25)/$B216</f>
        <v>#VALUE!</v>
      </c>
      <c r="K216" s="1" t="e" cm="1">
        <f t="array" ref="K216">_xll.CP($H216,25)/$B216</f>
        <v>#VALUE!</v>
      </c>
      <c r="L216" s="8" t="e" cm="1">
        <f t="array" ref="L216">IF(_xll.DE(H216)&gt;0,_xll.MW(H216)/(602.2*_xll.DE(H216)),"")/$B216</f>
        <v>#VALUE!</v>
      </c>
      <c r="N216" s="1" t="str">
        <f t="shared" si="27"/>
        <v/>
      </c>
      <c r="O216" s="1" t="str">
        <f t="shared" si="28"/>
        <v/>
      </c>
      <c r="P216" s="4" t="str">
        <f t="shared" si="35"/>
        <v>P(NO3)4</v>
      </c>
      <c r="Q216" s="1" t="str">
        <f t="shared" si="29"/>
        <v/>
      </c>
      <c r="R216" s="1" t="str">
        <f t="shared" si="30"/>
        <v/>
      </c>
      <c r="T216" s="1" t="str">
        <f t="shared" si="31"/>
        <v/>
      </c>
      <c r="U216" s="1" t="str">
        <f t="shared" si="32"/>
        <v/>
      </c>
      <c r="W216" s="8" t="str">
        <f t="shared" si="33"/>
        <v/>
      </c>
      <c r="X216" s="8" t="str">
        <f t="shared" si="34"/>
        <v/>
      </c>
    </row>
    <row r="217" spans="1:24">
      <c r="A217" s="4" t="s">
        <v>54</v>
      </c>
      <c r="B217" s="4">
        <v>1</v>
      </c>
      <c r="C217" s="1" cm="1">
        <f t="array" ref="C217">_xll.H($A217,25)/$B217</f>
        <v>-1087.9999899902343</v>
      </c>
      <c r="D217" s="1" cm="1">
        <f t="array" ref="D217">_xll.S($A217,25)/$B217</f>
        <v>183.20100411987306</v>
      </c>
      <c r="E217" s="1" cm="1">
        <f t="array" ref="E217">_xll.CP($A217,25)/$B217</f>
        <v>138.8999928894043</v>
      </c>
      <c r="F217" s="8" t="e" cm="1">
        <f t="array" ref="F217">IF(_xll.DE(A217)&gt;0,_xll.MW(A217)/(602.2*_xll.DE(A217)),"")/$B217</f>
        <v>#VALUE!</v>
      </c>
      <c r="H217" s="4" t="s">
        <v>2423</v>
      </c>
      <c r="I217" s="1" t="e" cm="1">
        <f t="array" ref="I217">_xll.H($H217,25)/$B217</f>
        <v>#VALUE!</v>
      </c>
      <c r="J217" s="1" t="e" cm="1">
        <f t="array" ref="J217">_xll.S($H217,25)/$B217</f>
        <v>#VALUE!</v>
      </c>
      <c r="K217" s="1" t="e" cm="1">
        <f t="array" ref="K217">_xll.CP($H217,25)/$B217</f>
        <v>#VALUE!</v>
      </c>
      <c r="L217" s="8" t="e" cm="1">
        <f t="array" ref="L217">IF(_xll.DE(H217)&gt;0,_xll.MW(H217)/(602.2*_xll.DE(H217)),"")/$B217</f>
        <v>#VALUE!</v>
      </c>
      <c r="N217" s="1" t="str">
        <f t="shared" si="27"/>
        <v/>
      </c>
      <c r="O217" s="1" t="str">
        <f t="shared" si="28"/>
        <v/>
      </c>
      <c r="P217" s="4" t="str">
        <f t="shared" si="35"/>
        <v>K(NO3)*Mg(NO3)2</v>
      </c>
      <c r="Q217" s="1" t="str">
        <f t="shared" si="29"/>
        <v/>
      </c>
      <c r="R217" s="1" t="str">
        <f t="shared" si="30"/>
        <v/>
      </c>
      <c r="T217" s="1" t="str">
        <f t="shared" si="31"/>
        <v/>
      </c>
      <c r="U217" s="1" t="str">
        <f t="shared" si="32"/>
        <v/>
      </c>
      <c r="W217" s="8" t="str">
        <f t="shared" si="33"/>
        <v/>
      </c>
      <c r="X217" s="8" t="str">
        <f t="shared" si="34"/>
        <v/>
      </c>
    </row>
    <row r="218" spans="1:24" ht="18">
      <c r="A218" s="4" t="s">
        <v>161</v>
      </c>
      <c r="B218" s="4">
        <v>1</v>
      </c>
      <c r="C218" s="1" cm="1">
        <f t="array" ref="C218">_xll.H($A218,25)/$B218</f>
        <v>-654.99997766113279</v>
      </c>
      <c r="D218" s="1" cm="1">
        <f t="array" ref="D218">_xll.S($A218,25)/$B218</f>
        <v>202.00000354003907</v>
      </c>
      <c r="E218" s="1" cm="1">
        <f t="array" ref="E218">_xll.CP($A218,25)/$B218</f>
        <v>139.89971154308304</v>
      </c>
      <c r="F218" s="8" t="e" cm="1">
        <f t="array" ref="F218">IF(_xll.DE(A218)&gt;0,_xll.MW(A218)/(602.2*_xll.DE(A218)),"")/$B218</f>
        <v>#VALUE!</v>
      </c>
      <c r="H218" s="4" t="s">
        <v>2696</v>
      </c>
      <c r="I218" s="1" t="e" cm="1">
        <f t="array" ref="I218">_xll.H($H218,25)/$B218</f>
        <v>#VALUE!</v>
      </c>
      <c r="J218" s="1" t="e" cm="1">
        <f t="array" ref="J218">_xll.S($H218,25)/$B218</f>
        <v>#VALUE!</v>
      </c>
      <c r="K218" s="1" t="e" cm="1">
        <f t="array" ref="K218">_xll.CP($H218,25)/$B218</f>
        <v>#VALUE!</v>
      </c>
      <c r="L218" s="8" t="e" cm="1">
        <f t="array" ref="L218">IF(_xll.DE(H218)&gt;0,_xll.MW(H218)/(602.2*_xll.DE(H218)),"")/$B218</f>
        <v>#VALUE!</v>
      </c>
      <c r="N218" s="1" t="str">
        <f t="shared" si="27"/>
        <v/>
      </c>
      <c r="O218" s="1" t="str">
        <f t="shared" si="28"/>
        <v/>
      </c>
      <c r="P218" s="4" t="str">
        <f t="shared" si="35"/>
        <v>Mo(NO3)4O</v>
      </c>
      <c r="Q218" s="1" t="str">
        <f t="shared" si="29"/>
        <v/>
      </c>
      <c r="R218" s="1" t="str">
        <f t="shared" si="30"/>
        <v/>
      </c>
      <c r="T218" s="1" t="str">
        <f t="shared" si="31"/>
        <v/>
      </c>
      <c r="U218" s="1" t="str">
        <f t="shared" si="32"/>
        <v/>
      </c>
      <c r="W218" s="8" t="str">
        <f t="shared" si="33"/>
        <v/>
      </c>
      <c r="X218" s="8" t="str">
        <f t="shared" si="34"/>
        <v/>
      </c>
    </row>
    <row r="219" spans="1:24" ht="18">
      <c r="A219" s="4" t="s">
        <v>370</v>
      </c>
      <c r="B219" s="4">
        <v>1</v>
      </c>
      <c r="C219" s="1" cm="1">
        <f t="array" ref="C219">_xll.H($A219,25)/$B219</f>
        <v>-1288.2989028320312</v>
      </c>
      <c r="D219" s="1" cm="1">
        <f t="array" ref="D219">_xll.S($A219,25)/$B219</f>
        <v>196.20569726562502</v>
      </c>
      <c r="E219" s="1" cm="1">
        <f t="array" ref="E219">_xll.CP($A219,25)/$B219</f>
        <v>140.00000387573243</v>
      </c>
      <c r="F219" s="8" t="e" cm="1">
        <f t="array" ref="F219">IF(_xll.DE(A219)&gt;0,_xll.MW(A219)/(602.2*_xll.DE(A219)),"")/$B219</f>
        <v>#VALUE!</v>
      </c>
      <c r="H219" s="4" t="s">
        <v>2697</v>
      </c>
      <c r="I219" s="1" t="e" cm="1">
        <f t="array" ref="I219">_xll.H($H219,25)/$B219</f>
        <v>#VALUE!</v>
      </c>
      <c r="J219" s="1" t="e" cm="1">
        <f t="array" ref="J219">_xll.S($H219,25)/$B219</f>
        <v>#VALUE!</v>
      </c>
      <c r="K219" s="1" t="e" cm="1">
        <f t="array" ref="K219">_xll.CP($H219,25)/$B219</f>
        <v>#VALUE!</v>
      </c>
      <c r="L219" s="8" t="e" cm="1">
        <f t="array" ref="L219">IF(_xll.DE(H219)&gt;0,_xll.MW(H219)/(602.2*_xll.DE(H219)),"")/$B219</f>
        <v>#VALUE!</v>
      </c>
      <c r="N219" s="1" t="str">
        <f t="shared" si="27"/>
        <v/>
      </c>
      <c r="O219" s="1" t="str">
        <f t="shared" si="28"/>
        <v/>
      </c>
      <c r="P219" s="4" t="str">
        <f t="shared" si="35"/>
        <v>CsCa(NO3)3</v>
      </c>
      <c r="Q219" s="1" t="str">
        <f t="shared" si="29"/>
        <v/>
      </c>
      <c r="R219" s="1" t="str">
        <f t="shared" si="30"/>
        <v/>
      </c>
      <c r="T219" s="1" t="str">
        <f t="shared" si="31"/>
        <v/>
      </c>
      <c r="U219" s="1" t="str">
        <f t="shared" si="32"/>
        <v/>
      </c>
      <c r="W219" s="8" t="str">
        <f t="shared" si="33"/>
        <v/>
      </c>
      <c r="X219" s="8" t="str">
        <f t="shared" si="34"/>
        <v/>
      </c>
    </row>
    <row r="220" spans="1:24">
      <c r="A220" s="4" t="s">
        <v>60</v>
      </c>
      <c r="B220" s="4">
        <v>1</v>
      </c>
      <c r="C220" s="1" cm="1">
        <f t="array" ref="C220">_xll.H($A220,25)/$B220</f>
        <v>-1126.2158911132813</v>
      </c>
      <c r="D220" s="1" cm="1">
        <f t="array" ref="D220">_xll.S($A220,25)/$B220</f>
        <v>189.23679568481447</v>
      </c>
      <c r="E220" s="1" cm="1">
        <f t="array" ref="E220">_xll.CP($A220,25)/$B220</f>
        <v>144.4600121459961</v>
      </c>
      <c r="F220" s="8" t="e" cm="1">
        <f t="array" ref="F220">IF(_xll.DE(A220)&gt;0,_xll.MW(A220)/(602.2*_xll.DE(A220)),"")/$B220</f>
        <v>#VALUE!</v>
      </c>
      <c r="H220" s="4" t="s">
        <v>2424</v>
      </c>
      <c r="I220" s="1" t="e" cm="1">
        <f t="array" ref="I220">_xll.H($H220,25)/$B220</f>
        <v>#VALUE!</v>
      </c>
      <c r="J220" s="1" t="e" cm="1">
        <f t="array" ref="J220">_xll.S($H220,25)/$B220</f>
        <v>#VALUE!</v>
      </c>
      <c r="K220" s="1" t="e" cm="1">
        <f t="array" ref="K220">_xll.CP($H220,25)/$B220</f>
        <v>#VALUE!</v>
      </c>
      <c r="L220" s="8" t="e" cm="1">
        <f t="array" ref="L220">IF(_xll.DE(H220)&gt;0,_xll.MW(H220)/(602.2*_xll.DE(H220)),"")/$B220</f>
        <v>#VALUE!</v>
      </c>
      <c r="N220" s="1" t="str">
        <f t="shared" si="27"/>
        <v/>
      </c>
      <c r="O220" s="1" t="str">
        <f t="shared" si="28"/>
        <v/>
      </c>
      <c r="P220" s="4" t="str">
        <f t="shared" si="35"/>
        <v>Cs(NO3)*Mg(NO3)2</v>
      </c>
      <c r="Q220" s="1" t="str">
        <f t="shared" si="29"/>
        <v/>
      </c>
      <c r="R220" s="1" t="str">
        <f t="shared" si="30"/>
        <v/>
      </c>
      <c r="T220" s="1" t="str">
        <f t="shared" si="31"/>
        <v/>
      </c>
      <c r="U220" s="1" t="str">
        <f t="shared" si="32"/>
        <v/>
      </c>
      <c r="W220" s="8" t="str">
        <f t="shared" si="33"/>
        <v/>
      </c>
      <c r="X220" s="8" t="str">
        <f t="shared" si="34"/>
        <v/>
      </c>
    </row>
    <row r="221" spans="1:24" ht="18">
      <c r="A221" s="4" t="s">
        <v>369</v>
      </c>
      <c r="B221" s="4">
        <v>1</v>
      </c>
      <c r="C221" s="1" cm="1">
        <f t="array" ref="C221">_xll.H($A221,25)/$B221</f>
        <v>-1247.680981201172</v>
      </c>
      <c r="D221" s="1" cm="1">
        <f t="array" ref="D221">_xll.S($A221,25)/$B221</f>
        <v>188.06939865112307</v>
      </c>
      <c r="E221" s="1" cm="1">
        <f t="array" ref="E221">_xll.CP($A221,25)/$B221</f>
        <v>144.60370626831056</v>
      </c>
      <c r="F221" s="8" t="e" cm="1">
        <f t="array" ref="F221">IF(_xll.DE(A221)&gt;0,_xll.MW(A221)/(602.2*_xll.DE(A221)),"")/$B221</f>
        <v>#VALUE!</v>
      </c>
      <c r="H221" s="4" t="s">
        <v>2698</v>
      </c>
      <c r="I221" s="1" t="e" cm="1">
        <f t="array" ref="I221">_xll.H($H221,25)/$B221</f>
        <v>#VALUE!</v>
      </c>
      <c r="J221" s="1" t="e" cm="1">
        <f t="array" ref="J221">_xll.S($H221,25)/$B221</f>
        <v>#VALUE!</v>
      </c>
      <c r="K221" s="1" t="e" cm="1">
        <f t="array" ref="K221">_xll.CP($H221,25)/$B221</f>
        <v>#VALUE!</v>
      </c>
      <c r="L221" s="8" t="e" cm="1">
        <f t="array" ref="L221">IF(_xll.DE(H221)&gt;0,_xll.MW(H221)/(602.2*_xll.DE(H221)),"")/$B221</f>
        <v>#VALUE!</v>
      </c>
      <c r="N221" s="1" t="str">
        <f t="shared" si="27"/>
        <v/>
      </c>
      <c r="O221" s="1" t="str">
        <f t="shared" si="28"/>
        <v/>
      </c>
      <c r="P221" s="4" t="str">
        <f t="shared" si="35"/>
        <v>KCa(NO3)3</v>
      </c>
      <c r="Q221" s="1" t="str">
        <f t="shared" si="29"/>
        <v/>
      </c>
      <c r="R221" s="1" t="str">
        <f t="shared" si="30"/>
        <v/>
      </c>
      <c r="T221" s="1" t="str">
        <f t="shared" si="31"/>
        <v/>
      </c>
      <c r="U221" s="1" t="str">
        <f t="shared" si="32"/>
        <v/>
      </c>
      <c r="W221" s="8" t="str">
        <f t="shared" si="33"/>
        <v/>
      </c>
      <c r="X221" s="8" t="str">
        <f t="shared" si="34"/>
        <v/>
      </c>
    </row>
    <row r="222" spans="1:24" ht="18">
      <c r="A222" s="4" t="s">
        <v>1</v>
      </c>
      <c r="B222" s="4">
        <v>1</v>
      </c>
      <c r="C222" s="1" cm="1">
        <f t="array" ref="C222">_xll.H($A222,25)/$B222</f>
        <v>-815.02648596191409</v>
      </c>
      <c r="D222" s="1" cm="1">
        <f t="array" ref="D222">_xll.S($A222,25)/$B222</f>
        <v>255.99999295043941</v>
      </c>
      <c r="E222" s="1" cm="1">
        <f t="array" ref="E222">_xll.CP($A222,25)/$B222</f>
        <v>145.24576247251036</v>
      </c>
      <c r="F222" s="8" t="e" cm="1">
        <f t="array" ref="F222">IF(_xll.DE(A222)&gt;0,_xll.MW(A222)/(602.2*_xll.DE(A222)),"")/$B222</f>
        <v>#VALUE!</v>
      </c>
      <c r="H222" s="4" t="s">
        <v>2699</v>
      </c>
      <c r="I222" s="1" t="e" cm="1">
        <f t="array" ref="I222">_xll.H($H222,25)/$B222</f>
        <v>#VALUE!</v>
      </c>
      <c r="J222" s="1" t="e" cm="1">
        <f t="array" ref="J222">_xll.S($H222,25)/$B222</f>
        <v>#VALUE!</v>
      </c>
      <c r="K222" s="1" t="e" cm="1">
        <f t="array" ref="K222">_xll.CP($H222,25)/$B222</f>
        <v>#VALUE!</v>
      </c>
      <c r="L222" s="8" t="e" cm="1">
        <f t="array" ref="L222">IF(_xll.DE(H222)&gt;0,_xll.MW(H222)/(602.2*_xll.DE(H222)),"")/$B222</f>
        <v>#VALUE!</v>
      </c>
      <c r="N222" s="1" t="str">
        <f t="shared" si="27"/>
        <v/>
      </c>
      <c r="O222" s="1" t="str">
        <f t="shared" si="28"/>
        <v/>
      </c>
      <c r="P222" s="4" t="str">
        <f t="shared" si="35"/>
        <v>Ti(NO3)4</v>
      </c>
      <c r="Q222" s="1" t="str">
        <f t="shared" si="29"/>
        <v/>
      </c>
      <c r="R222" s="1" t="str">
        <f t="shared" si="30"/>
        <v/>
      </c>
      <c r="T222" s="1" t="str">
        <f t="shared" si="31"/>
        <v/>
      </c>
      <c r="U222" s="1" t="str">
        <f t="shared" si="32"/>
        <v/>
      </c>
      <c r="W222" s="8" t="str">
        <f t="shared" si="33"/>
        <v/>
      </c>
      <c r="X222" s="8" t="str">
        <f t="shared" si="34"/>
        <v/>
      </c>
    </row>
    <row r="223" spans="1:24" ht="18">
      <c r="A223" s="4" t="s">
        <v>277</v>
      </c>
      <c r="B223" s="4">
        <v>1</v>
      </c>
      <c r="C223" s="1" cm="1">
        <f t="array" ref="C223">_xll.H($A223,25)/$B223</f>
        <v>-334.72</v>
      </c>
      <c r="D223" s="1" cm="1">
        <f t="array" ref="D223">_xll.S($A223,25)/$B223</f>
        <v>196.648</v>
      </c>
      <c r="E223" s="1" cm="1">
        <f t="array" ref="E223">_xll.CP($A223,25)/$B223</f>
        <v>146.40903520786134</v>
      </c>
      <c r="F223" s="8" t="e" cm="1">
        <f t="array" ref="F223">IF(_xll.DE(A223)&gt;0,_xll.MW(A223)/(602.2*_xll.DE(A223)),"")/$B223</f>
        <v>#VALUE!</v>
      </c>
      <c r="H223" s="4" t="s">
        <v>2700</v>
      </c>
      <c r="I223" s="1" t="e" cm="1">
        <f t="array" ref="I223">_xll.H($H223,25)/$B223</f>
        <v>#VALUE!</v>
      </c>
      <c r="J223" s="1" t="e" cm="1">
        <f t="array" ref="J223">_xll.S($H223,25)/$B223</f>
        <v>#VALUE!</v>
      </c>
      <c r="K223" s="1" t="e" cm="1">
        <f t="array" ref="K223">_xll.CP($H223,25)/$B223</f>
        <v>#VALUE!</v>
      </c>
      <c r="L223" s="8" t="e" cm="1">
        <f t="array" ref="L223">IF(_xll.DE(H223)&gt;0,_xll.MW(H223)/(602.2*_xll.DE(H223)),"")/$B223</f>
        <v>#VALUE!</v>
      </c>
      <c r="N223" s="1" t="str">
        <f t="shared" si="27"/>
        <v/>
      </c>
      <c r="O223" s="1" t="str">
        <f t="shared" si="28"/>
        <v/>
      </c>
      <c r="P223" s="4" t="str">
        <f t="shared" si="35"/>
        <v>Po(NO3)4</v>
      </c>
      <c r="Q223" s="1" t="str">
        <f t="shared" si="29"/>
        <v/>
      </c>
      <c r="R223" s="1" t="str">
        <f t="shared" si="30"/>
        <v/>
      </c>
      <c r="T223" s="1" t="str">
        <f t="shared" si="31"/>
        <v/>
      </c>
      <c r="U223" s="1" t="str">
        <f t="shared" si="32"/>
        <v/>
      </c>
      <c r="W223" s="8" t="str">
        <f t="shared" si="33"/>
        <v/>
      </c>
      <c r="X223" s="8" t="str">
        <f t="shared" si="34"/>
        <v/>
      </c>
    </row>
    <row r="224" spans="1:24" ht="18">
      <c r="A224" s="4" t="s">
        <v>416</v>
      </c>
      <c r="B224" s="4">
        <v>1</v>
      </c>
      <c r="C224" s="1" cm="1">
        <f t="array" ref="C224">_xll.H($A224,25)/$B224</f>
        <v>-334.72</v>
      </c>
      <c r="D224" s="1" cm="1">
        <f t="array" ref="D224">_xll.S($A224,25)/$B224</f>
        <v>265.68398403930667</v>
      </c>
      <c r="E224" s="1" cm="1">
        <f t="array" ref="E224">_xll.CP($A224,25)/$B224</f>
        <v>157.03338687173613</v>
      </c>
      <c r="F224" s="8" t="e" cm="1">
        <f t="array" ref="F224">IF(_xll.DE(A224)&gt;0,_xll.MW(A224)/(602.2*_xll.DE(A224)),"")/$B224</f>
        <v>#VALUE!</v>
      </c>
      <c r="H224" s="4" t="s">
        <v>2701</v>
      </c>
      <c r="I224" s="1" t="e" cm="1">
        <f t="array" ref="I224">_xll.H($H224,25)/$B224</f>
        <v>#VALUE!</v>
      </c>
      <c r="J224" s="1" t="e" cm="1">
        <f t="array" ref="J224">_xll.S($H224,25)/$B224</f>
        <v>#VALUE!</v>
      </c>
      <c r="K224" s="1" t="e" cm="1">
        <f t="array" ref="K224">_xll.CP($H224,25)/$B224</f>
        <v>#VALUE!</v>
      </c>
      <c r="L224" s="8" t="e" cm="1">
        <f t="array" ref="L224">IF(_xll.DE(H224)&gt;0,_xll.MW(H224)/(602.2*_xll.DE(H224)),"")/$B224</f>
        <v>#VALUE!</v>
      </c>
      <c r="N224" s="1" t="str">
        <f t="shared" si="27"/>
        <v/>
      </c>
      <c r="O224" s="1" t="str">
        <f t="shared" si="28"/>
        <v/>
      </c>
      <c r="P224" s="4" t="str">
        <f t="shared" si="35"/>
        <v>Tc(NO3)5</v>
      </c>
      <c r="Q224" s="1" t="str">
        <f t="shared" si="29"/>
        <v/>
      </c>
      <c r="R224" s="1" t="str">
        <f t="shared" si="30"/>
        <v/>
      </c>
      <c r="T224" s="1" t="str">
        <f t="shared" si="31"/>
        <v/>
      </c>
      <c r="U224" s="1" t="str">
        <f t="shared" si="32"/>
        <v/>
      </c>
      <c r="W224" s="8" t="str">
        <f t="shared" si="33"/>
        <v/>
      </c>
      <c r="X224" s="8" t="str">
        <f t="shared" si="34"/>
        <v/>
      </c>
    </row>
    <row r="225" spans="1:24">
      <c r="A225" s="4" t="s">
        <v>105</v>
      </c>
      <c r="B225" s="4">
        <v>1</v>
      </c>
      <c r="C225" s="1" cm="1">
        <f t="array" ref="C225">_xll.H($A225,25)/$B225</f>
        <v>-1279.7180510253907</v>
      </c>
      <c r="D225" s="1" cm="1">
        <f t="array" ref="D225">_xll.S($A225,25)/$B225</f>
        <v>179.91200000000001</v>
      </c>
      <c r="E225" s="1" cm="1">
        <f t="array" ref="E225">_xll.CP($A225,25)/$B225</f>
        <v>159.21150857292176</v>
      </c>
      <c r="F225" s="8" t="e" cm="1">
        <f t="array" ref="F225">IF(_xll.DE(A225)&gt;0,_xll.MW(A225)/(602.2*_xll.DE(A225)),"")/$B225</f>
        <v>#VALUE!</v>
      </c>
      <c r="H225" s="4" t="s">
        <v>2425</v>
      </c>
      <c r="I225" s="1" cm="1">
        <f t="array" ref="I225">_xll.H($H225,25)/$B225</f>
        <v>-1411.3470383300782</v>
      </c>
      <c r="J225" s="1" cm="1">
        <f t="array" ref="J225">_xll.S($H225,25)/$B225</f>
        <v>251.04000000000002</v>
      </c>
      <c r="K225" s="1" cm="1">
        <f t="array" ref="K225">_xll.CP($H225,25)/$B225</f>
        <v>0</v>
      </c>
      <c r="L225" s="8" t="e" cm="1">
        <f t="array" ref="L225">IF(_xll.DE(H225)&gt;0,_xll.MW(H225)/(602.2*_xll.DE(H225)),"")/$B225</f>
        <v>#VALUE!</v>
      </c>
      <c r="N225" s="1">
        <f t="shared" si="27"/>
        <v>179.91200000000001</v>
      </c>
      <c r="O225" s="1">
        <f t="shared" si="28"/>
        <v>251.04000000000002</v>
      </c>
      <c r="P225" s="4" t="str">
        <f t="shared" si="35"/>
        <v>Mg(NO3)2*2H2O</v>
      </c>
      <c r="Q225" s="1">
        <f t="shared" si="29"/>
        <v>-1279.7180510253907</v>
      </c>
      <c r="R225" s="1">
        <f t="shared" si="30"/>
        <v>-1411.3470383300782</v>
      </c>
      <c r="T225" s="1">
        <f t="shared" si="31"/>
        <v>159.21150857292176</v>
      </c>
      <c r="U225" s="1">
        <f t="shared" si="32"/>
        <v>0</v>
      </c>
      <c r="W225" s="8" t="str">
        <f t="shared" si="33"/>
        <v/>
      </c>
      <c r="X225" s="8" t="str">
        <f t="shared" si="34"/>
        <v/>
      </c>
    </row>
    <row r="226" spans="1:24">
      <c r="A226" s="4" t="s">
        <v>233</v>
      </c>
      <c r="B226" s="4">
        <v>1</v>
      </c>
      <c r="C226" s="1" cm="1">
        <f t="array" ref="C226">_xll.H($A226,25)/$B226</f>
        <v>-1437.9989702148439</v>
      </c>
      <c r="D226" s="1" cm="1">
        <f t="array" ref="D226">_xll.S($A226,25)/$B226</f>
        <v>217.99890679931642</v>
      </c>
      <c r="E226" s="1" cm="1">
        <f t="array" ref="E226">_xll.CP($A226,25)/$B226</f>
        <v>160.20119808959961</v>
      </c>
      <c r="F226" s="8" t="e" cm="1">
        <f t="array" ref="F226">IF(_xll.DE(A226)&gt;0,_xll.MW(A226)/(602.2*_xll.DE(A226)),"")/$B226</f>
        <v>#VALUE!</v>
      </c>
      <c r="H226" s="4" t="s">
        <v>2426</v>
      </c>
      <c r="I226" s="1" t="e" cm="1">
        <f t="array" ref="I226">_xll.H($H226,25)/$B226</f>
        <v>#VALUE!</v>
      </c>
      <c r="J226" s="1" t="e" cm="1">
        <f t="array" ref="J226">_xll.S($H226,25)/$B226</f>
        <v>#VALUE!</v>
      </c>
      <c r="K226" s="1" t="e" cm="1">
        <f t="array" ref="K226">_xll.CP($H226,25)/$B226</f>
        <v>#VALUE!</v>
      </c>
      <c r="L226" s="8" t="e" cm="1">
        <f t="array" ref="L226">IF(_xll.DE(H226)&gt;0,_xll.MW(H226)/(602.2*_xll.DE(H226)),"")/$B226</f>
        <v>#VALUE!</v>
      </c>
      <c r="N226" s="1" t="str">
        <f t="shared" si="27"/>
        <v/>
      </c>
      <c r="O226" s="1" t="str">
        <f t="shared" si="28"/>
        <v/>
      </c>
      <c r="P226" s="4" t="str">
        <f t="shared" si="35"/>
        <v>Sr(NO3)2*2H2O</v>
      </c>
      <c r="Q226" s="1" t="str">
        <f t="shared" si="29"/>
        <v/>
      </c>
      <c r="R226" s="1" t="str">
        <f t="shared" si="30"/>
        <v/>
      </c>
      <c r="T226" s="1" t="str">
        <f t="shared" si="31"/>
        <v/>
      </c>
      <c r="U226" s="1" t="str">
        <f t="shared" si="32"/>
        <v/>
      </c>
      <c r="W226" s="8" t="str">
        <f t="shared" si="33"/>
        <v/>
      </c>
      <c r="X226" s="8" t="str">
        <f t="shared" si="34"/>
        <v/>
      </c>
    </row>
    <row r="227" spans="1:24">
      <c r="A227" s="4" t="s">
        <v>236</v>
      </c>
      <c r="B227" s="4">
        <v>1</v>
      </c>
      <c r="C227" s="1" cm="1">
        <f t="array" ref="C227">_xll.H($A227,25)/$B227</f>
        <v>-1555.6830358886718</v>
      </c>
      <c r="D227" s="1" cm="1">
        <f t="array" ref="D227">_xll.S($A227,25)/$B227</f>
        <v>250.65459713745119</v>
      </c>
      <c r="E227" s="1" cm="1">
        <f t="array" ref="E227">_xll.CP($A227,25)/$B227</f>
        <v>161.07284739688865</v>
      </c>
      <c r="F227" s="8" t="e" cm="1">
        <f t="array" ref="F227">IF(_xll.DE(A227)&gt;0,_xll.MW(A227)/(602.2*_xll.DE(A227)),"")/$B227</f>
        <v>#VALUE!</v>
      </c>
      <c r="H227" s="4" t="s">
        <v>2427</v>
      </c>
      <c r="I227" s="1" t="e" cm="1">
        <f t="array" ref="I227">_xll.H($H227,25)/$B227</f>
        <v>#VALUE!</v>
      </c>
      <c r="J227" s="1" t="e" cm="1">
        <f t="array" ref="J227">_xll.S($H227,25)/$B227</f>
        <v>#VALUE!</v>
      </c>
      <c r="K227" s="1" t="e" cm="1">
        <f t="array" ref="K227">_xll.CP($H227,25)/$B227</f>
        <v>#VALUE!</v>
      </c>
      <c r="L227" s="8" t="e" cm="1">
        <f t="array" ref="L227">IF(_xll.DE(H227)&gt;0,_xll.MW(H227)/(602.2*_xll.DE(H227)),"")/$B227</f>
        <v>#VALUE!</v>
      </c>
      <c r="N227" s="1" t="str">
        <f t="shared" si="27"/>
        <v/>
      </c>
      <c r="O227" s="1" t="str">
        <f t="shared" si="28"/>
        <v/>
      </c>
      <c r="P227" s="4" t="str">
        <f t="shared" si="35"/>
        <v>*2Rb(NO3)*Mg(NO3)2</v>
      </c>
      <c r="Q227" s="1" t="str">
        <f t="shared" si="29"/>
        <v/>
      </c>
      <c r="R227" s="1" t="str">
        <f t="shared" si="30"/>
        <v/>
      </c>
      <c r="T227" s="1" t="str">
        <f t="shared" si="31"/>
        <v/>
      </c>
      <c r="U227" s="1" t="str">
        <f t="shared" si="32"/>
        <v/>
      </c>
      <c r="W227" s="8" t="str">
        <f t="shared" si="33"/>
        <v/>
      </c>
      <c r="X227" s="8" t="str">
        <f t="shared" si="34"/>
        <v/>
      </c>
    </row>
    <row r="228" spans="1:24" ht="18">
      <c r="A228" s="4" t="s">
        <v>293</v>
      </c>
      <c r="B228" s="4">
        <v>1</v>
      </c>
      <c r="C228" s="1" cm="1">
        <f t="array" ref="C228">_xll.H($A228,25)/$B228</f>
        <v>-2209.018185546875</v>
      </c>
      <c r="D228" s="1" cm="1">
        <f t="array" ref="D228">_xll.S($A228,25)/$B228</f>
        <v>669.20397326660157</v>
      </c>
      <c r="E228" s="1" cm="1">
        <f t="array" ref="E228">_xll.CP($A228,25)/$B228</f>
        <v>162.70300485229492</v>
      </c>
      <c r="F228" s="8" t="e" cm="1">
        <f t="array" ref="F228">IF(_xll.DE(A228)&gt;0,_xll.MW(A228)/(602.2*_xll.DE(A228)),"")/$B228</f>
        <v>#VALUE!</v>
      </c>
      <c r="H228" s="4" t="s">
        <v>2702</v>
      </c>
      <c r="I228" s="1" t="e" cm="1">
        <f t="array" ref="I228">_xll.H($H228,25)/$B228</f>
        <v>#VALUE!</v>
      </c>
      <c r="J228" s="1" t="e" cm="1">
        <f t="array" ref="J228">_xll.S($H228,25)/$B228</f>
        <v>#VALUE!</v>
      </c>
      <c r="K228" s="1" t="e" cm="1">
        <f t="array" ref="K228">_xll.CP($H228,25)/$B228</f>
        <v>#VALUE!</v>
      </c>
      <c r="L228" s="8" t="e" cm="1">
        <f t="array" ref="L228">IF(_xll.DE(H228)&gt;0,_xll.MW(H228)/(602.2*_xll.DE(H228)),"")/$B228</f>
        <v>#VALUE!</v>
      </c>
      <c r="N228" s="1" t="str">
        <f t="shared" si="27"/>
        <v/>
      </c>
      <c r="O228" s="1" t="str">
        <f t="shared" si="28"/>
        <v/>
      </c>
      <c r="P228" s="4" t="str">
        <f t="shared" si="35"/>
        <v>K3Dy(NO3)6</v>
      </c>
      <c r="Q228" s="1" t="str">
        <f t="shared" si="29"/>
        <v/>
      </c>
      <c r="R228" s="1" t="str">
        <f t="shared" si="30"/>
        <v/>
      </c>
      <c r="T228" s="1" t="str">
        <f t="shared" si="31"/>
        <v/>
      </c>
      <c r="U228" s="1" t="str">
        <f t="shared" si="32"/>
        <v/>
      </c>
      <c r="W228" s="8" t="str">
        <f t="shared" si="33"/>
        <v/>
      </c>
      <c r="X228" s="8" t="str">
        <f t="shared" si="34"/>
        <v/>
      </c>
    </row>
    <row r="229" spans="1:24">
      <c r="A229" s="1" t="s">
        <v>146</v>
      </c>
      <c r="B229" s="4">
        <v>1</v>
      </c>
      <c r="C229" s="1" cm="1">
        <f t="array" ref="C229">_xll.H($A229,25)/$B229</f>
        <v>-1467.9999663085939</v>
      </c>
      <c r="D229" s="1" cm="1">
        <f t="array" ref="D229">_xll.S($A229,25)/$B229</f>
        <v>208.99999655151368</v>
      </c>
      <c r="E229" s="1" cm="1">
        <f t="array" ref="E229">_xll.CP($A229,25)/$B229</f>
        <v>163.00030468750001</v>
      </c>
      <c r="F229" s="8" t="e" cm="1">
        <f t="array" ref="F229">IF(_xll.DE(A229)&gt;0,_xll.MW(A229)/(602.2*_xll.DE(A229)),"")/$B229</f>
        <v>#VALUE!</v>
      </c>
      <c r="H229" s="1" t="s">
        <v>2428</v>
      </c>
      <c r="I229" s="1" t="e" cm="1">
        <f t="array" ref="I229">_xll.H($H229,25)/$B229</f>
        <v>#VALUE!</v>
      </c>
      <c r="J229" s="1" t="e" cm="1">
        <f t="array" ref="J229">_xll.S($H229,25)/$B229</f>
        <v>#VALUE!</v>
      </c>
      <c r="K229" s="1" t="e" cm="1">
        <f t="array" ref="K229">_xll.CP($H229,25)/$B229</f>
        <v>#VALUE!</v>
      </c>
      <c r="L229" s="8" t="e" cm="1">
        <f t="array" ref="L229">IF(_xll.DE(H229)&gt;0,_xll.MW(H229)/(602.2*_xll.DE(H229)),"")/$B229</f>
        <v>#VALUE!</v>
      </c>
      <c r="N229" s="1" t="str">
        <f t="shared" si="27"/>
        <v/>
      </c>
      <c r="O229" s="1" t="str">
        <f t="shared" si="28"/>
        <v/>
      </c>
      <c r="P229" s="4" t="str">
        <f t="shared" si="35"/>
        <v>Ra(NO3)2*2H2O</v>
      </c>
      <c r="Q229" s="1" t="str">
        <f t="shared" si="29"/>
        <v/>
      </c>
      <c r="R229" s="1" t="str">
        <f t="shared" si="30"/>
        <v/>
      </c>
      <c r="T229" s="1" t="str">
        <f t="shared" si="31"/>
        <v/>
      </c>
      <c r="U229" s="1" t="str">
        <f t="shared" si="32"/>
        <v/>
      </c>
      <c r="W229" s="8" t="str">
        <f t="shared" si="33"/>
        <v/>
      </c>
      <c r="X229" s="8" t="str">
        <f t="shared" si="34"/>
        <v/>
      </c>
    </row>
    <row r="230" spans="1:24" ht="18">
      <c r="A230" s="4" t="s">
        <v>269</v>
      </c>
      <c r="B230" s="4">
        <v>1</v>
      </c>
      <c r="C230" s="1" cm="1">
        <f t="array" ref="C230">_xll.H($A230,25)/$B230</f>
        <v>-835.96321276855474</v>
      </c>
      <c r="D230" s="1" cm="1">
        <f t="array" ref="D230">_xll.S($A230,25)/$B230</f>
        <v>258.26199029541016</v>
      </c>
      <c r="E230" s="1" cm="1">
        <f t="array" ref="E230">_xll.CP($A230,25)/$B230</f>
        <v>165.19550145066572</v>
      </c>
      <c r="F230" s="8" t="e" cm="1">
        <f t="array" ref="F230">IF(_xll.DE(A230)&gt;0,_xll.MW(A230)/(602.2*_xll.DE(A230)),"")/$B230</f>
        <v>#VALUE!</v>
      </c>
      <c r="H230" s="4" t="s">
        <v>2703</v>
      </c>
      <c r="I230" s="1" t="e" cm="1">
        <f t="array" ref="I230">_xll.H($H230,25)/$B230</f>
        <v>#VALUE!</v>
      </c>
      <c r="J230" s="1" t="e" cm="1">
        <f t="array" ref="J230">_xll.S($H230,25)/$B230</f>
        <v>#VALUE!</v>
      </c>
      <c r="K230" s="1" t="e" cm="1">
        <f t="array" ref="K230">_xll.CP($H230,25)/$B230</f>
        <v>#VALUE!</v>
      </c>
      <c r="L230" s="8" t="e" cm="1">
        <f t="array" ref="L230">IF(_xll.DE(H230)&gt;0,_xll.MW(H230)/(602.2*_xll.DE(H230)),"")/$B230</f>
        <v>#VALUE!</v>
      </c>
      <c r="N230" s="1" t="str">
        <f t="shared" si="27"/>
        <v/>
      </c>
      <c r="O230" s="1" t="str">
        <f t="shared" si="28"/>
        <v/>
      </c>
      <c r="P230" s="4" t="str">
        <f t="shared" si="35"/>
        <v>Pb3(NO3)2O2</v>
      </c>
      <c r="Q230" s="1" t="str">
        <f t="shared" si="29"/>
        <v/>
      </c>
      <c r="R230" s="1" t="str">
        <f t="shared" si="30"/>
        <v/>
      </c>
      <c r="T230" s="1" t="str">
        <f t="shared" si="31"/>
        <v/>
      </c>
      <c r="U230" s="1" t="str">
        <f t="shared" si="32"/>
        <v/>
      </c>
      <c r="W230" s="8" t="str">
        <f t="shared" si="33"/>
        <v/>
      </c>
      <c r="X230" s="8" t="str">
        <f t="shared" si="34"/>
        <v/>
      </c>
    </row>
    <row r="231" spans="1:24">
      <c r="A231" s="4" t="s">
        <v>301</v>
      </c>
      <c r="B231" s="4">
        <v>1</v>
      </c>
      <c r="C231" s="1" cm="1">
        <f t="array" ref="C231">_xll.H($A231,25)/$B231</f>
        <v>-1092.0240000000001</v>
      </c>
      <c r="D231" s="1" cm="1">
        <f t="array" ref="D231">_xll.S($A231,25)/$B231</f>
        <v>218.82319680786134</v>
      </c>
      <c r="E231" s="1" cm="1">
        <f t="array" ref="E231">_xll.CP($A231,25)/$B231</f>
        <v>165.8997880859375</v>
      </c>
      <c r="F231" s="8" t="e" cm="1">
        <f t="array" ref="F231">IF(_xll.DE(A231)&gt;0,_xll.MW(A231)/(602.2*_xll.DE(A231)),"")/$B231</f>
        <v>#VALUE!</v>
      </c>
      <c r="H231" s="4" t="s">
        <v>2429</v>
      </c>
      <c r="I231" s="1" t="e" cm="1">
        <f t="array" ref="I231">_xll.H($H231,25)/$B231</f>
        <v>#VALUE!</v>
      </c>
      <c r="J231" s="1" t="e" cm="1">
        <f t="array" ref="J231">_xll.S($H231,25)/$B231</f>
        <v>#VALUE!</v>
      </c>
      <c r="K231" s="1" t="e" cm="1">
        <f t="array" ref="K231">_xll.CP($H231,25)/$B231</f>
        <v>#VALUE!</v>
      </c>
      <c r="L231" s="8" t="e" cm="1">
        <f t="array" ref="L231">IF(_xll.DE(H231)&gt;0,_xll.MW(H231)/(602.2*_xll.DE(H231)),"")/$B231</f>
        <v>#VALUE!</v>
      </c>
      <c r="N231" s="1" t="str">
        <f t="shared" si="27"/>
        <v/>
      </c>
      <c r="O231" s="1" t="str">
        <f t="shared" si="28"/>
        <v/>
      </c>
      <c r="P231" s="4" t="str">
        <f t="shared" si="35"/>
        <v>Mn(NO3)2*2H2O</v>
      </c>
      <c r="Q231" s="1" t="str">
        <f t="shared" si="29"/>
        <v/>
      </c>
      <c r="R231" s="1" t="str">
        <f t="shared" si="30"/>
        <v/>
      </c>
      <c r="T231" s="1" t="str">
        <f t="shared" si="31"/>
        <v/>
      </c>
      <c r="U231" s="1" t="str">
        <f t="shared" si="32"/>
        <v/>
      </c>
      <c r="W231" s="8" t="str">
        <f t="shared" si="33"/>
        <v/>
      </c>
      <c r="X231" s="8" t="str">
        <f t="shared" si="34"/>
        <v/>
      </c>
    </row>
    <row r="232" spans="1:24">
      <c r="A232" s="4" t="s">
        <v>37</v>
      </c>
      <c r="B232" s="4">
        <v>1</v>
      </c>
      <c r="C232" s="1" cm="1">
        <f t="array" ref="C232">_xll.H($A232,25)/$B232</f>
        <v>-1463.9999611816406</v>
      </c>
      <c r="D232" s="1" cm="1">
        <f t="array" ref="D232">_xll.S($A232,25)/$B232</f>
        <v>243.99579586791992</v>
      </c>
      <c r="E232" s="1" cm="1">
        <f t="array" ref="E232">_xll.CP($A232,25)/$B232</f>
        <v>168.54187263081749</v>
      </c>
      <c r="F232" s="8" t="e" cm="1">
        <f t="array" ref="F232">IF(_xll.DE(A232)&gt;0,_xll.MW(A232)/(602.2*_xll.DE(A232)),"")/$B232</f>
        <v>#VALUE!</v>
      </c>
      <c r="H232" s="4" t="s">
        <v>2430</v>
      </c>
      <c r="I232" s="1" t="e" cm="1">
        <f t="array" ref="I232">_xll.H($H232,25)/$B232</f>
        <v>#VALUE!</v>
      </c>
      <c r="J232" s="1" t="e" cm="1">
        <f t="array" ref="J232">_xll.S($H232,25)/$B232</f>
        <v>#VALUE!</v>
      </c>
      <c r="K232" s="1" t="e" cm="1">
        <f t="array" ref="K232">_xll.CP($H232,25)/$B232</f>
        <v>#VALUE!</v>
      </c>
      <c r="L232" s="8" t="e" cm="1">
        <f t="array" ref="L232">IF(_xll.DE(H232)&gt;0,_xll.MW(H232)/(602.2*_xll.DE(H232)),"")/$B232</f>
        <v>#VALUE!</v>
      </c>
      <c r="N232" s="1" t="str">
        <f t="shared" si="27"/>
        <v/>
      </c>
      <c r="O232" s="1" t="str">
        <f t="shared" si="28"/>
        <v/>
      </c>
      <c r="P232" s="4" t="str">
        <f t="shared" si="35"/>
        <v>*2Na(NO3)*Mg(NO3)2</v>
      </c>
      <c r="Q232" s="1" t="str">
        <f t="shared" si="29"/>
        <v/>
      </c>
      <c r="R232" s="1" t="str">
        <f t="shared" si="30"/>
        <v/>
      </c>
      <c r="T232" s="1" t="str">
        <f t="shared" si="31"/>
        <v/>
      </c>
      <c r="U232" s="1" t="str">
        <f t="shared" si="32"/>
        <v/>
      </c>
      <c r="W232" s="8" t="str">
        <f t="shared" si="33"/>
        <v/>
      </c>
      <c r="X232" s="8" t="str">
        <f t="shared" si="34"/>
        <v/>
      </c>
    </row>
    <row r="233" spans="1:24" ht="18">
      <c r="A233" s="4" t="s">
        <v>57</v>
      </c>
      <c r="B233" s="4">
        <v>1</v>
      </c>
      <c r="C233" s="1" cm="1">
        <f t="array" ref="C233">_xll.H($A233,25)/$B233</f>
        <v>-1530.8029963378906</v>
      </c>
      <c r="D233" s="1" cm="1">
        <f t="array" ref="D233">_xll.S($A233,25)/$B233</f>
        <v>208.79370458984377</v>
      </c>
      <c r="E233" s="1" cm="1">
        <f t="array" ref="E233">_xll.CP($A233,25)/$B233</f>
        <v>171.48585216151844</v>
      </c>
      <c r="F233" s="8" t="e" cm="1">
        <f t="array" ref="F233">IF(_xll.DE(A233)&gt;0,_xll.MW(A233)/(602.2*_xll.DE(A233)),"")/$B233</f>
        <v>#VALUE!</v>
      </c>
      <c r="H233" s="4" t="s">
        <v>2704</v>
      </c>
      <c r="I233" s="1" t="e" cm="1">
        <f t="array" ref="I233">_xll.H($H233,25)/$B233</f>
        <v>#VALUE!</v>
      </c>
      <c r="J233" s="1" t="e" cm="1">
        <f t="array" ref="J233">_xll.S($H233,25)/$B233</f>
        <v>#VALUE!</v>
      </c>
      <c r="K233" s="1" t="e" cm="1">
        <f t="array" ref="K233">_xll.CP($H233,25)/$B233</f>
        <v>#VALUE!</v>
      </c>
      <c r="L233" s="8" t="e" cm="1">
        <f t="array" ref="L233">IF(_xll.DE(H233)&gt;0,_xll.MW(H233)/(602.2*_xll.DE(H233)),"")/$B233</f>
        <v>#VALUE!</v>
      </c>
      <c r="N233" s="1" t="str">
        <f t="shared" si="27"/>
        <v/>
      </c>
      <c r="O233" s="1" t="str">
        <f t="shared" si="28"/>
        <v/>
      </c>
      <c r="P233" s="4" t="str">
        <f t="shared" si="35"/>
        <v>LiKMg(NO3)4</v>
      </c>
      <c r="Q233" s="1" t="str">
        <f t="shared" si="29"/>
        <v/>
      </c>
      <c r="R233" s="1" t="str">
        <f t="shared" si="30"/>
        <v/>
      </c>
      <c r="T233" s="1" t="str">
        <f t="shared" si="31"/>
        <v/>
      </c>
      <c r="U233" s="1" t="str">
        <f t="shared" si="32"/>
        <v/>
      </c>
      <c r="W233" s="8" t="str">
        <f t="shared" si="33"/>
        <v/>
      </c>
      <c r="X233" s="8" t="str">
        <f t="shared" si="34"/>
        <v/>
      </c>
    </row>
    <row r="234" spans="1:24" ht="18">
      <c r="A234" s="4" t="s">
        <v>113</v>
      </c>
      <c r="B234" s="4">
        <v>1</v>
      </c>
      <c r="C234" s="1" cm="1">
        <f t="array" ref="C234">_xll.H($A234,25)/$B234</f>
        <v>-989.90001428222661</v>
      </c>
      <c r="D234" s="1" cm="1">
        <f t="array" ref="D234">_xll.S($A234,25)/$B234</f>
        <v>279.49999114990237</v>
      </c>
      <c r="E234" s="1" cm="1">
        <f t="array" ref="E234">_xll.CP($A234,25)/$B234</f>
        <v>173.48695514269798</v>
      </c>
      <c r="F234" s="8" t="e" cm="1">
        <f t="array" ref="F234">IF(_xll.DE(A234)&gt;0,_xll.MW(A234)/(602.2*_xll.DE(A234)),"")/$B234</f>
        <v>#VALUE!</v>
      </c>
      <c r="H234" s="4" t="s">
        <v>2705</v>
      </c>
      <c r="I234" s="1" t="e" cm="1">
        <f t="array" ref="I234">_xll.H($H234,25)/$B234</f>
        <v>#VALUE!</v>
      </c>
      <c r="J234" s="1" t="e" cm="1">
        <f t="array" ref="J234">_xll.S($H234,25)/$B234</f>
        <v>#VALUE!</v>
      </c>
      <c r="K234" s="1" t="e" cm="1">
        <f t="array" ref="K234">_xll.CP($H234,25)/$B234</f>
        <v>#VALUE!</v>
      </c>
      <c r="L234" s="8" t="e" cm="1">
        <f t="array" ref="L234">IF(_xll.DE(H234)&gt;0,_xll.MW(H234)/(602.2*_xll.DE(H234)),"")/$B234</f>
        <v>#VALUE!</v>
      </c>
      <c r="N234" s="1" t="str">
        <f t="shared" si="27"/>
        <v/>
      </c>
      <c r="O234" s="1" t="str">
        <f t="shared" si="28"/>
        <v/>
      </c>
      <c r="P234" s="4" t="str">
        <f t="shared" si="35"/>
        <v>Bi3O4NO3</v>
      </c>
      <c r="Q234" s="1" t="str">
        <f t="shared" si="29"/>
        <v/>
      </c>
      <c r="R234" s="1" t="str">
        <f t="shared" si="30"/>
        <v/>
      </c>
      <c r="T234" s="1" t="str">
        <f t="shared" si="31"/>
        <v/>
      </c>
      <c r="U234" s="1" t="str">
        <f t="shared" si="32"/>
        <v/>
      </c>
      <c r="W234" s="8" t="str">
        <f t="shared" si="33"/>
        <v/>
      </c>
      <c r="X234" s="8" t="str">
        <f t="shared" si="34"/>
        <v/>
      </c>
    </row>
    <row r="235" spans="1:24" ht="18">
      <c r="A235" s="4" t="s">
        <v>32</v>
      </c>
      <c r="B235" s="4">
        <v>1</v>
      </c>
      <c r="C235" s="1" cm="1">
        <f t="array" ref="C235">_xll.H($A235,25)/$B235</f>
        <v>-523</v>
      </c>
      <c r="D235" s="1" cm="1">
        <f t="array" ref="D235">_xll.S($A235,25)/$B235</f>
        <v>255.19889382934571</v>
      </c>
      <c r="E235" s="1" cm="1">
        <f t="array" ref="E235">_xll.CP($A235,25)/$B235</f>
        <v>175.27559984217203</v>
      </c>
      <c r="F235" s="8" t="e" cm="1">
        <f t="array" ref="F235">IF(_xll.DE(A235)&gt;0,_xll.MW(A235)/(602.2*_xll.DE(A235)),"")/$B235</f>
        <v>#VALUE!</v>
      </c>
      <c r="H235" s="4" t="s">
        <v>2706</v>
      </c>
      <c r="I235" s="1" t="e" cm="1">
        <f t="array" ref="I235">_xll.H($H235,25)/$B235</f>
        <v>#VALUE!</v>
      </c>
      <c r="J235" s="1" t="e" cm="1">
        <f t="array" ref="J235">_xll.S($H235,25)/$B235</f>
        <v>#VALUE!</v>
      </c>
      <c r="K235" s="1" t="e" cm="1">
        <f t="array" ref="K235">_xll.CP($H235,25)/$B235</f>
        <v>#VALUE!</v>
      </c>
      <c r="L235" s="8" t="e" cm="1">
        <f t="array" ref="L235">IF(_xll.DE(H235)&gt;0,_xll.MW(H235)/(602.2*_xll.DE(H235)),"")/$B235</f>
        <v>#VALUE!</v>
      </c>
      <c r="N235" s="1" t="str">
        <f t="shared" si="27"/>
        <v/>
      </c>
      <c r="O235" s="1" t="str">
        <f t="shared" si="28"/>
        <v/>
      </c>
      <c r="P235" s="4" t="str">
        <f t="shared" si="35"/>
        <v>Mo(NO3)6</v>
      </c>
      <c r="Q235" s="1" t="str">
        <f t="shared" si="29"/>
        <v/>
      </c>
      <c r="R235" s="1" t="str">
        <f t="shared" si="30"/>
        <v/>
      </c>
      <c r="T235" s="1" t="str">
        <f t="shared" si="31"/>
        <v/>
      </c>
      <c r="U235" s="1" t="str">
        <f t="shared" si="32"/>
        <v/>
      </c>
      <c r="W235" s="8" t="str">
        <f t="shared" si="33"/>
        <v/>
      </c>
      <c r="X235" s="8" t="str">
        <f t="shared" si="34"/>
        <v/>
      </c>
    </row>
    <row r="236" spans="1:24" ht="18">
      <c r="A236" s="4" t="s">
        <v>324</v>
      </c>
      <c r="B236" s="4">
        <v>1</v>
      </c>
      <c r="C236" s="1" cm="1">
        <f t="array" ref="C236">_xll.H($A236,25)/$B236</f>
        <v>-1702.4999636230471</v>
      </c>
      <c r="D236" s="1" cm="1">
        <f t="array" ref="D236">_xll.S($A236,25)/$B236</f>
        <v>233.10000509643555</v>
      </c>
      <c r="E236" s="1" cm="1">
        <f t="array" ref="E236">_xll.CP($A236,25)/$B236</f>
        <v>180.73102771021934</v>
      </c>
      <c r="F236" s="8" t="e" cm="1">
        <f t="array" ref="F236">IF(_xll.DE(A236)&gt;0,_xll.MW(A236)/(602.2*_xll.DE(A236)),"")/$B236</f>
        <v>#VALUE!</v>
      </c>
      <c r="H236" s="4" t="s">
        <v>2707</v>
      </c>
      <c r="I236" s="1" t="e" cm="1">
        <f t="array" ref="I236">_xll.H($H236,25)/$B236</f>
        <v>#VALUE!</v>
      </c>
      <c r="J236" s="1" t="e" cm="1">
        <f t="array" ref="J236">_xll.S($H236,25)/$B236</f>
        <v>#VALUE!</v>
      </c>
      <c r="K236" s="1" t="e" cm="1">
        <f t="array" ref="K236">_xll.CP($H236,25)/$B236</f>
        <v>#VALUE!</v>
      </c>
      <c r="L236" s="8" t="e" cm="1">
        <f t="array" ref="L236">IF(_xll.DE(H236)&gt;0,_xll.MW(H236)/(602.2*_xll.DE(H236)),"")/$B236</f>
        <v>#VALUE!</v>
      </c>
      <c r="N236" s="1" t="str">
        <f t="shared" si="27"/>
        <v/>
      </c>
      <c r="O236" s="1" t="str">
        <f t="shared" si="28"/>
        <v/>
      </c>
      <c r="P236" s="4" t="str">
        <f t="shared" si="35"/>
        <v>Bi2ErO4NO3</v>
      </c>
      <c r="Q236" s="1" t="str">
        <f t="shared" si="29"/>
        <v/>
      </c>
      <c r="R236" s="1" t="str">
        <f t="shared" si="30"/>
        <v/>
      </c>
      <c r="T236" s="1" t="str">
        <f t="shared" si="31"/>
        <v/>
      </c>
      <c r="U236" s="1" t="str">
        <f t="shared" si="32"/>
        <v/>
      </c>
      <c r="W236" s="8" t="str">
        <f t="shared" si="33"/>
        <v/>
      </c>
      <c r="X236" s="8" t="str">
        <f t="shared" si="34"/>
        <v/>
      </c>
    </row>
    <row r="237" spans="1:24" ht="18">
      <c r="A237" s="4" t="s">
        <v>333</v>
      </c>
      <c r="B237" s="4">
        <v>1</v>
      </c>
      <c r="C237" s="1" cm="1">
        <f t="array" ref="C237">_xll.H($A237,25)/$B237</f>
        <v>-1408.3340424804687</v>
      </c>
      <c r="D237" s="1" cm="1">
        <f t="array" ref="D237">_xll.S($A237,25)/$B237</f>
        <v>218.57219894409181</v>
      </c>
      <c r="E237" s="1" cm="1">
        <f t="array" ref="E237">_xll.CP($A237,25)/$B237</f>
        <v>182.00400000000002</v>
      </c>
      <c r="F237" s="8" t="e" cm="1">
        <f t="array" ref="F237">IF(_xll.DE(A237)&gt;0,_xll.MW(A237)/(602.2*_xll.DE(A237)),"")/$B237</f>
        <v>#VALUE!</v>
      </c>
      <c r="H237" s="4" t="s">
        <v>2708</v>
      </c>
      <c r="I237" s="1" t="e" cm="1">
        <f t="array" ref="I237">_xll.H($H237,25)/$B237</f>
        <v>#VALUE!</v>
      </c>
      <c r="J237" s="1" t="e" cm="1">
        <f t="array" ref="J237">_xll.S($H237,25)/$B237</f>
        <v>#VALUE!</v>
      </c>
      <c r="K237" s="1" t="e" cm="1">
        <f t="array" ref="K237">_xll.CP($H237,25)/$B237</f>
        <v>#VALUE!</v>
      </c>
      <c r="L237" s="8" t="e" cm="1">
        <f t="array" ref="L237">IF(_xll.DE(H237)&gt;0,_xll.MW(H237)/(602.2*_xll.DE(H237)),"")/$B237</f>
        <v>#VALUE!</v>
      </c>
      <c r="N237" s="1" t="str">
        <f t="shared" si="27"/>
        <v/>
      </c>
      <c r="O237" s="1" t="str">
        <f t="shared" si="28"/>
        <v/>
      </c>
      <c r="P237" s="4" t="str">
        <f t="shared" si="35"/>
        <v>Al2(NO3)6</v>
      </c>
      <c r="Q237" s="1" t="str">
        <f t="shared" si="29"/>
        <v/>
      </c>
      <c r="R237" s="1" t="str">
        <f t="shared" si="30"/>
        <v/>
      </c>
      <c r="T237" s="1" t="str">
        <f t="shared" si="31"/>
        <v/>
      </c>
      <c r="U237" s="1" t="str">
        <f t="shared" si="32"/>
        <v/>
      </c>
      <c r="W237" s="8" t="str">
        <f t="shared" si="33"/>
        <v/>
      </c>
      <c r="X237" s="8" t="str">
        <f t="shared" si="34"/>
        <v/>
      </c>
    </row>
    <row r="238" spans="1:24" ht="18">
      <c r="A238" s="4" t="s">
        <v>364</v>
      </c>
      <c r="B238" s="4">
        <v>1</v>
      </c>
      <c r="C238" s="1" cm="1">
        <f t="array" ref="C238">_xll.H($A238,25)/$B238</f>
        <v>-1237.2089787597656</v>
      </c>
      <c r="D238" s="1" cm="1">
        <f t="array" ref="D238">_xll.S($A238,25)/$B238</f>
        <v>338.904</v>
      </c>
      <c r="E238" s="1" cm="1">
        <f t="array" ref="E238">_xll.CP($A238,25)/$B238</f>
        <v>184.93280319213869</v>
      </c>
      <c r="F238" s="8" t="e" cm="1">
        <f t="array" ref="F238">IF(_xll.DE(A238)&gt;0,_xll.MW(A238)/(602.2*_xll.DE(A238)),"")/$B238</f>
        <v>#VALUE!</v>
      </c>
      <c r="H238" s="4" t="s">
        <v>2709</v>
      </c>
      <c r="I238" s="1" t="e" cm="1">
        <f t="array" ref="I238">_xll.H($H238,25)/$B238</f>
        <v>#VALUE!</v>
      </c>
      <c r="J238" s="1" t="e" cm="1">
        <f t="array" ref="J238">_xll.S($H238,25)/$B238</f>
        <v>#VALUE!</v>
      </c>
      <c r="K238" s="1" t="e" cm="1">
        <f t="array" ref="K238">_xll.CP($H238,25)/$B238</f>
        <v>#VALUE!</v>
      </c>
      <c r="L238" s="8" t="e" cm="1">
        <f t="array" ref="L238">IF(_xll.DE(H238)&gt;0,_xll.MW(H238)/(602.2*_xll.DE(H238)),"")/$B238</f>
        <v>#VALUE!</v>
      </c>
      <c r="N238" s="1" t="str">
        <f t="shared" si="27"/>
        <v/>
      </c>
      <c r="O238" s="1" t="str">
        <f t="shared" si="28"/>
        <v/>
      </c>
      <c r="P238" s="4" t="str">
        <f t="shared" si="35"/>
        <v>Cs2Co(NO3)4</v>
      </c>
      <c r="Q238" s="1" t="str">
        <f t="shared" si="29"/>
        <v/>
      </c>
      <c r="R238" s="1" t="str">
        <f t="shared" si="30"/>
        <v/>
      </c>
      <c r="T238" s="1" t="str">
        <f t="shared" si="31"/>
        <v/>
      </c>
      <c r="U238" s="1" t="str">
        <f t="shared" si="32"/>
        <v/>
      </c>
      <c r="W238" s="8" t="str">
        <f t="shared" si="33"/>
        <v/>
      </c>
      <c r="X238" s="8" t="str">
        <f t="shared" si="34"/>
        <v/>
      </c>
    </row>
    <row r="239" spans="1:24" ht="18">
      <c r="A239" s="4" t="s">
        <v>114</v>
      </c>
      <c r="B239" s="4">
        <v>1</v>
      </c>
      <c r="C239" s="1" cm="1">
        <f t="array" ref="C239">_xll.H($A239,25)/$B239</f>
        <v>-1247.3000952148439</v>
      </c>
      <c r="D239" s="1" cm="1">
        <f t="array" ref="D239">_xll.S($A239,25)/$B239</f>
        <v>348.89999072265624</v>
      </c>
      <c r="E239" s="1" cm="1">
        <f t="array" ref="E239">_xll.CP($A239,25)/$B239</f>
        <v>191.08926150519025</v>
      </c>
      <c r="F239" s="8" t="e" cm="1">
        <f t="array" ref="F239">IF(_xll.DE(A239)&gt;0,_xll.MW(A239)/(602.2*_xll.DE(A239)),"")/$B239</f>
        <v>#VALUE!</v>
      </c>
      <c r="H239" s="4" t="s">
        <v>2710</v>
      </c>
      <c r="I239" s="1" t="e" cm="1">
        <f t="array" ref="I239">_xll.H($H239,25)/$B239</f>
        <v>#VALUE!</v>
      </c>
      <c r="J239" s="1" t="e" cm="1">
        <f t="array" ref="J239">_xll.S($H239,25)/$B239</f>
        <v>#VALUE!</v>
      </c>
      <c r="K239" s="1" t="e" cm="1">
        <f t="array" ref="K239">_xll.CP($H239,25)/$B239</f>
        <v>#VALUE!</v>
      </c>
      <c r="L239" s="8" t="e" cm="1">
        <f t="array" ref="L239">IF(_xll.DE(H239)&gt;0,_xll.MW(H239)/(602.2*_xll.DE(H239)),"")/$B239</f>
        <v>#VALUE!</v>
      </c>
      <c r="N239" s="1" t="str">
        <f t="shared" si="27"/>
        <v/>
      </c>
      <c r="O239" s="1" t="str">
        <f t="shared" si="28"/>
        <v/>
      </c>
      <c r="P239" s="4" t="str">
        <f t="shared" si="35"/>
        <v>Bi4O4Se(NO3)2</v>
      </c>
      <c r="Q239" s="1" t="str">
        <f t="shared" si="29"/>
        <v/>
      </c>
      <c r="R239" s="1" t="str">
        <f t="shared" si="30"/>
        <v/>
      </c>
      <c r="T239" s="1" t="str">
        <f t="shared" si="31"/>
        <v/>
      </c>
      <c r="U239" s="1" t="str">
        <f t="shared" si="32"/>
        <v/>
      </c>
      <c r="W239" s="8" t="str">
        <f t="shared" si="33"/>
        <v/>
      </c>
      <c r="X239" s="8" t="str">
        <f t="shared" si="34"/>
        <v/>
      </c>
    </row>
    <row r="240" spans="1:24" ht="18">
      <c r="A240" s="4" t="s">
        <v>407</v>
      </c>
      <c r="B240" s="4">
        <v>1</v>
      </c>
      <c r="C240" s="1" cm="1">
        <f t="array" ref="C240">_xll.H($A240,25)/$B240</f>
        <v>-2404.544851074219</v>
      </c>
      <c r="D240" s="1" cm="1">
        <f t="array" ref="D240">_xll.S($A240,25)/$B240</f>
        <v>276.25297961425781</v>
      </c>
      <c r="E240" s="1" cm="1">
        <f t="array" ref="E240">_xll.CP($A240,25)/$B240</f>
        <v>203.58875445075395</v>
      </c>
      <c r="F240" s="8" t="e" cm="1">
        <f t="array" ref="F240">IF(_xll.DE(A240)&gt;0,_xll.MW(A240)/(602.2*_xll.DE(A240)),"")/$B240</f>
        <v>#VALUE!</v>
      </c>
      <c r="H240" s="4" t="s">
        <v>2711</v>
      </c>
      <c r="I240" s="1" t="e" cm="1">
        <f t="array" ref="I240">_xll.H($H240,25)/$B240</f>
        <v>#VALUE!</v>
      </c>
      <c r="J240" s="1" t="e" cm="1">
        <f t="array" ref="J240">_xll.S($H240,25)/$B240</f>
        <v>#VALUE!</v>
      </c>
      <c r="K240" s="1" t="e" cm="1">
        <f t="array" ref="K240">_xll.CP($H240,25)/$B240</f>
        <v>#VALUE!</v>
      </c>
      <c r="L240" s="8" t="e" cm="1">
        <f t="array" ref="L240">IF(_xll.DE(H240)&gt;0,_xll.MW(H240)/(602.2*_xll.DE(H240)),"")/$B240</f>
        <v>#VALUE!</v>
      </c>
      <c r="N240" s="1" t="str">
        <f t="shared" si="27"/>
        <v/>
      </c>
      <c r="O240" s="1" t="str">
        <f t="shared" si="28"/>
        <v/>
      </c>
      <c r="P240" s="4" t="str">
        <f t="shared" si="35"/>
        <v>(UO2)2(NO3)3</v>
      </c>
      <c r="Q240" s="1" t="str">
        <f t="shared" si="29"/>
        <v/>
      </c>
      <c r="R240" s="1" t="str">
        <f t="shared" si="30"/>
        <v/>
      </c>
      <c r="T240" s="1" t="str">
        <f t="shared" si="31"/>
        <v/>
      </c>
      <c r="U240" s="1" t="str">
        <f t="shared" si="32"/>
        <v/>
      </c>
      <c r="W240" s="8" t="str">
        <f t="shared" si="33"/>
        <v/>
      </c>
      <c r="X240" s="8" t="str">
        <f t="shared" si="34"/>
        <v/>
      </c>
    </row>
    <row r="241" spans="1:24">
      <c r="A241" s="4" t="s">
        <v>304</v>
      </c>
      <c r="B241" s="4">
        <v>1</v>
      </c>
      <c r="C241" s="1" cm="1">
        <f t="array" ref="C241">_xll.H($A241,25)/$B241</f>
        <v>-1536.3740444335938</v>
      </c>
      <c r="D241" s="1" cm="1">
        <f t="array" ref="D241">_xll.S($A241,25)/$B241</f>
        <v>253.22990289306642</v>
      </c>
      <c r="E241" s="1" cm="1">
        <f t="array" ref="E241">_xll.CP($A241,25)/$B241</f>
        <v>208.07001483154298</v>
      </c>
      <c r="F241" s="8" t="e" cm="1">
        <f t="array" ref="F241">IF(_xll.DE(A241)&gt;0,_xll.MW(A241)/(602.2*_xll.DE(A241)),"")/$B241</f>
        <v>#VALUE!</v>
      </c>
      <c r="H241" s="4" t="s">
        <v>2431</v>
      </c>
      <c r="I241" s="1" t="e" cm="1">
        <f t="array" ref="I241">_xll.H($H241,25)/$B241</f>
        <v>#VALUE!</v>
      </c>
      <c r="J241" s="1" t="e" cm="1">
        <f t="array" ref="J241">_xll.S($H241,25)/$B241</f>
        <v>#VALUE!</v>
      </c>
      <c r="K241" s="1" t="e" cm="1">
        <f t="array" ref="K241">_xll.CP($H241,25)/$B241</f>
        <v>#VALUE!</v>
      </c>
      <c r="L241" s="8" t="e" cm="1">
        <f t="array" ref="L241">IF(_xll.DE(H241)&gt;0,_xll.MW(H241)/(602.2*_xll.DE(H241)),"")/$B241</f>
        <v>#VALUE!</v>
      </c>
      <c r="N241" s="1" t="str">
        <f t="shared" si="27"/>
        <v/>
      </c>
      <c r="O241" s="1" t="str">
        <f t="shared" si="28"/>
        <v/>
      </c>
      <c r="P241" s="4" t="str">
        <f t="shared" si="35"/>
        <v>*2K(NO3)*Mg(NO3)2</v>
      </c>
      <c r="Q241" s="1" t="str">
        <f t="shared" si="29"/>
        <v/>
      </c>
      <c r="R241" s="1" t="str">
        <f t="shared" si="30"/>
        <v/>
      </c>
      <c r="T241" s="1" t="str">
        <f t="shared" si="31"/>
        <v/>
      </c>
      <c r="U241" s="1" t="str">
        <f t="shared" si="32"/>
        <v/>
      </c>
      <c r="W241" s="8" t="str">
        <f t="shared" si="33"/>
        <v/>
      </c>
      <c r="X241" s="8" t="str">
        <f t="shared" si="34"/>
        <v/>
      </c>
    </row>
    <row r="242" spans="1:24" ht="18">
      <c r="A242" s="4" t="s">
        <v>276</v>
      </c>
      <c r="B242" s="4">
        <v>1</v>
      </c>
      <c r="C242" s="1" cm="1">
        <f t="array" ref="C242">_xll.H($A242,25)/$B242</f>
        <v>-1060.2259575195312</v>
      </c>
      <c r="D242" s="1" cm="1">
        <f t="array" ref="D242">_xll.S($A242,25)/$B242</f>
        <v>323.53299041748051</v>
      </c>
      <c r="E242" s="1" cm="1">
        <f t="array" ref="E242">_xll.CP($A242,25)/$B242</f>
        <v>211.22097735711336</v>
      </c>
      <c r="F242" s="8" t="e" cm="1">
        <f t="array" ref="F242">IF(_xll.DE(A242)&gt;0,_xll.MW(A242)/(602.2*_xll.DE(A242)),"")/$B242</f>
        <v>#VALUE!</v>
      </c>
      <c r="H242" s="4" t="s">
        <v>2712</v>
      </c>
      <c r="I242" s="1" t="e" cm="1">
        <f t="array" ref="I242">_xll.H($H242,25)/$B242</f>
        <v>#VALUE!</v>
      </c>
      <c r="J242" s="1" t="e" cm="1">
        <f t="array" ref="J242">_xll.S($H242,25)/$B242</f>
        <v>#VALUE!</v>
      </c>
      <c r="K242" s="1" t="e" cm="1">
        <f t="array" ref="K242">_xll.CP($H242,25)/$B242</f>
        <v>#VALUE!</v>
      </c>
      <c r="L242" s="8" t="e" cm="1">
        <f t="array" ref="L242">IF(_xll.DE(H242)&gt;0,_xll.MW(H242)/(602.2*_xll.DE(H242)),"")/$B242</f>
        <v>#VALUE!</v>
      </c>
      <c r="N242" s="1" t="str">
        <f t="shared" si="27"/>
        <v/>
      </c>
      <c r="O242" s="1" t="str">
        <f t="shared" si="28"/>
        <v/>
      </c>
      <c r="P242" s="4" t="str">
        <f t="shared" si="35"/>
        <v>Pb4(NO3)2O3</v>
      </c>
      <c r="Q242" s="1" t="str">
        <f t="shared" si="29"/>
        <v/>
      </c>
      <c r="R242" s="1" t="str">
        <f t="shared" si="30"/>
        <v/>
      </c>
      <c r="T242" s="1" t="str">
        <f t="shared" si="31"/>
        <v/>
      </c>
      <c r="U242" s="1" t="str">
        <f t="shared" si="32"/>
        <v/>
      </c>
      <c r="W242" s="8" t="str">
        <f t="shared" si="33"/>
        <v/>
      </c>
      <c r="X242" s="8" t="str">
        <f t="shared" si="34"/>
        <v/>
      </c>
    </row>
    <row r="243" spans="1:24" ht="18">
      <c r="A243" s="4" t="s">
        <v>253</v>
      </c>
      <c r="B243" s="4">
        <v>1</v>
      </c>
      <c r="C243" s="1" cm="1">
        <f t="array" ref="C243">_xll.H($A243,25)/$B243</f>
        <v>-651.86721276855474</v>
      </c>
      <c r="D243" s="1" cm="1">
        <f t="array" ref="D243">_xll.S($A243,25)/$B243</f>
        <v>276.56239361572267</v>
      </c>
      <c r="E243" s="1" cm="1">
        <f t="array" ref="E243">_xll.CP($A243,25)/$B243</f>
        <v>218.82319680786134</v>
      </c>
      <c r="F243" s="8" t="e" cm="1">
        <f t="array" ref="F243">IF(_xll.DE(A243)&gt;0,_xll.MW(A243)/(602.2*_xll.DE(A243)),"")/$B243</f>
        <v>#VALUE!</v>
      </c>
      <c r="H243" s="4" t="s">
        <v>2713</v>
      </c>
      <c r="I243" s="1" t="e" cm="1">
        <f t="array" ref="I243">_xll.H($H243,25)/$B243</f>
        <v>#VALUE!</v>
      </c>
      <c r="J243" s="1" t="e" cm="1">
        <f t="array" ref="J243">_xll.S($H243,25)/$B243</f>
        <v>#VALUE!</v>
      </c>
      <c r="K243" s="1" t="e" cm="1">
        <f t="array" ref="K243">_xll.CP($H243,25)/$B243</f>
        <v>#VALUE!</v>
      </c>
      <c r="L243" s="8" t="e" cm="1">
        <f t="array" ref="L243">IF(_xll.DE(H243)&gt;0,_xll.MW(H243)/(602.2*_xll.DE(H243)),"")/$B243</f>
        <v>#VALUE!</v>
      </c>
      <c r="N243" s="1" t="str">
        <f t="shared" si="27"/>
        <v/>
      </c>
      <c r="O243" s="1" t="str">
        <f t="shared" si="28"/>
        <v/>
      </c>
      <c r="P243" s="4" t="str">
        <f t="shared" si="35"/>
        <v>Pd(NH3)4(NO3)2</v>
      </c>
      <c r="Q243" s="1" t="str">
        <f t="shared" si="29"/>
        <v/>
      </c>
      <c r="R243" s="1" t="str">
        <f t="shared" si="30"/>
        <v/>
      </c>
      <c r="T243" s="1" t="str">
        <f t="shared" si="31"/>
        <v/>
      </c>
      <c r="U243" s="1" t="str">
        <f t="shared" si="32"/>
        <v/>
      </c>
      <c r="W243" s="8" t="str">
        <f t="shared" si="33"/>
        <v/>
      </c>
      <c r="X243" s="8" t="str">
        <f t="shared" si="34"/>
        <v/>
      </c>
    </row>
    <row r="244" spans="1:24" ht="18">
      <c r="A244" s="4" t="s">
        <v>213</v>
      </c>
      <c r="B244" s="4">
        <v>1</v>
      </c>
      <c r="C244" s="1" cm="1">
        <f t="array" ref="C244">_xll.H($A244,25)/$B244</f>
        <v>-2197.39880078125</v>
      </c>
      <c r="D244" s="1" cm="1">
        <f t="array" ref="D244">_xll.S($A244,25)/$B244</f>
        <v>326.3979987182617</v>
      </c>
      <c r="E244" s="1" cm="1">
        <f t="array" ref="E244">_xll.CP($A244,25)/$B244</f>
        <v>219.3866209964207</v>
      </c>
      <c r="F244" s="8" t="e" cm="1">
        <f t="array" ref="F244">IF(_xll.DE(A244)&gt;0,_xll.MW(A244)/(602.2*_xll.DE(A244)),"")/$B244</f>
        <v>#VALUE!</v>
      </c>
      <c r="H244" s="4" t="s">
        <v>2714</v>
      </c>
      <c r="I244" s="1" t="e" cm="1">
        <f t="array" ref="I244">_xll.H($H244,25)/$B244</f>
        <v>#VALUE!</v>
      </c>
      <c r="J244" s="1" t="e" cm="1">
        <f t="array" ref="J244">_xll.S($H244,25)/$B244</f>
        <v>#VALUE!</v>
      </c>
      <c r="K244" s="1" t="e" cm="1">
        <f t="array" ref="K244">_xll.CP($H244,25)/$B244</f>
        <v>#VALUE!</v>
      </c>
      <c r="L244" s="8" t="e" cm="1">
        <f t="array" ref="L244">IF(_xll.DE(H244)&gt;0,_xll.MW(H244)/(602.2*_xll.DE(H244)),"")/$B244</f>
        <v>#VALUE!</v>
      </c>
      <c r="N244" s="1" t="str">
        <f t="shared" si="27"/>
        <v/>
      </c>
      <c r="O244" s="1" t="str">
        <f t="shared" si="28"/>
        <v/>
      </c>
      <c r="P244" s="4" t="str">
        <f t="shared" si="35"/>
        <v>U2O5(NO3)5</v>
      </c>
      <c r="Q244" s="1" t="str">
        <f t="shared" si="29"/>
        <v/>
      </c>
      <c r="R244" s="1" t="str">
        <f t="shared" si="30"/>
        <v/>
      </c>
      <c r="T244" s="1" t="str">
        <f t="shared" si="31"/>
        <v/>
      </c>
      <c r="U244" s="1" t="str">
        <f t="shared" si="32"/>
        <v/>
      </c>
      <c r="W244" s="8" t="str">
        <f t="shared" si="33"/>
        <v/>
      </c>
      <c r="X244" s="8" t="str">
        <f t="shared" si="34"/>
        <v/>
      </c>
    </row>
    <row r="245" spans="1:24" ht="18">
      <c r="A245" s="4" t="s">
        <v>206</v>
      </c>
      <c r="B245" s="4">
        <v>1</v>
      </c>
      <c r="C245" s="1" cm="1">
        <f t="array" ref="C245">_xll.H($A245,25)/$B245</f>
        <v>-2197.4371064453126</v>
      </c>
      <c r="D245" s="1" cm="1">
        <f t="array" ref="D245">_xll.S($A245,25)/$B245</f>
        <v>326.35200000000003</v>
      </c>
      <c r="E245" s="1" cm="1">
        <f t="array" ref="E245">_xll.CP($A245,25)/$B245</f>
        <v>219.39206543312417</v>
      </c>
      <c r="F245" s="8" t="e" cm="1">
        <f t="array" ref="F245">IF(_xll.DE(A245)&gt;0,_xll.MW(A245)/(602.2*_xll.DE(A245)),"")/$B245</f>
        <v>#VALUE!</v>
      </c>
      <c r="H245" s="4" t="s">
        <v>2715</v>
      </c>
      <c r="I245" s="1" t="e" cm="1">
        <f t="array" ref="I245">_xll.H($H245,25)/$B245</f>
        <v>#VALUE!</v>
      </c>
      <c r="J245" s="1" t="e" cm="1">
        <f t="array" ref="J245">_xll.S($H245,25)/$B245</f>
        <v>#VALUE!</v>
      </c>
      <c r="K245" s="1" t="e" cm="1">
        <f t="array" ref="K245">_xll.CP($H245,25)/$B245</f>
        <v>#VALUE!</v>
      </c>
      <c r="L245" s="8" t="e" cm="1">
        <f t="array" ref="L245">IF(_xll.DE(H245)&gt;0,_xll.MW(H245)/(602.2*_xll.DE(H245)),"")/$B245</f>
        <v>#VALUE!</v>
      </c>
      <c r="N245" s="1" t="str">
        <f t="shared" si="27"/>
        <v/>
      </c>
      <c r="O245" s="1" t="str">
        <f t="shared" si="28"/>
        <v/>
      </c>
      <c r="P245" s="4" t="str">
        <f t="shared" si="35"/>
        <v>U2O2(NO3)5</v>
      </c>
      <c r="Q245" s="1" t="str">
        <f t="shared" si="29"/>
        <v/>
      </c>
      <c r="R245" s="1" t="str">
        <f t="shared" si="30"/>
        <v/>
      </c>
      <c r="T245" s="1" t="str">
        <f t="shared" si="31"/>
        <v/>
      </c>
      <c r="U245" s="1" t="str">
        <f t="shared" si="32"/>
        <v/>
      </c>
      <c r="W245" s="8" t="str">
        <f t="shared" si="33"/>
        <v/>
      </c>
      <c r="X245" s="8" t="str">
        <f t="shared" si="34"/>
        <v/>
      </c>
    </row>
    <row r="246" spans="1:24">
      <c r="A246" s="4" t="s">
        <v>70</v>
      </c>
      <c r="B246" s="4">
        <v>1</v>
      </c>
      <c r="C246" s="1" cm="1">
        <f t="array" ref="C246">_xll.H($A246,25)/$B246</f>
        <v>-1964.0699353027344</v>
      </c>
      <c r="D246" s="1" cm="1">
        <f t="array" ref="D246">_xll.S($A246,25)/$B246</f>
        <v>479.35270684814458</v>
      </c>
      <c r="E246" s="1" cm="1">
        <f t="array" ref="E246">_xll.CP($A246,25)/$B246</f>
        <v>228.71616533566848</v>
      </c>
      <c r="F246" s="8" t="e" cm="1">
        <f t="array" ref="F246">IF(_xll.DE(A246)&gt;0,_xll.MW(A246)/(602.2*_xll.DE(A246)),"")/$B246</f>
        <v>#VALUE!</v>
      </c>
      <c r="H246" s="4" t="s">
        <v>2432</v>
      </c>
      <c r="I246" s="1" t="e" cm="1">
        <f t="array" ref="I246">_xll.H($H246,25)/$B246</f>
        <v>#VALUE!</v>
      </c>
      <c r="J246" s="1" t="e" cm="1">
        <f t="array" ref="J246">_xll.S($H246,25)/$B246</f>
        <v>#VALUE!</v>
      </c>
      <c r="K246" s="1" t="e" cm="1">
        <f t="array" ref="K246">_xll.CP($H246,25)/$B246</f>
        <v>#VALUE!</v>
      </c>
      <c r="L246" s="8" t="e" cm="1">
        <f t="array" ref="L246">IF(_xll.DE(H246)&gt;0,_xll.MW(H246)/(602.2*_xll.DE(H246)),"")/$B246</f>
        <v>#VALUE!</v>
      </c>
      <c r="N246" s="1" t="str">
        <f t="shared" si="27"/>
        <v/>
      </c>
      <c r="O246" s="1" t="str">
        <f t="shared" si="28"/>
        <v/>
      </c>
      <c r="P246" s="4" t="str">
        <f t="shared" si="35"/>
        <v>*3Cs(NO3)*Mg(NO3)2</v>
      </c>
      <c r="Q246" s="1" t="str">
        <f t="shared" si="29"/>
        <v/>
      </c>
      <c r="R246" s="1" t="str">
        <f t="shared" si="30"/>
        <v/>
      </c>
      <c r="T246" s="1" t="str">
        <f t="shared" si="31"/>
        <v/>
      </c>
      <c r="U246" s="1" t="str">
        <f t="shared" si="32"/>
        <v/>
      </c>
      <c r="W246" s="8" t="str">
        <f t="shared" si="33"/>
        <v/>
      </c>
      <c r="X246" s="8" t="str">
        <f t="shared" si="34"/>
        <v/>
      </c>
    </row>
    <row r="247" spans="1:24">
      <c r="A247" s="4" t="s">
        <v>66</v>
      </c>
      <c r="B247" s="4">
        <v>1</v>
      </c>
      <c r="C247" s="1" cm="1">
        <f t="array" ref="C247">_xll.H($A247,25)/$B247</f>
        <v>-1570.7610390625</v>
      </c>
      <c r="D247" s="1" cm="1">
        <f t="array" ref="D247">_xll.S($A247,25)/$B247</f>
        <v>295.37609283447267</v>
      </c>
      <c r="E247" s="1" cm="1">
        <f t="array" ref="E247">_xll.CP($A247,25)/$B247</f>
        <v>230.00000750732423</v>
      </c>
      <c r="F247" s="8" t="e" cm="1">
        <f t="array" ref="F247">IF(_xll.DE(A247)&gt;0,_xll.MW(A247)/(602.2*_xll.DE(A247)),"")/$B247</f>
        <v>#VALUE!</v>
      </c>
      <c r="H247" s="4" t="s">
        <v>2433</v>
      </c>
      <c r="I247" s="1" t="e" cm="1">
        <f t="array" ref="I247">_xll.H($H247,25)/$B247</f>
        <v>#VALUE!</v>
      </c>
      <c r="J247" s="1" t="e" cm="1">
        <f t="array" ref="J247">_xll.S($H247,25)/$B247</f>
        <v>#VALUE!</v>
      </c>
      <c r="K247" s="1" t="e" cm="1">
        <f t="array" ref="K247">_xll.CP($H247,25)/$B247</f>
        <v>#VALUE!</v>
      </c>
      <c r="L247" s="8" t="e" cm="1">
        <f t="array" ref="L247">IF(_xll.DE(H247)&gt;0,_xll.MW(H247)/(602.2*_xll.DE(H247)),"")/$B247</f>
        <v>#VALUE!</v>
      </c>
      <c r="N247" s="1" t="str">
        <f t="shared" si="27"/>
        <v/>
      </c>
      <c r="O247" s="1" t="str">
        <f t="shared" si="28"/>
        <v/>
      </c>
      <c r="P247" s="4" t="str">
        <f t="shared" si="35"/>
        <v>*2Cs(NO3)*Mg(NO3)2</v>
      </c>
      <c r="Q247" s="1" t="str">
        <f t="shared" si="29"/>
        <v/>
      </c>
      <c r="R247" s="1" t="str">
        <f t="shared" si="30"/>
        <v/>
      </c>
      <c r="T247" s="1" t="str">
        <f t="shared" si="31"/>
        <v/>
      </c>
      <c r="U247" s="1" t="str">
        <f t="shared" si="32"/>
        <v/>
      </c>
      <c r="W247" s="8" t="str">
        <f t="shared" si="33"/>
        <v/>
      </c>
      <c r="X247" s="8" t="str">
        <f t="shared" si="34"/>
        <v/>
      </c>
    </row>
    <row r="248" spans="1:24" ht="18">
      <c r="A248" s="4" t="s">
        <v>289</v>
      </c>
      <c r="B248" s="4">
        <v>1</v>
      </c>
      <c r="C248" s="1" cm="1">
        <f t="array" ref="C248">_xll.H($A248,25)/$B248</f>
        <v>-1901.7000146484377</v>
      </c>
      <c r="D248" s="1" cm="1">
        <f t="array" ref="D248">_xll.S($A248,25)/$B248</f>
        <v>348.7529927368164</v>
      </c>
      <c r="E248" s="1" cm="1">
        <f t="array" ref="E248">_xll.CP($A248,25)/$B248</f>
        <v>234.50899914550783</v>
      </c>
      <c r="F248" s="8" t="e" cm="1">
        <f t="array" ref="F248">IF(_xll.DE(A248)&gt;0,_xll.MW(A248)/(602.2*_xll.DE(A248)),"")/$B248</f>
        <v>#VALUE!</v>
      </c>
      <c r="H248" s="4" t="s">
        <v>2716</v>
      </c>
      <c r="I248" s="1" t="e" cm="1">
        <f t="array" ref="I248">_xll.H($H248,25)/$B248</f>
        <v>#VALUE!</v>
      </c>
      <c r="J248" s="1" t="e" cm="1">
        <f t="array" ref="J248">_xll.S($H248,25)/$B248</f>
        <v>#VALUE!</v>
      </c>
      <c r="K248" s="1" t="e" cm="1">
        <f t="array" ref="K248">_xll.CP($H248,25)/$B248</f>
        <v>#VALUE!</v>
      </c>
      <c r="L248" s="8" t="e" cm="1">
        <f t="array" ref="L248">IF(_xll.DE(H248)&gt;0,_xll.MW(H248)/(602.2*_xll.DE(H248)),"")/$B248</f>
        <v>#VALUE!</v>
      </c>
      <c r="N248" s="1" t="str">
        <f t="shared" si="27"/>
        <v/>
      </c>
      <c r="O248" s="1" t="str">
        <f t="shared" si="28"/>
        <v/>
      </c>
      <c r="P248" s="4" t="str">
        <f t="shared" si="35"/>
        <v>K2Dy(NO3)5</v>
      </c>
      <c r="Q248" s="1" t="str">
        <f t="shared" si="29"/>
        <v/>
      </c>
      <c r="R248" s="1" t="str">
        <f t="shared" si="30"/>
        <v/>
      </c>
      <c r="T248" s="1" t="str">
        <f t="shared" si="31"/>
        <v/>
      </c>
      <c r="U248" s="1" t="str">
        <f t="shared" si="32"/>
        <v/>
      </c>
      <c r="W248" s="8" t="str">
        <f t="shared" si="33"/>
        <v/>
      </c>
      <c r="X248" s="8" t="str">
        <f t="shared" si="34"/>
        <v/>
      </c>
    </row>
    <row r="249" spans="1:24">
      <c r="A249" s="1" t="s">
        <v>367</v>
      </c>
      <c r="B249" s="4">
        <v>1</v>
      </c>
      <c r="C249" s="1" cm="1">
        <f t="array" ref="C249">_xll.H($A249,25)/$B249</f>
        <v>-1023.4059786376954</v>
      </c>
      <c r="D249" s="1" cm="1">
        <f t="array" ref="D249">_xll.S($A249,25)/$B249</f>
        <v>366.1</v>
      </c>
      <c r="E249" s="1" cm="1">
        <f t="array" ref="E249">_xll.CP($A249,25)/$B249</f>
        <v>238.069590423584</v>
      </c>
      <c r="F249" s="8" t="e" cm="1">
        <f t="array" ref="F249">IF(_xll.DE(A249)&gt;0,_xll.MW(A249)/(602.2*_xll.DE(A249)),"")/$B249</f>
        <v>#VALUE!</v>
      </c>
      <c r="H249" s="1" t="s">
        <v>2434</v>
      </c>
      <c r="I249" s="1" t="e" cm="1">
        <f t="array" ref="I249">_xll.H($H249,25)/$B249</f>
        <v>#VALUE!</v>
      </c>
      <c r="J249" s="1" t="e" cm="1">
        <f t="array" ref="J249">_xll.S($H249,25)/$B249</f>
        <v>#VALUE!</v>
      </c>
      <c r="K249" s="1" t="e" cm="1">
        <f t="array" ref="K249">_xll.CP($H249,25)/$B249</f>
        <v>#VALUE!</v>
      </c>
      <c r="L249" s="8" t="e" cm="1">
        <f t="array" ref="L249">IF(_xll.DE(H249)&gt;0,_xll.MW(H249)/(602.2*_xll.DE(H249)),"")/$B249</f>
        <v>#VALUE!</v>
      </c>
      <c r="N249" s="1" t="str">
        <f t="shared" si="27"/>
        <v/>
      </c>
      <c r="O249" s="1" t="str">
        <f t="shared" si="28"/>
        <v/>
      </c>
      <c r="P249" s="4" t="str">
        <f t="shared" si="35"/>
        <v>Co(NH3)5(NO3)*(NO3)2</v>
      </c>
      <c r="Q249" s="1" t="str">
        <f t="shared" si="29"/>
        <v/>
      </c>
      <c r="R249" s="1" t="str">
        <f t="shared" si="30"/>
        <v/>
      </c>
      <c r="T249" s="1" t="str">
        <f t="shared" si="31"/>
        <v/>
      </c>
      <c r="U249" s="1" t="str">
        <f t="shared" si="32"/>
        <v/>
      </c>
      <c r="W249" s="8" t="str">
        <f t="shared" si="33"/>
        <v/>
      </c>
      <c r="X249" s="8" t="str">
        <f t="shared" si="34"/>
        <v/>
      </c>
    </row>
    <row r="250" spans="1:24" ht="18">
      <c r="A250" s="1" t="s">
        <v>365</v>
      </c>
      <c r="B250" s="4">
        <v>1</v>
      </c>
      <c r="C250" s="1" cm="1">
        <f t="array" ref="C250">_xll.H($A250,25)/$B250</f>
        <v>-1064.828</v>
      </c>
      <c r="D250" s="1" cm="1">
        <f t="array" ref="D250">_xll.S($A250,25)/$B250</f>
        <v>366.1</v>
      </c>
      <c r="E250" s="1" cm="1">
        <f t="array" ref="E250">_xll.CP($A250,25)/$B250</f>
        <v>239.32480319213869</v>
      </c>
      <c r="F250" s="8" t="e" cm="1">
        <f t="array" ref="F250">IF(_xll.DE(A250)&gt;0,_xll.MW(A250)/(602.2*_xll.DE(A250)),"")/$B250</f>
        <v>#VALUE!</v>
      </c>
      <c r="H250" s="1" t="s">
        <v>2717</v>
      </c>
      <c r="I250" s="1" t="e" cm="1">
        <f t="array" ref="I250">_xll.H($H250,25)/$B250</f>
        <v>#VALUE!</v>
      </c>
      <c r="J250" s="1" t="e" cm="1">
        <f t="array" ref="J250">_xll.S($H250,25)/$B250</f>
        <v>#VALUE!</v>
      </c>
      <c r="K250" s="1" t="e" cm="1">
        <f t="array" ref="K250">_xll.CP($H250,25)/$B250</f>
        <v>#VALUE!</v>
      </c>
      <c r="L250" s="8" t="e" cm="1">
        <f t="array" ref="L250">IF(_xll.DE(H250)&gt;0,_xll.MW(H250)/(602.2*_xll.DE(H250)),"")/$B250</f>
        <v>#VALUE!</v>
      </c>
      <c r="N250" s="1" t="str">
        <f t="shared" si="27"/>
        <v/>
      </c>
      <c r="O250" s="1" t="str">
        <f t="shared" si="28"/>
        <v/>
      </c>
      <c r="P250" s="4" t="str">
        <f t="shared" si="35"/>
        <v>(Co(NH3)5(NO3))(NO3)2</v>
      </c>
      <c r="Q250" s="1" t="str">
        <f t="shared" si="29"/>
        <v/>
      </c>
      <c r="R250" s="1" t="str">
        <f t="shared" si="30"/>
        <v/>
      </c>
      <c r="T250" s="1" t="str">
        <f t="shared" si="31"/>
        <v/>
      </c>
      <c r="U250" s="1" t="str">
        <f t="shared" si="32"/>
        <v/>
      </c>
      <c r="W250" s="8" t="str">
        <f t="shared" si="33"/>
        <v/>
      </c>
      <c r="X250" s="8" t="str">
        <f t="shared" si="34"/>
        <v/>
      </c>
    </row>
    <row r="251" spans="1:24">
      <c r="A251" s="1" t="s">
        <v>366</v>
      </c>
      <c r="B251" s="4">
        <v>1</v>
      </c>
      <c r="C251" s="1" cm="1">
        <f t="array" ref="C251">_xll.H($A251,25)/$B251</f>
        <v>-1023.0000024414063</v>
      </c>
      <c r="D251" s="1" cm="1">
        <f t="array" ref="D251">_xll.S($A251,25)/$B251</f>
        <v>365.99999029541016</v>
      </c>
      <c r="E251" s="1" cm="1">
        <f t="array" ref="E251">_xll.CP($A251,25)/$B251</f>
        <v>239.32480319213869</v>
      </c>
      <c r="F251" s="8" t="e" cm="1">
        <f t="array" ref="F251">IF(_xll.DE(A251)&gt;0,_xll.MW(A251)/(602.2*_xll.DE(A251)),"")/$B251</f>
        <v>#VALUE!</v>
      </c>
      <c r="H251" s="1" t="s">
        <v>2435</v>
      </c>
      <c r="I251" s="1" t="e" cm="1">
        <f t="array" ref="I251">_xll.H($H251,25)/$B251</f>
        <v>#VALUE!</v>
      </c>
      <c r="J251" s="1" t="e" cm="1">
        <f t="array" ref="J251">_xll.S($H251,25)/$B251</f>
        <v>#VALUE!</v>
      </c>
      <c r="K251" s="1" t="e" cm="1">
        <f t="array" ref="K251">_xll.CP($H251,25)/$B251</f>
        <v>#VALUE!</v>
      </c>
      <c r="L251" s="8" t="e" cm="1">
        <f t="array" ref="L251">IF(_xll.DE(H251)&gt;0,_xll.MW(H251)/(602.2*_xll.DE(H251)),"")/$B251</f>
        <v>#VALUE!</v>
      </c>
      <c r="N251" s="1" t="str">
        <f t="shared" si="27"/>
        <v/>
      </c>
      <c r="O251" s="1" t="str">
        <f t="shared" si="28"/>
        <v/>
      </c>
      <c r="P251" s="4" t="str">
        <f t="shared" si="35"/>
        <v>Co(NH3)5*(NO3)*(NO3)2</v>
      </c>
      <c r="Q251" s="1" t="str">
        <f t="shared" si="29"/>
        <v/>
      </c>
      <c r="R251" s="1" t="str">
        <f t="shared" si="30"/>
        <v/>
      </c>
      <c r="T251" s="1" t="str">
        <f t="shared" si="31"/>
        <v/>
      </c>
      <c r="U251" s="1" t="str">
        <f t="shared" si="32"/>
        <v/>
      </c>
      <c r="W251" s="8" t="str">
        <f t="shared" si="33"/>
        <v/>
      </c>
      <c r="X251" s="8" t="str">
        <f t="shared" si="34"/>
        <v/>
      </c>
    </row>
    <row r="252" spans="1:24">
      <c r="A252" s="4" t="s">
        <v>106</v>
      </c>
      <c r="B252" s="4">
        <v>1</v>
      </c>
      <c r="C252" s="1" cm="1">
        <f t="array" ref="C252">_xll.H($A252,25)/$B252</f>
        <v>-1899.0340681152345</v>
      </c>
      <c r="D252" s="1" cm="1">
        <f t="array" ref="D252">_xll.S($A252,25)/$B252</f>
        <v>264.01040957641601</v>
      </c>
      <c r="E252" s="1" cm="1">
        <f t="array" ref="E252">_xll.CP($A252,25)/$B252</f>
        <v>241.24687604628753</v>
      </c>
      <c r="F252" s="8" t="e" cm="1">
        <f t="array" ref="F252">IF(_xll.DE(A252)&gt;0,_xll.MW(A252)/(602.2*_xll.DE(A252)),"")/$B252</f>
        <v>#VALUE!</v>
      </c>
      <c r="H252" s="4" t="s">
        <v>2436</v>
      </c>
      <c r="I252" s="1" t="e" cm="1">
        <f t="array" ref="I252">_xll.H($H252,25)/$B252</f>
        <v>#VALUE!</v>
      </c>
      <c r="J252" s="1" t="e" cm="1">
        <f t="array" ref="J252">_xll.S($H252,25)/$B252</f>
        <v>#VALUE!</v>
      </c>
      <c r="K252" s="1" t="e" cm="1">
        <f t="array" ref="K252">_xll.CP($H252,25)/$B252</f>
        <v>#VALUE!</v>
      </c>
      <c r="L252" s="8" t="e" cm="1">
        <f t="array" ref="L252">IF(_xll.DE(H252)&gt;0,_xll.MW(H252)/(602.2*_xll.DE(H252)),"")/$B252</f>
        <v>#VALUE!</v>
      </c>
      <c r="N252" s="1" t="str">
        <f t="shared" si="27"/>
        <v/>
      </c>
      <c r="O252" s="1" t="str">
        <f t="shared" si="28"/>
        <v/>
      </c>
      <c r="P252" s="4" t="str">
        <f t="shared" si="35"/>
        <v>Mg(NO3)2*4H2O</v>
      </c>
      <c r="Q252" s="1" t="str">
        <f t="shared" si="29"/>
        <v/>
      </c>
      <c r="R252" s="1" t="str">
        <f t="shared" si="30"/>
        <v/>
      </c>
      <c r="T252" s="1" t="str">
        <f t="shared" si="31"/>
        <v/>
      </c>
      <c r="U252" s="1" t="str">
        <f t="shared" si="32"/>
        <v/>
      </c>
      <c r="W252" s="8" t="str">
        <f t="shared" si="33"/>
        <v/>
      </c>
      <c r="X252" s="8" t="str">
        <f t="shared" si="34"/>
        <v/>
      </c>
    </row>
    <row r="253" spans="1:24" ht="18">
      <c r="A253" s="4" t="s">
        <v>325</v>
      </c>
      <c r="B253" s="4">
        <v>1</v>
      </c>
      <c r="C253" s="1" cm="1">
        <f t="array" ref="C253">_xll.H($A253,25)/$B253</f>
        <v>-1386.5999194335939</v>
      </c>
      <c r="D253" s="1" cm="1">
        <f t="array" ref="D253">_xll.S($A253,25)/$B253</f>
        <v>366.50000689697265</v>
      </c>
      <c r="E253" s="1" cm="1">
        <f t="array" ref="E253">_xll.CP($A253,25)/$B253</f>
        <v>248.85349295191813</v>
      </c>
      <c r="F253" s="8" t="e" cm="1">
        <f t="array" ref="F253">IF(_xll.DE(A253)&gt;0,_xll.MW(A253)/(602.2*_xll.DE(A253)),"")/$B253</f>
        <v>#VALUE!</v>
      </c>
      <c r="H253" s="4" t="s">
        <v>2718</v>
      </c>
      <c r="I253" s="1" t="e" cm="1">
        <f t="array" ref="I253">_xll.H($H253,25)/$B253</f>
        <v>#VALUE!</v>
      </c>
      <c r="J253" s="1" t="e" cm="1">
        <f t="array" ref="J253">_xll.S($H253,25)/$B253</f>
        <v>#VALUE!</v>
      </c>
      <c r="K253" s="1" t="e" cm="1">
        <f t="array" ref="K253">_xll.CP($H253,25)/$B253</f>
        <v>#VALUE!</v>
      </c>
      <c r="L253" s="8" t="e" cm="1">
        <f t="array" ref="L253">IF(_xll.DE(H253)&gt;0,_xll.MW(H253)/(602.2*_xll.DE(H253)),"")/$B253</f>
        <v>#VALUE!</v>
      </c>
      <c r="N253" s="1" t="str">
        <f t="shared" si="27"/>
        <v/>
      </c>
      <c r="O253" s="1" t="str">
        <f t="shared" si="28"/>
        <v/>
      </c>
      <c r="P253" s="4" t="str">
        <f t="shared" si="35"/>
        <v>Bi4O5(NO3)2</v>
      </c>
      <c r="Q253" s="1" t="str">
        <f t="shared" si="29"/>
        <v/>
      </c>
      <c r="R253" s="1" t="str">
        <f t="shared" si="30"/>
        <v/>
      </c>
      <c r="T253" s="1" t="str">
        <f t="shared" si="31"/>
        <v/>
      </c>
      <c r="U253" s="1" t="str">
        <f t="shared" si="32"/>
        <v/>
      </c>
      <c r="W253" s="8" t="str">
        <f t="shared" si="33"/>
        <v/>
      </c>
      <c r="X253" s="8" t="str">
        <f t="shared" si="34"/>
        <v/>
      </c>
    </row>
    <row r="254" spans="1:24" ht="18">
      <c r="A254" s="4" t="s">
        <v>61</v>
      </c>
      <c r="B254" s="4">
        <v>1</v>
      </c>
      <c r="C254" s="1" cm="1">
        <f t="array" ref="C254">_xll.H($A254,25)/$B254</f>
        <v>-2391.6000903320314</v>
      </c>
      <c r="D254" s="1" cm="1">
        <f t="array" ref="D254">_xll.S($A254,25)/$B254</f>
        <v>411.70002014160156</v>
      </c>
      <c r="E254" s="1" cm="1">
        <f t="array" ref="E254">_xll.CP($A254,25)/$B254</f>
        <v>253.65999569702149</v>
      </c>
      <c r="F254" s="8" t="e" cm="1">
        <f t="array" ref="F254">IF(_xll.DE(A254)&gt;0,_xll.MW(A254)/(602.2*_xll.DE(A254)),"")/$B254</f>
        <v>#VALUE!</v>
      </c>
      <c r="H254" s="4" t="s">
        <v>2719</v>
      </c>
      <c r="I254" s="1" t="e" cm="1">
        <f t="array" ref="I254">_xll.H($H254,25)/$B254</f>
        <v>#VALUE!</v>
      </c>
      <c r="J254" s="1" t="e" cm="1">
        <f t="array" ref="J254">_xll.S($H254,25)/$B254</f>
        <v>#VALUE!</v>
      </c>
      <c r="K254" s="1" t="e" cm="1">
        <f t="array" ref="K254">_xll.CP($H254,25)/$B254</f>
        <v>#VALUE!</v>
      </c>
      <c r="L254" s="8" t="e" cm="1">
        <f t="array" ref="L254">IF(_xll.DE(H254)&gt;0,_xll.MW(H254)/(602.2*_xll.DE(H254)),"")/$B254</f>
        <v>#VALUE!</v>
      </c>
      <c r="N254" s="1" t="str">
        <f t="shared" ref="N254:N317" si="36">IF(AND(ISNUMBER(D254),ISNUMBER(J254)),D254,"")</f>
        <v/>
      </c>
      <c r="O254" s="1" t="str">
        <f t="shared" ref="O254:O317" si="37">IF(AND(ISNUMBER(D254),ISNUMBER(J254)),J254,"")</f>
        <v/>
      </c>
      <c r="P254" s="4" t="str">
        <f t="shared" si="35"/>
        <v>Cs2NaLa(NO3)6</v>
      </c>
      <c r="Q254" s="1" t="str">
        <f t="shared" ref="Q254:Q317" si="38">IF(AND(ISNUMBER(C254),ISNUMBER(I254)),C254,"")</f>
        <v/>
      </c>
      <c r="R254" s="1" t="str">
        <f t="shared" ref="R254:R317" si="39">IF(AND(ISNUMBER(C254),ISNUMBER(I254)),I254,"")</f>
        <v/>
      </c>
      <c r="T254" s="1" t="str">
        <f t="shared" si="31"/>
        <v/>
      </c>
      <c r="U254" s="1" t="str">
        <f t="shared" si="32"/>
        <v/>
      </c>
      <c r="W254" s="8" t="str">
        <f t="shared" si="33"/>
        <v/>
      </c>
      <c r="X254" s="8" t="str">
        <f t="shared" si="34"/>
        <v/>
      </c>
    </row>
    <row r="255" spans="1:24" ht="18">
      <c r="A255" s="4" t="s">
        <v>71</v>
      </c>
      <c r="B255" s="4">
        <v>1</v>
      </c>
      <c r="C255" s="1" cm="1">
        <f t="array" ref="C255">_xll.H($A255,25)/$B255</f>
        <v>-2399.3799707031253</v>
      </c>
      <c r="D255" s="1" cm="1">
        <f t="array" ref="D255">_xll.S($A255,25)/$B255</f>
        <v>424.00000079345705</v>
      </c>
      <c r="E255" s="1" cm="1">
        <f t="array" ref="E255">_xll.CP($A255,25)/$B255</f>
        <v>254.89838378262883</v>
      </c>
      <c r="F255" s="8" t="e" cm="1">
        <f t="array" ref="F255">IF(_xll.DE(A255)&gt;0,_xll.MW(A255)/(602.2*_xll.DE(A255)),"")/$B255</f>
        <v>#VALUE!</v>
      </c>
      <c r="H255" s="4" t="s">
        <v>2720</v>
      </c>
      <c r="I255" s="1" t="e" cm="1">
        <f t="array" ref="I255">_xll.H($H255,25)/$B255</f>
        <v>#VALUE!</v>
      </c>
      <c r="J255" s="1" t="e" cm="1">
        <f t="array" ref="J255">_xll.S($H255,25)/$B255</f>
        <v>#VALUE!</v>
      </c>
      <c r="K255" s="1" t="e" cm="1">
        <f t="array" ref="K255">_xll.CP($H255,25)/$B255</f>
        <v>#VALUE!</v>
      </c>
      <c r="L255" s="8" t="e" cm="1">
        <f t="array" ref="L255">IF(_xll.DE(H255)&gt;0,_xll.MW(H255)/(602.2*_xll.DE(H255)),"")/$B255</f>
        <v>#VALUE!</v>
      </c>
      <c r="N255" s="1" t="str">
        <f t="shared" si="36"/>
        <v/>
      </c>
      <c r="O255" s="1" t="str">
        <f t="shared" si="37"/>
        <v/>
      </c>
      <c r="P255" s="4" t="str">
        <f t="shared" si="35"/>
        <v>CsPu2(NO3)7</v>
      </c>
      <c r="Q255" s="1" t="str">
        <f t="shared" si="38"/>
        <v/>
      </c>
      <c r="R255" s="1" t="str">
        <f t="shared" si="39"/>
        <v/>
      </c>
      <c r="T255" s="1" t="str">
        <f t="shared" ref="T255:T318" si="40">IF(AND(ISNUMBER(E255),ISNUMBER(K255)),E255,"")</f>
        <v/>
      </c>
      <c r="U255" s="1" t="str">
        <f t="shared" ref="U255:U318" si="41">IF(AND(ISNUMBER(E255),ISNUMBER(K255)),K255,"")</f>
        <v/>
      </c>
      <c r="W255" s="8" t="str">
        <f t="shared" ref="W255:W318" si="42">IF(AND(ISNUMBER(F255),ISNUMBER(L255)),F255,"")</f>
        <v/>
      </c>
      <c r="X255" s="8" t="str">
        <f t="shared" ref="X255:X318" si="43">IF(AND(ISNUMBER(F255),ISNUMBER(L255)),L255,"")</f>
        <v/>
      </c>
    </row>
    <row r="256" spans="1:24" ht="18">
      <c r="A256" s="4" t="s">
        <v>166</v>
      </c>
      <c r="B256" s="4">
        <v>1</v>
      </c>
      <c r="C256" s="1" cm="1">
        <f t="array" ref="C256">_xll.H($A256,25)/$B256</f>
        <v>-2485.4928911132815</v>
      </c>
      <c r="D256" s="1" cm="1">
        <f t="array" ref="D256">_xll.S($A256,25)/$B256</f>
        <v>405.230001953125</v>
      </c>
      <c r="E256" s="1" cm="1">
        <f t="array" ref="E256">_xll.CP($A256,25)/$B256</f>
        <v>255.79200915527343</v>
      </c>
      <c r="F256" s="8" t="e" cm="1">
        <f t="array" ref="F256">IF(_xll.DE(A256)&gt;0,_xll.MW(A256)/(602.2*_xll.DE(A256)),"")/$B256</f>
        <v>#VALUE!</v>
      </c>
      <c r="H256" s="4" t="s">
        <v>2721</v>
      </c>
      <c r="I256" s="1" t="e" cm="1">
        <f t="array" ref="I256">_xll.H($H256,25)/$B256</f>
        <v>#VALUE!</v>
      </c>
      <c r="J256" s="1" t="e" cm="1">
        <f t="array" ref="J256">_xll.S($H256,25)/$B256</f>
        <v>#VALUE!</v>
      </c>
      <c r="K256" s="1" t="e" cm="1">
        <f t="array" ref="K256">_xll.CP($H256,25)/$B256</f>
        <v>#VALUE!</v>
      </c>
      <c r="L256" s="8" t="e" cm="1">
        <f t="array" ref="L256">IF(_xll.DE(H256)&gt;0,_xll.MW(H256)/(602.2*_xll.DE(H256)),"")/$B256</f>
        <v>#VALUE!</v>
      </c>
      <c r="N256" s="1" t="str">
        <f t="shared" si="36"/>
        <v/>
      </c>
      <c r="O256" s="1" t="str">
        <f t="shared" si="37"/>
        <v/>
      </c>
      <c r="P256" s="4" t="str">
        <f t="shared" si="35"/>
        <v>KDy2(NO3)7</v>
      </c>
      <c r="Q256" s="1" t="str">
        <f t="shared" si="38"/>
        <v/>
      </c>
      <c r="R256" s="1" t="str">
        <f t="shared" si="39"/>
        <v/>
      </c>
      <c r="T256" s="1" t="str">
        <f t="shared" si="40"/>
        <v/>
      </c>
      <c r="U256" s="1" t="str">
        <f t="shared" si="41"/>
        <v/>
      </c>
      <c r="W256" s="8" t="str">
        <f t="shared" si="42"/>
        <v/>
      </c>
      <c r="X256" s="8" t="str">
        <f t="shared" si="43"/>
        <v/>
      </c>
    </row>
    <row r="257" spans="1:24" ht="18">
      <c r="A257" s="4" t="s">
        <v>77</v>
      </c>
      <c r="B257" s="4">
        <v>1</v>
      </c>
      <c r="C257" s="1" cm="1">
        <f t="array" ref="C257">_xll.H($A257,25)/$B257</f>
        <v>-2364.4150712890628</v>
      </c>
      <c r="D257" s="1" cm="1">
        <f t="array" ref="D257">_xll.S($A257,25)/$B257</f>
        <v>454.92499334716797</v>
      </c>
      <c r="E257" s="1" cm="1">
        <f t="array" ref="E257">_xll.CP($A257,25)/$B257</f>
        <v>258.59141740047596</v>
      </c>
      <c r="F257" s="8" t="e" cm="1">
        <f t="array" ref="F257">IF(_xll.DE(A257)&gt;0,_xll.MW(A257)/(602.2*_xll.DE(A257)),"")/$B257</f>
        <v>#VALUE!</v>
      </c>
      <c r="H257" s="4" t="s">
        <v>2722</v>
      </c>
      <c r="I257" s="1" t="e" cm="1">
        <f t="array" ref="I257">_xll.H($H257,25)/$B257</f>
        <v>#VALUE!</v>
      </c>
      <c r="J257" s="1" t="e" cm="1">
        <f t="array" ref="J257">_xll.S($H257,25)/$B257</f>
        <v>#VALUE!</v>
      </c>
      <c r="K257" s="1" t="e" cm="1">
        <f t="array" ref="K257">_xll.CP($H257,25)/$B257</f>
        <v>#VALUE!</v>
      </c>
      <c r="L257" s="8" t="e" cm="1">
        <f t="array" ref="L257">IF(_xll.DE(H257)&gt;0,_xll.MW(H257)/(602.2*_xll.DE(H257)),"")/$B257</f>
        <v>#VALUE!</v>
      </c>
      <c r="N257" s="1" t="str">
        <f t="shared" si="36"/>
        <v/>
      </c>
      <c r="O257" s="1" t="str">
        <f t="shared" si="37"/>
        <v/>
      </c>
      <c r="P257" s="4" t="str">
        <f t="shared" si="35"/>
        <v>Cs3Pu(NO3)6</v>
      </c>
      <c r="Q257" s="1" t="str">
        <f t="shared" si="38"/>
        <v/>
      </c>
      <c r="R257" s="1" t="str">
        <f t="shared" si="39"/>
        <v/>
      </c>
      <c r="T257" s="1" t="str">
        <f t="shared" si="40"/>
        <v/>
      </c>
      <c r="U257" s="1" t="str">
        <f t="shared" si="41"/>
        <v/>
      </c>
      <c r="W257" s="8" t="str">
        <f t="shared" si="42"/>
        <v/>
      </c>
      <c r="X257" s="8" t="str">
        <f t="shared" si="43"/>
        <v/>
      </c>
    </row>
    <row r="258" spans="1:24" ht="18">
      <c r="A258" s="4" t="s">
        <v>350</v>
      </c>
      <c r="B258" s="4">
        <v>1</v>
      </c>
      <c r="C258" s="1" cm="1">
        <f t="array" ref="C258">_xll.H($A258,25)/$B258</f>
        <v>-2315.8000761718749</v>
      </c>
      <c r="D258" s="1" cm="1">
        <f t="array" ref="D258">_xll.S($A258,25)/$B258</f>
        <v>420.9999969482422</v>
      </c>
      <c r="E258" s="1" cm="1">
        <f t="array" ref="E258">_xll.CP($A258,25)/$B258</f>
        <v>259.9999980773926</v>
      </c>
      <c r="F258" s="8" t="e" cm="1">
        <f t="array" ref="F258">IF(_xll.DE(A258)&gt;0,_xll.MW(A258)/(602.2*_xll.DE(A258)),"")/$B258</f>
        <v>#VALUE!</v>
      </c>
      <c r="H258" s="4" t="s">
        <v>2723</v>
      </c>
      <c r="I258" s="1" t="e" cm="1">
        <f t="array" ref="I258">_xll.H($H258,25)/$B258</f>
        <v>#VALUE!</v>
      </c>
      <c r="J258" s="1" t="e" cm="1">
        <f t="array" ref="J258">_xll.S($H258,25)/$B258</f>
        <v>#VALUE!</v>
      </c>
      <c r="K258" s="1" t="e" cm="1">
        <f t="array" ref="K258">_xll.CP($H258,25)/$B258</f>
        <v>#VALUE!</v>
      </c>
      <c r="L258" s="8" t="e" cm="1">
        <f t="array" ref="L258">IF(_xll.DE(H258)&gt;0,_xll.MW(H258)/(602.2*_xll.DE(H258)),"")/$B258</f>
        <v>#VALUE!</v>
      </c>
      <c r="N258" s="1" t="str">
        <f t="shared" si="36"/>
        <v/>
      </c>
      <c r="O258" s="1" t="str">
        <f t="shared" si="37"/>
        <v/>
      </c>
      <c r="P258" s="4" t="str">
        <f t="shared" si="35"/>
        <v>Cs2NaAm(NO3)6</v>
      </c>
      <c r="Q258" s="1" t="str">
        <f t="shared" si="38"/>
        <v/>
      </c>
      <c r="R258" s="1" t="str">
        <f t="shared" si="39"/>
        <v/>
      </c>
      <c r="T258" s="1" t="str">
        <f t="shared" si="40"/>
        <v/>
      </c>
      <c r="U258" s="1" t="str">
        <f t="shared" si="41"/>
        <v/>
      </c>
      <c r="W258" s="8" t="str">
        <f t="shared" si="42"/>
        <v/>
      </c>
      <c r="X258" s="8" t="str">
        <f t="shared" si="43"/>
        <v/>
      </c>
    </row>
    <row r="259" spans="1:24">
      <c r="A259" s="4" t="s">
        <v>361</v>
      </c>
      <c r="B259" s="4">
        <v>1</v>
      </c>
      <c r="C259" s="1" cm="1">
        <f t="array" ref="C259">_xll.H($A259,25)/$B259</f>
        <v>-1336.0000524902343</v>
      </c>
      <c r="D259" s="1" cm="1">
        <f t="array" ref="D259">_xll.S($A259,25)/$B259</f>
        <v>345.99999658203126</v>
      </c>
      <c r="E259" s="1" cm="1">
        <f t="array" ref="E259">_xll.CP($A259,25)/$B259</f>
        <v>275.70051617431642</v>
      </c>
      <c r="F259" s="8" t="e" cm="1">
        <f t="array" ref="F259">IF(_xll.DE(A259)&gt;0,_xll.MW(A259)/(602.2*_xll.DE(A259)),"")/$B259</f>
        <v>#VALUE!</v>
      </c>
      <c r="H259" s="4" t="s">
        <v>2437</v>
      </c>
      <c r="I259" s="1" t="e" cm="1">
        <f t="array" ref="I259">_xll.H($H259,25)/$B259</f>
        <v>#VALUE!</v>
      </c>
      <c r="J259" s="1" t="e" cm="1">
        <f t="array" ref="J259">_xll.S($H259,25)/$B259</f>
        <v>#VALUE!</v>
      </c>
      <c r="K259" s="1" t="e" cm="1">
        <f t="array" ref="K259">_xll.CP($H259,25)/$B259</f>
        <v>#VALUE!</v>
      </c>
      <c r="L259" s="8" t="e" cm="1">
        <f t="array" ref="L259">IF(_xll.DE(H259)&gt;0,_xll.MW(H259)/(602.2*_xll.DE(H259)),"")/$B259</f>
        <v>#VALUE!</v>
      </c>
      <c r="N259" s="1" t="str">
        <f t="shared" si="36"/>
        <v/>
      </c>
      <c r="O259" s="1" t="str">
        <f t="shared" si="37"/>
        <v/>
      </c>
      <c r="P259" s="4" t="str">
        <f t="shared" ref="P259:P322" si="44">IF(RIGHT(H259, 5)="(NO3)",SUBSTITUTE(H259,"(NO3)","NO3"),H259)</f>
        <v>Co(NH3)5*H2O*(NO3)3</v>
      </c>
      <c r="Q259" s="1" t="str">
        <f t="shared" si="38"/>
        <v/>
      </c>
      <c r="R259" s="1" t="str">
        <f t="shared" si="39"/>
        <v/>
      </c>
      <c r="T259" s="1" t="str">
        <f t="shared" si="40"/>
        <v/>
      </c>
      <c r="U259" s="1" t="str">
        <f t="shared" si="41"/>
        <v/>
      </c>
      <c r="W259" s="8" t="str">
        <f t="shared" si="42"/>
        <v/>
      </c>
      <c r="X259" s="8" t="str">
        <f t="shared" si="43"/>
        <v/>
      </c>
    </row>
    <row r="260" spans="1:24">
      <c r="A260" s="4" t="s">
        <v>315</v>
      </c>
      <c r="B260" s="4">
        <v>1</v>
      </c>
      <c r="C260" s="1" cm="1">
        <f t="array" ref="C260">_xll.H($A260,25)/$B260</f>
        <v>-2394.000067871094</v>
      </c>
      <c r="D260" s="1" cm="1">
        <f t="array" ref="D260">_xll.S($A260,25)/$B260</f>
        <v>419.89998596191407</v>
      </c>
      <c r="E260" s="1" cm="1">
        <f t="array" ref="E260">_xll.CP($A260,25)/$B260</f>
        <v>277.59999829101565</v>
      </c>
      <c r="F260" s="8" t="e" cm="1">
        <f t="array" ref="F260">IF(_xll.DE(A260)&gt;0,_xll.MW(A260)/(602.2*_xll.DE(A260)),"")/$B260</f>
        <v>#VALUE!</v>
      </c>
      <c r="H260" s="4" t="s">
        <v>2438</v>
      </c>
      <c r="I260" s="1" t="e" cm="1">
        <f t="array" ref="I260">_xll.H($H260,25)/$B260</f>
        <v>#VALUE!</v>
      </c>
      <c r="J260" s="1" t="e" cm="1">
        <f t="array" ref="J260">_xll.S($H260,25)/$B260</f>
        <v>#VALUE!</v>
      </c>
      <c r="K260" s="1" t="e" cm="1">
        <f t="array" ref="K260">_xll.CP($H260,25)/$B260</f>
        <v>#VALUE!</v>
      </c>
      <c r="L260" s="8" t="e" cm="1">
        <f t="array" ref="L260">IF(_xll.DE(H260)&gt;0,_xll.MW(H260)/(602.2*_xll.DE(H260)),"")/$B260</f>
        <v>#VALUE!</v>
      </c>
      <c r="N260" s="1" t="str">
        <f t="shared" si="36"/>
        <v/>
      </c>
      <c r="O260" s="1" t="str">
        <f t="shared" si="37"/>
        <v/>
      </c>
      <c r="P260" s="4" t="str">
        <f t="shared" si="44"/>
        <v>*4K(NO3)*Mg(NO3)2</v>
      </c>
      <c r="Q260" s="1" t="str">
        <f t="shared" si="38"/>
        <v/>
      </c>
      <c r="R260" s="1" t="str">
        <f t="shared" si="39"/>
        <v/>
      </c>
      <c r="T260" s="1" t="str">
        <f t="shared" si="40"/>
        <v/>
      </c>
      <c r="U260" s="1" t="str">
        <f t="shared" si="41"/>
        <v/>
      </c>
      <c r="W260" s="8" t="str">
        <f t="shared" si="42"/>
        <v/>
      </c>
      <c r="X260" s="8" t="str">
        <f t="shared" si="43"/>
        <v/>
      </c>
    </row>
    <row r="261" spans="1:24" ht="18">
      <c r="A261" s="4" t="s">
        <v>45</v>
      </c>
      <c r="B261" s="4">
        <v>1</v>
      </c>
      <c r="C261" s="1" cm="1">
        <f t="array" ref="C261">_xll.H($A261,25)/$B261</f>
        <v>-2177.5000297851561</v>
      </c>
      <c r="D261" s="1" cm="1">
        <f t="array" ref="D261">_xll.S($A261,25)/$B261</f>
        <v>445.69999987792971</v>
      </c>
      <c r="E261" s="1" cm="1">
        <f t="array" ref="E261">_xll.CP($A261,25)/$B261</f>
        <v>280.90999072265629</v>
      </c>
      <c r="F261" s="8" t="e" cm="1">
        <f t="array" ref="F261">IF(_xll.DE(A261)&gt;0,_xll.MW(A261)/(602.2*_xll.DE(A261)),"")/$B261</f>
        <v>#VALUE!</v>
      </c>
      <c r="H261" s="4" t="s">
        <v>2724</v>
      </c>
      <c r="I261" s="1" t="e" cm="1">
        <f t="array" ref="I261">_xll.H($H261,25)/$B261</f>
        <v>#VALUE!</v>
      </c>
      <c r="J261" s="1" t="e" cm="1">
        <f t="array" ref="J261">_xll.S($H261,25)/$B261</f>
        <v>#VALUE!</v>
      </c>
      <c r="K261" s="1" t="e" cm="1">
        <f t="array" ref="K261">_xll.CP($H261,25)/$B261</f>
        <v>#VALUE!</v>
      </c>
      <c r="L261" s="8" t="e" cm="1">
        <f t="array" ref="L261">IF(_xll.DE(H261)&gt;0,_xll.MW(H261)/(602.2*_xll.DE(H261)),"")/$B261</f>
        <v>#VALUE!</v>
      </c>
      <c r="N261" s="1" t="str">
        <f t="shared" si="36"/>
        <v/>
      </c>
      <c r="O261" s="1" t="str">
        <f t="shared" si="37"/>
        <v/>
      </c>
      <c r="P261" s="4" t="str">
        <f t="shared" si="44"/>
        <v>K4Cd(NO3)6</v>
      </c>
      <c r="Q261" s="1" t="str">
        <f t="shared" si="38"/>
        <v/>
      </c>
      <c r="R261" s="1" t="str">
        <f t="shared" si="39"/>
        <v/>
      </c>
      <c r="T261" s="1" t="str">
        <f t="shared" si="40"/>
        <v/>
      </c>
      <c r="U261" s="1" t="str">
        <f t="shared" si="41"/>
        <v/>
      </c>
      <c r="W261" s="8" t="str">
        <f t="shared" si="42"/>
        <v/>
      </c>
      <c r="X261" s="8" t="str">
        <f t="shared" si="43"/>
        <v/>
      </c>
    </row>
    <row r="262" spans="1:24" ht="18">
      <c r="A262" s="4" t="s">
        <v>349</v>
      </c>
      <c r="B262" s="4">
        <v>1</v>
      </c>
      <c r="C262" s="1" cm="1">
        <f t="array" ref="C262">_xll.H($A262,25)/$B262</f>
        <v>-2412.1498022460937</v>
      </c>
      <c r="D262" s="1" cm="1">
        <f t="array" ref="D262">_xll.S($A262,25)/$B262</f>
        <v>368.49480627441409</v>
      </c>
      <c r="E262" s="1" cm="1">
        <f t="array" ref="E262">_xll.CP($A262,25)/$B262</f>
        <v>287.2376888481279</v>
      </c>
      <c r="F262" s="8" t="e" cm="1">
        <f t="array" ref="F262">IF(_xll.DE(A262)&gt;0,_xll.MW(A262)/(602.2*_xll.DE(A262)),"")/$B262</f>
        <v>#VALUE!</v>
      </c>
      <c r="H262" s="4" t="s">
        <v>2725</v>
      </c>
      <c r="I262" s="1" t="e" cm="1">
        <f t="array" ref="I262">_xll.H($H262,25)/$B262</f>
        <v>#VALUE!</v>
      </c>
      <c r="J262" s="1" t="e" cm="1">
        <f t="array" ref="J262">_xll.S($H262,25)/$B262</f>
        <v>#VALUE!</v>
      </c>
      <c r="K262" s="1" t="e" cm="1">
        <f t="array" ref="K262">_xll.CP($H262,25)/$B262</f>
        <v>#VALUE!</v>
      </c>
      <c r="L262" s="8" t="e" cm="1">
        <f t="array" ref="L262">IF(_xll.DE(H262)&gt;0,_xll.MW(H262)/(602.2*_xll.DE(H262)),"")/$B262</f>
        <v>#VALUE!</v>
      </c>
      <c r="N262" s="1" t="str">
        <f t="shared" si="36"/>
        <v/>
      </c>
      <c r="O262" s="1" t="str">
        <f t="shared" si="37"/>
        <v/>
      </c>
      <c r="P262" s="4" t="str">
        <f t="shared" si="44"/>
        <v>CsMg3(NO3)7</v>
      </c>
      <c r="Q262" s="1" t="str">
        <f t="shared" si="38"/>
        <v/>
      </c>
      <c r="R262" s="1" t="str">
        <f t="shared" si="39"/>
        <v/>
      </c>
      <c r="T262" s="1" t="str">
        <f t="shared" si="40"/>
        <v/>
      </c>
      <c r="U262" s="1" t="str">
        <f t="shared" si="41"/>
        <v/>
      </c>
      <c r="W262" s="8" t="str">
        <f t="shared" si="42"/>
        <v/>
      </c>
      <c r="X262" s="8" t="str">
        <f t="shared" si="43"/>
        <v/>
      </c>
    </row>
    <row r="263" spans="1:24">
      <c r="A263" s="4" t="s">
        <v>239</v>
      </c>
      <c r="B263" s="4">
        <v>1</v>
      </c>
      <c r="C263" s="1" cm="1">
        <f t="array" ref="C263">_xll.H($A263,25)/$B263</f>
        <v>-2621.9999770507811</v>
      </c>
      <c r="D263" s="1" cm="1">
        <f t="array" ref="D263">_xll.S($A263,25)/$B263</f>
        <v>464.6000145263672</v>
      </c>
      <c r="E263" s="1" cm="1">
        <f t="array" ref="E263">_xll.CP($A263,25)/$B263</f>
        <v>296.64002014160155</v>
      </c>
      <c r="F263" s="8" t="e" cm="1">
        <f t="array" ref="F263">IF(_xll.DE(A263)&gt;0,_xll.MW(A263)/(602.2*_xll.DE(A263)),"")/$B263</f>
        <v>#VALUE!</v>
      </c>
      <c r="H263" s="4" t="s">
        <v>2439</v>
      </c>
      <c r="I263" s="1" t="e" cm="1">
        <f t="array" ref="I263">_xll.H($H263,25)/$B263</f>
        <v>#VALUE!</v>
      </c>
      <c r="J263" s="1" t="e" cm="1">
        <f t="array" ref="J263">_xll.S($H263,25)/$B263</f>
        <v>#VALUE!</v>
      </c>
      <c r="K263" s="1" t="e" cm="1">
        <f t="array" ref="K263">_xll.CP($H263,25)/$B263</f>
        <v>#VALUE!</v>
      </c>
      <c r="L263" s="8" t="e" cm="1">
        <f t="array" ref="L263">IF(_xll.DE(H263)&gt;0,_xll.MW(H263)/(602.2*_xll.DE(H263)),"")/$B263</f>
        <v>#VALUE!</v>
      </c>
      <c r="N263" s="1" t="str">
        <f t="shared" si="36"/>
        <v/>
      </c>
      <c r="O263" s="1" t="str">
        <f t="shared" si="37"/>
        <v/>
      </c>
      <c r="P263" s="4" t="str">
        <f t="shared" si="44"/>
        <v>*3Rb(NO3)*2Mg(NO3)2</v>
      </c>
      <c r="Q263" s="1" t="str">
        <f t="shared" si="38"/>
        <v/>
      </c>
      <c r="R263" s="1" t="str">
        <f t="shared" si="39"/>
        <v/>
      </c>
      <c r="T263" s="1" t="str">
        <f t="shared" si="40"/>
        <v/>
      </c>
      <c r="U263" s="1" t="str">
        <f t="shared" si="41"/>
        <v/>
      </c>
      <c r="W263" s="8" t="str">
        <f t="shared" si="42"/>
        <v/>
      </c>
      <c r="X263" s="8" t="str">
        <f t="shared" si="43"/>
        <v/>
      </c>
    </row>
    <row r="264" spans="1:24">
      <c r="A264" s="4" t="s">
        <v>283</v>
      </c>
      <c r="B264" s="4">
        <v>1</v>
      </c>
      <c r="C264" s="1" cm="1">
        <f t="array" ref="C264">_xll.H($A264,25)/$B264</f>
        <v>-2754.0000185546878</v>
      </c>
      <c r="D264" s="1" cm="1">
        <f t="array" ref="D264">_xll.S($A264,25)/$B264</f>
        <v>412.70002142333988</v>
      </c>
      <c r="E264" s="1" cm="1">
        <f t="array" ref="E264">_xll.CP($A264,25)/$B264</f>
        <v>314.77998657226561</v>
      </c>
      <c r="F264" s="8" t="e" cm="1">
        <f t="array" ref="F264">IF(_xll.DE(A264)&gt;0,_xll.MW(A264)/(602.2*_xll.DE(A264)),"")/$B264</f>
        <v>#VALUE!</v>
      </c>
      <c r="H264" s="4" t="s">
        <v>2440</v>
      </c>
      <c r="I264" s="1" t="e" cm="1">
        <f t="array" ref="I264">_xll.H($H264,25)/$B264</f>
        <v>#VALUE!</v>
      </c>
      <c r="J264" s="1" t="e" cm="1">
        <f t="array" ref="J264">_xll.S($H264,25)/$B264</f>
        <v>#VALUE!</v>
      </c>
      <c r="K264" s="1" t="e" cm="1">
        <f t="array" ref="K264">_xll.CP($H264,25)/$B264</f>
        <v>#VALUE!</v>
      </c>
      <c r="L264" s="8" t="e" cm="1">
        <f t="array" ref="L264">IF(_xll.DE(H264)&gt;0,_xll.MW(H264)/(602.2*_xll.DE(H264)),"")/$B264</f>
        <v>#VALUE!</v>
      </c>
      <c r="N264" s="1" t="str">
        <f t="shared" si="36"/>
        <v/>
      </c>
      <c r="O264" s="1" t="str">
        <f t="shared" si="37"/>
        <v/>
      </c>
      <c r="P264" s="4" t="str">
        <f t="shared" si="44"/>
        <v>*2Na(NO3)*3Mg(NO3)2</v>
      </c>
      <c r="Q264" s="1" t="str">
        <f t="shared" si="38"/>
        <v/>
      </c>
      <c r="R264" s="1" t="str">
        <f t="shared" si="39"/>
        <v/>
      </c>
      <c r="T264" s="1" t="str">
        <f t="shared" si="40"/>
        <v/>
      </c>
      <c r="U264" s="1" t="str">
        <f t="shared" si="41"/>
        <v/>
      </c>
      <c r="W264" s="8" t="str">
        <f t="shared" si="42"/>
        <v/>
      </c>
      <c r="X264" s="8" t="str">
        <f t="shared" si="43"/>
        <v/>
      </c>
    </row>
    <row r="265" spans="1:24" ht="18">
      <c r="A265" s="4" t="s">
        <v>386</v>
      </c>
      <c r="B265" s="4">
        <v>1</v>
      </c>
      <c r="C265" s="1" cm="1">
        <f t="array" ref="C265">_xll.H($A265,25)/$B265</f>
        <v>-510.44800000000004</v>
      </c>
      <c r="D265" s="1" cm="1">
        <f t="array" ref="D265">_xll.S($A265,25)/$B265</f>
        <v>499.988</v>
      </c>
      <c r="E265" s="1" cm="1">
        <f t="array" ref="E265">_xll.CP($A265,25)/$B265</f>
        <v>319.43810035688665</v>
      </c>
      <c r="F265" s="8" t="e" cm="1">
        <f t="array" ref="F265">IF(_xll.DE(A265)&gt;0,_xll.MW(A265)/(602.2*_xll.DE(A265)),"")/$B265</f>
        <v>#VALUE!</v>
      </c>
      <c r="H265" s="4" t="s">
        <v>2726</v>
      </c>
      <c r="I265" s="1" t="e" cm="1">
        <f t="array" ref="I265">_xll.H($H265,25)/$B265</f>
        <v>#VALUE!</v>
      </c>
      <c r="J265" s="1" t="e" cm="1">
        <f t="array" ref="J265">_xll.S($H265,25)/$B265</f>
        <v>#VALUE!</v>
      </c>
      <c r="K265" s="1" t="e" cm="1">
        <f t="array" ref="K265">_xll.CP($H265,25)/$B265</f>
        <v>#VALUE!</v>
      </c>
      <c r="L265" s="8" t="e" cm="1">
        <f t="array" ref="L265">IF(_xll.DE(H265)&gt;0,_xll.MW(H265)/(602.2*_xll.DE(H265)),"")/$B265</f>
        <v>#VALUE!</v>
      </c>
      <c r="N265" s="1" t="str">
        <f t="shared" si="36"/>
        <v/>
      </c>
      <c r="O265" s="1" t="str">
        <f t="shared" si="37"/>
        <v/>
      </c>
      <c r="P265" s="4" t="str">
        <f t="shared" si="44"/>
        <v>Cu6PS5NO3</v>
      </c>
      <c r="Q265" s="1" t="str">
        <f t="shared" si="38"/>
        <v/>
      </c>
      <c r="R265" s="1" t="str">
        <f t="shared" si="39"/>
        <v/>
      </c>
      <c r="T265" s="1" t="str">
        <f t="shared" si="40"/>
        <v/>
      </c>
      <c r="U265" s="1" t="str">
        <f t="shared" si="41"/>
        <v/>
      </c>
      <c r="W265" s="8" t="str">
        <f t="shared" si="42"/>
        <v/>
      </c>
      <c r="X265" s="8" t="str">
        <f t="shared" si="43"/>
        <v/>
      </c>
    </row>
    <row r="266" spans="1:24">
      <c r="A266" s="4" t="s">
        <v>63</v>
      </c>
      <c r="B266" s="4">
        <v>1</v>
      </c>
      <c r="C266" s="1" cm="1">
        <f t="array" ref="C266">_xll.H($A266,25)/$B266</f>
        <v>-3048.0000761718752</v>
      </c>
      <c r="D266" s="1" cm="1">
        <f t="array" ref="D266">_xll.S($A266,25)/$B266</f>
        <v>459.20000122070314</v>
      </c>
      <c r="E266" s="1" cm="1">
        <f t="array" ref="E266">_xll.CP($A266,25)/$B266</f>
        <v>337.64000885009767</v>
      </c>
      <c r="F266" s="8" t="e" cm="1">
        <f t="array" ref="F266">IF(_xll.DE(A266)&gt;0,_xll.MW(A266)/(602.2*_xll.DE(A266)),"")/$B266</f>
        <v>#VALUE!</v>
      </c>
      <c r="H266" s="4" t="s">
        <v>2441</v>
      </c>
      <c r="I266" s="1" t="e" cm="1">
        <f t="array" ref="I266">_xll.H($H266,25)/$B266</f>
        <v>#VALUE!</v>
      </c>
      <c r="J266" s="1" t="e" cm="1">
        <f t="array" ref="J266">_xll.S($H266,25)/$B266</f>
        <v>#VALUE!</v>
      </c>
      <c r="K266" s="1" t="e" cm="1">
        <f t="array" ref="K266">_xll.CP($H266,25)/$B266</f>
        <v>#VALUE!</v>
      </c>
      <c r="L266" s="8" t="e" cm="1">
        <f t="array" ref="L266">IF(_xll.DE(H266)&gt;0,_xll.MW(H266)/(602.2*_xll.DE(H266)),"")/$B266</f>
        <v>#VALUE!</v>
      </c>
      <c r="N266" s="1" t="str">
        <f t="shared" si="36"/>
        <v/>
      </c>
      <c r="O266" s="1" t="str">
        <f t="shared" si="37"/>
        <v/>
      </c>
      <c r="P266" s="4" t="str">
        <f t="shared" si="44"/>
        <v>Cs(NO3)*4Mg(NO3)2</v>
      </c>
      <c r="Q266" s="1" t="str">
        <f t="shared" si="38"/>
        <v/>
      </c>
      <c r="R266" s="1" t="str">
        <f t="shared" si="39"/>
        <v/>
      </c>
      <c r="T266" s="1" t="str">
        <f t="shared" si="40"/>
        <v/>
      </c>
      <c r="U266" s="1" t="str">
        <f t="shared" si="41"/>
        <v/>
      </c>
      <c r="W266" s="8" t="str">
        <f t="shared" si="42"/>
        <v/>
      </c>
      <c r="X266" s="8" t="str">
        <f t="shared" si="43"/>
        <v/>
      </c>
    </row>
    <row r="267" spans="1:24">
      <c r="A267" s="4" t="s">
        <v>167</v>
      </c>
      <c r="B267" s="4">
        <v>1</v>
      </c>
      <c r="C267" s="1" cm="1">
        <f t="array" ref="C267">_xll.H($A267,25)/$B267</f>
        <v>-2830.8940424804687</v>
      </c>
      <c r="D267" s="1" cm="1">
        <f t="array" ref="D267">_xll.S($A267,25)/$B267</f>
        <v>376.14160638427734</v>
      </c>
      <c r="E267" s="1" cm="1">
        <f t="array" ref="E267">_xll.CP($A267,25)/$B267</f>
        <v>343.08800000000002</v>
      </c>
      <c r="F267" s="8" t="e" cm="1">
        <f t="array" ref="F267">IF(_xll.DE(A267)&gt;0,_xll.MW(A267)/(602.2*_xll.DE(A267)),"")/$B267</f>
        <v>#VALUE!</v>
      </c>
      <c r="H267" s="4" t="s">
        <v>2442</v>
      </c>
      <c r="I267" s="1" t="e" cm="1">
        <f t="array" ref="I267">_xll.H($H267,25)/$B267</f>
        <v>#VALUE!</v>
      </c>
      <c r="J267" s="1" t="e" cm="1">
        <f t="array" ref="J267">_xll.S($H267,25)/$B267</f>
        <v>#VALUE!</v>
      </c>
      <c r="K267" s="1" t="e" cm="1">
        <f t="array" ref="K267">_xll.CP($H267,25)/$B267</f>
        <v>#VALUE!</v>
      </c>
      <c r="L267" s="8" t="e" cm="1">
        <f t="array" ref="L267">IF(_xll.DE(H267)&gt;0,_xll.MW(H267)/(602.2*_xll.DE(H267)),"")/$B267</f>
        <v>#VALUE!</v>
      </c>
      <c r="N267" s="1" t="str">
        <f t="shared" si="36"/>
        <v/>
      </c>
      <c r="O267" s="1" t="str">
        <f t="shared" si="37"/>
        <v/>
      </c>
      <c r="P267" s="4" t="str">
        <f t="shared" si="44"/>
        <v>Lu(NO3)3*6H2O</v>
      </c>
      <c r="Q267" s="1" t="str">
        <f t="shared" si="38"/>
        <v/>
      </c>
      <c r="R267" s="1" t="str">
        <f t="shared" si="39"/>
        <v/>
      </c>
      <c r="T267" s="1" t="str">
        <f t="shared" si="40"/>
        <v/>
      </c>
      <c r="U267" s="1" t="str">
        <f t="shared" si="41"/>
        <v/>
      </c>
      <c r="W267" s="8" t="str">
        <f t="shared" si="42"/>
        <v/>
      </c>
      <c r="X267" s="8" t="str">
        <f t="shared" si="43"/>
        <v/>
      </c>
    </row>
    <row r="268" spans="1:24">
      <c r="A268" s="4" t="s">
        <v>112</v>
      </c>
      <c r="B268" s="4">
        <v>1</v>
      </c>
      <c r="C268" s="1" cm="1">
        <f t="array" ref="C268">_xll.H($A268,25)/$B268</f>
        <v>-2874.4079999999999</v>
      </c>
      <c r="D268" s="1" cm="1">
        <f t="array" ref="D268">_xll.S($A268,25)/$B268</f>
        <v>398.70169531250002</v>
      </c>
      <c r="E268" s="1" cm="1">
        <f t="array" ref="E268">_xll.CP($A268,25)/$B268</f>
        <v>343.0921549895105</v>
      </c>
      <c r="F268" s="8" t="e" cm="1">
        <f t="array" ref="F268">IF(_xll.DE(A268)&gt;0,_xll.MW(A268)/(602.2*_xll.DE(A268)),"")/$B268</f>
        <v>#VALUE!</v>
      </c>
      <c r="H268" s="4" t="s">
        <v>2443</v>
      </c>
      <c r="I268" s="1" t="e" cm="1">
        <f t="array" ref="I268">_xll.H($H268,25)/$B268</f>
        <v>#VALUE!</v>
      </c>
      <c r="J268" s="1" t="e" cm="1">
        <f t="array" ref="J268">_xll.S($H268,25)/$B268</f>
        <v>#VALUE!</v>
      </c>
      <c r="K268" s="1" t="e" cm="1">
        <f t="array" ref="K268">_xll.CP($H268,25)/$B268</f>
        <v>#VALUE!</v>
      </c>
      <c r="L268" s="8" t="e" cm="1">
        <f t="array" ref="L268">IF(_xll.DE(H268)&gt;0,_xll.MW(H268)/(602.2*_xll.DE(H268)),"")/$B268</f>
        <v>#VALUE!</v>
      </c>
      <c r="N268" s="1" t="str">
        <f t="shared" si="36"/>
        <v/>
      </c>
      <c r="O268" s="1" t="str">
        <f t="shared" si="37"/>
        <v/>
      </c>
      <c r="P268" s="4" t="str">
        <f t="shared" si="44"/>
        <v>Er(NO3)3*6H2O</v>
      </c>
      <c r="Q268" s="1" t="str">
        <f t="shared" si="38"/>
        <v/>
      </c>
      <c r="R268" s="1" t="str">
        <f t="shared" si="39"/>
        <v/>
      </c>
      <c r="T268" s="1" t="str">
        <f t="shared" si="40"/>
        <v/>
      </c>
      <c r="U268" s="1" t="str">
        <f t="shared" si="41"/>
        <v/>
      </c>
      <c r="W268" s="8" t="str">
        <f t="shared" si="42"/>
        <v/>
      </c>
      <c r="X268" s="8" t="str">
        <f t="shared" si="43"/>
        <v/>
      </c>
    </row>
    <row r="269" spans="1:24">
      <c r="A269" s="4" t="s">
        <v>109</v>
      </c>
      <c r="B269" s="4">
        <v>1</v>
      </c>
      <c r="C269" s="1" cm="1">
        <f t="array" ref="C269">_xll.H($A269,25)/$B269</f>
        <v>-2869.9979965820312</v>
      </c>
      <c r="D269" s="1" cm="1">
        <f t="array" ref="D269">_xll.S($A269,25)/$B269</f>
        <v>401.66399999999999</v>
      </c>
      <c r="E269" s="1" cm="1">
        <f t="array" ref="E269">_xll.CP($A269,25)/$B269</f>
        <v>346.01792284300905</v>
      </c>
      <c r="F269" s="8" t="e" cm="1">
        <f t="array" ref="F269">IF(_xll.DE(A269)&gt;0,_xll.MW(A269)/(602.2*_xll.DE(A269)),"")/$B269</f>
        <v>#VALUE!</v>
      </c>
      <c r="H269" s="4" t="s">
        <v>2444</v>
      </c>
      <c r="I269" s="1" t="e" cm="1">
        <f t="array" ref="I269">_xll.H($H269,25)/$B269</f>
        <v>#VALUE!</v>
      </c>
      <c r="J269" s="1" t="e" cm="1">
        <f t="array" ref="J269">_xll.S($H269,25)/$B269</f>
        <v>#VALUE!</v>
      </c>
      <c r="K269" s="1" t="e" cm="1">
        <f t="array" ref="K269">_xll.CP($H269,25)/$B269</f>
        <v>#VALUE!</v>
      </c>
      <c r="L269" s="8" t="e" cm="1">
        <f t="array" ref="L269">IF(_xll.DE(H269)&gt;0,_xll.MW(H269)/(602.2*_xll.DE(H269)),"")/$B269</f>
        <v>#VALUE!</v>
      </c>
      <c r="N269" s="1" t="str">
        <f t="shared" si="36"/>
        <v/>
      </c>
      <c r="O269" s="1" t="str">
        <f t="shared" si="37"/>
        <v/>
      </c>
      <c r="P269" s="4" t="str">
        <f t="shared" si="44"/>
        <v>Dy(NO3)3*6H2O</v>
      </c>
      <c r="Q269" s="1" t="str">
        <f t="shared" si="38"/>
        <v/>
      </c>
      <c r="R269" s="1" t="str">
        <f t="shared" si="39"/>
        <v/>
      </c>
      <c r="T269" s="1" t="str">
        <f t="shared" si="40"/>
        <v/>
      </c>
      <c r="U269" s="1" t="str">
        <f t="shared" si="41"/>
        <v/>
      </c>
      <c r="W269" s="8" t="str">
        <f t="shared" si="42"/>
        <v/>
      </c>
      <c r="X269" s="8" t="str">
        <f t="shared" si="43"/>
        <v/>
      </c>
    </row>
    <row r="270" spans="1:24">
      <c r="A270" s="4" t="s">
        <v>310</v>
      </c>
      <c r="B270" s="4">
        <v>1</v>
      </c>
      <c r="C270" s="1" cm="1">
        <f t="array" ref="C270">_xll.H($A270,25)/$B270</f>
        <v>-2627.2419794921875</v>
      </c>
      <c r="D270" s="1" cm="1">
        <f t="array" ref="D270">_xll.S($A270,25)/$B270</f>
        <v>434.5499871826172</v>
      </c>
      <c r="E270" s="1" cm="1">
        <f t="array" ref="E270">_xll.CP($A270,25)/$B270</f>
        <v>346.96999176025395</v>
      </c>
      <c r="F270" s="8" t="e" cm="1">
        <f t="array" ref="F270">IF(_xll.DE(A270)&gt;0,_xll.MW(A270)/(602.2*_xll.DE(A270)),"")/$B270</f>
        <v>#VALUE!</v>
      </c>
      <c r="H270" s="4" t="s">
        <v>2445</v>
      </c>
      <c r="I270" s="1" t="e" cm="1">
        <f t="array" ref="I270">_xll.H($H270,25)/$B270</f>
        <v>#VALUE!</v>
      </c>
      <c r="J270" s="1" t="e" cm="1">
        <f t="array" ref="J270">_xll.S($H270,25)/$B270</f>
        <v>#VALUE!</v>
      </c>
      <c r="K270" s="1" t="e" cm="1">
        <f t="array" ref="K270">_xll.CP($H270,25)/$B270</f>
        <v>#VALUE!</v>
      </c>
      <c r="L270" s="8" t="e" cm="1">
        <f t="array" ref="L270">IF(_xll.DE(H270)&gt;0,_xll.MW(H270)/(602.2*_xll.DE(H270)),"")/$B270</f>
        <v>#VALUE!</v>
      </c>
      <c r="N270" s="1" t="str">
        <f t="shared" si="36"/>
        <v/>
      </c>
      <c r="O270" s="1" t="str">
        <f t="shared" si="37"/>
        <v/>
      </c>
      <c r="P270" s="4" t="str">
        <f t="shared" si="44"/>
        <v>*3K(NO3)*2Mg(NO3)2</v>
      </c>
      <c r="Q270" s="1" t="str">
        <f t="shared" si="38"/>
        <v/>
      </c>
      <c r="R270" s="1" t="str">
        <f t="shared" si="39"/>
        <v/>
      </c>
      <c r="T270" s="1" t="str">
        <f t="shared" si="40"/>
        <v/>
      </c>
      <c r="U270" s="1" t="str">
        <f t="shared" si="41"/>
        <v/>
      </c>
      <c r="W270" s="8" t="str">
        <f t="shared" si="42"/>
        <v/>
      </c>
      <c r="X270" s="8" t="str">
        <f t="shared" si="43"/>
        <v/>
      </c>
    </row>
    <row r="271" spans="1:24">
      <c r="A271" s="4" t="s">
        <v>171</v>
      </c>
      <c r="B271" s="4">
        <v>1</v>
      </c>
      <c r="C271" s="1" cm="1">
        <f t="array" ref="C271">_xll.H($A271,25)/$B271</f>
        <v>-2878.1739575195315</v>
      </c>
      <c r="D271" s="1" cm="1">
        <f t="array" ref="D271">_xll.S($A271,25)/$B271</f>
        <v>406.18269573974607</v>
      </c>
      <c r="E271" s="1" cm="1">
        <f t="array" ref="E271">_xll.CP($A271,25)/$B271</f>
        <v>347.29811387772509</v>
      </c>
      <c r="F271" s="8" t="e" cm="1">
        <f t="array" ref="F271">IF(_xll.DE(A271)&gt;0,_xll.MW(A271)/(602.2*_xll.DE(A271)),"")/$B271</f>
        <v>#VALUE!</v>
      </c>
      <c r="H271" s="4" t="s">
        <v>2446</v>
      </c>
      <c r="I271" s="1" t="e" cm="1">
        <f t="array" ref="I271">_xll.H($H271,25)/$B271</f>
        <v>#VALUE!</v>
      </c>
      <c r="J271" s="1" t="e" cm="1">
        <f t="array" ref="J271">_xll.S($H271,25)/$B271</f>
        <v>#VALUE!</v>
      </c>
      <c r="K271" s="1" t="e" cm="1">
        <f t="array" ref="K271">_xll.CP($H271,25)/$B271</f>
        <v>#VALUE!</v>
      </c>
      <c r="L271" s="8" t="e" cm="1">
        <f t="array" ref="L271">IF(_xll.DE(H271)&gt;0,_xll.MW(H271)/(602.2*_xll.DE(H271)),"")/$B271</f>
        <v>#VALUE!</v>
      </c>
      <c r="N271" s="1" t="str">
        <f t="shared" si="36"/>
        <v/>
      </c>
      <c r="O271" s="1" t="str">
        <f t="shared" si="37"/>
        <v/>
      </c>
      <c r="P271" s="4" t="str">
        <f t="shared" si="44"/>
        <v>Ho(NO3)3*6H2O</v>
      </c>
      <c r="Q271" s="1" t="str">
        <f t="shared" si="38"/>
        <v/>
      </c>
      <c r="R271" s="1" t="str">
        <f t="shared" si="39"/>
        <v/>
      </c>
      <c r="T271" s="1" t="str">
        <f t="shared" si="40"/>
        <v/>
      </c>
      <c r="U271" s="1" t="str">
        <f t="shared" si="41"/>
        <v/>
      </c>
      <c r="W271" s="8" t="str">
        <f t="shared" si="42"/>
        <v/>
      </c>
      <c r="X271" s="8" t="str">
        <f t="shared" si="43"/>
        <v/>
      </c>
    </row>
    <row r="272" spans="1:24" ht="18">
      <c r="A272" s="4" t="s">
        <v>406</v>
      </c>
      <c r="B272" s="4">
        <v>1</v>
      </c>
      <c r="C272" s="1" cm="1">
        <f t="array" ref="C272">_xll.H($A272,25)/$B272</f>
        <v>-3136.2999946289065</v>
      </c>
      <c r="D272" s="1" cm="1">
        <f t="array" ref="D272">_xll.S($A272,25)/$B272</f>
        <v>494.5000113525391</v>
      </c>
      <c r="E272" s="1" cm="1">
        <f t="array" ref="E272">_xll.CP($A272,25)/$B272</f>
        <v>372.47000848388672</v>
      </c>
      <c r="F272" s="8" t="e" cm="1">
        <f t="array" ref="F272">IF(_xll.DE(A272)&gt;0,_xll.MW(A272)/(602.2*_xll.DE(A272)),"")/$B272</f>
        <v>#VALUE!</v>
      </c>
      <c r="H272" s="4" t="s">
        <v>2727</v>
      </c>
      <c r="I272" s="1" t="e" cm="1">
        <f t="array" ref="I272">_xll.H($H272,25)/$B272</f>
        <v>#VALUE!</v>
      </c>
      <c r="J272" s="1" t="e" cm="1">
        <f t="array" ref="J272">_xll.S($H272,25)/$B272</f>
        <v>#VALUE!</v>
      </c>
      <c r="K272" s="1" t="e" cm="1">
        <f t="array" ref="K272">_xll.CP($H272,25)/$B272</f>
        <v>#VALUE!</v>
      </c>
      <c r="L272" s="8" t="e" cm="1">
        <f t="array" ref="L272">IF(_xll.DE(H272)&gt;0,_xll.MW(H272)/(602.2*_xll.DE(H272)),"")/$B272</f>
        <v>#VALUE!</v>
      </c>
      <c r="N272" s="1" t="str">
        <f t="shared" si="36"/>
        <v/>
      </c>
      <c r="O272" s="1" t="str">
        <f t="shared" si="37"/>
        <v/>
      </c>
      <c r="P272" s="4" t="str">
        <f t="shared" si="44"/>
        <v>NdAl3(NO3)12</v>
      </c>
      <c r="Q272" s="1" t="str">
        <f t="shared" si="38"/>
        <v/>
      </c>
      <c r="R272" s="1" t="str">
        <f t="shared" si="39"/>
        <v/>
      </c>
      <c r="T272" s="1" t="str">
        <f t="shared" si="40"/>
        <v/>
      </c>
      <c r="U272" s="1" t="str">
        <f t="shared" si="41"/>
        <v/>
      </c>
      <c r="W272" s="8" t="str">
        <f t="shared" si="42"/>
        <v/>
      </c>
      <c r="X272" s="8" t="str">
        <f t="shared" si="43"/>
        <v/>
      </c>
    </row>
    <row r="273" spans="1:24">
      <c r="A273" s="4" t="s">
        <v>30</v>
      </c>
      <c r="B273" s="4">
        <v>1</v>
      </c>
      <c r="C273" s="1" cm="1">
        <f t="array" ref="C273">_xll.H($A273,25)/$B273</f>
        <v>-3104.9999257812501</v>
      </c>
      <c r="D273" s="1" cm="1">
        <f t="array" ref="D273">_xll.S($A273,25)/$B273</f>
        <v>522.09997650146488</v>
      </c>
      <c r="E273" s="1" cm="1">
        <f t="array" ref="E273">_xll.CP($A273,25)/$B273</f>
        <v>374.10001025390625</v>
      </c>
      <c r="F273" s="8" t="e" cm="1">
        <f t="array" ref="F273">IF(_xll.DE(A273)&gt;0,_xll.MW(A273)/(602.2*_xll.DE(A273)),"")/$B273</f>
        <v>#VALUE!</v>
      </c>
      <c r="H273" s="4" t="s">
        <v>2447</v>
      </c>
      <c r="I273" s="1" t="e" cm="1">
        <f t="array" ref="I273">_xll.H($H273,25)/$B273</f>
        <v>#VALUE!</v>
      </c>
      <c r="J273" s="1" t="e" cm="1">
        <f t="array" ref="J273">_xll.S($H273,25)/$B273</f>
        <v>#VALUE!</v>
      </c>
      <c r="K273" s="1" t="e" cm="1">
        <f t="array" ref="K273">_xll.CP($H273,25)/$B273</f>
        <v>#VALUE!</v>
      </c>
      <c r="L273" s="8" t="e" cm="1">
        <f t="array" ref="L273">IF(_xll.DE(H273)&gt;0,_xll.MW(H273)/(602.2*_xll.DE(H273)),"")/$B273</f>
        <v>#VALUE!</v>
      </c>
      <c r="N273" s="1" t="str">
        <f t="shared" si="36"/>
        <v/>
      </c>
      <c r="O273" s="1" t="str">
        <f t="shared" si="37"/>
        <v/>
      </c>
      <c r="P273" s="4" t="str">
        <f t="shared" si="44"/>
        <v>*6Na(NO3)*Mg(NO3)2</v>
      </c>
      <c r="Q273" s="1" t="str">
        <f t="shared" si="38"/>
        <v/>
      </c>
      <c r="R273" s="1" t="str">
        <f t="shared" si="39"/>
        <v/>
      </c>
      <c r="T273" s="1" t="str">
        <f t="shared" si="40"/>
        <v/>
      </c>
      <c r="U273" s="1" t="str">
        <f t="shared" si="41"/>
        <v/>
      </c>
      <c r="W273" s="8" t="str">
        <f t="shared" si="42"/>
        <v/>
      </c>
      <c r="X273" s="8" t="str">
        <f t="shared" si="43"/>
        <v/>
      </c>
    </row>
    <row r="274" spans="1:24">
      <c r="A274" s="4" t="s">
        <v>173</v>
      </c>
      <c r="B274" s="4">
        <v>1</v>
      </c>
      <c r="C274" s="1" cm="1">
        <f t="array" ref="C274">_xll.H($A274,25)/$B274</f>
        <v>-3164.999875</v>
      </c>
      <c r="D274" s="1" cm="1">
        <f t="array" ref="D274">_xll.S($A274,25)/$B274</f>
        <v>462.80060595703128</v>
      </c>
      <c r="E274" s="1" cm="1">
        <f t="array" ref="E274">_xll.CP($A274,25)/$B274</f>
        <v>430.99799871826173</v>
      </c>
      <c r="F274" s="8" t="e" cm="1">
        <f t="array" ref="F274">IF(_xll.DE(A274)&gt;0,_xll.MW(A274)/(602.2*_xll.DE(A274)),"")/$B274</f>
        <v>#VALUE!</v>
      </c>
      <c r="H274" s="4" t="s">
        <v>2448</v>
      </c>
      <c r="I274" s="1" t="e" cm="1">
        <f t="array" ref="I274">_xll.H($H274,25)/$B274</f>
        <v>#VALUE!</v>
      </c>
      <c r="J274" s="1" t="e" cm="1">
        <f t="array" ref="J274">_xll.S($H274,25)/$B274</f>
        <v>#VALUE!</v>
      </c>
      <c r="K274" s="1" t="e" cm="1">
        <f t="array" ref="K274">_xll.CP($H274,25)/$B274</f>
        <v>#VALUE!</v>
      </c>
      <c r="L274" s="8" t="e" cm="1">
        <f t="array" ref="L274">IF(_xll.DE(H274)&gt;0,_xll.MW(H274)/(602.2*_xll.DE(H274)),"")/$B274</f>
        <v>#VALUE!</v>
      </c>
      <c r="N274" s="1" t="str">
        <f t="shared" si="36"/>
        <v/>
      </c>
      <c r="O274" s="1" t="str">
        <f t="shared" si="37"/>
        <v/>
      </c>
      <c r="P274" s="4" t="str">
        <f t="shared" si="44"/>
        <v>La(NO3)3*7H2O</v>
      </c>
      <c r="Q274" s="1" t="str">
        <f t="shared" si="38"/>
        <v/>
      </c>
      <c r="R274" s="1" t="str">
        <f t="shared" si="39"/>
        <v/>
      </c>
      <c r="T274" s="1" t="str">
        <f t="shared" si="40"/>
        <v/>
      </c>
      <c r="U274" s="1" t="str">
        <f t="shared" si="41"/>
        <v/>
      </c>
      <c r="W274" s="8" t="str">
        <f t="shared" si="42"/>
        <v/>
      </c>
      <c r="X274" s="8" t="str">
        <f t="shared" si="43"/>
        <v/>
      </c>
    </row>
    <row r="275" spans="1:24" ht="18">
      <c r="A275" s="4" t="s">
        <v>218</v>
      </c>
      <c r="B275" s="4">
        <v>1</v>
      </c>
      <c r="C275" s="1" cm="1">
        <f t="array" ref="C275">_xll.H($A275,25)/$B275</f>
        <v>-5854.3996894531256</v>
      </c>
      <c r="D275" s="1" cm="1">
        <f t="array" ref="D275">_xll.S($A275,25)/$B275</f>
        <v>464.99998950195317</v>
      </c>
      <c r="E275" s="1" cm="1">
        <f t="array" ref="E275">_xll.CP($A275,25)/$B275</f>
        <v>0</v>
      </c>
      <c r="F275" s="8" t="e" cm="1">
        <f t="array" ref="F275">IF(_xll.DE(A275)&gt;0,_xll.MW(A275)/(602.2*_xll.DE(A275)),"")/$B275</f>
        <v>#VALUE!</v>
      </c>
      <c r="H275" s="4" t="s">
        <v>2728</v>
      </c>
      <c r="I275" s="1" t="e" cm="1">
        <f t="array" ref="I275">_xll.H($H275,25)/$B275</f>
        <v>#VALUE!</v>
      </c>
      <c r="J275" s="1" t="e" cm="1">
        <f t="array" ref="J275">_xll.S($H275,25)/$B275</f>
        <v>#VALUE!</v>
      </c>
      <c r="K275" s="1" t="e" cm="1">
        <f t="array" ref="K275">_xll.CP($H275,25)/$B275</f>
        <v>#VALUE!</v>
      </c>
      <c r="L275" s="8" t="e" cm="1">
        <f t="array" ref="L275">IF(_xll.DE(H275)&gt;0,_xll.MW(H275)/(602.2*_xll.DE(H275)),"")/$B275</f>
        <v>#VALUE!</v>
      </c>
      <c r="N275" s="1" t="str">
        <f t="shared" si="36"/>
        <v/>
      </c>
      <c r="O275" s="1" t="str">
        <f t="shared" si="37"/>
        <v/>
      </c>
      <c r="P275" s="4" t="str">
        <f t="shared" si="44"/>
        <v>U5O12NO3</v>
      </c>
      <c r="Q275" s="1" t="str">
        <f t="shared" si="38"/>
        <v/>
      </c>
      <c r="R275" s="1" t="str">
        <f t="shared" si="39"/>
        <v/>
      </c>
      <c r="T275" s="1" t="str">
        <f t="shared" si="40"/>
        <v/>
      </c>
      <c r="U275" s="1" t="str">
        <f t="shared" si="41"/>
        <v/>
      </c>
      <c r="W275" s="8" t="str">
        <f t="shared" si="42"/>
        <v/>
      </c>
      <c r="X275" s="8" t="str">
        <f t="shared" si="43"/>
        <v/>
      </c>
    </row>
    <row r="276" spans="1:24">
      <c r="A276" s="4" t="s">
        <v>100</v>
      </c>
      <c r="B276" s="4">
        <v>1</v>
      </c>
      <c r="C276" s="1" cm="1">
        <f t="array" ref="C276">_xll.H($A276,25)/$B276</f>
        <v>-3183.9999951171876</v>
      </c>
      <c r="D276" s="1" cm="1">
        <f t="array" ref="D276">_xll.S($A276,25)/$B276</f>
        <v>419.65521276855469</v>
      </c>
      <c r="E276" s="1" cm="1">
        <f t="array" ref="E276">_xll.CP($A276,25)/$B276</f>
        <v>0</v>
      </c>
      <c r="F276" s="8" t="e" cm="1">
        <f t="array" ref="F276">IF(_xll.DE(A276)&gt;0,_xll.MW(A276)/(602.2*_xll.DE(A276)),"")/$B276</f>
        <v>#VALUE!</v>
      </c>
      <c r="H276" s="4" t="s">
        <v>2449</v>
      </c>
      <c r="I276" s="1" t="e" cm="1">
        <f t="array" ref="I276">_xll.H($H276,25)/$B276</f>
        <v>#VALUE!</v>
      </c>
      <c r="J276" s="1" t="e" cm="1">
        <f t="array" ref="J276">_xll.S($H276,25)/$B276</f>
        <v>#VALUE!</v>
      </c>
      <c r="K276" s="1" t="e" cm="1">
        <f t="array" ref="K276">_xll.CP($H276,25)/$B276</f>
        <v>#VALUE!</v>
      </c>
      <c r="L276" s="8" t="e" cm="1">
        <f t="array" ref="L276">IF(_xll.DE(H276)&gt;0,_xll.MW(H276)/(602.2*_xll.DE(H276)),"")/$B276</f>
        <v>#VALUE!</v>
      </c>
      <c r="N276" s="1" t="str">
        <f t="shared" si="36"/>
        <v/>
      </c>
      <c r="O276" s="1" t="str">
        <f t="shared" si="37"/>
        <v/>
      </c>
      <c r="P276" s="4" t="str">
        <f t="shared" si="44"/>
        <v>Pr(NO3)3*7H2O</v>
      </c>
      <c r="Q276" s="1" t="str">
        <f t="shared" si="38"/>
        <v/>
      </c>
      <c r="R276" s="1" t="str">
        <f t="shared" si="39"/>
        <v/>
      </c>
      <c r="T276" s="1" t="str">
        <f t="shared" si="40"/>
        <v/>
      </c>
      <c r="U276" s="1" t="str">
        <f t="shared" si="41"/>
        <v/>
      </c>
      <c r="W276" s="8" t="str">
        <f t="shared" si="42"/>
        <v/>
      </c>
      <c r="X276" s="8" t="str">
        <f t="shared" si="43"/>
        <v/>
      </c>
    </row>
    <row r="277" spans="1:24">
      <c r="A277" s="4" t="s">
        <v>354</v>
      </c>
      <c r="B277" s="4">
        <v>1</v>
      </c>
      <c r="C277" s="1" cm="1">
        <f t="array" ref="C277">_xll.H($A277,25)/$B277</f>
        <v>-3173.3969873046876</v>
      </c>
      <c r="D277" s="1" cm="1">
        <f t="array" ref="D277">_xll.S($A277,25)/$B277</f>
        <v>422.584</v>
      </c>
      <c r="E277" s="1" cm="1">
        <f t="array" ref="E277">_xll.CP($A277,25)/$B277</f>
        <v>0</v>
      </c>
      <c r="F277" s="8" t="e" cm="1">
        <f t="array" ref="F277">IF(_xll.DE(A277)&gt;0,_xll.MW(A277)/(602.2*_xll.DE(A277)),"")/$B277</f>
        <v>#VALUE!</v>
      </c>
      <c r="H277" s="4" t="s">
        <v>2450</v>
      </c>
      <c r="I277" s="1" t="e" cm="1">
        <f t="array" ref="I277">_xll.H($H277,25)/$B277</f>
        <v>#VALUE!</v>
      </c>
      <c r="J277" s="1" t="e" cm="1">
        <f t="array" ref="J277">_xll.S($H277,25)/$B277</f>
        <v>#VALUE!</v>
      </c>
      <c r="K277" s="1" t="e" cm="1">
        <f t="array" ref="K277">_xll.CP($H277,25)/$B277</f>
        <v>#VALUE!</v>
      </c>
      <c r="L277" s="8" t="e" cm="1">
        <f t="array" ref="L277">IF(_xll.DE(H277)&gt;0,_xll.MW(H277)/(602.2*_xll.DE(H277)),"")/$B277</f>
        <v>#VALUE!</v>
      </c>
      <c r="N277" s="1" t="str">
        <f t="shared" si="36"/>
        <v/>
      </c>
      <c r="O277" s="1" t="str">
        <f t="shared" si="37"/>
        <v/>
      </c>
      <c r="P277" s="4" t="str">
        <f t="shared" si="44"/>
        <v>Ce(NO3)3*7H2O</v>
      </c>
      <c r="Q277" s="1" t="str">
        <f t="shared" si="38"/>
        <v/>
      </c>
      <c r="R277" s="1" t="str">
        <f t="shared" si="39"/>
        <v/>
      </c>
      <c r="T277" s="1" t="str">
        <f t="shared" si="40"/>
        <v/>
      </c>
      <c r="U277" s="1" t="str">
        <f t="shared" si="41"/>
        <v/>
      </c>
      <c r="W277" s="8" t="str">
        <f t="shared" si="42"/>
        <v/>
      </c>
      <c r="X277" s="8" t="str">
        <f t="shared" si="43"/>
        <v/>
      </c>
    </row>
    <row r="278" spans="1:24">
      <c r="A278" s="4" t="s">
        <v>422</v>
      </c>
      <c r="B278" s="4">
        <v>1</v>
      </c>
      <c r="C278" s="1" cm="1">
        <f t="array" ref="C278">_xll.H($A278,25)/$B278</f>
        <v>-2892.8182128906251</v>
      </c>
      <c r="D278" s="1" cm="1">
        <f t="array" ref="D278">_xll.S($A278,25)/$B278</f>
        <v>376.56</v>
      </c>
      <c r="E278" s="1" cm="1">
        <f t="array" ref="E278">_xll.CP($A278,25)/$B278</f>
        <v>0</v>
      </c>
      <c r="F278" s="8" t="e" cm="1">
        <f t="array" ref="F278">IF(_xll.DE(A278)&gt;0,_xll.MW(A278)/(602.2*_xll.DE(A278)),"")/$B278</f>
        <v>#VALUE!</v>
      </c>
      <c r="H278" s="4" t="s">
        <v>2451</v>
      </c>
      <c r="I278" s="1" t="e" cm="1">
        <f t="array" ref="I278">_xll.H($H278,25)/$B278</f>
        <v>#VALUE!</v>
      </c>
      <c r="J278" s="1" t="e" cm="1">
        <f t="array" ref="J278">_xll.S($H278,25)/$B278</f>
        <v>#VALUE!</v>
      </c>
      <c r="K278" s="1" t="e" cm="1">
        <f t="array" ref="K278">_xll.CP($H278,25)/$B278</f>
        <v>#VALUE!</v>
      </c>
      <c r="L278" s="8" t="e" cm="1">
        <f t="array" ref="L278">IF(_xll.DE(H278)&gt;0,_xll.MW(H278)/(602.2*_xll.DE(H278)),"")/$B278</f>
        <v>#VALUE!</v>
      </c>
      <c r="N278" s="1" t="str">
        <f t="shared" si="36"/>
        <v/>
      </c>
      <c r="O278" s="1" t="str">
        <f t="shared" si="37"/>
        <v/>
      </c>
      <c r="P278" s="4" t="str">
        <f t="shared" si="44"/>
        <v>Y(NO3)3*6H2O</v>
      </c>
      <c r="Q278" s="1" t="str">
        <f t="shared" si="38"/>
        <v/>
      </c>
      <c r="R278" s="1" t="str">
        <f t="shared" si="39"/>
        <v/>
      </c>
      <c r="T278" s="1" t="str">
        <f t="shared" si="40"/>
        <v/>
      </c>
      <c r="U278" s="1" t="str">
        <f t="shared" si="41"/>
        <v/>
      </c>
      <c r="W278" s="8" t="str">
        <f t="shared" si="42"/>
        <v/>
      </c>
      <c r="X278" s="8" t="str">
        <f t="shared" si="43"/>
        <v/>
      </c>
    </row>
    <row r="279" spans="1:24">
      <c r="A279" s="4" t="s">
        <v>98</v>
      </c>
      <c r="B279" s="4">
        <v>1</v>
      </c>
      <c r="C279" s="1" cm="1">
        <f t="array" ref="C279">_xll.H($A279,25)/$B279</f>
        <v>-2877.7548935546874</v>
      </c>
      <c r="D279" s="1" cm="1">
        <f t="array" ref="D279">_xll.S($A279,25)/$B279</f>
        <v>380.32560638427736</v>
      </c>
      <c r="E279" s="1" cm="1">
        <f t="array" ref="E279">_xll.CP($A279,25)/$B279</f>
        <v>0</v>
      </c>
      <c r="F279" s="8" t="e" cm="1">
        <f t="array" ref="F279">IF(_xll.DE(A279)&gt;0,_xll.MW(A279)/(602.2*_xll.DE(A279)),"")/$B279</f>
        <v>#VALUE!</v>
      </c>
      <c r="H279" s="4" t="s">
        <v>2452</v>
      </c>
      <c r="I279" s="1" t="e" cm="1">
        <f t="array" ref="I279">_xll.H($H279,25)/$B279</f>
        <v>#VALUE!</v>
      </c>
      <c r="J279" s="1" t="e" cm="1">
        <f t="array" ref="J279">_xll.S($H279,25)/$B279</f>
        <v>#VALUE!</v>
      </c>
      <c r="K279" s="1" t="e" cm="1">
        <f t="array" ref="K279">_xll.CP($H279,25)/$B279</f>
        <v>#VALUE!</v>
      </c>
      <c r="L279" s="8" t="e" cm="1">
        <f t="array" ref="L279">IF(_xll.DE(H279)&gt;0,_xll.MW(H279)/(602.2*_xll.DE(H279)),"")/$B279</f>
        <v>#VALUE!</v>
      </c>
      <c r="N279" s="1" t="str">
        <f t="shared" si="36"/>
        <v/>
      </c>
      <c r="O279" s="1" t="str">
        <f t="shared" si="37"/>
        <v/>
      </c>
      <c r="P279" s="4" t="str">
        <f t="shared" si="44"/>
        <v>Pr(NO3)3*6H2O</v>
      </c>
      <c r="Q279" s="1" t="str">
        <f t="shared" si="38"/>
        <v/>
      </c>
      <c r="R279" s="1" t="str">
        <f t="shared" si="39"/>
        <v/>
      </c>
      <c r="T279" s="1" t="str">
        <f t="shared" si="40"/>
        <v/>
      </c>
      <c r="U279" s="1" t="str">
        <f t="shared" si="41"/>
        <v/>
      </c>
      <c r="W279" s="8" t="str">
        <f t="shared" si="42"/>
        <v/>
      </c>
      <c r="X279" s="8" t="str">
        <f t="shared" si="43"/>
        <v/>
      </c>
    </row>
    <row r="280" spans="1:24">
      <c r="A280" s="4" t="s">
        <v>141</v>
      </c>
      <c r="B280" s="4">
        <v>1</v>
      </c>
      <c r="C280" s="1" cm="1">
        <f t="array" ref="C280">_xll.H($A280,25)/$B280</f>
        <v>-2871.0000727539064</v>
      </c>
      <c r="D280" s="1" cm="1">
        <f t="array" ref="D280">_xll.S($A280,25)/$B280</f>
        <v>404.00000708007815</v>
      </c>
      <c r="E280" s="1" cm="1">
        <f t="array" ref="E280">_xll.CP($A280,25)/$B280</f>
        <v>0</v>
      </c>
      <c r="F280" s="8" t="e" cm="1">
        <f t="array" ref="F280">IF(_xll.DE(A280)&gt;0,_xll.MW(A280)/(602.2*_xll.DE(A280)),"")/$B280</f>
        <v>#VALUE!</v>
      </c>
      <c r="H280" s="4" t="s">
        <v>2453</v>
      </c>
      <c r="I280" s="1" t="e" cm="1">
        <f t="array" ref="I280">_xll.H($H280,25)/$B280</f>
        <v>#VALUE!</v>
      </c>
      <c r="J280" s="1" t="e" cm="1">
        <f t="array" ref="J280">_xll.S($H280,25)/$B280</f>
        <v>#VALUE!</v>
      </c>
      <c r="K280" s="1" t="e" cm="1">
        <f t="array" ref="K280">_xll.CP($H280,25)/$B280</f>
        <v>#VALUE!</v>
      </c>
      <c r="L280" s="8" t="e" cm="1">
        <f t="array" ref="L280">IF(_xll.DE(H280)&gt;0,_xll.MW(H280)/(602.2*_xll.DE(H280)),"")/$B280</f>
        <v>#VALUE!</v>
      </c>
      <c r="N280" s="1" t="str">
        <f t="shared" si="36"/>
        <v/>
      </c>
      <c r="O280" s="1" t="str">
        <f t="shared" si="37"/>
        <v/>
      </c>
      <c r="P280" s="4" t="str">
        <f t="shared" si="44"/>
        <v>Tb(NO3)3*6H2O</v>
      </c>
      <c r="Q280" s="1" t="str">
        <f t="shared" si="38"/>
        <v/>
      </c>
      <c r="R280" s="1" t="str">
        <f t="shared" si="39"/>
        <v/>
      </c>
      <c r="T280" s="1" t="str">
        <f t="shared" si="40"/>
        <v/>
      </c>
      <c r="U280" s="1" t="str">
        <f t="shared" si="41"/>
        <v/>
      </c>
      <c r="W280" s="8" t="str">
        <f t="shared" si="42"/>
        <v/>
      </c>
      <c r="X280" s="8" t="str">
        <f t="shared" si="43"/>
        <v/>
      </c>
    </row>
    <row r="281" spans="1:24">
      <c r="A281" s="1" t="s">
        <v>400</v>
      </c>
      <c r="B281" s="4">
        <v>1</v>
      </c>
      <c r="C281" s="1" cm="1">
        <f t="array" ref="C281">_xll.H($A281,25)/$B281</f>
        <v>-2773.6000053710941</v>
      </c>
      <c r="D281" s="1" cm="1">
        <f t="array" ref="D281">_xll.S($A281,25)/$B281</f>
        <v>420.10000537109374</v>
      </c>
      <c r="E281" s="1" cm="1">
        <f t="array" ref="E281">_xll.CP($A281,25)/$B281</f>
        <v>0</v>
      </c>
      <c r="F281" s="8" t="e" cm="1">
        <f t="array" ref="F281">IF(_xll.DE(A281)&gt;0,_xll.MW(A281)/(602.2*_xll.DE(A281)),"")/$B281</f>
        <v>#VALUE!</v>
      </c>
      <c r="H281" s="1" t="s">
        <v>2454</v>
      </c>
      <c r="I281" s="1" t="e" cm="1">
        <f t="array" ref="I281">_xll.H($H281,25)/$B281</f>
        <v>#VALUE!</v>
      </c>
      <c r="J281" s="1" t="e" cm="1">
        <f t="array" ref="J281">_xll.S($H281,25)/$B281</f>
        <v>#VALUE!</v>
      </c>
      <c r="K281" s="1" t="e" cm="1">
        <f t="array" ref="K281">_xll.CP($H281,25)/$B281</f>
        <v>#VALUE!</v>
      </c>
      <c r="L281" s="8" t="e" cm="1">
        <f t="array" ref="L281">IF(_xll.DE(H281)&gt;0,_xll.MW(H281)/(602.2*_xll.DE(H281)),"")/$B281</f>
        <v>#VALUE!</v>
      </c>
      <c r="N281" s="1" t="str">
        <f t="shared" si="36"/>
        <v/>
      </c>
      <c r="O281" s="1" t="str">
        <f t="shared" si="37"/>
        <v/>
      </c>
      <c r="P281" s="4" t="str">
        <f t="shared" si="44"/>
        <v>Pu(NO3)3*6H2O</v>
      </c>
      <c r="Q281" s="1" t="str">
        <f t="shared" si="38"/>
        <v/>
      </c>
      <c r="R281" s="1" t="str">
        <f t="shared" si="39"/>
        <v/>
      </c>
      <c r="T281" s="1" t="str">
        <f t="shared" si="40"/>
        <v/>
      </c>
      <c r="U281" s="1" t="str">
        <f t="shared" si="41"/>
        <v/>
      </c>
      <c r="W281" s="8" t="str">
        <f t="shared" si="42"/>
        <v/>
      </c>
      <c r="X281" s="8" t="str">
        <f t="shared" si="43"/>
        <v/>
      </c>
    </row>
    <row r="282" spans="1:24">
      <c r="A282" s="4" t="s">
        <v>394</v>
      </c>
      <c r="B282" s="4">
        <v>1</v>
      </c>
      <c r="C282" s="1" cm="1">
        <f t="array" ref="C282">_xll.H($A282,25)/$B282</f>
        <v>-2716.2528510742191</v>
      </c>
      <c r="D282" s="1" cm="1">
        <f t="array" ref="D282">_xll.S($A282,25)/$B282</f>
        <v>1573.3719531250003</v>
      </c>
      <c r="E282" s="1" cm="1">
        <f t="array" ref="E282">_xll.CP($A282,25)/$B282</f>
        <v>0</v>
      </c>
      <c r="F282" s="8" t="e" cm="1">
        <f t="array" ref="F282">IF(_xll.DE(A282)&gt;0,_xll.MW(A282)/(602.2*_xll.DE(A282)),"")/$B282</f>
        <v>#VALUE!</v>
      </c>
      <c r="H282" s="4" t="s">
        <v>2455</v>
      </c>
      <c r="I282" s="1" t="e" cm="1">
        <f t="array" ref="I282">_xll.H($H282,25)/$B282</f>
        <v>#VALUE!</v>
      </c>
      <c r="J282" s="1" t="e" cm="1">
        <f t="array" ref="J282">_xll.S($H282,25)/$B282</f>
        <v>#VALUE!</v>
      </c>
      <c r="K282" s="1" t="e" cm="1">
        <f t="array" ref="K282">_xll.CP($H282,25)/$B282</f>
        <v>#VALUE!</v>
      </c>
      <c r="L282" s="8" t="e" cm="1">
        <f t="array" ref="L282">IF(_xll.DE(H282)&gt;0,_xll.MW(H282)/(602.2*_xll.DE(H282)),"")/$B282</f>
        <v>#VALUE!</v>
      </c>
      <c r="N282" s="1" t="str">
        <f t="shared" si="36"/>
        <v/>
      </c>
      <c r="O282" s="1" t="str">
        <f t="shared" si="37"/>
        <v/>
      </c>
      <c r="P282" s="4" t="str">
        <f t="shared" si="44"/>
        <v>Ce(NO3)3*20NH3</v>
      </c>
      <c r="Q282" s="1" t="str">
        <f t="shared" si="38"/>
        <v/>
      </c>
      <c r="R282" s="1" t="str">
        <f t="shared" si="39"/>
        <v/>
      </c>
      <c r="T282" s="1" t="str">
        <f t="shared" si="40"/>
        <v/>
      </c>
      <c r="U282" s="1" t="str">
        <f t="shared" si="41"/>
        <v/>
      </c>
      <c r="W282" s="8" t="str">
        <f t="shared" si="42"/>
        <v/>
      </c>
      <c r="X282" s="8" t="str">
        <f t="shared" si="43"/>
        <v/>
      </c>
    </row>
    <row r="283" spans="1:24">
      <c r="A283" s="4" t="s">
        <v>296</v>
      </c>
      <c r="B283" s="4">
        <v>1</v>
      </c>
      <c r="C283" s="1" cm="1">
        <f t="array" ref="C283">_xll.H($A283,25)/$B283</f>
        <v>-2646.4640170898438</v>
      </c>
      <c r="D283" s="1" cm="1">
        <f t="array" ref="D283">_xll.S($A283,25)/$B283</f>
        <v>330.87909106445312</v>
      </c>
      <c r="E283" s="1" cm="1">
        <f t="array" ref="E283">_xll.CP($A283,25)/$B283</f>
        <v>0</v>
      </c>
      <c r="F283" s="8" t="e" cm="1">
        <f t="array" ref="F283">IF(_xll.DE(A283)&gt;0,_xll.MW(A283)/(602.2*_xll.DE(A283)),"")/$B283</f>
        <v>#VALUE!</v>
      </c>
      <c r="H283" s="4" t="s">
        <v>2456</v>
      </c>
      <c r="I283" s="1" t="e" cm="1">
        <f t="array" ref="I283">_xll.H($H283,25)/$B283</f>
        <v>#VALUE!</v>
      </c>
      <c r="J283" s="1" t="e" cm="1">
        <f t="array" ref="J283">_xll.S($H283,25)/$B283</f>
        <v>#VALUE!</v>
      </c>
      <c r="K283" s="1" t="e" cm="1">
        <f t="array" ref="K283">_xll.CP($H283,25)/$B283</f>
        <v>#VALUE!</v>
      </c>
      <c r="L283" s="8" t="e" cm="1">
        <f t="array" ref="L283">IF(_xll.DE(H283)&gt;0,_xll.MW(H283)/(602.2*_xll.DE(H283)),"")/$B283</f>
        <v>#VALUE!</v>
      </c>
      <c r="N283" s="1" t="str">
        <f t="shared" si="36"/>
        <v/>
      </c>
      <c r="O283" s="1" t="str">
        <f t="shared" si="37"/>
        <v/>
      </c>
      <c r="P283" s="4" t="str">
        <f t="shared" si="44"/>
        <v>KMg(SO4)(NO3)*3H2O</v>
      </c>
      <c r="Q283" s="1" t="str">
        <f t="shared" si="38"/>
        <v/>
      </c>
      <c r="R283" s="1" t="str">
        <f t="shared" si="39"/>
        <v/>
      </c>
      <c r="T283" s="1" t="str">
        <f t="shared" si="40"/>
        <v/>
      </c>
      <c r="U283" s="1" t="str">
        <f t="shared" si="41"/>
        <v/>
      </c>
      <c r="W283" s="8" t="str">
        <f t="shared" si="42"/>
        <v/>
      </c>
      <c r="X283" s="8" t="str">
        <f t="shared" si="43"/>
        <v/>
      </c>
    </row>
    <row r="284" spans="1:24" ht="18">
      <c r="A284" s="1" t="s">
        <v>278</v>
      </c>
      <c r="B284" s="4">
        <v>1</v>
      </c>
      <c r="C284" s="1" cm="1">
        <f t="array" ref="C284">_xll.H($A284,25)/$B284</f>
        <v>-2424.6001645507813</v>
      </c>
      <c r="D284" s="1" cm="1">
        <f t="array" ref="D284">_xll.S($A284,25)/$B284</f>
        <v>425.89999365234377</v>
      </c>
      <c r="E284" s="1" cm="1">
        <f t="array" ref="E284">_xll.CP($A284,25)/$B284</f>
        <v>0</v>
      </c>
      <c r="F284" s="8" t="e" cm="1">
        <f t="array" ref="F284">IF(_xll.DE(A284)&gt;0,_xll.MW(A284)/(602.2*_xll.DE(A284)),"")/$B284</f>
        <v>#VALUE!</v>
      </c>
      <c r="H284" s="1" t="s">
        <v>2729</v>
      </c>
      <c r="I284" s="1" t="e" cm="1">
        <f t="array" ref="I284">_xll.H($H284,25)/$B284</f>
        <v>#VALUE!</v>
      </c>
      <c r="J284" s="1" t="e" cm="1">
        <f t="array" ref="J284">_xll.S($H284,25)/$B284</f>
        <v>#VALUE!</v>
      </c>
      <c r="K284" s="1" t="e" cm="1">
        <f t="array" ref="K284">_xll.CP($H284,25)/$B284</f>
        <v>#VALUE!</v>
      </c>
      <c r="L284" s="8" t="e" cm="1">
        <f t="array" ref="L284">IF(_xll.DE(H284)&gt;0,_xll.MW(H284)/(602.2*_xll.DE(H284)),"")/$B284</f>
        <v>#VALUE!</v>
      </c>
      <c r="N284" s="1" t="str">
        <f t="shared" si="36"/>
        <v/>
      </c>
      <c r="O284" s="1" t="str">
        <f t="shared" si="37"/>
        <v/>
      </c>
      <c r="P284" s="4" t="str">
        <f t="shared" si="44"/>
        <v>NH4Nd2(NO3)7</v>
      </c>
      <c r="Q284" s="1" t="str">
        <f t="shared" si="38"/>
        <v/>
      </c>
      <c r="R284" s="1" t="str">
        <f t="shared" si="39"/>
        <v/>
      </c>
      <c r="T284" s="1" t="str">
        <f t="shared" si="40"/>
        <v/>
      </c>
      <c r="U284" s="1" t="str">
        <f t="shared" si="41"/>
        <v/>
      </c>
      <c r="W284" s="8" t="str">
        <f t="shared" si="42"/>
        <v/>
      </c>
      <c r="X284" s="8" t="str">
        <f t="shared" si="43"/>
        <v/>
      </c>
    </row>
    <row r="285" spans="1:24">
      <c r="A285" s="4" t="s">
        <v>321</v>
      </c>
      <c r="B285" s="4">
        <v>1</v>
      </c>
      <c r="C285" s="1" cm="1">
        <f t="array" ref="C285">_xll.H($A285,25)/$B285</f>
        <v>-2393.248</v>
      </c>
      <c r="D285" s="1" cm="1">
        <f t="array" ref="D285">_xll.S($A285,25)/$B285</f>
        <v>376.56</v>
      </c>
      <c r="E285" s="1" cm="1">
        <f t="array" ref="E285">_xll.CP($A285,25)/$B285</f>
        <v>0</v>
      </c>
      <c r="F285" s="8" t="e" cm="1">
        <f t="array" ref="F285">IF(_xll.DE(A285)&gt;0,_xll.MW(A285)/(602.2*_xll.DE(A285)),"")/$B285</f>
        <v>#VALUE!</v>
      </c>
      <c r="H285" s="4" t="s">
        <v>2457</v>
      </c>
      <c r="I285" s="1" t="e" cm="1">
        <f t="array" ref="I285">_xll.H($H285,25)/$B285</f>
        <v>#VALUE!</v>
      </c>
      <c r="J285" s="1" t="e" cm="1">
        <f t="array" ref="J285">_xll.S($H285,25)/$B285</f>
        <v>#VALUE!</v>
      </c>
      <c r="K285" s="1" t="e" cm="1">
        <f t="array" ref="K285">_xll.CP($H285,25)/$B285</f>
        <v>#VALUE!</v>
      </c>
      <c r="L285" s="8" t="e" cm="1">
        <f t="array" ref="L285">IF(_xll.DE(H285)&gt;0,_xll.MW(H285)/(602.2*_xll.DE(H285)),"")/$B285</f>
        <v>#VALUE!</v>
      </c>
      <c r="N285" s="1" t="str">
        <f t="shared" si="36"/>
        <v/>
      </c>
      <c r="O285" s="1" t="str">
        <f t="shared" si="37"/>
        <v/>
      </c>
      <c r="P285" s="4" t="str">
        <f t="shared" si="44"/>
        <v>Ba(NO3)2*BaO*3H2O</v>
      </c>
      <c r="Q285" s="1" t="str">
        <f t="shared" si="38"/>
        <v/>
      </c>
      <c r="R285" s="1" t="str">
        <f t="shared" si="39"/>
        <v/>
      </c>
      <c r="T285" s="1" t="str">
        <f t="shared" si="40"/>
        <v/>
      </c>
      <c r="U285" s="1" t="str">
        <f t="shared" si="41"/>
        <v/>
      </c>
      <c r="W285" s="8" t="str">
        <f t="shared" si="42"/>
        <v/>
      </c>
      <c r="X285" s="8" t="str">
        <f t="shared" si="43"/>
        <v/>
      </c>
    </row>
    <row r="286" spans="1:24" ht="18">
      <c r="A286" s="4" t="s">
        <v>64</v>
      </c>
      <c r="B286" s="4">
        <v>1</v>
      </c>
      <c r="C286" s="1" cm="1">
        <f t="array" ref="C286">_xll.H($A286,25)/$B286</f>
        <v>-2294.2000229492187</v>
      </c>
      <c r="D286" s="1" cm="1">
        <f t="array" ref="D286">_xll.S($A286,25)/$B286</f>
        <v>439.99998937988283</v>
      </c>
      <c r="E286" s="1" cm="1">
        <f t="array" ref="E286">_xll.CP($A286,25)/$B286</f>
        <v>0</v>
      </c>
      <c r="F286" s="8" t="e" cm="1">
        <f t="array" ref="F286">IF(_xll.DE(A286)&gt;0,_xll.MW(A286)/(602.2*_xll.DE(A286)),"")/$B286</f>
        <v>#VALUE!</v>
      </c>
      <c r="H286" s="4" t="s">
        <v>2730</v>
      </c>
      <c r="I286" s="1" t="e" cm="1">
        <f t="array" ref="I286">_xll.H($H286,25)/$B286</f>
        <v>#VALUE!</v>
      </c>
      <c r="J286" s="1" t="e" cm="1">
        <f t="array" ref="J286">_xll.S($H286,25)/$B286</f>
        <v>#VALUE!</v>
      </c>
      <c r="K286" s="1" t="e" cm="1">
        <f t="array" ref="K286">_xll.CP($H286,25)/$B286</f>
        <v>#VALUE!</v>
      </c>
      <c r="L286" s="8" t="e" cm="1">
        <f t="array" ref="L286">IF(_xll.DE(H286)&gt;0,_xll.MW(H286)/(602.2*_xll.DE(H286)),"")/$B286</f>
        <v>#VALUE!</v>
      </c>
      <c r="N286" s="1" t="str">
        <f t="shared" si="36"/>
        <v/>
      </c>
      <c r="O286" s="1" t="str">
        <f t="shared" si="37"/>
        <v/>
      </c>
      <c r="P286" s="4" t="str">
        <f t="shared" si="44"/>
        <v>Cs2NaPu(NO3)6</v>
      </c>
      <c r="Q286" s="1" t="str">
        <f t="shared" si="38"/>
        <v/>
      </c>
      <c r="R286" s="1" t="str">
        <f t="shared" si="39"/>
        <v/>
      </c>
      <c r="T286" s="1" t="str">
        <f t="shared" si="40"/>
        <v/>
      </c>
      <c r="U286" s="1" t="str">
        <f t="shared" si="41"/>
        <v/>
      </c>
      <c r="W286" s="8" t="str">
        <f t="shared" si="42"/>
        <v/>
      </c>
      <c r="X286" s="8" t="str">
        <f t="shared" si="43"/>
        <v/>
      </c>
    </row>
    <row r="287" spans="1:24">
      <c r="A287" s="4" t="s">
        <v>194</v>
      </c>
      <c r="B287" s="4">
        <v>1</v>
      </c>
      <c r="C287" s="1" cm="1">
        <f t="array" ref="C287">_xll.H($A287,25)/$B287</f>
        <v>-2283.6268935546877</v>
      </c>
      <c r="D287" s="1" cm="1">
        <f t="array" ref="D287">_xll.S($A287,25)/$B287</f>
        <v>535.55200000000002</v>
      </c>
      <c r="E287" s="1" cm="1">
        <f t="array" ref="E287">_xll.CP($A287,25)/$B287</f>
        <v>0</v>
      </c>
      <c r="F287" s="8" t="e" cm="1">
        <f t="array" ref="F287">IF(_xll.DE(A287)&gt;0,_xll.MW(A287)/(602.2*_xll.DE(A287)),"")/$B287</f>
        <v>#VALUE!</v>
      </c>
      <c r="H287" s="4" t="s">
        <v>2458</v>
      </c>
      <c r="I287" s="1" t="e" cm="1">
        <f t="array" ref="I287">_xll.H($H287,25)/$B287</f>
        <v>#VALUE!</v>
      </c>
      <c r="J287" s="1" t="e" cm="1">
        <f t="array" ref="J287">_xll.S($H287,25)/$B287</f>
        <v>#VALUE!</v>
      </c>
      <c r="K287" s="1" t="e" cm="1">
        <f t="array" ref="K287">_xll.CP($H287,25)/$B287</f>
        <v>#VALUE!</v>
      </c>
      <c r="L287" s="8" t="e" cm="1">
        <f t="array" ref="L287">IF(_xll.DE(H287)&gt;0,_xll.MW(H287)/(602.2*_xll.DE(H287)),"")/$B287</f>
        <v>#VALUE!</v>
      </c>
      <c r="N287" s="1" t="str">
        <f t="shared" si="36"/>
        <v/>
      </c>
      <c r="O287" s="1" t="str">
        <f t="shared" si="37"/>
        <v/>
      </c>
      <c r="P287" s="4" t="str">
        <f t="shared" si="44"/>
        <v>Zr(NO3)4*2PO(NO3)3</v>
      </c>
      <c r="Q287" s="1" t="str">
        <f t="shared" si="38"/>
        <v/>
      </c>
      <c r="R287" s="1" t="str">
        <f t="shared" si="39"/>
        <v/>
      </c>
      <c r="T287" s="1" t="str">
        <f t="shared" si="40"/>
        <v/>
      </c>
      <c r="U287" s="1" t="str">
        <f t="shared" si="41"/>
        <v/>
      </c>
      <c r="W287" s="8" t="str">
        <f t="shared" si="42"/>
        <v/>
      </c>
      <c r="X287" s="8" t="str">
        <f t="shared" si="43"/>
        <v/>
      </c>
    </row>
    <row r="288" spans="1:24">
      <c r="A288" s="4" t="s">
        <v>180</v>
      </c>
      <c r="B288" s="4">
        <v>1</v>
      </c>
      <c r="C288" s="1" cm="1">
        <f t="array" ref="C288">_xll.H($A288,25)/$B288</f>
        <v>-2223.7960000000003</v>
      </c>
      <c r="D288" s="1" cm="1">
        <f t="array" ref="D288">_xll.S($A288,25)/$B288</f>
        <v>352.3263046875</v>
      </c>
      <c r="E288" s="1" cm="1">
        <f t="array" ref="E288">_xll.CP($A288,25)/$B288</f>
        <v>0</v>
      </c>
      <c r="F288" s="8" t="e" cm="1">
        <f t="array" ref="F288">IF(_xll.DE(A288)&gt;0,_xll.MW(A288)/(602.2*_xll.DE(A288)),"")/$B288</f>
        <v>#VALUE!</v>
      </c>
      <c r="H288" s="4" t="s">
        <v>2459</v>
      </c>
      <c r="I288" s="1" t="e" cm="1">
        <f t="array" ref="I288">_xll.H($H288,25)/$B288</f>
        <v>#VALUE!</v>
      </c>
      <c r="J288" s="1" t="e" cm="1">
        <f t="array" ref="J288">_xll.S($H288,25)/$B288</f>
        <v>#VALUE!</v>
      </c>
      <c r="K288" s="1" t="e" cm="1">
        <f t="array" ref="K288">_xll.CP($H288,25)/$B288</f>
        <v>#VALUE!</v>
      </c>
      <c r="L288" s="8" t="e" cm="1">
        <f t="array" ref="L288">IF(_xll.DE(H288)&gt;0,_xll.MW(H288)/(602.2*_xll.DE(H288)),"")/$B288</f>
        <v>#VALUE!</v>
      </c>
      <c r="N288" s="1" t="str">
        <f t="shared" si="36"/>
        <v/>
      </c>
      <c r="O288" s="1" t="str">
        <f t="shared" si="37"/>
        <v/>
      </c>
      <c r="P288" s="4" t="str">
        <f t="shared" si="44"/>
        <v>Fe(NO3)3*6H2O</v>
      </c>
      <c r="Q288" s="1" t="str">
        <f t="shared" si="38"/>
        <v/>
      </c>
      <c r="R288" s="1" t="str">
        <f t="shared" si="39"/>
        <v/>
      </c>
      <c r="T288" s="1" t="str">
        <f t="shared" si="40"/>
        <v/>
      </c>
      <c r="U288" s="1" t="str">
        <f t="shared" si="41"/>
        <v/>
      </c>
      <c r="W288" s="8" t="str">
        <f t="shared" si="42"/>
        <v/>
      </c>
      <c r="X288" s="8" t="str">
        <f t="shared" si="43"/>
        <v/>
      </c>
    </row>
    <row r="289" spans="1:24" ht="18">
      <c r="A289" s="1" t="s">
        <v>154</v>
      </c>
      <c r="B289" s="4">
        <v>1</v>
      </c>
      <c r="C289" s="1" cm="1">
        <f t="array" ref="C289">_xll.H($A289,25)/$B289</f>
        <v>-2174.7999912109376</v>
      </c>
      <c r="D289" s="1" cm="1">
        <f t="array" ref="D289">_xll.S($A289,25)/$B289</f>
        <v>394.10000396728515</v>
      </c>
      <c r="E289" s="1" cm="1">
        <f t="array" ref="E289">_xll.CP($A289,25)/$B289</f>
        <v>0</v>
      </c>
      <c r="F289" s="8" t="e" cm="1">
        <f t="array" ref="F289">IF(_xll.DE(A289)&gt;0,_xll.MW(A289)/(602.2*_xll.DE(A289)),"")/$B289</f>
        <v>#VALUE!</v>
      </c>
      <c r="H289" s="1" t="s">
        <v>2731</v>
      </c>
      <c r="I289" s="1" t="e" cm="1">
        <f t="array" ref="I289">_xll.H($H289,25)/$B289</f>
        <v>#VALUE!</v>
      </c>
      <c r="J289" s="1" t="e" cm="1">
        <f t="array" ref="J289">_xll.S($H289,25)/$B289</f>
        <v>#VALUE!</v>
      </c>
      <c r="K289" s="1" t="e" cm="1">
        <f t="array" ref="K289">_xll.CP($H289,25)/$B289</f>
        <v>#VALUE!</v>
      </c>
      <c r="L289" s="8" t="e" cm="1">
        <f t="array" ref="L289">IF(_xll.DE(H289)&gt;0,_xll.MW(H289)/(602.2*_xll.DE(H289)),"")/$B289</f>
        <v>#VALUE!</v>
      </c>
      <c r="N289" s="1" t="str">
        <f t="shared" si="36"/>
        <v/>
      </c>
      <c r="O289" s="1" t="str">
        <f t="shared" si="37"/>
        <v/>
      </c>
      <c r="P289" s="4" t="str">
        <f t="shared" si="44"/>
        <v>NH4Eu2(NO3)7</v>
      </c>
      <c r="Q289" s="1" t="str">
        <f t="shared" si="38"/>
        <v/>
      </c>
      <c r="R289" s="1" t="str">
        <f t="shared" si="39"/>
        <v/>
      </c>
      <c r="T289" s="1" t="str">
        <f t="shared" si="40"/>
        <v/>
      </c>
      <c r="U289" s="1" t="str">
        <f t="shared" si="41"/>
        <v/>
      </c>
      <c r="W289" s="8" t="str">
        <f t="shared" si="42"/>
        <v/>
      </c>
      <c r="X289" s="8" t="str">
        <f t="shared" si="43"/>
        <v/>
      </c>
    </row>
    <row r="290" spans="1:24">
      <c r="A290" s="4" t="s">
        <v>225</v>
      </c>
      <c r="B290" s="4">
        <v>1</v>
      </c>
      <c r="C290" s="1" cm="1">
        <f t="array" ref="C290">_xll.H($A290,25)/$B290</f>
        <v>-2164.8001699218753</v>
      </c>
      <c r="D290" s="1" cm="1">
        <f t="array" ref="D290">_xll.S($A290,25)/$B290</f>
        <v>271.99999749755858</v>
      </c>
      <c r="E290" s="1" cm="1">
        <f t="array" ref="E290">_xll.CP($A290,25)/$B290</f>
        <v>0</v>
      </c>
      <c r="F290" s="8" t="e" cm="1">
        <f t="array" ref="F290">IF(_xll.DE(A290)&gt;0,_xll.MW(A290)/(602.2*_xll.DE(A290)),"")/$B290</f>
        <v>#VALUE!</v>
      </c>
      <c r="H290" s="4" t="s">
        <v>2460</v>
      </c>
      <c r="I290" s="1" cm="1">
        <f t="array" ref="I290">_xll.H($H290,25)/$B290</f>
        <v>-2280.4000244140625</v>
      </c>
      <c r="J290" s="1" cm="1">
        <f t="array" ref="J290">_xll.S($H290,25)/$B290</f>
        <v>367.89998315429688</v>
      </c>
      <c r="K290" s="1" cm="1">
        <f t="array" ref="K290">_xll.CP($H290,25)/$B290</f>
        <v>320.10000488281253</v>
      </c>
      <c r="L290" s="8" t="e" cm="1">
        <f t="array" ref="L290">IF(_xll.DE(H290)&gt;0,_xll.MW(H290)/(602.2*_xll.DE(H290)),"")/$B290</f>
        <v>#VALUE!</v>
      </c>
      <c r="N290" s="1">
        <f t="shared" si="36"/>
        <v>271.99999749755858</v>
      </c>
      <c r="O290" s="1">
        <f t="shared" si="37"/>
        <v>367.89998315429688</v>
      </c>
      <c r="P290" s="4" t="str">
        <f t="shared" si="44"/>
        <v>UO2(NO3)2*3H2O</v>
      </c>
      <c r="Q290" s="1">
        <f t="shared" si="38"/>
        <v>-2164.8001699218753</v>
      </c>
      <c r="R290" s="1">
        <f t="shared" si="39"/>
        <v>-2280.4000244140625</v>
      </c>
      <c r="T290" s="1">
        <f t="shared" si="40"/>
        <v>0</v>
      </c>
      <c r="U290" s="1">
        <f t="shared" si="41"/>
        <v>320.10000488281253</v>
      </c>
      <c r="W290" s="8" t="str">
        <f t="shared" si="42"/>
        <v/>
      </c>
      <c r="X290" s="8" t="str">
        <f t="shared" si="43"/>
        <v/>
      </c>
    </row>
    <row r="291" spans="1:24">
      <c r="A291" s="4" t="s">
        <v>395</v>
      </c>
      <c r="B291" s="4">
        <v>1</v>
      </c>
      <c r="C291" s="1" cm="1">
        <f t="array" ref="C291">_xll.H($A291,25)/$B291</f>
        <v>-2162.7099575195311</v>
      </c>
      <c r="D291" s="1" cm="1">
        <f t="array" ref="D291">_xll.S($A291,25)/$B291</f>
        <v>504.1260012817383</v>
      </c>
      <c r="E291" s="1" cm="1">
        <f t="array" ref="E291">_xll.CP($A291,25)/$B291</f>
        <v>0</v>
      </c>
      <c r="F291" s="8" t="e" cm="1">
        <f t="array" ref="F291">IF(_xll.DE(A291)&gt;0,_xll.MW(A291)/(602.2*_xll.DE(A291)),"")/$B291</f>
        <v>#VALUE!</v>
      </c>
      <c r="H291" s="4" t="s">
        <v>2461</v>
      </c>
      <c r="I291" s="1" t="e" cm="1">
        <f t="array" ref="I291">_xll.H($H291,25)/$B291</f>
        <v>#VALUE!</v>
      </c>
      <c r="J291" s="1" t="e" cm="1">
        <f t="array" ref="J291">_xll.S($H291,25)/$B291</f>
        <v>#VALUE!</v>
      </c>
      <c r="K291" s="1" t="e" cm="1">
        <f t="array" ref="K291">_xll.CP($H291,25)/$B291</f>
        <v>#VALUE!</v>
      </c>
      <c r="L291" s="8" t="e" cm="1">
        <f t="array" ref="L291">IF(_xll.DE(H291)&gt;0,_xll.MW(H291)/(602.2*_xll.DE(H291)),"")/$B291</f>
        <v>#VALUE!</v>
      </c>
      <c r="N291" s="1" t="str">
        <f t="shared" si="36"/>
        <v/>
      </c>
      <c r="O291" s="1" t="str">
        <f t="shared" si="37"/>
        <v/>
      </c>
      <c r="P291" s="4" t="str">
        <f t="shared" si="44"/>
        <v>Ce(NO3)3*12NH3</v>
      </c>
      <c r="Q291" s="1" t="str">
        <f t="shared" si="38"/>
        <v/>
      </c>
      <c r="R291" s="1" t="str">
        <f t="shared" si="39"/>
        <v/>
      </c>
      <c r="T291" s="1" t="str">
        <f t="shared" si="40"/>
        <v/>
      </c>
      <c r="U291" s="1" t="str">
        <f t="shared" si="41"/>
        <v/>
      </c>
      <c r="W291" s="8" t="str">
        <f t="shared" si="42"/>
        <v/>
      </c>
      <c r="X291" s="8" t="str">
        <f t="shared" si="43"/>
        <v/>
      </c>
    </row>
    <row r="292" spans="1:24">
      <c r="A292" s="4" t="s">
        <v>263</v>
      </c>
      <c r="B292" s="4">
        <v>1</v>
      </c>
      <c r="C292" s="1" cm="1">
        <f t="array" ref="C292">_xll.H($A292,25)/$B292</f>
        <v>-2102.9999821777346</v>
      </c>
      <c r="D292" s="1" cm="1">
        <f t="array" ref="D292">_xll.S($A292,25)/$B292</f>
        <v>344.00008978271484</v>
      </c>
      <c r="E292" s="1" cm="1">
        <f t="array" ref="E292">_xll.CP($A292,25)/$B292</f>
        <v>0</v>
      </c>
      <c r="F292" s="8" t="e" cm="1">
        <f t="array" ref="F292">IF(_xll.DE(A292)&gt;0,_xll.MW(A292)/(602.2*_xll.DE(A292)),"")/$B292</f>
        <v>#VALUE!</v>
      </c>
      <c r="H292" s="4" t="s">
        <v>2462</v>
      </c>
      <c r="I292" s="1" cm="1">
        <f t="array" ref="I292">_xll.H($H292,25)/$B292</f>
        <v>-2215.051072265625</v>
      </c>
      <c r="J292" s="1" cm="1">
        <f t="array" ref="J292">_xll.S($H292,25)/$B292</f>
        <v>511.28478723144531</v>
      </c>
      <c r="K292" s="1" cm="1">
        <f t="array" ref="K292">_xll.CP($H292,25)/$B292</f>
        <v>462.33199999999999</v>
      </c>
      <c r="L292" s="8" cm="1">
        <f t="array" ref="L292">IF(_xll.DE(H292)&gt;0,_xll.MW(H292)/(602.2*_xll.DE(H292)),"")/$B292</f>
        <v>0.23555490580391455</v>
      </c>
      <c r="N292" s="1">
        <f t="shared" si="36"/>
        <v>344.00008978271484</v>
      </c>
      <c r="O292" s="1">
        <f t="shared" si="37"/>
        <v>511.28478723144531</v>
      </c>
      <c r="P292" s="4" t="str">
        <f t="shared" si="44"/>
        <v>Ni(NO3)2*6H2O</v>
      </c>
      <c r="Q292" s="1">
        <f t="shared" si="38"/>
        <v>-2102.9999821777346</v>
      </c>
      <c r="R292" s="1">
        <f t="shared" si="39"/>
        <v>-2215.051072265625</v>
      </c>
      <c r="T292" s="1">
        <f t="shared" si="40"/>
        <v>0</v>
      </c>
      <c r="U292" s="1">
        <f t="shared" si="41"/>
        <v>462.33199999999999</v>
      </c>
      <c r="W292" s="8" t="str">
        <f t="shared" si="42"/>
        <v/>
      </c>
      <c r="X292" s="8" t="str">
        <f t="shared" si="43"/>
        <v/>
      </c>
    </row>
    <row r="293" spans="1:24">
      <c r="A293" s="4" t="s">
        <v>208</v>
      </c>
      <c r="B293" s="4">
        <v>1</v>
      </c>
      <c r="C293" s="1" cm="1">
        <f t="array" ref="C293">_xll.H($A293,25)/$B293</f>
        <v>-2086.1420424804687</v>
      </c>
      <c r="D293" s="1" cm="1">
        <f t="array" ref="D293">_xll.S($A293,25)/$B293</f>
        <v>502.08000000000004</v>
      </c>
      <c r="E293" s="1" cm="1">
        <f t="array" ref="E293">_xll.CP($A293,25)/$B293</f>
        <v>0</v>
      </c>
      <c r="F293" s="8" t="e" cm="1">
        <f t="array" ref="F293">IF(_xll.DE(A293)&gt;0,_xll.MW(A293)/(602.2*_xll.DE(A293)),"")/$B293</f>
        <v>#VALUE!</v>
      </c>
      <c r="H293" s="4" t="s">
        <v>2463</v>
      </c>
      <c r="I293" s="1" t="e" cm="1">
        <f t="array" ref="I293">_xll.H($H293,25)/$B293</f>
        <v>#VALUE!</v>
      </c>
      <c r="J293" s="1" t="e" cm="1">
        <f t="array" ref="J293">_xll.S($H293,25)/$B293</f>
        <v>#VALUE!</v>
      </c>
      <c r="K293" s="1" t="e" cm="1">
        <f t="array" ref="K293">_xll.CP($H293,25)/$B293</f>
        <v>#VALUE!</v>
      </c>
      <c r="L293" s="8" t="e" cm="1">
        <f t="array" ref="L293">IF(_xll.DE(H293)&gt;0,_xll.MW(H293)/(602.2*_xll.DE(H293)),"")/$B293</f>
        <v>#VALUE!</v>
      </c>
      <c r="N293" s="1" t="str">
        <f t="shared" si="36"/>
        <v/>
      </c>
      <c r="O293" s="1" t="str">
        <f t="shared" si="37"/>
        <v/>
      </c>
      <c r="P293" s="4" t="str">
        <f t="shared" si="44"/>
        <v>Ti(NO3)4*2PO(NO3)3</v>
      </c>
      <c r="Q293" s="1" t="str">
        <f t="shared" si="38"/>
        <v/>
      </c>
      <c r="R293" s="1" t="str">
        <f t="shared" si="39"/>
        <v/>
      </c>
      <c r="T293" s="1" t="str">
        <f t="shared" si="40"/>
        <v/>
      </c>
      <c r="U293" s="1" t="str">
        <f t="shared" si="41"/>
        <v/>
      </c>
      <c r="W293" s="8" t="str">
        <f t="shared" si="42"/>
        <v/>
      </c>
      <c r="X293" s="8" t="str">
        <f t="shared" si="43"/>
        <v/>
      </c>
    </row>
    <row r="294" spans="1:24">
      <c r="A294" s="4" t="s">
        <v>373</v>
      </c>
      <c r="B294" s="4">
        <v>1</v>
      </c>
      <c r="C294" s="1" cm="1">
        <f t="array" ref="C294">_xll.H($A294,25)/$B294</f>
        <v>-2009.1360383300782</v>
      </c>
      <c r="D294" s="1" cm="1">
        <f t="array" ref="D294">_xll.S($A294,25)/$B294</f>
        <v>272.1984846801758</v>
      </c>
      <c r="E294" s="1" cm="1">
        <f t="array" ref="E294">_xll.CP($A294,25)/$B294</f>
        <v>0</v>
      </c>
      <c r="F294" s="8" t="e" cm="1">
        <f t="array" ref="F294">IF(_xll.DE(A294)&gt;0,_xll.MW(A294)/(602.2*_xll.DE(A294)),"")/$B294</f>
        <v>#VALUE!</v>
      </c>
      <c r="H294" s="4" t="s">
        <v>2464</v>
      </c>
      <c r="I294" s="1" cm="1">
        <f t="array" ref="I294">_xll.H($H294,25)/$B294</f>
        <v>-2132.3301184082034</v>
      </c>
      <c r="J294" s="1" cm="1">
        <f t="array" ref="J294">_xll.S($H294,25)/$B294</f>
        <v>375.30060552978517</v>
      </c>
      <c r="K294" s="1" cm="1">
        <f t="array" ref="K294">_xll.CP($H294,25)/$B294</f>
        <v>300.53205622002986</v>
      </c>
      <c r="L294" s="8" cm="1">
        <f t="array" ref="L294">IF(_xll.DE(H294)&gt;0,_xll.MW(H294)/(602.2*_xll.DE(H294)),"")/$B294</f>
        <v>0.21546355049272528</v>
      </c>
      <c r="N294" s="1">
        <f t="shared" si="36"/>
        <v>272.1984846801758</v>
      </c>
      <c r="O294" s="1">
        <f t="shared" si="37"/>
        <v>375.30060552978517</v>
      </c>
      <c r="P294" s="4" t="str">
        <f t="shared" si="44"/>
        <v>Ca(NO3)2*4H2O</v>
      </c>
      <c r="Q294" s="1">
        <f t="shared" si="38"/>
        <v>-2009.1360383300782</v>
      </c>
      <c r="R294" s="1">
        <f t="shared" si="39"/>
        <v>-2132.3301184082034</v>
      </c>
      <c r="T294" s="1">
        <f t="shared" si="40"/>
        <v>0</v>
      </c>
      <c r="U294" s="1">
        <f t="shared" si="41"/>
        <v>300.53205622002986</v>
      </c>
      <c r="W294" s="8" t="str">
        <f t="shared" si="42"/>
        <v/>
      </c>
      <c r="X294" s="8" t="str">
        <f t="shared" si="43"/>
        <v/>
      </c>
    </row>
    <row r="295" spans="1:24" ht="18">
      <c r="A295" s="4" t="s">
        <v>75</v>
      </c>
      <c r="B295" s="4">
        <v>1</v>
      </c>
      <c r="C295" s="1" cm="1">
        <f t="array" ref="C295">_xll.H($A295,25)/$B295</f>
        <v>-1982.0000505371095</v>
      </c>
      <c r="D295" s="1" cm="1">
        <f t="array" ref="D295">_xll.S($A295,25)/$B295</f>
        <v>411.99998541259765</v>
      </c>
      <c r="E295" s="1" cm="1">
        <f t="array" ref="E295">_xll.CP($A295,25)/$B295</f>
        <v>0</v>
      </c>
      <c r="F295" s="8" t="e" cm="1">
        <f t="array" ref="F295">IF(_xll.DE(A295)&gt;0,_xll.MW(A295)/(602.2*_xll.DE(A295)),"")/$B295</f>
        <v>#VALUE!</v>
      </c>
      <c r="H295" s="4" t="s">
        <v>2732</v>
      </c>
      <c r="I295" s="1" t="e" cm="1">
        <f t="array" ref="I295">_xll.H($H295,25)/$B295</f>
        <v>#VALUE!</v>
      </c>
      <c r="J295" s="1" t="e" cm="1">
        <f t="array" ref="J295">_xll.S($H295,25)/$B295</f>
        <v>#VALUE!</v>
      </c>
      <c r="K295" s="1" t="e" cm="1">
        <f t="array" ref="K295">_xll.CP($H295,25)/$B295</f>
        <v>#VALUE!</v>
      </c>
      <c r="L295" s="8" t="e" cm="1">
        <f t="array" ref="L295">IF(_xll.DE(H295)&gt;0,_xll.MW(H295)/(602.2*_xll.DE(H295)),"")/$B295</f>
        <v>#VALUE!</v>
      </c>
      <c r="N295" s="1" t="str">
        <f t="shared" si="36"/>
        <v/>
      </c>
      <c r="O295" s="1" t="str">
        <f t="shared" si="37"/>
        <v/>
      </c>
      <c r="P295" s="4" t="str">
        <f t="shared" si="44"/>
        <v>Cs2Pu(NO3)6</v>
      </c>
      <c r="Q295" s="1" t="str">
        <f t="shared" si="38"/>
        <v/>
      </c>
      <c r="R295" s="1" t="str">
        <f t="shared" si="39"/>
        <v/>
      </c>
      <c r="T295" s="1" t="str">
        <f t="shared" si="40"/>
        <v/>
      </c>
      <c r="U295" s="1" t="str">
        <f t="shared" si="41"/>
        <v/>
      </c>
      <c r="W295" s="8" t="str">
        <f t="shared" si="42"/>
        <v/>
      </c>
      <c r="X295" s="8" t="str">
        <f t="shared" si="43"/>
        <v/>
      </c>
    </row>
    <row r="296" spans="1:24" ht="18">
      <c r="A296" s="4" t="s">
        <v>425</v>
      </c>
      <c r="B296" s="4">
        <v>1</v>
      </c>
      <c r="C296" s="1" cm="1">
        <f t="array" ref="C296">_xll.H($A296,25)/$B296</f>
        <v>-1977.4000510253907</v>
      </c>
      <c r="D296" s="1" cm="1">
        <f t="array" ref="D296">_xll.S($A296,25)/$B296</f>
        <v>485.29998040771488</v>
      </c>
      <c r="E296" s="1" cm="1">
        <f t="array" ref="E296">_xll.CP($A296,25)/$B296</f>
        <v>0</v>
      </c>
      <c r="F296" s="8" t="e" cm="1">
        <f t="array" ref="F296">IF(_xll.DE(A296)&gt;0,_xll.MW(A296)/(602.2*_xll.DE(A296)),"")/$B296</f>
        <v>#VALUE!</v>
      </c>
      <c r="H296" s="4" t="s">
        <v>2733</v>
      </c>
      <c r="I296" s="1" t="e" cm="1">
        <f t="array" ref="I296">_xll.H($H296,25)/$B296</f>
        <v>#VALUE!</v>
      </c>
      <c r="J296" s="1" t="e" cm="1">
        <f t="array" ref="J296">_xll.S($H296,25)/$B296</f>
        <v>#VALUE!</v>
      </c>
      <c r="K296" s="1" t="e" cm="1">
        <f t="array" ref="K296">_xll.CP($H296,25)/$B296</f>
        <v>#VALUE!</v>
      </c>
      <c r="L296" s="8" t="e" cm="1">
        <f t="array" ref="L296">IF(_xll.DE(H296)&gt;0,_xll.MW(H296)/(602.2*_xll.DE(H296)),"")/$B296</f>
        <v>#VALUE!</v>
      </c>
      <c r="N296" s="1" t="str">
        <f t="shared" si="36"/>
        <v/>
      </c>
      <c r="O296" s="1" t="str">
        <f t="shared" si="37"/>
        <v/>
      </c>
      <c r="P296" s="4" t="str">
        <f t="shared" si="44"/>
        <v>(NH4)3Y(NO3)6</v>
      </c>
      <c r="Q296" s="1" t="str">
        <f t="shared" si="38"/>
        <v/>
      </c>
      <c r="R296" s="1" t="str">
        <f t="shared" si="39"/>
        <v/>
      </c>
      <c r="T296" s="1" t="str">
        <f t="shared" si="40"/>
        <v/>
      </c>
      <c r="U296" s="1" t="str">
        <f t="shared" si="41"/>
        <v/>
      </c>
      <c r="W296" s="8" t="str">
        <f t="shared" si="42"/>
        <v/>
      </c>
      <c r="X296" s="8" t="str">
        <f t="shared" si="43"/>
        <v/>
      </c>
    </row>
    <row r="297" spans="1:24" ht="18">
      <c r="A297" s="4" t="s">
        <v>67</v>
      </c>
      <c r="B297" s="4">
        <v>1</v>
      </c>
      <c r="C297" s="1" cm="1">
        <f t="array" ref="C297">_xll.H($A297,25)/$B297</f>
        <v>-1976.1999345703125</v>
      </c>
      <c r="D297" s="1" cm="1">
        <f t="array" ref="D297">_xll.S($A297,25)/$B297</f>
        <v>410.00001477050785</v>
      </c>
      <c r="E297" s="1" cm="1">
        <f t="array" ref="E297">_xll.CP($A297,25)/$B297</f>
        <v>0</v>
      </c>
      <c r="F297" s="8" t="e" cm="1">
        <f t="array" ref="F297">IF(_xll.DE(A297)&gt;0,_xll.MW(A297)/(602.2*_xll.DE(A297)),"")/$B297</f>
        <v>#VALUE!</v>
      </c>
      <c r="H297" s="4" t="s">
        <v>2734</v>
      </c>
      <c r="I297" s="1" t="e" cm="1">
        <f t="array" ref="I297">_xll.H($H297,25)/$B297</f>
        <v>#VALUE!</v>
      </c>
      <c r="J297" s="1" t="e" cm="1">
        <f t="array" ref="J297">_xll.S($H297,25)/$B297</f>
        <v>#VALUE!</v>
      </c>
      <c r="K297" s="1" t="e" cm="1">
        <f t="array" ref="K297">_xll.CP($H297,25)/$B297</f>
        <v>#VALUE!</v>
      </c>
      <c r="L297" s="8" t="e" cm="1">
        <f t="array" ref="L297">IF(_xll.DE(H297)&gt;0,_xll.MW(H297)/(602.2*_xll.DE(H297)),"")/$B297</f>
        <v>#VALUE!</v>
      </c>
      <c r="N297" s="1" t="str">
        <f t="shared" si="36"/>
        <v/>
      </c>
      <c r="O297" s="1" t="str">
        <f t="shared" si="37"/>
        <v/>
      </c>
      <c r="P297" s="4" t="str">
        <f t="shared" si="44"/>
        <v>Cs2Np(NO3)6</v>
      </c>
      <c r="Q297" s="1" t="str">
        <f t="shared" si="38"/>
        <v/>
      </c>
      <c r="R297" s="1" t="str">
        <f t="shared" si="39"/>
        <v/>
      </c>
      <c r="T297" s="1" t="str">
        <f t="shared" si="40"/>
        <v/>
      </c>
      <c r="U297" s="1" t="str">
        <f t="shared" si="41"/>
        <v/>
      </c>
      <c r="W297" s="8" t="str">
        <f t="shared" si="42"/>
        <v/>
      </c>
      <c r="X297" s="8" t="str">
        <f t="shared" si="43"/>
        <v/>
      </c>
    </row>
    <row r="298" spans="1:24" ht="18">
      <c r="A298" s="1" t="s">
        <v>34</v>
      </c>
      <c r="B298" s="4">
        <v>1</v>
      </c>
      <c r="C298" s="1" cm="1">
        <f t="array" ref="C298">_xll.H($A298,25)/$B298</f>
        <v>-1877.4000505371093</v>
      </c>
      <c r="D298" s="1" cm="1">
        <f t="array" ref="D298">_xll.S($A298,25)/$B298</f>
        <v>497.50001519775395</v>
      </c>
      <c r="E298" s="1" cm="1">
        <f t="array" ref="E298">_xll.CP($A298,25)/$B298</f>
        <v>0</v>
      </c>
      <c r="F298" s="8" t="e" cm="1">
        <f t="array" ref="F298">IF(_xll.DE(A298)&gt;0,_xll.MW(A298)/(602.2*_xll.DE(A298)),"")/$B298</f>
        <v>#VALUE!</v>
      </c>
      <c r="H298" s="1" t="s">
        <v>2735</v>
      </c>
      <c r="I298" s="1" t="e" cm="1">
        <f t="array" ref="I298">_xll.H($H298,25)/$B298</f>
        <v>#VALUE!</v>
      </c>
      <c r="J298" s="1" t="e" cm="1">
        <f t="array" ref="J298">_xll.S($H298,25)/$B298</f>
        <v>#VALUE!</v>
      </c>
      <c r="K298" s="1" t="e" cm="1">
        <f t="array" ref="K298">_xll.CP($H298,25)/$B298</f>
        <v>#VALUE!</v>
      </c>
      <c r="L298" s="8" t="e" cm="1">
        <f t="array" ref="L298">IF(_xll.DE(H298)&gt;0,_xll.MW(H298)/(602.2*_xll.DE(H298)),"")/$B298</f>
        <v>#VALUE!</v>
      </c>
      <c r="N298" s="1" t="str">
        <f t="shared" si="36"/>
        <v/>
      </c>
      <c r="O298" s="1" t="str">
        <f t="shared" si="37"/>
        <v/>
      </c>
      <c r="P298" s="4" t="str">
        <f t="shared" si="44"/>
        <v>(NH4)3Eu(NO3)6</v>
      </c>
      <c r="Q298" s="1" t="str">
        <f t="shared" si="38"/>
        <v/>
      </c>
      <c r="R298" s="1" t="str">
        <f t="shared" si="39"/>
        <v/>
      </c>
      <c r="T298" s="1" t="str">
        <f t="shared" si="40"/>
        <v/>
      </c>
      <c r="U298" s="1" t="str">
        <f t="shared" si="41"/>
        <v/>
      </c>
      <c r="W298" s="8" t="str">
        <f t="shared" si="42"/>
        <v/>
      </c>
      <c r="X298" s="8" t="str">
        <f t="shared" si="43"/>
        <v/>
      </c>
    </row>
    <row r="299" spans="1:24">
      <c r="A299" s="4" t="s">
        <v>352</v>
      </c>
      <c r="B299" s="4">
        <v>1</v>
      </c>
      <c r="C299" s="1" cm="1">
        <f t="array" ref="C299">_xll.H($A299,25)/$B299</f>
        <v>-1862.7169787597657</v>
      </c>
      <c r="D299" s="1" cm="1">
        <f t="array" ref="D299">_xll.S($A299,25)/$B299</f>
        <v>52.300000000000004</v>
      </c>
      <c r="E299" s="1" cm="1">
        <f t="array" ref="E299">_xll.CP($A299,25)/$B299</f>
        <v>0</v>
      </c>
      <c r="F299" s="8" t="e" cm="1">
        <f t="array" ref="F299">IF(_xll.DE(A299)&gt;0,_xll.MW(A299)/(602.2*_xll.DE(A299)),"")/$B299</f>
        <v>#VALUE!</v>
      </c>
      <c r="H299" s="4" t="s">
        <v>2465</v>
      </c>
      <c r="I299" s="1" t="e" cm="1">
        <f t="array" ref="I299">_xll.H($H299,25)/$B299</f>
        <v>#VALUE!</v>
      </c>
      <c r="J299" s="1" t="e" cm="1">
        <f t="array" ref="J299">_xll.S($H299,25)/$B299</f>
        <v>#VALUE!</v>
      </c>
      <c r="K299" s="1" t="e" cm="1">
        <f t="array" ref="K299">_xll.CP($H299,25)/$B299</f>
        <v>#VALUE!</v>
      </c>
      <c r="L299" s="8" t="e" cm="1">
        <f t="array" ref="L299">IF(_xll.DE(H299)&gt;0,_xll.MW(H299)/(602.2*_xll.DE(H299)),"")/$B299</f>
        <v>#VALUE!</v>
      </c>
      <c r="N299" s="1" t="str">
        <f t="shared" si="36"/>
        <v/>
      </c>
      <c r="O299" s="1" t="str">
        <f t="shared" si="37"/>
        <v/>
      </c>
      <c r="P299" s="4" t="str">
        <f t="shared" si="44"/>
        <v>Ce(NO3)3*8NH3</v>
      </c>
      <c r="Q299" s="1" t="str">
        <f t="shared" si="38"/>
        <v/>
      </c>
      <c r="R299" s="1" t="str">
        <f t="shared" si="39"/>
        <v/>
      </c>
      <c r="T299" s="1" t="str">
        <f t="shared" si="40"/>
        <v/>
      </c>
      <c r="U299" s="1" t="str">
        <f t="shared" si="41"/>
        <v/>
      </c>
      <c r="W299" s="8" t="str">
        <f t="shared" si="42"/>
        <v/>
      </c>
      <c r="X299" s="8" t="str">
        <f t="shared" si="43"/>
        <v/>
      </c>
    </row>
    <row r="300" spans="1:24">
      <c r="A300" s="4" t="s">
        <v>338</v>
      </c>
      <c r="B300" s="4">
        <v>1</v>
      </c>
      <c r="C300" s="1" cm="1">
        <f t="array" ref="C300">_xll.H($A300,25)/$B300</f>
        <v>-1847.9999426269533</v>
      </c>
      <c r="D300" s="1" cm="1">
        <f t="array" ref="D300">_xll.S($A300,25)/$B300</f>
        <v>242.99999224853516</v>
      </c>
      <c r="E300" s="1" cm="1">
        <f t="array" ref="E300">_xll.CP($A300,25)/$B300</f>
        <v>0</v>
      </c>
      <c r="F300" s="8" t="e" cm="1">
        <f t="array" ref="F300">IF(_xll.DE(A300)&gt;0,_xll.MW(A300)/(602.2*_xll.DE(A300)),"")/$B300</f>
        <v>#VALUE!</v>
      </c>
      <c r="H300" s="4" t="s">
        <v>2466</v>
      </c>
      <c r="I300" s="1" t="e" cm="1">
        <f t="array" ref="I300">_xll.H($H300,25)/$B300</f>
        <v>#VALUE!</v>
      </c>
      <c r="J300" s="1" t="e" cm="1">
        <f t="array" ref="J300">_xll.S($H300,25)/$B300</f>
        <v>#VALUE!</v>
      </c>
      <c r="K300" s="1" t="e" cm="1">
        <f t="array" ref="K300">_xll.CP($H300,25)/$B300</f>
        <v>#VALUE!</v>
      </c>
      <c r="L300" s="8" t="e" cm="1">
        <f t="array" ref="L300">IF(_xll.DE(H300)&gt;0,_xll.MW(H300)/(602.2*_xll.DE(H300)),"")/$B300</f>
        <v>#VALUE!</v>
      </c>
      <c r="N300" s="1" t="str">
        <f t="shared" si="36"/>
        <v/>
      </c>
      <c r="O300" s="1" t="str">
        <f t="shared" si="37"/>
        <v/>
      </c>
      <c r="P300" s="4" t="str">
        <f t="shared" si="44"/>
        <v>Be(NO3)2*4H2O</v>
      </c>
      <c r="Q300" s="1" t="str">
        <f t="shared" si="38"/>
        <v/>
      </c>
      <c r="R300" s="1" t="str">
        <f t="shared" si="39"/>
        <v/>
      </c>
      <c r="T300" s="1" t="str">
        <f t="shared" si="40"/>
        <v/>
      </c>
      <c r="U300" s="1" t="str">
        <f t="shared" si="41"/>
        <v/>
      </c>
      <c r="W300" s="8" t="str">
        <f t="shared" si="42"/>
        <v/>
      </c>
      <c r="X300" s="8" t="str">
        <f t="shared" si="43"/>
        <v/>
      </c>
    </row>
    <row r="301" spans="1:24" ht="18">
      <c r="A301" s="1" t="s">
        <v>282</v>
      </c>
      <c r="B301" s="4">
        <v>1</v>
      </c>
      <c r="C301" s="1" cm="1">
        <f t="array" ref="C301">_xll.H($A301,25)/$B301</f>
        <v>-1725.9</v>
      </c>
      <c r="D301" s="1" cm="1">
        <f t="array" ref="D301">_xll.S($A301,25)/$B301</f>
        <v>335.09999218749999</v>
      </c>
      <c r="E301" s="1" cm="1">
        <f t="array" ref="E301">_xll.CP($A301,25)/$B301</f>
        <v>0</v>
      </c>
      <c r="F301" s="8" t="e" cm="1">
        <f t="array" ref="F301">IF(_xll.DE(A301)&gt;0,_xll.MW(A301)/(602.2*_xll.DE(A301)),"")/$B301</f>
        <v>#VALUE!</v>
      </c>
      <c r="H301" s="1" t="s">
        <v>2736</v>
      </c>
      <c r="I301" s="1" t="e" cm="1">
        <f t="array" ref="I301">_xll.H($H301,25)/$B301</f>
        <v>#VALUE!</v>
      </c>
      <c r="J301" s="1" t="e" cm="1">
        <f t="array" ref="J301">_xll.S($H301,25)/$B301</f>
        <v>#VALUE!</v>
      </c>
      <c r="K301" s="1" t="e" cm="1">
        <f t="array" ref="K301">_xll.CP($H301,25)/$B301</f>
        <v>#VALUE!</v>
      </c>
      <c r="L301" s="8" t="e" cm="1">
        <f t="array" ref="L301">IF(_xll.DE(H301)&gt;0,_xll.MW(H301)/(602.2*_xll.DE(H301)),"")/$B301</f>
        <v>#VALUE!</v>
      </c>
      <c r="N301" s="1" t="str">
        <f t="shared" si="36"/>
        <v/>
      </c>
      <c r="O301" s="1" t="str">
        <f t="shared" si="37"/>
        <v/>
      </c>
      <c r="P301" s="4" t="str">
        <f t="shared" si="44"/>
        <v>(NH4)2Nd(NO3)5</v>
      </c>
      <c r="Q301" s="1" t="str">
        <f t="shared" si="38"/>
        <v/>
      </c>
      <c r="R301" s="1" t="str">
        <f t="shared" si="39"/>
        <v/>
      </c>
      <c r="T301" s="1" t="str">
        <f t="shared" si="40"/>
        <v/>
      </c>
      <c r="U301" s="1" t="str">
        <f t="shared" si="41"/>
        <v/>
      </c>
      <c r="W301" s="8" t="str">
        <f t="shared" si="42"/>
        <v/>
      </c>
      <c r="X301" s="8" t="str">
        <f t="shared" si="43"/>
        <v/>
      </c>
    </row>
    <row r="302" spans="1:24" ht="18">
      <c r="A302" s="1" t="s">
        <v>271</v>
      </c>
      <c r="B302" s="4">
        <v>1</v>
      </c>
      <c r="C302" s="1" cm="1">
        <f t="array" ref="C302">_xll.H($A302,25)/$B302</f>
        <v>-1722.5999670410156</v>
      </c>
      <c r="D302" s="1" cm="1">
        <f t="array" ref="D302">_xll.S($A302,25)/$B302</f>
        <v>362.79999896240236</v>
      </c>
      <c r="E302" s="1" cm="1">
        <f t="array" ref="E302">_xll.CP($A302,25)/$B302</f>
        <v>0</v>
      </c>
      <c r="F302" s="8" t="e" cm="1">
        <f t="array" ref="F302">IF(_xll.DE(A302)&gt;0,_xll.MW(A302)/(602.2*_xll.DE(A302)),"")/$B302</f>
        <v>#VALUE!</v>
      </c>
      <c r="H302" s="1" t="s">
        <v>2737</v>
      </c>
      <c r="I302" s="1" t="e" cm="1">
        <f t="array" ref="I302">_xll.H($H302,25)/$B302</f>
        <v>#VALUE!</v>
      </c>
      <c r="J302" s="1" t="e" cm="1">
        <f t="array" ref="J302">_xll.S($H302,25)/$B302</f>
        <v>#VALUE!</v>
      </c>
      <c r="K302" s="1" t="e" cm="1">
        <f t="array" ref="K302">_xll.CP($H302,25)/$B302</f>
        <v>#VALUE!</v>
      </c>
      <c r="L302" s="8" t="e" cm="1">
        <f t="array" ref="L302">IF(_xll.DE(H302)&gt;0,_xll.MW(H302)/(602.2*_xll.DE(H302)),"")/$B302</f>
        <v>#VALUE!</v>
      </c>
      <c r="N302" s="1" t="str">
        <f t="shared" si="36"/>
        <v/>
      </c>
      <c r="O302" s="1" t="str">
        <f t="shared" si="37"/>
        <v/>
      </c>
      <c r="P302" s="4" t="str">
        <f t="shared" si="44"/>
        <v>(NH4)2La(NO3)5</v>
      </c>
      <c r="Q302" s="1" t="str">
        <f t="shared" si="38"/>
        <v/>
      </c>
      <c r="R302" s="1" t="str">
        <f t="shared" si="39"/>
        <v/>
      </c>
      <c r="T302" s="1" t="str">
        <f t="shared" si="40"/>
        <v/>
      </c>
      <c r="U302" s="1" t="str">
        <f t="shared" si="41"/>
        <v/>
      </c>
      <c r="W302" s="8" t="str">
        <f t="shared" si="42"/>
        <v/>
      </c>
      <c r="X302" s="8" t="str">
        <f t="shared" si="43"/>
        <v/>
      </c>
    </row>
    <row r="303" spans="1:24" ht="18">
      <c r="A303" s="4" t="s">
        <v>344</v>
      </c>
      <c r="B303" s="4">
        <v>1</v>
      </c>
      <c r="C303" s="1" cm="1">
        <f t="array" ref="C303">_xll.H($A303,25)/$B303</f>
        <v>-1708.6999907226564</v>
      </c>
      <c r="D303" s="1" cm="1">
        <f t="array" ref="D303">_xll.S($A303,25)/$B303</f>
        <v>205.39999832153325</v>
      </c>
      <c r="E303" s="1" cm="1">
        <f t="array" ref="E303">_xll.CP($A303,25)/$B303</f>
        <v>0</v>
      </c>
      <c r="F303" s="8" t="e" cm="1">
        <f t="array" ref="F303">IF(_xll.DE(A303)&gt;0,_xll.MW(A303)/(602.2*_xll.DE(A303)),"")/$B303</f>
        <v>#VALUE!</v>
      </c>
      <c r="H303" s="4" t="s">
        <v>2738</v>
      </c>
      <c r="I303" s="1" t="e" cm="1">
        <f t="array" ref="I303">_xll.H($H303,25)/$B303</f>
        <v>#VALUE!</v>
      </c>
      <c r="J303" s="1" t="e" cm="1">
        <f t="array" ref="J303">_xll.S($H303,25)/$B303</f>
        <v>#VALUE!</v>
      </c>
      <c r="K303" s="1" t="e" cm="1">
        <f t="array" ref="K303">_xll.CP($H303,25)/$B303</f>
        <v>#VALUE!</v>
      </c>
      <c r="L303" s="8" t="e" cm="1">
        <f t="array" ref="L303">IF(_xll.DE(H303)&gt;0,_xll.MW(H303)/(602.2*_xll.DE(H303)),"")/$B303</f>
        <v>#VALUE!</v>
      </c>
      <c r="N303" s="1" t="str">
        <f t="shared" si="36"/>
        <v/>
      </c>
      <c r="O303" s="1" t="str">
        <f t="shared" si="37"/>
        <v/>
      </c>
      <c r="P303" s="4" t="str">
        <f t="shared" si="44"/>
        <v>Bi2YO4NO3</v>
      </c>
      <c r="Q303" s="1" t="str">
        <f t="shared" si="38"/>
        <v/>
      </c>
      <c r="R303" s="1" t="str">
        <f t="shared" si="39"/>
        <v/>
      </c>
      <c r="T303" s="1" t="str">
        <f t="shared" si="40"/>
        <v/>
      </c>
      <c r="U303" s="1" t="str">
        <f t="shared" si="41"/>
        <v/>
      </c>
      <c r="W303" s="8" t="str">
        <f t="shared" si="42"/>
        <v/>
      </c>
      <c r="X303" s="8" t="str">
        <f t="shared" si="43"/>
        <v/>
      </c>
    </row>
    <row r="304" spans="1:24" ht="18">
      <c r="A304" s="4" t="s">
        <v>426</v>
      </c>
      <c r="B304" s="4">
        <v>1</v>
      </c>
      <c r="C304" s="1" cm="1">
        <f t="array" ref="C304">_xll.H($A304,25)/$B304</f>
        <v>-1705.7999965820313</v>
      </c>
      <c r="D304" s="1" cm="1">
        <f t="array" ref="D304">_xll.S($A304,25)/$B304</f>
        <v>351.49998767089846</v>
      </c>
      <c r="E304" s="1" cm="1">
        <f t="array" ref="E304">_xll.CP($A304,25)/$B304</f>
        <v>0</v>
      </c>
      <c r="F304" s="8" t="e" cm="1">
        <f t="array" ref="F304">IF(_xll.DE(A304)&gt;0,_xll.MW(A304)/(602.2*_xll.DE(A304)),"")/$B304</f>
        <v>#VALUE!</v>
      </c>
      <c r="H304" s="4" t="s">
        <v>2739</v>
      </c>
      <c r="I304" s="1" t="e" cm="1">
        <f t="array" ref="I304">_xll.H($H304,25)/$B304</f>
        <v>#VALUE!</v>
      </c>
      <c r="J304" s="1" t="e" cm="1">
        <f t="array" ref="J304">_xll.S($H304,25)/$B304</f>
        <v>#VALUE!</v>
      </c>
      <c r="K304" s="1" t="e" cm="1">
        <f t="array" ref="K304">_xll.CP($H304,25)/$B304</f>
        <v>#VALUE!</v>
      </c>
      <c r="L304" s="8" t="e" cm="1">
        <f t="array" ref="L304">IF(_xll.DE(H304)&gt;0,_xll.MW(H304)/(602.2*_xll.DE(H304)),"")/$B304</f>
        <v>#VALUE!</v>
      </c>
      <c r="N304" s="1" t="str">
        <f t="shared" si="36"/>
        <v/>
      </c>
      <c r="O304" s="1" t="str">
        <f t="shared" si="37"/>
        <v/>
      </c>
      <c r="P304" s="4" t="str">
        <f t="shared" si="44"/>
        <v>(NH4)2Sm(NO3)5</v>
      </c>
      <c r="Q304" s="1" t="str">
        <f t="shared" si="38"/>
        <v/>
      </c>
      <c r="R304" s="1" t="str">
        <f t="shared" si="39"/>
        <v/>
      </c>
      <c r="T304" s="1" t="str">
        <f t="shared" si="40"/>
        <v/>
      </c>
      <c r="U304" s="1" t="str">
        <f t="shared" si="41"/>
        <v/>
      </c>
      <c r="W304" s="8" t="str">
        <f t="shared" si="42"/>
        <v/>
      </c>
      <c r="X304" s="8" t="str">
        <f t="shared" si="43"/>
        <v/>
      </c>
    </row>
    <row r="305" spans="1:24" ht="18">
      <c r="A305" s="4" t="s">
        <v>115</v>
      </c>
      <c r="B305" s="4">
        <v>1</v>
      </c>
      <c r="C305" s="1" cm="1">
        <f t="array" ref="C305">_xll.H($A305,25)/$B305</f>
        <v>-1700.4000471191407</v>
      </c>
      <c r="D305" s="1" cm="1">
        <f t="array" ref="D305">_xll.S($A305,25)/$B305</f>
        <v>225.89999267578125</v>
      </c>
      <c r="E305" s="1" cm="1">
        <f t="array" ref="E305">_xll.CP($A305,25)/$B305</f>
        <v>0</v>
      </c>
      <c r="F305" s="8" t="e" cm="1">
        <f t="array" ref="F305">IF(_xll.DE(A305)&gt;0,_xll.MW(A305)/(602.2*_xll.DE(A305)),"")/$B305</f>
        <v>#VALUE!</v>
      </c>
      <c r="H305" s="4" t="s">
        <v>2740</v>
      </c>
      <c r="I305" s="1" t="e" cm="1">
        <f t="array" ref="I305">_xll.H($H305,25)/$B305</f>
        <v>#VALUE!</v>
      </c>
      <c r="J305" s="1" t="e" cm="1">
        <f t="array" ref="J305">_xll.S($H305,25)/$B305</f>
        <v>#VALUE!</v>
      </c>
      <c r="K305" s="1" t="e" cm="1">
        <f t="array" ref="K305">_xll.CP($H305,25)/$B305</f>
        <v>#VALUE!</v>
      </c>
      <c r="L305" s="8" t="e" cm="1">
        <f t="array" ref="L305">IF(_xll.DE(H305)&gt;0,_xll.MW(H305)/(602.2*_xll.DE(H305)),"")/$B305</f>
        <v>#VALUE!</v>
      </c>
      <c r="N305" s="1" t="str">
        <f t="shared" si="36"/>
        <v/>
      </c>
      <c r="O305" s="1" t="str">
        <f t="shared" si="37"/>
        <v/>
      </c>
      <c r="P305" s="4" t="str">
        <f t="shared" si="44"/>
        <v>Bi2TmO4NO3</v>
      </c>
      <c r="Q305" s="1" t="str">
        <f t="shared" si="38"/>
        <v/>
      </c>
      <c r="R305" s="1" t="str">
        <f t="shared" si="39"/>
        <v/>
      </c>
      <c r="T305" s="1" t="str">
        <f t="shared" si="40"/>
        <v/>
      </c>
      <c r="U305" s="1" t="str">
        <f t="shared" si="41"/>
        <v/>
      </c>
      <c r="W305" s="8" t="str">
        <f t="shared" si="42"/>
        <v/>
      </c>
      <c r="X305" s="8" t="str">
        <f t="shared" si="43"/>
        <v/>
      </c>
    </row>
    <row r="306" spans="1:24" ht="18">
      <c r="A306" s="4" t="s">
        <v>335</v>
      </c>
      <c r="B306" s="4">
        <v>1</v>
      </c>
      <c r="C306" s="1" cm="1">
        <f t="array" ref="C306">_xll.H($A306,25)/$B306</f>
        <v>-1696.5999975585937</v>
      </c>
      <c r="D306" s="1" cm="1">
        <f t="array" ref="D306">_xll.S($A306,25)/$B306</f>
        <v>235.10000765991211</v>
      </c>
      <c r="E306" s="1" cm="1">
        <f t="array" ref="E306">_xll.CP($A306,25)/$B306</f>
        <v>0</v>
      </c>
      <c r="F306" s="8" t="e" cm="1">
        <f t="array" ref="F306">IF(_xll.DE(A306)&gt;0,_xll.MW(A306)/(602.2*_xll.DE(A306)),"")/$B306</f>
        <v>#VALUE!</v>
      </c>
      <c r="H306" s="4" t="s">
        <v>2741</v>
      </c>
      <c r="I306" s="1" t="e" cm="1">
        <f t="array" ref="I306">_xll.H($H306,25)/$B306</f>
        <v>#VALUE!</v>
      </c>
      <c r="J306" s="1" t="e" cm="1">
        <f t="array" ref="J306">_xll.S($H306,25)/$B306</f>
        <v>#VALUE!</v>
      </c>
      <c r="K306" s="1" t="e" cm="1">
        <f t="array" ref="K306">_xll.CP($H306,25)/$B306</f>
        <v>#VALUE!</v>
      </c>
      <c r="L306" s="8" t="e" cm="1">
        <f t="array" ref="L306">IF(_xll.DE(H306)&gt;0,_xll.MW(H306)/(602.2*_xll.DE(H306)),"")/$B306</f>
        <v>#VALUE!</v>
      </c>
      <c r="N306" s="1" t="str">
        <f t="shared" si="36"/>
        <v/>
      </c>
      <c r="O306" s="1" t="str">
        <f t="shared" si="37"/>
        <v/>
      </c>
      <c r="P306" s="4" t="str">
        <f t="shared" si="44"/>
        <v>Bi2HoO4NO3</v>
      </c>
      <c r="Q306" s="1" t="str">
        <f t="shared" si="38"/>
        <v/>
      </c>
      <c r="R306" s="1" t="str">
        <f t="shared" si="39"/>
        <v/>
      </c>
      <c r="T306" s="1" t="str">
        <f t="shared" si="40"/>
        <v/>
      </c>
      <c r="U306" s="1" t="str">
        <f t="shared" si="41"/>
        <v/>
      </c>
      <c r="W306" s="8" t="str">
        <f t="shared" si="42"/>
        <v/>
      </c>
      <c r="X306" s="8" t="str">
        <f t="shared" si="43"/>
        <v/>
      </c>
    </row>
    <row r="307" spans="1:24" ht="18">
      <c r="A307" s="4" t="s">
        <v>339</v>
      </c>
      <c r="B307" s="4">
        <v>1</v>
      </c>
      <c r="C307" s="1" cm="1">
        <f t="array" ref="C307">_xll.H($A307,25)/$B307</f>
        <v>-1695.4000087890627</v>
      </c>
      <c r="D307" s="1" cm="1">
        <f t="array" ref="D307">_xll.S($A307,25)/$B307</f>
        <v>210.89998941040039</v>
      </c>
      <c r="E307" s="1" cm="1">
        <f t="array" ref="E307">_xll.CP($A307,25)/$B307</f>
        <v>0</v>
      </c>
      <c r="F307" s="8" t="e" cm="1">
        <f t="array" ref="F307">IF(_xll.DE(A307)&gt;0,_xll.MW(A307)/(602.2*_xll.DE(A307)),"")/$B307</f>
        <v>#VALUE!</v>
      </c>
      <c r="H307" s="4" t="s">
        <v>2742</v>
      </c>
      <c r="I307" s="1" t="e" cm="1">
        <f t="array" ref="I307">_xll.H($H307,25)/$B307</f>
        <v>#VALUE!</v>
      </c>
      <c r="J307" s="1" t="e" cm="1">
        <f t="array" ref="J307">_xll.S($H307,25)/$B307</f>
        <v>#VALUE!</v>
      </c>
      <c r="K307" s="1" t="e" cm="1">
        <f t="array" ref="K307">_xll.CP($H307,25)/$B307</f>
        <v>#VALUE!</v>
      </c>
      <c r="L307" s="8" t="e" cm="1">
        <f t="array" ref="L307">IF(_xll.DE(H307)&gt;0,_xll.MW(H307)/(602.2*_xll.DE(H307)),"")/$B307</f>
        <v>#VALUE!</v>
      </c>
      <c r="N307" s="1" t="str">
        <f t="shared" si="36"/>
        <v/>
      </c>
      <c r="O307" s="1" t="str">
        <f t="shared" si="37"/>
        <v/>
      </c>
      <c r="P307" s="4" t="str">
        <f t="shared" si="44"/>
        <v>Bi2LuO4NO3</v>
      </c>
      <c r="Q307" s="1" t="str">
        <f t="shared" si="38"/>
        <v/>
      </c>
      <c r="R307" s="1" t="str">
        <f t="shared" si="39"/>
        <v/>
      </c>
      <c r="T307" s="1" t="str">
        <f t="shared" si="40"/>
        <v/>
      </c>
      <c r="U307" s="1" t="str">
        <f t="shared" si="41"/>
        <v/>
      </c>
      <c r="W307" s="8" t="str">
        <f t="shared" si="42"/>
        <v/>
      </c>
      <c r="X307" s="8" t="str">
        <f t="shared" si="43"/>
        <v/>
      </c>
    </row>
    <row r="308" spans="1:24" ht="18">
      <c r="A308" s="4" t="s">
        <v>332</v>
      </c>
      <c r="B308" s="4">
        <v>1</v>
      </c>
      <c r="C308" s="1" cm="1">
        <f t="array" ref="C308">_xll.H($A308,25)/$B308</f>
        <v>-1688.6999650878906</v>
      </c>
      <c r="D308" s="1" cm="1">
        <f t="array" ref="D308">_xll.S($A308,25)/$B308</f>
        <v>234.30000982666016</v>
      </c>
      <c r="E308" s="1" cm="1">
        <f t="array" ref="E308">_xll.CP($A308,25)/$B308</f>
        <v>0</v>
      </c>
      <c r="F308" s="8" t="e" cm="1">
        <f t="array" ref="F308">IF(_xll.DE(A308)&gt;0,_xll.MW(A308)/(602.2*_xll.DE(A308)),"")/$B308</f>
        <v>#VALUE!</v>
      </c>
      <c r="H308" s="4" t="s">
        <v>2743</v>
      </c>
      <c r="I308" s="1" t="e" cm="1">
        <f t="array" ref="I308">_xll.H($H308,25)/$B308</f>
        <v>#VALUE!</v>
      </c>
      <c r="J308" s="1" t="e" cm="1">
        <f t="array" ref="J308">_xll.S($H308,25)/$B308</f>
        <v>#VALUE!</v>
      </c>
      <c r="K308" s="1" t="e" cm="1">
        <f t="array" ref="K308">_xll.CP($H308,25)/$B308</f>
        <v>#VALUE!</v>
      </c>
      <c r="L308" s="8" t="e" cm="1">
        <f t="array" ref="L308">IF(_xll.DE(H308)&gt;0,_xll.MW(H308)/(602.2*_xll.DE(H308)),"")/$B308</f>
        <v>#VALUE!</v>
      </c>
      <c r="N308" s="1" t="str">
        <f t="shared" si="36"/>
        <v/>
      </c>
      <c r="O308" s="1" t="str">
        <f t="shared" si="37"/>
        <v/>
      </c>
      <c r="P308" s="4" t="str">
        <f t="shared" si="44"/>
        <v>Bi2TbO4NO3</v>
      </c>
      <c r="Q308" s="1" t="str">
        <f t="shared" si="38"/>
        <v/>
      </c>
      <c r="R308" s="1" t="str">
        <f t="shared" si="39"/>
        <v/>
      </c>
      <c r="T308" s="1" t="str">
        <f t="shared" si="40"/>
        <v/>
      </c>
      <c r="U308" s="1" t="str">
        <f t="shared" si="41"/>
        <v/>
      </c>
      <c r="W308" s="8" t="str">
        <f t="shared" si="42"/>
        <v/>
      </c>
      <c r="X308" s="8" t="str">
        <f t="shared" si="43"/>
        <v/>
      </c>
    </row>
    <row r="309" spans="1:24" ht="18">
      <c r="A309" s="4" t="s">
        <v>87</v>
      </c>
      <c r="B309" s="4">
        <v>1</v>
      </c>
      <c r="C309" s="1" cm="1">
        <f t="array" ref="C309">_xll.H($A309,25)/$B309</f>
        <v>-1687.3999985351563</v>
      </c>
      <c r="D309" s="1" cm="1">
        <f t="array" ref="D309">_xll.S($A309,25)/$B309</f>
        <v>230.99999282836916</v>
      </c>
      <c r="E309" s="1" cm="1">
        <f t="array" ref="E309">_xll.CP($A309,25)/$B309</f>
        <v>0</v>
      </c>
      <c r="F309" s="8" t="e" cm="1">
        <f t="array" ref="F309">IF(_xll.DE(A309)&gt;0,_xll.MW(A309)/(602.2*_xll.DE(A309)),"")/$B309</f>
        <v>#VALUE!</v>
      </c>
      <c r="H309" s="4" t="s">
        <v>2744</v>
      </c>
      <c r="I309" s="1" t="e" cm="1">
        <f t="array" ref="I309">_xll.H($H309,25)/$B309</f>
        <v>#VALUE!</v>
      </c>
      <c r="J309" s="1" t="e" cm="1">
        <f t="array" ref="J309">_xll.S($H309,25)/$B309</f>
        <v>#VALUE!</v>
      </c>
      <c r="K309" s="1" t="e" cm="1">
        <f t="array" ref="K309">_xll.CP($H309,25)/$B309</f>
        <v>#VALUE!</v>
      </c>
      <c r="L309" s="8" t="e" cm="1">
        <f t="array" ref="L309">IF(_xll.DE(H309)&gt;0,_xll.MW(H309)/(602.2*_xll.DE(H309)),"")/$B309</f>
        <v>#VALUE!</v>
      </c>
      <c r="N309" s="1" t="str">
        <f t="shared" si="36"/>
        <v/>
      </c>
      <c r="O309" s="1" t="str">
        <f t="shared" si="37"/>
        <v/>
      </c>
      <c r="P309" s="4" t="str">
        <f t="shared" si="44"/>
        <v>Bi2DyO4NO3</v>
      </c>
      <c r="Q309" s="1" t="str">
        <f t="shared" si="38"/>
        <v/>
      </c>
      <c r="R309" s="1" t="str">
        <f t="shared" si="39"/>
        <v/>
      </c>
      <c r="T309" s="1" t="str">
        <f t="shared" si="40"/>
        <v/>
      </c>
      <c r="U309" s="1" t="str">
        <f t="shared" si="41"/>
        <v/>
      </c>
      <c r="W309" s="8" t="str">
        <f t="shared" si="42"/>
        <v/>
      </c>
      <c r="X309" s="8" t="str">
        <f t="shared" si="43"/>
        <v/>
      </c>
    </row>
    <row r="310" spans="1:24" ht="18">
      <c r="A310" s="4" t="s">
        <v>327</v>
      </c>
      <c r="B310" s="4">
        <v>1</v>
      </c>
      <c r="C310" s="1" cm="1">
        <f t="array" ref="C310">_xll.H($A310,25)/$B310</f>
        <v>-1668.5999616699219</v>
      </c>
      <c r="D310" s="1" cm="1">
        <f t="array" ref="D310">_xll.S($A310,25)/$B310</f>
        <v>231.39999972534181</v>
      </c>
      <c r="E310" s="1" cm="1">
        <f t="array" ref="E310">_xll.CP($A310,25)/$B310</f>
        <v>0</v>
      </c>
      <c r="F310" s="8" t="e" cm="1">
        <f t="array" ref="F310">IF(_xll.DE(A310)&gt;0,_xll.MW(A310)/(602.2*_xll.DE(A310)),"")/$B310</f>
        <v>#VALUE!</v>
      </c>
      <c r="H310" s="4" t="s">
        <v>2745</v>
      </c>
      <c r="I310" s="1" t="e" cm="1">
        <f t="array" ref="I310">_xll.H($H310,25)/$B310</f>
        <v>#VALUE!</v>
      </c>
      <c r="J310" s="1" t="e" cm="1">
        <f t="array" ref="J310">_xll.S($H310,25)/$B310</f>
        <v>#VALUE!</v>
      </c>
      <c r="K310" s="1" t="e" cm="1">
        <f t="array" ref="K310">_xll.CP($H310,25)/$B310</f>
        <v>#VALUE!</v>
      </c>
      <c r="L310" s="8" t="e" cm="1">
        <f t="array" ref="L310">IF(_xll.DE(H310)&gt;0,_xll.MW(H310)/(602.2*_xll.DE(H310)),"")/$B310</f>
        <v>#VALUE!</v>
      </c>
      <c r="N310" s="1" t="str">
        <f t="shared" si="36"/>
        <v/>
      </c>
      <c r="O310" s="1" t="str">
        <f t="shared" si="37"/>
        <v/>
      </c>
      <c r="P310" s="4" t="str">
        <f t="shared" si="44"/>
        <v>Bi2SmO4NO3</v>
      </c>
      <c r="Q310" s="1" t="str">
        <f t="shared" si="38"/>
        <v/>
      </c>
      <c r="R310" s="1" t="str">
        <f t="shared" si="39"/>
        <v/>
      </c>
      <c r="T310" s="1" t="str">
        <f t="shared" si="40"/>
        <v/>
      </c>
      <c r="U310" s="1" t="str">
        <f t="shared" si="41"/>
        <v/>
      </c>
      <c r="W310" s="8" t="str">
        <f t="shared" si="42"/>
        <v/>
      </c>
      <c r="X310" s="8" t="str">
        <f t="shared" si="43"/>
        <v/>
      </c>
    </row>
    <row r="311" spans="1:24" ht="18">
      <c r="A311" s="4" t="s">
        <v>331</v>
      </c>
      <c r="B311" s="4">
        <v>1</v>
      </c>
      <c r="C311" s="1" cm="1">
        <f t="array" ref="C311">_xll.H($A311,25)/$B311</f>
        <v>-1666.5000451660158</v>
      </c>
      <c r="D311" s="1" cm="1">
        <f t="array" ref="D311">_xll.S($A311,25)/$B311</f>
        <v>231.39999972534181</v>
      </c>
      <c r="E311" s="1" cm="1">
        <f t="array" ref="E311">_xll.CP($A311,25)/$B311</f>
        <v>0</v>
      </c>
      <c r="F311" s="8" t="e" cm="1">
        <f t="array" ref="F311">IF(_xll.DE(A311)&gt;0,_xll.MW(A311)/(602.2*_xll.DE(A311)),"")/$B311</f>
        <v>#VALUE!</v>
      </c>
      <c r="H311" s="4" t="s">
        <v>2746</v>
      </c>
      <c r="I311" s="1" t="e" cm="1">
        <f t="array" ref="I311">_xll.H($H311,25)/$B311</f>
        <v>#VALUE!</v>
      </c>
      <c r="J311" s="1" t="e" cm="1">
        <f t="array" ref="J311">_xll.S($H311,25)/$B311</f>
        <v>#VALUE!</v>
      </c>
      <c r="K311" s="1" t="e" cm="1">
        <f t="array" ref="K311">_xll.CP($H311,25)/$B311</f>
        <v>#VALUE!</v>
      </c>
      <c r="L311" s="8" t="e" cm="1">
        <f t="array" ref="L311">IF(_xll.DE(H311)&gt;0,_xll.MW(H311)/(602.2*_xll.DE(H311)),"")/$B311</f>
        <v>#VALUE!</v>
      </c>
      <c r="N311" s="1" t="str">
        <f t="shared" si="36"/>
        <v/>
      </c>
      <c r="O311" s="1" t="str">
        <f t="shared" si="37"/>
        <v/>
      </c>
      <c r="P311" s="4" t="str">
        <f t="shared" si="44"/>
        <v>Bi2GdO4NO3</v>
      </c>
      <c r="Q311" s="1" t="str">
        <f t="shared" si="38"/>
        <v/>
      </c>
      <c r="R311" s="1" t="str">
        <f t="shared" si="39"/>
        <v/>
      </c>
      <c r="T311" s="1" t="str">
        <f t="shared" si="40"/>
        <v/>
      </c>
      <c r="U311" s="1" t="str">
        <f t="shared" si="41"/>
        <v/>
      </c>
      <c r="W311" s="8" t="str">
        <f t="shared" si="42"/>
        <v/>
      </c>
      <c r="X311" s="8" t="str">
        <f t="shared" si="43"/>
        <v/>
      </c>
    </row>
    <row r="312" spans="1:24" ht="18">
      <c r="A312" s="4" t="s">
        <v>188</v>
      </c>
      <c r="B312" s="4">
        <v>1</v>
      </c>
      <c r="C312" s="1" cm="1">
        <f t="array" ref="C312">_xll.H($A312,25)/$B312</f>
        <v>-1663.5999233398438</v>
      </c>
      <c r="D312" s="1" cm="1">
        <f t="array" ref="D312">_xll.S($A312,25)/$B312</f>
        <v>222.60000759887697</v>
      </c>
      <c r="E312" s="1" cm="1">
        <f t="array" ref="E312">_xll.CP($A312,25)/$B312</f>
        <v>0</v>
      </c>
      <c r="F312" s="8" t="e" cm="1">
        <f t="array" ref="F312">IF(_xll.DE(A312)&gt;0,_xll.MW(A312)/(602.2*_xll.DE(A312)),"")/$B312</f>
        <v>#VALUE!</v>
      </c>
      <c r="H312" s="4" t="s">
        <v>2747</v>
      </c>
      <c r="I312" s="1" t="e" cm="1">
        <f t="array" ref="I312">_xll.H($H312,25)/$B312</f>
        <v>#VALUE!</v>
      </c>
      <c r="J312" s="1" t="e" cm="1">
        <f t="array" ref="J312">_xll.S($H312,25)/$B312</f>
        <v>#VALUE!</v>
      </c>
      <c r="K312" s="1" t="e" cm="1">
        <f t="array" ref="K312">_xll.CP($H312,25)/$B312</f>
        <v>#VALUE!</v>
      </c>
      <c r="L312" s="8" t="e" cm="1">
        <f t="array" ref="L312">IF(_xll.DE(H312)&gt;0,_xll.MW(H312)/(602.2*_xll.DE(H312)),"")/$B312</f>
        <v>#VALUE!</v>
      </c>
      <c r="N312" s="1" t="str">
        <f t="shared" si="36"/>
        <v/>
      </c>
      <c r="O312" s="1" t="str">
        <f t="shared" si="37"/>
        <v/>
      </c>
      <c r="P312" s="4" t="str">
        <f t="shared" si="44"/>
        <v>Bi2YbO4NO3</v>
      </c>
      <c r="Q312" s="1" t="str">
        <f t="shared" si="38"/>
        <v/>
      </c>
      <c r="R312" s="1" t="str">
        <f t="shared" si="39"/>
        <v/>
      </c>
      <c r="T312" s="1" t="str">
        <f t="shared" si="40"/>
        <v/>
      </c>
      <c r="U312" s="1" t="str">
        <f t="shared" si="41"/>
        <v/>
      </c>
      <c r="W312" s="8" t="str">
        <f t="shared" si="42"/>
        <v/>
      </c>
      <c r="X312" s="8" t="str">
        <f t="shared" si="43"/>
        <v/>
      </c>
    </row>
    <row r="313" spans="1:24" ht="18">
      <c r="A313" s="4" t="s">
        <v>187</v>
      </c>
      <c r="B313" s="4">
        <v>1</v>
      </c>
      <c r="C313" s="1" cm="1">
        <f t="array" ref="C313">_xll.H($A313,25)/$B313</f>
        <v>-1660.999990234375</v>
      </c>
      <c r="D313" s="1" cm="1">
        <f t="array" ref="D313">_xll.S($A313,25)/$B313</f>
        <v>233.89998696899414</v>
      </c>
      <c r="E313" s="1" cm="1">
        <f t="array" ref="E313">_xll.CP($A313,25)/$B313</f>
        <v>0</v>
      </c>
      <c r="F313" s="8" t="e" cm="1">
        <f t="array" ref="F313">IF(_xll.DE(A313)&gt;0,_xll.MW(A313)/(602.2*_xll.DE(A313)),"")/$B313</f>
        <v>#VALUE!</v>
      </c>
      <c r="H313" s="4" t="s">
        <v>2748</v>
      </c>
      <c r="I313" s="1" t="e" cm="1">
        <f t="array" ref="I313">_xll.H($H313,25)/$B313</f>
        <v>#VALUE!</v>
      </c>
      <c r="J313" s="1" t="e" cm="1">
        <f t="array" ref="J313">_xll.S($H313,25)/$B313</f>
        <v>#VALUE!</v>
      </c>
      <c r="K313" s="1" t="e" cm="1">
        <f t="array" ref="K313">_xll.CP($H313,25)/$B313</f>
        <v>#VALUE!</v>
      </c>
      <c r="L313" s="8" t="e" cm="1">
        <f t="array" ref="L313">IF(_xll.DE(H313)&gt;0,_xll.MW(H313)/(602.2*_xll.DE(H313)),"")/$B313</f>
        <v>#VALUE!</v>
      </c>
      <c r="N313" s="1" t="str">
        <f t="shared" si="36"/>
        <v/>
      </c>
      <c r="O313" s="1" t="str">
        <f t="shared" si="37"/>
        <v/>
      </c>
      <c r="P313" s="4" t="str">
        <f t="shared" si="44"/>
        <v>Bi2PrO4NO3</v>
      </c>
      <c r="Q313" s="1" t="str">
        <f t="shared" si="38"/>
        <v/>
      </c>
      <c r="R313" s="1" t="str">
        <f t="shared" si="39"/>
        <v/>
      </c>
      <c r="T313" s="1" t="str">
        <f t="shared" si="40"/>
        <v/>
      </c>
      <c r="U313" s="1" t="str">
        <f t="shared" si="41"/>
        <v/>
      </c>
      <c r="W313" s="8" t="str">
        <f t="shared" si="42"/>
        <v/>
      </c>
      <c r="X313" s="8" t="str">
        <f t="shared" si="43"/>
        <v/>
      </c>
    </row>
    <row r="314" spans="1:24" ht="18">
      <c r="A314" s="4" t="s">
        <v>343</v>
      </c>
      <c r="B314" s="4">
        <v>1</v>
      </c>
      <c r="C314" s="1" cm="1">
        <f t="array" ref="C314">_xll.H($A314,25)/$B314</f>
        <v>-1659.0000515136719</v>
      </c>
      <c r="D314" s="1" cm="1">
        <f t="array" ref="D314">_xll.S($A314,25)/$B314</f>
        <v>235.10000765991211</v>
      </c>
      <c r="E314" s="1" cm="1">
        <f t="array" ref="E314">_xll.CP($A314,25)/$B314</f>
        <v>0</v>
      </c>
      <c r="F314" s="8" t="e" cm="1">
        <f t="array" ref="F314">IF(_xll.DE(A314)&gt;0,_xll.MW(A314)/(602.2*_xll.DE(A314)),"")/$B314</f>
        <v>#VALUE!</v>
      </c>
      <c r="H314" s="4" t="s">
        <v>2749</v>
      </c>
      <c r="I314" s="1" t="e" cm="1">
        <f t="array" ref="I314">_xll.H($H314,25)/$B314</f>
        <v>#VALUE!</v>
      </c>
      <c r="J314" s="1" t="e" cm="1">
        <f t="array" ref="J314">_xll.S($H314,25)/$B314</f>
        <v>#VALUE!</v>
      </c>
      <c r="K314" s="1" t="e" cm="1">
        <f t="array" ref="K314">_xll.CP($H314,25)/$B314</f>
        <v>#VALUE!</v>
      </c>
      <c r="L314" s="8" t="e" cm="1">
        <f t="array" ref="L314">IF(_xll.DE(H314)&gt;0,_xll.MW(H314)/(602.2*_xll.DE(H314)),"")/$B314</f>
        <v>#VALUE!</v>
      </c>
      <c r="N314" s="1" t="str">
        <f t="shared" si="36"/>
        <v/>
      </c>
      <c r="O314" s="1" t="str">
        <f t="shared" si="37"/>
        <v/>
      </c>
      <c r="P314" s="4" t="str">
        <f t="shared" si="44"/>
        <v>Bi2NdO4NO3</v>
      </c>
      <c r="Q314" s="1" t="str">
        <f t="shared" si="38"/>
        <v/>
      </c>
      <c r="R314" s="1" t="str">
        <f t="shared" si="39"/>
        <v/>
      </c>
      <c r="T314" s="1" t="str">
        <f t="shared" si="40"/>
        <v/>
      </c>
      <c r="U314" s="1" t="str">
        <f t="shared" si="41"/>
        <v/>
      </c>
      <c r="W314" s="8" t="str">
        <f t="shared" si="42"/>
        <v/>
      </c>
      <c r="X314" s="8" t="str">
        <f t="shared" si="43"/>
        <v/>
      </c>
    </row>
    <row r="315" spans="1:24">
      <c r="A315" s="4" t="s">
        <v>193</v>
      </c>
      <c r="B315" s="4">
        <v>1</v>
      </c>
      <c r="C315" s="1" cm="1">
        <f t="array" ref="C315">_xll.H($A315,25)/$B315</f>
        <v>-1649.3329787597656</v>
      </c>
      <c r="D315" s="1" cm="1">
        <f t="array" ref="D315">_xll.S($A315,25)/$B315</f>
        <v>347.27199999999999</v>
      </c>
      <c r="E315" s="1" cm="1">
        <f t="array" ref="E315">_xll.CP($A315,25)/$B315</f>
        <v>0</v>
      </c>
      <c r="F315" s="8" t="e" cm="1">
        <f t="array" ref="F315">IF(_xll.DE(A315)&gt;0,_xll.MW(A315)/(602.2*_xll.DE(A315)),"")/$B315</f>
        <v>#VALUE!</v>
      </c>
      <c r="H315" s="4" t="s">
        <v>2467</v>
      </c>
      <c r="I315" s="1" t="e" cm="1">
        <f t="array" ref="I315">_xll.H($H315,25)/$B315</f>
        <v>#VALUE!</v>
      </c>
      <c r="J315" s="1" t="e" cm="1">
        <f t="array" ref="J315">_xll.S($H315,25)/$B315</f>
        <v>#VALUE!</v>
      </c>
      <c r="K315" s="1" t="e" cm="1">
        <f t="array" ref="K315">_xll.CP($H315,25)/$B315</f>
        <v>#VALUE!</v>
      </c>
      <c r="L315" s="8" t="e" cm="1">
        <f t="array" ref="L315">IF(_xll.DE(H315)&gt;0,_xll.MW(H315)/(602.2*_xll.DE(H315)),"")/$B315</f>
        <v>#VALUE!</v>
      </c>
      <c r="N315" s="1" t="str">
        <f t="shared" si="36"/>
        <v/>
      </c>
      <c r="O315" s="1" t="str">
        <f t="shared" si="37"/>
        <v/>
      </c>
      <c r="P315" s="4" t="str">
        <f t="shared" si="44"/>
        <v>Zr(NO3)4*PO(NO3)3</v>
      </c>
      <c r="Q315" s="1" t="str">
        <f t="shared" si="38"/>
        <v/>
      </c>
      <c r="R315" s="1" t="str">
        <f t="shared" si="39"/>
        <v/>
      </c>
      <c r="T315" s="1" t="str">
        <f t="shared" si="40"/>
        <v/>
      </c>
      <c r="U315" s="1" t="str">
        <f t="shared" si="41"/>
        <v/>
      </c>
      <c r="W315" s="8" t="str">
        <f t="shared" si="42"/>
        <v/>
      </c>
      <c r="X315" s="8" t="str">
        <f t="shared" si="43"/>
        <v/>
      </c>
    </row>
    <row r="316" spans="1:24">
      <c r="A316" s="4" t="s">
        <v>385</v>
      </c>
      <c r="B316" s="4">
        <v>1</v>
      </c>
      <c r="C316" s="1" cm="1">
        <f t="array" ref="C316">_xll.H($A316,25)/$B316</f>
        <v>-1632.1779147949219</v>
      </c>
      <c r="D316" s="1" cm="1">
        <f t="array" ref="D316">_xll.S($A316,25)/$B316</f>
        <v>383.43851617431642</v>
      </c>
      <c r="E316" s="1" cm="1">
        <f t="array" ref="E316">_xll.CP($A316,25)/$B316</f>
        <v>0</v>
      </c>
      <c r="F316" s="8" t="e" cm="1">
        <f t="array" ref="F316">IF(_xll.DE(A316)&gt;0,_xll.MW(A316)/(602.2*_xll.DE(A316)),"")/$B316</f>
        <v>#VALUE!</v>
      </c>
      <c r="H316" s="4" t="s">
        <v>2468</v>
      </c>
      <c r="I316" s="1" cm="1">
        <f t="array" ref="I316">_xll.H($H316,25)/$B316</f>
        <v>-1727.1550212402344</v>
      </c>
      <c r="J316" s="1" cm="1">
        <f t="array" ref="J316">_xll.S($H316,25)/$B316</f>
        <v>441.66721148681643</v>
      </c>
      <c r="K316" s="1" cm="1">
        <f t="array" ref="K316">_xll.CP($H316,25)/$B316</f>
        <v>0</v>
      </c>
      <c r="L316" s="8" t="e" cm="1">
        <f t="array" ref="L316">IF(_xll.DE(H316)&gt;0,_xll.MW(H316)/(602.2*_xll.DE(H316)),"")/$B316</f>
        <v>#VALUE!</v>
      </c>
      <c r="N316" s="1">
        <f t="shared" si="36"/>
        <v>383.43851617431642</v>
      </c>
      <c r="O316" s="1">
        <f t="shared" si="37"/>
        <v>441.66721148681643</v>
      </c>
      <c r="P316" s="4" t="str">
        <f t="shared" si="44"/>
        <v>Cu(NO3)2*3Cu(OH)2</v>
      </c>
      <c r="Q316" s="1">
        <f t="shared" si="38"/>
        <v>-1632.1779147949219</v>
      </c>
      <c r="R316" s="1">
        <f t="shared" si="39"/>
        <v>-1727.1550212402344</v>
      </c>
      <c r="T316" s="1">
        <f t="shared" si="40"/>
        <v>0</v>
      </c>
      <c r="U316" s="1">
        <f t="shared" si="41"/>
        <v>0</v>
      </c>
      <c r="W316" s="8" t="str">
        <f t="shared" si="42"/>
        <v/>
      </c>
      <c r="X316" s="8" t="str">
        <f t="shared" si="43"/>
        <v/>
      </c>
    </row>
    <row r="317" spans="1:24">
      <c r="A317" s="4" t="s">
        <v>111</v>
      </c>
      <c r="B317" s="4">
        <v>1</v>
      </c>
      <c r="C317" s="1" cm="1">
        <f t="array" ref="C317">_xll.H($A317,25)/$B317</f>
        <v>-1607.9110212402345</v>
      </c>
      <c r="D317" s="1" cm="1">
        <f t="array" ref="D317">_xll.S($A317,25)/$B317</f>
        <v>272.79681915283203</v>
      </c>
      <c r="E317" s="1" cm="1">
        <f t="array" ref="E317">_xll.CP($A317,25)/$B317</f>
        <v>0</v>
      </c>
      <c r="F317" s="8" t="e" cm="1">
        <f t="array" ref="F317">IF(_xll.DE(A317)&gt;0,_xll.MW(A317)/(602.2*_xll.DE(A317)),"")/$B317</f>
        <v>#VALUE!</v>
      </c>
      <c r="H317" s="4" t="s">
        <v>2469</v>
      </c>
      <c r="I317" s="1" t="e" cm="1">
        <f t="array" ref="I317">_xll.H($H317,25)/$B317</f>
        <v>#VALUE!</v>
      </c>
      <c r="J317" s="1" t="e" cm="1">
        <f t="array" ref="J317">_xll.S($H317,25)/$B317</f>
        <v>#VALUE!</v>
      </c>
      <c r="K317" s="1" t="e" cm="1">
        <f t="array" ref="K317">_xll.CP($H317,25)/$B317</f>
        <v>#VALUE!</v>
      </c>
      <c r="L317" s="8" t="e" cm="1">
        <f t="array" ref="L317">IF(_xll.DE(H317)&gt;0,_xll.MW(H317)/(602.2*_xll.DE(H317)),"")/$B317</f>
        <v>#VALUE!</v>
      </c>
      <c r="N317" s="1" t="str">
        <f t="shared" si="36"/>
        <v/>
      </c>
      <c r="O317" s="1" t="str">
        <f t="shared" si="37"/>
        <v/>
      </c>
      <c r="P317" s="4" t="str">
        <f t="shared" si="44"/>
        <v>Cr(NO3)2*4H2O</v>
      </c>
      <c r="Q317" s="1" t="str">
        <f t="shared" si="38"/>
        <v/>
      </c>
      <c r="R317" s="1" t="str">
        <f t="shared" si="39"/>
        <v/>
      </c>
      <c r="T317" s="1" t="str">
        <f t="shared" si="40"/>
        <v/>
      </c>
      <c r="U317" s="1" t="str">
        <f t="shared" si="41"/>
        <v/>
      </c>
      <c r="W317" s="8" t="str">
        <f t="shared" si="42"/>
        <v/>
      </c>
      <c r="X317" s="8" t="str">
        <f t="shared" si="43"/>
        <v/>
      </c>
    </row>
    <row r="318" spans="1:24" ht="18">
      <c r="A318" s="1" t="s">
        <v>427</v>
      </c>
      <c r="B318" s="4">
        <v>1</v>
      </c>
      <c r="C318" s="1" cm="1">
        <f t="array" ref="C318">_xll.H($A318,25)/$B318</f>
        <v>-1578.6000378417968</v>
      </c>
      <c r="D318" s="1" cm="1">
        <f t="array" ref="D318">_xll.S($A318,25)/$B318</f>
        <v>357.29997595214843</v>
      </c>
      <c r="E318" s="1" cm="1">
        <f t="array" ref="E318">_xll.CP($A318,25)/$B318</f>
        <v>0</v>
      </c>
      <c r="F318" s="8" t="e" cm="1">
        <f t="array" ref="F318">IF(_xll.DE(A318)&gt;0,_xll.MW(A318)/(602.2*_xll.DE(A318)),"")/$B318</f>
        <v>#VALUE!</v>
      </c>
      <c r="H318" s="1" t="s">
        <v>2750</v>
      </c>
      <c r="I318" s="1" t="e" cm="1">
        <f t="array" ref="I318">_xll.H($H318,25)/$B318</f>
        <v>#VALUE!</v>
      </c>
      <c r="J318" s="1" t="e" cm="1">
        <f t="array" ref="J318">_xll.S($H318,25)/$B318</f>
        <v>#VALUE!</v>
      </c>
      <c r="K318" s="1" t="e" cm="1">
        <f t="array" ref="K318">_xll.CP($H318,25)/$B318</f>
        <v>#VALUE!</v>
      </c>
      <c r="L318" s="8" t="e" cm="1">
        <f t="array" ref="L318">IF(_xll.DE(H318)&gt;0,_xll.MW(H318)/(602.2*_xll.DE(H318)),"")/$B318</f>
        <v>#VALUE!</v>
      </c>
      <c r="N318" s="1" t="str">
        <f t="shared" ref="N318:N370" si="45">IF(AND(ISNUMBER(D318),ISNUMBER(J318)),D318,"")</f>
        <v/>
      </c>
      <c r="O318" s="1" t="str">
        <f t="shared" ref="O318:O370" si="46">IF(AND(ISNUMBER(D318),ISNUMBER(J318)),J318,"")</f>
        <v/>
      </c>
      <c r="P318" s="4" t="str">
        <f t="shared" si="44"/>
        <v>(NH4)2Eu(NO3)5</v>
      </c>
      <c r="Q318" s="1" t="str">
        <f t="shared" ref="Q318:Q370" si="47">IF(AND(ISNUMBER(C318),ISNUMBER(I318)),C318,"")</f>
        <v/>
      </c>
      <c r="R318" s="1" t="str">
        <f t="shared" ref="R318:R370" si="48">IF(AND(ISNUMBER(C318),ISNUMBER(I318)),I318,"")</f>
        <v/>
      </c>
      <c r="T318" s="1" t="str">
        <f t="shared" si="40"/>
        <v/>
      </c>
      <c r="U318" s="1" t="str">
        <f t="shared" si="41"/>
        <v/>
      </c>
      <c r="W318" s="8" t="str">
        <f t="shared" si="42"/>
        <v/>
      </c>
      <c r="X318" s="8" t="str">
        <f t="shared" si="43"/>
        <v/>
      </c>
    </row>
    <row r="319" spans="1:24">
      <c r="A319" s="4" t="s">
        <v>408</v>
      </c>
      <c r="B319" s="4">
        <v>1</v>
      </c>
      <c r="C319" s="1" cm="1">
        <f t="array" ref="C319">_xll.H($A319,25)/$B319</f>
        <v>-1559.8000009765626</v>
      </c>
      <c r="D319" s="1" cm="1">
        <f t="array" ref="D319">_xll.S($A319,25)/$B319</f>
        <v>192.50000732421876</v>
      </c>
      <c r="E319" s="1" cm="1">
        <f t="array" ref="E319">_xll.CP($A319,25)/$B319</f>
        <v>0</v>
      </c>
      <c r="F319" s="8" t="e" cm="1">
        <f t="array" ref="F319">IF(_xll.DE(A319)&gt;0,_xll.MW(A319)/(602.2*_xll.DE(A319)),"")/$B319</f>
        <v>#VALUE!</v>
      </c>
      <c r="H319" s="4" t="s">
        <v>2470</v>
      </c>
      <c r="I319" s="1" cm="1">
        <f t="array" ref="I319">_xll.H($H319,25)/$B319</f>
        <v>-1663.9999621582033</v>
      </c>
      <c r="J319" s="1" cm="1">
        <f t="array" ref="J319">_xll.S($H319,25)/$B319</f>
        <v>286.00001544189456</v>
      </c>
      <c r="K319" s="1" cm="1">
        <f t="array" ref="K319">_xll.CP($H319,25)/$B319</f>
        <v>0</v>
      </c>
      <c r="L319" s="8" t="e" cm="1">
        <f t="array" ref="L319">IF(_xll.DE(H319)&gt;0,_xll.MW(H319)/(602.2*_xll.DE(H319)),"")/$B319</f>
        <v>#VALUE!</v>
      </c>
      <c r="N319" s="1">
        <f t="shared" si="45"/>
        <v>192.50000732421876</v>
      </c>
      <c r="O319" s="1">
        <f t="shared" si="46"/>
        <v>286.00001544189456</v>
      </c>
      <c r="P319" s="4" t="str">
        <f t="shared" si="44"/>
        <v>UO2(NO3)2*H2O</v>
      </c>
      <c r="Q319" s="1">
        <f t="shared" si="47"/>
        <v>-1559.8000009765626</v>
      </c>
      <c r="R319" s="1">
        <f t="shared" si="48"/>
        <v>-1663.9999621582033</v>
      </c>
      <c r="T319" s="1">
        <f t="shared" ref="T319:T370" si="49">IF(AND(ISNUMBER(E319),ISNUMBER(K319)),E319,"")</f>
        <v>0</v>
      </c>
      <c r="U319" s="1">
        <f t="shared" ref="U319:U370" si="50">IF(AND(ISNUMBER(E319),ISNUMBER(K319)),K319,"")</f>
        <v>0</v>
      </c>
      <c r="W319" s="8" t="str">
        <f t="shared" ref="W319:W370" si="51">IF(AND(ISNUMBER(F319),ISNUMBER(L319)),F319,"")</f>
        <v/>
      </c>
      <c r="X319" s="8" t="str">
        <f t="shared" ref="X319:X370" si="52">IF(AND(ISNUMBER(F319),ISNUMBER(L319)),L319,"")</f>
        <v/>
      </c>
    </row>
    <row r="320" spans="1:24" ht="18">
      <c r="A320" s="4" t="s">
        <v>326</v>
      </c>
      <c r="B320" s="4">
        <v>1</v>
      </c>
      <c r="C320" s="1" cm="1">
        <f t="array" ref="C320">_xll.H($A320,25)/$B320</f>
        <v>-1555.5999125976564</v>
      </c>
      <c r="D320" s="1" cm="1">
        <f t="array" ref="D320">_xll.S($A320,25)/$B320</f>
        <v>229.30000341796875</v>
      </c>
      <c r="E320" s="1" cm="1">
        <f t="array" ref="E320">_xll.CP($A320,25)/$B320</f>
        <v>0</v>
      </c>
      <c r="F320" s="8" t="e" cm="1">
        <f t="array" ref="F320">IF(_xll.DE(A320)&gt;0,_xll.MW(A320)/(602.2*_xll.DE(A320)),"")/$B320</f>
        <v>#VALUE!</v>
      </c>
      <c r="H320" s="4" t="s">
        <v>2751</v>
      </c>
      <c r="I320" s="1" t="e" cm="1">
        <f t="array" ref="I320">_xll.H($H320,25)/$B320</f>
        <v>#VALUE!</v>
      </c>
      <c r="J320" s="1" t="e" cm="1">
        <f t="array" ref="J320">_xll.S($H320,25)/$B320</f>
        <v>#VALUE!</v>
      </c>
      <c r="K320" s="1" t="e" cm="1">
        <f t="array" ref="K320">_xll.CP($H320,25)/$B320</f>
        <v>#VALUE!</v>
      </c>
      <c r="L320" s="8" t="e" cm="1">
        <f t="array" ref="L320">IF(_xll.DE(H320)&gt;0,_xll.MW(H320)/(602.2*_xll.DE(H320)),"")/$B320</f>
        <v>#VALUE!</v>
      </c>
      <c r="N320" s="1" t="str">
        <f t="shared" si="45"/>
        <v/>
      </c>
      <c r="O320" s="1" t="str">
        <f t="shared" si="46"/>
        <v/>
      </c>
      <c r="P320" s="4" t="str">
        <f t="shared" si="44"/>
        <v>Bi2EuO4NO3</v>
      </c>
      <c r="Q320" s="1" t="str">
        <f t="shared" si="47"/>
        <v/>
      </c>
      <c r="R320" s="1" t="str">
        <f t="shared" si="48"/>
        <v/>
      </c>
      <c r="T320" s="1" t="str">
        <f t="shared" si="49"/>
        <v/>
      </c>
      <c r="U320" s="1" t="str">
        <f t="shared" si="50"/>
        <v/>
      </c>
      <c r="W320" s="8" t="str">
        <f t="shared" si="51"/>
        <v/>
      </c>
      <c r="X320" s="8" t="str">
        <f t="shared" si="52"/>
        <v/>
      </c>
    </row>
    <row r="321" spans="1:24">
      <c r="A321" s="4" t="s">
        <v>393</v>
      </c>
      <c r="B321" s="4">
        <v>1</v>
      </c>
      <c r="C321" s="1" cm="1">
        <f t="array" ref="C321">_xll.H($A321,25)/$B321</f>
        <v>-1535.528</v>
      </c>
      <c r="D321" s="1" cm="1">
        <f t="array" ref="D321">_xll.S($A321,25)/$B321</f>
        <v>-250.77639318847656</v>
      </c>
      <c r="E321" s="1" cm="1">
        <f t="array" ref="E321">_xll.CP($A321,25)/$B321</f>
        <v>0</v>
      </c>
      <c r="F321" s="8" t="e" cm="1">
        <f t="array" ref="F321">IF(_xll.DE(A321)&gt;0,_xll.MW(A321)/(602.2*_xll.DE(A321)),"")/$B321</f>
        <v>#VALUE!</v>
      </c>
      <c r="H321" s="4" t="s">
        <v>2471</v>
      </c>
      <c r="I321" s="1" t="e" cm="1">
        <f t="array" ref="I321">_xll.H($H321,25)/$B321</f>
        <v>#VALUE!</v>
      </c>
      <c r="J321" s="1" t="e" cm="1">
        <f t="array" ref="J321">_xll.S($H321,25)/$B321</f>
        <v>#VALUE!</v>
      </c>
      <c r="K321" s="1" t="e" cm="1">
        <f t="array" ref="K321">_xll.CP($H321,25)/$B321</f>
        <v>#VALUE!</v>
      </c>
      <c r="L321" s="8" t="e" cm="1">
        <f t="array" ref="L321">IF(_xll.DE(H321)&gt;0,_xll.MW(H321)/(602.2*_xll.DE(H321)),"")/$B321</f>
        <v>#VALUE!</v>
      </c>
      <c r="N321" s="1" t="str">
        <f t="shared" si="45"/>
        <v/>
      </c>
      <c r="O321" s="1" t="str">
        <f t="shared" si="46"/>
        <v/>
      </c>
      <c r="P321" s="4" t="str">
        <f t="shared" si="44"/>
        <v>Ce(NO3)3*4NH3</v>
      </c>
      <c r="Q321" s="1" t="str">
        <f t="shared" si="47"/>
        <v/>
      </c>
      <c r="R321" s="1" t="str">
        <f t="shared" si="48"/>
        <v/>
      </c>
      <c r="T321" s="1" t="str">
        <f t="shared" si="49"/>
        <v/>
      </c>
      <c r="U321" s="1" t="str">
        <f t="shared" si="50"/>
        <v/>
      </c>
      <c r="W321" s="8" t="str">
        <f t="shared" si="51"/>
        <v/>
      </c>
      <c r="X321" s="8" t="str">
        <f t="shared" si="52"/>
        <v/>
      </c>
    </row>
    <row r="322" spans="1:24">
      <c r="A322" s="4" t="s">
        <v>261</v>
      </c>
      <c r="B322" s="4">
        <v>1</v>
      </c>
      <c r="C322" s="1" cm="1">
        <f t="array" ref="C322">_xll.H($A322,25)/$B322</f>
        <v>-1516.7</v>
      </c>
      <c r="D322" s="1" cm="1">
        <f t="array" ref="D322">_xll.S($A322,25)/$B322</f>
        <v>242.99999224853516</v>
      </c>
      <c r="E322" s="1" cm="1">
        <f t="array" ref="E322">_xll.CP($A322,25)/$B322</f>
        <v>0</v>
      </c>
      <c r="F322" s="8" t="e" cm="1">
        <f t="array" ref="F322">IF(_xll.DE(A322)&gt;0,_xll.MW(A322)/(602.2*_xll.DE(A322)),"")/$B322</f>
        <v>#VALUE!</v>
      </c>
      <c r="H322" s="4" t="s">
        <v>2472</v>
      </c>
      <c r="I322" s="1" t="e" cm="1">
        <f t="array" ref="I322">_xll.H($H322,25)/$B322</f>
        <v>#VALUE!</v>
      </c>
      <c r="J322" s="1" t="e" cm="1">
        <f t="array" ref="J322">_xll.S($H322,25)/$B322</f>
        <v>#VALUE!</v>
      </c>
      <c r="K322" s="1" t="e" cm="1">
        <f t="array" ref="K322">_xll.CP($H322,25)/$B322</f>
        <v>#VALUE!</v>
      </c>
      <c r="L322" s="8" t="e" cm="1">
        <f t="array" ref="L322">IF(_xll.DE(H322)&gt;0,_xll.MW(H322)/(602.2*_xll.DE(H322)),"")/$B322</f>
        <v>#VALUE!</v>
      </c>
      <c r="N322" s="1" t="str">
        <f t="shared" si="45"/>
        <v/>
      </c>
      <c r="O322" s="1" t="str">
        <f t="shared" si="46"/>
        <v/>
      </c>
      <c r="P322" s="4" t="str">
        <f t="shared" si="44"/>
        <v>Ni(NO3)2*4H2O</v>
      </c>
      <c r="Q322" s="1" t="str">
        <f t="shared" si="47"/>
        <v/>
      </c>
      <c r="R322" s="1" t="str">
        <f t="shared" si="48"/>
        <v/>
      </c>
      <c r="T322" s="1" t="str">
        <f t="shared" si="49"/>
        <v/>
      </c>
      <c r="U322" s="1" t="str">
        <f t="shared" si="50"/>
        <v/>
      </c>
      <c r="W322" s="8" t="str">
        <f t="shared" si="51"/>
        <v/>
      </c>
      <c r="X322" s="8" t="str">
        <f t="shared" si="52"/>
        <v/>
      </c>
    </row>
    <row r="323" spans="1:24">
      <c r="A323" s="4" t="s">
        <v>203</v>
      </c>
      <c r="B323" s="4">
        <v>1</v>
      </c>
      <c r="C323" s="1" cm="1">
        <f t="array" ref="C323">_xll.H($A323,25)/$B323</f>
        <v>-1473.1860424804688</v>
      </c>
      <c r="D323" s="1" cm="1">
        <f t="array" ref="D323">_xll.S($A323,25)/$B323</f>
        <v>326.35200000000003</v>
      </c>
      <c r="E323" s="1" cm="1">
        <f t="array" ref="E323">_xll.CP($A323,25)/$B323</f>
        <v>0</v>
      </c>
      <c r="F323" s="8" t="e" cm="1">
        <f t="array" ref="F323">IF(_xll.DE(A323)&gt;0,_xll.MW(A323)/(602.2*_xll.DE(A323)),"")/$B323</f>
        <v>#VALUE!</v>
      </c>
      <c r="H323" s="4" t="s">
        <v>2473</v>
      </c>
      <c r="I323" s="1" t="e" cm="1">
        <f t="array" ref="I323">_xll.H($H323,25)/$B323</f>
        <v>#VALUE!</v>
      </c>
      <c r="J323" s="1" t="e" cm="1">
        <f t="array" ref="J323">_xll.S($H323,25)/$B323</f>
        <v>#VALUE!</v>
      </c>
      <c r="K323" s="1" t="e" cm="1">
        <f t="array" ref="K323">_xll.CP($H323,25)/$B323</f>
        <v>#VALUE!</v>
      </c>
      <c r="L323" s="8" t="e" cm="1">
        <f t="array" ref="L323">IF(_xll.DE(H323)&gt;0,_xll.MW(H323)/(602.2*_xll.DE(H323)),"")/$B323</f>
        <v>#VALUE!</v>
      </c>
      <c r="N323" s="1" t="str">
        <f t="shared" si="45"/>
        <v/>
      </c>
      <c r="O323" s="1" t="str">
        <f t="shared" si="46"/>
        <v/>
      </c>
      <c r="P323" s="4" t="str">
        <f t="shared" ref="P323:P382" si="53">IF(RIGHT(H323, 5)="(NO3)",SUBSTITUTE(H323,"(NO3)","NO3"),H323)</f>
        <v>Ti(NO3)4*PO(NO3)3</v>
      </c>
      <c r="Q323" s="1" t="str">
        <f t="shared" si="47"/>
        <v/>
      </c>
      <c r="R323" s="1" t="str">
        <f t="shared" si="48"/>
        <v/>
      </c>
      <c r="T323" s="1" t="str">
        <f t="shared" si="49"/>
        <v/>
      </c>
      <c r="U323" s="1" t="str">
        <f t="shared" si="50"/>
        <v/>
      </c>
      <c r="W323" s="8" t="str">
        <f t="shared" si="51"/>
        <v/>
      </c>
      <c r="X323" s="8" t="str">
        <f t="shared" si="52"/>
        <v/>
      </c>
    </row>
    <row r="324" spans="1:24" ht="18">
      <c r="A324" s="4" t="s">
        <v>346</v>
      </c>
      <c r="B324" s="4">
        <v>1</v>
      </c>
      <c r="C324" s="1" cm="1">
        <f t="array" ref="C324">_xll.H($A324,25)/$B324</f>
        <v>-1432.0000478515626</v>
      </c>
      <c r="D324" s="1" cm="1">
        <f t="array" ref="D324">_xll.S($A324,25)/$B324</f>
        <v>134.99999746704103</v>
      </c>
      <c r="E324" s="1" cm="1">
        <f t="array" ref="E324">_xll.CP($A324,25)/$B324</f>
        <v>0</v>
      </c>
      <c r="F324" s="8" t="e" cm="1">
        <f t="array" ref="F324">IF(_xll.DE(A324)&gt;0,_xll.MW(A324)/(602.2*_xll.DE(A324)),"")/$B324</f>
        <v>#VALUE!</v>
      </c>
      <c r="H324" s="4" t="s">
        <v>2752</v>
      </c>
      <c r="I324" s="1" t="e" cm="1">
        <f t="array" ref="I324">_xll.H($H324,25)/$B324</f>
        <v>#VALUE!</v>
      </c>
      <c r="J324" s="1" t="e" cm="1">
        <f t="array" ref="J324">_xll.S($H324,25)/$B324</f>
        <v>#VALUE!</v>
      </c>
      <c r="K324" s="1" t="e" cm="1">
        <f t="array" ref="K324">_xll.CP($H324,25)/$B324</f>
        <v>#VALUE!</v>
      </c>
      <c r="L324" s="8" t="e" cm="1">
        <f t="array" ref="L324">IF(_xll.DE(H324)&gt;0,_xll.MW(H324)/(602.2*_xll.DE(H324)),"")/$B324</f>
        <v>#VALUE!</v>
      </c>
      <c r="N324" s="1" t="str">
        <f t="shared" si="45"/>
        <v/>
      </c>
      <c r="O324" s="1" t="str">
        <f t="shared" si="46"/>
        <v/>
      </c>
      <c r="P324" s="4" t="str">
        <f t="shared" si="53"/>
        <v>CrO2(NO3)2</v>
      </c>
      <c r="Q324" s="1" t="str">
        <f t="shared" si="47"/>
        <v/>
      </c>
      <c r="R324" s="1" t="str">
        <f t="shared" si="48"/>
        <v/>
      </c>
      <c r="T324" s="1" t="str">
        <f t="shared" si="49"/>
        <v/>
      </c>
      <c r="U324" s="1" t="str">
        <f t="shared" si="50"/>
        <v/>
      </c>
      <c r="W324" s="8" t="str">
        <f t="shared" si="51"/>
        <v/>
      </c>
      <c r="X324" s="8" t="str">
        <f t="shared" si="52"/>
        <v/>
      </c>
    </row>
    <row r="325" spans="1:24">
      <c r="A325" s="4" t="s">
        <v>372</v>
      </c>
      <c r="B325" s="4">
        <v>1</v>
      </c>
      <c r="C325" s="1" cm="1">
        <f t="array" ref="C325">_xll.H($A325,25)/$B325</f>
        <v>-1403.9830297851563</v>
      </c>
      <c r="D325" s="1" cm="1">
        <f t="array" ref="D325">_xll.S($A325,25)/$B325</f>
        <v>200.83199999999999</v>
      </c>
      <c r="E325" s="1" cm="1">
        <f t="array" ref="E325">_xll.CP($A325,25)/$B325</f>
        <v>0</v>
      </c>
      <c r="F325" s="8" t="e" cm="1">
        <f t="array" ref="F325">IF(_xll.DE(A325)&gt;0,_xll.MW(A325)/(602.2*_xll.DE(A325)),"")/$B325</f>
        <v>#VALUE!</v>
      </c>
      <c r="H325" s="4" t="s">
        <v>2474</v>
      </c>
      <c r="I325" s="1" cm="1">
        <f t="array" ref="I325">_xll.H($H325,25)/$B325</f>
        <v>-1540.758</v>
      </c>
      <c r="J325" s="1" cm="1">
        <f t="array" ref="J325">_xll.S($H325,25)/$B325</f>
        <v>269.39942596435549</v>
      </c>
      <c r="K325" s="1" cm="1">
        <f t="array" ref="K325">_xll.CP($H325,25)/$B325</f>
        <v>231.49605622002989</v>
      </c>
      <c r="L325" s="8" t="e" cm="1">
        <f t="array" ref="L325">IF(_xll.DE(H325)&gt;0,_xll.MW(H325)/(602.2*_xll.DE(H325)),"")/$B325</f>
        <v>#VALUE!</v>
      </c>
      <c r="N325" s="1">
        <f t="shared" si="45"/>
        <v>200.83199999999999</v>
      </c>
      <c r="O325" s="1">
        <f t="shared" si="46"/>
        <v>269.39942596435549</v>
      </c>
      <c r="P325" s="4" t="str">
        <f t="shared" si="53"/>
        <v>Ca(NO3)2*2H2O</v>
      </c>
      <c r="Q325" s="1">
        <f t="shared" si="47"/>
        <v>-1403.9830297851563</v>
      </c>
      <c r="R325" s="1">
        <f t="shared" si="48"/>
        <v>-1540.758</v>
      </c>
      <c r="T325" s="1">
        <f t="shared" si="49"/>
        <v>0</v>
      </c>
      <c r="U325" s="1">
        <f t="shared" si="50"/>
        <v>231.49605622002989</v>
      </c>
      <c r="W325" s="8" t="str">
        <f t="shared" si="51"/>
        <v/>
      </c>
      <c r="X325" s="8" t="str">
        <f t="shared" si="52"/>
        <v/>
      </c>
    </row>
    <row r="326" spans="1:24" ht="18">
      <c r="A326" s="4" t="s">
        <v>79</v>
      </c>
      <c r="B326" s="4">
        <v>1</v>
      </c>
      <c r="C326" s="1" cm="1">
        <f t="array" ref="C326">_xll.H($A326,25)/$B326</f>
        <v>-1315.0310212402344</v>
      </c>
      <c r="D326" s="1" cm="1">
        <f t="array" ref="D326">_xll.S($A326,25)/$B326</f>
        <v>342.26378979492188</v>
      </c>
      <c r="E326" s="1" cm="1">
        <f t="array" ref="E326">_xll.CP($A326,25)/$B326</f>
        <v>0</v>
      </c>
      <c r="F326" s="8" t="e" cm="1">
        <f t="array" ref="F326">IF(_xll.DE(A326)&gt;0,_xll.MW(A326)/(602.2*_xll.DE(A326)),"")/$B326</f>
        <v>#VALUE!</v>
      </c>
      <c r="H326" s="4" t="s">
        <v>2753</v>
      </c>
      <c r="I326" s="1" t="e" cm="1">
        <f t="array" ref="I326">_xll.H($H326,25)/$B326</f>
        <v>#VALUE!</v>
      </c>
      <c r="J326" s="1" t="e" cm="1">
        <f t="array" ref="J326">_xll.S($H326,25)/$B326</f>
        <v>#VALUE!</v>
      </c>
      <c r="K326" s="1" t="e" cm="1">
        <f t="array" ref="K326">_xll.CP($H326,25)/$B326</f>
        <v>#VALUE!</v>
      </c>
      <c r="L326" s="8" t="e" cm="1">
        <f t="array" ref="L326">IF(_xll.DE(H326)&gt;0,_xll.MW(H326)/(602.2*_xll.DE(H326)),"")/$B326</f>
        <v>#VALUE!</v>
      </c>
      <c r="N326" s="1" t="str">
        <f t="shared" si="45"/>
        <v/>
      </c>
      <c r="O326" s="1" t="str">
        <f t="shared" si="46"/>
        <v/>
      </c>
      <c r="P326" s="4" t="str">
        <f t="shared" si="53"/>
        <v>Cs2Cd(NO3)4</v>
      </c>
      <c r="Q326" s="1" t="str">
        <f t="shared" si="47"/>
        <v/>
      </c>
      <c r="R326" s="1" t="str">
        <f t="shared" si="48"/>
        <v/>
      </c>
      <c r="T326" s="1" t="str">
        <f t="shared" si="49"/>
        <v/>
      </c>
      <c r="U326" s="1" t="str">
        <f t="shared" si="50"/>
        <v/>
      </c>
      <c r="W326" s="8" t="str">
        <f t="shared" si="51"/>
        <v/>
      </c>
      <c r="X326" s="8" t="str">
        <f t="shared" si="52"/>
        <v/>
      </c>
    </row>
    <row r="327" spans="1:24">
      <c r="A327" s="4" t="s">
        <v>392</v>
      </c>
      <c r="B327" s="4">
        <v>1</v>
      </c>
      <c r="C327" s="1" cm="1">
        <f t="array" ref="C327">_xll.H($A327,25)/$B327</f>
        <v>-1313.3580852050782</v>
      </c>
      <c r="D327" s="1" cm="1">
        <f t="array" ref="D327">_xll.S($A327,25)/$B327</f>
        <v>-146.20989468383789</v>
      </c>
      <c r="E327" s="1" cm="1">
        <f t="array" ref="E327">_xll.CP($A327,25)/$B327</f>
        <v>0</v>
      </c>
      <c r="F327" s="8" t="e" cm="1">
        <f t="array" ref="F327">IF(_xll.DE(A327)&gt;0,_xll.MW(A327)/(602.2*_xll.DE(A327)),"")/$B327</f>
        <v>#VALUE!</v>
      </c>
      <c r="H327" s="4" t="s">
        <v>2475</v>
      </c>
      <c r="I327" s="1" t="e" cm="1">
        <f t="array" ref="I327">_xll.H($H327,25)/$B327</f>
        <v>#VALUE!</v>
      </c>
      <c r="J327" s="1" t="e" cm="1">
        <f t="array" ref="J327">_xll.S($H327,25)/$B327</f>
        <v>#VALUE!</v>
      </c>
      <c r="K327" s="1" t="e" cm="1">
        <f t="array" ref="K327">_xll.CP($H327,25)/$B327</f>
        <v>#VALUE!</v>
      </c>
      <c r="L327" s="8" t="e" cm="1">
        <f t="array" ref="L327">IF(_xll.DE(H327)&gt;0,_xll.MW(H327)/(602.2*_xll.DE(H327)),"")/$B327</f>
        <v>#VALUE!</v>
      </c>
      <c r="N327" s="1" t="str">
        <f t="shared" si="45"/>
        <v/>
      </c>
      <c r="O327" s="1" t="str">
        <f t="shared" si="46"/>
        <v/>
      </c>
      <c r="P327" s="4" t="str">
        <f t="shared" si="53"/>
        <v>Ce(NO3)3*2NH3</v>
      </c>
      <c r="Q327" s="1" t="str">
        <f t="shared" si="47"/>
        <v/>
      </c>
      <c r="R327" s="1" t="str">
        <f t="shared" si="48"/>
        <v/>
      </c>
      <c r="T327" s="1" t="str">
        <f t="shared" si="49"/>
        <v/>
      </c>
      <c r="U327" s="1" t="str">
        <f t="shared" si="50"/>
        <v/>
      </c>
      <c r="W327" s="8" t="str">
        <f t="shared" si="51"/>
        <v/>
      </c>
      <c r="X327" s="8" t="str">
        <f t="shared" si="52"/>
        <v/>
      </c>
    </row>
    <row r="328" spans="1:24">
      <c r="A328" s="4" t="s">
        <v>108</v>
      </c>
      <c r="B328" s="4">
        <v>1</v>
      </c>
      <c r="C328" s="1" cm="1">
        <f t="array" ref="C328">_xll.H($A328,25)/$B328</f>
        <v>-1307.7340476074219</v>
      </c>
      <c r="D328" s="1" cm="1">
        <f t="array" ref="D328">_xll.S($A328,25)/$B328</f>
        <v>233.46719680786134</v>
      </c>
      <c r="E328" s="1" cm="1">
        <f t="array" ref="E328">_xll.CP($A328,25)/$B328</f>
        <v>0</v>
      </c>
      <c r="F328" s="8" t="e" cm="1">
        <f t="array" ref="F328">IF(_xll.DE(A328)&gt;0,_xll.MW(A328)/(602.2*_xll.DE(A328)),"")/$B328</f>
        <v>#VALUE!</v>
      </c>
      <c r="H328" s="4" t="s">
        <v>2476</v>
      </c>
      <c r="I328" s="1" t="e" cm="1">
        <f t="array" ref="I328">_xll.H($H328,25)/$B328</f>
        <v>#VALUE!</v>
      </c>
      <c r="J328" s="1" t="e" cm="1">
        <f t="array" ref="J328">_xll.S($H328,25)/$B328</f>
        <v>#VALUE!</v>
      </c>
      <c r="K328" s="1" t="e" cm="1">
        <f t="array" ref="K328">_xll.CP($H328,25)/$B328</f>
        <v>#VALUE!</v>
      </c>
      <c r="L328" s="8" t="e" cm="1">
        <f t="array" ref="L328">IF(_xll.DE(H328)&gt;0,_xll.MW(H328)/(602.2*_xll.DE(H328)),"")/$B328</f>
        <v>#VALUE!</v>
      </c>
      <c r="N328" s="1" t="str">
        <f t="shared" si="45"/>
        <v/>
      </c>
      <c r="O328" s="1" t="str">
        <f t="shared" si="46"/>
        <v/>
      </c>
      <c r="P328" s="4" t="str">
        <f t="shared" si="53"/>
        <v>Cr(NO3)2*3H2O</v>
      </c>
      <c r="Q328" s="1" t="str">
        <f t="shared" si="47"/>
        <v/>
      </c>
      <c r="R328" s="1" t="str">
        <f t="shared" si="48"/>
        <v/>
      </c>
      <c r="T328" s="1" t="str">
        <f t="shared" si="49"/>
        <v/>
      </c>
      <c r="U328" s="1" t="str">
        <f t="shared" si="50"/>
        <v/>
      </c>
      <c r="W328" s="8" t="str">
        <f t="shared" si="51"/>
        <v/>
      </c>
      <c r="X328" s="8" t="str">
        <f t="shared" si="52"/>
        <v/>
      </c>
    </row>
    <row r="329" spans="1:24">
      <c r="A329" s="1" t="s">
        <v>290</v>
      </c>
      <c r="B329" s="4">
        <v>1</v>
      </c>
      <c r="C329" s="1" cm="1">
        <f t="array" ref="C329">_xll.H($A329,25)/$B329</f>
        <v>-1247.6689787597657</v>
      </c>
      <c r="D329" s="1" cm="1">
        <f t="array" ref="D329">_xll.S($A329,25)/$B329</f>
        <v>355.64</v>
      </c>
      <c r="E329" s="1" cm="1">
        <f t="array" ref="E329">_xll.CP($A329,25)/$B329</f>
        <v>0</v>
      </c>
      <c r="F329" s="8" t="e" cm="1">
        <f t="array" ref="F329">IF(_xll.DE(A329)&gt;0,_xll.MW(A329)/(602.2*_xll.DE(A329)),"")/$B329</f>
        <v>#VALUE!</v>
      </c>
      <c r="H329" s="1" t="s">
        <v>2477</v>
      </c>
      <c r="I329" s="1" t="e" cm="1">
        <f t="array" ref="I329">_xll.H($H329,25)/$B329</f>
        <v>#VALUE!</v>
      </c>
      <c r="J329" s="1" t="e" cm="1">
        <f t="array" ref="J329">_xll.S($H329,25)/$B329</f>
        <v>#VALUE!</v>
      </c>
      <c r="K329" s="1" t="e" cm="1">
        <f t="array" ref="K329">_xll.CP($H329,25)/$B329</f>
        <v>#VALUE!</v>
      </c>
      <c r="L329" s="8" t="e" cm="1">
        <f t="array" ref="L329">IF(_xll.DE(H329)&gt;0,_xll.MW(H329)/(602.2*_xll.DE(H329)),"")/$B329</f>
        <v>#VALUE!</v>
      </c>
      <c r="N329" s="1" t="str">
        <f t="shared" si="45"/>
        <v/>
      </c>
      <c r="O329" s="1" t="str">
        <f t="shared" si="46"/>
        <v/>
      </c>
      <c r="P329" s="4" t="str">
        <f t="shared" si="53"/>
        <v>Hf(NO3)4*PO(NO3)3</v>
      </c>
      <c r="Q329" s="1" t="str">
        <f t="shared" si="47"/>
        <v/>
      </c>
      <c r="R329" s="1" t="str">
        <f t="shared" si="48"/>
        <v/>
      </c>
      <c r="T329" s="1" t="str">
        <f t="shared" si="49"/>
        <v/>
      </c>
      <c r="U329" s="1" t="str">
        <f t="shared" si="50"/>
        <v/>
      </c>
      <c r="W329" s="8" t="str">
        <f t="shared" si="51"/>
        <v/>
      </c>
      <c r="X329" s="8" t="str">
        <f t="shared" si="52"/>
        <v/>
      </c>
    </row>
    <row r="330" spans="1:24" ht="18">
      <c r="A330" s="4" t="s">
        <v>90</v>
      </c>
      <c r="B330" s="4">
        <v>1</v>
      </c>
      <c r="C330" s="1" cm="1">
        <f t="array" ref="C330">_xll.H($A330,25)/$B330</f>
        <v>-1224.7000087890626</v>
      </c>
      <c r="D330" s="1" cm="1">
        <f t="array" ref="D330">_xll.S($A330,25)/$B330</f>
        <v>1128.400080078125</v>
      </c>
      <c r="E330" s="1" cm="1">
        <f t="array" ref="E330">_xll.CP($A330,25)/$B330</f>
        <v>0</v>
      </c>
      <c r="F330" s="8" t="e" cm="1">
        <f t="array" ref="F330">IF(_xll.DE(A330)&gt;0,_xll.MW(A330)/(602.2*_xll.DE(A330)),"")/$B330</f>
        <v>#VALUE!</v>
      </c>
      <c r="H330" s="4" t="s">
        <v>2754</v>
      </c>
      <c r="I330" s="1" t="e" cm="1">
        <f t="array" ref="I330">_xll.H($H330,25)/$B330</f>
        <v>#VALUE!</v>
      </c>
      <c r="J330" s="1" t="e" cm="1">
        <f t="array" ref="J330">_xll.S($H330,25)/$B330</f>
        <v>#VALUE!</v>
      </c>
      <c r="K330" s="1" t="e" cm="1">
        <f t="array" ref="K330">_xll.CP($H330,25)/$B330</f>
        <v>#VALUE!</v>
      </c>
      <c r="L330" s="8" t="e" cm="1">
        <f t="array" ref="L330">IF(_xll.DE(H330)&gt;0,_xll.MW(H330)/(602.2*_xll.DE(H330)),"")/$B330</f>
        <v>#VALUE!</v>
      </c>
      <c r="N330" s="1" t="str">
        <f t="shared" si="45"/>
        <v/>
      </c>
      <c r="O330" s="1" t="str">
        <f t="shared" si="46"/>
        <v/>
      </c>
      <c r="P330" s="4" t="str">
        <f t="shared" si="53"/>
        <v>Bi8Se9(NO3)6</v>
      </c>
      <c r="Q330" s="1" t="str">
        <f t="shared" si="47"/>
        <v/>
      </c>
      <c r="R330" s="1" t="str">
        <f t="shared" si="48"/>
        <v/>
      </c>
      <c r="T330" s="1" t="str">
        <f t="shared" si="49"/>
        <v/>
      </c>
      <c r="U330" s="1" t="str">
        <f t="shared" si="50"/>
        <v/>
      </c>
      <c r="W330" s="8" t="str">
        <f t="shared" si="51"/>
        <v/>
      </c>
      <c r="X330" s="8" t="str">
        <f t="shared" si="52"/>
        <v/>
      </c>
    </row>
    <row r="331" spans="1:24">
      <c r="A331" s="4" t="s">
        <v>2494</v>
      </c>
      <c r="B331" s="4">
        <v>1</v>
      </c>
      <c r="C331" s="1" t="e" cm="1">
        <f t="array" ref="C331">_xll.H($A331,25)/$B331</f>
        <v>#VALUE!</v>
      </c>
      <c r="D331" s="1" t="e" cm="1">
        <f t="array" ref="D331">_xll.S($A331,25)/$B331</f>
        <v>#VALUE!</v>
      </c>
      <c r="E331" s="1" t="e" cm="1">
        <f t="array" ref="E331">_xll.CP($A331,25)/$B331</f>
        <v>#VALUE!</v>
      </c>
      <c r="F331" s="8" t="e" cm="1">
        <f t="array" ref="F331">IF(_xll.DE(A331)&gt;0,_xll.MW(A331)/(602.2*_xll.DE(A331)),"")/$B331</f>
        <v>#VALUE!</v>
      </c>
      <c r="H331" s="4" t="s">
        <v>2478</v>
      </c>
      <c r="I331" s="1" t="e" cm="1">
        <f t="array" ref="I331">_xll.H($H331,25)/$B331</f>
        <v>#VALUE!</v>
      </c>
      <c r="J331" s="1" t="e" cm="1">
        <f t="array" ref="J331">_xll.S($H331,25)/$B331</f>
        <v>#VALUE!</v>
      </c>
      <c r="K331" s="1" t="e" cm="1">
        <f t="array" ref="K331">_xll.CP($H331,25)/$B331</f>
        <v>#VALUE!</v>
      </c>
      <c r="L331" s="8" t="e" cm="1">
        <f t="array" ref="L331">IF(_xll.DE(H331)&gt;0,_xll.MW(H331)/(602.2*_xll.DE(H331)),"")/$B331</f>
        <v>#VALUE!</v>
      </c>
      <c r="N331" s="1" t="str">
        <f t="shared" si="45"/>
        <v/>
      </c>
      <c r="O331" s="1" t="str">
        <f t="shared" si="46"/>
        <v/>
      </c>
      <c r="P331" s="4" t="str">
        <f t="shared" si="53"/>
        <v>Co(NH3)5*(NO3)*((NO3))2</v>
      </c>
      <c r="Q331" s="1" t="str">
        <f t="shared" si="47"/>
        <v/>
      </c>
      <c r="R331" s="1" t="str">
        <f t="shared" si="48"/>
        <v/>
      </c>
      <c r="T331" s="1" t="str">
        <f t="shared" si="49"/>
        <v/>
      </c>
      <c r="U331" s="1" t="str">
        <f t="shared" si="50"/>
        <v/>
      </c>
      <c r="W331" s="8" t="str">
        <f t="shared" si="51"/>
        <v/>
      </c>
      <c r="X331" s="8" t="str">
        <f t="shared" si="52"/>
        <v/>
      </c>
    </row>
    <row r="332" spans="1:24" ht="18">
      <c r="A332" s="4" t="s">
        <v>31</v>
      </c>
      <c r="B332" s="4">
        <v>1</v>
      </c>
      <c r="C332" s="1" cm="1">
        <f t="array" ref="C332">_xll.H($A332,25)/$B332</f>
        <v>-1158.9680000000001</v>
      </c>
      <c r="D332" s="1" cm="1">
        <f t="array" ref="D332">_xll.S($A332,25)/$B332</f>
        <v>133.88800000000001</v>
      </c>
      <c r="E332" s="1" cm="1">
        <f t="array" ref="E332">_xll.CP($A332,25)/$B332</f>
        <v>0</v>
      </c>
      <c r="F332" s="8" t="e" cm="1">
        <f t="array" ref="F332">IF(_xll.DE(A332)&gt;0,_xll.MW(A332)/(602.2*_xll.DE(A332)),"")/$B332</f>
        <v>#VALUE!</v>
      </c>
      <c r="H332" s="4" t="s">
        <v>2755</v>
      </c>
      <c r="I332" s="1" t="e" cm="1">
        <f t="array" ref="I332">_xll.H($H332,25)/$B332</f>
        <v>#VALUE!</v>
      </c>
      <c r="J332" s="1" t="e" cm="1">
        <f t="array" ref="J332">_xll.S($H332,25)/$B332</f>
        <v>#VALUE!</v>
      </c>
      <c r="K332" s="1" t="e" cm="1">
        <f t="array" ref="K332">_xll.CP($H332,25)/$B332</f>
        <v>#VALUE!</v>
      </c>
      <c r="L332" s="8" t="e" cm="1">
        <f t="array" ref="L332">IF(_xll.DE(H332)&gt;0,_xll.MW(H332)/(602.2*_xll.DE(H332)),"")/$B332</f>
        <v>#VALUE!</v>
      </c>
      <c r="N332" s="1" t="str">
        <f t="shared" si="45"/>
        <v/>
      </c>
      <c r="O332" s="1" t="str">
        <f t="shared" si="46"/>
        <v/>
      </c>
      <c r="P332" s="4" t="str">
        <f t="shared" si="53"/>
        <v>Pa(NO3)2O</v>
      </c>
      <c r="Q332" s="1" t="str">
        <f t="shared" si="47"/>
        <v/>
      </c>
      <c r="R332" s="1" t="str">
        <f t="shared" si="48"/>
        <v/>
      </c>
      <c r="T332" s="1" t="str">
        <f t="shared" si="49"/>
        <v/>
      </c>
      <c r="U332" s="1" t="str">
        <f t="shared" si="50"/>
        <v/>
      </c>
      <c r="W332" s="8" t="str">
        <f t="shared" si="51"/>
        <v/>
      </c>
      <c r="X332" s="8" t="str">
        <f t="shared" si="52"/>
        <v/>
      </c>
    </row>
    <row r="333" spans="1:24">
      <c r="A333" s="4" t="s">
        <v>358</v>
      </c>
      <c r="B333" s="4">
        <v>1</v>
      </c>
      <c r="C333" s="1" cm="1">
        <f t="array" ref="C333">_xll.H($A333,25)/$B333</f>
        <v>-1132.0000463867189</v>
      </c>
      <c r="D333" s="1" cm="1">
        <f t="array" ref="D333">_xll.S($A333,25)/$B333</f>
        <v>255.00000762939453</v>
      </c>
      <c r="E333" s="1" cm="1">
        <f t="array" ref="E333">_xll.CP($A333,25)/$B333</f>
        <v>0</v>
      </c>
      <c r="F333" s="8" t="e" cm="1">
        <f t="array" ref="F333">IF(_xll.DE(A333)&gt;0,_xll.MW(A333)/(602.2*_xll.DE(A333)),"")/$B333</f>
        <v>#VALUE!</v>
      </c>
      <c r="H333" s="4" t="s">
        <v>2479</v>
      </c>
      <c r="I333" s="1" t="e" cm="1">
        <f t="array" ref="I333">_xll.H($H333,25)/$B333</f>
        <v>#VALUE!</v>
      </c>
      <c r="J333" s="1" t="e" cm="1">
        <f t="array" ref="J333">_xll.S($H333,25)/$B333</f>
        <v>#VALUE!</v>
      </c>
      <c r="K333" s="1" t="e" cm="1">
        <f t="array" ref="K333">_xll.CP($H333,25)/$B333</f>
        <v>#VALUE!</v>
      </c>
      <c r="L333" s="8" t="e" cm="1">
        <f t="array" ref="L333">IF(_xll.DE(H333)&gt;0,_xll.MW(H333)/(602.2*_xll.DE(H333)),"")/$B333</f>
        <v>#VALUE!</v>
      </c>
      <c r="N333" s="1" t="str">
        <f t="shared" si="45"/>
        <v/>
      </c>
      <c r="O333" s="1" t="str">
        <f t="shared" si="46"/>
        <v/>
      </c>
      <c r="P333" s="4" t="str">
        <f t="shared" si="53"/>
        <v>Co(NH3)6*(NO3)3</v>
      </c>
      <c r="Q333" s="1" t="str">
        <f t="shared" si="47"/>
        <v/>
      </c>
      <c r="R333" s="1" t="str">
        <f t="shared" si="48"/>
        <v/>
      </c>
      <c r="T333" s="1" t="str">
        <f t="shared" si="49"/>
        <v/>
      </c>
      <c r="U333" s="1" t="str">
        <f t="shared" si="50"/>
        <v/>
      </c>
      <c r="W333" s="8" t="str">
        <f t="shared" si="51"/>
        <v/>
      </c>
      <c r="X333" s="8" t="str">
        <f t="shared" si="52"/>
        <v/>
      </c>
    </row>
    <row r="334" spans="1:24" ht="18">
      <c r="A334" s="1" t="s">
        <v>419</v>
      </c>
      <c r="B334" s="4">
        <v>1</v>
      </c>
      <c r="C334" s="1" cm="1">
        <f t="array" ref="C334">_xll.H($A334,25)/$B334</f>
        <v>-1112.944</v>
      </c>
      <c r="D334" s="1" cm="1">
        <f t="array" ref="D334">_xll.S($A334,25)/$B334</f>
        <v>43.48431053161621</v>
      </c>
      <c r="E334" s="1" cm="1">
        <f t="array" ref="E334">_xll.CP($A334,25)/$B334</f>
        <v>0</v>
      </c>
      <c r="F334" s="8" t="e" cm="1">
        <f t="array" ref="F334">IF(_xll.DE(A334)&gt;0,_xll.MW(A334)/(602.2*_xll.DE(A334)),"")/$B334</f>
        <v>#VALUE!</v>
      </c>
      <c r="H334" s="1" t="s">
        <v>2756</v>
      </c>
      <c r="I334" s="1" t="e" cm="1">
        <f t="array" ref="I334">_xll.H($H334,25)/$B334</f>
        <v>#VALUE!</v>
      </c>
      <c r="J334" s="1" t="e" cm="1">
        <f t="array" ref="J334">_xll.S($H334,25)/$B334</f>
        <v>#VALUE!</v>
      </c>
      <c r="K334" s="1" t="e" cm="1">
        <f t="array" ref="K334">_xll.CP($H334,25)/$B334</f>
        <v>#VALUE!</v>
      </c>
      <c r="L334" s="8" t="e" cm="1">
        <f t="array" ref="L334">IF(_xll.DE(H334)&gt;0,_xll.MW(H334)/(602.2*_xll.DE(H334)),"")/$B334</f>
        <v>#VALUE!</v>
      </c>
      <c r="N334" s="1" t="str">
        <f t="shared" si="45"/>
        <v/>
      </c>
      <c r="O334" s="1" t="str">
        <f t="shared" si="46"/>
        <v/>
      </c>
      <c r="P334" s="4" t="str">
        <f t="shared" si="53"/>
        <v>HfO(NO3)2</v>
      </c>
      <c r="Q334" s="1" t="str">
        <f t="shared" si="47"/>
        <v/>
      </c>
      <c r="R334" s="1" t="str">
        <f t="shared" si="48"/>
        <v/>
      </c>
      <c r="T334" s="1" t="str">
        <f t="shared" si="49"/>
        <v/>
      </c>
      <c r="U334" s="1" t="str">
        <f t="shared" si="50"/>
        <v/>
      </c>
      <c r="W334" s="8" t="str">
        <f t="shared" si="51"/>
        <v/>
      </c>
      <c r="X334" s="8" t="str">
        <f t="shared" si="52"/>
        <v/>
      </c>
    </row>
    <row r="335" spans="1:24">
      <c r="A335" s="4" t="s">
        <v>371</v>
      </c>
      <c r="B335" s="4">
        <v>1</v>
      </c>
      <c r="C335" s="1" cm="1">
        <f t="array" ref="C335">_xll.H($A335,25)/$B335</f>
        <v>-1110.9780256347656</v>
      </c>
      <c r="D335" s="1" cm="1">
        <f t="array" ref="D335">_xll.S($A335,25)/$B335</f>
        <v>156.9</v>
      </c>
      <c r="E335" s="1" cm="1">
        <f t="array" ref="E335">_xll.CP($A335,25)/$B335</f>
        <v>0</v>
      </c>
      <c r="F335" s="8" t="e" cm="1">
        <f t="array" ref="F335">IF(_xll.DE(A335)&gt;0,_xll.MW(A335)/(602.2*_xll.DE(A335)),"")/$B335</f>
        <v>#VALUE!</v>
      </c>
      <c r="H335" s="4" t="s">
        <v>2480</v>
      </c>
      <c r="I335" s="1" t="e" cm="1">
        <f t="array" ref="I335">_xll.H($H335,25)/$B335</f>
        <v>#VALUE!</v>
      </c>
      <c r="J335" s="1" t="e" cm="1">
        <f t="array" ref="J335">_xll.S($H335,25)/$B335</f>
        <v>#VALUE!</v>
      </c>
      <c r="K335" s="1" t="e" cm="1">
        <f t="array" ref="K335">_xll.CP($H335,25)/$B335</f>
        <v>#VALUE!</v>
      </c>
      <c r="L335" s="8" t="e" cm="1">
        <f t="array" ref="L335">IF(_xll.DE(H335)&gt;0,_xll.MW(H335)/(602.2*_xll.DE(H335)),"")/$B335</f>
        <v>#VALUE!</v>
      </c>
      <c r="N335" s="1" t="str">
        <f t="shared" si="45"/>
        <v/>
      </c>
      <c r="O335" s="1" t="str">
        <f t="shared" si="46"/>
        <v/>
      </c>
      <c r="P335" s="4" t="str">
        <f t="shared" si="53"/>
        <v>Ca(NO3)2*H2O</v>
      </c>
      <c r="Q335" s="1" t="str">
        <f t="shared" si="47"/>
        <v/>
      </c>
      <c r="R335" s="1" t="str">
        <f t="shared" si="48"/>
        <v/>
      </c>
      <c r="T335" s="1" t="str">
        <f t="shared" si="49"/>
        <v/>
      </c>
      <c r="U335" s="1" t="str">
        <f t="shared" si="50"/>
        <v/>
      </c>
      <c r="W335" s="8" t="str">
        <f t="shared" si="51"/>
        <v/>
      </c>
      <c r="X335" s="8" t="str">
        <f t="shared" si="52"/>
        <v/>
      </c>
    </row>
    <row r="336" spans="1:24" ht="18">
      <c r="A336" s="4" t="s">
        <v>157</v>
      </c>
      <c r="B336" s="4">
        <v>1</v>
      </c>
      <c r="C336" s="1" cm="1">
        <f t="array" ref="C336">_xll.H($A336,25)/$B336</f>
        <v>-1093.7000004882814</v>
      </c>
      <c r="D336" s="1" cm="1">
        <f t="array" ref="D336">_xll.S($A336,25)/$B336</f>
        <v>125.50000125122071</v>
      </c>
      <c r="E336" s="1" cm="1">
        <f t="array" ref="E336">_xll.CP($A336,25)/$B336</f>
        <v>0</v>
      </c>
      <c r="F336" s="8" t="e" cm="1">
        <f t="array" ref="F336">IF(_xll.DE(A336)&gt;0,_xll.MW(A336)/(602.2*_xll.DE(A336)),"")/$B336</f>
        <v>#VALUE!</v>
      </c>
      <c r="H336" s="4" t="s">
        <v>2757</v>
      </c>
      <c r="I336" s="1" t="e" cm="1">
        <f t="array" ref="I336">_xll.H($H336,25)/$B336</f>
        <v>#VALUE!</v>
      </c>
      <c r="J336" s="1" t="e" cm="1">
        <f t="array" ref="J336">_xll.S($H336,25)/$B336</f>
        <v>#VALUE!</v>
      </c>
      <c r="K336" s="1" t="e" cm="1">
        <f t="array" ref="K336">_xll.CP($H336,25)/$B336</f>
        <v>#VALUE!</v>
      </c>
      <c r="L336" s="8" t="e" cm="1">
        <f t="array" ref="L336">IF(_xll.DE(H336)&gt;0,_xll.MW(H336)/(602.2*_xll.DE(H336)),"")/$B336</f>
        <v>#VALUE!</v>
      </c>
      <c r="N336" s="1" t="str">
        <f t="shared" si="45"/>
        <v/>
      </c>
      <c r="O336" s="1" t="str">
        <f t="shared" si="46"/>
        <v/>
      </c>
      <c r="P336" s="4" t="str">
        <f t="shared" si="53"/>
        <v>PaO(NO3)2</v>
      </c>
      <c r="Q336" s="1" t="str">
        <f t="shared" si="47"/>
        <v/>
      </c>
      <c r="R336" s="1" t="str">
        <f t="shared" si="48"/>
        <v/>
      </c>
      <c r="T336" s="1" t="str">
        <f t="shared" si="49"/>
        <v/>
      </c>
      <c r="U336" s="1" t="str">
        <f t="shared" si="50"/>
        <v/>
      </c>
      <c r="W336" s="8" t="str">
        <f t="shared" si="51"/>
        <v/>
      </c>
      <c r="X336" s="8" t="str">
        <f t="shared" si="52"/>
        <v/>
      </c>
    </row>
    <row r="337" spans="1:24" ht="18">
      <c r="A337" s="4" t="s">
        <v>0</v>
      </c>
      <c r="B337" s="4">
        <v>1</v>
      </c>
      <c r="C337" s="1" cm="1">
        <f t="array" ref="C337">_xll.H($A337,25)/$B337</f>
        <v>-1082.8190212402344</v>
      </c>
      <c r="D337" s="1" cm="1">
        <f t="array" ref="D337">_xll.S($A337,25)/$B337</f>
        <v>61.375098617553711</v>
      </c>
      <c r="E337" s="1" cm="1">
        <f t="array" ref="E337">_xll.CP($A337,25)/$B337</f>
        <v>0</v>
      </c>
      <c r="F337" s="8" t="e" cm="1">
        <f t="array" ref="F337">IF(_xll.DE(A337)&gt;0,_xll.MW(A337)/(602.2*_xll.DE(A337)),"")/$B337</f>
        <v>#VALUE!</v>
      </c>
      <c r="H337" s="4" t="s">
        <v>2758</v>
      </c>
      <c r="I337" s="1" t="e" cm="1">
        <f t="array" ref="I337">_xll.H($H337,25)/$B337</f>
        <v>#VALUE!</v>
      </c>
      <c r="J337" s="1" t="e" cm="1">
        <f t="array" ref="J337">_xll.S($H337,25)/$B337</f>
        <v>#VALUE!</v>
      </c>
      <c r="K337" s="1" t="e" cm="1">
        <f t="array" ref="K337">_xll.CP($H337,25)/$B337</f>
        <v>#VALUE!</v>
      </c>
      <c r="L337" s="8" t="e" cm="1">
        <f t="array" ref="L337">IF(_xll.DE(H337)&gt;0,_xll.MW(H337)/(602.2*_xll.DE(H337)),"")/$B337</f>
        <v>#VALUE!</v>
      </c>
      <c r="N337" s="1" t="str">
        <f t="shared" si="45"/>
        <v/>
      </c>
      <c r="O337" s="1" t="str">
        <f t="shared" si="46"/>
        <v/>
      </c>
      <c r="P337" s="4" t="str">
        <f t="shared" si="53"/>
        <v>ZrO(NO3)2</v>
      </c>
      <c r="Q337" s="1" t="str">
        <f t="shared" si="47"/>
        <v/>
      </c>
      <c r="R337" s="1" t="str">
        <f t="shared" si="48"/>
        <v/>
      </c>
      <c r="T337" s="1" t="str">
        <f t="shared" si="49"/>
        <v/>
      </c>
      <c r="U337" s="1" t="str">
        <f t="shared" si="50"/>
        <v/>
      </c>
      <c r="W337" s="8" t="str">
        <f t="shared" si="51"/>
        <v/>
      </c>
      <c r="X337" s="8" t="str">
        <f t="shared" si="52"/>
        <v/>
      </c>
    </row>
    <row r="338" spans="1:24">
      <c r="A338" s="4" t="s">
        <v>412</v>
      </c>
      <c r="B338" s="4">
        <v>1</v>
      </c>
      <c r="C338" s="1" cm="1">
        <f t="array" ref="C338">_xll.H($A338,25)/$B338</f>
        <v>-1081.9820424804689</v>
      </c>
      <c r="D338" s="1" cm="1">
        <f t="array" ref="D338">_xll.S($A338,25)/$B338</f>
        <v>385.93630084228516</v>
      </c>
      <c r="E338" s="1" cm="1">
        <f t="array" ref="E338">_xll.CP($A338,25)/$B338</f>
        <v>0</v>
      </c>
      <c r="F338" s="8" t="e" cm="1">
        <f t="array" ref="F338">IF(_xll.DE(A338)&gt;0,_xll.MW(A338)/(602.2*_xll.DE(A338)),"")/$B338</f>
        <v>#VALUE!</v>
      </c>
      <c r="H338" s="4" t="s">
        <v>2481</v>
      </c>
      <c r="I338" s="1" t="e" cm="1">
        <f t="array" ref="I338">_xll.H($H338,25)/$B338</f>
        <v>#VALUE!</v>
      </c>
      <c r="J338" s="1" t="e" cm="1">
        <f t="array" ref="J338">_xll.S($H338,25)/$B338</f>
        <v>#VALUE!</v>
      </c>
      <c r="K338" s="1" t="e" cm="1">
        <f t="array" ref="K338">_xll.CP($H338,25)/$B338</f>
        <v>#VALUE!</v>
      </c>
      <c r="L338" s="8" t="e" cm="1">
        <f t="array" ref="L338">IF(_xll.DE(H338)&gt;0,_xll.MW(H338)/(602.2*_xll.DE(H338)),"")/$B338</f>
        <v>#VALUE!</v>
      </c>
      <c r="N338" s="1" t="str">
        <f t="shared" si="45"/>
        <v/>
      </c>
      <c r="O338" s="1" t="str">
        <f t="shared" si="46"/>
        <v/>
      </c>
      <c r="P338" s="4" t="str">
        <f t="shared" si="53"/>
        <v>Zn(NO3)2*6NH3</v>
      </c>
      <c r="Q338" s="1" t="str">
        <f t="shared" si="47"/>
        <v/>
      </c>
      <c r="R338" s="1" t="str">
        <f t="shared" si="48"/>
        <v/>
      </c>
      <c r="T338" s="1" t="str">
        <f t="shared" si="49"/>
        <v/>
      </c>
      <c r="U338" s="1" t="str">
        <f t="shared" si="50"/>
        <v/>
      </c>
      <c r="W338" s="8" t="str">
        <f t="shared" si="51"/>
        <v/>
      </c>
      <c r="X338" s="8" t="str">
        <f t="shared" si="52"/>
        <v/>
      </c>
    </row>
    <row r="339" spans="1:24">
      <c r="A339" s="4" t="s">
        <v>379</v>
      </c>
      <c r="B339" s="4">
        <v>1</v>
      </c>
      <c r="C339" s="1" cm="1">
        <f t="array" ref="C339">_xll.H($A339,25)/$B339</f>
        <v>-1048.0920638427735</v>
      </c>
      <c r="D339" s="1" cm="1">
        <f t="array" ref="D339">_xll.S($A339,25)/$B339</f>
        <v>275.37830169677733</v>
      </c>
      <c r="E339" s="1" cm="1">
        <f t="array" ref="E339">_xll.CP($A339,25)/$B339</f>
        <v>0</v>
      </c>
      <c r="F339" s="8" t="e" cm="1">
        <f t="array" ref="F339">IF(_xll.DE(A339)&gt;0,_xll.MW(A339)/(602.2*_xll.DE(A339)),"")/$B339</f>
        <v>#VALUE!</v>
      </c>
      <c r="H339" s="4" t="s">
        <v>2482</v>
      </c>
      <c r="I339" s="1" t="e" cm="1">
        <f t="array" ref="I339">_xll.H($H339,25)/$B339</f>
        <v>#VALUE!</v>
      </c>
      <c r="J339" s="1" t="e" cm="1">
        <f t="array" ref="J339">_xll.S($H339,25)/$B339</f>
        <v>#VALUE!</v>
      </c>
      <c r="K339" s="1" t="e" cm="1">
        <f t="array" ref="K339">_xll.CP($H339,25)/$B339</f>
        <v>#VALUE!</v>
      </c>
      <c r="L339" s="8" t="e" cm="1">
        <f t="array" ref="L339">IF(_xll.DE(H339)&gt;0,_xll.MW(H339)/(602.2*_xll.DE(H339)),"")/$B339</f>
        <v>#VALUE!</v>
      </c>
      <c r="N339" s="1" t="str">
        <f t="shared" si="45"/>
        <v/>
      </c>
      <c r="O339" s="1" t="str">
        <f t="shared" si="46"/>
        <v/>
      </c>
      <c r="P339" s="4" t="str">
        <f t="shared" si="53"/>
        <v>Cd(NO3)2*6NH3</v>
      </c>
      <c r="Q339" s="1" t="str">
        <f t="shared" si="47"/>
        <v/>
      </c>
      <c r="R339" s="1" t="str">
        <f t="shared" si="48"/>
        <v/>
      </c>
      <c r="T339" s="1" t="str">
        <f t="shared" si="49"/>
        <v/>
      </c>
      <c r="U339" s="1" t="str">
        <f t="shared" si="50"/>
        <v/>
      </c>
      <c r="W339" s="8" t="str">
        <f t="shared" si="51"/>
        <v/>
      </c>
      <c r="X339" s="8" t="str">
        <f t="shared" si="52"/>
        <v/>
      </c>
    </row>
    <row r="340" spans="1:24" ht="18">
      <c r="A340" s="4" t="s">
        <v>38</v>
      </c>
      <c r="B340" s="4">
        <v>1</v>
      </c>
      <c r="C340" s="1" cm="1">
        <f t="array" ref="C340">_xll.H($A340,25)/$B340</f>
        <v>-1029.2640638427736</v>
      </c>
      <c r="D340" s="1" cm="1">
        <f t="array" ref="D340">_xll.S($A340,25)/$B340</f>
        <v>259.40798403930665</v>
      </c>
      <c r="E340" s="1" cm="1">
        <f t="array" ref="E340">_xll.CP($A340,25)/$B340</f>
        <v>0</v>
      </c>
      <c r="F340" s="8" t="e" cm="1">
        <f t="array" ref="F340">IF(_xll.DE(A340)&gt;0,_xll.MW(A340)/(602.2*_xll.DE(A340)),"")/$B340</f>
        <v>#VALUE!</v>
      </c>
      <c r="H340" s="4" t="s">
        <v>2759</v>
      </c>
      <c r="I340" s="1" t="e" cm="1">
        <f t="array" ref="I340">_xll.H($H340,25)/$B340</f>
        <v>#VALUE!</v>
      </c>
      <c r="J340" s="1" t="e" cm="1">
        <f t="array" ref="J340">_xll.S($H340,25)/$B340</f>
        <v>#VALUE!</v>
      </c>
      <c r="K340" s="1" t="e" cm="1">
        <f t="array" ref="K340">_xll.CP($H340,25)/$B340</f>
        <v>#VALUE!</v>
      </c>
      <c r="L340" s="8" t="e" cm="1">
        <f t="array" ref="L340">IF(_xll.DE(H340)&gt;0,_xll.MW(H340)/(602.2*_xll.DE(H340)),"")/$B340</f>
        <v>#VALUE!</v>
      </c>
      <c r="N340" s="1" t="str">
        <f t="shared" si="45"/>
        <v/>
      </c>
      <c r="O340" s="1" t="str">
        <f t="shared" si="46"/>
        <v/>
      </c>
      <c r="P340" s="4" t="str">
        <f t="shared" si="53"/>
        <v>Np(NO3)5</v>
      </c>
      <c r="Q340" s="1" t="str">
        <f t="shared" si="47"/>
        <v/>
      </c>
      <c r="R340" s="1" t="str">
        <f t="shared" si="48"/>
        <v/>
      </c>
      <c r="T340" s="1" t="str">
        <f t="shared" si="49"/>
        <v/>
      </c>
      <c r="U340" s="1" t="str">
        <f t="shared" si="50"/>
        <v/>
      </c>
      <c r="W340" s="8" t="str">
        <f t="shared" si="51"/>
        <v/>
      </c>
      <c r="X340" s="8" t="str">
        <f t="shared" si="52"/>
        <v/>
      </c>
    </row>
    <row r="341" spans="1:24">
      <c r="A341" s="1" t="s">
        <v>248</v>
      </c>
      <c r="B341" s="4">
        <v>1</v>
      </c>
      <c r="C341" s="1" cm="1">
        <f t="array" ref="C341">_xll.H($A341,25)/$B341</f>
        <v>-1028.8000545654297</v>
      </c>
      <c r="D341" s="1" cm="1">
        <f t="array" ref="D341">_xll.S($A341,25)/$B341</f>
        <v>180.00000726318359</v>
      </c>
      <c r="E341" s="1" cm="1">
        <f t="array" ref="E341">_xll.CP($A341,25)/$B341</f>
        <v>0</v>
      </c>
      <c r="F341" s="8" t="e" cm="1">
        <f t="array" ref="F341">IF(_xll.DE(A341)&gt;0,_xll.MW(A341)/(602.2*_xll.DE(A341)),"")/$B341</f>
        <v>#VALUE!</v>
      </c>
      <c r="H341" s="1" t="s">
        <v>2483</v>
      </c>
      <c r="I341" s="1" t="e" cm="1">
        <f t="array" ref="I341">_xll.H($H341,25)/$B341</f>
        <v>#VALUE!</v>
      </c>
      <c r="J341" s="1" t="e" cm="1">
        <f t="array" ref="J341">_xll.S($H341,25)/$B341</f>
        <v>#VALUE!</v>
      </c>
      <c r="K341" s="1" t="e" cm="1">
        <f t="array" ref="K341">_xll.CP($H341,25)/$B341</f>
        <v>#VALUE!</v>
      </c>
      <c r="L341" s="8" t="e" cm="1">
        <f t="array" ref="L341">IF(_xll.DE(H341)&gt;0,_xll.MW(H341)/(602.2*_xll.DE(H341)),"")/$B341</f>
        <v>#VALUE!</v>
      </c>
      <c r="N341" s="1" t="str">
        <f t="shared" si="45"/>
        <v/>
      </c>
      <c r="O341" s="1" t="str">
        <f t="shared" si="46"/>
        <v/>
      </c>
      <c r="P341" s="4" t="str">
        <f t="shared" si="53"/>
        <v>MoO2(NO3)2*H2O</v>
      </c>
      <c r="Q341" s="1" t="str">
        <f t="shared" si="47"/>
        <v/>
      </c>
      <c r="R341" s="1" t="str">
        <f t="shared" si="48"/>
        <v/>
      </c>
      <c r="T341" s="1" t="str">
        <f t="shared" si="49"/>
        <v/>
      </c>
      <c r="U341" s="1" t="str">
        <f t="shared" si="50"/>
        <v/>
      </c>
      <c r="W341" s="8" t="str">
        <f t="shared" si="51"/>
        <v/>
      </c>
      <c r="X341" s="8" t="str">
        <f t="shared" si="52"/>
        <v/>
      </c>
    </row>
    <row r="342" spans="1:24" ht="18">
      <c r="A342" s="4" t="s">
        <v>89</v>
      </c>
      <c r="B342" s="4">
        <v>1</v>
      </c>
      <c r="C342" s="1" cm="1">
        <f t="array" ref="C342">_xll.H($A342,25)/$B342</f>
        <v>-1023.4059786376954</v>
      </c>
      <c r="D342" s="1" cm="1">
        <f t="array" ref="D342">_xll.S($A342,25)/$B342</f>
        <v>110.03919680786133</v>
      </c>
      <c r="E342" s="1" cm="1">
        <f t="array" ref="E342">_xll.CP($A342,25)/$B342</f>
        <v>0</v>
      </c>
      <c r="F342" s="8" t="e" cm="1">
        <f t="array" ref="F342">IF(_xll.DE(A342)&gt;0,_xll.MW(A342)/(602.2*_xll.DE(A342)),"")/$B342</f>
        <v>#VALUE!</v>
      </c>
      <c r="H342" s="4" t="s">
        <v>2760</v>
      </c>
      <c r="I342" s="1" t="e" cm="1">
        <f t="array" ref="I342">_xll.H($H342,25)/$B342</f>
        <v>#VALUE!</v>
      </c>
      <c r="J342" s="1" t="e" cm="1">
        <f t="array" ref="J342">_xll.S($H342,25)/$B342</f>
        <v>#VALUE!</v>
      </c>
      <c r="K342" s="1" t="e" cm="1">
        <f t="array" ref="K342">_xll.CP($H342,25)/$B342</f>
        <v>#VALUE!</v>
      </c>
      <c r="L342" s="8" t="e" cm="1">
        <f t="array" ref="L342">IF(_xll.DE(H342)&gt;0,_xll.MW(H342)/(602.2*_xll.DE(H342)),"")/$B342</f>
        <v>#VALUE!</v>
      </c>
      <c r="N342" s="1" t="str">
        <f t="shared" si="45"/>
        <v/>
      </c>
      <c r="O342" s="1" t="str">
        <f t="shared" si="46"/>
        <v/>
      </c>
      <c r="P342" s="4" t="str">
        <f t="shared" si="53"/>
        <v>BaFNO3</v>
      </c>
      <c r="Q342" s="1" t="str">
        <f t="shared" si="47"/>
        <v/>
      </c>
      <c r="R342" s="1" t="str">
        <f t="shared" si="48"/>
        <v/>
      </c>
      <c r="T342" s="1" t="str">
        <f t="shared" si="49"/>
        <v/>
      </c>
      <c r="U342" s="1" t="str">
        <f t="shared" si="50"/>
        <v/>
      </c>
      <c r="W342" s="8" t="str">
        <f t="shared" si="51"/>
        <v/>
      </c>
      <c r="X342" s="8" t="str">
        <f t="shared" si="52"/>
        <v/>
      </c>
    </row>
    <row r="343" spans="1:24" ht="18">
      <c r="A343" s="4" t="s">
        <v>247</v>
      </c>
      <c r="B343" s="4">
        <v>1</v>
      </c>
      <c r="C343" s="1" cm="1">
        <f t="array" ref="C343">_xll.H($A343,25)/$B343</f>
        <v>-1011.6909573974609</v>
      </c>
      <c r="D343" s="1" cm="1">
        <f t="array" ref="D343">_xll.S($A343,25)/$B343</f>
        <v>97.487196807861338</v>
      </c>
      <c r="E343" s="1" cm="1">
        <f t="array" ref="E343">_xll.CP($A343,25)/$B343</f>
        <v>0</v>
      </c>
      <c r="F343" s="8" t="e" cm="1">
        <f t="array" ref="F343">IF(_xll.DE(A343)&gt;0,_xll.MW(A343)/(602.2*_xll.DE(A343)),"")/$B343</f>
        <v>#VALUE!</v>
      </c>
      <c r="H343" s="4" t="s">
        <v>2761</v>
      </c>
      <c r="I343" s="1" t="e" cm="1">
        <f t="array" ref="I343">_xll.H($H343,25)/$B343</f>
        <v>#VALUE!</v>
      </c>
      <c r="J343" s="1" t="e" cm="1">
        <f t="array" ref="J343">_xll.S($H343,25)/$B343</f>
        <v>#VALUE!</v>
      </c>
      <c r="K343" s="1" t="e" cm="1">
        <f t="array" ref="K343">_xll.CP($H343,25)/$B343</f>
        <v>#VALUE!</v>
      </c>
      <c r="L343" s="8" t="e" cm="1">
        <f t="array" ref="L343">IF(_xll.DE(H343)&gt;0,_xll.MW(H343)/(602.2*_xll.DE(H343)),"")/$B343</f>
        <v>#VALUE!</v>
      </c>
      <c r="N343" s="1" t="str">
        <f t="shared" si="45"/>
        <v/>
      </c>
      <c r="O343" s="1" t="str">
        <f t="shared" si="46"/>
        <v/>
      </c>
      <c r="P343" s="4" t="str">
        <f t="shared" si="53"/>
        <v>Sr(NO3)F</v>
      </c>
      <c r="Q343" s="1" t="str">
        <f t="shared" si="47"/>
        <v/>
      </c>
      <c r="R343" s="1" t="str">
        <f t="shared" si="48"/>
        <v/>
      </c>
      <c r="T343" s="1" t="str">
        <f t="shared" si="49"/>
        <v/>
      </c>
      <c r="U343" s="1" t="str">
        <f t="shared" si="50"/>
        <v/>
      </c>
      <c r="W343" s="8" t="str">
        <f t="shared" si="51"/>
        <v/>
      </c>
      <c r="X343" s="8" t="str">
        <f t="shared" si="52"/>
        <v/>
      </c>
    </row>
    <row r="344" spans="1:24" ht="18">
      <c r="A344" s="4" t="s">
        <v>390</v>
      </c>
      <c r="B344" s="4">
        <v>1</v>
      </c>
      <c r="C344" s="1" cm="1">
        <f t="array" ref="C344">_xll.H($A344,25)/$B344</f>
        <v>-1009.5990212402344</v>
      </c>
      <c r="D344" s="1" cm="1">
        <f t="array" ref="D344">_xll.S($A344,25)/$B344</f>
        <v>89.956000000000003</v>
      </c>
      <c r="E344" s="1" cm="1">
        <f t="array" ref="E344">_xll.CP($A344,25)/$B344</f>
        <v>0</v>
      </c>
      <c r="F344" s="8" t="e" cm="1">
        <f t="array" ref="F344">IF(_xll.DE(A344)&gt;0,_xll.MW(A344)/(602.2*_xll.DE(A344)),"")/$B344</f>
        <v>#VALUE!</v>
      </c>
      <c r="H344" s="4" t="s">
        <v>2762</v>
      </c>
      <c r="I344" s="1" t="e" cm="1">
        <f t="array" ref="I344">_xll.H($H344,25)/$B344</f>
        <v>#VALUE!</v>
      </c>
      <c r="J344" s="1" t="e" cm="1">
        <f t="array" ref="J344">_xll.S($H344,25)/$B344</f>
        <v>#VALUE!</v>
      </c>
      <c r="K344" s="1" t="e" cm="1">
        <f t="array" ref="K344">_xll.CP($H344,25)/$B344</f>
        <v>#VALUE!</v>
      </c>
      <c r="L344" s="8" t="e" cm="1">
        <f t="array" ref="L344">IF(_xll.DE(H344)&gt;0,_xll.MW(H344)/(602.2*_xll.DE(H344)),"")/$B344</f>
        <v>#VALUE!</v>
      </c>
      <c r="N344" s="1" t="str">
        <f t="shared" si="45"/>
        <v/>
      </c>
      <c r="O344" s="1" t="str">
        <f t="shared" si="46"/>
        <v/>
      </c>
      <c r="P344" s="4" t="str">
        <f t="shared" si="53"/>
        <v>Ce(NO3)O</v>
      </c>
      <c r="Q344" s="1" t="str">
        <f t="shared" si="47"/>
        <v/>
      </c>
      <c r="R344" s="1" t="str">
        <f t="shared" si="48"/>
        <v/>
      </c>
      <c r="T344" s="1" t="str">
        <f t="shared" si="49"/>
        <v/>
      </c>
      <c r="U344" s="1" t="str">
        <f t="shared" si="50"/>
        <v/>
      </c>
      <c r="W344" s="8" t="str">
        <f t="shared" si="51"/>
        <v/>
      </c>
      <c r="X344" s="8" t="str">
        <f t="shared" si="52"/>
        <v/>
      </c>
    </row>
    <row r="345" spans="1:24">
      <c r="A345" s="4" t="s">
        <v>107</v>
      </c>
      <c r="B345" s="4">
        <v>1</v>
      </c>
      <c r="C345" s="1" cm="1">
        <f t="array" ref="C345">_xll.H($A345,25)/$B345</f>
        <v>-1003.5410443115235</v>
      </c>
      <c r="D345" s="1" cm="1">
        <f t="array" ref="D345">_xll.S($A345,25)/$B345</f>
        <v>194.13760638427735</v>
      </c>
      <c r="E345" s="1" cm="1">
        <f t="array" ref="E345">_xll.CP($A345,25)/$B345</f>
        <v>0</v>
      </c>
      <c r="F345" s="8" t="e" cm="1">
        <f t="array" ref="F345">IF(_xll.DE(A345)&gt;0,_xll.MW(A345)/(602.2*_xll.DE(A345)),"")/$B345</f>
        <v>#VALUE!</v>
      </c>
      <c r="H345" s="4" t="s">
        <v>2484</v>
      </c>
      <c r="I345" s="1" t="e" cm="1">
        <f t="array" ref="I345">_xll.H($H345,25)/$B345</f>
        <v>#VALUE!</v>
      </c>
      <c r="J345" s="1" t="e" cm="1">
        <f t="array" ref="J345">_xll.S($H345,25)/$B345</f>
        <v>#VALUE!</v>
      </c>
      <c r="K345" s="1" t="e" cm="1">
        <f t="array" ref="K345">_xll.CP($H345,25)/$B345</f>
        <v>#VALUE!</v>
      </c>
      <c r="L345" s="8" t="e" cm="1">
        <f t="array" ref="L345">IF(_xll.DE(H345)&gt;0,_xll.MW(H345)/(602.2*_xll.DE(H345)),"")/$B345</f>
        <v>#VALUE!</v>
      </c>
      <c r="N345" s="1" t="str">
        <f t="shared" si="45"/>
        <v/>
      </c>
      <c r="O345" s="1" t="str">
        <f t="shared" si="46"/>
        <v/>
      </c>
      <c r="P345" s="4" t="str">
        <f t="shared" si="53"/>
        <v>Cr(NO3)2*2H2O</v>
      </c>
      <c r="Q345" s="1" t="str">
        <f t="shared" si="47"/>
        <v/>
      </c>
      <c r="R345" s="1" t="str">
        <f t="shared" si="48"/>
        <v/>
      </c>
      <c r="T345" s="1" t="str">
        <f t="shared" si="49"/>
        <v/>
      </c>
      <c r="U345" s="1" t="str">
        <f t="shared" si="50"/>
        <v/>
      </c>
      <c r="W345" s="8" t="str">
        <f t="shared" si="51"/>
        <v/>
      </c>
      <c r="X345" s="8" t="str">
        <f t="shared" si="52"/>
        <v/>
      </c>
    </row>
    <row r="346" spans="1:24" ht="18">
      <c r="A346" s="4" t="s">
        <v>223</v>
      </c>
      <c r="B346" s="4">
        <v>1</v>
      </c>
      <c r="C346" s="1" cm="1">
        <f t="array" ref="C346">_xll.H($A346,25)/$B346</f>
        <v>-998.72085107421879</v>
      </c>
      <c r="D346" s="1" cm="1">
        <f t="array" ref="D346">_xll.S($A346,25)/$B346</f>
        <v>75.311999999999998</v>
      </c>
      <c r="E346" s="1" cm="1">
        <f t="array" ref="E346">_xll.CP($A346,25)/$B346</f>
        <v>0</v>
      </c>
      <c r="F346" s="8" t="e" cm="1">
        <f t="array" ref="F346">IF(_xll.DE(A346)&gt;0,_xll.MW(A346)/(602.2*_xll.DE(A346)),"")/$B346</f>
        <v>#VALUE!</v>
      </c>
      <c r="H346" s="4" t="s">
        <v>2763</v>
      </c>
      <c r="I346" s="1" t="e" cm="1">
        <f t="array" ref="I346">_xll.H($H346,25)/$B346</f>
        <v>#VALUE!</v>
      </c>
      <c r="J346" s="1" t="e" cm="1">
        <f t="array" ref="J346">_xll.S($H346,25)/$B346</f>
        <v>#VALUE!</v>
      </c>
      <c r="K346" s="1" t="e" cm="1">
        <f t="array" ref="K346">_xll.CP($H346,25)/$B346</f>
        <v>#VALUE!</v>
      </c>
      <c r="L346" s="8" t="e" cm="1">
        <f t="array" ref="L346">IF(_xll.DE(H346)&gt;0,_xll.MW(H346)/(602.2*_xll.DE(H346)),"")/$B346</f>
        <v>#VALUE!</v>
      </c>
      <c r="N346" s="1" t="str">
        <f t="shared" si="45"/>
        <v/>
      </c>
      <c r="O346" s="1" t="str">
        <f t="shared" si="46"/>
        <v/>
      </c>
      <c r="P346" s="4" t="str">
        <f t="shared" si="53"/>
        <v>YONO3</v>
      </c>
      <c r="Q346" s="1" t="str">
        <f t="shared" si="47"/>
        <v/>
      </c>
      <c r="R346" s="1" t="str">
        <f t="shared" si="48"/>
        <v/>
      </c>
      <c r="T346" s="1" t="str">
        <f t="shared" si="49"/>
        <v/>
      </c>
      <c r="U346" s="1" t="str">
        <f t="shared" si="50"/>
        <v/>
      </c>
      <c r="W346" s="8" t="str">
        <f t="shared" si="51"/>
        <v/>
      </c>
      <c r="X346" s="8" t="str">
        <f t="shared" si="52"/>
        <v/>
      </c>
    </row>
    <row r="347" spans="1:24" ht="18">
      <c r="A347" s="1" t="s">
        <v>2</v>
      </c>
      <c r="B347" s="4">
        <v>1</v>
      </c>
      <c r="C347" s="1" cm="1">
        <f t="array" ref="C347">_xll.H($A347,25)/$B347</f>
        <v>-991.00002526855474</v>
      </c>
      <c r="D347" s="1" cm="1">
        <f t="array" ref="D347">_xll.S($A347,25)/$B347</f>
        <v>100.416</v>
      </c>
      <c r="E347" s="1" cm="1">
        <f t="array" ref="E347">_xll.CP($A347,25)/$B347</f>
        <v>0</v>
      </c>
      <c r="F347" s="8" t="e" cm="1">
        <f t="array" ref="F347">IF(_xll.DE(A347)&gt;0,_xll.MW(A347)/(602.2*_xll.DE(A347)),"")/$B347</f>
        <v>#VALUE!</v>
      </c>
      <c r="H347" s="1" t="s">
        <v>2764</v>
      </c>
      <c r="I347" s="1" t="e" cm="1">
        <f t="array" ref="I347">_xll.H($H347,25)/$B347</f>
        <v>#VALUE!</v>
      </c>
      <c r="J347" s="1" t="e" cm="1">
        <f t="array" ref="J347">_xll.S($H347,25)/$B347</f>
        <v>#VALUE!</v>
      </c>
      <c r="K347" s="1" t="e" cm="1">
        <f t="array" ref="K347">_xll.CP($H347,25)/$B347</f>
        <v>#VALUE!</v>
      </c>
      <c r="L347" s="8" t="e" cm="1">
        <f t="array" ref="L347">IF(_xll.DE(H347)&gt;0,_xll.MW(H347)/(602.2*_xll.DE(H347)),"")/$B347</f>
        <v>#VALUE!</v>
      </c>
      <c r="N347" s="1" t="str">
        <f t="shared" si="45"/>
        <v/>
      </c>
      <c r="O347" s="1" t="str">
        <f t="shared" si="46"/>
        <v/>
      </c>
      <c r="P347" s="4" t="str">
        <f t="shared" si="53"/>
        <v>TmONO3</v>
      </c>
      <c r="Q347" s="1" t="str">
        <f t="shared" si="47"/>
        <v/>
      </c>
      <c r="R347" s="1" t="str">
        <f t="shared" si="48"/>
        <v/>
      </c>
      <c r="T347" s="1" t="str">
        <f t="shared" si="49"/>
        <v/>
      </c>
      <c r="U347" s="1" t="str">
        <f t="shared" si="50"/>
        <v/>
      </c>
      <c r="W347" s="8" t="str">
        <f t="shared" si="51"/>
        <v/>
      </c>
      <c r="X347" s="8" t="str">
        <f t="shared" si="52"/>
        <v/>
      </c>
    </row>
    <row r="348" spans="1:24" ht="18">
      <c r="A348" s="4" t="s">
        <v>83</v>
      </c>
      <c r="B348" s="4">
        <v>1</v>
      </c>
      <c r="C348" s="1" cm="1">
        <f t="array" ref="C348">_xll.H($A348,25)/$B348</f>
        <v>-990.3527872314454</v>
      </c>
      <c r="D348" s="1" cm="1">
        <f t="array" ref="D348">_xll.S($A348,25)/$B348</f>
        <v>104.60000000000001</v>
      </c>
      <c r="E348" s="1" cm="1">
        <f t="array" ref="E348">_xll.CP($A348,25)/$B348</f>
        <v>0</v>
      </c>
      <c r="F348" s="8" t="e" cm="1">
        <f t="array" ref="F348">IF(_xll.DE(A348)&gt;0,_xll.MW(A348)/(602.2*_xll.DE(A348)),"")/$B348</f>
        <v>#VALUE!</v>
      </c>
      <c r="H348" s="4" t="s">
        <v>2765</v>
      </c>
      <c r="I348" s="1" t="e" cm="1">
        <f t="array" ref="I348">_xll.H($H348,25)/$B348</f>
        <v>#VALUE!</v>
      </c>
      <c r="J348" s="1" t="e" cm="1">
        <f t="array" ref="J348">_xll.S($H348,25)/$B348</f>
        <v>#VALUE!</v>
      </c>
      <c r="K348" s="1" t="e" cm="1">
        <f t="array" ref="K348">_xll.CP($H348,25)/$B348</f>
        <v>#VALUE!</v>
      </c>
      <c r="L348" s="8" t="e" cm="1">
        <f t="array" ref="L348">IF(_xll.DE(H348)&gt;0,_xll.MW(H348)/(602.2*_xll.DE(H348)),"")/$B348</f>
        <v>#VALUE!</v>
      </c>
      <c r="N348" s="1" t="str">
        <f t="shared" si="45"/>
        <v/>
      </c>
      <c r="O348" s="1" t="str">
        <f t="shared" si="46"/>
        <v/>
      </c>
      <c r="P348" s="4" t="str">
        <f t="shared" si="53"/>
        <v>ErONO3</v>
      </c>
      <c r="Q348" s="1" t="str">
        <f t="shared" si="47"/>
        <v/>
      </c>
      <c r="R348" s="1" t="str">
        <f t="shared" si="48"/>
        <v/>
      </c>
      <c r="T348" s="1" t="str">
        <f t="shared" si="49"/>
        <v/>
      </c>
      <c r="U348" s="1" t="str">
        <f t="shared" si="50"/>
        <v/>
      </c>
      <c r="W348" s="8" t="str">
        <f t="shared" si="51"/>
        <v/>
      </c>
      <c r="X348" s="8" t="str">
        <f t="shared" si="52"/>
        <v/>
      </c>
    </row>
    <row r="349" spans="1:24" ht="18">
      <c r="A349" s="4" t="s">
        <v>46</v>
      </c>
      <c r="B349" s="4">
        <v>1</v>
      </c>
      <c r="C349" s="1" cm="1">
        <f t="array" ref="C349">_xll.H($A349,25)/$B349</f>
        <v>-987.2000395507813</v>
      </c>
      <c r="D349" s="1" cm="1">
        <f t="array" ref="D349">_xll.S($A349,25)/$B349</f>
        <v>79.496000000000009</v>
      </c>
      <c r="E349" s="1" cm="1">
        <f t="array" ref="E349">_xll.CP($A349,25)/$B349</f>
        <v>0</v>
      </c>
      <c r="F349" s="8" t="e" cm="1">
        <f t="array" ref="F349">IF(_xll.DE(A349)&gt;0,_xll.MW(A349)/(602.2*_xll.DE(A349)),"")/$B349</f>
        <v>#VALUE!</v>
      </c>
      <c r="H349" s="4" t="s">
        <v>2766</v>
      </c>
      <c r="I349" s="1" t="e" cm="1">
        <f t="array" ref="I349">_xll.H($H349,25)/$B349</f>
        <v>#VALUE!</v>
      </c>
      <c r="J349" s="1" t="e" cm="1">
        <f t="array" ref="J349">_xll.S($H349,25)/$B349</f>
        <v>#VALUE!</v>
      </c>
      <c r="K349" s="1" t="e" cm="1">
        <f t="array" ref="K349">_xll.CP($H349,25)/$B349</f>
        <v>#VALUE!</v>
      </c>
      <c r="L349" s="8" t="e" cm="1">
        <f t="array" ref="L349">IF(_xll.DE(H349)&gt;0,_xll.MW(H349)/(602.2*_xll.DE(H349)),"")/$B349</f>
        <v>#VALUE!</v>
      </c>
      <c r="N349" s="1" t="str">
        <f t="shared" si="45"/>
        <v/>
      </c>
      <c r="O349" s="1" t="str">
        <f t="shared" si="46"/>
        <v/>
      </c>
      <c r="P349" s="4" t="str">
        <f t="shared" si="53"/>
        <v>LuONO3</v>
      </c>
      <c r="Q349" s="1" t="str">
        <f t="shared" si="47"/>
        <v/>
      </c>
      <c r="R349" s="1" t="str">
        <f t="shared" si="48"/>
        <v/>
      </c>
      <c r="T349" s="1" t="str">
        <f t="shared" si="49"/>
        <v/>
      </c>
      <c r="U349" s="1" t="str">
        <f t="shared" si="50"/>
        <v/>
      </c>
      <c r="W349" s="8" t="str">
        <f t="shared" si="51"/>
        <v/>
      </c>
      <c r="X349" s="8" t="str">
        <f t="shared" si="52"/>
        <v/>
      </c>
    </row>
    <row r="350" spans="1:24" ht="18">
      <c r="A350" s="4" t="s">
        <v>242</v>
      </c>
      <c r="B350" s="4">
        <v>1</v>
      </c>
      <c r="C350" s="1" cm="1">
        <f t="array" ref="C350">_xll.H($A350,25)/$B350</f>
        <v>-985.00001757812504</v>
      </c>
      <c r="D350" s="1" cm="1">
        <f t="array" ref="D350">_xll.S($A350,25)/$B350</f>
        <v>100.416</v>
      </c>
      <c r="E350" s="1" cm="1">
        <f t="array" ref="E350">_xll.CP($A350,25)/$B350</f>
        <v>0</v>
      </c>
      <c r="F350" s="8" t="e" cm="1">
        <f t="array" ref="F350">IF(_xll.DE(A350)&gt;0,_xll.MW(A350)/(602.2*_xll.DE(A350)),"")/$B350</f>
        <v>#VALUE!</v>
      </c>
      <c r="H350" s="4" t="s">
        <v>2767</v>
      </c>
      <c r="I350" s="1" t="e" cm="1">
        <f t="array" ref="I350">_xll.H($H350,25)/$B350</f>
        <v>#VALUE!</v>
      </c>
      <c r="J350" s="1" t="e" cm="1">
        <f t="array" ref="J350">_xll.S($H350,25)/$B350</f>
        <v>#VALUE!</v>
      </c>
      <c r="K350" s="1" t="e" cm="1">
        <f t="array" ref="K350">_xll.CP($H350,25)/$B350</f>
        <v>#VALUE!</v>
      </c>
      <c r="L350" s="8" t="e" cm="1">
        <f t="array" ref="L350">IF(_xll.DE(H350)&gt;0,_xll.MW(H350)/(602.2*_xll.DE(H350)),"")/$B350</f>
        <v>#VALUE!</v>
      </c>
      <c r="N350" s="1" t="str">
        <f t="shared" si="45"/>
        <v/>
      </c>
      <c r="O350" s="1" t="str">
        <f t="shared" si="46"/>
        <v/>
      </c>
      <c r="P350" s="4" t="str">
        <f t="shared" si="53"/>
        <v>TbONO3</v>
      </c>
      <c r="Q350" s="1" t="str">
        <f t="shared" si="47"/>
        <v/>
      </c>
      <c r="R350" s="1" t="str">
        <f t="shared" si="48"/>
        <v/>
      </c>
      <c r="T350" s="1" t="str">
        <f t="shared" si="49"/>
        <v/>
      </c>
      <c r="U350" s="1" t="str">
        <f t="shared" si="50"/>
        <v/>
      </c>
      <c r="W350" s="8" t="str">
        <f t="shared" si="51"/>
        <v/>
      </c>
      <c r="X350" s="8" t="str">
        <f t="shared" si="52"/>
        <v/>
      </c>
    </row>
    <row r="351" spans="1:24" ht="18">
      <c r="A351" s="4" t="s">
        <v>68</v>
      </c>
      <c r="B351" s="4">
        <v>1</v>
      </c>
      <c r="C351" s="1" cm="1">
        <f t="array" ref="C351">_xll.H($A351,25)/$B351</f>
        <v>-984.49514892578134</v>
      </c>
      <c r="D351" s="1" cm="1">
        <f t="array" ref="D351">_xll.S($A351,25)/$B351</f>
        <v>100.416</v>
      </c>
      <c r="E351" s="1" cm="1">
        <f t="array" ref="E351">_xll.CP($A351,25)/$B351</f>
        <v>0</v>
      </c>
      <c r="F351" s="8" t="e" cm="1">
        <f t="array" ref="F351">IF(_xll.DE(A351)&gt;0,_xll.MW(A351)/(602.2*_xll.DE(A351)),"")/$B351</f>
        <v>#VALUE!</v>
      </c>
      <c r="H351" s="4" t="s">
        <v>2768</v>
      </c>
      <c r="I351" s="1" t="e" cm="1">
        <f t="array" ref="I351">_xll.H($H351,25)/$B351</f>
        <v>#VALUE!</v>
      </c>
      <c r="J351" s="1" t="e" cm="1">
        <f t="array" ref="J351">_xll.S($H351,25)/$B351</f>
        <v>#VALUE!</v>
      </c>
      <c r="K351" s="1" t="e" cm="1">
        <f t="array" ref="K351">_xll.CP($H351,25)/$B351</f>
        <v>#VALUE!</v>
      </c>
      <c r="L351" s="8" t="e" cm="1">
        <f t="array" ref="L351">IF(_xll.DE(H351)&gt;0,_xll.MW(H351)/(602.2*_xll.DE(H351)),"")/$B351</f>
        <v>#VALUE!</v>
      </c>
      <c r="N351" s="1" t="str">
        <f t="shared" si="45"/>
        <v/>
      </c>
      <c r="O351" s="1" t="str">
        <f t="shared" si="46"/>
        <v/>
      </c>
      <c r="P351" s="4" t="str">
        <f t="shared" si="53"/>
        <v>DyONO3</v>
      </c>
      <c r="Q351" s="1" t="str">
        <f t="shared" si="47"/>
        <v/>
      </c>
      <c r="R351" s="1" t="str">
        <f t="shared" si="48"/>
        <v/>
      </c>
      <c r="T351" s="1" t="str">
        <f t="shared" si="49"/>
        <v/>
      </c>
      <c r="U351" s="1" t="str">
        <f t="shared" si="50"/>
        <v/>
      </c>
      <c r="W351" s="8" t="str">
        <f t="shared" si="51"/>
        <v/>
      </c>
      <c r="X351" s="8" t="str">
        <f t="shared" si="52"/>
        <v/>
      </c>
    </row>
    <row r="352" spans="1:24">
      <c r="A352" s="4" t="s">
        <v>65</v>
      </c>
      <c r="B352" s="4">
        <v>1</v>
      </c>
      <c r="C352" s="1" cm="1">
        <f t="array" ref="C352">_xll.H($A352,25)/$B352</f>
        <v>-1161.5000043945313</v>
      </c>
      <c r="D352" s="1" cm="1">
        <f t="array" ref="D352">_xll.S($A352,25)/$B352</f>
        <v>-1951.0000427246096</v>
      </c>
      <c r="E352" s="1" cm="1">
        <f t="array" ref="E352">_xll.CP($A352,25)/$B352</f>
        <v>0</v>
      </c>
      <c r="F352" s="8" t="e" cm="1">
        <f t="array" ref="F352">IF(_xll.DE(A352)&gt;0,_xll.MW(A352)/(602.2*_xll.DE(A352)),"")/$B352</f>
        <v>#VALUE!</v>
      </c>
      <c r="H352" s="4" t="s">
        <v>2435</v>
      </c>
      <c r="I352" s="1" t="e" cm="1">
        <f t="array" ref="I352">_xll.H($H352,25)/$B352</f>
        <v>#VALUE!</v>
      </c>
      <c r="J352" s="1" t="e" cm="1">
        <f t="array" ref="J352">_xll.S($H352,25)/$B352</f>
        <v>#VALUE!</v>
      </c>
      <c r="K352" s="1" t="e" cm="1">
        <f t="array" ref="K352">_xll.CP($H352,25)/$B352</f>
        <v>#VALUE!</v>
      </c>
      <c r="L352" s="8" t="e" cm="1">
        <f t="array" ref="L352">IF(_xll.DE(H352)&gt;0,_xll.MW(H352)/(602.2*_xll.DE(H352)),"")/$B352</f>
        <v>#VALUE!</v>
      </c>
      <c r="N352" s="1" t="str">
        <f t="shared" si="45"/>
        <v/>
      </c>
      <c r="O352" s="1" t="str">
        <f t="shared" si="46"/>
        <v/>
      </c>
      <c r="P352" s="4" t="str">
        <f t="shared" si="53"/>
        <v>Co(NH3)5*(NO3)*(NO3)2</v>
      </c>
      <c r="Q352" s="1" t="str">
        <f t="shared" si="47"/>
        <v/>
      </c>
      <c r="R352" s="1" t="str">
        <f t="shared" si="48"/>
        <v/>
      </c>
      <c r="T352" s="1" t="str">
        <f t="shared" si="49"/>
        <v/>
      </c>
      <c r="U352" s="1" t="str">
        <f t="shared" si="50"/>
        <v/>
      </c>
      <c r="W352" s="8" t="str">
        <f t="shared" si="51"/>
        <v/>
      </c>
      <c r="X352" s="8" t="str">
        <f t="shared" si="52"/>
        <v/>
      </c>
    </row>
    <row r="353" spans="1:24" ht="18">
      <c r="A353" s="4" t="s">
        <v>179</v>
      </c>
      <c r="B353" s="4">
        <v>1</v>
      </c>
      <c r="C353" s="1" cm="1">
        <f t="array" ref="C353">_xll.H($A353,25)/$B353</f>
        <v>-974.87200000000007</v>
      </c>
      <c r="D353" s="1" cm="1">
        <f t="array" ref="D353">_xll.S($A353,25)/$B353</f>
        <v>146.44</v>
      </c>
      <c r="E353" s="1" cm="1">
        <f t="array" ref="E353">_xll.CP($A353,25)/$B353</f>
        <v>0</v>
      </c>
      <c r="F353" s="8" t="e" cm="1">
        <f t="array" ref="F353">IF(_xll.DE(A353)&gt;0,_xll.MW(A353)/(602.2*_xll.DE(A353)),"")/$B353</f>
        <v>#VALUE!</v>
      </c>
      <c r="H353" s="4" t="s">
        <v>2769</v>
      </c>
      <c r="I353" s="1" t="e" cm="1">
        <f t="array" ref="I353">_xll.H($H353,25)/$B353</f>
        <v>#VALUE!</v>
      </c>
      <c r="J353" s="1" t="e" cm="1">
        <f t="array" ref="J353">_xll.S($H353,25)/$B353</f>
        <v>#VALUE!</v>
      </c>
      <c r="K353" s="1" t="e" cm="1">
        <f t="array" ref="K353">_xll.CP($H353,25)/$B353</f>
        <v>#VALUE!</v>
      </c>
      <c r="L353" s="8" t="e" cm="1">
        <f t="array" ref="L353">IF(_xll.DE(H353)&gt;0,_xll.MW(H353)/(602.2*_xll.DE(H353)),"")/$B353</f>
        <v>#VALUE!</v>
      </c>
      <c r="N353" s="1" t="str">
        <f t="shared" si="45"/>
        <v/>
      </c>
      <c r="O353" s="1" t="str">
        <f t="shared" si="46"/>
        <v/>
      </c>
      <c r="P353" s="4" t="str">
        <f t="shared" si="53"/>
        <v>Dy(NO3)3(B)</v>
      </c>
      <c r="Q353" s="1" t="str">
        <f t="shared" si="47"/>
        <v/>
      </c>
      <c r="R353" s="1" t="str">
        <f t="shared" si="48"/>
        <v/>
      </c>
      <c r="T353" s="1" t="str">
        <f t="shared" si="49"/>
        <v/>
      </c>
      <c r="U353" s="1" t="str">
        <f t="shared" si="50"/>
        <v/>
      </c>
      <c r="W353" s="8" t="str">
        <f t="shared" si="51"/>
        <v/>
      </c>
      <c r="X353" s="8" t="str">
        <f t="shared" si="52"/>
        <v/>
      </c>
    </row>
    <row r="354" spans="1:24" ht="18">
      <c r="A354" s="4" t="s">
        <v>170</v>
      </c>
      <c r="B354" s="4">
        <v>1</v>
      </c>
      <c r="C354" s="1" cm="1">
        <f t="array" ref="C354">_xll.H($A354,25)/$B354</f>
        <v>-974.03521276855474</v>
      </c>
      <c r="D354" s="1" cm="1">
        <f t="array" ref="D354">_xll.S($A354,25)/$B354</f>
        <v>147.27678723144533</v>
      </c>
      <c r="E354" s="1" cm="1">
        <f t="array" ref="E354">_xll.CP($A354,25)/$B354</f>
        <v>0</v>
      </c>
      <c r="F354" s="8" t="e" cm="1">
        <f t="array" ref="F354">IF(_xll.DE(A354)&gt;0,_xll.MW(A354)/(602.2*_xll.DE(A354)),"")/$B354</f>
        <v>#VALUE!</v>
      </c>
      <c r="H354" s="4" t="s">
        <v>2770</v>
      </c>
      <c r="I354" s="1" t="e" cm="1">
        <f t="array" ref="I354">_xll.H($H354,25)/$B354</f>
        <v>#VALUE!</v>
      </c>
      <c r="J354" s="1" t="e" cm="1">
        <f t="array" ref="J354">_xll.S($H354,25)/$B354</f>
        <v>#VALUE!</v>
      </c>
      <c r="K354" s="1" t="e" cm="1">
        <f t="array" ref="K354">_xll.CP($H354,25)/$B354</f>
        <v>#VALUE!</v>
      </c>
      <c r="L354" s="8" t="e" cm="1">
        <f t="array" ref="L354">IF(_xll.DE(H354)&gt;0,_xll.MW(H354)/(602.2*_xll.DE(H354)),"")/$B354</f>
        <v>#VALUE!</v>
      </c>
      <c r="N354" s="1" t="str">
        <f t="shared" si="45"/>
        <v/>
      </c>
      <c r="O354" s="1" t="str">
        <f t="shared" si="46"/>
        <v/>
      </c>
      <c r="P354" s="4" t="str">
        <f t="shared" si="53"/>
        <v>Ho(NO3)3(Y)</v>
      </c>
      <c r="Q354" s="1" t="str">
        <f t="shared" si="47"/>
        <v/>
      </c>
      <c r="R354" s="1" t="str">
        <f t="shared" si="48"/>
        <v/>
      </c>
      <c r="T354" s="1" t="str">
        <f t="shared" si="49"/>
        <v/>
      </c>
      <c r="U354" s="1" t="str">
        <f t="shared" si="50"/>
        <v/>
      </c>
      <c r="W354" s="8" t="str">
        <f t="shared" si="51"/>
        <v/>
      </c>
      <c r="X354" s="8" t="str">
        <f t="shared" si="52"/>
        <v/>
      </c>
    </row>
    <row r="355" spans="1:24" ht="18">
      <c r="A355" s="4" t="s">
        <v>2495</v>
      </c>
      <c r="B355" s="4">
        <v>1</v>
      </c>
      <c r="C355" s="1" t="e" cm="1">
        <f t="array" ref="C355">_xll.H($A355,25)/$B355</f>
        <v>#VALUE!</v>
      </c>
      <c r="D355" s="1" t="e" cm="1">
        <f t="array" ref="D355">_xll.S($A355,25)/$B355</f>
        <v>#VALUE!</v>
      </c>
      <c r="E355" s="1" t="e" cm="1">
        <f t="array" ref="E355">_xll.CP($A355,25)/$B355</f>
        <v>#VALUE!</v>
      </c>
      <c r="F355" s="8" t="e" cm="1">
        <f t="array" ref="F355">IF(_xll.DE(A355)&gt;0,_xll.MW(A355)/(602.2*_xll.DE(A355)),"")/$B355</f>
        <v>#VALUE!</v>
      </c>
      <c r="H355" s="4" t="s">
        <v>2771</v>
      </c>
      <c r="I355" s="1" t="e" cm="1">
        <f t="array" ref="I355">_xll.H($H355,25)/$B355</f>
        <v>#VALUE!</v>
      </c>
      <c r="J355" s="1" t="e" cm="1">
        <f t="array" ref="J355">_xll.S($H355,25)/$B355</f>
        <v>#VALUE!</v>
      </c>
      <c r="K355" s="1" t="e" cm="1">
        <f t="array" ref="K355">_xll.CP($H355,25)/$B355</f>
        <v>#VALUE!</v>
      </c>
      <c r="L355" s="8" t="e" cm="1">
        <f t="array" ref="L355">IF(_xll.DE(H355)&gt;0,_xll.MW(H355)/(602.2*_xll.DE(H355)),"")/$B355</f>
        <v>#VALUE!</v>
      </c>
      <c r="N355" s="1" t="str">
        <f t="shared" si="45"/>
        <v/>
      </c>
      <c r="O355" s="1" t="str">
        <f t="shared" si="46"/>
        <v/>
      </c>
      <c r="P355" s="4" t="str">
        <f t="shared" si="53"/>
        <v>UNO33NO3</v>
      </c>
      <c r="Q355" s="1" t="str">
        <f t="shared" si="47"/>
        <v/>
      </c>
      <c r="R355" s="1" t="str">
        <f t="shared" si="48"/>
        <v/>
      </c>
      <c r="T355" s="1" t="str">
        <f t="shared" si="49"/>
        <v/>
      </c>
      <c r="U355" s="1" t="str">
        <f t="shared" si="50"/>
        <v/>
      </c>
      <c r="W355" s="8" t="str">
        <f t="shared" si="51"/>
        <v/>
      </c>
      <c r="X355" s="8" t="str">
        <f t="shared" si="52"/>
        <v/>
      </c>
    </row>
    <row r="356" spans="1:24" ht="18">
      <c r="A356" s="1" t="s">
        <v>2496</v>
      </c>
      <c r="B356" s="4">
        <v>1</v>
      </c>
      <c r="C356" s="1" t="e" cm="1">
        <f t="array" ref="C356">_xll.H($A356,25)/$B356</f>
        <v>#VALUE!</v>
      </c>
      <c r="D356" s="1" t="e" cm="1">
        <f t="array" ref="D356">_xll.S($A356,25)/$B356</f>
        <v>#VALUE!</v>
      </c>
      <c r="E356" s="1" t="e" cm="1">
        <f t="array" ref="E356">_xll.CP($A356,25)/$B356</f>
        <v>#VALUE!</v>
      </c>
      <c r="F356" s="8" t="e" cm="1">
        <f t="array" ref="F356">IF(_xll.DE(A356)&gt;0,_xll.MW(A356)/(602.2*_xll.DE(A356)),"")/$B356</f>
        <v>#VALUE!</v>
      </c>
      <c r="H356" s="1" t="s">
        <v>2772</v>
      </c>
      <c r="I356" s="1" t="e" cm="1">
        <f t="array" ref="I356">_xll.H($H356,25)/$B356</f>
        <v>#VALUE!</v>
      </c>
      <c r="J356" s="1" t="e" cm="1">
        <f t="array" ref="J356">_xll.S($H356,25)/$B356</f>
        <v>#VALUE!</v>
      </c>
      <c r="K356" s="1" t="e" cm="1">
        <f t="array" ref="K356">_xll.CP($H356,25)/$B356</f>
        <v>#VALUE!</v>
      </c>
      <c r="L356" s="8" t="e" cm="1">
        <f t="array" ref="L356">IF(_xll.DE(H356)&gt;0,_xll.MW(H356)/(602.2*_xll.DE(H356)),"")/$B356</f>
        <v>#VALUE!</v>
      </c>
      <c r="N356" s="1" t="str">
        <f t="shared" si="45"/>
        <v/>
      </c>
      <c r="O356" s="1" t="str">
        <f t="shared" si="46"/>
        <v/>
      </c>
      <c r="P356" s="4" t="str">
        <f t="shared" si="53"/>
        <v>U(NO3)(NO3)3</v>
      </c>
      <c r="Q356" s="1" t="str">
        <f t="shared" si="47"/>
        <v/>
      </c>
      <c r="R356" s="1" t="str">
        <f t="shared" si="48"/>
        <v/>
      </c>
      <c r="T356" s="1" t="str">
        <f t="shared" si="49"/>
        <v/>
      </c>
      <c r="U356" s="1" t="str">
        <f t="shared" si="50"/>
        <v/>
      </c>
      <c r="W356" s="8" t="str">
        <f t="shared" si="51"/>
        <v/>
      </c>
      <c r="X356" s="8" t="str">
        <f t="shared" si="52"/>
        <v/>
      </c>
    </row>
    <row r="357" spans="1:24" ht="18">
      <c r="A357" s="4" t="s">
        <v>80</v>
      </c>
      <c r="B357" s="4">
        <v>1</v>
      </c>
      <c r="C357" s="1" cm="1">
        <f t="array" ref="C357">_xll.H($A357,25)/$B357</f>
        <v>-966.33666809082035</v>
      </c>
      <c r="D357" s="1" cm="1">
        <f t="array" ref="D357">_xll.S($A357,25)/$B357</f>
        <v>144.34800000000001</v>
      </c>
      <c r="E357" s="1" cm="1">
        <f t="array" ref="E357">_xll.CP($A357,25)/$B357</f>
        <v>0</v>
      </c>
      <c r="F357" s="8" t="e" cm="1">
        <f t="array" ref="F357">IF(_xll.DE(A357)&gt;0,_xll.MW(A357)/(602.2*_xll.DE(A357)),"")/$B357</f>
        <v>#VALUE!</v>
      </c>
      <c r="H357" s="4" t="s">
        <v>2773</v>
      </c>
      <c r="I357" s="1" t="e" cm="1">
        <f t="array" ref="I357">_xll.H($H357,25)/$B357</f>
        <v>#VALUE!</v>
      </c>
      <c r="J357" s="1" t="e" cm="1">
        <f t="array" ref="J357">_xll.S($H357,25)/$B357</f>
        <v>#VALUE!</v>
      </c>
      <c r="K357" s="1" t="e" cm="1">
        <f t="array" ref="K357">_xll.CP($H357,25)/$B357</f>
        <v>#VALUE!</v>
      </c>
      <c r="L357" s="8" t="e" cm="1">
        <f t="array" ref="L357">IF(_xll.DE(H357)&gt;0,_xll.MW(H357)/(602.2*_xll.DE(H357)),"")/$B357</f>
        <v>#VALUE!</v>
      </c>
      <c r="N357" s="1" t="str">
        <f t="shared" si="45"/>
        <v/>
      </c>
      <c r="O357" s="1" t="str">
        <f t="shared" si="46"/>
        <v/>
      </c>
      <c r="P357" s="4" t="str">
        <f t="shared" si="53"/>
        <v>CsMn(NO3)3</v>
      </c>
      <c r="Q357" s="1" t="str">
        <f t="shared" si="47"/>
        <v/>
      </c>
      <c r="R357" s="1" t="str">
        <f t="shared" si="48"/>
        <v/>
      </c>
      <c r="T357" s="1" t="str">
        <f t="shared" si="49"/>
        <v/>
      </c>
      <c r="U357" s="1" t="str">
        <f t="shared" si="50"/>
        <v/>
      </c>
      <c r="W357" s="8" t="str">
        <f t="shared" si="51"/>
        <v/>
      </c>
      <c r="X357" s="8" t="str">
        <f t="shared" si="52"/>
        <v/>
      </c>
    </row>
    <row r="358" spans="1:24" ht="18">
      <c r="A358" s="1" t="s">
        <v>59</v>
      </c>
      <c r="B358" s="4">
        <v>1</v>
      </c>
      <c r="C358" s="1" cm="1">
        <f t="array" ref="C358">_xll.H($A358,25)/$B358</f>
        <v>-963.20000878906251</v>
      </c>
      <c r="D358" s="1" cm="1">
        <f t="array" ref="D358">_xll.S($A358,25)/$B358</f>
        <v>104.99999891662597</v>
      </c>
      <c r="E358" s="1" cm="1">
        <f t="array" ref="E358">_xll.CP($A358,25)/$B358</f>
        <v>0</v>
      </c>
      <c r="F358" s="8" t="e" cm="1">
        <f t="array" ref="F358">IF(_xll.DE(A358)&gt;0,_xll.MW(A358)/(602.2*_xll.DE(A358)),"")/$B358</f>
        <v>#VALUE!</v>
      </c>
      <c r="H358" s="1" t="s">
        <v>2774</v>
      </c>
      <c r="I358" s="1" t="e" cm="1">
        <f t="array" ref="I358">_xll.H($H358,25)/$B358</f>
        <v>#VALUE!</v>
      </c>
      <c r="J358" s="1" t="e" cm="1">
        <f t="array" ref="J358">_xll.S($H358,25)/$B358</f>
        <v>#VALUE!</v>
      </c>
      <c r="K358" s="1" t="e" cm="1">
        <f t="array" ref="K358">_xll.CP($H358,25)/$B358</f>
        <v>#VALUE!</v>
      </c>
      <c r="L358" s="8" t="e" cm="1">
        <f t="array" ref="L358">IF(_xll.DE(H358)&gt;0,_xll.MW(H358)/(602.2*_xll.DE(H358)),"")/$B358</f>
        <v>#VALUE!</v>
      </c>
      <c r="N358" s="1" t="str">
        <f t="shared" si="45"/>
        <v/>
      </c>
      <c r="O358" s="1" t="str">
        <f t="shared" si="46"/>
        <v/>
      </c>
      <c r="P358" s="4" t="str">
        <f t="shared" si="53"/>
        <v>CmONO3</v>
      </c>
      <c r="Q358" s="1" t="str">
        <f t="shared" si="47"/>
        <v/>
      </c>
      <c r="R358" s="1" t="str">
        <f t="shared" si="48"/>
        <v/>
      </c>
      <c r="T358" s="1" t="str">
        <f t="shared" si="49"/>
        <v/>
      </c>
      <c r="U358" s="1" t="str">
        <f t="shared" si="50"/>
        <v/>
      </c>
      <c r="W358" s="8" t="str">
        <f t="shared" si="51"/>
        <v/>
      </c>
      <c r="X358" s="8" t="str">
        <f t="shared" si="52"/>
        <v/>
      </c>
    </row>
    <row r="359" spans="1:24" ht="18">
      <c r="A359" s="4" t="s">
        <v>207</v>
      </c>
      <c r="B359" s="4">
        <v>1</v>
      </c>
      <c r="C359" s="1" cm="1">
        <f t="array" ref="C359">_xll.H($A359,25)/$B359</f>
        <v>-962.00002001953123</v>
      </c>
      <c r="D359" s="1" cm="1">
        <f t="array" ref="D359">_xll.S($A359,25)/$B359</f>
        <v>87.864000000000004</v>
      </c>
      <c r="E359" s="1" cm="1">
        <f t="array" ref="E359">_xll.CP($A359,25)/$B359</f>
        <v>0</v>
      </c>
      <c r="F359" s="8" t="e" cm="1">
        <f t="array" ref="F359">IF(_xll.DE(A359)&gt;0,_xll.MW(A359)/(602.2*_xll.DE(A359)),"")/$B359</f>
        <v>#VALUE!</v>
      </c>
      <c r="H359" s="4" t="s">
        <v>2775</v>
      </c>
      <c r="I359" s="1" t="e" cm="1">
        <f t="array" ref="I359">_xll.H($H359,25)/$B359</f>
        <v>#VALUE!</v>
      </c>
      <c r="J359" s="1" t="e" cm="1">
        <f t="array" ref="J359">_xll.S($H359,25)/$B359</f>
        <v>#VALUE!</v>
      </c>
      <c r="K359" s="1" t="e" cm="1">
        <f t="array" ref="K359">_xll.CP($H359,25)/$B359</f>
        <v>#VALUE!</v>
      </c>
      <c r="L359" s="8" t="e" cm="1">
        <f t="array" ref="L359">IF(_xll.DE(H359)&gt;0,_xll.MW(H359)/(602.2*_xll.DE(H359)),"")/$B359</f>
        <v>#VALUE!</v>
      </c>
      <c r="N359" s="1" t="str">
        <f t="shared" si="45"/>
        <v/>
      </c>
      <c r="O359" s="1" t="str">
        <f t="shared" si="46"/>
        <v/>
      </c>
      <c r="P359" s="4" t="str">
        <f t="shared" si="53"/>
        <v>YbONO3</v>
      </c>
      <c r="Q359" s="1" t="str">
        <f t="shared" si="47"/>
        <v/>
      </c>
      <c r="R359" s="1" t="str">
        <f t="shared" si="48"/>
        <v/>
      </c>
      <c r="T359" s="1" t="str">
        <f t="shared" si="49"/>
        <v/>
      </c>
      <c r="U359" s="1" t="str">
        <f t="shared" si="50"/>
        <v/>
      </c>
      <c r="W359" s="8" t="str">
        <f t="shared" si="51"/>
        <v/>
      </c>
      <c r="X359" s="8" t="str">
        <f t="shared" si="52"/>
        <v/>
      </c>
    </row>
    <row r="360" spans="1:24" ht="18">
      <c r="A360" s="4" t="s">
        <v>175</v>
      </c>
      <c r="B360" s="4">
        <v>1</v>
      </c>
      <c r="C360" s="1" cm="1">
        <f t="array" ref="C360">_xll.H($A360,25)/$B360</f>
        <v>-958.42891064453124</v>
      </c>
      <c r="D360" s="1" cm="1">
        <f t="array" ref="D360">_xll.S($A360,25)/$B360</f>
        <v>146.85839361572266</v>
      </c>
      <c r="E360" s="1" cm="1">
        <f t="array" ref="E360">_xll.CP($A360,25)/$B360</f>
        <v>0</v>
      </c>
      <c r="F360" s="8" t="e" cm="1">
        <f t="array" ref="F360">IF(_xll.DE(A360)&gt;0,_xll.MW(A360)/(602.2*_xll.DE(A360)),"")/$B360</f>
        <v>#VALUE!</v>
      </c>
      <c r="H360" s="4" t="s">
        <v>2776</v>
      </c>
      <c r="I360" s="1" t="e" cm="1">
        <f t="array" ref="I360">_xll.H($H360,25)/$B360</f>
        <v>#VALUE!</v>
      </c>
      <c r="J360" s="1" t="e" cm="1">
        <f t="array" ref="J360">_xll.S($H360,25)/$B360</f>
        <v>#VALUE!</v>
      </c>
      <c r="K360" s="1" t="e" cm="1">
        <f t="array" ref="K360">_xll.CP($H360,25)/$B360</f>
        <v>#VALUE!</v>
      </c>
      <c r="L360" s="8" t="e" cm="1">
        <f t="array" ref="L360">IF(_xll.DE(H360)&gt;0,_xll.MW(H360)/(602.2*_xll.DE(H360)),"")/$B360</f>
        <v>#VALUE!</v>
      </c>
      <c r="N360" s="1" t="str">
        <f t="shared" si="45"/>
        <v/>
      </c>
      <c r="O360" s="1" t="str">
        <f t="shared" si="46"/>
        <v/>
      </c>
      <c r="P360" s="4" t="str">
        <f t="shared" si="53"/>
        <v>Dy(NO3)3(Y)</v>
      </c>
      <c r="Q360" s="1" t="str">
        <f t="shared" si="47"/>
        <v/>
      </c>
      <c r="R360" s="1" t="str">
        <f t="shared" si="48"/>
        <v/>
      </c>
      <c r="T360" s="1" t="str">
        <f t="shared" si="49"/>
        <v/>
      </c>
      <c r="U360" s="1" t="str">
        <f t="shared" si="50"/>
        <v/>
      </c>
      <c r="W360" s="8" t="str">
        <f t="shared" si="51"/>
        <v/>
      </c>
      <c r="X360" s="8" t="str">
        <f t="shared" si="52"/>
        <v/>
      </c>
    </row>
    <row r="361" spans="1:24">
      <c r="A361" s="1" t="s">
        <v>360</v>
      </c>
      <c r="B361" s="4">
        <v>1</v>
      </c>
      <c r="C361" s="1" cm="1">
        <f t="array" ref="C361">_xll.H($A361,25)/$B361</f>
        <v>-917.55121276855471</v>
      </c>
      <c r="D361" s="1" cm="1">
        <f t="array" ref="D361">_xll.S($A361,25)/$B361</f>
        <v>204.07880404663086</v>
      </c>
      <c r="E361" s="1" cm="1">
        <f t="array" ref="E361">_xll.CP($A361,25)/$B361</f>
        <v>0</v>
      </c>
      <c r="F361" s="8" t="e" cm="1">
        <f t="array" ref="F361">IF(_xll.DE(A361)&gt;0,_xll.MW(A361)/(602.2*_xll.DE(A361)),"")/$B361</f>
        <v>#VALUE!</v>
      </c>
      <c r="H361" s="1" t="s">
        <v>2485</v>
      </c>
      <c r="I361" s="1" t="e" cm="1">
        <f t="array" ref="I361">_xll.H($H361,25)/$B361</f>
        <v>#VALUE!</v>
      </c>
      <c r="J361" s="1" t="e" cm="1">
        <f t="array" ref="J361">_xll.S($H361,25)/$B361</f>
        <v>#VALUE!</v>
      </c>
      <c r="K361" s="1" t="e" cm="1">
        <f t="array" ref="K361">_xll.CP($H361,25)/$B361</f>
        <v>#VALUE!</v>
      </c>
      <c r="L361" s="8" t="e" cm="1">
        <f t="array" ref="L361">IF(_xll.DE(H361)&gt;0,_xll.MW(H361)/(602.2*_xll.DE(H361)),"")/$B361</f>
        <v>#VALUE!</v>
      </c>
      <c r="N361" s="1" t="str">
        <f t="shared" si="45"/>
        <v/>
      </c>
      <c r="O361" s="1" t="str">
        <f t="shared" si="46"/>
        <v/>
      </c>
      <c r="P361" s="4" t="str">
        <f t="shared" si="53"/>
        <v>Co(NO3)2*2H2O</v>
      </c>
      <c r="Q361" s="1" t="str">
        <f t="shared" si="47"/>
        <v/>
      </c>
      <c r="R361" s="1" t="str">
        <f t="shared" si="48"/>
        <v/>
      </c>
      <c r="T361" s="1" t="str">
        <f t="shared" si="49"/>
        <v/>
      </c>
      <c r="U361" s="1" t="str">
        <f t="shared" si="50"/>
        <v/>
      </c>
      <c r="W361" s="8" t="str">
        <f t="shared" si="51"/>
        <v/>
      </c>
      <c r="X361" s="8" t="str">
        <f t="shared" si="52"/>
        <v/>
      </c>
    </row>
    <row r="362" spans="1:24" ht="18">
      <c r="A362" s="1" t="s">
        <v>2497</v>
      </c>
      <c r="B362" s="4">
        <v>1</v>
      </c>
      <c r="C362" s="1" t="e" cm="1">
        <f t="array" ref="C362">_xll.H($A362,25)/$B362</f>
        <v>#VALUE!</v>
      </c>
      <c r="D362" s="1" t="e" cm="1">
        <f t="array" ref="D362">_xll.S($A362,25)/$B362</f>
        <v>#VALUE!</v>
      </c>
      <c r="E362" s="1" t="e" cm="1">
        <f t="array" ref="E362">_xll.CP($A362,25)/$B362</f>
        <v>#VALUE!</v>
      </c>
      <c r="F362" s="8" t="e" cm="1">
        <f t="array" ref="F362">IF(_xll.DE(A362)&gt;0,_xll.MW(A362)/(602.2*_xll.DE(A362)),"")/$B362</f>
        <v>#VALUE!</v>
      </c>
      <c r="H362" s="1" t="s">
        <v>2591</v>
      </c>
      <c r="I362" s="1" t="e" cm="1">
        <f t="array" ref="I362">_xll.H($H362,25)/$B362</f>
        <v>#VALUE!</v>
      </c>
      <c r="J362" s="1" t="e" cm="1">
        <f t="array" ref="J362">_xll.S($H362,25)/$B362</f>
        <v>#VALUE!</v>
      </c>
      <c r="K362" s="1" t="e" cm="1">
        <f t="array" ref="K362">_xll.CP($H362,25)/$B362</f>
        <v>#VALUE!</v>
      </c>
      <c r="L362" s="8" t="e" cm="1">
        <f t="array" ref="L362">IF(_xll.DE(H362)&gt;0,_xll.MW(H362)/(602.2*_xll.DE(H362)),"")/$B362</f>
        <v>#VALUE!</v>
      </c>
      <c r="N362" s="1" t="str">
        <f t="shared" si="45"/>
        <v/>
      </c>
      <c r="O362" s="1" t="str">
        <f t="shared" si="46"/>
        <v/>
      </c>
      <c r="P362" s="4" t="str">
        <f t="shared" si="53"/>
        <v>U(NO3)4</v>
      </c>
      <c r="Q362" s="1" t="str">
        <f t="shared" si="47"/>
        <v/>
      </c>
      <c r="R362" s="1" t="str">
        <f t="shared" si="48"/>
        <v/>
      </c>
      <c r="T362" s="1" t="str">
        <f t="shared" si="49"/>
        <v/>
      </c>
      <c r="U362" s="1" t="str">
        <f t="shared" si="50"/>
        <v/>
      </c>
      <c r="W362" s="8" t="str">
        <f t="shared" si="51"/>
        <v/>
      </c>
      <c r="X362" s="8" t="str">
        <f t="shared" si="52"/>
        <v/>
      </c>
    </row>
    <row r="363" spans="1:24" ht="18">
      <c r="A363" s="4" t="s">
        <v>210</v>
      </c>
      <c r="B363" s="4">
        <v>1</v>
      </c>
      <c r="C363" s="1" cm="1">
        <f t="array" ref="C363">_xll.H($A363,25)/$B363</f>
        <v>-898.29999902343752</v>
      </c>
      <c r="D363" s="1" cm="1">
        <f t="array" ref="D363">_xll.S($A363,25)/$B363</f>
        <v>213.39999261474611</v>
      </c>
      <c r="E363" s="1" cm="1">
        <f t="array" ref="E363">_xll.CP($A363,25)/$B363</f>
        <v>0</v>
      </c>
      <c r="F363" s="8" t="e" cm="1">
        <f t="array" ref="F363">IF(_xll.DE(A363)&gt;0,_xll.MW(A363)/(602.2*_xll.DE(A363)),"")/$B363</f>
        <v>#VALUE!</v>
      </c>
      <c r="H363" s="4" t="s">
        <v>2777</v>
      </c>
      <c r="I363" s="1" t="e" cm="1">
        <f t="array" ref="I363">_xll.H($H363,25)/$B363</f>
        <v>#VALUE!</v>
      </c>
      <c r="J363" s="1" t="e" cm="1">
        <f t="array" ref="J363">_xll.S($H363,25)/$B363</f>
        <v>#VALUE!</v>
      </c>
      <c r="K363" s="1" t="e" cm="1">
        <f t="array" ref="K363">_xll.CP($H363,25)/$B363</f>
        <v>#VALUE!</v>
      </c>
      <c r="L363" s="8" t="e" cm="1">
        <f t="array" ref="L363">IF(_xll.DE(H363)&gt;0,_xll.MW(H363)/(602.2*_xll.DE(H363)),"")/$B363</f>
        <v>#VALUE!</v>
      </c>
      <c r="N363" s="1" t="str">
        <f t="shared" si="45"/>
        <v/>
      </c>
      <c r="O363" s="1" t="str">
        <f t="shared" si="46"/>
        <v/>
      </c>
      <c r="P363" s="4" t="str">
        <f t="shared" si="53"/>
        <v>U(NO3)3I</v>
      </c>
      <c r="Q363" s="1" t="str">
        <f t="shared" si="47"/>
        <v/>
      </c>
      <c r="R363" s="1" t="str">
        <f t="shared" si="48"/>
        <v/>
      </c>
      <c r="T363" s="1" t="str">
        <f t="shared" si="49"/>
        <v/>
      </c>
      <c r="U363" s="1" t="str">
        <f t="shared" si="50"/>
        <v/>
      </c>
      <c r="W363" s="8" t="str">
        <f t="shared" si="51"/>
        <v/>
      </c>
      <c r="X363" s="8" t="str">
        <f t="shared" si="52"/>
        <v/>
      </c>
    </row>
    <row r="364" spans="1:24" ht="18">
      <c r="A364" s="1" t="s">
        <v>2498</v>
      </c>
      <c r="B364" s="4">
        <v>1</v>
      </c>
      <c r="C364" s="1" t="e" cm="1">
        <f t="array" ref="C364">_xll.H($A364,25)/$B364</f>
        <v>#VALUE!</v>
      </c>
      <c r="D364" s="1" t="e" cm="1">
        <f t="array" ref="D364">_xll.S($A364,25)/$B364</f>
        <v>#VALUE!</v>
      </c>
      <c r="E364" s="1" t="e" cm="1">
        <f t="array" ref="E364">_xll.CP($A364,25)/$B364</f>
        <v>#VALUE!</v>
      </c>
      <c r="F364" s="8" t="e" cm="1">
        <f t="array" ref="F364">IF(_xll.DE(A364)&gt;0,_xll.MW(A364)/(602.2*_xll.DE(A364)),"")/$B364</f>
        <v>#VALUE!</v>
      </c>
      <c r="H364" s="1" t="s">
        <v>2771</v>
      </c>
      <c r="I364" s="1" t="e" cm="1">
        <f t="array" ref="I364">_xll.H($H364,25)/$B364</f>
        <v>#VALUE!</v>
      </c>
      <c r="J364" s="1" t="e" cm="1">
        <f t="array" ref="J364">_xll.S($H364,25)/$B364</f>
        <v>#VALUE!</v>
      </c>
      <c r="K364" s="1" t="e" cm="1">
        <f t="array" ref="K364">_xll.CP($H364,25)/$B364</f>
        <v>#VALUE!</v>
      </c>
      <c r="L364" s="8" t="e" cm="1">
        <f t="array" ref="L364">IF(_xll.DE(H364)&gt;0,_xll.MW(H364)/(602.2*_xll.DE(H364)),"")/$B364</f>
        <v>#VALUE!</v>
      </c>
      <c r="N364" s="1" t="str">
        <f t="shared" si="45"/>
        <v/>
      </c>
      <c r="O364" s="1" t="str">
        <f t="shared" si="46"/>
        <v/>
      </c>
      <c r="P364" s="4" t="str">
        <f t="shared" si="53"/>
        <v>UNO33NO3</v>
      </c>
      <c r="Q364" s="1" t="str">
        <f t="shared" si="47"/>
        <v/>
      </c>
      <c r="R364" s="1" t="str">
        <f t="shared" si="48"/>
        <v/>
      </c>
      <c r="T364" s="1" t="str">
        <f t="shared" si="49"/>
        <v/>
      </c>
      <c r="U364" s="1" t="str">
        <f t="shared" si="50"/>
        <v/>
      </c>
      <c r="W364" s="8" t="str">
        <f t="shared" si="51"/>
        <v/>
      </c>
      <c r="X364" s="8" t="str">
        <f t="shared" si="52"/>
        <v/>
      </c>
    </row>
    <row r="365" spans="1:24" ht="18">
      <c r="A365" s="4" t="s">
        <v>2499</v>
      </c>
      <c r="B365" s="4">
        <v>1</v>
      </c>
      <c r="C365" s="1" t="e" cm="1">
        <f t="array" ref="C365">_xll.H($A365,25)/$B365</f>
        <v>#VALUE!</v>
      </c>
      <c r="D365" s="1" t="e" cm="1">
        <f t="array" ref="D365">_xll.S($A365,25)/$B365</f>
        <v>#VALUE!</v>
      </c>
      <c r="E365" s="1" t="e" cm="1">
        <f t="array" ref="E365">_xll.CP($A365,25)/$B365</f>
        <v>#VALUE!</v>
      </c>
      <c r="F365" s="8" t="e" cm="1">
        <f t="array" ref="F365">IF(_xll.DE(A365)&gt;0,_xll.MW(A365)/(602.2*_xll.DE(A365)),"")/$B365</f>
        <v>#VALUE!</v>
      </c>
      <c r="H365" s="4" t="s">
        <v>2772</v>
      </c>
      <c r="I365" s="1" t="e" cm="1">
        <f t="array" ref="I365">_xll.H($H365,25)/$B365</f>
        <v>#VALUE!</v>
      </c>
      <c r="J365" s="1" t="e" cm="1">
        <f t="array" ref="J365">_xll.S($H365,25)/$B365</f>
        <v>#VALUE!</v>
      </c>
      <c r="K365" s="1" t="e" cm="1">
        <f t="array" ref="K365">_xll.CP($H365,25)/$B365</f>
        <v>#VALUE!</v>
      </c>
      <c r="L365" s="8" t="e" cm="1">
        <f t="array" ref="L365">IF(_xll.DE(H365)&gt;0,_xll.MW(H365)/(602.2*_xll.DE(H365)),"")/$B365</f>
        <v>#VALUE!</v>
      </c>
      <c r="N365" s="1" t="str">
        <f t="shared" si="45"/>
        <v/>
      </c>
      <c r="O365" s="1" t="str">
        <f t="shared" si="46"/>
        <v/>
      </c>
      <c r="P365" s="4" t="str">
        <f t="shared" si="53"/>
        <v>U(NO3)(NO3)3</v>
      </c>
      <c r="Q365" s="1" t="str">
        <f t="shared" si="47"/>
        <v/>
      </c>
      <c r="R365" s="1" t="str">
        <f t="shared" si="48"/>
        <v/>
      </c>
      <c r="T365" s="1" t="str">
        <f t="shared" si="49"/>
        <v/>
      </c>
      <c r="U365" s="1" t="str">
        <f t="shared" si="50"/>
        <v/>
      </c>
      <c r="W365" s="8" t="str">
        <f t="shared" si="51"/>
        <v/>
      </c>
      <c r="X365" s="8" t="str">
        <f t="shared" si="52"/>
        <v/>
      </c>
    </row>
    <row r="366" spans="1:24" ht="18">
      <c r="A366" s="1" t="s">
        <v>2500</v>
      </c>
      <c r="B366" s="4">
        <v>1</v>
      </c>
      <c r="C366" s="1" t="e" cm="1">
        <f t="array" ref="C366">_xll.H($A366,25)/$B366</f>
        <v>#VALUE!</v>
      </c>
      <c r="D366" s="1" t="e" cm="1">
        <f t="array" ref="D366">_xll.S($A366,25)/$B366</f>
        <v>#VALUE!</v>
      </c>
      <c r="E366" s="1" t="e" cm="1">
        <f t="array" ref="E366">_xll.CP($A366,25)/$B366</f>
        <v>#VALUE!</v>
      </c>
      <c r="F366" s="8" t="e" cm="1">
        <f t="array" ref="F366">IF(_xll.DE(A366)&gt;0,_xll.MW(A366)/(602.2*_xll.DE(A366)),"")/$B366</f>
        <v>#VALUE!</v>
      </c>
      <c r="H366" s="1" t="s">
        <v>2778</v>
      </c>
      <c r="I366" s="1" t="e" cm="1">
        <f t="array" ref="I366">_xll.H($H366,25)/$B366</f>
        <v>#VALUE!</v>
      </c>
      <c r="J366" s="1" t="e" cm="1">
        <f t="array" ref="J366">_xll.S($H366,25)/$B366</f>
        <v>#VALUE!</v>
      </c>
      <c r="K366" s="1" t="e" cm="1">
        <f t="array" ref="K366">_xll.CP($H366,25)/$B366</f>
        <v>#VALUE!</v>
      </c>
      <c r="L366" s="8" t="e" cm="1">
        <f t="array" ref="L366">IF(_xll.DE(H366)&gt;0,_xll.MW(H366)/(602.2*_xll.DE(H366)),"")/$B366</f>
        <v>#VALUE!</v>
      </c>
      <c r="N366" s="1" t="str">
        <f t="shared" si="45"/>
        <v/>
      </c>
      <c r="O366" s="1" t="str">
        <f t="shared" si="46"/>
        <v/>
      </c>
      <c r="P366" s="4" t="str">
        <f t="shared" si="53"/>
        <v>U(NO3)(NO3)2</v>
      </c>
      <c r="Q366" s="1" t="str">
        <f t="shared" si="47"/>
        <v/>
      </c>
      <c r="R366" s="1" t="str">
        <f t="shared" si="48"/>
        <v/>
      </c>
      <c r="T366" s="1" t="str">
        <f t="shared" si="49"/>
        <v/>
      </c>
      <c r="U366" s="1" t="str">
        <f t="shared" si="50"/>
        <v/>
      </c>
      <c r="W366" s="8" t="str">
        <f t="shared" si="51"/>
        <v/>
      </c>
      <c r="X366" s="8" t="str">
        <f t="shared" si="52"/>
        <v/>
      </c>
    </row>
    <row r="367" spans="1:24" ht="18">
      <c r="A367" s="4" t="s">
        <v>231</v>
      </c>
      <c r="B367" s="4">
        <v>1</v>
      </c>
      <c r="C367" s="1" cm="1">
        <f t="array" ref="C367">_xll.H($A367,25)/$B367</f>
        <v>-789.00002172851566</v>
      </c>
      <c r="D367" s="1" cm="1">
        <f t="array" ref="D367">_xll.S($A367,25)/$B367</f>
        <v>371.99999798583985</v>
      </c>
      <c r="E367" s="1" cm="1">
        <f t="array" ref="E367">_xll.CP($A367,25)/$B367</f>
        <v>0</v>
      </c>
      <c r="F367" s="8" t="e" cm="1">
        <f t="array" ref="F367">IF(_xll.DE(A367)&gt;0,_xll.MW(A367)/(602.2*_xll.DE(A367)),"")/$B367</f>
        <v>#VALUE!</v>
      </c>
      <c r="H367" s="4" t="s">
        <v>2779</v>
      </c>
      <c r="I367" s="1" t="e" cm="1">
        <f t="array" ref="I367">_xll.H($H367,25)/$B367</f>
        <v>#VALUE!</v>
      </c>
      <c r="J367" s="1" t="e" cm="1">
        <f t="array" ref="J367">_xll.S($H367,25)/$B367</f>
        <v>#VALUE!</v>
      </c>
      <c r="K367" s="1" t="e" cm="1">
        <f t="array" ref="K367">_xll.CP($H367,25)/$B367</f>
        <v>#VALUE!</v>
      </c>
      <c r="L367" s="8" t="e" cm="1">
        <f t="array" ref="L367">IF(_xll.DE(H367)&gt;0,_xll.MW(H367)/(602.2*_xll.DE(H367)),"")/$B367</f>
        <v>#VALUE!</v>
      </c>
      <c r="N367" s="1" t="str">
        <f t="shared" si="45"/>
        <v/>
      </c>
      <c r="O367" s="1" t="str">
        <f t="shared" si="46"/>
        <v/>
      </c>
      <c r="P367" s="4" t="str">
        <f t="shared" si="53"/>
        <v>Re3(NO3)9</v>
      </c>
      <c r="Q367" s="1" t="str">
        <f t="shared" si="47"/>
        <v/>
      </c>
      <c r="R367" s="1" t="str">
        <f t="shared" si="48"/>
        <v/>
      </c>
      <c r="T367" s="1" t="str">
        <f t="shared" si="49"/>
        <v/>
      </c>
      <c r="U367" s="1" t="str">
        <f t="shared" si="50"/>
        <v/>
      </c>
      <c r="W367" s="8" t="str">
        <f t="shared" si="51"/>
        <v/>
      </c>
      <c r="X367" s="8" t="str">
        <f t="shared" si="52"/>
        <v/>
      </c>
    </row>
    <row r="368" spans="1:24">
      <c r="A368" s="4" t="s">
        <v>297</v>
      </c>
      <c r="B368" s="4">
        <v>1</v>
      </c>
      <c r="C368" s="1" cm="1">
        <f t="array" ref="C368">_xll.H($A368,25)/$B368</f>
        <v>-786.59998034667967</v>
      </c>
      <c r="D368" s="1" cm="1">
        <f t="array" ref="D368">_xll.S($A368,25)/$B368</f>
        <v>179.50000662231446</v>
      </c>
      <c r="E368" s="1" cm="1">
        <f t="array" ref="E368">_xll.CP($A368,25)/$B368</f>
        <v>0</v>
      </c>
      <c r="F368" s="8" t="e" cm="1">
        <f t="array" ref="F368">IF(_xll.DE(A368)&gt;0,_xll.MW(A368)/(602.2*_xll.DE(A368)),"")/$B368</f>
        <v>#VALUE!</v>
      </c>
      <c r="H368" s="4" t="s">
        <v>2486</v>
      </c>
      <c r="I368" s="1" t="e" cm="1">
        <f t="array" ref="I368">_xll.H($H368,25)/$B368</f>
        <v>#VALUE!</v>
      </c>
      <c r="J368" s="1" t="e" cm="1">
        <f t="array" ref="J368">_xll.S($H368,25)/$B368</f>
        <v>#VALUE!</v>
      </c>
      <c r="K368" s="1" t="e" cm="1">
        <f t="array" ref="K368">_xll.CP($H368,25)/$B368</f>
        <v>#VALUE!</v>
      </c>
      <c r="L368" s="8" t="e" cm="1">
        <f t="array" ref="L368">IF(_xll.DE(H368)&gt;0,_xll.MW(H368)/(602.2*_xll.DE(H368)),"")/$B368</f>
        <v>#VALUE!</v>
      </c>
      <c r="N368" s="1" t="str">
        <f t="shared" si="45"/>
        <v/>
      </c>
      <c r="O368" s="1" t="str">
        <f t="shared" si="46"/>
        <v/>
      </c>
      <c r="P368" s="4" t="str">
        <f t="shared" si="53"/>
        <v>Mn(NO3)2*H2O</v>
      </c>
      <c r="Q368" s="1" t="str">
        <f t="shared" si="47"/>
        <v/>
      </c>
      <c r="R368" s="1" t="str">
        <f t="shared" si="48"/>
        <v/>
      </c>
      <c r="T368" s="1" t="str">
        <f t="shared" si="49"/>
        <v/>
      </c>
      <c r="U368" s="1" t="str">
        <f t="shared" si="50"/>
        <v/>
      </c>
      <c r="W368" s="8" t="str">
        <f t="shared" si="51"/>
        <v/>
      </c>
      <c r="X368" s="8" t="str">
        <f t="shared" si="52"/>
        <v/>
      </c>
    </row>
    <row r="369" spans="1:24" ht="18">
      <c r="A369" s="1" t="s">
        <v>2501</v>
      </c>
      <c r="B369" s="4">
        <v>1</v>
      </c>
      <c r="C369" s="1" t="e" cm="1">
        <f t="array" ref="C369">_xll.H($A369,25)/$B369</f>
        <v>#VALUE!</v>
      </c>
      <c r="D369" s="1" t="e" cm="1">
        <f t="array" ref="D369">_xll.S($A369,25)/$B369</f>
        <v>#VALUE!</v>
      </c>
      <c r="E369" s="1" t="e" cm="1">
        <f t="array" ref="E369">_xll.CP($A369,25)/$B369</f>
        <v>#VALUE!</v>
      </c>
      <c r="F369" s="8" t="e" cm="1">
        <f t="array" ref="F369">IF(_xll.DE(A369)&gt;0,_xll.MW(A369)/(602.2*_xll.DE(A369)),"")/$B369</f>
        <v>#VALUE!</v>
      </c>
      <c r="H369" s="1" t="s">
        <v>2780</v>
      </c>
      <c r="I369" s="1" t="e" cm="1">
        <f t="array" ref="I369">_xll.H($H369,25)/$B369</f>
        <v>#VALUE!</v>
      </c>
      <c r="J369" s="1" t="e" cm="1">
        <f t="array" ref="J369">_xll.S($H369,25)/$B369</f>
        <v>#VALUE!</v>
      </c>
      <c r="K369" s="1" t="e" cm="1">
        <f t="array" ref="K369">_xll.CP($H369,25)/$B369</f>
        <v>#VALUE!</v>
      </c>
      <c r="L369" s="8" t="e" cm="1">
        <f t="array" ref="L369">IF(_xll.DE(H369)&gt;0,_xll.MW(H369)/(602.2*_xll.DE(H369)),"")/$B369</f>
        <v>#VALUE!</v>
      </c>
      <c r="N369" s="1" t="str">
        <f t="shared" si="45"/>
        <v/>
      </c>
      <c r="O369" s="1" t="str">
        <f t="shared" si="46"/>
        <v/>
      </c>
      <c r="P369" s="4" t="str">
        <f t="shared" si="53"/>
        <v>UNO32NO3</v>
      </c>
      <c r="Q369" s="1" t="str">
        <f t="shared" si="47"/>
        <v/>
      </c>
      <c r="R369" s="1" t="str">
        <f t="shared" si="48"/>
        <v/>
      </c>
      <c r="T369" s="1" t="str">
        <f t="shared" si="49"/>
        <v/>
      </c>
      <c r="U369" s="1" t="str">
        <f t="shared" si="50"/>
        <v/>
      </c>
      <c r="W369" s="8" t="str">
        <f t="shared" si="51"/>
        <v/>
      </c>
      <c r="X369" s="8" t="str">
        <f t="shared" si="52"/>
        <v/>
      </c>
    </row>
    <row r="370" spans="1:24">
      <c r="A370" s="1" t="s">
        <v>405</v>
      </c>
      <c r="B370" s="4">
        <v>1</v>
      </c>
      <c r="C370" s="1" cm="1">
        <f t="array" ref="C370">_xll.H($A370,25)/$B370</f>
        <v>-714.99999072265632</v>
      </c>
      <c r="D370" s="1" cm="1">
        <f t="array" ref="D370">_xll.S($A370,25)/$B370</f>
        <v>225.93600000000001</v>
      </c>
      <c r="E370" s="1" cm="1">
        <f t="array" ref="E370">_xll.CP($A370,25)/$B370</f>
        <v>0</v>
      </c>
      <c r="F370" s="8" t="e" cm="1">
        <f t="array" ref="F370">IF(_xll.DE(A370)&gt;0,_xll.MW(A370)/(602.2*_xll.DE(A370)),"")/$B370</f>
        <v>#VALUE!</v>
      </c>
      <c r="H370" s="1" t="s">
        <v>2487</v>
      </c>
      <c r="I370" s="1" t="e" cm="1">
        <f t="array" ref="I370">_xll.H($H370,25)/$B370</f>
        <v>#VALUE!</v>
      </c>
      <c r="J370" s="1" t="e" cm="1">
        <f t="array" ref="J370">_xll.S($H370,25)/$B370</f>
        <v>#VALUE!</v>
      </c>
      <c r="K370" s="1" t="e" cm="1">
        <f t="array" ref="K370">_xll.CP($H370,25)/$B370</f>
        <v>#VALUE!</v>
      </c>
      <c r="L370" s="8" t="e" cm="1">
        <f t="array" ref="L370">IF(_xll.DE(H370)&gt;0,_xll.MW(H370)/(602.2*_xll.DE(H370)),"")/$B370</f>
        <v>#VALUE!</v>
      </c>
      <c r="N370" s="1" t="str">
        <f t="shared" si="45"/>
        <v/>
      </c>
      <c r="O370" s="1" t="str">
        <f t="shared" si="46"/>
        <v/>
      </c>
      <c r="P370" s="4" t="str">
        <f t="shared" si="53"/>
        <v>Au(NO3)3*2H2O</v>
      </c>
      <c r="Q370" s="1" t="str">
        <f t="shared" si="47"/>
        <v/>
      </c>
      <c r="R370" s="1" t="str">
        <f t="shared" si="48"/>
        <v/>
      </c>
      <c r="T370" s="1" t="str">
        <f t="shared" si="49"/>
        <v/>
      </c>
      <c r="U370" s="1" t="str">
        <f t="shared" si="50"/>
        <v/>
      </c>
      <c r="W370" s="8" t="str">
        <f t="shared" si="51"/>
        <v/>
      </c>
      <c r="X370" s="8" t="str">
        <f t="shared" si="52"/>
        <v/>
      </c>
    </row>
    <row r="371" spans="1:24">
      <c r="A371" s="4" t="s">
        <v>377</v>
      </c>
      <c r="B371" s="4">
        <v>1</v>
      </c>
      <c r="C371" s="1" cm="1">
        <f t="array" ref="C371">_xll.H($A371,25)/$B371</f>
        <v>-686.71994042968754</v>
      </c>
      <c r="D371" s="1" cm="1">
        <f t="array" ref="D371">_xll.S($A371,25)/$B371</f>
        <v>170.70719680786132</v>
      </c>
      <c r="E371" s="1" cm="1">
        <f t="array" ref="E371">_xll.CP($A371,25)/$B371</f>
        <v>0</v>
      </c>
      <c r="F371" s="8" t="e" cm="1">
        <f t="array" ref="F371">IF(_xll.DE(A371)&gt;0,_xll.MW(A371)/(602.2*_xll.DE(A371)),"")/$B371</f>
        <v>#VALUE!</v>
      </c>
      <c r="H371" s="4" t="s">
        <v>2488</v>
      </c>
      <c r="I371" s="1" t="e" cm="1">
        <f t="array" ref="I371">_xll.H($H371,25)/$B371</f>
        <v>#VALUE!</v>
      </c>
      <c r="J371" s="1" t="e" cm="1">
        <f t="array" ref="J371">_xll.S($H371,25)/$B371</f>
        <v>#VALUE!</v>
      </c>
      <c r="K371" s="1" t="e" cm="1">
        <f t="array" ref="K371">_xll.CP($H371,25)/$B371</f>
        <v>#VALUE!</v>
      </c>
      <c r="L371" s="8" t="e" cm="1">
        <f t="array" ref="L371">IF(_xll.DE(H371)&gt;0,_xll.MW(H371)/(602.2*_xll.DE(H371)),"")/$B371</f>
        <v>#VALUE!</v>
      </c>
      <c r="N371" s="1" t="str">
        <f>IF(AND(ISNUMBER(D371),ISNUMBER(J371)),D371,"")</f>
        <v/>
      </c>
      <c r="O371" s="1" t="str">
        <f>IF(AND(ISNUMBER(D371),ISNUMBER(J371)),J371,"")</f>
        <v/>
      </c>
      <c r="P371" s="4" t="str">
        <f t="shared" si="53"/>
        <v>Cd(NO3)2*H2O</v>
      </c>
      <c r="Q371" s="1" t="str">
        <f>IF(AND(ISNUMBER(C371),ISNUMBER(I371)),C371,"")</f>
        <v/>
      </c>
      <c r="R371" s="1" t="str">
        <f>IF(AND(ISNUMBER(C371),ISNUMBER(I371)),I371,"")</f>
        <v/>
      </c>
      <c r="T371" s="1" t="str">
        <f>IF(AND(ISNUMBER(E371),ISNUMBER(K371)),E371,"")</f>
        <v/>
      </c>
      <c r="U371" s="1" t="str">
        <f>IF(AND(ISNUMBER(E371),ISNUMBER(K371)),K371,"")</f>
        <v/>
      </c>
      <c r="W371" s="8"/>
      <c r="X371" s="8"/>
    </row>
    <row r="372" spans="1:24" ht="18">
      <c r="A372" s="4" t="s">
        <v>387</v>
      </c>
      <c r="B372" s="4">
        <v>1</v>
      </c>
      <c r="C372" s="1" cm="1">
        <f t="array" ref="C372">_xll.H($A372,25)/$B372</f>
        <v>-654.00000830078125</v>
      </c>
      <c r="D372" s="1" cm="1">
        <f t="array" ref="D372">_xll.S($A372,25)/$B372</f>
        <v>148.10000787353516</v>
      </c>
      <c r="E372" s="1" cm="1">
        <f t="array" ref="E372">_xll.CP($A372,25)/$B372</f>
        <v>0</v>
      </c>
      <c r="F372" s="8" t="e" cm="1">
        <f t="array" ref="F372">IF(_xll.DE(A372)&gt;0,_xll.MW(A372)/(602.2*_xll.DE(A372)),"")/$B372</f>
        <v>#VALUE!</v>
      </c>
      <c r="H372" s="4" t="s">
        <v>2781</v>
      </c>
      <c r="I372" s="1" t="e" cm="1">
        <f t="array" ref="I372">_xll.H($H372,25)/$B372</f>
        <v>#VALUE!</v>
      </c>
      <c r="J372" s="1" t="e" cm="1">
        <f t="array" ref="J372">_xll.S($H372,25)/$B372</f>
        <v>#VALUE!</v>
      </c>
      <c r="K372" s="1" t="e" cm="1">
        <f t="array" ref="K372">_xll.CP($H372,25)/$B372</f>
        <v>#VALUE!</v>
      </c>
      <c r="L372" s="8" t="e" cm="1">
        <f t="array" ref="L372">IF(_xll.DE(H372)&gt;0,_xll.MW(H372)/(602.2*_xll.DE(H372)),"")/$B372</f>
        <v>#VALUE!</v>
      </c>
      <c r="N372" s="1"/>
      <c r="P372" s="4" t="str">
        <f t="shared" si="53"/>
        <v>Am(NO3)2</v>
      </c>
      <c r="Q372" s="1"/>
      <c r="R372" s="1"/>
      <c r="T372" s="1"/>
      <c r="U372" s="1"/>
      <c r="W372" s="8"/>
      <c r="X372" s="8"/>
    </row>
    <row r="373" spans="1:24" ht="18">
      <c r="A373" s="4" t="s">
        <v>130</v>
      </c>
      <c r="B373" s="4">
        <v>1</v>
      </c>
      <c r="C373" s="1" cm="1">
        <f t="array" ref="C373">_xll.H($A373,25)/$B373</f>
        <v>-614.99999023437499</v>
      </c>
      <c r="D373" s="1" cm="1">
        <f t="array" ref="D373">_xll.S($A373,25)/$B373</f>
        <v>133.99999618530273</v>
      </c>
      <c r="E373" s="1" cm="1">
        <f t="array" ref="E373">_xll.CP($A373,25)/$B373</f>
        <v>0</v>
      </c>
      <c r="F373" s="8" t="e" cm="1">
        <f t="array" ref="F373">IF(_xll.DE(A373)&gt;0,_xll.MW(A373)/(602.2*_xll.DE(A373)),"")/$B373</f>
        <v>#VALUE!</v>
      </c>
      <c r="H373" s="4" t="s">
        <v>2782</v>
      </c>
      <c r="I373" s="1" t="e" cm="1">
        <f t="array" ref="I373">_xll.H($H373,25)/$B373</f>
        <v>#VALUE!</v>
      </c>
      <c r="J373" s="1" t="e" cm="1">
        <f t="array" ref="J373">_xll.S($H373,25)/$B373</f>
        <v>#VALUE!</v>
      </c>
      <c r="K373" s="1" t="e" cm="1">
        <f t="array" ref="K373">_xll.CP($H373,25)/$B373</f>
        <v>#VALUE!</v>
      </c>
      <c r="L373" s="8" t="e" cm="1">
        <f t="array" ref="L373">IF(_xll.DE(H373)&gt;0,_xll.MW(H373)/(602.2*_xll.DE(H373)),"")/$B373</f>
        <v>#VALUE!</v>
      </c>
      <c r="N373" s="1" t="str">
        <f t="shared" ref="N373:N382" si="54">IF(AND(ISNUMBER(D372),ISNUMBER(J373)),D372,"")</f>
        <v/>
      </c>
      <c r="O373" s="1" t="str">
        <f t="shared" ref="O373:O382" si="55">IF(AND(ISNUMBER(D372),ISNUMBER(J373)),J373,"")</f>
        <v/>
      </c>
      <c r="P373" s="4" t="str">
        <f t="shared" si="53"/>
        <v>WO(NO3)2</v>
      </c>
      <c r="Q373" s="1" t="str">
        <f t="shared" ref="Q373:Q382" si="56">IF(AND(ISNUMBER(C372),ISNUMBER(I373)),C372,"")</f>
        <v/>
      </c>
      <c r="R373" s="1" t="str">
        <f t="shared" ref="R373:R382" si="57">IF(AND(ISNUMBER(C372),ISNUMBER(I373)),I373,"")</f>
        <v/>
      </c>
      <c r="T373" s="1" t="str">
        <f t="shared" ref="T373:T382" si="58">IF(AND(ISNUMBER(E372),ISNUMBER(K373)),E372,"")</f>
        <v/>
      </c>
      <c r="U373" s="1" t="str">
        <f t="shared" ref="U373:U382" si="59">IF(AND(ISNUMBER(E372),ISNUMBER(K373)),K373,"")</f>
        <v/>
      </c>
      <c r="W373" s="8" t="str">
        <f>IF(AND(ISNUMBER(F371),ISNUMBER(L371)),F371,"")</f>
        <v/>
      </c>
      <c r="X373" s="8" t="str">
        <f>IF(AND(ISNUMBER(F371),ISNUMBER(L371)),L371,"")</f>
        <v/>
      </c>
    </row>
    <row r="374" spans="1:24" ht="18">
      <c r="A374" s="4" t="s">
        <v>380</v>
      </c>
      <c r="B374" s="4">
        <v>1</v>
      </c>
      <c r="C374" s="1" cm="1">
        <f t="array" ref="C374">_xll.H($A374,25)/$B374</f>
        <v>-490.78321276855473</v>
      </c>
      <c r="D374" s="1" cm="1">
        <f t="array" ref="D374">_xll.S($A374,25)/$B374</f>
        <v>117.01809776306153</v>
      </c>
      <c r="E374" s="1" cm="1">
        <f t="array" ref="E374">_xll.CP($A374,25)/$B374</f>
        <v>0</v>
      </c>
      <c r="F374" s="8" t="e" cm="1">
        <f t="array" ref="F374">IF(_xll.DE(A374)&gt;0,_xll.MW(A374)/(602.2*_xll.DE(A374)),"")/$B374</f>
        <v>#VALUE!</v>
      </c>
      <c r="H374" s="4" t="s">
        <v>2783</v>
      </c>
      <c r="I374" s="1" t="e" cm="1">
        <f t="array" ref="I374">_xll.H($H374,25)/$B374</f>
        <v>#VALUE!</v>
      </c>
      <c r="J374" s="1" t="e" cm="1">
        <f t="array" ref="J374">_xll.S($H374,25)/$B374</f>
        <v>#VALUE!</v>
      </c>
      <c r="K374" s="1" t="e" cm="1">
        <f t="array" ref="K374">_xll.CP($H374,25)/$B374</f>
        <v>#VALUE!</v>
      </c>
      <c r="L374" s="8" t="e" cm="1">
        <f t="array" ref="L374">IF(_xll.DE(H374)&gt;0,_xll.MW(H374)/(602.2*_xll.DE(H374)),"")/$B374</f>
        <v>#VALUE!</v>
      </c>
      <c r="N374" s="1" t="str">
        <f t="shared" si="54"/>
        <v/>
      </c>
      <c r="O374" s="1" t="str">
        <f t="shared" si="55"/>
        <v/>
      </c>
      <c r="P374" s="4" t="str">
        <f t="shared" si="53"/>
        <v>CdOHNO3</v>
      </c>
      <c r="Q374" s="1" t="str">
        <f t="shared" si="56"/>
        <v/>
      </c>
      <c r="R374" s="1" t="str">
        <f t="shared" si="57"/>
        <v/>
      </c>
      <c r="T374" s="1" t="str">
        <f t="shared" si="58"/>
        <v/>
      </c>
      <c r="U374" s="1" t="str">
        <f t="shared" si="59"/>
        <v/>
      </c>
      <c r="W374" s="8" t="str">
        <f t="shared" ref="W374:W382" si="60">IF(AND(ISNUMBER(F372),ISNUMBER(L373)),F372,"")</f>
        <v/>
      </c>
      <c r="X374" s="8" t="str">
        <f t="shared" ref="X374:X382" si="61">IF(AND(ISNUMBER(F372),ISNUMBER(L373)),L373,"")</f>
        <v/>
      </c>
    </row>
    <row r="375" spans="1:24" ht="18">
      <c r="A375" s="4" t="s">
        <v>348</v>
      </c>
      <c r="B375" s="4">
        <v>1</v>
      </c>
      <c r="C375" s="1" cm="1">
        <f t="array" ref="C375">_xll.H($A375,25)/$B375</f>
        <v>-410.03200000000004</v>
      </c>
      <c r="D375" s="1" cm="1">
        <f t="array" ref="D375">_xll.S($A375,25)/$B375</f>
        <v>225.93600000000001</v>
      </c>
      <c r="E375" s="1" cm="1">
        <f t="array" ref="E375">_xll.CP($A375,25)/$B375</f>
        <v>0</v>
      </c>
      <c r="F375" s="8" t="e" cm="1">
        <f t="array" ref="F375">IF(_xll.DE(A375)&gt;0,_xll.MW(A375)/(602.2*_xll.DE(A375)),"")/$B375</f>
        <v>#VALUE!</v>
      </c>
      <c r="H375" s="4" t="s">
        <v>2784</v>
      </c>
      <c r="I375" s="1" t="e" cm="1">
        <f t="array" ref="I375">_xll.H($H375,25)/$B375</f>
        <v>#VALUE!</v>
      </c>
      <c r="J375" s="1" t="e" cm="1">
        <f t="array" ref="J375">_xll.S($H375,25)/$B375</f>
        <v>#VALUE!</v>
      </c>
      <c r="K375" s="1" t="e" cm="1">
        <f t="array" ref="K375">_xll.CP($H375,25)/$B375</f>
        <v>#VALUE!</v>
      </c>
      <c r="L375" s="8" t="e" cm="1">
        <f t="array" ref="L375">IF(_xll.DE(H375)&gt;0,_xll.MW(H375)/(602.2*_xll.DE(H375)),"")/$B375</f>
        <v>#VALUE!</v>
      </c>
      <c r="N375" s="1" t="str">
        <f t="shared" si="54"/>
        <v/>
      </c>
      <c r="O375" s="1" t="str">
        <f t="shared" si="55"/>
        <v/>
      </c>
      <c r="P375" s="4" t="str">
        <f t="shared" si="53"/>
        <v>Cr(NO3)4</v>
      </c>
      <c r="Q375" s="1" t="str">
        <f t="shared" si="56"/>
        <v/>
      </c>
      <c r="R375" s="1" t="str">
        <f t="shared" si="57"/>
        <v/>
      </c>
      <c r="T375" s="1" t="str">
        <f t="shared" si="58"/>
        <v/>
      </c>
      <c r="U375" s="1" t="str">
        <f t="shared" si="59"/>
        <v/>
      </c>
      <c r="W375" s="8" t="str">
        <f t="shared" si="60"/>
        <v/>
      </c>
      <c r="X375" s="8" t="str">
        <f t="shared" si="61"/>
        <v/>
      </c>
    </row>
    <row r="376" spans="1:24" ht="18">
      <c r="A376" s="4" t="s">
        <v>88</v>
      </c>
      <c r="B376" s="4">
        <v>1</v>
      </c>
      <c r="C376" s="1" cm="1">
        <f t="array" ref="C376">_xll.H($A376,25)/$B376</f>
        <v>-181.60000292968752</v>
      </c>
      <c r="D376" s="1" cm="1">
        <f t="array" ref="D376">_xll.S($A376,25)/$B376</f>
        <v>145.19999777221679</v>
      </c>
      <c r="E376" s="1" cm="1">
        <f t="array" ref="E376">_xll.CP($A376,25)/$B376</f>
        <v>0</v>
      </c>
      <c r="F376" s="8" t="e" cm="1">
        <f t="array" ref="F376">IF(_xll.DE(A376)&gt;0,_xll.MW(A376)/(602.2*_xll.DE(A376)),"")/$B376</f>
        <v>#VALUE!</v>
      </c>
      <c r="H376" s="4" t="s">
        <v>2785</v>
      </c>
      <c r="I376" s="1" t="e" cm="1">
        <f t="array" ref="I376">_xll.H($H376,25)/$B375</f>
        <v>#VALUE!</v>
      </c>
      <c r="J376" s="1" t="e" cm="1">
        <f t="array" ref="J376">_xll.S($H376,25)/$B375</f>
        <v>#VALUE!</v>
      </c>
      <c r="K376" s="1" t="e" cm="1">
        <f t="array" ref="K376">_xll.CP($H376,25)/$B375</f>
        <v>#VALUE!</v>
      </c>
      <c r="L376" s="8" t="e" cm="1">
        <f t="array" ref="L376">IF(_xll.DE(H376)&gt;0,_xll.MW(H376)/(602.2*_xll.DE(H376)),"")/$B375</f>
        <v>#VALUE!</v>
      </c>
      <c r="N376" s="1" t="str">
        <f t="shared" si="54"/>
        <v/>
      </c>
      <c r="O376" s="1" t="str">
        <f t="shared" si="55"/>
        <v/>
      </c>
      <c r="P376" s="4" t="str">
        <f t="shared" si="53"/>
        <v>BiSeNO3</v>
      </c>
      <c r="Q376" s="1" t="str">
        <f t="shared" si="56"/>
        <v/>
      </c>
      <c r="R376" s="1" t="str">
        <f t="shared" si="57"/>
        <v/>
      </c>
      <c r="T376" s="1" t="str">
        <f t="shared" si="58"/>
        <v/>
      </c>
      <c r="U376" s="1" t="str">
        <f t="shared" si="59"/>
        <v/>
      </c>
      <c r="W376" s="8" t="str">
        <f t="shared" si="60"/>
        <v/>
      </c>
      <c r="X376" s="8" t="str">
        <f t="shared" si="61"/>
        <v/>
      </c>
    </row>
    <row r="377" spans="1:24" ht="18">
      <c r="A377" s="4" t="s">
        <v>336</v>
      </c>
      <c r="B377" s="4">
        <v>1</v>
      </c>
      <c r="C377" s="1" cm="1">
        <f t="array" ref="C377">_xll.H($A377,25)/$B377</f>
        <v>-165.30000119018555</v>
      </c>
      <c r="D377" s="1" cm="1">
        <f t="array" ref="D377">_xll.S($A377,25)/$B377</f>
        <v>143.89999929809571</v>
      </c>
      <c r="E377" s="1" cm="1">
        <f t="array" ref="E377">_xll.CP($A377,25)/$B377</f>
        <v>0</v>
      </c>
      <c r="F377" s="8" t="e" cm="1">
        <f t="array" ref="F377">IF(_xll.DE(A377)&gt;0,_xll.MW(A377)/(602.2*_xll.DE(A377)),"")/$B377</f>
        <v>#VALUE!</v>
      </c>
      <c r="H377" s="4" t="s">
        <v>2786</v>
      </c>
      <c r="I377" s="1" t="e" cm="1">
        <f t="array" ref="I377">_xll.H($H377,25)/$B376</f>
        <v>#VALUE!</v>
      </c>
      <c r="J377" s="1" t="e" cm="1">
        <f t="array" ref="J377">_xll.S($H377,25)/$B376</f>
        <v>#VALUE!</v>
      </c>
      <c r="K377" s="1" t="e" cm="1">
        <f t="array" ref="K377">_xll.CP($H377,25)/$B376</f>
        <v>#VALUE!</v>
      </c>
      <c r="L377" s="8" t="e" cm="1">
        <f t="array" ref="L377">IF(_xll.DE(H377)&gt;0,_xll.MW(H377)/(602.2*_xll.DE(H377)),"")/$B376</f>
        <v>#VALUE!</v>
      </c>
      <c r="N377" s="1" t="str">
        <f t="shared" si="54"/>
        <v/>
      </c>
      <c r="O377" s="1" t="str">
        <f t="shared" si="55"/>
        <v/>
      </c>
      <c r="P377" s="4" t="str">
        <f t="shared" si="53"/>
        <v>BiTeNO3</v>
      </c>
      <c r="Q377" s="1" t="str">
        <f t="shared" si="56"/>
        <v/>
      </c>
      <c r="R377" s="1" t="str">
        <f t="shared" si="57"/>
        <v/>
      </c>
      <c r="T377" s="1" t="str">
        <f t="shared" si="58"/>
        <v/>
      </c>
      <c r="U377" s="1" t="str">
        <f t="shared" si="59"/>
        <v/>
      </c>
      <c r="W377" s="8" t="str">
        <f t="shared" si="60"/>
        <v/>
      </c>
      <c r="X377" s="8" t="str">
        <f t="shared" si="61"/>
        <v/>
      </c>
    </row>
    <row r="378" spans="1:24" ht="18">
      <c r="A378" s="4" t="s">
        <v>308</v>
      </c>
      <c r="B378" s="4">
        <v>1</v>
      </c>
      <c r="C378" s="1" cm="1">
        <f t="array" ref="C378">_xll.H($A378,25)/$B378</f>
        <v>-33.597518882751466</v>
      </c>
      <c r="D378" s="1" cm="1">
        <f t="array" ref="D378">_xll.S($A378,25)/$B378</f>
        <v>102.50800000000001</v>
      </c>
      <c r="E378" s="1" cm="1">
        <f t="array" ref="E378">_xll.CP($A378,25)/$B378</f>
        <v>0</v>
      </c>
      <c r="F378" s="8" t="e" cm="1">
        <f t="array" ref="F378">IF(_xll.DE(A378)&gt;0,_xll.MW(A378)/(602.2*_xll.DE(A378)),"")/$B378</f>
        <v>#VALUE!</v>
      </c>
      <c r="H378" s="4" t="s">
        <v>2787</v>
      </c>
      <c r="I378" s="1" t="e" cm="1">
        <f t="array" ref="I378">_xll.H($H378,25)/$B377</f>
        <v>#VALUE!</v>
      </c>
      <c r="J378" s="1" t="e" cm="1">
        <f t="array" ref="J378">_xll.S($H378,25)/$B377</f>
        <v>#VALUE!</v>
      </c>
      <c r="K378" s="1" t="e" cm="1">
        <f t="array" ref="K378">_xll.CP($H378,25)/$B377</f>
        <v>#VALUE!</v>
      </c>
      <c r="L378" s="8" t="e" cm="1">
        <f t="array" ref="L378">IF(_xll.DE(H378)&gt;0,_xll.MW(H378)/(602.2*_xll.DE(H378)),"")/$B377</f>
        <v>#VALUE!</v>
      </c>
      <c r="N378" s="1" t="str">
        <f t="shared" si="54"/>
        <v/>
      </c>
      <c r="O378" s="1" t="str">
        <f t="shared" si="55"/>
        <v/>
      </c>
      <c r="P378" s="4" t="str">
        <f t="shared" si="53"/>
        <v>I(NO3)2</v>
      </c>
      <c r="Q378" s="1" t="str">
        <f t="shared" si="56"/>
        <v/>
      </c>
      <c r="R378" s="1" t="str">
        <f t="shared" si="57"/>
        <v/>
      </c>
      <c r="T378" s="1" t="str">
        <f t="shared" si="58"/>
        <v/>
      </c>
      <c r="U378" s="1" t="str">
        <f t="shared" si="59"/>
        <v/>
      </c>
      <c r="W378" s="8" t="str">
        <f t="shared" si="60"/>
        <v/>
      </c>
      <c r="X378" s="8" t="str">
        <f t="shared" si="61"/>
        <v/>
      </c>
    </row>
    <row r="379" spans="1:24">
      <c r="A379" s="4" t="s">
        <v>295</v>
      </c>
      <c r="B379" s="4">
        <v>1</v>
      </c>
      <c r="C379" s="1" cm="1">
        <f t="array" ref="C379">_xll.H($A379,25)/$B379</f>
        <v>-27.865441356658938</v>
      </c>
      <c r="D379" s="1" cm="1">
        <f t="array" ref="D379">_xll.S($A379,25)/$B379</f>
        <v>-30.961598403930665</v>
      </c>
      <c r="E379" s="1" cm="1">
        <f t="array" ref="E379">_xll.CP($A379,25)/$B379</f>
        <v>0</v>
      </c>
      <c r="F379" s="8" t="e" cm="1">
        <f t="array" ref="F379">IF(_xll.DE(A379)&gt;0,_xll.MW(A379)/(602.2*_xll.DE(A379)),"")/$B379</f>
        <v>#VALUE!</v>
      </c>
      <c r="H379" s="4" t="s">
        <v>2489</v>
      </c>
      <c r="I379" s="1" t="e" cm="1">
        <f t="array" ref="I379">_xll.H($H379,25)/$B378</f>
        <v>#VALUE!</v>
      </c>
      <c r="J379" s="1" t="e" cm="1">
        <f t="array" ref="J379">_xll.S($H379,25)/$B378</f>
        <v>#VALUE!</v>
      </c>
      <c r="K379" s="1" t="e" cm="1">
        <f t="array" ref="K379">_xll.CP($H379,25)/$B378</f>
        <v>#VALUE!</v>
      </c>
      <c r="L379" s="8" t="e" cm="1">
        <f t="array" ref="L379">IF(_xll.DE(H379)&gt;0,_xll.MW(H379)/(602.2*_xll.DE(H379)),"")/$B378</f>
        <v>#VALUE!</v>
      </c>
      <c r="N379" s="1" t="str">
        <f t="shared" si="54"/>
        <v/>
      </c>
      <c r="O379" s="1" t="str">
        <f t="shared" si="55"/>
        <v/>
      </c>
      <c r="P379" s="4" t="str">
        <f t="shared" si="53"/>
        <v>K(NO3)*3La(NO3)3</v>
      </c>
      <c r="Q379" s="1" t="str">
        <f t="shared" si="56"/>
        <v/>
      </c>
      <c r="R379" s="1" t="str">
        <f t="shared" si="57"/>
        <v/>
      </c>
      <c r="T379" s="1" t="str">
        <f t="shared" si="58"/>
        <v/>
      </c>
      <c r="U379" s="1" t="str">
        <f t="shared" si="59"/>
        <v/>
      </c>
      <c r="W379" s="8" t="str">
        <f t="shared" si="60"/>
        <v/>
      </c>
      <c r="X379" s="8" t="str">
        <f t="shared" si="61"/>
        <v/>
      </c>
    </row>
    <row r="380" spans="1:24" ht="18">
      <c r="A380" s="4" t="s">
        <v>55</v>
      </c>
      <c r="B380" s="4">
        <v>1</v>
      </c>
      <c r="C380" s="1" cm="1">
        <f t="array" ref="C380">_xll.H($A380,25)/$B380</f>
        <v>-14.229989589691163</v>
      </c>
      <c r="D380" s="1" cm="1">
        <f t="array" ref="D380">_xll.S($A380,25)/$B380</f>
        <v>256.32998028564452</v>
      </c>
      <c r="E380" s="1" cm="1">
        <f t="array" ref="E380">_xll.CP($A380,25)/$B380</f>
        <v>0</v>
      </c>
      <c r="F380" s="8" t="e" cm="1">
        <f t="array" ref="F380">IF(_xll.DE(A380)&gt;0,_xll.MW(A380)/(602.2*_xll.DE(A380)),"")/$B380</f>
        <v>#VALUE!</v>
      </c>
      <c r="H380" s="4" t="s">
        <v>2788</v>
      </c>
      <c r="I380" s="1" t="e" cm="1">
        <f t="array" ref="I380">_xll.H($H380,25)/$B379</f>
        <v>#VALUE!</v>
      </c>
      <c r="J380" s="1" t="e" cm="1">
        <f t="array" ref="J380">_xll.S($H380,25)/$B379</f>
        <v>#VALUE!</v>
      </c>
      <c r="K380" s="1" t="e" cm="1">
        <f t="array" ref="K380">_xll.CP($H380,25)/$B379</f>
        <v>#VALUE!</v>
      </c>
      <c r="L380" s="8" t="e" cm="1">
        <f t="array" ref="L380">IF(_xll.DE(H380)&gt;0,_xll.MW(H380)/(602.2*_xll.DE(H380)),"")/$B379</f>
        <v>#VALUE!</v>
      </c>
      <c r="N380" s="1" t="str">
        <f t="shared" si="54"/>
        <v/>
      </c>
      <c r="O380" s="1" t="str">
        <f t="shared" si="55"/>
        <v/>
      </c>
      <c r="P380" s="4" t="str">
        <f t="shared" si="53"/>
        <v>Li(NO3)O</v>
      </c>
      <c r="Q380" s="1" t="str">
        <f t="shared" si="56"/>
        <v/>
      </c>
      <c r="R380" s="1" t="str">
        <f t="shared" si="57"/>
        <v/>
      </c>
      <c r="T380" s="1" t="str">
        <f t="shared" si="58"/>
        <v/>
      </c>
      <c r="U380" s="1" t="str">
        <f t="shared" si="59"/>
        <v/>
      </c>
      <c r="W380" s="8" t="str">
        <f t="shared" si="60"/>
        <v/>
      </c>
      <c r="X380" s="8" t="str">
        <f t="shared" si="61"/>
        <v/>
      </c>
    </row>
    <row r="381" spans="1:24" ht="18">
      <c r="A381" s="4" t="s">
        <v>74</v>
      </c>
      <c r="B381" s="4">
        <v>1</v>
      </c>
      <c r="C381" s="1" cm="1">
        <f t="array" ref="C381">_xll.H($A381,25)/$B381</f>
        <v>-5.0208001995086669</v>
      </c>
      <c r="D381" s="1" cm="1">
        <f t="array" ref="D381">_xll.S($A381,25)/$B381</f>
        <v>84.516803192138681</v>
      </c>
      <c r="E381" s="1" cm="1">
        <f t="array" ref="E381">_xll.CP($A381,25)/$B381</f>
        <v>0</v>
      </c>
      <c r="F381" s="8" t="e" cm="1">
        <f t="array" ref="F381">IF(_xll.DE(A381)&gt;0,_xll.MW(A381)/(602.2*_xll.DE(A381)),"")/$B381</f>
        <v>#VALUE!</v>
      </c>
      <c r="H381" s="4" t="s">
        <v>2789</v>
      </c>
      <c r="I381" s="1" t="e" cm="1">
        <f t="array" ref="I381">_xll.H($H381,25)/$B380</f>
        <v>#VALUE!</v>
      </c>
      <c r="J381" s="1" t="e" cm="1">
        <f t="array" ref="J381">_xll.S($H381,25)/$B380</f>
        <v>#VALUE!</v>
      </c>
      <c r="K381" s="1" t="e" cm="1">
        <f t="array" ref="K381">_xll.CP($H381,25)/$B380</f>
        <v>#VALUE!</v>
      </c>
      <c r="L381" s="8" t="e" cm="1">
        <f t="array" ref="L381">IF(_xll.DE(H381)&gt;0,_xll.MW(H381)/(602.2*_xll.DE(H381)),"")/$B380</f>
        <v>#VALUE!</v>
      </c>
      <c r="N381" s="1" t="str">
        <f t="shared" si="54"/>
        <v/>
      </c>
      <c r="O381" s="1" t="str">
        <f t="shared" si="55"/>
        <v/>
      </c>
      <c r="P381" s="4" t="str">
        <f t="shared" si="53"/>
        <v>CrNO3</v>
      </c>
      <c r="Q381" s="1" t="str">
        <f t="shared" si="56"/>
        <v/>
      </c>
      <c r="R381" s="1" t="str">
        <f t="shared" si="57"/>
        <v/>
      </c>
      <c r="T381" s="1" t="str">
        <f t="shared" si="58"/>
        <v/>
      </c>
      <c r="U381" s="1" t="str">
        <f t="shared" si="59"/>
        <v/>
      </c>
      <c r="W381" s="8" t="str">
        <f t="shared" si="60"/>
        <v/>
      </c>
      <c r="X381" s="8" t="str">
        <f t="shared" si="61"/>
        <v/>
      </c>
    </row>
    <row r="382" spans="1:24">
      <c r="A382" s="4" t="s">
        <v>355</v>
      </c>
      <c r="B382" s="4">
        <v>1</v>
      </c>
      <c r="C382" s="1" cm="1">
        <f t="array" ref="C382">_xll.H($A382,25)/$B382</f>
        <v>26.526560638427735</v>
      </c>
      <c r="D382" s="1" cm="1">
        <f t="array" ref="D382">_xll.S($A382,25)/$B382</f>
        <v>4.1840000000000002</v>
      </c>
      <c r="E382" s="1" cm="1">
        <f t="array" ref="E382">_xll.CP($A382,25)/$B382</f>
        <v>0</v>
      </c>
      <c r="F382" s="8" t="e" cm="1">
        <f t="array" ref="F382">IF(_xll.DE(A382)&gt;0,_xll.MW(A382)/(602.2*_xll.DE(A382)),"")/$B382</f>
        <v>#VALUE!</v>
      </c>
      <c r="H382" s="4" t="s">
        <v>2792</v>
      </c>
      <c r="I382" s="1" t="e" cm="1">
        <f t="array" ref="I382">_xll.H($H382,25)/$B381</f>
        <v>#VALUE!</v>
      </c>
      <c r="J382" s="1" t="e" cm="1">
        <f t="array" ref="J382">_xll.S($H382,25)/$B381</f>
        <v>#VALUE!</v>
      </c>
      <c r="K382" s="1" t="e" cm="1">
        <f t="array" ref="K382">_xll.CP($H382,25)/$B381</f>
        <v>#VALUE!</v>
      </c>
      <c r="L382" s="8" t="e" cm="1">
        <f t="array" ref="L382">IF(_xll.DE(H382)&gt;0,_xll.MW(H382)/(602.2*_xll.DE(H382)),"")/$B381</f>
        <v>#VALUE!</v>
      </c>
      <c r="N382" s="1" t="str">
        <f t="shared" si="54"/>
        <v/>
      </c>
      <c r="O382" s="1" t="str">
        <f t="shared" si="55"/>
        <v/>
      </c>
      <c r="P382" s="4" t="str">
        <f t="shared" si="53"/>
        <v>Ce(NO3)3*3KNO3</v>
      </c>
      <c r="Q382" s="1" t="str">
        <f t="shared" si="56"/>
        <v/>
      </c>
      <c r="R382" s="1" t="str">
        <f t="shared" si="57"/>
        <v/>
      </c>
      <c r="T382" s="1" t="str">
        <f t="shared" si="58"/>
        <v/>
      </c>
      <c r="U382" s="1" t="str">
        <f t="shared" si="59"/>
        <v/>
      </c>
      <c r="W382" s="8" t="str">
        <f t="shared" si="60"/>
        <v/>
      </c>
      <c r="X382" s="8" t="str">
        <f t="shared" si="61"/>
        <v/>
      </c>
    </row>
    <row r="383" spans="1:24">
      <c r="D383"/>
      <c r="E383"/>
      <c r="H383" s="4"/>
      <c r="I383" s="1"/>
      <c r="J383" s="1"/>
      <c r="K383" s="1"/>
      <c r="L383" s="8"/>
      <c r="N383" s="1"/>
      <c r="W383" s="8"/>
      <c r="X383" s="8"/>
    </row>
    <row r="429" spans="2:19">
      <c r="L429" s="4"/>
      <c r="M429" s="1"/>
      <c r="O429"/>
      <c r="P429"/>
    </row>
    <row r="430" spans="2:19">
      <c r="B430" s="20">
        <f>COUNT(B432:B466)</f>
        <v>35</v>
      </c>
      <c r="C430" s="4"/>
      <c r="E430" s="4"/>
      <c r="H430" s="6"/>
      <c r="I430" s="5"/>
      <c r="L430" s="20">
        <f>COUNT(L432:L466)</f>
        <v>35</v>
      </c>
      <c r="M430" s="1"/>
      <c r="N430"/>
      <c r="O430"/>
      <c r="P430"/>
      <c r="R430" s="6"/>
      <c r="S430" s="5"/>
    </row>
    <row r="431" spans="2:19">
      <c r="B431" s="38" t="s">
        <v>2490</v>
      </c>
      <c r="C431" s="38"/>
      <c r="D431" s="10"/>
      <c r="E431" s="4"/>
      <c r="H431" s="4"/>
      <c r="L431" s="39" t="s">
        <v>2491</v>
      </c>
      <c r="M431" s="39"/>
      <c r="N431" s="10"/>
      <c r="O431"/>
      <c r="P431"/>
      <c r="R431" s="1"/>
    </row>
    <row r="432" spans="2:19">
      <c r="B432" s="1">
        <v>-408.26639617919926</v>
      </c>
      <c r="C432" s="1">
        <v>-482.70001538085938</v>
      </c>
      <c r="D432"/>
      <c r="E432" s="4"/>
      <c r="H432" s="4"/>
      <c r="L432" s="1">
        <v>59.299829414367679</v>
      </c>
      <c r="M432" s="1">
        <v>103.99999763488771</v>
      </c>
      <c r="N432" s="11"/>
      <c r="O432"/>
      <c r="P432"/>
      <c r="R432" s="1"/>
    </row>
    <row r="433" spans="2:19">
      <c r="B433" s="1">
        <v>-127.0680994720459</v>
      </c>
      <c r="C433" s="1">
        <v>-120.49919680786134</v>
      </c>
      <c r="D433"/>
      <c r="E433" s="4"/>
      <c r="L433" s="1">
        <v>96.231999999999999</v>
      </c>
      <c r="M433" s="1">
        <v>141.00101068115234</v>
      </c>
      <c r="N433"/>
      <c r="O433"/>
      <c r="P433"/>
      <c r="S433" s="10"/>
    </row>
    <row r="434" spans="2:19">
      <c r="B434" s="1">
        <v>-411.11981701660159</v>
      </c>
      <c r="C434" s="1">
        <v>-467.70002807617192</v>
      </c>
      <c r="D434"/>
      <c r="E434" s="4"/>
      <c r="L434" s="1">
        <v>72.132159042358396</v>
      </c>
      <c r="M434" s="1">
        <v>116.40000395202637</v>
      </c>
      <c r="N434"/>
      <c r="O434"/>
      <c r="P434"/>
    </row>
    <row r="435" spans="2:19">
      <c r="B435" s="1">
        <v>-132.46330062866213</v>
      </c>
      <c r="C435" s="1">
        <v>-285.00001416015624</v>
      </c>
      <c r="D435"/>
      <c r="E435" s="4"/>
      <c r="L435" s="1">
        <v>96.264998733520514</v>
      </c>
      <c r="M435" s="1">
        <v>230.00000750732423</v>
      </c>
      <c r="N435"/>
      <c r="O435"/>
      <c r="P435"/>
    </row>
    <row r="436" spans="2:19">
      <c r="B436" s="1">
        <v>-314.55308935546879</v>
      </c>
      <c r="C436" s="1">
        <v>-365.60001531982425</v>
      </c>
      <c r="D436"/>
      <c r="E436" s="4"/>
      <c r="L436" s="1">
        <v>94.976803192138675</v>
      </c>
      <c r="M436" s="1">
        <v>150.8099899597168</v>
      </c>
      <c r="N436"/>
      <c r="O436"/>
      <c r="P436"/>
    </row>
    <row r="437" spans="2:19">
      <c r="B437" s="1">
        <v>-305.33199029541015</v>
      </c>
      <c r="C437" s="1">
        <v>-414.99842510986332</v>
      </c>
      <c r="D437"/>
      <c r="E437" s="4"/>
      <c r="L437" s="1">
        <v>97.650003860473646</v>
      </c>
      <c r="M437" s="1">
        <v>192.045590423584</v>
      </c>
      <c r="N437"/>
      <c r="O437"/>
      <c r="P437"/>
    </row>
    <row r="438" spans="2:19">
      <c r="B438" s="1">
        <v>-436.68412341308596</v>
      </c>
      <c r="C438" s="1">
        <v>-494.62830340576176</v>
      </c>
      <c r="D438"/>
      <c r="E438" s="4"/>
      <c r="L438" s="1">
        <v>82.709996841430666</v>
      </c>
      <c r="M438" s="1">
        <v>133.05119680786134</v>
      </c>
      <c r="N438"/>
      <c r="O438"/>
      <c r="P438"/>
    </row>
    <row r="439" spans="2:19">
      <c r="B439" s="1">
        <v>-312.50000152587893</v>
      </c>
      <c r="C439" s="1">
        <v>-421.54639532470702</v>
      </c>
      <c r="D439"/>
      <c r="E439" s="4"/>
      <c r="L439" s="1">
        <v>109.19999951171876</v>
      </c>
      <c r="M439" s="1">
        <v>176.98319680786133</v>
      </c>
      <c r="N439"/>
      <c r="O439"/>
      <c r="P439"/>
    </row>
    <row r="440" spans="2:19">
      <c r="B440" s="1">
        <v>-219.10000311279299</v>
      </c>
      <c r="C440" s="1">
        <v>-310.00001428222657</v>
      </c>
      <c r="D440"/>
      <c r="E440" s="4"/>
      <c r="L440" s="1">
        <v>108.06999838256836</v>
      </c>
      <c r="M440" s="1">
        <v>192.00000668334962</v>
      </c>
      <c r="N440"/>
      <c r="O440"/>
      <c r="P440"/>
    </row>
    <row r="441" spans="2:19">
      <c r="B441" s="1">
        <v>-341.29998736572264</v>
      </c>
      <c r="C441" s="1">
        <v>-341.29998736572264</v>
      </c>
      <c r="D441"/>
      <c r="E441" s="4"/>
      <c r="L441" s="1">
        <v>118.05999586486816</v>
      </c>
      <c r="M441" s="1">
        <v>118.05999586486816</v>
      </c>
      <c r="N441"/>
      <c r="O441"/>
      <c r="P441"/>
    </row>
    <row r="442" spans="2:19">
      <c r="B442" s="1">
        <v>-641.32351489257815</v>
      </c>
      <c r="C442" s="1">
        <v>-790.6504851074219</v>
      </c>
      <c r="D442"/>
      <c r="E442" s="4"/>
      <c r="L442" s="1">
        <v>89.61997952270508</v>
      </c>
      <c r="M442" s="1">
        <v>164.00019424438477</v>
      </c>
      <c r="N442"/>
      <c r="O442"/>
      <c r="P442"/>
    </row>
    <row r="443" spans="2:19">
      <c r="B443" s="1">
        <v>-442.31001245117187</v>
      </c>
      <c r="C443" s="1">
        <v>-505.00000885009769</v>
      </c>
      <c r="D443"/>
      <c r="E443" s="4"/>
      <c r="L443" s="1">
        <v>101.16999911499023</v>
      </c>
      <c r="M443" s="1">
        <v>153.83000851440431</v>
      </c>
      <c r="N443"/>
      <c r="O443"/>
      <c r="P443"/>
    </row>
    <row r="444" spans="2:19">
      <c r="B444" s="1">
        <v>-481.28969659423831</v>
      </c>
      <c r="C444" s="1">
        <v>-576.29996936035161</v>
      </c>
      <c r="D444"/>
      <c r="E444" s="4"/>
      <c r="L444" s="1">
        <v>118.2398010559082</v>
      </c>
      <c r="M444" s="1">
        <v>168.61519680786134</v>
      </c>
      <c r="N444"/>
      <c r="O444"/>
      <c r="P444"/>
    </row>
    <row r="445" spans="2:19">
      <c r="B445" s="1">
        <v>-496.22242553710942</v>
      </c>
      <c r="C445" s="1">
        <v>-602.00000549316405</v>
      </c>
      <c r="D445"/>
      <c r="E445" s="4"/>
      <c r="L445" s="1">
        <v>75.814003707885746</v>
      </c>
      <c r="M445" s="1">
        <v>183.99999642944337</v>
      </c>
      <c r="N445"/>
      <c r="O445"/>
      <c r="P445"/>
    </row>
    <row r="446" spans="2:19">
      <c r="B446" s="1">
        <v>-435.22001708984379</v>
      </c>
      <c r="C446" s="1">
        <v>-494.69999884033206</v>
      </c>
      <c r="D446"/>
      <c r="E446" s="4"/>
      <c r="L446" s="1">
        <v>95.230003631591799</v>
      </c>
      <c r="M446" s="1">
        <v>144.90030383300783</v>
      </c>
      <c r="N446"/>
      <c r="O446"/>
      <c r="P446"/>
    </row>
    <row r="447" spans="2:19">
      <c r="B447" s="1">
        <v>-359.40560638427735</v>
      </c>
      <c r="C447" s="1">
        <v>-456.84678851318364</v>
      </c>
      <c r="D447"/>
      <c r="E447" s="4"/>
      <c r="L447" s="1">
        <v>135.98000000000002</v>
      </c>
      <c r="M447" s="1">
        <v>224.68080319213868</v>
      </c>
      <c r="N447"/>
      <c r="O447"/>
      <c r="P447"/>
    </row>
    <row r="448" spans="2:19">
      <c r="B448" s="1">
        <v>-415.99999053955082</v>
      </c>
      <c r="C448" s="1">
        <v>-483.70001666259765</v>
      </c>
      <c r="D448"/>
      <c r="E448" s="4"/>
      <c r="L448" s="1">
        <v>111.49999926757813</v>
      </c>
      <c r="M448" s="1">
        <v>193.99999328613282</v>
      </c>
      <c r="N448"/>
      <c r="O448"/>
      <c r="P448"/>
    </row>
    <row r="449" spans="2:16">
      <c r="B449" s="1">
        <v>-325.09678723144532</v>
      </c>
      <c r="C449" s="1">
        <v>-456.10001959228515</v>
      </c>
      <c r="D449"/>
      <c r="E449" s="4"/>
      <c r="L449" s="1">
        <v>134.10000588989257</v>
      </c>
      <c r="M449" s="1">
        <v>208.80000906372072</v>
      </c>
      <c r="N449"/>
      <c r="O449"/>
      <c r="P449"/>
    </row>
    <row r="450" spans="2:16">
      <c r="B450" s="1">
        <v>-795.39004492187507</v>
      </c>
      <c r="C450" s="1">
        <v>-938.40002807617191</v>
      </c>
      <c r="D450"/>
      <c r="E450" s="4"/>
      <c r="L450" s="1">
        <v>108.36799250793457</v>
      </c>
      <c r="M450" s="1">
        <v>193.21699359130861</v>
      </c>
      <c r="N450"/>
      <c r="O450"/>
      <c r="P450"/>
    </row>
    <row r="451" spans="2:16">
      <c r="B451" s="1">
        <v>-833.84995312500007</v>
      </c>
      <c r="C451" s="1">
        <v>-982.35999121093755</v>
      </c>
      <c r="D451"/>
      <c r="E451" s="4"/>
      <c r="L451" s="1">
        <v>114.80899415588379</v>
      </c>
      <c r="M451" s="1">
        <v>194.55600000000001</v>
      </c>
      <c r="N451"/>
      <c r="O451"/>
      <c r="P451"/>
    </row>
    <row r="452" spans="2:16">
      <c r="B452" s="1">
        <v>-855.19999804687495</v>
      </c>
      <c r="C452" s="1">
        <v>-992.06817871093756</v>
      </c>
      <c r="D452"/>
      <c r="E452" s="4"/>
      <c r="L452" s="1">
        <v>123.66649266052249</v>
      </c>
      <c r="M452" s="1">
        <v>213.80239361572268</v>
      </c>
      <c r="N452"/>
      <c r="O452"/>
      <c r="P452"/>
    </row>
    <row r="453" spans="2:16">
      <c r="B453" s="1">
        <v>-868.99999658203126</v>
      </c>
      <c r="C453" s="1">
        <v>-992.00127148437502</v>
      </c>
      <c r="D453"/>
      <c r="E453" s="4"/>
      <c r="L453" s="1">
        <v>133.88800000000001</v>
      </c>
      <c r="M453" s="1">
        <v>221.99889596557617</v>
      </c>
      <c r="N453"/>
      <c r="O453"/>
      <c r="P453"/>
    </row>
    <row r="454" spans="2:16">
      <c r="B454" s="1">
        <v>-1186.7579931640626</v>
      </c>
      <c r="C454" s="1">
        <v>-1445.99898046875</v>
      </c>
      <c r="D454"/>
      <c r="E454" s="4"/>
      <c r="L454" s="1">
        <v>190.37200000000001</v>
      </c>
      <c r="M454" s="1">
        <v>335.00030169677734</v>
      </c>
      <c r="N454"/>
      <c r="O454"/>
      <c r="P454"/>
    </row>
    <row r="455" spans="2:16">
      <c r="B455" s="1">
        <v>-2113.0000588378907</v>
      </c>
      <c r="C455" s="1">
        <v>-2208.5659233398437</v>
      </c>
      <c r="D455"/>
      <c r="E455" s="4"/>
      <c r="L455" s="1">
        <v>349.00000042724611</v>
      </c>
      <c r="M455" s="1">
        <v>473.86309020996094</v>
      </c>
      <c r="N455"/>
      <c r="O455"/>
      <c r="P455"/>
    </row>
    <row r="456" spans="2:16">
      <c r="B456" s="1">
        <v>-2499.0610126953125</v>
      </c>
      <c r="C456" s="1">
        <v>-2612.99993359375</v>
      </c>
      <c r="D456"/>
      <c r="E456" s="4"/>
      <c r="F456" s="1"/>
      <c r="G456" s="4"/>
      <c r="L456" s="1">
        <v>366.1</v>
      </c>
      <c r="M456" s="1">
        <v>452.0016965942383</v>
      </c>
      <c r="N456"/>
      <c r="O456"/>
      <c r="P456"/>
    </row>
    <row r="457" spans="2:16">
      <c r="B457" s="1">
        <v>-2863.4040595703127</v>
      </c>
      <c r="C457" s="1">
        <v>-3037.4581020507812</v>
      </c>
      <c r="D457"/>
      <c r="E457" s="4"/>
      <c r="F457" s="1"/>
      <c r="G457" s="4"/>
      <c r="L457" s="1">
        <v>391.99999169921875</v>
      </c>
      <c r="M457" s="1">
        <v>577.39200000000005</v>
      </c>
      <c r="N457"/>
      <c r="O457"/>
      <c r="P457"/>
    </row>
    <row r="458" spans="2:16">
      <c r="B458" s="1">
        <v>-435.13600000000002</v>
      </c>
      <c r="C458" s="1">
        <v>-515.468819152832</v>
      </c>
      <c r="D458"/>
      <c r="E458" s="4"/>
      <c r="F458" s="1"/>
      <c r="G458" s="4"/>
      <c r="L458" s="1">
        <v>112.968</v>
      </c>
      <c r="M458" s="1">
        <v>163.17600000000002</v>
      </c>
      <c r="N458"/>
      <c r="O458"/>
      <c r="P458"/>
    </row>
    <row r="459" spans="2:16">
      <c r="B459" s="1">
        <v>-1243.4839572753906</v>
      </c>
      <c r="C459" s="1">
        <v>-1351.000039794922</v>
      </c>
      <c r="D459"/>
      <c r="E459" s="4"/>
      <c r="F459" s="1"/>
      <c r="G459" s="4"/>
      <c r="L459" s="1">
        <v>150.624</v>
      </c>
      <c r="M459" s="1">
        <v>241.00000564575197</v>
      </c>
      <c r="N459"/>
      <c r="O459"/>
      <c r="P459"/>
    </row>
    <row r="460" spans="2:16">
      <c r="B460" s="1">
        <v>-1279.7180510253907</v>
      </c>
      <c r="C460" s="1">
        <v>-1411.3470383300782</v>
      </c>
      <c r="D460"/>
      <c r="E460" s="4"/>
      <c r="F460" s="1"/>
      <c r="G460" s="4"/>
      <c r="L460" s="1">
        <v>179.91200000000001</v>
      </c>
      <c r="M460" s="1">
        <v>251.04000000000002</v>
      </c>
      <c r="N460"/>
      <c r="P460"/>
    </row>
    <row r="461" spans="2:16">
      <c r="B461" s="1">
        <v>-2164.8001699218753</v>
      </c>
      <c r="C461" s="1">
        <v>-2280.4000244140625</v>
      </c>
      <c r="D461"/>
      <c r="E461" s="4"/>
      <c r="F461" s="1"/>
      <c r="G461" s="4"/>
      <c r="L461" s="1">
        <v>271.99999749755858</v>
      </c>
      <c r="M461" s="1">
        <v>367.89998315429688</v>
      </c>
      <c r="N461"/>
      <c r="P461"/>
    </row>
    <row r="462" spans="2:16">
      <c r="B462" s="1">
        <v>-2102.9999821777346</v>
      </c>
      <c r="C462" s="1">
        <v>-2215.051072265625</v>
      </c>
      <c r="D462"/>
      <c r="E462" s="4"/>
      <c r="F462" s="1"/>
      <c r="G462" s="4"/>
      <c r="L462" s="1">
        <v>344.00008978271484</v>
      </c>
      <c r="M462" s="1">
        <v>511.28478723144531</v>
      </c>
      <c r="N462"/>
      <c r="P462"/>
    </row>
    <row r="463" spans="2:16">
      <c r="B463" s="1">
        <v>-2009.1360383300782</v>
      </c>
      <c r="C463" s="1">
        <v>-2132.3301184082034</v>
      </c>
      <c r="D463"/>
      <c r="E463" s="4"/>
      <c r="F463" s="1"/>
      <c r="G463" s="4"/>
      <c r="L463" s="1">
        <v>272.1984846801758</v>
      </c>
      <c r="M463" s="1">
        <v>375.30060552978517</v>
      </c>
      <c r="N463"/>
      <c r="P463"/>
    </row>
    <row r="464" spans="2:16">
      <c r="B464" s="1">
        <v>-1632.1779147949219</v>
      </c>
      <c r="C464" s="1">
        <v>-1727.1550212402344</v>
      </c>
      <c r="D464"/>
      <c r="E464" s="4"/>
      <c r="F464" s="1"/>
      <c r="G464" s="4"/>
      <c r="L464" s="1">
        <v>383.43851617431642</v>
      </c>
      <c r="M464" s="1">
        <v>441.66721148681643</v>
      </c>
      <c r="N464"/>
      <c r="P464"/>
    </row>
    <row r="465" spans="2:24">
      <c r="B465" s="1">
        <v>-1559.8000009765626</v>
      </c>
      <c r="C465" s="1">
        <v>-1663.9999621582033</v>
      </c>
      <c r="D465"/>
      <c r="E465" s="4"/>
      <c r="F465" s="1"/>
      <c r="G465" s="4"/>
      <c r="L465" s="1">
        <v>192.50000732421876</v>
      </c>
      <c r="M465" s="1">
        <v>286.00001544189456</v>
      </c>
      <c r="N465"/>
      <c r="P465"/>
    </row>
    <row r="466" spans="2:24">
      <c r="B466" s="1">
        <v>-1403.9830297851563</v>
      </c>
      <c r="C466" s="1">
        <v>-1540.758</v>
      </c>
      <c r="D466"/>
      <c r="E466" s="4"/>
      <c r="F466" s="1"/>
      <c r="G466" s="4"/>
      <c r="L466" s="1">
        <v>200.83199999999999</v>
      </c>
      <c r="M466" s="1">
        <v>269.39942596435549</v>
      </c>
      <c r="N466"/>
      <c r="P466"/>
    </row>
    <row r="467" spans="2:24">
      <c r="B467" s="1"/>
      <c r="C467" s="1"/>
      <c r="D467"/>
      <c r="K467" s="1"/>
      <c r="L467" s="1"/>
      <c r="U467" s="1"/>
      <c r="V467" s="1"/>
      <c r="X467" s="1"/>
    </row>
    <row r="468" spans="2:24">
      <c r="B468" s="1"/>
      <c r="C468" s="1"/>
      <c r="D468"/>
      <c r="K468" s="1"/>
      <c r="L468" s="1"/>
    </row>
    <row r="469" spans="2:24">
      <c r="B469" s="1"/>
      <c r="C469" s="1"/>
      <c r="D469"/>
      <c r="K469" s="1"/>
      <c r="L469" s="1"/>
    </row>
    <row r="470" spans="2:24">
      <c r="B470" s="20">
        <f>COUNT(B472:B489)</f>
        <v>18</v>
      </c>
      <c r="D470"/>
      <c r="E470"/>
      <c r="H470" s="4" t="s">
        <v>1601</v>
      </c>
      <c r="I470" s="4" t="s">
        <v>1602</v>
      </c>
      <c r="J470" s="1"/>
      <c r="L470" s="20">
        <f>COUNT(L472:L488)</f>
        <v>17</v>
      </c>
      <c r="N470"/>
      <c r="O470"/>
      <c r="P470"/>
      <c r="R470" s="4" t="s">
        <v>1601</v>
      </c>
      <c r="S470" s="4" t="s">
        <v>1602</v>
      </c>
    </row>
    <row r="471" spans="2:24">
      <c r="B471" s="39" t="s">
        <v>2493</v>
      </c>
      <c r="C471" s="39"/>
      <c r="D471" s="10" t="s">
        <v>1600</v>
      </c>
      <c r="E471"/>
      <c r="H471" s="1">
        <v>30</v>
      </c>
      <c r="I471" s="12">
        <f>$E$472+H471*$D$472</f>
        <v>75.510918031797573</v>
      </c>
      <c r="J471" s="4"/>
      <c r="L471" s="38" t="s">
        <v>2492</v>
      </c>
      <c r="M471" s="38"/>
      <c r="N471" s="10" t="s">
        <v>1600</v>
      </c>
      <c r="O471"/>
      <c r="P471"/>
      <c r="R471" s="4">
        <v>0.03</v>
      </c>
      <c r="S471" s="8">
        <f>$O$472+R471*$N$472</f>
        <v>4.643457767829326E-2</v>
      </c>
    </row>
    <row r="472" spans="2:24">
      <c r="B472" s="1">
        <v>48.027804562435811</v>
      </c>
      <c r="C472" s="1">
        <v>89.000713226185795</v>
      </c>
      <c r="D472" s="7" cm="1">
        <f t="array" ref="D472:F472">[3]!deming(C472:C489,B472:B489)</f>
        <v>1.3539615714670092</v>
      </c>
      <c r="E472" s="7">
        <v>34.892070887787298</v>
      </c>
      <c r="F472" s="5">
        <v>0.9629358071976214</v>
      </c>
      <c r="H472" s="1">
        <v>110</v>
      </c>
      <c r="I472" s="12">
        <f>$E$472+H472*$D$472</f>
        <v>183.82784374915832</v>
      </c>
      <c r="J472" s="12"/>
      <c r="L472" s="8">
        <v>3.4041845275313481E-2</v>
      </c>
      <c r="M472" s="8">
        <v>4.770417999303677E-2</v>
      </c>
      <c r="N472" cm="1">
        <f t="array" ref="N472:P472">[3]!deming(M472:M487,L472:L487)</f>
        <v>1.2932401701607372</v>
      </c>
      <c r="O472">
        <v>7.6373725734711437E-3</v>
      </c>
      <c r="P472">
        <v>0.98276852880478172</v>
      </c>
      <c r="R472" s="4">
        <v>0.21</v>
      </c>
      <c r="S472" s="8">
        <f>$O$472+R472*$N$472</f>
        <v>0.27921780830722592</v>
      </c>
    </row>
    <row r="473" spans="2:24">
      <c r="B473" s="1">
        <v>52.977162837527885</v>
      </c>
      <c r="C473" s="1">
        <v>93.204122245739271</v>
      </c>
      <c r="D473"/>
      <c r="E473"/>
      <c r="J473" s="12"/>
      <c r="L473" s="8">
        <v>4.2805039040001672E-2</v>
      </c>
      <c r="M473" s="8">
        <v>6.4847705434182334E-2</v>
      </c>
      <c r="N473"/>
      <c r="O473"/>
      <c r="P473"/>
    </row>
    <row r="474" spans="2:24">
      <c r="B474" s="1">
        <v>50.483360349924574</v>
      </c>
      <c r="C474" s="1">
        <v>93.037669332727233</v>
      </c>
      <c r="D474"/>
      <c r="E474"/>
      <c r="H474" s="1"/>
      <c r="I474" s="1"/>
      <c r="J474" s="1"/>
      <c r="L474" s="8">
        <v>4.4826222488100045E-2</v>
      </c>
      <c r="M474" s="8">
        <v>6.2451446200700908E-2</v>
      </c>
      <c r="N474"/>
      <c r="O474"/>
      <c r="P474"/>
    </row>
    <row r="475" spans="2:24">
      <c r="B475" s="1">
        <v>86.647065558830263</v>
      </c>
      <c r="C475" s="1">
        <v>139.08005306298946</v>
      </c>
      <c r="D475"/>
      <c r="E475"/>
      <c r="H475" s="1"/>
      <c r="I475" s="1"/>
      <c r="J475" s="1"/>
      <c r="L475" s="8">
        <v>5.8056690826732676E-2</v>
      </c>
      <c r="M475" s="8">
        <v>7.7054047135085721E-2</v>
      </c>
      <c r="N475"/>
      <c r="O475"/>
      <c r="P475"/>
    </row>
    <row r="476" spans="2:24">
      <c r="B476" s="1">
        <v>51.440022682636005</v>
      </c>
      <c r="C476" s="1">
        <v>95.059949831841806</v>
      </c>
      <c r="D476"/>
      <c r="E476"/>
      <c r="H476" s="1"/>
      <c r="I476" s="1"/>
      <c r="J476" s="1"/>
      <c r="L476" s="8">
        <v>6.2398307364267422E-2</v>
      </c>
      <c r="M476" s="8">
        <v>7.9606325372178308E-2</v>
      </c>
      <c r="N476"/>
      <c r="O476"/>
      <c r="P476"/>
    </row>
    <row r="477" spans="2:24">
      <c r="B477" s="1">
        <v>78.500199152671058</v>
      </c>
      <c r="C477" s="1">
        <v>156.74790640987734</v>
      </c>
      <c r="D477"/>
      <c r="E477"/>
      <c r="H477" s="1"/>
      <c r="I477" s="1"/>
      <c r="J477" s="1"/>
      <c r="L477" s="8">
        <v>6.4245559322906903E-2</v>
      </c>
      <c r="M477" s="8">
        <v>0.12200445308255616</v>
      </c>
      <c r="N477"/>
      <c r="O477"/>
      <c r="P477"/>
    </row>
    <row r="478" spans="2:24">
      <c r="B478" s="1">
        <v>76.60080517649007</v>
      </c>
      <c r="C478" s="1">
        <v>76.60080517649007</v>
      </c>
      <c r="D478"/>
      <c r="E478"/>
      <c r="H478" s="1"/>
      <c r="I478" s="1"/>
      <c r="J478" s="1"/>
      <c r="L478" s="8">
        <v>6.6607563699577724E-2</v>
      </c>
      <c r="M478" s="8">
        <v>6.6607563699577724E-2</v>
      </c>
      <c r="N478"/>
      <c r="O478"/>
      <c r="P478"/>
    </row>
    <row r="479" spans="2:24">
      <c r="B479" s="1">
        <v>71.384283877610116</v>
      </c>
      <c r="C479" s="1">
        <v>141.92934110391883</v>
      </c>
      <c r="D479"/>
      <c r="E479"/>
      <c r="H479" s="1"/>
      <c r="I479" s="1"/>
      <c r="J479" s="1"/>
      <c r="L479" s="8">
        <v>6.8002269847338065E-2</v>
      </c>
      <c r="M479" s="8">
        <v>0.10708186148966106</v>
      </c>
      <c r="N479"/>
      <c r="O479"/>
      <c r="P479"/>
    </row>
    <row r="480" spans="2:24">
      <c r="B480" s="1">
        <v>52.470050886190229</v>
      </c>
      <c r="C480" s="1">
        <v>96.140065801246081</v>
      </c>
      <c r="D480"/>
      <c r="E480"/>
      <c r="H480" s="1"/>
      <c r="I480" s="1"/>
      <c r="J480" s="1"/>
      <c r="L480" s="8">
        <v>7.0103392002197951E-2</v>
      </c>
      <c r="M480" s="8">
        <v>8.7713770797745561E-2</v>
      </c>
      <c r="N480"/>
      <c r="O480"/>
      <c r="P480"/>
    </row>
    <row r="481" spans="2:16">
      <c r="B481" s="1">
        <v>52.259890309775521</v>
      </c>
      <c r="C481" s="1">
        <v>98.999734402003938</v>
      </c>
      <c r="D481"/>
      <c r="E481"/>
      <c r="H481" s="1"/>
      <c r="I481" s="1"/>
      <c r="J481" s="1"/>
      <c r="L481" s="8">
        <v>7.0196115575678134E-2</v>
      </c>
      <c r="M481" s="8">
        <v>0.13507128417122821</v>
      </c>
      <c r="N481"/>
      <c r="O481"/>
      <c r="P481"/>
    </row>
    <row r="482" spans="2:16">
      <c r="B482" s="1">
        <v>77.093074777220323</v>
      </c>
      <c r="C482" s="1">
        <v>151.64096857558582</v>
      </c>
      <c r="D482"/>
      <c r="E482"/>
      <c r="H482" s="1"/>
      <c r="I482" s="1"/>
      <c r="J482" s="1"/>
      <c r="L482" s="8">
        <v>7.1713717594575233E-2</v>
      </c>
      <c r="M482" s="8">
        <v>7.8742736960425941E-2</v>
      </c>
      <c r="N482"/>
      <c r="O482"/>
      <c r="P482"/>
    </row>
    <row r="483" spans="2:16">
      <c r="B483" s="1">
        <v>78.050742830420347</v>
      </c>
      <c r="C483" s="1">
        <v>209.20000000000002</v>
      </c>
      <c r="D483"/>
      <c r="E483"/>
      <c r="H483" s="1"/>
      <c r="I483" s="1"/>
      <c r="J483" s="1"/>
      <c r="L483" s="8">
        <v>7.722686801487301E-2</v>
      </c>
      <c r="M483" s="8">
        <v>0.12141272459404423</v>
      </c>
      <c r="N483"/>
      <c r="O483"/>
      <c r="P483"/>
    </row>
    <row r="484" spans="2:16">
      <c r="B484" s="1">
        <v>72.856156706464915</v>
      </c>
      <c r="C484" s="1">
        <v>149.36415569207577</v>
      </c>
      <c r="D484"/>
      <c r="E484"/>
      <c r="H484" s="1"/>
      <c r="I484" s="1"/>
      <c r="J484" s="1"/>
      <c r="L484" s="8">
        <v>8.5719798782054213E-2</v>
      </c>
      <c r="M484" s="8">
        <v>0.10881812174231298</v>
      </c>
      <c r="N484"/>
      <c r="O484"/>
      <c r="P484"/>
    </row>
    <row r="485" spans="2:16">
      <c r="B485" s="1">
        <v>75.588110878341297</v>
      </c>
      <c r="C485" s="1">
        <v>150.20484758065442</v>
      </c>
      <c r="D485"/>
      <c r="E485"/>
      <c r="H485" s="1"/>
      <c r="I485" s="1"/>
      <c r="J485" s="1"/>
      <c r="L485" s="8">
        <v>8.6253199617076143E-2</v>
      </c>
      <c r="M485" s="8">
        <v>0.11769181435995771</v>
      </c>
      <c r="N485"/>
      <c r="O485"/>
      <c r="P485"/>
    </row>
    <row r="486" spans="2:16">
      <c r="B486" s="1">
        <v>75.064728879187584</v>
      </c>
      <c r="C486" s="1">
        <v>151.38940726546738</v>
      </c>
      <c r="D486"/>
      <c r="E486"/>
      <c r="H486" s="1"/>
      <c r="I486" s="1"/>
      <c r="J486" s="1"/>
      <c r="L486" s="8">
        <v>8.8663360374370684E-2</v>
      </c>
      <c r="M486" s="8">
        <v>0.13394139145702946</v>
      </c>
      <c r="N486"/>
      <c r="O486"/>
      <c r="P486"/>
    </row>
    <row r="487" spans="2:16">
      <c r="B487" s="1">
        <v>80.229001225310327</v>
      </c>
      <c r="C487" s="1">
        <v>154.00050064086915</v>
      </c>
      <c r="D487"/>
      <c r="E487"/>
      <c r="H487" s="1"/>
      <c r="I487" s="1"/>
      <c r="J487" s="1"/>
      <c r="L487" s="8">
        <v>0.20535485525152411</v>
      </c>
      <c r="M487" s="8">
        <v>0.2584415727518542</v>
      </c>
      <c r="N487"/>
      <c r="O487"/>
      <c r="P487"/>
    </row>
    <row r="488" spans="2:16">
      <c r="B488" s="1">
        <v>347.27199999999999</v>
      </c>
      <c r="C488" s="1">
        <v>472.79200000000003</v>
      </c>
      <c r="D488"/>
      <c r="E488"/>
      <c r="H488" s="1"/>
      <c r="I488" s="1"/>
      <c r="J488" s="1"/>
      <c r="L488" s="8">
        <v>0.21516885426748164</v>
      </c>
      <c r="M488" s="8">
        <v>0.25962373961788393</v>
      </c>
      <c r="N488"/>
      <c r="O488"/>
      <c r="P488"/>
    </row>
    <row r="489" spans="2:16">
      <c r="B489" s="1">
        <v>107.80892056953007</v>
      </c>
      <c r="C489" s="1">
        <v>187.66213553836093</v>
      </c>
      <c r="D489"/>
      <c r="E489"/>
      <c r="H489" s="1"/>
      <c r="I489" s="1"/>
      <c r="J489" s="1"/>
      <c r="L489" s="8"/>
      <c r="M489" s="8"/>
      <c r="N489"/>
      <c r="O489"/>
      <c r="P489"/>
    </row>
    <row r="490" spans="2:16">
      <c r="B490" s="1"/>
      <c r="C490" s="1"/>
      <c r="D490"/>
      <c r="E490"/>
      <c r="H490" s="1"/>
      <c r="I490" s="1"/>
      <c r="K490" s="8"/>
      <c r="L490" s="8"/>
      <c r="N490"/>
      <c r="O490"/>
      <c r="P490"/>
    </row>
    <row r="491" spans="2:16">
      <c r="B491" s="1"/>
      <c r="C491" s="1"/>
      <c r="D491"/>
      <c r="F491" s="1"/>
      <c r="K491" s="1"/>
      <c r="L491" s="1"/>
      <c r="N491" s="8"/>
      <c r="O491" s="8"/>
      <c r="P491"/>
    </row>
    <row r="492" spans="2:16">
      <c r="B492" s="1"/>
      <c r="C492" s="1"/>
      <c r="D492"/>
      <c r="F492" s="1"/>
      <c r="K492" s="1"/>
      <c r="L492" s="1"/>
      <c r="N492" s="8"/>
      <c r="O492" s="8"/>
      <c r="P492"/>
    </row>
    <row r="493" spans="2:16">
      <c r="B493" s="1"/>
      <c r="C493" s="1"/>
      <c r="D493"/>
      <c r="F493" s="1"/>
      <c r="K493" s="1"/>
      <c r="L493" s="1"/>
      <c r="N493" s="8"/>
      <c r="O493" s="8"/>
      <c r="P493"/>
    </row>
    <row r="494" spans="2:16">
      <c r="B494" s="1"/>
      <c r="C494" s="1"/>
      <c r="D494"/>
      <c r="F494" s="1"/>
      <c r="K494" s="1"/>
      <c r="L494" s="1"/>
      <c r="N494" s="8"/>
      <c r="O494" s="8"/>
      <c r="P494"/>
    </row>
    <row r="495" spans="2:16">
      <c r="B495" s="1"/>
      <c r="C495" s="1"/>
      <c r="D495"/>
      <c r="F495" s="1"/>
      <c r="K495" s="1"/>
      <c r="L495" s="1"/>
      <c r="N495" s="8"/>
      <c r="O495" s="8"/>
      <c r="P495"/>
    </row>
    <row r="496" spans="2:16">
      <c r="B496" s="1"/>
      <c r="C496" s="1"/>
      <c r="D496"/>
      <c r="F496" s="1"/>
      <c r="K496" s="1"/>
      <c r="L496" s="1"/>
      <c r="N496" s="8"/>
      <c r="O496" s="8"/>
      <c r="P496"/>
    </row>
    <row r="497" spans="2:16">
      <c r="B497" s="1"/>
      <c r="C497" s="1"/>
      <c r="D497"/>
      <c r="F497" s="1"/>
      <c r="K497" s="1"/>
      <c r="L497" s="1"/>
      <c r="N497" s="8"/>
      <c r="O497" s="8"/>
      <c r="P497"/>
    </row>
    <row r="498" spans="2:16">
      <c r="B498" s="1"/>
      <c r="C498" s="1"/>
      <c r="D498"/>
      <c r="F498" s="1"/>
      <c r="K498" s="1"/>
      <c r="L498" s="1"/>
      <c r="N498" s="8"/>
      <c r="O498" s="8"/>
      <c r="P498"/>
    </row>
    <row r="499" spans="2:16">
      <c r="B499" s="1"/>
      <c r="C499" s="1"/>
      <c r="D499"/>
      <c r="F499" s="1"/>
      <c r="K499" s="1"/>
      <c r="L499" s="1"/>
      <c r="N499" s="8"/>
      <c r="O499" s="8"/>
      <c r="P499"/>
    </row>
    <row r="500" spans="2:16">
      <c r="B500" s="1"/>
      <c r="C500" s="1"/>
      <c r="D500"/>
      <c r="F500" s="1"/>
      <c r="K500" s="1"/>
      <c r="L500" s="1"/>
      <c r="N500" s="8"/>
      <c r="O500" s="8"/>
      <c r="P500"/>
    </row>
    <row r="501" spans="2:16">
      <c r="B501" s="1"/>
      <c r="C501" s="1"/>
      <c r="D501"/>
      <c r="F501" s="1"/>
      <c r="K501" s="1"/>
      <c r="L501" s="1"/>
      <c r="N501" s="8"/>
      <c r="O501" s="8"/>
      <c r="P501"/>
    </row>
    <row r="502" spans="2:16">
      <c r="B502" s="1"/>
      <c r="C502" s="1"/>
      <c r="D502"/>
      <c r="F502" s="1"/>
      <c r="K502" s="1"/>
      <c r="L502" s="1"/>
      <c r="N502" s="8"/>
      <c r="O502" s="8"/>
      <c r="P502"/>
    </row>
    <row r="503" spans="2:16">
      <c r="B503" s="1"/>
      <c r="C503" s="1"/>
      <c r="D503"/>
      <c r="F503" s="1"/>
      <c r="K503" s="1"/>
      <c r="L503" s="1"/>
      <c r="N503" s="8"/>
      <c r="O503" s="8"/>
      <c r="P503"/>
    </row>
    <row r="504" spans="2:16">
      <c r="B504" s="1"/>
      <c r="C504" s="1"/>
      <c r="D504"/>
      <c r="F504" s="1"/>
      <c r="K504" s="1"/>
      <c r="L504" s="1"/>
      <c r="N504" s="8"/>
      <c r="O504" s="8"/>
      <c r="P504"/>
    </row>
    <row r="505" spans="2:16">
      <c r="B505" s="1"/>
      <c r="C505" s="1"/>
      <c r="D505"/>
      <c r="F505" s="1"/>
      <c r="K505" s="1"/>
      <c r="L505" s="1"/>
      <c r="N505" s="8"/>
      <c r="O505" s="8"/>
      <c r="P505"/>
    </row>
    <row r="506" spans="2:16">
      <c r="B506" s="1"/>
      <c r="C506" s="1"/>
      <c r="D506"/>
      <c r="F506" s="1"/>
      <c r="K506" s="1"/>
      <c r="L506" s="1"/>
      <c r="N506" s="8"/>
      <c r="O506" s="8"/>
      <c r="P506"/>
    </row>
    <row r="507" spans="2:16">
      <c r="B507" s="1"/>
      <c r="C507" s="1"/>
      <c r="D507"/>
      <c r="F507" s="1"/>
      <c r="K507" s="1"/>
      <c r="L507" s="1"/>
      <c r="N507" s="8"/>
      <c r="O507" s="8"/>
      <c r="P507"/>
    </row>
    <row r="508" spans="2:16">
      <c r="B508" s="1"/>
      <c r="C508" s="1"/>
      <c r="D508"/>
      <c r="F508" s="1"/>
      <c r="K508" s="1"/>
      <c r="L508" s="1"/>
      <c r="N508" s="8"/>
      <c r="O508" s="8"/>
      <c r="P508"/>
    </row>
    <row r="509" spans="2:16">
      <c r="B509" s="1"/>
      <c r="C509" s="1"/>
      <c r="D509"/>
      <c r="F509" s="1"/>
      <c r="K509" s="1"/>
      <c r="L509" s="1"/>
      <c r="N509" s="8"/>
      <c r="O509" s="8"/>
      <c r="P509"/>
    </row>
    <row r="510" spans="2:16">
      <c r="B510" s="1"/>
      <c r="C510" s="1"/>
      <c r="D510"/>
      <c r="F510" s="1"/>
      <c r="K510" s="1"/>
      <c r="L510" s="1"/>
      <c r="N510" s="8"/>
      <c r="O510" s="8"/>
      <c r="P510"/>
    </row>
    <row r="511" spans="2:16">
      <c r="B511" s="1"/>
      <c r="C511" s="1"/>
      <c r="D511"/>
      <c r="F511" s="1"/>
      <c r="K511" s="1"/>
      <c r="L511" s="1"/>
      <c r="N511" s="8"/>
      <c r="O511" s="8"/>
      <c r="P511"/>
    </row>
    <row r="512" spans="2:16">
      <c r="B512" s="1"/>
      <c r="C512" s="1"/>
      <c r="D512"/>
      <c r="F512" s="1"/>
      <c r="K512" s="1"/>
      <c r="L512" s="1"/>
      <c r="N512" s="8"/>
      <c r="O512" s="8"/>
      <c r="P512"/>
    </row>
    <row r="513" spans="2:16">
      <c r="B513" s="1"/>
      <c r="C513" s="1"/>
      <c r="D513"/>
      <c r="F513" s="1"/>
      <c r="K513" s="1"/>
      <c r="L513" s="1"/>
      <c r="N513" s="8"/>
      <c r="O513" s="8"/>
      <c r="P513"/>
    </row>
    <row r="514" spans="2:16">
      <c r="B514" s="1"/>
      <c r="C514" s="1"/>
      <c r="D514"/>
      <c r="F514" s="1"/>
      <c r="K514" s="1"/>
      <c r="L514" s="1"/>
      <c r="N514" s="8"/>
      <c r="O514" s="8"/>
      <c r="P514"/>
    </row>
    <row r="515" spans="2:16">
      <c r="B515" s="1"/>
      <c r="C515" s="1"/>
      <c r="D515"/>
      <c r="F515" s="1"/>
      <c r="K515" s="1"/>
      <c r="L515" s="1"/>
      <c r="N515" s="8"/>
      <c r="O515" s="8"/>
      <c r="P515"/>
    </row>
    <row r="516" spans="2:16">
      <c r="B516" s="1"/>
      <c r="C516" s="1"/>
      <c r="D516"/>
      <c r="F516" s="1"/>
      <c r="K516" s="1"/>
      <c r="L516" s="1"/>
      <c r="N516" s="8"/>
      <c r="O516" s="8"/>
      <c r="P516"/>
    </row>
    <row r="517" spans="2:16">
      <c r="B517" s="1"/>
      <c r="C517" s="1"/>
      <c r="D517"/>
      <c r="F517" s="1"/>
      <c r="K517" s="1"/>
      <c r="L517" s="1"/>
      <c r="N517" s="8"/>
      <c r="O517" s="8"/>
      <c r="P517"/>
    </row>
    <row r="518" spans="2:16">
      <c r="B518" s="1"/>
      <c r="C518" s="1"/>
      <c r="D518"/>
      <c r="F518" s="1"/>
      <c r="K518" s="1"/>
      <c r="L518" s="1"/>
      <c r="N518" s="8"/>
      <c r="O518" s="8"/>
      <c r="P518"/>
    </row>
    <row r="519" spans="2:16">
      <c r="B519" s="1"/>
      <c r="C519" s="1"/>
      <c r="D519"/>
      <c r="F519" s="1"/>
      <c r="K519" s="1"/>
      <c r="L519" s="1"/>
      <c r="N519" s="8"/>
      <c r="O519" s="8"/>
      <c r="P519"/>
    </row>
    <row r="520" spans="2:16">
      <c r="B520" s="1"/>
      <c r="C520" s="1"/>
      <c r="D520"/>
      <c r="F520" s="1"/>
      <c r="K520" s="1"/>
      <c r="L520" s="1"/>
      <c r="N520" s="8"/>
      <c r="O520" s="8"/>
      <c r="P520"/>
    </row>
    <row r="521" spans="2:16">
      <c r="B521" s="1"/>
      <c r="C521" s="1"/>
      <c r="D521"/>
      <c r="F521" s="1"/>
      <c r="K521" s="1"/>
      <c r="L521" s="1"/>
      <c r="N521" s="8"/>
      <c r="O521" s="8"/>
      <c r="P521"/>
    </row>
    <row r="522" spans="2:16">
      <c r="B522" s="1"/>
      <c r="C522" s="1"/>
      <c r="D522"/>
      <c r="F522" s="1"/>
      <c r="K522" s="1"/>
      <c r="L522" s="1"/>
      <c r="N522" s="8"/>
      <c r="O522" s="8"/>
      <c r="P522"/>
    </row>
    <row r="523" spans="2:16">
      <c r="B523" s="1"/>
      <c r="C523" s="1"/>
      <c r="D523"/>
      <c r="F523" s="1"/>
      <c r="K523" s="1"/>
      <c r="L523" s="1"/>
      <c r="N523" s="8"/>
      <c r="O523" s="8"/>
      <c r="P523"/>
    </row>
    <row r="524" spans="2:16">
      <c r="B524" s="1"/>
      <c r="C524" s="1"/>
      <c r="D524"/>
      <c r="F524" s="1"/>
      <c r="K524" s="1"/>
      <c r="L524" s="1"/>
      <c r="N524" s="8"/>
      <c r="O524" s="8"/>
      <c r="P524"/>
    </row>
    <row r="525" spans="2:16">
      <c r="B525" s="1"/>
      <c r="C525" s="1"/>
      <c r="D525"/>
      <c r="F525" s="1"/>
      <c r="K525" s="1"/>
      <c r="L525" s="1"/>
      <c r="N525" s="8"/>
      <c r="O525" s="8"/>
      <c r="P525"/>
    </row>
    <row r="526" spans="2:16">
      <c r="B526" s="1"/>
      <c r="C526" s="1"/>
      <c r="D526"/>
      <c r="F526" s="1"/>
      <c r="K526" s="1"/>
      <c r="L526" s="1"/>
      <c r="N526" s="8"/>
      <c r="O526" s="8"/>
      <c r="P526"/>
    </row>
    <row r="527" spans="2:16">
      <c r="B527" s="1"/>
      <c r="C527" s="1"/>
      <c r="D527"/>
      <c r="F527" s="1"/>
      <c r="K527" s="1"/>
      <c r="L527" s="1"/>
      <c r="N527" s="8"/>
      <c r="O527" s="8"/>
      <c r="P527"/>
    </row>
    <row r="528" spans="2:16">
      <c r="B528" s="1"/>
      <c r="C528" s="1"/>
      <c r="D528"/>
      <c r="F528" s="1"/>
      <c r="K528" s="1"/>
      <c r="L528" s="1"/>
      <c r="O528"/>
      <c r="P528"/>
    </row>
    <row r="529" spans="2:16">
      <c r="B529" s="1"/>
      <c r="C529" s="1"/>
      <c r="D529"/>
      <c r="F529" s="1"/>
      <c r="K529" s="1"/>
      <c r="L529" s="1"/>
      <c r="O529"/>
      <c r="P529"/>
    </row>
    <row r="530" spans="2:16">
      <c r="B530" s="1"/>
      <c r="C530" s="1"/>
      <c r="D530"/>
      <c r="F530" s="1"/>
      <c r="K530" s="1"/>
      <c r="L530" s="1"/>
      <c r="O530"/>
      <c r="P530"/>
    </row>
    <row r="531" spans="2:16">
      <c r="B531" s="1"/>
      <c r="C531" s="1"/>
      <c r="D531"/>
      <c r="F531" s="1"/>
      <c r="K531" s="1"/>
      <c r="L531" s="1"/>
      <c r="O531"/>
      <c r="P531"/>
    </row>
    <row r="532" spans="2:16">
      <c r="B532" s="1"/>
      <c r="C532" s="1"/>
      <c r="D532"/>
      <c r="F532" s="1"/>
      <c r="K532" s="1"/>
      <c r="L532" s="1"/>
      <c r="O532"/>
      <c r="P532"/>
    </row>
    <row r="533" spans="2:16">
      <c r="B533" s="1"/>
      <c r="C533" s="1"/>
      <c r="D533"/>
      <c r="F533" s="1"/>
      <c r="K533" s="1"/>
      <c r="L533" s="1"/>
      <c r="O533"/>
      <c r="P533"/>
    </row>
    <row r="534" spans="2:16">
      <c r="B534" s="1"/>
      <c r="C534" s="1"/>
      <c r="D534"/>
      <c r="F534" s="1"/>
      <c r="K534" s="1"/>
      <c r="L534" s="1"/>
      <c r="O534"/>
      <c r="P534"/>
    </row>
    <row r="535" spans="2:16">
      <c r="B535" s="1"/>
      <c r="C535" s="1"/>
      <c r="D535"/>
      <c r="F535" s="1"/>
      <c r="K535" s="1"/>
      <c r="L535" s="1"/>
      <c r="O535"/>
      <c r="P535"/>
    </row>
    <row r="536" spans="2:16">
      <c r="B536" s="1"/>
      <c r="C536" s="1"/>
      <c r="D536"/>
      <c r="F536" s="1"/>
      <c r="K536" s="1"/>
      <c r="L536" s="1"/>
      <c r="O536"/>
      <c r="P536"/>
    </row>
    <row r="537" spans="2:16">
      <c r="B537" s="1"/>
      <c r="C537" s="1"/>
      <c r="D537"/>
      <c r="F537" s="1"/>
      <c r="K537" s="1"/>
      <c r="L537" s="1"/>
      <c r="O537"/>
      <c r="P537"/>
    </row>
    <row r="538" spans="2:16">
      <c r="B538" s="1"/>
      <c r="C538" s="1"/>
      <c r="D538"/>
      <c r="F538" s="1"/>
      <c r="K538" s="1"/>
      <c r="L538" s="1"/>
      <c r="O538"/>
      <c r="P538"/>
    </row>
    <row r="539" spans="2:16">
      <c r="B539" s="1"/>
      <c r="C539" s="1"/>
      <c r="D539"/>
      <c r="F539" s="1"/>
      <c r="K539" s="1"/>
      <c r="L539" s="1"/>
      <c r="M539" s="1"/>
      <c r="O539"/>
      <c r="P539"/>
    </row>
    <row r="540" spans="2:16">
      <c r="B540" s="1"/>
      <c r="C540" s="1"/>
      <c r="D540"/>
      <c r="F540" s="1"/>
      <c r="K540" s="1"/>
      <c r="L540" s="1"/>
      <c r="M540" s="1"/>
      <c r="O540"/>
      <c r="P540"/>
    </row>
    <row r="541" spans="2:16">
      <c r="B541" s="1"/>
      <c r="C541" s="1"/>
      <c r="D541"/>
      <c r="F541" s="1"/>
      <c r="K541" s="1"/>
      <c r="L541" s="1"/>
      <c r="M541" s="1"/>
      <c r="O541"/>
      <c r="P541"/>
    </row>
    <row r="542" spans="2:16">
      <c r="B542" s="1"/>
      <c r="C542" s="1"/>
      <c r="D542"/>
      <c r="F542" s="1"/>
      <c r="K542" s="1"/>
      <c r="L542" s="1"/>
      <c r="M542" s="1"/>
      <c r="O542"/>
      <c r="P542"/>
    </row>
    <row r="543" spans="2:16">
      <c r="B543" s="1"/>
      <c r="C543" s="1"/>
      <c r="D543"/>
      <c r="F543" s="1"/>
      <c r="K543" s="1"/>
      <c r="L543" s="1"/>
      <c r="M543" s="1"/>
      <c r="O543"/>
      <c r="P543"/>
    </row>
    <row r="544" spans="2:16">
      <c r="B544" s="1"/>
      <c r="C544" s="1"/>
      <c r="D544"/>
      <c r="F544" s="1"/>
      <c r="K544" s="1"/>
      <c r="L544" s="1"/>
      <c r="M544" s="1"/>
      <c r="O544"/>
      <c r="P544"/>
    </row>
    <row r="545" spans="2:16">
      <c r="B545" s="1"/>
      <c r="C545" s="1"/>
      <c r="D545"/>
      <c r="F545" s="1"/>
      <c r="K545" s="1"/>
      <c r="L545" s="1"/>
      <c r="M545" s="1"/>
      <c r="O545"/>
      <c r="P545"/>
    </row>
    <row r="546" spans="2:16">
      <c r="B546" s="1"/>
      <c r="C546" s="1"/>
      <c r="D546"/>
      <c r="F546" s="1"/>
      <c r="K546" s="1"/>
      <c r="L546" s="1"/>
      <c r="M546" s="1"/>
      <c r="O546"/>
      <c r="P546"/>
    </row>
    <row r="547" spans="2:16">
      <c r="B547" s="1"/>
      <c r="C547" s="1"/>
      <c r="D547"/>
      <c r="F547" s="1"/>
      <c r="K547" s="1"/>
      <c r="L547" s="1"/>
      <c r="M547" s="1"/>
      <c r="O547"/>
      <c r="P547"/>
    </row>
    <row r="548" spans="2:16">
      <c r="B548" s="1"/>
      <c r="C548" s="1"/>
      <c r="D548"/>
      <c r="F548" s="1"/>
      <c r="K548" s="1"/>
      <c r="L548" s="1"/>
      <c r="M548" s="1"/>
      <c r="O548"/>
      <c r="P548"/>
    </row>
    <row r="549" spans="2:16">
      <c r="B549" s="1"/>
      <c r="C549" s="1"/>
      <c r="D549"/>
      <c r="K549" s="1"/>
      <c r="L549" s="1"/>
      <c r="M549" s="1"/>
      <c r="O549"/>
      <c r="P549"/>
    </row>
    <row r="550" spans="2:16">
      <c r="B550" s="1"/>
      <c r="C550" s="1"/>
      <c r="D550"/>
      <c r="K550" s="1"/>
      <c r="L550" s="1"/>
      <c r="M550" s="1"/>
      <c r="O550"/>
      <c r="P550"/>
    </row>
    <row r="551" spans="2:16">
      <c r="B551" s="1"/>
      <c r="C551" s="1"/>
      <c r="D551"/>
      <c r="K551" s="1"/>
      <c r="L551" s="1"/>
      <c r="M551" s="1"/>
      <c r="O551"/>
      <c r="P551"/>
    </row>
    <row r="552" spans="2:16">
      <c r="B552" s="1"/>
      <c r="C552" s="1"/>
      <c r="D552"/>
      <c r="K552" s="1"/>
      <c r="L552" s="1"/>
      <c r="M552" s="1"/>
      <c r="O552"/>
      <c r="P552"/>
    </row>
    <row r="553" spans="2:16">
      <c r="B553" s="1"/>
      <c r="C553" s="1"/>
      <c r="D553"/>
      <c r="K553" s="1"/>
      <c r="L553" s="1"/>
      <c r="M553" s="1"/>
      <c r="O553"/>
      <c r="P553"/>
    </row>
    <row r="554" spans="2:16">
      <c r="B554" s="1"/>
      <c r="C554" s="1"/>
      <c r="D554"/>
      <c r="K554" s="1"/>
      <c r="L554" s="1"/>
      <c r="M554" s="1"/>
      <c r="O554"/>
      <c r="P554"/>
    </row>
    <row r="555" spans="2:16">
      <c r="B555" s="1"/>
      <c r="C555" s="1"/>
      <c r="D555"/>
      <c r="K555" s="1"/>
      <c r="L555" s="1"/>
      <c r="M555" s="1"/>
      <c r="O555"/>
      <c r="P555"/>
    </row>
    <row r="556" spans="2:16">
      <c r="B556" s="1"/>
      <c r="C556" s="1"/>
      <c r="D556"/>
      <c r="K556" s="1"/>
      <c r="L556" s="1"/>
      <c r="M556" s="1"/>
      <c r="O556"/>
      <c r="P556"/>
    </row>
    <row r="557" spans="2:16">
      <c r="B557" s="1"/>
      <c r="C557" s="1"/>
      <c r="D557"/>
      <c r="K557" s="1"/>
      <c r="L557" s="1"/>
      <c r="M557" s="1"/>
      <c r="O557"/>
      <c r="P557"/>
    </row>
    <row r="558" spans="2:16">
      <c r="B558" s="1"/>
      <c r="C558" s="1"/>
      <c r="D558"/>
      <c r="K558" s="1"/>
      <c r="L558" s="1"/>
      <c r="M558" s="1"/>
      <c r="O558"/>
      <c r="P558"/>
    </row>
    <row r="559" spans="2:16">
      <c r="B559" s="1"/>
      <c r="C559" s="1"/>
      <c r="D559"/>
      <c r="E559"/>
      <c r="K559" s="1"/>
      <c r="L559" s="1"/>
      <c r="M559" s="1"/>
      <c r="O559"/>
      <c r="P559"/>
    </row>
    <row r="560" spans="2:16">
      <c r="B560" s="1"/>
      <c r="C560" s="1"/>
      <c r="D560"/>
      <c r="E560"/>
      <c r="K560" s="1"/>
      <c r="L560" s="1"/>
      <c r="M560" s="1"/>
      <c r="O560"/>
      <c r="P560"/>
    </row>
    <row r="561" spans="2:16">
      <c r="B561" s="1"/>
      <c r="C561" s="1"/>
      <c r="D561"/>
      <c r="E561"/>
      <c r="K561" s="1"/>
      <c r="L561" s="1"/>
      <c r="M561" s="1"/>
      <c r="O561"/>
      <c r="P561"/>
    </row>
    <row r="562" spans="2:16">
      <c r="B562" s="1"/>
      <c r="C562" s="1"/>
      <c r="D562"/>
      <c r="E562"/>
      <c r="K562" s="1"/>
      <c r="L562" s="1"/>
      <c r="M562" s="1"/>
      <c r="O562"/>
      <c r="P562"/>
    </row>
    <row r="563" spans="2:16">
      <c r="B563" s="1"/>
      <c r="C563" s="1"/>
      <c r="D563"/>
      <c r="E563"/>
      <c r="K563" s="1"/>
      <c r="L563" s="1"/>
      <c r="M563" s="1"/>
      <c r="O563"/>
      <c r="P563"/>
    </row>
    <row r="564" spans="2:16">
      <c r="B564" s="1"/>
      <c r="C564" s="1"/>
      <c r="D564"/>
      <c r="E564"/>
      <c r="K564" s="1"/>
      <c r="L564" s="1"/>
      <c r="M564" s="1"/>
      <c r="O564"/>
      <c r="P564"/>
    </row>
    <row r="565" spans="2:16">
      <c r="B565" s="1"/>
      <c r="C565" s="1"/>
      <c r="D565"/>
      <c r="E565"/>
      <c r="K565" s="1"/>
      <c r="L565" s="1"/>
      <c r="M565" s="1"/>
      <c r="O565"/>
      <c r="P565"/>
    </row>
    <row r="566" spans="2:16">
      <c r="B566" s="1"/>
      <c r="C566" s="1"/>
      <c r="D566"/>
      <c r="E566"/>
      <c r="K566" s="1"/>
      <c r="L566" s="1"/>
      <c r="M566" s="1"/>
      <c r="O566"/>
      <c r="P566"/>
    </row>
    <row r="567" spans="2:16">
      <c r="B567" s="1"/>
      <c r="C567" s="1"/>
      <c r="D567"/>
      <c r="E567"/>
      <c r="K567" s="1"/>
      <c r="L567" s="1"/>
      <c r="M567" s="1"/>
      <c r="O567"/>
      <c r="P567"/>
    </row>
    <row r="568" spans="2:16">
      <c r="B568" s="1"/>
      <c r="C568" s="1"/>
      <c r="D568"/>
      <c r="E568"/>
      <c r="K568" s="1"/>
      <c r="L568" s="1"/>
      <c r="M568" s="1"/>
      <c r="O568"/>
      <c r="P568"/>
    </row>
    <row r="569" spans="2:16">
      <c r="B569" s="1"/>
      <c r="C569" s="1"/>
      <c r="D569"/>
      <c r="E569"/>
      <c r="K569" s="1"/>
      <c r="L569" s="1"/>
      <c r="M569" s="1"/>
      <c r="O569"/>
      <c r="P569"/>
    </row>
    <row r="570" spans="2:16">
      <c r="B570" s="1"/>
      <c r="C570" s="1"/>
      <c r="D570"/>
      <c r="E570"/>
      <c r="K570" s="1"/>
      <c r="L570" s="1"/>
      <c r="M570" s="1"/>
      <c r="O570"/>
      <c r="P570"/>
    </row>
    <row r="571" spans="2:16">
      <c r="B571" s="1"/>
      <c r="C571" s="1"/>
      <c r="D571"/>
      <c r="E571"/>
      <c r="K571" s="1"/>
      <c r="L571" s="1"/>
      <c r="M571" s="1"/>
      <c r="O571"/>
      <c r="P571"/>
    </row>
    <row r="572" spans="2:16">
      <c r="B572" s="1"/>
      <c r="C572" s="1"/>
      <c r="D572"/>
      <c r="E572"/>
      <c r="K572" s="1"/>
      <c r="L572" s="1"/>
      <c r="M572" s="1"/>
      <c r="O572"/>
      <c r="P572"/>
    </row>
    <row r="573" spans="2:16">
      <c r="B573" s="1"/>
      <c r="C573" s="1"/>
      <c r="D573"/>
      <c r="E573"/>
      <c r="K573" s="1"/>
      <c r="L573" s="1"/>
      <c r="M573" s="1"/>
      <c r="O573"/>
      <c r="P573"/>
    </row>
    <row r="574" spans="2:16">
      <c r="B574" s="1"/>
      <c r="C574" s="1"/>
      <c r="D574"/>
      <c r="E574"/>
      <c r="K574" s="1"/>
      <c r="L574" s="1"/>
      <c r="M574" s="1"/>
      <c r="O574"/>
      <c r="P574"/>
    </row>
    <row r="575" spans="2:16">
      <c r="B575" s="1"/>
      <c r="C575" s="1"/>
      <c r="D575"/>
      <c r="E575"/>
      <c r="K575" s="1"/>
      <c r="L575" s="1"/>
      <c r="M575" s="1"/>
      <c r="O575"/>
      <c r="P575"/>
    </row>
    <row r="576" spans="2:16">
      <c r="B576" s="1"/>
      <c r="C576" s="1"/>
      <c r="D576"/>
      <c r="E576"/>
      <c r="K576" s="1"/>
      <c r="L576" s="1"/>
      <c r="M576" s="1"/>
      <c r="O576"/>
      <c r="P576"/>
    </row>
    <row r="577" spans="2:16">
      <c r="B577" s="1"/>
      <c r="C577" s="1"/>
      <c r="D577"/>
      <c r="E577"/>
      <c r="K577" s="1"/>
      <c r="L577" s="1"/>
      <c r="M577" s="1"/>
      <c r="O577"/>
      <c r="P577"/>
    </row>
    <row r="578" spans="2:16">
      <c r="B578" s="1"/>
      <c r="C578" s="1"/>
      <c r="D578"/>
      <c r="E578"/>
      <c r="K578" s="1"/>
      <c r="L578" s="1"/>
      <c r="M578" s="1"/>
      <c r="O578"/>
      <c r="P578"/>
    </row>
    <row r="579" spans="2:16">
      <c r="B579" s="1"/>
      <c r="C579" s="1"/>
      <c r="D579"/>
      <c r="E579"/>
      <c r="L579" s="4"/>
      <c r="M579" s="1"/>
      <c r="O579"/>
      <c r="P579"/>
    </row>
    <row r="580" spans="2:16">
      <c r="B580" s="1"/>
      <c r="C580" s="1"/>
      <c r="D580"/>
      <c r="E580"/>
      <c r="L580" s="4"/>
      <c r="M580" s="1"/>
      <c r="O580"/>
      <c r="P580"/>
    </row>
    <row r="581" spans="2:16">
      <c r="B581" s="1"/>
      <c r="C581" s="1"/>
      <c r="D581"/>
      <c r="E581"/>
      <c r="L581" s="4"/>
      <c r="M581" s="1"/>
      <c r="O581"/>
      <c r="P581"/>
    </row>
    <row r="582" spans="2:16">
      <c r="B582" s="1"/>
      <c r="C582" s="1"/>
      <c r="D582"/>
      <c r="E582"/>
      <c r="L582" s="4"/>
      <c r="M582" s="1"/>
      <c r="O582"/>
      <c r="P582"/>
    </row>
    <row r="583" spans="2:16">
      <c r="B583" s="1"/>
      <c r="C583" s="1"/>
      <c r="D583"/>
      <c r="E583"/>
      <c r="L583" s="4"/>
      <c r="M583" s="1"/>
      <c r="O583"/>
      <c r="P583"/>
    </row>
    <row r="584" spans="2:16">
      <c r="B584" s="1"/>
      <c r="C584" s="1"/>
      <c r="D584"/>
      <c r="E584"/>
      <c r="L584" s="4"/>
      <c r="M584" s="1"/>
      <c r="O584"/>
      <c r="P584"/>
    </row>
    <row r="585" spans="2:16">
      <c r="B585" s="1"/>
      <c r="C585" s="1"/>
      <c r="D585"/>
      <c r="E585"/>
      <c r="L585" s="4"/>
      <c r="M585" s="1"/>
      <c r="O585"/>
      <c r="P585"/>
    </row>
    <row r="586" spans="2:16">
      <c r="B586" s="1"/>
      <c r="C586" s="1"/>
      <c r="D586"/>
      <c r="E586"/>
      <c r="L586" s="4"/>
      <c r="M586" s="1"/>
      <c r="O586"/>
      <c r="P586"/>
    </row>
    <row r="587" spans="2:16">
      <c r="B587" s="1"/>
      <c r="C587" s="1"/>
      <c r="D587"/>
      <c r="E587"/>
      <c r="L587" s="4"/>
      <c r="M587" s="1"/>
      <c r="O587"/>
      <c r="P587"/>
    </row>
    <row r="588" spans="2:16">
      <c r="B588" s="1"/>
      <c r="C588" s="1"/>
      <c r="D588"/>
      <c r="E588"/>
      <c r="L588" s="4"/>
      <c r="M588" s="1"/>
      <c r="O588"/>
      <c r="P588"/>
    </row>
    <row r="589" spans="2:16">
      <c r="B589" s="1"/>
      <c r="C589" s="1"/>
      <c r="D589"/>
      <c r="E589"/>
      <c r="L589" s="4"/>
      <c r="M589" s="1"/>
      <c r="O589"/>
      <c r="P589"/>
    </row>
    <row r="590" spans="2:16">
      <c r="B590" s="1"/>
      <c r="C590" s="1"/>
      <c r="D590"/>
      <c r="E590"/>
      <c r="L590" s="4"/>
      <c r="M590" s="1"/>
      <c r="O590"/>
      <c r="P590"/>
    </row>
    <row r="591" spans="2:16">
      <c r="B591" s="1"/>
      <c r="C591" s="1"/>
      <c r="D591"/>
      <c r="E591"/>
      <c r="L591" s="4"/>
      <c r="M591" s="1"/>
      <c r="O591"/>
      <c r="P591"/>
    </row>
    <row r="592" spans="2:16">
      <c r="B592" s="1"/>
      <c r="C592" s="1"/>
      <c r="D592"/>
      <c r="E592"/>
      <c r="L592" s="4"/>
      <c r="M592" s="1"/>
      <c r="O592"/>
      <c r="P592"/>
    </row>
    <row r="593" spans="2:16">
      <c r="B593" s="1"/>
      <c r="C593" s="1"/>
      <c r="D593"/>
      <c r="E593"/>
      <c r="L593" s="4"/>
      <c r="M593" s="1"/>
      <c r="O593"/>
      <c r="P593"/>
    </row>
    <row r="594" spans="2:16">
      <c r="B594" s="1"/>
      <c r="C594" s="1"/>
      <c r="D594"/>
      <c r="E594"/>
      <c r="L594" s="4"/>
      <c r="M594" s="1"/>
      <c r="O594"/>
      <c r="P594"/>
    </row>
    <row r="595" spans="2:16">
      <c r="B595" s="1"/>
      <c r="C595" s="1"/>
      <c r="D595"/>
      <c r="E595"/>
      <c r="L595" s="4"/>
      <c r="M595" s="1"/>
      <c r="O595"/>
      <c r="P595"/>
    </row>
    <row r="596" spans="2:16">
      <c r="B596" s="1"/>
      <c r="C596" s="1"/>
      <c r="D596"/>
      <c r="E596"/>
      <c r="L596" s="4"/>
      <c r="M596" s="1"/>
      <c r="O596"/>
      <c r="P596"/>
    </row>
    <row r="597" spans="2:16">
      <c r="B597" s="1"/>
      <c r="C597" s="1"/>
      <c r="D597"/>
      <c r="E597"/>
      <c r="L597" s="4"/>
      <c r="M597" s="1"/>
      <c r="O597"/>
      <c r="P597"/>
    </row>
    <row r="598" spans="2:16">
      <c r="B598" s="1"/>
      <c r="C598" s="1"/>
      <c r="D598"/>
      <c r="E598"/>
      <c r="L598" s="4"/>
      <c r="M598" s="1"/>
      <c r="O598"/>
      <c r="P598"/>
    </row>
    <row r="599" spans="2:16">
      <c r="B599" s="1"/>
      <c r="C599" s="1"/>
      <c r="D599"/>
      <c r="E599"/>
      <c r="L599" s="4"/>
      <c r="M599" s="1"/>
      <c r="O599"/>
      <c r="P599"/>
    </row>
    <row r="600" spans="2:16">
      <c r="B600" s="1"/>
      <c r="C600" s="1"/>
      <c r="D600"/>
      <c r="E600"/>
      <c r="L600" s="4"/>
      <c r="M600" s="1"/>
      <c r="O600"/>
      <c r="P600"/>
    </row>
    <row r="601" spans="2:16">
      <c r="B601" s="1"/>
      <c r="C601" s="1"/>
      <c r="D601"/>
      <c r="E601"/>
      <c r="L601" s="4"/>
      <c r="M601" s="1"/>
      <c r="O601"/>
      <c r="P601"/>
    </row>
    <row r="602" spans="2:16">
      <c r="B602" s="1"/>
      <c r="C602" s="1"/>
      <c r="D602"/>
      <c r="E602"/>
      <c r="L602" s="4"/>
      <c r="M602" s="1"/>
      <c r="O602"/>
      <c r="P602"/>
    </row>
    <row r="603" spans="2:16">
      <c r="B603" s="1"/>
      <c r="C603" s="1"/>
      <c r="D603"/>
      <c r="E603"/>
      <c r="L603" s="4"/>
      <c r="M603" s="1"/>
      <c r="O603"/>
      <c r="P603"/>
    </row>
    <row r="604" spans="2:16">
      <c r="B604" s="1"/>
      <c r="C604" s="1"/>
      <c r="D604"/>
      <c r="E604"/>
      <c r="L604" s="4"/>
      <c r="M604" s="1"/>
      <c r="O604"/>
      <c r="P604"/>
    </row>
    <row r="605" spans="2:16">
      <c r="B605" s="1"/>
      <c r="C605" s="1"/>
      <c r="D605"/>
      <c r="E605"/>
      <c r="L605" s="4"/>
      <c r="M605" s="1"/>
      <c r="O605"/>
      <c r="P605"/>
    </row>
    <row r="606" spans="2:16">
      <c r="B606" s="1"/>
      <c r="C606" s="1"/>
      <c r="D606"/>
      <c r="E606"/>
      <c r="L606" s="4"/>
      <c r="M606" s="1"/>
      <c r="O606"/>
      <c r="P606"/>
    </row>
    <row r="607" spans="2:16">
      <c r="B607" s="1"/>
      <c r="C607" s="1"/>
      <c r="D607"/>
      <c r="E607"/>
      <c r="L607" s="4"/>
      <c r="M607" s="1"/>
      <c r="O607"/>
      <c r="P607"/>
    </row>
    <row r="608" spans="2:16">
      <c r="B608" s="1"/>
      <c r="C608" s="1"/>
      <c r="D608"/>
      <c r="E608"/>
      <c r="L608" s="4"/>
      <c r="M608" s="1"/>
      <c r="O608"/>
      <c r="P608"/>
    </row>
    <row r="609" spans="2:16">
      <c r="B609" s="1"/>
      <c r="C609" s="1"/>
      <c r="D609"/>
      <c r="L609" s="4"/>
      <c r="M609" s="1"/>
      <c r="O609"/>
      <c r="P609"/>
    </row>
    <row r="610" spans="2:16">
      <c r="B610" s="1"/>
      <c r="C610" s="1"/>
      <c r="D610"/>
      <c r="L610" s="4"/>
      <c r="M610" s="1"/>
      <c r="O610"/>
      <c r="P610"/>
    </row>
    <row r="611" spans="2:16">
      <c r="B611" s="1"/>
      <c r="C611" s="1"/>
      <c r="D611"/>
      <c r="L611" s="4"/>
      <c r="M611" s="1"/>
      <c r="O611"/>
      <c r="P611"/>
    </row>
    <row r="612" spans="2:16">
      <c r="B612" s="1"/>
      <c r="C612" s="1"/>
      <c r="D612"/>
      <c r="L612" s="4"/>
      <c r="M612" s="1"/>
      <c r="O612"/>
      <c r="P612"/>
    </row>
    <row r="613" spans="2:16">
      <c r="B613" s="1"/>
      <c r="C613" s="1"/>
      <c r="D613"/>
      <c r="L613" s="4"/>
      <c r="M613" s="1"/>
      <c r="O613"/>
      <c r="P613"/>
    </row>
    <row r="614" spans="2:16">
      <c r="B614" s="1"/>
      <c r="C614" s="1"/>
      <c r="D614"/>
      <c r="L614" s="4"/>
      <c r="M614" s="1"/>
      <c r="O614"/>
      <c r="P614"/>
    </row>
    <row r="615" spans="2:16">
      <c r="B615" s="1"/>
      <c r="C615" s="1"/>
      <c r="D615"/>
      <c r="L615" s="4"/>
      <c r="M615" s="1"/>
      <c r="O615"/>
      <c r="P615"/>
    </row>
    <row r="616" spans="2:16">
      <c r="B616" s="1"/>
      <c r="C616" s="1"/>
      <c r="D616"/>
      <c r="L616" s="4"/>
      <c r="M616" s="1"/>
      <c r="O616"/>
      <c r="P616"/>
    </row>
    <row r="617" spans="2:16">
      <c r="B617" s="1"/>
      <c r="C617" s="1"/>
      <c r="D617"/>
      <c r="L617" s="4"/>
      <c r="M617" s="1"/>
      <c r="O617"/>
      <c r="P617"/>
    </row>
    <row r="618" spans="2:16">
      <c r="B618" s="1"/>
      <c r="C618" s="1"/>
      <c r="D618"/>
      <c r="L618" s="4"/>
      <c r="M618" s="1"/>
      <c r="O618"/>
      <c r="P618"/>
    </row>
    <row r="619" spans="2:16">
      <c r="D619"/>
      <c r="L619" s="4"/>
      <c r="M619" s="1"/>
      <c r="O619"/>
      <c r="P619"/>
    </row>
  </sheetData>
  <autoFilter ref="W1:X370" xr:uid="{3E8E3610-E197-4E3C-8FFE-AE7F01B04BE1}">
    <filterColumn colId="0" showButton="0"/>
  </autoFilter>
  <mergeCells count="8">
    <mergeCell ref="W1:X1"/>
    <mergeCell ref="L431:M431"/>
    <mergeCell ref="B431:C431"/>
    <mergeCell ref="L471:M471"/>
    <mergeCell ref="B471:C471"/>
    <mergeCell ref="N1:O1"/>
    <mergeCell ref="Q1:R1"/>
    <mergeCell ref="T1:U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204D4-1CE0-40D4-8A77-035E5612946B}">
  <sheetPr codeName="Sheet2"/>
  <dimension ref="A1:Z429"/>
  <sheetViews>
    <sheetView workbookViewId="0">
      <selection activeCell="E23" sqref="E23"/>
    </sheetView>
  </sheetViews>
  <sheetFormatPr defaultRowHeight="15"/>
  <cols>
    <col min="25" max="26" width="9.140625" style="27"/>
  </cols>
  <sheetData>
    <row r="1" spans="1:26" s="13" customFormat="1">
      <c r="A1" s="3" t="s">
        <v>432</v>
      </c>
      <c r="D1" s="3" t="s">
        <v>1612</v>
      </c>
      <c r="F1" s="27" cm="1">
        <f t="array" ref="F1">_xll.S("Al2O3",25)</f>
        <v>50.948572181701664</v>
      </c>
      <c r="G1" s="3">
        <f>COUNT(G3:G110)</f>
        <v>108</v>
      </c>
      <c r="H1" s="1"/>
      <c r="J1" s="20">
        <f>COUNT(J3:J148)</f>
        <v>145</v>
      </c>
      <c r="K1" s="1"/>
      <c r="M1" s="3">
        <f>COUNT(M3:M112)</f>
        <v>108</v>
      </c>
      <c r="N1" s="1"/>
      <c r="P1" s="20">
        <f>COUNT(P3:P36)</f>
        <v>25</v>
      </c>
      <c r="Q1" s="1"/>
      <c r="S1" s="20">
        <f>COUNT(S3:S36)</f>
        <v>8</v>
      </c>
      <c r="T1" s="1"/>
      <c r="V1" s="20">
        <f>COUNT(V3:V36)</f>
        <v>34</v>
      </c>
      <c r="W1" s="1"/>
      <c r="Y1" s="20"/>
      <c r="Z1" s="1"/>
    </row>
    <row r="2" spans="1:26">
      <c r="A2" s="3"/>
      <c r="B2" s="13"/>
      <c r="C2" s="13"/>
      <c r="D2" s="3"/>
      <c r="G2" s="39" t="s">
        <v>1598</v>
      </c>
      <c r="H2" s="39"/>
      <c r="J2" s="39" t="s">
        <v>1604</v>
      </c>
      <c r="K2" s="39"/>
      <c r="M2" s="39" t="s">
        <v>2797</v>
      </c>
      <c r="N2" s="39"/>
      <c r="P2" s="38" t="s">
        <v>1637</v>
      </c>
      <c r="Q2" s="38"/>
      <c r="S2" s="38" t="s">
        <v>1638</v>
      </c>
      <c r="T2" s="38"/>
      <c r="V2" s="38" t="s">
        <v>2798</v>
      </c>
      <c r="W2" s="38"/>
      <c r="Y2" s="38"/>
      <c r="Z2" s="38"/>
    </row>
    <row r="3" spans="1:26">
      <c r="A3" s="4" t="s">
        <v>402</v>
      </c>
      <c r="B3" s="13" cm="1">
        <f t="array" ref="B3">_xll.S(A3,25)</f>
        <v>59.299829414367679</v>
      </c>
      <c r="D3" s="4" t="s">
        <v>433</v>
      </c>
      <c r="E3" s="13" cm="1">
        <f t="array" ref="E3">_xll.S(D3,25)</f>
        <v>35.659999580383293</v>
      </c>
      <c r="G3" s="1">
        <v>59.299829414367679</v>
      </c>
      <c r="H3" s="1">
        <v>35.659999580383293</v>
      </c>
      <c r="I3" cm="1">
        <f t="array" ref="I3">_xll.S("LiF",25)</f>
        <v>35.659999580383293</v>
      </c>
      <c r="J3" s="1">
        <v>59.299829414367679</v>
      </c>
      <c r="K3" s="1">
        <v>74.009998458862313</v>
      </c>
      <c r="L3" cm="1">
        <f t="array" ref="L3">_xll.S("LiBr",25)</f>
        <v>74.009998458862313</v>
      </c>
      <c r="M3" s="1">
        <v>59.299829414367679</v>
      </c>
      <c r="N3" s="28">
        <v>86.710009948730473</v>
      </c>
      <c r="O3" s="29" cm="1">
        <f t="array" ref="O3">_xll.S("LiI",25)</f>
        <v>86.710009948730473</v>
      </c>
      <c r="P3" s="1">
        <v>59.299829414367679</v>
      </c>
      <c r="Q3" s="1">
        <v>20.041361835479737</v>
      </c>
      <c r="R3" cm="1">
        <f t="array" ref="R3">_xll.S("LiH",25)</f>
        <v>20.041361835479737</v>
      </c>
      <c r="S3" s="1">
        <v>59.299829414367679</v>
      </c>
      <c r="T3" s="1">
        <v>42.810003158569337</v>
      </c>
      <c r="U3" cm="1">
        <f t="array" ref="U3">_xll.S("LiOH",25)</f>
        <v>42.810003158569337</v>
      </c>
      <c r="V3" s="1">
        <v>59.299829414367679</v>
      </c>
      <c r="W3" s="1">
        <v>103.99999763488771</v>
      </c>
      <c r="X3" cm="1">
        <f t="array" ref="X3">_xll.S("LiNO3",25)</f>
        <v>103.99999763488771</v>
      </c>
      <c r="Y3" s="9"/>
      <c r="Z3" s="9"/>
    </row>
    <row r="4" spans="1:26">
      <c r="A4" s="4" t="s">
        <v>81</v>
      </c>
      <c r="D4" s="4" t="s">
        <v>434</v>
      </c>
      <c r="G4" s="1">
        <v>86.190401596069336</v>
      </c>
      <c r="H4" s="1">
        <v>64.999999519348151</v>
      </c>
      <c r="J4" s="1">
        <v>86.190401596069336</v>
      </c>
      <c r="K4" s="1">
        <v>96.099997085571289</v>
      </c>
      <c r="M4" s="1">
        <v>86.190401596069336</v>
      </c>
      <c r="N4" s="1">
        <v>96.099997085571289</v>
      </c>
      <c r="P4" s="1">
        <v>72.132159042358396</v>
      </c>
      <c r="Q4" s="1">
        <v>39.999037765502933</v>
      </c>
      <c r="S4" s="1">
        <v>72.132159042358396</v>
      </c>
      <c r="T4" s="1">
        <v>64.42999926757814</v>
      </c>
      <c r="V4" s="1">
        <v>96.231999999999999</v>
      </c>
      <c r="W4" s="1">
        <v>141.00101068115234</v>
      </c>
      <c r="Y4" s="9"/>
      <c r="Z4" s="9"/>
    </row>
    <row r="5" spans="1:26">
      <c r="A5" s="4" t="s">
        <v>92</v>
      </c>
      <c r="D5" s="4" t="s">
        <v>435</v>
      </c>
      <c r="G5" s="1">
        <v>96.231999999999999</v>
      </c>
      <c r="H5" s="1">
        <v>83.68</v>
      </c>
      <c r="J5" s="1">
        <v>96.231999999999999</v>
      </c>
      <c r="K5" s="1">
        <v>107.11039361572266</v>
      </c>
      <c r="M5" s="1">
        <v>96.231999999999999</v>
      </c>
      <c r="N5" s="1">
        <v>115.49929414367676</v>
      </c>
      <c r="P5" s="1">
        <v>82.709996841430666</v>
      </c>
      <c r="Q5" s="1">
        <v>50.199999702453617</v>
      </c>
      <c r="S5" s="1">
        <v>102.99999635314941</v>
      </c>
      <c r="T5" s="1">
        <v>71.000003219604494</v>
      </c>
      <c r="V5" s="1">
        <v>72.132159042358396</v>
      </c>
      <c r="W5" s="1">
        <v>116.40000395202637</v>
      </c>
      <c r="Y5" s="9"/>
      <c r="Z5" s="9"/>
    </row>
    <row r="6" spans="1:26">
      <c r="A6" s="4" t="s">
        <v>35</v>
      </c>
      <c r="D6" s="4" t="s">
        <v>436</v>
      </c>
      <c r="G6" s="1">
        <v>72.132159042358396</v>
      </c>
      <c r="H6" s="1">
        <v>51.212159042358401</v>
      </c>
      <c r="J6" s="1">
        <v>72.132159042358396</v>
      </c>
      <c r="K6" s="1">
        <v>86.929996185302741</v>
      </c>
      <c r="M6" s="1">
        <v>72.132159042358396</v>
      </c>
      <c r="N6" s="1">
        <v>98.560018753051764</v>
      </c>
      <c r="P6" s="1">
        <v>83.069998260498068</v>
      </c>
      <c r="Q6" s="1">
        <v>29.710581302642822</v>
      </c>
      <c r="S6" s="1">
        <v>82.709996841430666</v>
      </c>
      <c r="T6" s="1">
        <v>81.250000396728524</v>
      </c>
      <c r="V6" s="1">
        <v>96.264998733520514</v>
      </c>
      <c r="W6" s="1">
        <v>230.00000750732423</v>
      </c>
      <c r="Y6" s="9"/>
      <c r="Z6" s="9"/>
    </row>
    <row r="7" spans="1:26">
      <c r="A7" s="4" t="s">
        <v>120</v>
      </c>
      <c r="D7" s="4" t="s">
        <v>437</v>
      </c>
      <c r="G7" s="1">
        <v>172.80001080322268</v>
      </c>
      <c r="H7" s="1">
        <v>175.6999889831543</v>
      </c>
      <c r="J7" s="1">
        <v>43.200002700805669</v>
      </c>
      <c r="K7" s="1">
        <v>57.500001876831057</v>
      </c>
      <c r="M7" s="1">
        <v>96.264998733520514</v>
      </c>
      <c r="N7" s="1">
        <v>120.64600326538087</v>
      </c>
      <c r="P7" s="1">
        <v>89.61997952270508</v>
      </c>
      <c r="Q7" s="1">
        <v>31.099670372009278</v>
      </c>
      <c r="S7" s="1">
        <v>118.05999586486816</v>
      </c>
      <c r="T7" s="1">
        <v>118.05999586486816</v>
      </c>
      <c r="V7" s="1">
        <v>94.976803192138675</v>
      </c>
      <c r="W7" s="1">
        <v>150.8099899597168</v>
      </c>
      <c r="Y7" s="9"/>
      <c r="Z7" s="9"/>
    </row>
    <row r="8" spans="1:26">
      <c r="A8" s="4" t="s">
        <v>229</v>
      </c>
      <c r="D8" s="4" t="s">
        <v>438</v>
      </c>
      <c r="G8" s="1">
        <v>94.976803192138675</v>
      </c>
      <c r="H8" s="1">
        <v>71.968976913452153</v>
      </c>
      <c r="J8" s="1">
        <v>96.264998733520514</v>
      </c>
      <c r="K8" s="1">
        <v>109.39900541687012</v>
      </c>
      <c r="M8" s="1">
        <v>102.99999635314941</v>
      </c>
      <c r="N8" s="1">
        <v>123.00959840393067</v>
      </c>
      <c r="P8" s="1">
        <v>101.16999911499023</v>
      </c>
      <c r="Q8" s="1">
        <v>72.999997802734384</v>
      </c>
      <c r="S8" s="1">
        <v>101.16999911499023</v>
      </c>
      <c r="T8" s="1">
        <v>98.699994033813482</v>
      </c>
      <c r="V8" s="1">
        <v>97.650003860473646</v>
      </c>
      <c r="W8" s="1">
        <v>192.045590423584</v>
      </c>
      <c r="Y8" s="9"/>
      <c r="Z8" s="9"/>
    </row>
    <row r="9" spans="1:26">
      <c r="A9" s="1" t="s">
        <v>52</v>
      </c>
      <c r="D9" s="4" t="s">
        <v>439</v>
      </c>
      <c r="G9" s="1">
        <v>97.650003860473646</v>
      </c>
      <c r="H9" s="1">
        <v>73.519997192382817</v>
      </c>
      <c r="J9" s="1">
        <v>102.99999635314941</v>
      </c>
      <c r="K9" s="1">
        <v>109.59990266418457</v>
      </c>
      <c r="M9" s="1">
        <v>101.69999787902833</v>
      </c>
      <c r="N9" s="1">
        <v>119.50000154113771</v>
      </c>
      <c r="P9" s="1">
        <v>75.814003707885746</v>
      </c>
      <c r="Q9" s="1">
        <v>24.100000564575197</v>
      </c>
      <c r="S9" s="1">
        <v>95.230003631591799</v>
      </c>
      <c r="T9" s="1">
        <v>94.001908081054694</v>
      </c>
      <c r="V9" s="1">
        <v>82.709996841430666</v>
      </c>
      <c r="W9" s="1">
        <v>133.05119680786134</v>
      </c>
      <c r="Y9" s="9"/>
      <c r="Z9" s="9"/>
    </row>
    <row r="10" spans="1:26">
      <c r="A10" s="4" t="s">
        <v>104</v>
      </c>
      <c r="D10" s="4" t="s">
        <v>440</v>
      </c>
      <c r="G10" s="1">
        <v>82.709996841430666</v>
      </c>
      <c r="H10" s="1">
        <v>66.546514892578131</v>
      </c>
      <c r="J10" s="1">
        <v>101.69999787902833</v>
      </c>
      <c r="K10" s="1">
        <v>108.50000340270996</v>
      </c>
      <c r="M10" s="1">
        <v>94.976803192138675</v>
      </c>
      <c r="N10" s="1">
        <v>112.968</v>
      </c>
      <c r="P10" s="1">
        <v>95.230003631591799</v>
      </c>
      <c r="Q10" s="1">
        <v>63.700001045227047</v>
      </c>
      <c r="S10" s="1">
        <v>112.968</v>
      </c>
      <c r="T10" s="1">
        <v>108.78400000000001</v>
      </c>
      <c r="V10" s="1">
        <v>109.19999951171876</v>
      </c>
      <c r="W10" s="1">
        <v>176.98319680786133</v>
      </c>
      <c r="Y10" s="9"/>
      <c r="Z10" s="9"/>
    </row>
    <row r="11" spans="1:26">
      <c r="A11" s="4" t="s">
        <v>186</v>
      </c>
      <c r="D11" s="4" t="s">
        <v>441</v>
      </c>
      <c r="G11" s="1">
        <v>99.419996871948243</v>
      </c>
      <c r="H11" s="1">
        <v>76.220003845214848</v>
      </c>
      <c r="J11" s="1">
        <v>94.976803192138675</v>
      </c>
      <c r="K11" s="1">
        <v>112.83830340576172</v>
      </c>
      <c r="M11" s="1">
        <v>100.00180404663087</v>
      </c>
      <c r="N11" s="1">
        <v>120.09999592590333</v>
      </c>
      <c r="P11" s="1">
        <v>109.99999734497071</v>
      </c>
      <c r="Q11" s="1">
        <v>35.020079521179198</v>
      </c>
      <c r="S11" s="1"/>
      <c r="T11" s="1"/>
      <c r="V11" s="1">
        <v>108.06999838256836</v>
      </c>
      <c r="W11" s="1">
        <v>192.00000668334962</v>
      </c>
      <c r="Y11" s="9"/>
      <c r="Z11" s="9"/>
    </row>
    <row r="12" spans="1:26">
      <c r="A12" s="4" t="s">
        <v>165</v>
      </c>
      <c r="D12" s="4" t="s">
        <v>442</v>
      </c>
      <c r="G12" s="1">
        <v>83.069998260498068</v>
      </c>
      <c r="H12" s="1">
        <v>75.000000366210941</v>
      </c>
      <c r="J12" s="1">
        <v>100.00180404663087</v>
      </c>
      <c r="K12" s="1">
        <v>112.10000163269044</v>
      </c>
      <c r="M12" s="1">
        <v>97.650003860473646</v>
      </c>
      <c r="N12" s="1">
        <v>138.69998944091796</v>
      </c>
      <c r="P12" s="1">
        <v>130.82000360107423</v>
      </c>
      <c r="Q12" s="1">
        <v>58.910998992919922</v>
      </c>
      <c r="S12" s="1"/>
      <c r="T12" s="1"/>
      <c r="V12" s="1">
        <v>118.05999586486816</v>
      </c>
      <c r="W12" s="1">
        <v>118.05999586486816</v>
      </c>
      <c r="Y12" s="9"/>
      <c r="Z12" s="9"/>
    </row>
    <row r="13" spans="1:26">
      <c r="A13" s="1" t="s">
        <v>254</v>
      </c>
      <c r="D13" s="4" t="s">
        <v>443</v>
      </c>
      <c r="G13" s="1">
        <v>109.19999951171876</v>
      </c>
      <c r="H13" s="1">
        <v>81.96000386047362</v>
      </c>
      <c r="J13" s="1">
        <v>48.825001930236823</v>
      </c>
      <c r="K13" s="1">
        <v>61.179999092102051</v>
      </c>
      <c r="M13" s="1">
        <v>82.709996841430666</v>
      </c>
      <c r="N13" s="1">
        <v>106.05000505065918</v>
      </c>
      <c r="P13" s="1">
        <v>108.36799250793457</v>
      </c>
      <c r="Q13" s="1">
        <v>41.400681915283208</v>
      </c>
      <c r="S13" s="1"/>
      <c r="T13" s="1"/>
      <c r="V13" s="1">
        <v>89.61997952270508</v>
      </c>
      <c r="W13" s="1">
        <v>164.00019424438477</v>
      </c>
      <c r="Y13" s="9"/>
      <c r="Z13" s="9"/>
    </row>
    <row r="14" spans="1:26">
      <c r="A14" s="4" t="s">
        <v>40</v>
      </c>
      <c r="D14" s="4" t="s">
        <v>444</v>
      </c>
      <c r="G14" s="1">
        <v>108.06999838256836</v>
      </c>
      <c r="H14" s="1">
        <v>77.800016723632794</v>
      </c>
      <c r="J14" s="1">
        <v>82.709996841430666</v>
      </c>
      <c r="K14" s="1">
        <v>95.920000366210942</v>
      </c>
      <c r="M14" s="1">
        <v>99.419996871948243</v>
      </c>
      <c r="N14" s="1">
        <v>146.44</v>
      </c>
      <c r="P14" s="1">
        <v>114.80899415588379</v>
      </c>
      <c r="Q14" s="1">
        <v>51.999998817443853</v>
      </c>
      <c r="S14" s="1"/>
      <c r="T14" s="1"/>
      <c r="V14" s="1">
        <v>101.16999911499023</v>
      </c>
      <c r="W14" s="1">
        <v>153.83000851440431</v>
      </c>
      <c r="Y14" s="9"/>
      <c r="Z14" s="9"/>
    </row>
    <row r="15" spans="1:26">
      <c r="A15" s="4" t="s">
        <v>250</v>
      </c>
      <c r="D15" s="4" t="s">
        <v>445</v>
      </c>
      <c r="G15" s="1">
        <v>118.05999586486816</v>
      </c>
      <c r="H15" s="1">
        <v>87.000007766723641</v>
      </c>
      <c r="J15" s="1">
        <v>49.709998435974121</v>
      </c>
      <c r="K15" s="1">
        <v>62.760000000000005</v>
      </c>
      <c r="M15" s="1">
        <v>83.069998260498068</v>
      </c>
      <c r="N15" s="1">
        <v>122.59999913024903</v>
      </c>
      <c r="P15" s="1">
        <v>123.66649266052249</v>
      </c>
      <c r="Q15" s="1">
        <v>62.998488670349126</v>
      </c>
      <c r="S15" s="1"/>
      <c r="T15" s="1"/>
      <c r="V15" s="1">
        <v>118.2398010559082</v>
      </c>
      <c r="W15" s="1">
        <v>168.61519680786134</v>
      </c>
      <c r="Y15" s="9"/>
      <c r="Z15" s="9"/>
    </row>
    <row r="16" spans="1:26">
      <c r="A16" s="4" t="s">
        <v>292</v>
      </c>
      <c r="D16" s="4" t="s">
        <v>446</v>
      </c>
      <c r="G16" s="1">
        <v>89.61997952270508</v>
      </c>
      <c r="H16" s="1">
        <v>57.253860054016116</v>
      </c>
      <c r="J16" s="1">
        <v>41.534999130249034</v>
      </c>
      <c r="K16" s="1">
        <v>54.200000839233404</v>
      </c>
      <c r="M16" s="1">
        <v>109.19999951171876</v>
      </c>
      <c r="N16" s="1">
        <v>148.99999945068359</v>
      </c>
      <c r="P16" s="1">
        <v>133.88800000000001</v>
      </c>
      <c r="Q16" s="1">
        <v>78.39980361938477</v>
      </c>
      <c r="S16" s="1"/>
      <c r="T16" s="1"/>
      <c r="V16" s="1">
        <v>75.814003707885746</v>
      </c>
      <c r="W16" s="1">
        <v>183.99999642944337</v>
      </c>
      <c r="Y16" s="9"/>
      <c r="Z16" s="9"/>
    </row>
    <row r="17" spans="1:26">
      <c r="A17" s="4" t="s">
        <v>198</v>
      </c>
      <c r="D17" s="4" t="s">
        <v>447</v>
      </c>
      <c r="G17" s="1">
        <v>101.16999911499023</v>
      </c>
      <c r="H17" s="1">
        <v>92.960001998901376</v>
      </c>
      <c r="J17" s="1">
        <v>54.599999755859379</v>
      </c>
      <c r="K17" s="1">
        <v>67.499998733520513</v>
      </c>
      <c r="M17" s="1">
        <v>108.06999838256836</v>
      </c>
      <c r="N17" s="1">
        <v>153.00000457763673</v>
      </c>
      <c r="P17" s="1">
        <v>161.7000029602051</v>
      </c>
      <c r="Q17" s="1">
        <v>64.851996009826664</v>
      </c>
      <c r="S17" s="1"/>
      <c r="T17" s="1"/>
      <c r="V17" s="1">
        <v>95.230003631591799</v>
      </c>
      <c r="W17" s="1">
        <v>144.90030383300783</v>
      </c>
      <c r="Y17" s="9"/>
      <c r="Z17" s="9"/>
    </row>
    <row r="18" spans="1:26">
      <c r="A18" s="4" t="s">
        <v>29</v>
      </c>
      <c r="D18" s="4" t="s">
        <v>448</v>
      </c>
      <c r="G18" s="1">
        <v>118.2398010559082</v>
      </c>
      <c r="H18" s="1">
        <v>92.269997283935552</v>
      </c>
      <c r="J18" s="1">
        <v>54.034999191284179</v>
      </c>
      <c r="K18" s="1">
        <v>64.999999519348151</v>
      </c>
      <c r="M18" s="1">
        <v>89.61997952270508</v>
      </c>
      <c r="N18" s="1">
        <v>129.70399201965333</v>
      </c>
      <c r="P18" s="1">
        <v>163.89999301147461</v>
      </c>
      <c r="Q18" s="1">
        <v>63.596803192138673</v>
      </c>
      <c r="S18" s="1"/>
      <c r="T18" s="1"/>
      <c r="V18" s="1">
        <v>135.98000000000002</v>
      </c>
      <c r="W18" s="1">
        <v>224.68080319213868</v>
      </c>
      <c r="Y18" s="9"/>
      <c r="Z18" s="9"/>
    </row>
    <row r="19" spans="1:26">
      <c r="A19" s="1" t="s">
        <v>359</v>
      </c>
      <c r="D19" s="4" t="s">
        <v>449</v>
      </c>
      <c r="G19" s="1">
        <v>75.814003707885746</v>
      </c>
      <c r="H19" s="1">
        <v>53.350022094726562</v>
      </c>
      <c r="J19" s="1">
        <v>59.029997932434078</v>
      </c>
      <c r="K19" s="1">
        <v>59.029997932434078</v>
      </c>
      <c r="M19" s="1">
        <v>101.16999911499023</v>
      </c>
      <c r="N19" s="1">
        <v>122.20000021362306</v>
      </c>
      <c r="P19" s="1">
        <v>136.81680319213868</v>
      </c>
      <c r="Q19" s="1">
        <v>41.923677925109864</v>
      </c>
      <c r="S19" s="1"/>
      <c r="T19" s="1"/>
      <c r="V19" s="1">
        <v>111.49999926757813</v>
      </c>
      <c r="W19" s="1">
        <v>193.99999328613282</v>
      </c>
      <c r="Y19" s="9"/>
      <c r="Z19" s="9"/>
    </row>
    <row r="20" spans="1:26">
      <c r="A20" s="4" t="s">
        <v>85</v>
      </c>
      <c r="D20" s="4" t="s">
        <v>450</v>
      </c>
      <c r="G20" s="1">
        <v>115.30000094604493</v>
      </c>
      <c r="H20" s="1">
        <v>86.869999938964853</v>
      </c>
      <c r="J20" s="1">
        <v>44.80998976135254</v>
      </c>
      <c r="K20" s="1">
        <v>58.499999168396002</v>
      </c>
      <c r="M20" s="1">
        <v>118.2398010559082</v>
      </c>
      <c r="N20" s="1">
        <v>150.624</v>
      </c>
      <c r="P20" s="1">
        <v>125.94000564575195</v>
      </c>
      <c r="Q20" s="1">
        <v>51.672401596069335</v>
      </c>
      <c r="S20" s="1"/>
      <c r="T20" s="1"/>
      <c r="V20" s="1">
        <v>134.10000588989257</v>
      </c>
      <c r="W20" s="1">
        <v>208.80000906372072</v>
      </c>
      <c r="Y20" s="9"/>
      <c r="Z20" s="9"/>
    </row>
    <row r="21" spans="1:26">
      <c r="A21" s="4" t="s">
        <v>73</v>
      </c>
      <c r="D21" s="4" t="s">
        <v>451</v>
      </c>
      <c r="G21" s="1">
        <v>95.230003631591799</v>
      </c>
      <c r="H21" s="1">
        <v>77.699999038696291</v>
      </c>
      <c r="J21" s="1">
        <v>101.16999911499023</v>
      </c>
      <c r="K21" s="1">
        <v>112.94000494384765</v>
      </c>
      <c r="M21" s="1">
        <v>75.814003707885746</v>
      </c>
      <c r="N21" s="1">
        <v>120.49919680786134</v>
      </c>
      <c r="P21" s="1">
        <v>140.28000231933595</v>
      </c>
      <c r="Q21" s="1">
        <v>74.224159042358394</v>
      </c>
      <c r="S21" s="1"/>
      <c r="T21" s="1"/>
      <c r="V21" s="1">
        <v>108.36799250793457</v>
      </c>
      <c r="W21" s="1">
        <v>193.21699359130861</v>
      </c>
      <c r="Y21" s="9"/>
      <c r="Z21" s="9"/>
    </row>
    <row r="22" spans="1:26">
      <c r="A22" s="4" t="s">
        <v>51</v>
      </c>
      <c r="D22" s="4" t="s">
        <v>452</v>
      </c>
      <c r="G22" s="1">
        <v>104.18160638427734</v>
      </c>
      <c r="H22" s="1">
        <v>88.700811172485359</v>
      </c>
      <c r="J22" s="1">
        <v>59.119900527954101</v>
      </c>
      <c r="K22" s="1">
        <v>69.036000000000001</v>
      </c>
      <c r="M22" s="1">
        <v>115.30000094604493</v>
      </c>
      <c r="N22" s="1">
        <v>159.99999758911133</v>
      </c>
      <c r="P22" s="1">
        <v>131.8000061340332</v>
      </c>
      <c r="Q22" s="1">
        <v>55.772998992919923</v>
      </c>
      <c r="S22" s="1"/>
      <c r="T22" s="1"/>
      <c r="V22" s="1">
        <v>114.80899415588379</v>
      </c>
      <c r="W22" s="1">
        <v>194.55600000000001</v>
      </c>
      <c r="Y22" s="9"/>
      <c r="Z22" s="9"/>
    </row>
    <row r="23" spans="1:26">
      <c r="A23" s="4" t="s">
        <v>84</v>
      </c>
      <c r="D23" s="4" t="s">
        <v>453</v>
      </c>
      <c r="G23" s="1">
        <v>95.000002059936534</v>
      </c>
      <c r="H23" s="1">
        <v>104.60000000000001</v>
      </c>
      <c r="J23" s="1">
        <v>37.907001853942873</v>
      </c>
      <c r="K23" s="1">
        <v>50.199999702453617</v>
      </c>
      <c r="M23" s="1">
        <v>95.230003631591799</v>
      </c>
      <c r="N23" s="1">
        <v>118.80000543212891</v>
      </c>
      <c r="P23" s="1">
        <v>144.19999649047853</v>
      </c>
      <c r="Q23" s="1">
        <v>55.312481117248538</v>
      </c>
      <c r="S23" s="1"/>
      <c r="T23" s="1"/>
      <c r="V23" s="1">
        <v>123.66649266052249</v>
      </c>
      <c r="W23" s="1">
        <v>213.80239361572268</v>
      </c>
      <c r="Y23" s="9"/>
      <c r="Z23" s="9"/>
    </row>
    <row r="24" spans="1:26">
      <c r="A24" s="4" t="s">
        <v>47</v>
      </c>
      <c r="D24" s="4" t="s">
        <v>454</v>
      </c>
      <c r="G24" s="1">
        <v>109.99999734497071</v>
      </c>
      <c r="H24" s="1">
        <v>75.300005538940439</v>
      </c>
      <c r="J24" s="1">
        <v>57.650000473022466</v>
      </c>
      <c r="K24" s="1">
        <v>70.000001937866216</v>
      </c>
      <c r="M24" s="1">
        <v>219.6181989440918</v>
      </c>
      <c r="N24" s="1">
        <v>119.30000607299804</v>
      </c>
      <c r="P24" s="1">
        <v>145.21000512695312</v>
      </c>
      <c r="Q24" s="1">
        <v>64.642799201965332</v>
      </c>
      <c r="S24" s="1"/>
      <c r="T24" s="1"/>
      <c r="V24" s="1">
        <v>133.88800000000001</v>
      </c>
      <c r="W24" s="1">
        <v>221.99889596557617</v>
      </c>
      <c r="Y24" s="9"/>
      <c r="Z24" s="9"/>
    </row>
    <row r="25" spans="1:26">
      <c r="A25" s="4" t="s">
        <v>94</v>
      </c>
      <c r="D25" s="4" t="s">
        <v>455</v>
      </c>
      <c r="G25" s="1">
        <v>135.98000000000002</v>
      </c>
      <c r="H25" s="1">
        <v>106.00000019836426</v>
      </c>
      <c r="J25" s="1">
        <v>64.851996009826664</v>
      </c>
      <c r="K25" s="1">
        <v>77.403999999999996</v>
      </c>
      <c r="M25" s="1">
        <v>104.18160638427734</v>
      </c>
      <c r="N25" s="1">
        <v>179.99569787597656</v>
      </c>
      <c r="P25" s="1">
        <v>131.77999940490724</v>
      </c>
      <c r="Q25" s="1">
        <v>56.777002418518066</v>
      </c>
      <c r="S25" s="1"/>
      <c r="T25" s="1"/>
      <c r="V25" s="1">
        <v>190.37200000000001</v>
      </c>
      <c r="W25" s="1">
        <v>335.00030169677734</v>
      </c>
      <c r="Y25" s="9"/>
      <c r="Z25" s="9"/>
    </row>
    <row r="26" spans="1:26">
      <c r="A26" s="4" t="s">
        <v>334</v>
      </c>
      <c r="D26" s="4" t="s">
        <v>456</v>
      </c>
      <c r="G26" s="1">
        <v>111.49999926757813</v>
      </c>
      <c r="H26" s="1">
        <v>73.680003143310543</v>
      </c>
      <c r="J26" s="1">
        <v>95.230003631591799</v>
      </c>
      <c r="K26" s="1">
        <v>110.09999906921387</v>
      </c>
      <c r="M26" s="1">
        <v>95.000002059936534</v>
      </c>
      <c r="N26" s="1">
        <v>150.00000073242188</v>
      </c>
      <c r="P26" s="1">
        <v>125.35259626770021</v>
      </c>
      <c r="Q26" s="1">
        <v>59.400002716064456</v>
      </c>
      <c r="S26" s="1"/>
      <c r="T26" s="1"/>
      <c r="V26" s="1">
        <v>349.00000042724611</v>
      </c>
      <c r="W26" s="1">
        <v>473.86309020996094</v>
      </c>
      <c r="Y26" s="9"/>
      <c r="Z26" s="9"/>
    </row>
    <row r="27" spans="1:26">
      <c r="A27" s="4" t="s">
        <v>330</v>
      </c>
      <c r="D27" s="4" t="s">
        <v>457</v>
      </c>
      <c r="G27" s="1">
        <v>134.10000588989257</v>
      </c>
      <c r="H27" s="1">
        <v>96.19999880981446</v>
      </c>
      <c r="J27" s="1">
        <v>109.8090994720459</v>
      </c>
      <c r="K27" s="1">
        <v>26.714838962554932</v>
      </c>
      <c r="M27" s="1">
        <v>109.99999734497071</v>
      </c>
      <c r="N27" s="1">
        <v>150.00000073242188</v>
      </c>
      <c r="P27" s="1">
        <v>256.32998028564452</v>
      </c>
      <c r="Q27" s="1">
        <v>35.564</v>
      </c>
      <c r="S27" s="1"/>
      <c r="T27" s="1"/>
      <c r="V27" s="1">
        <v>366.1</v>
      </c>
      <c r="W27" s="1">
        <v>452.0016965942383</v>
      </c>
      <c r="Y27" s="9"/>
      <c r="Z27" s="9"/>
    </row>
    <row r="28" spans="1:26">
      <c r="A28" s="4" t="s">
        <v>76</v>
      </c>
      <c r="D28" s="4" t="s">
        <v>458</v>
      </c>
      <c r="G28" s="1">
        <v>146.02160638427736</v>
      </c>
      <c r="H28" s="1">
        <v>116.31520478820801</v>
      </c>
      <c r="J28" s="1">
        <v>52.090803192138672</v>
      </c>
      <c r="K28" s="1">
        <v>70.500505340576169</v>
      </c>
      <c r="M28" s="1">
        <v>127.84999787902832</v>
      </c>
      <c r="N28" s="1">
        <v>169.03360638427736</v>
      </c>
      <c r="S28" s="1"/>
      <c r="T28" s="1"/>
      <c r="V28" s="1">
        <v>391.99999169921875</v>
      </c>
      <c r="W28" s="1">
        <v>577.39200000000005</v>
      </c>
      <c r="Y28" s="9"/>
      <c r="Z28" s="9"/>
    </row>
    <row r="29" spans="1:26">
      <c r="A29" s="4" t="s">
        <v>270</v>
      </c>
      <c r="D29" s="4" t="s">
        <v>459</v>
      </c>
      <c r="G29" s="1">
        <v>108.36799250793457</v>
      </c>
      <c r="H29" s="1">
        <v>68.449995162963887</v>
      </c>
      <c r="J29" s="1">
        <v>47.500001029968267</v>
      </c>
      <c r="K29" s="1">
        <v>62.349997718811039</v>
      </c>
      <c r="M29" s="1">
        <v>135.98000000000002</v>
      </c>
      <c r="N29" s="1">
        <v>174.83680276489258</v>
      </c>
      <c r="S29" s="1"/>
      <c r="T29" s="1"/>
      <c r="V29" s="1">
        <v>112.968</v>
      </c>
      <c r="W29" s="1">
        <v>163.17600000000002</v>
      </c>
      <c r="Y29" s="9"/>
      <c r="Z29" s="9"/>
    </row>
    <row r="30" spans="1:26">
      <c r="A30" s="4" t="s">
        <v>230</v>
      </c>
      <c r="D30" s="4" t="s">
        <v>460</v>
      </c>
      <c r="G30" s="1">
        <v>114.80899415588379</v>
      </c>
      <c r="H30" s="1">
        <v>82.123002441406257</v>
      </c>
      <c r="J30" s="1">
        <v>54.999998672485354</v>
      </c>
      <c r="K30" s="1">
        <v>57.950001655578617</v>
      </c>
      <c r="M30" s="1">
        <v>130.54080319213867</v>
      </c>
      <c r="N30" s="1">
        <v>175.30960638427734</v>
      </c>
      <c r="S30" s="1"/>
      <c r="T30" s="1"/>
      <c r="V30" s="1">
        <v>150.624</v>
      </c>
      <c r="W30" s="1">
        <v>241.00000564575197</v>
      </c>
      <c r="Y30" s="9"/>
      <c r="Z30" s="9"/>
    </row>
    <row r="31" spans="1:26">
      <c r="A31" s="4" t="s">
        <v>238</v>
      </c>
      <c r="D31" s="4" t="s">
        <v>461</v>
      </c>
      <c r="G31" s="1">
        <v>131.08000329589845</v>
      </c>
      <c r="H31" s="1">
        <v>96.599997726440435</v>
      </c>
      <c r="J31" s="1">
        <v>63.924998939514161</v>
      </c>
      <c r="K31" s="1">
        <v>68.408401596069339</v>
      </c>
      <c r="M31" s="1">
        <v>111.49999926757813</v>
      </c>
      <c r="N31" s="1">
        <v>152.00000329589844</v>
      </c>
      <c r="S31" s="1"/>
      <c r="T31" s="1"/>
      <c r="V31" s="1">
        <v>179.91200000000001</v>
      </c>
      <c r="W31" s="1">
        <v>251.04000000000002</v>
      </c>
      <c r="Y31" s="9"/>
      <c r="Z31" s="9"/>
    </row>
    <row r="32" spans="1:26">
      <c r="A32" s="4" t="s">
        <v>285</v>
      </c>
      <c r="D32" s="4" t="s">
        <v>462</v>
      </c>
      <c r="G32" s="1">
        <v>143.92998944091798</v>
      </c>
      <c r="H32" s="1">
        <v>109.2699951324463</v>
      </c>
      <c r="J32" s="1">
        <v>67.990000000000009</v>
      </c>
      <c r="K32" s="1">
        <v>80.55665191650391</v>
      </c>
      <c r="M32" s="1">
        <v>134.10000588989257</v>
      </c>
      <c r="N32" s="1">
        <v>168.48969787597656</v>
      </c>
      <c r="S32" s="1"/>
      <c r="T32" s="1"/>
      <c r="V32" s="1">
        <v>271.99999749755858</v>
      </c>
      <c r="W32" s="1">
        <v>367.89998315429688</v>
      </c>
      <c r="Y32" s="9"/>
      <c r="Z32" s="9"/>
    </row>
    <row r="33" spans="1:26">
      <c r="A33" s="4" t="s">
        <v>312</v>
      </c>
      <c r="D33" s="4" t="s">
        <v>463</v>
      </c>
      <c r="G33" s="1">
        <v>123.66649266052249</v>
      </c>
      <c r="H33" s="1">
        <v>96.399363830566415</v>
      </c>
      <c r="J33" s="1">
        <v>65.270401596069334</v>
      </c>
      <c r="K33" s="1">
        <v>77.500003570556643</v>
      </c>
      <c r="M33" s="1">
        <v>146.02160638427736</v>
      </c>
      <c r="N33" s="1">
        <v>181.3000057373047</v>
      </c>
      <c r="S33" s="1"/>
      <c r="T33" s="1"/>
      <c r="V33" s="1">
        <v>344.00008978271484</v>
      </c>
      <c r="W33" s="1">
        <v>511.28478723144531</v>
      </c>
      <c r="Y33" s="9"/>
      <c r="Z33" s="9"/>
    </row>
    <row r="34" spans="1:26">
      <c r="A34" s="4" t="s">
        <v>14</v>
      </c>
      <c r="D34" s="4" t="s">
        <v>464</v>
      </c>
      <c r="G34" s="1">
        <v>158.15500527954103</v>
      </c>
      <c r="H34" s="1">
        <v>96.000003341674812</v>
      </c>
      <c r="J34" s="1">
        <v>55.749999633789066</v>
      </c>
      <c r="K34" s="1">
        <v>69.245204788208014</v>
      </c>
      <c r="M34" s="1">
        <v>122.17279521179199</v>
      </c>
      <c r="N34" s="1">
        <v>173.89998986816406</v>
      </c>
      <c r="S34" s="1"/>
      <c r="T34" s="1"/>
      <c r="V34" s="1">
        <v>272.1984846801758</v>
      </c>
      <c r="W34" s="1">
        <v>375.30060552978517</v>
      </c>
      <c r="Y34" s="9"/>
      <c r="Z34" s="9"/>
    </row>
    <row r="35" spans="1:26">
      <c r="A35" s="4" t="s">
        <v>320</v>
      </c>
      <c r="D35" s="4" t="s">
        <v>465</v>
      </c>
      <c r="G35" s="1">
        <v>122.90000430297852</v>
      </c>
      <c r="H35" s="1">
        <v>93.880000305175784</v>
      </c>
      <c r="J35" s="1">
        <v>67.050002944946286</v>
      </c>
      <c r="K35" s="1">
        <v>76.500249679565428</v>
      </c>
      <c r="M35" s="1">
        <v>108.36799250793457</v>
      </c>
      <c r="N35" s="1">
        <v>145.30000747680668</v>
      </c>
      <c r="S35" s="1"/>
      <c r="T35" s="1"/>
      <c r="V35" s="1">
        <v>383.43851617431642</v>
      </c>
      <c r="W35" s="1">
        <v>441.66721148681643</v>
      </c>
      <c r="Y35" s="9"/>
      <c r="Z35" s="9"/>
    </row>
    <row r="36" spans="1:26">
      <c r="A36" s="4" t="s">
        <v>131</v>
      </c>
      <c r="D36" s="4" t="s">
        <v>466</v>
      </c>
      <c r="G36" s="1">
        <v>142.00000643920899</v>
      </c>
      <c r="H36" s="1">
        <v>109.99999734497071</v>
      </c>
      <c r="J36" s="1">
        <v>73.010803192138681</v>
      </c>
      <c r="K36" s="1">
        <v>77.500003570556643</v>
      </c>
      <c r="M36" s="1">
        <v>114.80899415588379</v>
      </c>
      <c r="N36" s="1">
        <v>159.1000060119629</v>
      </c>
      <c r="S36" s="1"/>
      <c r="T36" s="1"/>
      <c r="V36" s="1">
        <v>192.50000732421876</v>
      </c>
      <c r="W36" s="1">
        <v>286.00001544189456</v>
      </c>
      <c r="Y36" s="9"/>
      <c r="Z36" s="9"/>
    </row>
    <row r="37" spans="1:26">
      <c r="A37" s="4" t="s">
        <v>33</v>
      </c>
      <c r="D37" s="4" t="s">
        <v>467</v>
      </c>
      <c r="G37" s="1">
        <v>142.256</v>
      </c>
      <c r="H37" s="1">
        <v>111.99999990844726</v>
      </c>
      <c r="J37" s="1">
        <v>54.183996253967287</v>
      </c>
      <c r="K37" s="1">
        <v>64.999999519348151</v>
      </c>
      <c r="M37" s="1">
        <v>131.08000329589845</v>
      </c>
      <c r="N37" s="1">
        <v>202.92400000000001</v>
      </c>
      <c r="S37" s="1"/>
      <c r="T37" s="1"/>
      <c r="V37">
        <v>200.83199999999999</v>
      </c>
      <c r="W37">
        <v>269.39942596435549</v>
      </c>
      <c r="Y37" s="9"/>
      <c r="Z37" s="9"/>
    </row>
    <row r="38" spans="1:26">
      <c r="A38" s="4" t="s">
        <v>13</v>
      </c>
      <c r="D38" s="4" t="s">
        <v>468</v>
      </c>
      <c r="G38" s="1">
        <v>159.4799981994629</v>
      </c>
      <c r="H38" s="1">
        <v>110.91999565124512</v>
      </c>
      <c r="J38" s="1">
        <v>57.404497077941897</v>
      </c>
      <c r="K38" s="1">
        <v>71.755598403930662</v>
      </c>
      <c r="M38" s="1">
        <v>143.92998944091798</v>
      </c>
      <c r="N38" s="1">
        <v>215.8999958190918</v>
      </c>
      <c r="S38" s="1"/>
      <c r="T38" s="1"/>
      <c r="Y38" s="9"/>
      <c r="Z38" s="9"/>
    </row>
    <row r="39" spans="1:26">
      <c r="A39" s="4" t="s">
        <v>7</v>
      </c>
      <c r="D39" s="4" t="s">
        <v>469</v>
      </c>
      <c r="G39" s="1">
        <v>164.46999725341797</v>
      </c>
      <c r="H39" s="1">
        <v>115.47840159606935</v>
      </c>
      <c r="J39" s="1">
        <v>43.69333443196615</v>
      </c>
      <c r="K39" s="1">
        <v>47.418666666666667</v>
      </c>
      <c r="M39" s="1">
        <v>123.66649266052249</v>
      </c>
      <c r="N39" s="1">
        <v>165.14250106811525</v>
      </c>
      <c r="S39" s="1"/>
      <c r="T39" s="1"/>
      <c r="Y39" s="9"/>
      <c r="Z39" s="9"/>
    </row>
    <row r="40" spans="1:26">
      <c r="A40" s="4" t="s">
        <v>266</v>
      </c>
      <c r="D40" s="4" t="s">
        <v>470</v>
      </c>
      <c r="G40" s="1">
        <v>150.20598944091796</v>
      </c>
      <c r="H40" s="1">
        <v>115.73000596618652</v>
      </c>
      <c r="J40" s="1">
        <v>47.976663146972662</v>
      </c>
      <c r="K40" s="1">
        <v>60.946934397379557</v>
      </c>
      <c r="M40" s="1">
        <v>158.15500527954103</v>
      </c>
      <c r="N40" s="1">
        <v>195.40000146484377</v>
      </c>
      <c r="S40" s="1"/>
      <c r="T40" s="1"/>
      <c r="Y40" s="9"/>
      <c r="Z40" s="9"/>
    </row>
    <row r="41" spans="1:26">
      <c r="A41" s="4" t="s">
        <v>211</v>
      </c>
      <c r="D41" s="4" t="s">
        <v>471</v>
      </c>
      <c r="G41" s="1">
        <v>158.99200000000002</v>
      </c>
      <c r="H41" s="1">
        <v>102.50800000000001</v>
      </c>
      <c r="J41" s="1">
        <v>61.833246330261247</v>
      </c>
      <c r="K41" s="1">
        <v>75.000000366210941</v>
      </c>
      <c r="M41" s="1">
        <v>122.90000430297852</v>
      </c>
      <c r="N41" s="1">
        <v>200.00000097656252</v>
      </c>
      <c r="S41" s="1"/>
      <c r="T41" s="1"/>
      <c r="Y41" s="9"/>
      <c r="Z41" s="9"/>
    </row>
    <row r="42" spans="1:26">
      <c r="A42" s="4" t="s">
        <v>22</v>
      </c>
      <c r="D42" s="4" t="s">
        <v>472</v>
      </c>
      <c r="G42" s="1">
        <v>151.46099472045898</v>
      </c>
      <c r="H42" s="1">
        <v>114.77100770568848</v>
      </c>
      <c r="J42" s="1">
        <v>52.718335093180343</v>
      </c>
      <c r="K42" s="1">
        <v>58.166666737874351</v>
      </c>
      <c r="M42" s="1">
        <v>142.00000643920899</v>
      </c>
      <c r="N42" s="1">
        <v>223.1000082397461</v>
      </c>
      <c r="S42" s="1"/>
      <c r="T42" s="1"/>
      <c r="Y42" s="9"/>
      <c r="Z42" s="9"/>
    </row>
    <row r="43" spans="1:26">
      <c r="A43" s="1" t="s">
        <v>56</v>
      </c>
      <c r="D43" s="4" t="s">
        <v>473</v>
      </c>
      <c r="G43" s="1">
        <v>139.69999072265625</v>
      </c>
      <c r="H43" s="1">
        <v>87.899999343872068</v>
      </c>
      <c r="J43" s="1">
        <v>40.966668100992841</v>
      </c>
      <c r="K43" s="1">
        <v>53.233333465576173</v>
      </c>
      <c r="M43" s="1">
        <v>159.4799981994629</v>
      </c>
      <c r="N43" s="1">
        <v>223.70000262451174</v>
      </c>
      <c r="S43" s="1"/>
      <c r="T43" s="1"/>
      <c r="Y43" s="9"/>
      <c r="Z43" s="9"/>
    </row>
    <row r="44" spans="1:26">
      <c r="A44" s="4" t="s">
        <v>44</v>
      </c>
      <c r="D44" s="4" t="s">
        <v>474</v>
      </c>
      <c r="G44" s="1">
        <v>166.0999990234375</v>
      </c>
      <c r="H44" s="1">
        <v>128.99999775695801</v>
      </c>
      <c r="J44" s="1">
        <v>47.333335479736327</v>
      </c>
      <c r="K44" s="1">
        <v>58.333333618164062</v>
      </c>
      <c r="M44" s="1">
        <v>164.46999725341797</v>
      </c>
      <c r="N44" s="1">
        <v>217.98640957641604</v>
      </c>
      <c r="S44" s="1"/>
      <c r="T44" s="1"/>
      <c r="Y44" s="9"/>
      <c r="Z44" s="9"/>
    </row>
    <row r="45" spans="1:26">
      <c r="A45" s="4" t="s">
        <v>91</v>
      </c>
      <c r="D45" s="4" t="s">
        <v>475</v>
      </c>
      <c r="G45" s="1">
        <v>146.19999905395508</v>
      </c>
      <c r="H45" s="1">
        <v>110.59999971008301</v>
      </c>
      <c r="J45" s="1">
        <v>53.159999399820968</v>
      </c>
      <c r="K45" s="1">
        <v>61.93333184814454</v>
      </c>
      <c r="M45" s="1">
        <v>150.20598944091796</v>
      </c>
      <c r="N45" s="1">
        <v>215.8999958190918</v>
      </c>
      <c r="S45" s="1"/>
      <c r="T45" s="1"/>
      <c r="Y45" s="9"/>
      <c r="Z45" s="9"/>
    </row>
    <row r="46" spans="1:26">
      <c r="A46" s="4" t="s">
        <v>28</v>
      </c>
      <c r="D46" s="4" t="s">
        <v>476</v>
      </c>
      <c r="G46" s="1">
        <v>122.58999975585938</v>
      </c>
      <c r="H46" s="1">
        <v>96.231999999999999</v>
      </c>
      <c r="J46" s="1">
        <v>38.96666819763184</v>
      </c>
      <c r="K46" s="1">
        <v>43.190003326416019</v>
      </c>
      <c r="M46" s="1">
        <v>151.46099472045898</v>
      </c>
      <c r="N46" s="1">
        <v>223.99999981689453</v>
      </c>
      <c r="S46" s="1"/>
      <c r="T46" s="1"/>
      <c r="Y46" s="9"/>
      <c r="Z46" s="9"/>
    </row>
    <row r="47" spans="1:26">
      <c r="A47" s="4" t="s">
        <v>202</v>
      </c>
      <c r="D47" s="4" t="s">
        <v>477</v>
      </c>
      <c r="G47" s="1">
        <v>133.88800000000001</v>
      </c>
      <c r="H47" s="1">
        <v>100.416</v>
      </c>
      <c r="J47" s="1">
        <v>54.823332417805993</v>
      </c>
      <c r="K47" s="1">
        <v>61.799996215820322</v>
      </c>
      <c r="M47" s="1">
        <v>139.69999072265625</v>
      </c>
      <c r="N47" s="1">
        <v>192.00000668334962</v>
      </c>
      <c r="S47" s="1"/>
      <c r="T47" s="1"/>
      <c r="Y47" s="9"/>
      <c r="Z47" s="9"/>
    </row>
    <row r="48" spans="1:26">
      <c r="A48" s="4" t="s">
        <v>318</v>
      </c>
      <c r="D48" s="4" t="s">
        <v>478</v>
      </c>
      <c r="G48" s="1">
        <v>153.42730426025392</v>
      </c>
      <c r="H48" s="1">
        <v>120.7920994720459</v>
      </c>
      <c r="J48" s="1">
        <v>82.303464680989592</v>
      </c>
      <c r="K48" s="1">
        <v>37.098133865356445</v>
      </c>
      <c r="M48" s="1">
        <v>146.19999905395508</v>
      </c>
      <c r="N48" s="1">
        <v>210.99999911499023</v>
      </c>
      <c r="S48" s="1"/>
      <c r="T48" s="1"/>
      <c r="Y48" s="9"/>
      <c r="Z48" s="9"/>
    </row>
    <row r="49" spans="1:26">
      <c r="A49" s="1" t="s">
        <v>183</v>
      </c>
      <c r="D49" s="4" t="s">
        <v>479</v>
      </c>
      <c r="G49" s="1">
        <v>123.80040287780763</v>
      </c>
      <c r="H49" s="1">
        <v>108.78400000000001</v>
      </c>
      <c r="J49" s="1">
        <v>50.068663146972654</v>
      </c>
      <c r="K49" s="1">
        <v>61.100002766927084</v>
      </c>
      <c r="M49" s="1">
        <v>133.88800000000001</v>
      </c>
      <c r="N49" s="1">
        <v>176.00000213623048</v>
      </c>
      <c r="S49" s="1"/>
      <c r="T49" s="1"/>
      <c r="Y49" s="9"/>
      <c r="Z49" s="9"/>
    </row>
    <row r="50" spans="1:26">
      <c r="A50" s="4" t="s">
        <v>317</v>
      </c>
      <c r="D50" s="4" t="s">
        <v>480</v>
      </c>
      <c r="G50" s="1">
        <v>155.37999932861328</v>
      </c>
      <c r="H50" s="1">
        <v>117.98880319213868</v>
      </c>
      <c r="J50" s="1">
        <v>50.486998240152992</v>
      </c>
      <c r="K50" s="1">
        <v>63.317863474527996</v>
      </c>
      <c r="M50" s="1">
        <v>153.42730426025392</v>
      </c>
      <c r="N50" s="1">
        <v>217.99999212646486</v>
      </c>
      <c r="S50" s="1"/>
      <c r="T50" s="1"/>
      <c r="Y50" s="9"/>
      <c r="Z50" s="9"/>
    </row>
    <row r="51" spans="1:26">
      <c r="A51" s="4" t="s">
        <v>347</v>
      </c>
      <c r="D51" s="4" t="s">
        <v>481</v>
      </c>
      <c r="G51" s="1">
        <v>161.7000029602051</v>
      </c>
      <c r="H51" s="1">
        <v>126.10989924621583</v>
      </c>
      <c r="J51" s="1">
        <v>46.566663574218751</v>
      </c>
      <c r="K51" s="1">
        <v>58.833334259033201</v>
      </c>
      <c r="M51" s="1">
        <v>155.37999932861328</v>
      </c>
      <c r="N51" s="1">
        <v>228.00000494384764</v>
      </c>
      <c r="S51" s="1"/>
      <c r="T51" s="1"/>
      <c r="Y51" s="9"/>
      <c r="Z51" s="9"/>
    </row>
    <row r="52" spans="1:26">
      <c r="A52" s="4" t="s">
        <v>291</v>
      </c>
      <c r="D52" s="4" t="s">
        <v>482</v>
      </c>
      <c r="G52" s="1">
        <v>153.30180532836914</v>
      </c>
      <c r="H52" s="1">
        <v>121.21099584960938</v>
      </c>
      <c r="J52" s="1">
        <v>48.733333017985025</v>
      </c>
      <c r="K52" s="1">
        <v>60.666664621988936</v>
      </c>
      <c r="M52" s="1">
        <v>161.7000029602051</v>
      </c>
      <c r="N52" s="1">
        <v>228.00000494384764</v>
      </c>
      <c r="S52" s="1"/>
      <c r="T52" s="1"/>
      <c r="Y52" s="9"/>
      <c r="Z52" s="9"/>
    </row>
    <row r="53" spans="1:26">
      <c r="A53" s="4" t="s">
        <v>176</v>
      </c>
      <c r="D53" s="4" t="s">
        <v>483</v>
      </c>
      <c r="G53" s="1">
        <v>150.9586957397461</v>
      </c>
      <c r="H53" s="1">
        <v>115.26920478820801</v>
      </c>
      <c r="J53" s="1">
        <v>66.944000000000003</v>
      </c>
      <c r="K53" s="1">
        <v>77.500003570556643</v>
      </c>
      <c r="M53" s="1">
        <v>153.30180532836914</v>
      </c>
      <c r="N53" s="1">
        <v>217.00000680541993</v>
      </c>
      <c r="S53" s="1"/>
      <c r="T53" s="1"/>
      <c r="Y53" s="9"/>
      <c r="Z53" s="9"/>
    </row>
    <row r="54" spans="1:26">
      <c r="A54" s="4" t="s">
        <v>397</v>
      </c>
      <c r="D54" s="4" t="s">
        <v>484</v>
      </c>
      <c r="G54" s="1">
        <v>163.89999301147461</v>
      </c>
      <c r="H54" s="1">
        <v>123.40000494384766</v>
      </c>
      <c r="J54" s="1">
        <v>51.142434753417973</v>
      </c>
      <c r="K54" s="1">
        <v>65.53333539835613</v>
      </c>
      <c r="M54" s="1">
        <v>150.9586957397461</v>
      </c>
      <c r="N54" s="1">
        <v>214.63900527954101</v>
      </c>
      <c r="S54" s="1"/>
      <c r="T54" s="1"/>
      <c r="Y54" s="9"/>
      <c r="Z54" s="9"/>
    </row>
    <row r="55" spans="1:26">
      <c r="A55" s="4" t="s">
        <v>303</v>
      </c>
      <c r="D55" s="4" t="s">
        <v>485</v>
      </c>
      <c r="G55" s="1">
        <v>165.19999148559572</v>
      </c>
      <c r="H55" s="1">
        <v>124.89999888610841</v>
      </c>
      <c r="J55" s="1">
        <v>41.266800959269212</v>
      </c>
      <c r="K55" s="1">
        <v>61.365333333333332</v>
      </c>
      <c r="M55" s="1">
        <v>163.89999301147461</v>
      </c>
      <c r="N55" s="1">
        <v>221.99899172973633</v>
      </c>
      <c r="S55" s="1"/>
      <c r="T55" s="1"/>
      <c r="Y55" s="9"/>
      <c r="Z55" s="9"/>
    </row>
    <row r="56" spans="1:26">
      <c r="A56" s="1" t="s">
        <v>195</v>
      </c>
      <c r="D56" s="4" t="s">
        <v>486</v>
      </c>
      <c r="G56" s="1">
        <v>164.35999615478516</v>
      </c>
      <c r="H56" s="1">
        <v>114.22319680786133</v>
      </c>
      <c r="J56" s="1">
        <v>51.793333109537762</v>
      </c>
      <c r="K56" s="1">
        <v>64.999998189290366</v>
      </c>
      <c r="M56" s="1">
        <v>165.19999148559572</v>
      </c>
      <c r="N56" s="1">
        <v>225.00000109863282</v>
      </c>
      <c r="S56" s="1"/>
      <c r="T56" s="1"/>
      <c r="Y56" s="9"/>
      <c r="Z56" s="9"/>
    </row>
    <row r="57" spans="1:26">
      <c r="A57" s="4" t="s">
        <v>240</v>
      </c>
      <c r="D57" s="4" t="s">
        <v>487</v>
      </c>
      <c r="G57" s="1">
        <v>145.80000811767579</v>
      </c>
      <c r="H57" s="1">
        <v>96.000003341674812</v>
      </c>
      <c r="J57" s="1">
        <v>53.90000098673503</v>
      </c>
      <c r="K57" s="1">
        <v>65.999999471028644</v>
      </c>
      <c r="M57" s="1">
        <v>145.80000811767579</v>
      </c>
      <c r="N57" s="1">
        <v>204.60000048828127</v>
      </c>
      <c r="S57" s="1"/>
      <c r="T57" s="1"/>
      <c r="Y57" s="9"/>
      <c r="Z57" s="9"/>
    </row>
    <row r="58" spans="1:26">
      <c r="A58" s="4" t="s">
        <v>133</v>
      </c>
      <c r="D58" s="4" t="s">
        <v>488</v>
      </c>
      <c r="G58" s="1">
        <v>176.98319680786133</v>
      </c>
      <c r="H58" s="1">
        <v>122.59120478820802</v>
      </c>
      <c r="J58" s="1">
        <v>77.999996231079109</v>
      </c>
      <c r="K58" s="1">
        <v>79.496000000000009</v>
      </c>
      <c r="M58" s="1">
        <v>176.98319680786133</v>
      </c>
      <c r="N58" s="1">
        <v>224.68080319213868</v>
      </c>
    </row>
    <row r="59" spans="1:26">
      <c r="A59" s="4" t="s">
        <v>256</v>
      </c>
      <c r="D59" s="4" t="s">
        <v>489</v>
      </c>
      <c r="G59" s="1">
        <v>166.71000076293947</v>
      </c>
      <c r="H59" s="1">
        <v>118.62000073242189</v>
      </c>
      <c r="J59" s="1">
        <v>51.10060177612305</v>
      </c>
      <c r="K59" s="1">
        <v>64.154666666666671</v>
      </c>
      <c r="M59" s="1">
        <v>166.71000076293947</v>
      </c>
      <c r="N59" s="1">
        <v>217.56800000000001</v>
      </c>
    </row>
    <row r="60" spans="1:26">
      <c r="A60" s="4" t="s">
        <v>298</v>
      </c>
      <c r="D60" s="4" t="s">
        <v>490</v>
      </c>
      <c r="G60" s="1">
        <v>209.20000000000002</v>
      </c>
      <c r="H60" s="1">
        <v>150.624</v>
      </c>
      <c r="J60" s="1">
        <v>50.319565246582037</v>
      </c>
      <c r="K60" s="1">
        <v>69.036000000000001</v>
      </c>
      <c r="M60" s="1">
        <v>148.11360638427735</v>
      </c>
      <c r="N60" s="1">
        <v>214.6392127685547</v>
      </c>
    </row>
    <row r="61" spans="1:26">
      <c r="A61" s="4" t="s">
        <v>414</v>
      </c>
      <c r="D61" s="4" t="s">
        <v>491</v>
      </c>
      <c r="G61" s="1">
        <v>195.30000772094726</v>
      </c>
      <c r="H61" s="1">
        <v>151.46080319213868</v>
      </c>
      <c r="J61" s="1">
        <v>54.633331003824871</v>
      </c>
      <c r="K61" s="1">
        <v>64.326664418538414</v>
      </c>
      <c r="M61" s="1">
        <v>142.00500213623047</v>
      </c>
      <c r="N61" s="1">
        <v>205.00000738525392</v>
      </c>
    </row>
    <row r="62" spans="1:26">
      <c r="A62" s="4" t="s">
        <v>389</v>
      </c>
      <c r="D62" s="4" t="s">
        <v>492</v>
      </c>
      <c r="G62" s="1">
        <v>184.99999771118163</v>
      </c>
      <c r="H62" s="1">
        <v>142.00000643920899</v>
      </c>
      <c r="J62" s="1">
        <v>55.066663828531908</v>
      </c>
      <c r="K62" s="1">
        <v>65.549333333333337</v>
      </c>
      <c r="M62" s="1">
        <v>184.096</v>
      </c>
      <c r="N62" s="1">
        <v>215.476</v>
      </c>
    </row>
    <row r="63" spans="1:26">
      <c r="A63" s="4" t="s">
        <v>418</v>
      </c>
      <c r="D63" s="4" t="s">
        <v>493</v>
      </c>
      <c r="G63" s="1">
        <v>148.11360638427735</v>
      </c>
      <c r="H63" s="1">
        <v>94.830363830566412</v>
      </c>
      <c r="J63" s="1">
        <v>54.786665384928391</v>
      </c>
      <c r="K63" s="1">
        <v>33.472000000000001</v>
      </c>
      <c r="M63" s="1">
        <v>168.60000222778322</v>
      </c>
      <c r="N63" s="1">
        <v>233.10000509643558</v>
      </c>
    </row>
    <row r="64" spans="1:26">
      <c r="A64" s="4" t="s">
        <v>5</v>
      </c>
      <c r="D64" s="4" t="s">
        <v>494</v>
      </c>
      <c r="G64" s="1">
        <v>142.00500213623047</v>
      </c>
      <c r="H64" s="1">
        <v>96.000003341674812</v>
      </c>
      <c r="J64" s="1">
        <v>48.600002705891931</v>
      </c>
      <c r="K64" s="1">
        <v>56.666664815266927</v>
      </c>
      <c r="M64" s="1">
        <v>136.81680319213868</v>
      </c>
      <c r="N64" s="1">
        <v>207.108</v>
      </c>
    </row>
    <row r="65" spans="1:14">
      <c r="A65" s="4" t="s">
        <v>15</v>
      </c>
      <c r="D65" s="4" t="s">
        <v>495</v>
      </c>
      <c r="G65" s="1">
        <v>184.096</v>
      </c>
      <c r="H65" s="1">
        <v>127.23539945983887</v>
      </c>
      <c r="J65" s="1">
        <v>58.994398935953775</v>
      </c>
      <c r="K65" s="1">
        <v>65.130934397379562</v>
      </c>
      <c r="M65" s="1">
        <v>267.88478808593749</v>
      </c>
      <c r="N65" s="1">
        <v>180.74878723144531</v>
      </c>
    </row>
    <row r="66" spans="1:14">
      <c r="A66" s="4" t="s">
        <v>396</v>
      </c>
      <c r="D66" s="4" t="s">
        <v>496</v>
      </c>
      <c r="G66" s="1">
        <v>168.60000222778322</v>
      </c>
      <c r="H66" s="1">
        <v>118.82559840393067</v>
      </c>
      <c r="J66" s="1">
        <v>55.570000254313157</v>
      </c>
      <c r="K66" s="1">
        <v>61.633329335530597</v>
      </c>
      <c r="M66" s="1">
        <v>197.09989511108398</v>
      </c>
      <c r="N66" s="1">
        <v>263.59201596069335</v>
      </c>
    </row>
    <row r="67" spans="1:14">
      <c r="A67" s="1" t="s">
        <v>243</v>
      </c>
      <c r="D67" s="4" t="s">
        <v>497</v>
      </c>
      <c r="G67" s="1">
        <v>230.12</v>
      </c>
      <c r="H67" s="1">
        <v>175.72800000000001</v>
      </c>
      <c r="J67" s="1">
        <v>46.249999427795409</v>
      </c>
      <c r="K67" s="1">
        <v>57.000001235961911</v>
      </c>
      <c r="M67" s="1">
        <v>190.37200000000001</v>
      </c>
      <c r="N67" s="1">
        <v>255.19889382934571</v>
      </c>
    </row>
    <row r="68" spans="1:14">
      <c r="A68" s="4" t="s">
        <v>274</v>
      </c>
      <c r="D68" s="4" t="s">
        <v>498</v>
      </c>
      <c r="G68" s="1">
        <v>136.81680319213868</v>
      </c>
      <c r="H68" s="1">
        <v>99.441001144409185</v>
      </c>
      <c r="J68" s="1">
        <v>49.371202128092449</v>
      </c>
      <c r="K68" s="1">
        <v>62.066667480468759</v>
      </c>
      <c r="M68" s="1">
        <v>203.00000482177734</v>
      </c>
      <c r="N68" s="1">
        <v>225.89999267578125</v>
      </c>
    </row>
    <row r="69" spans="1:14">
      <c r="A69" s="4" t="s">
        <v>244</v>
      </c>
      <c r="D69" s="4" t="s">
        <v>499</v>
      </c>
      <c r="G69" s="1">
        <v>154.80799999999999</v>
      </c>
      <c r="H69" s="1">
        <v>156.9</v>
      </c>
      <c r="J69" s="1">
        <v>47.335000712076827</v>
      </c>
      <c r="K69" s="1">
        <v>59.970666666666666</v>
      </c>
      <c r="M69" s="1">
        <v>180.89999884033202</v>
      </c>
      <c r="N69" s="1">
        <v>260.29999526977542</v>
      </c>
    </row>
    <row r="70" spans="1:14">
      <c r="A70" s="4" t="s">
        <v>137</v>
      </c>
      <c r="D70" s="4" t="s">
        <v>500</v>
      </c>
      <c r="G70" s="1">
        <v>200.00000097656252</v>
      </c>
      <c r="H70" s="1">
        <v>151.00000201416017</v>
      </c>
      <c r="J70" s="1">
        <v>61.365333333333332</v>
      </c>
      <c r="K70" s="1">
        <v>70.012331573486335</v>
      </c>
      <c r="M70" s="1">
        <v>200.00000097656252</v>
      </c>
      <c r="N70" s="1">
        <v>326.00000286865236</v>
      </c>
    </row>
    <row r="71" spans="1:14">
      <c r="A71" s="1" t="s">
        <v>135</v>
      </c>
      <c r="D71" s="4" t="s">
        <v>501</v>
      </c>
      <c r="G71" s="1">
        <v>197.09989511108398</v>
      </c>
      <c r="H71" s="1">
        <v>151.67000000000002</v>
      </c>
      <c r="J71" s="1">
        <v>56.200000742594405</v>
      </c>
      <c r="K71" s="1">
        <v>70.766665863037119</v>
      </c>
      <c r="M71" s="1">
        <v>210.45519680786134</v>
      </c>
      <c r="N71" s="1">
        <v>343.08800000000002</v>
      </c>
    </row>
    <row r="72" spans="1:14">
      <c r="A72" s="4" t="s">
        <v>123</v>
      </c>
      <c r="D72" s="4" t="s">
        <v>502</v>
      </c>
      <c r="G72" s="1">
        <v>190.37200000000001</v>
      </c>
      <c r="H72" s="1">
        <v>147.0470011291504</v>
      </c>
      <c r="J72" s="1">
        <v>50.000000244140629</v>
      </c>
      <c r="K72" s="1">
        <v>60.667999999999999</v>
      </c>
      <c r="M72" s="1">
        <v>221.75200000000001</v>
      </c>
      <c r="N72" s="1">
        <v>343.08800000000002</v>
      </c>
    </row>
    <row r="73" spans="1:14">
      <c r="A73" s="4" t="s">
        <v>417</v>
      </c>
      <c r="D73" s="4" t="s">
        <v>503</v>
      </c>
      <c r="G73" s="1">
        <v>203.00000482177734</v>
      </c>
      <c r="H73" s="1">
        <v>175.72800000000001</v>
      </c>
      <c r="J73" s="1">
        <v>66.971197021484372</v>
      </c>
      <c r="K73" s="1">
        <v>58.374999008178712</v>
      </c>
      <c r="M73" s="1">
        <v>303.00109063720703</v>
      </c>
      <c r="N73" s="1">
        <v>338.904</v>
      </c>
    </row>
    <row r="74" spans="1:14">
      <c r="A74" s="4" t="s">
        <v>353</v>
      </c>
      <c r="D74" s="4" t="s">
        <v>504</v>
      </c>
      <c r="G74" s="1">
        <v>180.89999884033202</v>
      </c>
      <c r="H74" s="1">
        <v>104.60000000000001</v>
      </c>
      <c r="J74" s="1">
        <v>49.274973777770995</v>
      </c>
      <c r="K74" s="1">
        <v>59.625124305725102</v>
      </c>
      <c r="M74" s="1">
        <v>85.922621063232427</v>
      </c>
      <c r="N74" s="1">
        <v>111.09399913024903</v>
      </c>
    </row>
    <row r="75" spans="1:14">
      <c r="A75" s="1" t="s">
        <v>200</v>
      </c>
      <c r="D75" s="4" t="s">
        <v>505</v>
      </c>
      <c r="G75" s="1">
        <v>219.99999468994142</v>
      </c>
      <c r="H75" s="1">
        <v>165.00000399780274</v>
      </c>
      <c r="J75" s="1">
        <v>47.593000000000004</v>
      </c>
      <c r="K75" s="1">
        <v>55.249723670959476</v>
      </c>
      <c r="M75" s="1">
        <v>60.944147926330572</v>
      </c>
      <c r="N75" s="1">
        <v>90.499996292114261</v>
      </c>
    </row>
    <row r="76" spans="1:14">
      <c r="A76" s="4" t="s">
        <v>267</v>
      </c>
      <c r="D76" s="4" t="s">
        <v>506</v>
      </c>
      <c r="G76" s="1">
        <v>200.00000097656252</v>
      </c>
      <c r="H76" s="1">
        <v>159.99999758911133</v>
      </c>
      <c r="J76" s="1">
        <v>50.750001205444335</v>
      </c>
      <c r="K76" s="1">
        <v>60.877200798034671</v>
      </c>
      <c r="M76" s="1">
        <v>112.968</v>
      </c>
      <c r="N76" s="1">
        <v>108.78400000000001</v>
      </c>
    </row>
    <row r="77" spans="1:14">
      <c r="A77" s="4" t="s">
        <v>257</v>
      </c>
      <c r="D77" s="4" t="s">
        <v>507</v>
      </c>
      <c r="G77" s="1">
        <v>210.45519680786134</v>
      </c>
      <c r="H77" s="1">
        <v>160.24719680786137</v>
      </c>
      <c r="J77" s="1">
        <v>45.224999710083004</v>
      </c>
      <c r="K77" s="1">
        <v>56.175000976562501</v>
      </c>
      <c r="M77" s="1">
        <v>92.048000000000002</v>
      </c>
      <c r="N77" s="1">
        <v>108.78400000000001</v>
      </c>
    </row>
    <row r="78" spans="1:14">
      <c r="A78" s="1" t="s">
        <v>329</v>
      </c>
      <c r="D78" s="4" t="s">
        <v>508</v>
      </c>
      <c r="G78" s="1">
        <v>221.75200000000001</v>
      </c>
      <c r="H78" s="1">
        <v>173.29999548339845</v>
      </c>
      <c r="J78" s="1">
        <v>48.639000000000003</v>
      </c>
      <c r="K78" s="1">
        <v>66.474999015808109</v>
      </c>
      <c r="M78" s="1">
        <v>92.885002700805657</v>
      </c>
      <c r="N78" s="1">
        <v>125.52000000000001</v>
      </c>
    </row>
    <row r="79" spans="1:14">
      <c r="A79" s="4" t="s">
        <v>413</v>
      </c>
      <c r="D79" s="4" t="s">
        <v>509</v>
      </c>
      <c r="G79" s="1">
        <v>303.00109063720703</v>
      </c>
      <c r="H79" s="1">
        <v>260.66321276855467</v>
      </c>
      <c r="J79" s="1">
        <v>43.999998937988281</v>
      </c>
      <c r="K79" s="1">
        <v>53.999998986816408</v>
      </c>
      <c r="M79" s="1">
        <v>105.60000128173829</v>
      </c>
      <c r="N79" s="1">
        <v>129.9999990386963</v>
      </c>
    </row>
    <row r="80" spans="1:14">
      <c r="A80" s="4" t="s">
        <v>96</v>
      </c>
      <c r="D80" s="4" t="s">
        <v>510</v>
      </c>
      <c r="G80" s="1">
        <v>242.70128787231445</v>
      </c>
      <c r="H80" s="1">
        <v>179.50000662231446</v>
      </c>
      <c r="J80" s="1">
        <v>40.000000195312502</v>
      </c>
      <c r="K80" s="1">
        <v>52.800000640869143</v>
      </c>
      <c r="M80" s="1">
        <v>129.70399201965333</v>
      </c>
      <c r="N80" s="1">
        <v>158.99200000000002</v>
      </c>
    </row>
    <row r="81" spans="1:14">
      <c r="A81" s="4" t="s">
        <v>319</v>
      </c>
      <c r="D81" s="4" t="s">
        <v>511</v>
      </c>
      <c r="G81" s="1">
        <v>238.50000244140625</v>
      </c>
      <c r="H81" s="1">
        <v>230.12</v>
      </c>
      <c r="J81" s="1">
        <v>42.091039361572271</v>
      </c>
      <c r="K81" s="1">
        <v>51.75607872314454</v>
      </c>
      <c r="M81" s="1">
        <v>123.3986961669922</v>
      </c>
      <c r="N81" s="1">
        <v>159.00039532470703</v>
      </c>
    </row>
    <row r="82" spans="1:14">
      <c r="A82" s="4" t="s">
        <v>147</v>
      </c>
      <c r="D82" s="4" t="s">
        <v>512</v>
      </c>
      <c r="G82" s="1">
        <v>238.488</v>
      </c>
      <c r="H82" s="1">
        <v>222.99999853515627</v>
      </c>
      <c r="J82" s="1">
        <v>44.3504</v>
      </c>
      <c r="K82" s="1">
        <v>47.960000183105471</v>
      </c>
      <c r="M82" s="1">
        <v>215.5000048828125</v>
      </c>
      <c r="N82" s="1">
        <v>215.5000048828125</v>
      </c>
    </row>
    <row r="83" spans="1:14">
      <c r="A83" s="4" t="s">
        <v>384</v>
      </c>
      <c r="D83" s="4" t="s">
        <v>513</v>
      </c>
      <c r="G83" s="1">
        <v>285.49999884033207</v>
      </c>
      <c r="H83" s="1">
        <v>227.80000149536133</v>
      </c>
      <c r="J83" s="1">
        <v>151.50054531860351</v>
      </c>
      <c r="K83" s="1">
        <v>146.4999962463379</v>
      </c>
      <c r="M83" s="1">
        <v>167.36</v>
      </c>
      <c r="N83" s="1">
        <v>205.01600000000002</v>
      </c>
    </row>
    <row r="84" spans="1:14">
      <c r="A84" s="4" t="s">
        <v>177</v>
      </c>
      <c r="D84" s="4" t="s">
        <v>514</v>
      </c>
      <c r="G84" s="1">
        <v>151.87919680786135</v>
      </c>
      <c r="H84" s="1">
        <v>104.60000000000001</v>
      </c>
      <c r="J84" s="1">
        <v>48.540257574462892</v>
      </c>
      <c r="K84" s="1">
        <v>58.576000000000001</v>
      </c>
      <c r="M84" s="1">
        <v>193.69999609375</v>
      </c>
      <c r="N84" s="1">
        <v>259.40798403930665</v>
      </c>
    </row>
    <row r="85" spans="1:14">
      <c r="A85" s="4" t="s">
        <v>378</v>
      </c>
      <c r="D85" s="4" t="s">
        <v>515</v>
      </c>
      <c r="G85" s="1">
        <v>112.968</v>
      </c>
      <c r="H85" s="1">
        <v>98.699994033813482</v>
      </c>
      <c r="J85" s="1">
        <v>47.700000488281248</v>
      </c>
      <c r="K85" s="1">
        <v>57.739200000000004</v>
      </c>
      <c r="M85" s="1">
        <v>223.84400000000002</v>
      </c>
      <c r="N85" s="1">
        <v>266.09999951171875</v>
      </c>
    </row>
    <row r="86" spans="1:14">
      <c r="A86" s="4" t="s">
        <v>119</v>
      </c>
      <c r="D86" s="4" t="s">
        <v>516</v>
      </c>
      <c r="G86" s="1">
        <v>100.416</v>
      </c>
      <c r="H86" s="1">
        <v>94.14</v>
      </c>
      <c r="J86" s="1">
        <v>39.747999999999998</v>
      </c>
      <c r="K86" s="1">
        <v>52.300000000000004</v>
      </c>
      <c r="M86" s="1">
        <v>255.99999295043941</v>
      </c>
      <c r="N86" s="1">
        <v>246.02001080322268</v>
      </c>
    </row>
    <row r="87" spans="1:14">
      <c r="A87" s="4" t="s">
        <v>316</v>
      </c>
      <c r="D87" s="4" t="s">
        <v>517</v>
      </c>
      <c r="G87" s="1">
        <v>105.60000128173829</v>
      </c>
      <c r="H87" s="1">
        <v>96.000003341674812</v>
      </c>
      <c r="J87" s="1">
        <v>174.50000021362305</v>
      </c>
      <c r="K87" s="1">
        <v>187.23814978027343</v>
      </c>
      <c r="M87" s="1">
        <v>233.10000509643555</v>
      </c>
      <c r="N87" s="1">
        <v>256.1000026550293</v>
      </c>
    </row>
    <row r="88" spans="1:14">
      <c r="A88" s="4" t="s">
        <v>169</v>
      </c>
      <c r="D88" s="4" t="s">
        <v>518</v>
      </c>
      <c r="G88" s="1">
        <v>129.70399201965333</v>
      </c>
      <c r="H88" s="1">
        <v>100.416</v>
      </c>
      <c r="J88" s="1">
        <v>142.50000708007812</v>
      </c>
      <c r="K88" s="1">
        <v>204.99925723266603</v>
      </c>
      <c r="M88" s="1">
        <v>218.57219894409181</v>
      </c>
      <c r="N88" s="1">
        <v>379.07039361572265</v>
      </c>
    </row>
    <row r="89" spans="1:14">
      <c r="A89" s="4" t="s">
        <v>246</v>
      </c>
      <c r="D89" s="4" t="s">
        <v>519</v>
      </c>
      <c r="G89" s="1">
        <v>129.70399201965333</v>
      </c>
      <c r="H89" s="1">
        <v>94.14</v>
      </c>
      <c r="J89" s="1">
        <v>183.05</v>
      </c>
      <c r="K89" s="1">
        <v>198.99940914916994</v>
      </c>
      <c r="M89" s="1">
        <v>366.50000689697265</v>
      </c>
      <c r="N89" s="1">
        <v>367.10000128173829</v>
      </c>
    </row>
    <row r="90" spans="1:14">
      <c r="A90" s="4" t="s">
        <v>314</v>
      </c>
      <c r="D90" s="4" t="s">
        <v>520</v>
      </c>
      <c r="G90" s="1">
        <v>129.70399201965333</v>
      </c>
      <c r="H90" s="1">
        <v>106.69199999999999</v>
      </c>
      <c r="J90" s="1">
        <v>195.39909170532226</v>
      </c>
      <c r="K90" s="1">
        <v>202.99930255126955</v>
      </c>
      <c r="M90" s="1">
        <v>499.988</v>
      </c>
      <c r="N90" s="1">
        <v>498.10518084716801</v>
      </c>
    </row>
    <row r="91" spans="1:14">
      <c r="A91" s="4" t="s">
        <v>82</v>
      </c>
      <c r="D91" s="4" t="s">
        <v>521</v>
      </c>
      <c r="G91" s="1">
        <v>121.336</v>
      </c>
      <c r="H91" s="1">
        <v>92.048000000000002</v>
      </c>
      <c r="J91" s="1">
        <v>85.922621063232427</v>
      </c>
      <c r="K91" s="1">
        <v>98.252871170043946</v>
      </c>
      <c r="M91" s="1">
        <v>485.29998040771488</v>
      </c>
      <c r="N91" s="1">
        <v>564.00002062988278</v>
      </c>
    </row>
    <row r="92" spans="1:14">
      <c r="A92" s="4" t="s">
        <v>279</v>
      </c>
      <c r="D92" s="4" t="s">
        <v>522</v>
      </c>
      <c r="G92" s="1">
        <v>123.3986961669922</v>
      </c>
      <c r="H92" s="1">
        <v>104.60000000000001</v>
      </c>
      <c r="J92" s="1">
        <v>97.926522872924807</v>
      </c>
      <c r="K92" s="1">
        <v>138.072</v>
      </c>
      <c r="M92" s="1">
        <v>335.09999218749999</v>
      </c>
      <c r="N92" s="1">
        <v>478.2000255737305</v>
      </c>
    </row>
    <row r="93" spans="1:14">
      <c r="A93" s="4" t="s">
        <v>226</v>
      </c>
      <c r="D93" s="4" t="s">
        <v>523</v>
      </c>
      <c r="G93" s="1">
        <v>154.80799999999999</v>
      </c>
      <c r="H93" s="1">
        <v>108.78400000000001</v>
      </c>
      <c r="J93" s="1">
        <v>112.968</v>
      </c>
      <c r="K93" s="1">
        <v>125.34850234985352</v>
      </c>
      <c r="M93" s="1">
        <v>362.79999896240236</v>
      </c>
      <c r="N93" s="1">
        <v>483.2999778442383</v>
      </c>
    </row>
    <row r="94" spans="1:14">
      <c r="A94" s="4" t="s">
        <v>215</v>
      </c>
      <c r="D94" s="4" t="s">
        <v>524</v>
      </c>
      <c r="G94" s="1">
        <v>88.700811172485359</v>
      </c>
      <c r="H94" s="1">
        <v>86.60880319213868</v>
      </c>
      <c r="J94" s="1">
        <v>92.048000000000002</v>
      </c>
      <c r="K94" s="1">
        <v>104.60000000000001</v>
      </c>
      <c r="M94" s="1">
        <v>205.39999832153325</v>
      </c>
      <c r="N94" s="1">
        <v>228.5000055847168</v>
      </c>
    </row>
    <row r="95" spans="1:14">
      <c r="A95" s="4" t="s">
        <v>110</v>
      </c>
      <c r="D95" s="4" t="s">
        <v>525</v>
      </c>
      <c r="G95" s="1">
        <v>138.32299786376953</v>
      </c>
      <c r="H95" s="1">
        <v>119.19800128173829</v>
      </c>
      <c r="J95" s="1">
        <v>221.79799871826174</v>
      </c>
      <c r="K95" s="1">
        <v>117.152</v>
      </c>
      <c r="M95" s="1">
        <v>225.89999267578125</v>
      </c>
      <c r="N95" s="1">
        <v>248.4999992980957</v>
      </c>
    </row>
    <row r="96" spans="1:14">
      <c r="A96" s="4" t="s">
        <v>156</v>
      </c>
      <c r="D96" s="4" t="s">
        <v>526</v>
      </c>
      <c r="G96" s="1">
        <v>151.04240957641602</v>
      </c>
      <c r="H96" s="1">
        <v>119.244</v>
      </c>
      <c r="J96" s="1">
        <v>92.600000579833988</v>
      </c>
      <c r="K96" s="1">
        <v>104.90000517272949</v>
      </c>
      <c r="M96" s="1">
        <v>235.10000765991211</v>
      </c>
      <c r="N96" s="1">
        <v>257.70001428222656</v>
      </c>
    </row>
    <row r="97" spans="1:14">
      <c r="A97" s="4" t="s">
        <v>36</v>
      </c>
      <c r="D97" s="4" t="s">
        <v>527</v>
      </c>
      <c r="G97" s="1">
        <v>215.5000048828125</v>
      </c>
      <c r="H97" s="1">
        <v>215.5000048828125</v>
      </c>
      <c r="J97" s="1">
        <v>105.60000128173829</v>
      </c>
      <c r="K97" s="1">
        <v>127.00000317382813</v>
      </c>
      <c r="M97" s="1">
        <v>210.89998941040039</v>
      </c>
      <c r="N97" s="1">
        <v>233.89998696899414</v>
      </c>
    </row>
    <row r="98" spans="1:14">
      <c r="A98" s="4" t="s">
        <v>26</v>
      </c>
      <c r="D98" s="4" t="s">
        <v>528</v>
      </c>
      <c r="G98" s="1">
        <v>129.70399201965333</v>
      </c>
      <c r="H98" s="1">
        <v>117.152</v>
      </c>
      <c r="J98" s="1">
        <v>64.851996009826664</v>
      </c>
      <c r="K98" s="1">
        <v>75.311999999999998</v>
      </c>
      <c r="M98" s="1">
        <v>234.30000982666016</v>
      </c>
      <c r="N98" s="1">
        <v>257.29999142456057</v>
      </c>
    </row>
    <row r="99" spans="1:14">
      <c r="A99" s="4" t="s">
        <v>118</v>
      </c>
      <c r="D99" s="4" t="s">
        <v>529</v>
      </c>
      <c r="G99" s="1">
        <v>150.624</v>
      </c>
      <c r="H99" s="1">
        <v>119.244</v>
      </c>
      <c r="J99" s="1">
        <v>61.699348083496098</v>
      </c>
      <c r="K99" s="1">
        <v>65.479598403930666</v>
      </c>
      <c r="M99" s="1">
        <v>230.99999282836916</v>
      </c>
      <c r="N99" s="1">
        <v>253.59999945068361</v>
      </c>
    </row>
    <row r="100" spans="1:14">
      <c r="A100" s="4" t="s">
        <v>142</v>
      </c>
      <c r="D100" s="4" t="s">
        <v>530</v>
      </c>
      <c r="G100" s="1">
        <v>150.624</v>
      </c>
      <c r="H100" s="1">
        <v>112.968</v>
      </c>
      <c r="J100" s="1">
        <v>69.161498931884765</v>
      </c>
      <c r="K100" s="1">
        <v>78.784695739746098</v>
      </c>
      <c r="M100" s="1">
        <v>231.39999972534181</v>
      </c>
      <c r="N100" s="1">
        <v>254.39999728393556</v>
      </c>
    </row>
    <row r="101" spans="1:14">
      <c r="A101" s="4" t="s">
        <v>134</v>
      </c>
      <c r="D101" s="4" t="s">
        <v>531</v>
      </c>
      <c r="G101" s="1">
        <v>163.17600000000002</v>
      </c>
      <c r="H101" s="1">
        <v>108.00000276184082</v>
      </c>
      <c r="J101" s="1">
        <v>71.749996200561526</v>
      </c>
      <c r="K101" s="1">
        <v>80.399997711181641</v>
      </c>
      <c r="M101" s="1">
        <v>231.39999972534181</v>
      </c>
      <c r="N101" s="1">
        <v>254.39999728393556</v>
      </c>
    </row>
    <row r="102" spans="1:14">
      <c r="A102" s="4" t="s">
        <v>97</v>
      </c>
      <c r="D102" s="4" t="s">
        <v>532</v>
      </c>
      <c r="G102" s="1">
        <v>158.99200000000002</v>
      </c>
      <c r="H102" s="1">
        <v>112.968</v>
      </c>
      <c r="J102" s="1">
        <v>71.833334960937506</v>
      </c>
      <c r="K102" s="1">
        <v>71.833334960937506</v>
      </c>
      <c r="M102" s="1">
        <v>222.60000759887697</v>
      </c>
      <c r="N102" s="1">
        <v>245.19999826049806</v>
      </c>
    </row>
    <row r="103" spans="1:14">
      <c r="A103" s="4" t="s">
        <v>27</v>
      </c>
      <c r="D103" s="4" t="s">
        <v>533</v>
      </c>
      <c r="G103" s="1">
        <v>150.624</v>
      </c>
      <c r="H103" s="1">
        <v>135.49999810791016</v>
      </c>
      <c r="J103" s="1">
        <v>50.000000244140629</v>
      </c>
      <c r="K103" s="1">
        <v>76.666669169108076</v>
      </c>
      <c r="M103" s="1">
        <v>233.89998696899414</v>
      </c>
      <c r="N103" s="1">
        <v>256.90000048828125</v>
      </c>
    </row>
    <row r="104" spans="1:14">
      <c r="A104" s="4" t="s">
        <v>121</v>
      </c>
      <c r="D104" s="4" t="s">
        <v>534</v>
      </c>
      <c r="G104" s="1">
        <v>190.6648946838379</v>
      </c>
      <c r="H104" s="1">
        <v>112.968</v>
      </c>
      <c r="J104" s="1">
        <v>75.311999999999998</v>
      </c>
      <c r="K104" s="1">
        <v>84.725999999999999</v>
      </c>
      <c r="M104" s="1">
        <v>235.10000765991211</v>
      </c>
      <c r="N104" s="1">
        <v>258.20001492309569</v>
      </c>
    </row>
    <row r="105" spans="1:14">
      <c r="A105" s="4" t="s">
        <v>275</v>
      </c>
      <c r="D105" s="4" t="s">
        <v>535</v>
      </c>
      <c r="G105" s="1">
        <v>193.69999609375</v>
      </c>
      <c r="H105" s="1">
        <v>146.8999871826172</v>
      </c>
      <c r="J105" s="1">
        <v>56.899999511718754</v>
      </c>
      <c r="K105" s="1">
        <v>68.338666666666668</v>
      </c>
      <c r="M105" s="1">
        <v>229.30000341796875</v>
      </c>
      <c r="N105" s="1">
        <v>251.89999407958985</v>
      </c>
    </row>
    <row r="106" spans="1:14">
      <c r="A106" s="4" t="s">
        <v>153</v>
      </c>
      <c r="D106" s="4" t="s">
        <v>536</v>
      </c>
      <c r="G106" s="1">
        <v>201.00000225830078</v>
      </c>
      <c r="H106" s="1">
        <v>147.25169702148438</v>
      </c>
      <c r="J106" s="1">
        <v>83.68</v>
      </c>
      <c r="K106" s="1">
        <v>94.14</v>
      </c>
      <c r="M106" s="1">
        <v>342.26378979492188</v>
      </c>
      <c r="N106" s="1">
        <v>402.70000860595707</v>
      </c>
    </row>
    <row r="107" spans="1:14">
      <c r="A107" s="4" t="s">
        <v>214</v>
      </c>
      <c r="D107" s="4" t="s">
        <v>537</v>
      </c>
      <c r="G107" s="1">
        <v>223.84400000000002</v>
      </c>
      <c r="H107" s="1">
        <v>116.39049935913087</v>
      </c>
      <c r="J107" s="1">
        <v>60.040401596069337</v>
      </c>
      <c r="K107" s="1">
        <v>89.999947769165047</v>
      </c>
      <c r="M107" s="1">
        <v>146.44</v>
      </c>
      <c r="N107" s="1">
        <v>217.14959042358399</v>
      </c>
    </row>
    <row r="108" spans="1:14">
      <c r="A108" s="4" t="s">
        <v>284</v>
      </c>
      <c r="D108" s="4" t="s">
        <v>538</v>
      </c>
      <c r="G108" s="1">
        <v>255.99999295043941</v>
      </c>
      <c r="H108" s="1">
        <v>133.99999618530273</v>
      </c>
      <c r="J108" s="1">
        <v>47.666223670959475</v>
      </c>
      <c r="K108" s="1">
        <v>59.622</v>
      </c>
      <c r="M108" s="1">
        <v>145.19999777221679</v>
      </c>
      <c r="N108" s="1">
        <v>161.89999044799805</v>
      </c>
    </row>
    <row r="109" spans="1:14">
      <c r="A109" s="4" t="s">
        <v>149</v>
      </c>
      <c r="D109" s="4" t="s">
        <v>539</v>
      </c>
      <c r="G109" s="1">
        <v>265.68398403930667</v>
      </c>
      <c r="H109" s="1">
        <v>167.36</v>
      </c>
      <c r="J109" s="1">
        <v>48.424999023437501</v>
      </c>
      <c r="K109" s="1">
        <v>58.366799201965335</v>
      </c>
      <c r="M109" s="1">
        <v>143.89999929809571</v>
      </c>
      <c r="N109" s="1">
        <v>161.60000921630859</v>
      </c>
    </row>
    <row r="110" spans="1:14">
      <c r="A110" s="4" t="s">
        <v>268</v>
      </c>
      <c r="D110" s="4" t="s">
        <v>540</v>
      </c>
      <c r="G110" s="1">
        <v>271.99999749755858</v>
      </c>
      <c r="H110" s="1">
        <v>269.99999493408205</v>
      </c>
      <c r="J110" s="1">
        <v>55.961000000000006</v>
      </c>
      <c r="K110" s="1">
        <v>52.300000000000004</v>
      </c>
      <c r="M110" s="1">
        <v>84.516803192138681</v>
      </c>
      <c r="N110" s="1">
        <v>103.76319680786133</v>
      </c>
    </row>
    <row r="111" spans="1:14">
      <c r="A111" s="4" t="s">
        <v>178</v>
      </c>
      <c r="D111" s="4" t="s">
        <v>541</v>
      </c>
      <c r="G111">
        <v>259.40798403930665</v>
      </c>
      <c r="H111">
        <v>200.00000097656252</v>
      </c>
      <c r="J111" s="1">
        <v>63.999998237609852</v>
      </c>
      <c r="K111" s="1">
        <v>60.900000648498541</v>
      </c>
      <c r="M111" s="9"/>
      <c r="N111" s="9"/>
    </row>
    <row r="112" spans="1:14">
      <c r="A112" s="4" t="s">
        <v>306</v>
      </c>
      <c r="D112" s="4" t="s">
        <v>542</v>
      </c>
      <c r="G112">
        <v>225.93600000000001</v>
      </c>
      <c r="H112">
        <v>128.867204788208</v>
      </c>
      <c r="J112" s="1">
        <v>49.161999999999999</v>
      </c>
      <c r="K112" s="1">
        <v>57.53</v>
      </c>
      <c r="M112" s="9"/>
      <c r="N112" s="9"/>
    </row>
    <row r="113" spans="1:13">
      <c r="A113" s="4" t="s">
        <v>199</v>
      </c>
      <c r="D113" s="4" t="s">
        <v>543</v>
      </c>
      <c r="G113" s="9">
        <v>84.516803192138681</v>
      </c>
      <c r="H113" s="9">
        <v>65.688795211791998</v>
      </c>
      <c r="J113" s="1">
        <v>104.49999827575684</v>
      </c>
      <c r="K113" s="1">
        <v>111.99939340209961</v>
      </c>
    </row>
    <row r="114" spans="1:13">
      <c r="A114" s="4" t="s">
        <v>252</v>
      </c>
      <c r="D114" s="4" t="s">
        <v>544</v>
      </c>
      <c r="G114" s="9">
        <v>117.01809776306153</v>
      </c>
      <c r="H114" s="9">
        <v>128.867204788208</v>
      </c>
      <c r="J114" s="1">
        <v>129.13099514770508</v>
      </c>
      <c r="K114" s="1">
        <v>142.10150048828126</v>
      </c>
    </row>
    <row r="115" spans="1:13">
      <c r="A115" s="4" t="s">
        <v>122</v>
      </c>
      <c r="D115" s="4" t="s">
        <v>545</v>
      </c>
      <c r="J115" s="1">
        <v>279.49999114990237</v>
      </c>
      <c r="K115" s="1">
        <v>265.70000857543948</v>
      </c>
    </row>
    <row r="116" spans="1:13">
      <c r="A116" s="4" t="s">
        <v>6</v>
      </c>
      <c r="D116" s="4" t="s">
        <v>546</v>
      </c>
      <c r="J116" s="1">
        <v>233.10000509643555</v>
      </c>
      <c r="K116" s="1">
        <v>250.6000115661621</v>
      </c>
      <c r="L116" s="1">
        <v>279.49999114990237</v>
      </c>
      <c r="M116" s="1">
        <v>265.70000857543948</v>
      </c>
    </row>
    <row r="117" spans="1:13">
      <c r="A117" s="4" t="s">
        <v>10</v>
      </c>
      <c r="D117" s="4" t="s">
        <v>547</v>
      </c>
      <c r="J117" s="1">
        <v>36.428699824015304</v>
      </c>
      <c r="K117" s="1">
        <v>60.082247873942059</v>
      </c>
    </row>
    <row r="118" spans="1:13">
      <c r="A118" s="1" t="s">
        <v>363</v>
      </c>
      <c r="D118" s="4" t="s">
        <v>548</v>
      </c>
      <c r="J118" s="1">
        <v>161.76649520874025</v>
      </c>
      <c r="K118" s="1">
        <v>174.73648980712892</v>
      </c>
    </row>
    <row r="119" spans="1:13">
      <c r="A119" s="4" t="s">
        <v>204</v>
      </c>
      <c r="D119" s="4" t="s">
        <v>549</v>
      </c>
      <c r="J119" s="1">
        <v>183.25000344848632</v>
      </c>
      <c r="K119" s="1">
        <v>185.14999630737304</v>
      </c>
    </row>
    <row r="120" spans="1:13">
      <c r="A120" s="4" t="s">
        <v>374</v>
      </c>
      <c r="D120" s="4" t="s">
        <v>550</v>
      </c>
      <c r="J120" s="1">
        <v>499.988</v>
      </c>
      <c r="K120" s="1">
        <v>495.38557446289065</v>
      </c>
    </row>
    <row r="121" spans="1:13" ht="18">
      <c r="A121" s="4" t="s">
        <v>174</v>
      </c>
      <c r="D121" s="4" t="s">
        <v>551</v>
      </c>
      <c r="I121" t="s">
        <v>2799</v>
      </c>
      <c r="J121" s="1">
        <v>60.842856236049109</v>
      </c>
      <c r="K121" s="1">
        <v>76.442851606096539</v>
      </c>
      <c r="L121" s="1">
        <v>499.988</v>
      </c>
      <c r="M121" s="1">
        <v>495.38557446289065</v>
      </c>
    </row>
    <row r="122" spans="1:13">
      <c r="A122" s="4" t="s">
        <v>102</v>
      </c>
      <c r="D122" s="4" t="s">
        <v>552</v>
      </c>
      <c r="J122" s="1">
        <v>135.99999874877929</v>
      </c>
      <c r="K122" s="1">
        <v>152.00000329589844</v>
      </c>
    </row>
    <row r="123" spans="1:13">
      <c r="A123" s="4" t="s">
        <v>398</v>
      </c>
      <c r="D123" s="4" t="s">
        <v>553</v>
      </c>
      <c r="J123" s="1">
        <v>68.666664235432947</v>
      </c>
      <c r="K123" s="1">
        <v>78.333332651774086</v>
      </c>
    </row>
    <row r="124" spans="1:13">
      <c r="A124" s="4" t="s">
        <v>101</v>
      </c>
      <c r="D124" s="4" t="s">
        <v>554</v>
      </c>
      <c r="J124" s="1">
        <v>80.883330067952485</v>
      </c>
      <c r="K124" s="1">
        <v>93.449997945149747</v>
      </c>
    </row>
    <row r="125" spans="1:13">
      <c r="A125" s="4" t="s">
        <v>401</v>
      </c>
      <c r="D125" s="4" t="s">
        <v>555</v>
      </c>
      <c r="J125" s="1">
        <v>68.333335795084636</v>
      </c>
      <c r="K125" s="1">
        <v>78.166665771484375</v>
      </c>
    </row>
    <row r="126" spans="1:13">
      <c r="A126" s="4" t="s">
        <v>280</v>
      </c>
      <c r="D126" s="4" t="s">
        <v>556</v>
      </c>
      <c r="J126" s="1">
        <v>67.019998437499993</v>
      </c>
      <c r="K126" s="1">
        <v>91.959999121093759</v>
      </c>
    </row>
    <row r="127" spans="1:13">
      <c r="A127" s="1" t="s">
        <v>323</v>
      </c>
      <c r="D127" s="4" t="s">
        <v>557</v>
      </c>
      <c r="J127" s="1">
        <v>72.559999792480468</v>
      </c>
      <c r="K127" s="1">
        <v>84.599999902343754</v>
      </c>
    </row>
    <row r="128" spans="1:13">
      <c r="A128" s="4" t="s">
        <v>302</v>
      </c>
      <c r="D128" s="4" t="s">
        <v>558</v>
      </c>
      <c r="J128" s="1">
        <v>205.39999832153325</v>
      </c>
      <c r="K128" s="1">
        <v>223.79999636840822</v>
      </c>
    </row>
    <row r="129" spans="1:11">
      <c r="A129" s="1" t="s">
        <v>93</v>
      </c>
      <c r="D129" s="4" t="s">
        <v>559</v>
      </c>
      <c r="J129" s="1">
        <v>225.89999267578125</v>
      </c>
      <c r="K129" s="1">
        <v>243.100001953125</v>
      </c>
    </row>
    <row r="130" spans="1:11">
      <c r="A130" s="4" t="s">
        <v>185</v>
      </c>
      <c r="D130" s="4" t="s">
        <v>560</v>
      </c>
      <c r="J130" s="1">
        <v>235.10000765991211</v>
      </c>
      <c r="K130" s="1">
        <v>252.3000009765625</v>
      </c>
    </row>
    <row r="131" spans="1:11">
      <c r="A131" s="4" t="s">
        <v>11</v>
      </c>
      <c r="D131" s="4" t="s">
        <v>561</v>
      </c>
      <c r="J131" s="1">
        <v>210.89998941040039</v>
      </c>
      <c r="K131" s="1">
        <v>228.39999588012697</v>
      </c>
    </row>
    <row r="132" spans="1:11">
      <c r="A132" s="4" t="s">
        <v>43</v>
      </c>
      <c r="D132" s="4" t="s">
        <v>562</v>
      </c>
      <c r="J132" s="1">
        <v>234.30000982666016</v>
      </c>
      <c r="K132" s="1">
        <v>251.89999407958985</v>
      </c>
    </row>
    <row r="133" spans="1:11">
      <c r="A133" s="4" t="s">
        <v>48</v>
      </c>
      <c r="D133" s="4" t="s">
        <v>563</v>
      </c>
      <c r="J133" s="1">
        <v>230.99999282836916</v>
      </c>
      <c r="K133" s="1">
        <v>248.10000836181641</v>
      </c>
    </row>
    <row r="134" spans="1:11">
      <c r="A134" s="4" t="s">
        <v>50</v>
      </c>
      <c r="D134" s="4" t="s">
        <v>564</v>
      </c>
      <c r="J134" s="1">
        <v>231.39999972534181</v>
      </c>
      <c r="K134" s="1">
        <v>248.899990234375</v>
      </c>
    </row>
    <row r="135" spans="1:11">
      <c r="A135" s="4" t="s">
        <v>18</v>
      </c>
      <c r="D135" s="4" t="s">
        <v>565</v>
      </c>
      <c r="J135" s="1">
        <v>231.39999972534181</v>
      </c>
      <c r="K135" s="1">
        <v>248.4999992980957</v>
      </c>
    </row>
    <row r="136" spans="1:11">
      <c r="A136" s="4" t="s">
        <v>342</v>
      </c>
      <c r="D136" s="4" t="s">
        <v>566</v>
      </c>
      <c r="J136" s="1">
        <v>222.60000759887697</v>
      </c>
      <c r="K136" s="1">
        <v>239.6999912109375</v>
      </c>
    </row>
    <row r="137" spans="1:11">
      <c r="A137" s="4" t="s">
        <v>16</v>
      </c>
      <c r="D137" s="4" t="s">
        <v>567</v>
      </c>
      <c r="J137" s="1">
        <v>233.89998696899414</v>
      </c>
      <c r="K137" s="1">
        <v>251.00000250244142</v>
      </c>
    </row>
    <row r="138" spans="1:11">
      <c r="A138" s="4" t="s">
        <v>340</v>
      </c>
      <c r="D138" s="4" t="s">
        <v>568</v>
      </c>
      <c r="J138" s="1">
        <v>235.10000765991211</v>
      </c>
      <c r="K138" s="1">
        <v>252.6999919128418</v>
      </c>
    </row>
    <row r="139" spans="1:11">
      <c r="A139" s="4" t="s">
        <v>421</v>
      </c>
      <c r="D139" s="4" t="s">
        <v>569</v>
      </c>
      <c r="J139" s="1">
        <v>191.71925808715821</v>
      </c>
      <c r="K139" s="1">
        <v>175.91209063720703</v>
      </c>
    </row>
    <row r="140" spans="1:11">
      <c r="A140" s="4" t="s">
        <v>212</v>
      </c>
      <c r="D140" s="4" t="s">
        <v>570</v>
      </c>
      <c r="J140" s="1">
        <v>96.250003662109378</v>
      </c>
      <c r="K140" s="1">
        <v>107.00000148010254</v>
      </c>
    </row>
    <row r="141" spans="1:11">
      <c r="A141" s="4" t="s">
        <v>58</v>
      </c>
      <c r="D141" s="4" t="s">
        <v>571</v>
      </c>
      <c r="J141" s="1">
        <v>229.30000341796875</v>
      </c>
      <c r="K141" s="1">
        <v>246.39998703002931</v>
      </c>
    </row>
    <row r="142" spans="1:11">
      <c r="A142" s="4" t="s">
        <v>41</v>
      </c>
      <c r="D142" s="4" t="s">
        <v>572</v>
      </c>
      <c r="J142" s="1">
        <v>255.00000762939453</v>
      </c>
      <c r="K142" s="1">
        <v>325.09678723144532</v>
      </c>
    </row>
    <row r="143" spans="1:11">
      <c r="A143" s="4" t="s">
        <v>162</v>
      </c>
      <c r="D143" s="4" t="s">
        <v>573</v>
      </c>
      <c r="J143" s="1">
        <v>125.50000125122071</v>
      </c>
      <c r="K143" s="1">
        <v>142.00000643920899</v>
      </c>
    </row>
    <row r="144" spans="1:11">
      <c r="A144" s="1" t="s">
        <v>86</v>
      </c>
      <c r="D144" s="4" t="s">
        <v>574</v>
      </c>
      <c r="J144" s="1">
        <v>148.10000787353516</v>
      </c>
      <c r="K144" s="1">
        <v>151.46080319213868</v>
      </c>
    </row>
    <row r="145" spans="1:11">
      <c r="A145" s="4" t="s">
        <v>217</v>
      </c>
      <c r="D145" s="4" t="s">
        <v>575</v>
      </c>
      <c r="J145" s="1">
        <v>133.99999618530273</v>
      </c>
      <c r="K145" s="1">
        <v>134.2604108581543</v>
      </c>
    </row>
    <row r="146" spans="1:11">
      <c r="A146" s="4" t="s">
        <v>21</v>
      </c>
      <c r="D146" s="4" t="s">
        <v>576</v>
      </c>
      <c r="J146" s="1">
        <v>145.19999777221679</v>
      </c>
      <c r="K146" s="1">
        <v>151.50000265502931</v>
      </c>
    </row>
    <row r="147" spans="1:11">
      <c r="A147" s="4" t="s">
        <v>255</v>
      </c>
      <c r="D147" s="4" t="s">
        <v>577</v>
      </c>
      <c r="J147" s="1">
        <v>256.32998028564452</v>
      </c>
      <c r="K147" s="1">
        <v>97.068803192138674</v>
      </c>
    </row>
    <row r="148" spans="1:11">
      <c r="A148" s="1" t="s">
        <v>23</v>
      </c>
      <c r="D148" s="4" t="s">
        <v>578</v>
      </c>
      <c r="J148" s="1"/>
      <c r="K148" s="1"/>
    </row>
    <row r="149" spans="1:11">
      <c r="A149" s="4" t="s">
        <v>403</v>
      </c>
      <c r="D149" s="4" t="s">
        <v>579</v>
      </c>
    </row>
    <row r="150" spans="1:11">
      <c r="A150" s="4" t="s">
        <v>69</v>
      </c>
      <c r="D150" s="4" t="s">
        <v>580</v>
      </c>
    </row>
    <row r="151" spans="1:11">
      <c r="A151" s="4" t="s">
        <v>42</v>
      </c>
      <c r="D151" s="4" t="s">
        <v>581</v>
      </c>
    </row>
    <row r="152" spans="1:11">
      <c r="A152" s="4" t="s">
        <v>281</v>
      </c>
      <c r="D152" s="4" t="s">
        <v>582</v>
      </c>
    </row>
    <row r="153" spans="1:11">
      <c r="A153" s="4" t="s">
        <v>227</v>
      </c>
      <c r="D153" s="4" t="s">
        <v>583</v>
      </c>
    </row>
    <row r="154" spans="1:11">
      <c r="A154" s="4" t="s">
        <v>237</v>
      </c>
      <c r="D154" s="4" t="s">
        <v>584</v>
      </c>
    </row>
    <row r="155" spans="1:11">
      <c r="A155" s="4" t="s">
        <v>311</v>
      </c>
      <c r="D155" s="4" t="s">
        <v>585</v>
      </c>
    </row>
    <row r="156" spans="1:11">
      <c r="A156" s="4" t="s">
        <v>305</v>
      </c>
      <c r="D156" s="4" t="s">
        <v>586</v>
      </c>
    </row>
    <row r="157" spans="1:11">
      <c r="A157" s="4" t="s">
        <v>136</v>
      </c>
      <c r="D157" s="4" t="s">
        <v>587</v>
      </c>
    </row>
    <row r="158" spans="1:11">
      <c r="A158" s="4" t="s">
        <v>95</v>
      </c>
      <c r="D158" s="4" t="s">
        <v>588</v>
      </c>
    </row>
    <row r="159" spans="1:11">
      <c r="A159" s="4" t="s">
        <v>345</v>
      </c>
      <c r="D159" s="4" t="s">
        <v>589</v>
      </c>
    </row>
    <row r="160" spans="1:11">
      <c r="A160" s="4" t="s">
        <v>287</v>
      </c>
      <c r="D160" s="4" t="s">
        <v>590</v>
      </c>
    </row>
    <row r="161" spans="1:4">
      <c r="A161" s="4" t="s">
        <v>72</v>
      </c>
      <c r="D161" s="4" t="s">
        <v>591</v>
      </c>
    </row>
    <row r="162" spans="1:4">
      <c r="A162" s="4" t="s">
        <v>78</v>
      </c>
      <c r="D162" s="4" t="s">
        <v>592</v>
      </c>
    </row>
    <row r="163" spans="1:4">
      <c r="A163" s="4" t="s">
        <v>116</v>
      </c>
      <c r="D163" s="4" t="s">
        <v>593</v>
      </c>
    </row>
    <row r="164" spans="1:4">
      <c r="A164" s="4" t="s">
        <v>39</v>
      </c>
      <c r="D164" s="4" t="s">
        <v>594</v>
      </c>
    </row>
    <row r="165" spans="1:4">
      <c r="A165" s="4" t="s">
        <v>251</v>
      </c>
      <c r="D165" s="4" t="s">
        <v>595</v>
      </c>
    </row>
    <row r="166" spans="1:4">
      <c r="A166" s="4" t="s">
        <v>17</v>
      </c>
      <c r="D166" s="4" t="s">
        <v>596</v>
      </c>
    </row>
    <row r="167" spans="1:4">
      <c r="A167" s="4" t="s">
        <v>53</v>
      </c>
      <c r="D167" s="4" t="s">
        <v>597</v>
      </c>
    </row>
    <row r="168" spans="1:4">
      <c r="A168" s="4" t="s">
        <v>152</v>
      </c>
      <c r="D168" s="4" t="s">
        <v>598</v>
      </c>
    </row>
    <row r="169" spans="1:4">
      <c r="A169" s="4" t="s">
        <v>259</v>
      </c>
      <c r="D169" s="4" t="s">
        <v>599</v>
      </c>
    </row>
    <row r="170" spans="1:4">
      <c r="A170" s="4" t="s">
        <v>20</v>
      </c>
      <c r="D170" s="4" t="s">
        <v>600</v>
      </c>
    </row>
    <row r="171" spans="1:4">
      <c r="A171" s="4" t="s">
        <v>294</v>
      </c>
      <c r="D171" s="4" t="s">
        <v>601</v>
      </c>
    </row>
    <row r="172" spans="1:4">
      <c r="A172" s="4" t="s">
        <v>140</v>
      </c>
      <c r="D172" s="4" t="s">
        <v>602</v>
      </c>
    </row>
    <row r="173" spans="1:4">
      <c r="A173" s="4" t="s">
        <v>262</v>
      </c>
      <c r="D173" s="4" t="s">
        <v>603</v>
      </c>
    </row>
    <row r="174" spans="1:4">
      <c r="A174" s="4" t="s">
        <v>219</v>
      </c>
      <c r="D174" s="4" t="s">
        <v>604</v>
      </c>
    </row>
    <row r="175" spans="1:4">
      <c r="A175" s="4" t="s">
        <v>197</v>
      </c>
      <c r="D175" s="4" t="s">
        <v>605</v>
      </c>
    </row>
    <row r="176" spans="1:4">
      <c r="A176" s="4" t="s">
        <v>3</v>
      </c>
      <c r="D176" s="4" t="s">
        <v>606</v>
      </c>
    </row>
    <row r="177" spans="1:4">
      <c r="A177" s="4" t="s">
        <v>103</v>
      </c>
      <c r="D177" s="4" t="s">
        <v>607</v>
      </c>
    </row>
    <row r="178" spans="1:4">
      <c r="A178" s="4" t="s">
        <v>404</v>
      </c>
      <c r="D178" s="4" t="s">
        <v>608</v>
      </c>
    </row>
    <row r="179" spans="1:4">
      <c r="A179" s="4" t="s">
        <v>25</v>
      </c>
      <c r="D179" s="4" t="s">
        <v>609</v>
      </c>
    </row>
    <row r="180" spans="1:4">
      <c r="A180" s="4" t="s">
        <v>144</v>
      </c>
      <c r="D180" s="4" t="s">
        <v>610</v>
      </c>
    </row>
    <row r="181" spans="1:4">
      <c r="A181" s="4" t="s">
        <v>234</v>
      </c>
      <c r="D181" s="4" t="s">
        <v>611</v>
      </c>
    </row>
    <row r="182" spans="1:4">
      <c r="A182" s="4" t="s">
        <v>265</v>
      </c>
      <c r="D182" s="4" t="s">
        <v>612</v>
      </c>
    </row>
    <row r="183" spans="1:4">
      <c r="A183" s="4" t="s">
        <v>260</v>
      </c>
      <c r="D183" s="4" t="s">
        <v>613</v>
      </c>
    </row>
    <row r="184" spans="1:4">
      <c r="A184" s="4" t="s">
        <v>249</v>
      </c>
      <c r="D184" s="4" t="s">
        <v>614</v>
      </c>
    </row>
    <row r="185" spans="1:4">
      <c r="A185" s="4" t="s">
        <v>126</v>
      </c>
      <c r="D185" s="4" t="s">
        <v>615</v>
      </c>
    </row>
    <row r="186" spans="1:4">
      <c r="A186" s="4" t="s">
        <v>222</v>
      </c>
      <c r="D186" s="4" t="s">
        <v>616</v>
      </c>
    </row>
    <row r="187" spans="1:4">
      <c r="A187" s="4" t="s">
        <v>163</v>
      </c>
      <c r="D187" s="4" t="s">
        <v>617</v>
      </c>
    </row>
    <row r="188" spans="1:4">
      <c r="A188" s="4" t="s">
        <v>391</v>
      </c>
      <c r="D188" s="4" t="s">
        <v>618</v>
      </c>
    </row>
    <row r="189" spans="1:4">
      <c r="A189" s="4" t="s">
        <v>273</v>
      </c>
      <c r="D189" s="4" t="s">
        <v>619</v>
      </c>
    </row>
    <row r="190" spans="1:4">
      <c r="A190" s="1" t="s">
        <v>286</v>
      </c>
      <c r="D190" s="4" t="s">
        <v>620</v>
      </c>
    </row>
    <row r="191" spans="1:4">
      <c r="A191" s="4" t="s">
        <v>423</v>
      </c>
      <c r="D191" s="4" t="s">
        <v>423</v>
      </c>
    </row>
    <row r="192" spans="1:4">
      <c r="A192" s="4" t="s">
        <v>129</v>
      </c>
      <c r="D192" s="4" t="s">
        <v>621</v>
      </c>
    </row>
    <row r="193" spans="1:4">
      <c r="A193" s="4" t="s">
        <v>375</v>
      </c>
      <c r="D193" s="4" t="s">
        <v>622</v>
      </c>
    </row>
    <row r="194" spans="1:4">
      <c r="A194" s="4" t="s">
        <v>258</v>
      </c>
      <c r="D194" s="4" t="s">
        <v>623</v>
      </c>
    </row>
    <row r="195" spans="1:4">
      <c r="A195" s="4" t="s">
        <v>415</v>
      </c>
      <c r="D195" s="4" t="s">
        <v>624</v>
      </c>
    </row>
    <row r="196" spans="1:4">
      <c r="A196" s="4" t="s">
        <v>138</v>
      </c>
      <c r="D196" s="4" t="s">
        <v>625</v>
      </c>
    </row>
    <row r="197" spans="1:4">
      <c r="A197" s="4" t="s">
        <v>49</v>
      </c>
      <c r="D197" s="4" t="s">
        <v>626</v>
      </c>
    </row>
    <row r="198" spans="1:4">
      <c r="A198" s="4" t="s">
        <v>160</v>
      </c>
      <c r="D198" s="4" t="s">
        <v>627</v>
      </c>
    </row>
    <row r="199" spans="1:4">
      <c r="A199" s="4" t="s">
        <v>201</v>
      </c>
      <c r="D199" s="4" t="s">
        <v>628</v>
      </c>
    </row>
    <row r="200" spans="1:4">
      <c r="A200" s="4" t="s">
        <v>159</v>
      </c>
      <c r="D200" s="4" t="s">
        <v>629</v>
      </c>
    </row>
    <row r="201" spans="1:4">
      <c r="A201" s="4" t="s">
        <v>272</v>
      </c>
      <c r="D201" s="4" t="s">
        <v>630</v>
      </c>
    </row>
    <row r="202" spans="1:4">
      <c r="A202" s="4" t="s">
        <v>245</v>
      </c>
      <c r="D202" s="4" t="s">
        <v>631</v>
      </c>
    </row>
    <row r="203" spans="1:4">
      <c r="A203" s="4" t="s">
        <v>300</v>
      </c>
      <c r="D203" s="4" t="s">
        <v>632</v>
      </c>
    </row>
    <row r="204" spans="1:4">
      <c r="A204" s="4" t="s">
        <v>128</v>
      </c>
      <c r="D204" s="4" t="s">
        <v>633</v>
      </c>
    </row>
    <row r="205" spans="1:4">
      <c r="A205" s="4" t="s">
        <v>241</v>
      </c>
      <c r="D205" s="4" t="s">
        <v>634</v>
      </c>
    </row>
    <row r="206" spans="1:4">
      <c r="A206" s="1" t="s">
        <v>341</v>
      </c>
      <c r="D206" s="4" t="s">
        <v>635</v>
      </c>
    </row>
    <row r="207" spans="1:4">
      <c r="A207" s="4" t="s">
        <v>196</v>
      </c>
      <c r="D207" s="4" t="s">
        <v>636</v>
      </c>
    </row>
    <row r="208" spans="1:4">
      <c r="A208" s="4" t="s">
        <v>224</v>
      </c>
      <c r="D208" s="4" t="s">
        <v>637</v>
      </c>
    </row>
    <row r="209" spans="1:4">
      <c r="A209" s="4" t="s">
        <v>228</v>
      </c>
      <c r="D209" s="4" t="s">
        <v>638</v>
      </c>
    </row>
    <row r="210" spans="1:4">
      <c r="A210" s="4" t="s">
        <v>145</v>
      </c>
      <c r="D210" s="4" t="s">
        <v>639</v>
      </c>
    </row>
    <row r="211" spans="1:4">
      <c r="A211" s="4" t="s">
        <v>127</v>
      </c>
      <c r="D211" s="4" t="s">
        <v>640</v>
      </c>
    </row>
    <row r="212" spans="1:4">
      <c r="A212" s="4" t="s">
        <v>99</v>
      </c>
      <c r="D212" s="4" t="s">
        <v>641</v>
      </c>
    </row>
    <row r="213" spans="1:4">
      <c r="A213" s="1" t="s">
        <v>288</v>
      </c>
      <c r="D213" s="4" t="s">
        <v>642</v>
      </c>
    </row>
    <row r="214" spans="1:4">
      <c r="A214" s="4" t="s">
        <v>221</v>
      </c>
      <c r="D214" s="4" t="s">
        <v>643</v>
      </c>
    </row>
    <row r="215" spans="1:4">
      <c r="A215" s="4" t="s">
        <v>164</v>
      </c>
      <c r="D215" s="4" t="s">
        <v>644</v>
      </c>
    </row>
    <row r="216" spans="1:4">
      <c r="A216" s="1" t="s">
        <v>19</v>
      </c>
      <c r="D216" s="4" t="s">
        <v>645</v>
      </c>
    </row>
    <row r="217" spans="1:4">
      <c r="A217" s="4" t="s">
        <v>376</v>
      </c>
      <c r="D217" s="4" t="s">
        <v>646</v>
      </c>
    </row>
    <row r="218" spans="1:4">
      <c r="A218" s="4" t="s">
        <v>151</v>
      </c>
      <c r="D218" s="4" t="s">
        <v>647</v>
      </c>
    </row>
    <row r="219" spans="1:4">
      <c r="A219" s="4" t="s">
        <v>368</v>
      </c>
      <c r="D219" s="4" t="s">
        <v>648</v>
      </c>
    </row>
    <row r="220" spans="1:4">
      <c r="A220" s="4" t="s">
        <v>235</v>
      </c>
      <c r="D220" s="4" t="s">
        <v>649</v>
      </c>
    </row>
    <row r="221" spans="1:4">
      <c r="A221" s="4" t="s">
        <v>264</v>
      </c>
      <c r="D221" s="4" t="s">
        <v>650</v>
      </c>
    </row>
    <row r="222" spans="1:4">
      <c r="A222" s="4" t="s">
        <v>54</v>
      </c>
      <c r="D222" s="4" t="s">
        <v>651</v>
      </c>
    </row>
    <row r="223" spans="1:4">
      <c r="A223" s="4" t="s">
        <v>161</v>
      </c>
      <c r="D223" s="4" t="s">
        <v>652</v>
      </c>
    </row>
    <row r="224" spans="1:4">
      <c r="A224" s="4" t="s">
        <v>370</v>
      </c>
      <c r="D224" s="4" t="s">
        <v>653</v>
      </c>
    </row>
    <row r="225" spans="1:4">
      <c r="A225" s="4" t="s">
        <v>60</v>
      </c>
      <c r="D225" s="4" t="s">
        <v>654</v>
      </c>
    </row>
    <row r="226" spans="1:4">
      <c r="A226" s="4" t="s">
        <v>369</v>
      </c>
      <c r="D226" s="4" t="s">
        <v>655</v>
      </c>
    </row>
    <row r="227" spans="1:4">
      <c r="A227" s="4" t="s">
        <v>1</v>
      </c>
      <c r="D227" s="4" t="s">
        <v>656</v>
      </c>
    </row>
    <row r="228" spans="1:4">
      <c r="A228" s="4" t="s">
        <v>277</v>
      </c>
      <c r="D228" s="4" t="s">
        <v>657</v>
      </c>
    </row>
    <row r="229" spans="1:4">
      <c r="A229" s="4" t="s">
        <v>416</v>
      </c>
      <c r="D229" s="4" t="s">
        <v>658</v>
      </c>
    </row>
    <row r="230" spans="1:4">
      <c r="A230" s="4" t="s">
        <v>105</v>
      </c>
      <c r="D230" s="4" t="s">
        <v>659</v>
      </c>
    </row>
    <row r="231" spans="1:4">
      <c r="A231" s="4" t="s">
        <v>233</v>
      </c>
      <c r="D231" s="4" t="s">
        <v>660</v>
      </c>
    </row>
    <row r="232" spans="1:4">
      <c r="A232" s="4" t="s">
        <v>236</v>
      </c>
      <c r="D232" s="4" t="s">
        <v>661</v>
      </c>
    </row>
    <row r="233" spans="1:4">
      <c r="A233" s="4" t="s">
        <v>293</v>
      </c>
      <c r="D233" s="4" t="s">
        <v>662</v>
      </c>
    </row>
    <row r="234" spans="1:4">
      <c r="A234" s="1" t="s">
        <v>146</v>
      </c>
      <c r="D234" s="4" t="s">
        <v>663</v>
      </c>
    </row>
    <row r="235" spans="1:4">
      <c r="A235" s="4" t="s">
        <v>269</v>
      </c>
      <c r="D235" s="4" t="s">
        <v>664</v>
      </c>
    </row>
    <row r="236" spans="1:4">
      <c r="A236" s="4" t="s">
        <v>301</v>
      </c>
      <c r="D236" s="4" t="s">
        <v>665</v>
      </c>
    </row>
    <row r="237" spans="1:4">
      <c r="A237" s="4" t="s">
        <v>37</v>
      </c>
      <c r="D237" s="4" t="s">
        <v>666</v>
      </c>
    </row>
    <row r="238" spans="1:4">
      <c r="A238" s="4" t="s">
        <v>57</v>
      </c>
      <c r="D238" s="4" t="s">
        <v>667</v>
      </c>
    </row>
    <row r="239" spans="1:4">
      <c r="A239" s="4" t="s">
        <v>113</v>
      </c>
      <c r="D239" s="4" t="s">
        <v>668</v>
      </c>
    </row>
    <row r="240" spans="1:4">
      <c r="A240" s="4" t="s">
        <v>32</v>
      </c>
      <c r="D240" s="4" t="s">
        <v>669</v>
      </c>
    </row>
    <row r="241" spans="1:4">
      <c r="A241" s="4" t="s">
        <v>324</v>
      </c>
      <c r="D241" s="4" t="s">
        <v>670</v>
      </c>
    </row>
    <row r="242" spans="1:4">
      <c r="A242" s="4" t="s">
        <v>333</v>
      </c>
      <c r="D242" s="4" t="s">
        <v>671</v>
      </c>
    </row>
    <row r="243" spans="1:4">
      <c r="A243" s="4" t="s">
        <v>364</v>
      </c>
      <c r="D243" s="4" t="s">
        <v>672</v>
      </c>
    </row>
    <row r="244" spans="1:4">
      <c r="A244" s="4" t="s">
        <v>114</v>
      </c>
      <c r="D244" s="4" t="s">
        <v>673</v>
      </c>
    </row>
    <row r="245" spans="1:4">
      <c r="A245" s="4" t="s">
        <v>407</v>
      </c>
      <c r="D245" s="4" t="s">
        <v>674</v>
      </c>
    </row>
    <row r="246" spans="1:4">
      <c r="A246" s="4" t="s">
        <v>304</v>
      </c>
      <c r="D246" s="4" t="s">
        <v>675</v>
      </c>
    </row>
    <row r="247" spans="1:4">
      <c r="A247" s="4" t="s">
        <v>276</v>
      </c>
      <c r="D247" s="4" t="s">
        <v>676</v>
      </c>
    </row>
    <row r="248" spans="1:4">
      <c r="A248" s="4" t="s">
        <v>253</v>
      </c>
      <c r="D248" s="4" t="s">
        <v>677</v>
      </c>
    </row>
    <row r="249" spans="1:4">
      <c r="A249" s="4" t="s">
        <v>213</v>
      </c>
      <c r="D249" s="4" t="s">
        <v>678</v>
      </c>
    </row>
    <row r="250" spans="1:4">
      <c r="A250" s="4" t="s">
        <v>206</v>
      </c>
      <c r="D250" s="4" t="s">
        <v>679</v>
      </c>
    </row>
    <row r="251" spans="1:4">
      <c r="A251" s="4" t="s">
        <v>70</v>
      </c>
      <c r="D251" s="4" t="s">
        <v>680</v>
      </c>
    </row>
    <row r="252" spans="1:4">
      <c r="A252" s="4" t="s">
        <v>66</v>
      </c>
      <c r="D252" s="4" t="s">
        <v>681</v>
      </c>
    </row>
    <row r="253" spans="1:4">
      <c r="A253" s="4" t="s">
        <v>289</v>
      </c>
      <c r="D253" s="4" t="s">
        <v>682</v>
      </c>
    </row>
    <row r="254" spans="1:4">
      <c r="A254" s="1" t="s">
        <v>367</v>
      </c>
      <c r="D254" s="4" t="s">
        <v>683</v>
      </c>
    </row>
    <row r="255" spans="1:4">
      <c r="A255" s="1" t="s">
        <v>365</v>
      </c>
      <c r="D255" s="4" t="s">
        <v>684</v>
      </c>
    </row>
    <row r="256" spans="1:4">
      <c r="A256" s="1" t="s">
        <v>366</v>
      </c>
      <c r="D256" s="4" t="s">
        <v>685</v>
      </c>
    </row>
    <row r="257" spans="1:4">
      <c r="A257" s="4" t="s">
        <v>106</v>
      </c>
      <c r="D257" s="4" t="s">
        <v>686</v>
      </c>
    </row>
    <row r="258" spans="1:4">
      <c r="A258" s="4" t="s">
        <v>325</v>
      </c>
      <c r="D258" s="4" t="s">
        <v>687</v>
      </c>
    </row>
    <row r="259" spans="1:4">
      <c r="A259" s="4" t="s">
        <v>61</v>
      </c>
      <c r="D259" s="4" t="s">
        <v>688</v>
      </c>
    </row>
    <row r="260" spans="1:4">
      <c r="A260" s="4" t="s">
        <v>71</v>
      </c>
      <c r="D260" s="4" t="s">
        <v>689</v>
      </c>
    </row>
    <row r="261" spans="1:4">
      <c r="A261" s="4" t="s">
        <v>166</v>
      </c>
      <c r="D261" s="4" t="s">
        <v>690</v>
      </c>
    </row>
    <row r="262" spans="1:4">
      <c r="A262" s="4" t="s">
        <v>77</v>
      </c>
      <c r="D262" s="4" t="s">
        <v>691</v>
      </c>
    </row>
    <row r="263" spans="1:4">
      <c r="A263" s="4" t="s">
        <v>350</v>
      </c>
      <c r="D263" s="4" t="s">
        <v>692</v>
      </c>
    </row>
    <row r="264" spans="1:4">
      <c r="A264" s="4" t="s">
        <v>361</v>
      </c>
      <c r="D264" s="4" t="s">
        <v>693</v>
      </c>
    </row>
    <row r="265" spans="1:4">
      <c r="A265" s="4" t="s">
        <v>315</v>
      </c>
      <c r="D265" s="4" t="s">
        <v>694</v>
      </c>
    </row>
    <row r="266" spans="1:4">
      <c r="A266" s="4" t="s">
        <v>45</v>
      </c>
      <c r="D266" s="4" t="s">
        <v>695</v>
      </c>
    </row>
    <row r="267" spans="1:4">
      <c r="A267" s="4" t="s">
        <v>349</v>
      </c>
      <c r="D267" s="4" t="s">
        <v>696</v>
      </c>
    </row>
    <row r="268" spans="1:4">
      <c r="A268" s="4" t="s">
        <v>239</v>
      </c>
      <c r="D268" s="4" t="s">
        <v>697</v>
      </c>
    </row>
    <row r="269" spans="1:4">
      <c r="A269" s="4" t="s">
        <v>283</v>
      </c>
      <c r="D269" s="4" t="s">
        <v>698</v>
      </c>
    </row>
    <row r="270" spans="1:4">
      <c r="A270" s="4" t="s">
        <v>386</v>
      </c>
      <c r="D270" s="4" t="s">
        <v>699</v>
      </c>
    </row>
    <row r="271" spans="1:4">
      <c r="A271" s="4" t="s">
        <v>63</v>
      </c>
      <c r="D271" s="4" t="s">
        <v>700</v>
      </c>
    </row>
    <row r="272" spans="1:4">
      <c r="A272" s="4" t="s">
        <v>167</v>
      </c>
      <c r="D272" s="4" t="s">
        <v>701</v>
      </c>
    </row>
    <row r="273" spans="1:4">
      <c r="A273" s="4" t="s">
        <v>112</v>
      </c>
      <c r="D273" s="4" t="s">
        <v>702</v>
      </c>
    </row>
    <row r="274" spans="1:4">
      <c r="A274" s="4" t="s">
        <v>109</v>
      </c>
      <c r="D274" s="4" t="s">
        <v>703</v>
      </c>
    </row>
    <row r="275" spans="1:4">
      <c r="A275" s="4" t="s">
        <v>310</v>
      </c>
      <c r="D275" s="4" t="s">
        <v>704</v>
      </c>
    </row>
    <row r="276" spans="1:4">
      <c r="A276" s="4" t="s">
        <v>171</v>
      </c>
      <c r="D276" s="4" t="s">
        <v>705</v>
      </c>
    </row>
    <row r="277" spans="1:4">
      <c r="A277" s="4" t="s">
        <v>406</v>
      </c>
      <c r="D277" s="4" t="s">
        <v>706</v>
      </c>
    </row>
    <row r="278" spans="1:4">
      <c r="A278" s="4" t="s">
        <v>30</v>
      </c>
      <c r="D278" s="4" t="s">
        <v>707</v>
      </c>
    </row>
    <row r="279" spans="1:4">
      <c r="A279" s="4" t="s">
        <v>173</v>
      </c>
      <c r="D279" s="4" t="s">
        <v>708</v>
      </c>
    </row>
    <row r="280" spans="1:4">
      <c r="A280" s="4" t="s">
        <v>218</v>
      </c>
      <c r="D280" s="4" t="s">
        <v>709</v>
      </c>
    </row>
    <row r="281" spans="1:4">
      <c r="A281" s="4" t="s">
        <v>100</v>
      </c>
      <c r="D281" s="4" t="s">
        <v>710</v>
      </c>
    </row>
    <row r="282" spans="1:4">
      <c r="A282" s="4" t="s">
        <v>354</v>
      </c>
      <c r="D282" s="4" t="s">
        <v>711</v>
      </c>
    </row>
    <row r="283" spans="1:4">
      <c r="A283" s="4" t="s">
        <v>422</v>
      </c>
      <c r="D283" s="4" t="s">
        <v>712</v>
      </c>
    </row>
    <row r="284" spans="1:4">
      <c r="A284" s="4" t="s">
        <v>98</v>
      </c>
      <c r="D284" s="4" t="s">
        <v>713</v>
      </c>
    </row>
    <row r="285" spans="1:4">
      <c r="A285" s="4" t="s">
        <v>141</v>
      </c>
      <c r="D285" s="4" t="s">
        <v>714</v>
      </c>
    </row>
    <row r="286" spans="1:4">
      <c r="A286" s="1" t="s">
        <v>400</v>
      </c>
      <c r="D286" s="4" t="s">
        <v>715</v>
      </c>
    </row>
    <row r="287" spans="1:4">
      <c r="A287" s="4" t="s">
        <v>394</v>
      </c>
      <c r="D287" s="4" t="s">
        <v>716</v>
      </c>
    </row>
    <row r="288" spans="1:4">
      <c r="A288" s="4" t="s">
        <v>296</v>
      </c>
      <c r="D288" s="4" t="s">
        <v>717</v>
      </c>
    </row>
    <row r="289" spans="1:4">
      <c r="A289" s="1" t="s">
        <v>278</v>
      </c>
      <c r="D289" s="4" t="s">
        <v>718</v>
      </c>
    </row>
    <row r="290" spans="1:4">
      <c r="A290" s="4" t="s">
        <v>321</v>
      </c>
      <c r="D290" s="4" t="s">
        <v>719</v>
      </c>
    </row>
    <row r="291" spans="1:4">
      <c r="A291" s="4" t="s">
        <v>64</v>
      </c>
      <c r="D291" s="4" t="s">
        <v>720</v>
      </c>
    </row>
    <row r="292" spans="1:4">
      <c r="A292" s="4" t="s">
        <v>194</v>
      </c>
      <c r="D292" s="4" t="s">
        <v>721</v>
      </c>
    </row>
    <row r="293" spans="1:4">
      <c r="A293" s="4" t="s">
        <v>180</v>
      </c>
      <c r="D293" s="4" t="s">
        <v>722</v>
      </c>
    </row>
    <row r="294" spans="1:4">
      <c r="A294" s="1" t="s">
        <v>154</v>
      </c>
      <c r="D294" s="4" t="s">
        <v>723</v>
      </c>
    </row>
    <row r="295" spans="1:4">
      <c r="A295" s="4" t="s">
        <v>225</v>
      </c>
      <c r="D295" s="4" t="s">
        <v>724</v>
      </c>
    </row>
    <row r="296" spans="1:4">
      <c r="A296" s="4" t="s">
        <v>395</v>
      </c>
      <c r="D296" s="4" t="s">
        <v>725</v>
      </c>
    </row>
    <row r="297" spans="1:4">
      <c r="A297" s="4" t="s">
        <v>263</v>
      </c>
      <c r="D297" s="4" t="s">
        <v>726</v>
      </c>
    </row>
    <row r="298" spans="1:4">
      <c r="A298" s="4" t="s">
        <v>208</v>
      </c>
      <c r="D298" s="4" t="s">
        <v>727</v>
      </c>
    </row>
    <row r="299" spans="1:4">
      <c r="A299" s="4" t="s">
        <v>373</v>
      </c>
      <c r="D299" s="4" t="s">
        <v>728</v>
      </c>
    </row>
    <row r="300" spans="1:4">
      <c r="A300" s="4" t="s">
        <v>75</v>
      </c>
      <c r="D300" s="4" t="s">
        <v>729</v>
      </c>
    </row>
    <row r="301" spans="1:4">
      <c r="A301" s="4" t="s">
        <v>425</v>
      </c>
      <c r="D301" s="4" t="s">
        <v>730</v>
      </c>
    </row>
    <row r="302" spans="1:4">
      <c r="A302" s="4" t="s">
        <v>67</v>
      </c>
      <c r="D302" s="4" t="s">
        <v>731</v>
      </c>
    </row>
    <row r="303" spans="1:4">
      <c r="A303" s="1" t="s">
        <v>34</v>
      </c>
      <c r="D303" s="4" t="s">
        <v>732</v>
      </c>
    </row>
    <row r="304" spans="1:4">
      <c r="A304" s="4" t="s">
        <v>352</v>
      </c>
      <c r="D304" s="4" t="s">
        <v>733</v>
      </c>
    </row>
    <row r="305" spans="1:4">
      <c r="A305" s="4" t="s">
        <v>338</v>
      </c>
      <c r="D305" s="4" t="s">
        <v>734</v>
      </c>
    </row>
    <row r="306" spans="1:4">
      <c r="A306" s="1" t="s">
        <v>282</v>
      </c>
      <c r="D306" s="4" t="s">
        <v>735</v>
      </c>
    </row>
    <row r="307" spans="1:4">
      <c r="A307" s="1" t="s">
        <v>271</v>
      </c>
      <c r="D307" s="4" t="s">
        <v>736</v>
      </c>
    </row>
    <row r="308" spans="1:4">
      <c r="A308" s="4" t="s">
        <v>344</v>
      </c>
      <c r="D308" s="4" t="s">
        <v>737</v>
      </c>
    </row>
    <row r="309" spans="1:4">
      <c r="A309" s="4" t="s">
        <v>426</v>
      </c>
      <c r="D309" s="4" t="s">
        <v>738</v>
      </c>
    </row>
    <row r="310" spans="1:4">
      <c r="A310" s="4" t="s">
        <v>115</v>
      </c>
      <c r="D310" s="4" t="s">
        <v>739</v>
      </c>
    </row>
    <row r="311" spans="1:4">
      <c r="A311" s="4" t="s">
        <v>335</v>
      </c>
      <c r="D311" s="4" t="s">
        <v>740</v>
      </c>
    </row>
    <row r="312" spans="1:4">
      <c r="A312" s="4" t="s">
        <v>339</v>
      </c>
      <c r="D312" s="4" t="s">
        <v>741</v>
      </c>
    </row>
    <row r="313" spans="1:4">
      <c r="A313" s="4" t="s">
        <v>332</v>
      </c>
      <c r="D313" s="4" t="s">
        <v>742</v>
      </c>
    </row>
    <row r="314" spans="1:4">
      <c r="A314" s="4" t="s">
        <v>87</v>
      </c>
      <c r="D314" s="4" t="s">
        <v>743</v>
      </c>
    </row>
    <row r="315" spans="1:4">
      <c r="A315" s="4" t="s">
        <v>327</v>
      </c>
      <c r="D315" s="4" t="s">
        <v>744</v>
      </c>
    </row>
    <row r="316" spans="1:4">
      <c r="A316" s="4" t="s">
        <v>331</v>
      </c>
      <c r="D316" s="4" t="s">
        <v>745</v>
      </c>
    </row>
    <row r="317" spans="1:4">
      <c r="A317" s="4" t="s">
        <v>188</v>
      </c>
      <c r="D317" s="4" t="s">
        <v>746</v>
      </c>
    </row>
    <row r="318" spans="1:4">
      <c r="A318" s="4" t="s">
        <v>187</v>
      </c>
      <c r="D318" s="4" t="s">
        <v>747</v>
      </c>
    </row>
    <row r="319" spans="1:4">
      <c r="A319" s="4" t="s">
        <v>343</v>
      </c>
      <c r="D319" s="4" t="s">
        <v>748</v>
      </c>
    </row>
    <row r="320" spans="1:4">
      <c r="A320" s="4" t="s">
        <v>193</v>
      </c>
      <c r="D320" s="4" t="s">
        <v>749</v>
      </c>
    </row>
    <row r="321" spans="1:4">
      <c r="A321" s="4" t="s">
        <v>385</v>
      </c>
      <c r="D321" s="4" t="s">
        <v>750</v>
      </c>
    </row>
    <row r="322" spans="1:4">
      <c r="A322" s="4" t="s">
        <v>111</v>
      </c>
      <c r="D322" s="4" t="s">
        <v>751</v>
      </c>
    </row>
    <row r="323" spans="1:4">
      <c r="A323" s="1" t="s">
        <v>427</v>
      </c>
      <c r="D323" s="4" t="s">
        <v>752</v>
      </c>
    </row>
    <row r="324" spans="1:4">
      <c r="A324" s="4" t="s">
        <v>408</v>
      </c>
      <c r="D324" s="4" t="s">
        <v>753</v>
      </c>
    </row>
    <row r="325" spans="1:4">
      <c r="A325" s="4" t="s">
        <v>326</v>
      </c>
      <c r="D325" s="4" t="s">
        <v>754</v>
      </c>
    </row>
    <row r="326" spans="1:4">
      <c r="A326" s="4" t="s">
        <v>393</v>
      </c>
      <c r="D326" s="4" t="s">
        <v>755</v>
      </c>
    </row>
    <row r="327" spans="1:4">
      <c r="A327" s="4" t="s">
        <v>261</v>
      </c>
      <c r="D327" s="4" t="s">
        <v>756</v>
      </c>
    </row>
    <row r="328" spans="1:4">
      <c r="A328" s="4" t="s">
        <v>203</v>
      </c>
      <c r="D328" s="4" t="s">
        <v>757</v>
      </c>
    </row>
    <row r="329" spans="1:4">
      <c r="A329" s="4" t="s">
        <v>346</v>
      </c>
      <c r="D329" s="4" t="s">
        <v>758</v>
      </c>
    </row>
    <row r="330" spans="1:4">
      <c r="A330" s="4" t="s">
        <v>372</v>
      </c>
      <c r="D330" s="4" t="s">
        <v>759</v>
      </c>
    </row>
    <row r="331" spans="1:4">
      <c r="A331" s="4" t="s">
        <v>79</v>
      </c>
      <c r="D331" s="4" t="s">
        <v>760</v>
      </c>
    </row>
    <row r="332" spans="1:4">
      <c r="A332" s="4" t="s">
        <v>392</v>
      </c>
      <c r="D332" s="4" t="s">
        <v>761</v>
      </c>
    </row>
    <row r="333" spans="1:4">
      <c r="A333" s="4" t="s">
        <v>108</v>
      </c>
      <c r="D333" s="4" t="s">
        <v>762</v>
      </c>
    </row>
    <row r="334" spans="1:4">
      <c r="A334" s="1" t="s">
        <v>290</v>
      </c>
      <c r="D334" s="4" t="s">
        <v>763</v>
      </c>
    </row>
    <row r="335" spans="1:4">
      <c r="A335" s="4" t="s">
        <v>90</v>
      </c>
      <c r="D335" s="4" t="s">
        <v>764</v>
      </c>
    </row>
    <row r="336" spans="1:4">
      <c r="A336" s="4" t="s">
        <v>65</v>
      </c>
      <c r="D336" s="4" t="s">
        <v>765</v>
      </c>
    </row>
    <row r="337" spans="1:4">
      <c r="A337" s="4" t="s">
        <v>31</v>
      </c>
      <c r="D337" s="4" t="s">
        <v>766</v>
      </c>
    </row>
    <row r="338" spans="1:4">
      <c r="A338" s="4" t="s">
        <v>358</v>
      </c>
      <c r="D338" s="4" t="s">
        <v>767</v>
      </c>
    </row>
    <row r="339" spans="1:4">
      <c r="A339" s="1" t="s">
        <v>419</v>
      </c>
      <c r="D339" s="4" t="s">
        <v>768</v>
      </c>
    </row>
    <row r="340" spans="1:4">
      <c r="A340" s="4" t="s">
        <v>371</v>
      </c>
      <c r="D340" s="4" t="s">
        <v>769</v>
      </c>
    </row>
    <row r="341" spans="1:4">
      <c r="A341" s="4" t="s">
        <v>157</v>
      </c>
      <c r="D341" s="4" t="s">
        <v>770</v>
      </c>
    </row>
    <row r="342" spans="1:4">
      <c r="A342" s="4" t="s">
        <v>0</v>
      </c>
      <c r="D342" s="4" t="s">
        <v>771</v>
      </c>
    </row>
    <row r="343" spans="1:4">
      <c r="A343" s="4" t="s">
        <v>412</v>
      </c>
      <c r="D343" s="4" t="s">
        <v>772</v>
      </c>
    </row>
    <row r="344" spans="1:4">
      <c r="A344" s="4" t="s">
        <v>379</v>
      </c>
      <c r="D344" s="4" t="s">
        <v>773</v>
      </c>
    </row>
    <row r="345" spans="1:4">
      <c r="A345" s="4" t="s">
        <v>38</v>
      </c>
      <c r="D345" s="4" t="s">
        <v>774</v>
      </c>
    </row>
    <row r="346" spans="1:4">
      <c r="A346" s="1" t="s">
        <v>248</v>
      </c>
      <c r="D346" s="4" t="s">
        <v>775</v>
      </c>
    </row>
    <row r="347" spans="1:4">
      <c r="A347" s="4" t="s">
        <v>89</v>
      </c>
      <c r="D347" s="4" t="s">
        <v>776</v>
      </c>
    </row>
    <row r="348" spans="1:4">
      <c r="A348" s="4" t="s">
        <v>247</v>
      </c>
      <c r="D348" s="4" t="s">
        <v>777</v>
      </c>
    </row>
    <row r="349" spans="1:4">
      <c r="A349" s="4" t="s">
        <v>390</v>
      </c>
      <c r="D349" s="4" t="s">
        <v>778</v>
      </c>
    </row>
    <row r="350" spans="1:4">
      <c r="A350" s="4" t="s">
        <v>107</v>
      </c>
      <c r="D350" s="4" t="s">
        <v>779</v>
      </c>
    </row>
    <row r="351" spans="1:4">
      <c r="A351" s="4" t="s">
        <v>223</v>
      </c>
      <c r="D351" s="4" t="s">
        <v>780</v>
      </c>
    </row>
    <row r="352" spans="1:4">
      <c r="A352" s="1" t="s">
        <v>2</v>
      </c>
      <c r="D352" s="4" t="s">
        <v>781</v>
      </c>
    </row>
    <row r="353" spans="1:4">
      <c r="A353" s="4" t="s">
        <v>83</v>
      </c>
      <c r="D353" s="4" t="s">
        <v>782</v>
      </c>
    </row>
    <row r="354" spans="1:4">
      <c r="A354" s="4" t="s">
        <v>46</v>
      </c>
      <c r="D354" s="4" t="s">
        <v>783</v>
      </c>
    </row>
    <row r="355" spans="1:4">
      <c r="A355" s="4" t="s">
        <v>242</v>
      </c>
      <c r="D355" s="4" t="s">
        <v>784</v>
      </c>
    </row>
    <row r="356" spans="1:4">
      <c r="A356" s="4" t="s">
        <v>68</v>
      </c>
      <c r="D356" s="4" t="s">
        <v>785</v>
      </c>
    </row>
    <row r="357" spans="1:4">
      <c r="A357" s="4" t="s">
        <v>62</v>
      </c>
      <c r="D357" s="4" t="s">
        <v>786</v>
      </c>
    </row>
    <row r="358" spans="1:4">
      <c r="A358" s="4" t="s">
        <v>179</v>
      </c>
      <c r="D358" s="4" t="s">
        <v>787</v>
      </c>
    </row>
    <row r="359" spans="1:4">
      <c r="A359" s="4" t="s">
        <v>170</v>
      </c>
      <c r="D359" s="4" t="s">
        <v>788</v>
      </c>
    </row>
    <row r="360" spans="1:4">
      <c r="A360" s="4" t="s">
        <v>411</v>
      </c>
      <c r="D360" s="4" t="s">
        <v>789</v>
      </c>
    </row>
    <row r="361" spans="1:4">
      <c r="A361" s="1" t="s">
        <v>209</v>
      </c>
      <c r="D361" s="4" t="s">
        <v>790</v>
      </c>
    </row>
    <row r="362" spans="1:4">
      <c r="A362" s="4" t="s">
        <v>80</v>
      </c>
      <c r="D362" s="4" t="s">
        <v>791</v>
      </c>
    </row>
    <row r="363" spans="1:4">
      <c r="A363" s="1" t="s">
        <v>59</v>
      </c>
      <c r="D363" s="4" t="s">
        <v>792</v>
      </c>
    </row>
    <row r="364" spans="1:4">
      <c r="A364" s="4" t="s">
        <v>207</v>
      </c>
      <c r="D364" s="4" t="s">
        <v>793</v>
      </c>
    </row>
    <row r="365" spans="1:4">
      <c r="A365" s="4" t="s">
        <v>175</v>
      </c>
      <c r="D365" s="4" t="s">
        <v>794</v>
      </c>
    </row>
    <row r="366" spans="1:4">
      <c r="A366" s="1" t="s">
        <v>360</v>
      </c>
      <c r="D366" s="4" t="s">
        <v>795</v>
      </c>
    </row>
    <row r="367" spans="1:4">
      <c r="A367" s="4" t="s">
        <v>410</v>
      </c>
      <c r="D367" s="4" t="s">
        <v>796</v>
      </c>
    </row>
    <row r="368" spans="1:4">
      <c r="A368" s="1" t="s">
        <v>216</v>
      </c>
      <c r="D368" s="4" t="s">
        <v>797</v>
      </c>
    </row>
    <row r="369" spans="1:4">
      <c r="A369" s="4" t="s">
        <v>210</v>
      </c>
      <c r="D369" s="4" t="s">
        <v>798</v>
      </c>
    </row>
    <row r="370" spans="1:4">
      <c r="A370" s="1" t="s">
        <v>12</v>
      </c>
      <c r="D370" s="4" t="s">
        <v>799</v>
      </c>
    </row>
    <row r="371" spans="1:4">
      <c r="A371" s="4" t="s">
        <v>409</v>
      </c>
      <c r="D371" s="4" t="s">
        <v>800</v>
      </c>
    </row>
    <row r="372" spans="1:4">
      <c r="A372" s="1" t="s">
        <v>4</v>
      </c>
      <c r="D372" s="4" t="s">
        <v>801</v>
      </c>
    </row>
    <row r="373" spans="1:4">
      <c r="A373" s="4" t="s">
        <v>231</v>
      </c>
      <c r="D373" s="4" t="s">
        <v>802</v>
      </c>
    </row>
    <row r="374" spans="1:4">
      <c r="A374" s="4" t="s">
        <v>297</v>
      </c>
      <c r="D374" s="4" t="s">
        <v>803</v>
      </c>
    </row>
    <row r="375" spans="1:4">
      <c r="A375" s="1" t="s">
        <v>9</v>
      </c>
      <c r="D375" s="4" t="s">
        <v>804</v>
      </c>
    </row>
    <row r="376" spans="1:4">
      <c r="A376" s="1" t="s">
        <v>405</v>
      </c>
      <c r="D376" s="4" t="s">
        <v>805</v>
      </c>
    </row>
    <row r="377" spans="1:4">
      <c r="A377" s="4" t="s">
        <v>377</v>
      </c>
      <c r="D377" s="4" t="s">
        <v>806</v>
      </c>
    </row>
    <row r="378" spans="1:4">
      <c r="A378" s="4" t="s">
        <v>387</v>
      </c>
      <c r="D378" s="4" t="s">
        <v>807</v>
      </c>
    </row>
    <row r="379" spans="1:4">
      <c r="A379" s="4" t="s">
        <v>130</v>
      </c>
      <c r="D379" s="4" t="s">
        <v>808</v>
      </c>
    </row>
    <row r="380" spans="1:4">
      <c r="A380" s="4" t="s">
        <v>380</v>
      </c>
      <c r="D380" s="4" t="s">
        <v>809</v>
      </c>
    </row>
    <row r="381" spans="1:4">
      <c r="A381" s="4" t="s">
        <v>348</v>
      </c>
      <c r="D381" s="4" t="s">
        <v>810</v>
      </c>
    </row>
    <row r="382" spans="1:4">
      <c r="A382" s="4" t="s">
        <v>88</v>
      </c>
      <c r="D382" s="4" t="s">
        <v>811</v>
      </c>
    </row>
    <row r="383" spans="1:4">
      <c r="A383" s="4" t="s">
        <v>336</v>
      </c>
      <c r="D383" s="4" t="s">
        <v>812</v>
      </c>
    </row>
    <row r="384" spans="1:4">
      <c r="A384" s="4" t="s">
        <v>308</v>
      </c>
      <c r="D384" s="4" t="s">
        <v>813</v>
      </c>
    </row>
    <row r="385" spans="1:4">
      <c r="A385" s="4" t="s">
        <v>295</v>
      </c>
      <c r="D385" s="4" t="s">
        <v>814</v>
      </c>
    </row>
    <row r="386" spans="1:4">
      <c r="A386" s="4" t="s">
        <v>55</v>
      </c>
      <c r="D386" s="4" t="s">
        <v>815</v>
      </c>
    </row>
    <row r="387" spans="1:4">
      <c r="A387" s="4" t="s">
        <v>74</v>
      </c>
      <c r="D387" s="4" t="s">
        <v>816</v>
      </c>
    </row>
    <row r="388" spans="1:4">
      <c r="A388" s="4" t="s">
        <v>355</v>
      </c>
      <c r="D388" s="4" t="s">
        <v>817</v>
      </c>
    </row>
    <row r="389" spans="1:4">
      <c r="A389" s="4" t="s">
        <v>351</v>
      </c>
      <c r="D389" s="4"/>
    </row>
    <row r="390" spans="1:4">
      <c r="A390" s="4" t="s">
        <v>382</v>
      </c>
      <c r="D390" s="4" t="s">
        <v>818</v>
      </c>
    </row>
    <row r="391" spans="1:4">
      <c r="A391" s="4" t="s">
        <v>383</v>
      </c>
      <c r="D391" s="4" t="s">
        <v>819</v>
      </c>
    </row>
    <row r="392" spans="1:4">
      <c r="A392" s="4" t="s">
        <v>322</v>
      </c>
      <c r="D392" s="4" t="s">
        <v>820</v>
      </c>
    </row>
    <row r="393" spans="1:4">
      <c r="A393" s="4" t="s">
        <v>328</v>
      </c>
      <c r="D393" s="4" t="s">
        <v>821</v>
      </c>
    </row>
    <row r="394" spans="1:4">
      <c r="A394" s="4" t="s">
        <v>337</v>
      </c>
      <c r="D394" s="4" t="s">
        <v>822</v>
      </c>
    </row>
    <row r="395" spans="1:4">
      <c r="A395" s="1" t="s">
        <v>388</v>
      </c>
      <c r="D395" s="4" t="s">
        <v>823</v>
      </c>
    </row>
    <row r="396" spans="1:4">
      <c r="A396" s="4" t="s">
        <v>181</v>
      </c>
      <c r="D396" s="4" t="s">
        <v>824</v>
      </c>
    </row>
    <row r="397" spans="1:4">
      <c r="A397" s="4" t="s">
        <v>184</v>
      </c>
      <c r="D397" s="4" t="s">
        <v>825</v>
      </c>
    </row>
    <row r="398" spans="1:4">
      <c r="A398" s="4" t="s">
        <v>182</v>
      </c>
      <c r="D398" s="4" t="s">
        <v>826</v>
      </c>
    </row>
    <row r="399" spans="1:4">
      <c r="A399" s="4" t="s">
        <v>381</v>
      </c>
      <c r="D399" s="4" t="s">
        <v>827</v>
      </c>
    </row>
    <row r="400" spans="1:4">
      <c r="A400" s="1" t="s">
        <v>420</v>
      </c>
      <c r="D400" s="4" t="s">
        <v>828</v>
      </c>
    </row>
    <row r="401" spans="1:4">
      <c r="A401" s="4" t="s">
        <v>362</v>
      </c>
      <c r="D401" s="4" t="s">
        <v>362</v>
      </c>
    </row>
    <row r="402" spans="1:4">
      <c r="A402" s="1" t="s">
        <v>313</v>
      </c>
      <c r="D402" s="4" t="s">
        <v>829</v>
      </c>
    </row>
    <row r="403" spans="1:4">
      <c r="A403" s="1" t="s">
        <v>307</v>
      </c>
      <c r="D403" s="4" t="s">
        <v>830</v>
      </c>
    </row>
    <row r="404" spans="1:4">
      <c r="A404" s="4" t="s">
        <v>168</v>
      </c>
      <c r="D404" s="4" t="s">
        <v>831</v>
      </c>
    </row>
    <row r="405" spans="1:4">
      <c r="A405" s="4" t="s">
        <v>357</v>
      </c>
      <c r="D405" s="4" t="s">
        <v>357</v>
      </c>
    </row>
    <row r="406" spans="1:4">
      <c r="A406" s="4" t="s">
        <v>309</v>
      </c>
      <c r="D406" s="4" t="s">
        <v>832</v>
      </c>
    </row>
    <row r="407" spans="1:4">
      <c r="A407" s="4" t="s">
        <v>299</v>
      </c>
      <c r="D407" s="4" t="s">
        <v>833</v>
      </c>
    </row>
    <row r="408" spans="1:4">
      <c r="A408" s="4" t="s">
        <v>172</v>
      </c>
      <c r="D408" s="4" t="s">
        <v>834</v>
      </c>
    </row>
    <row r="409" spans="1:4">
      <c r="A409" s="4" t="s">
        <v>155</v>
      </c>
      <c r="D409" s="4" t="s">
        <v>835</v>
      </c>
    </row>
    <row r="410" spans="1:4">
      <c r="A410" s="4" t="s">
        <v>150</v>
      </c>
      <c r="D410" s="4" t="s">
        <v>836</v>
      </c>
    </row>
    <row r="411" spans="1:4">
      <c r="A411" s="1" t="s">
        <v>399</v>
      </c>
      <c r="D411" s="4" t="s">
        <v>837</v>
      </c>
    </row>
    <row r="412" spans="1:4">
      <c r="A412" s="4" t="s">
        <v>158</v>
      </c>
      <c r="D412" s="4" t="s">
        <v>838</v>
      </c>
    </row>
    <row r="413" spans="1:4">
      <c r="A413" s="4" t="s">
        <v>356</v>
      </c>
      <c r="D413" s="4" t="s">
        <v>356</v>
      </c>
    </row>
    <row r="414" spans="1:4">
      <c r="A414" s="1" t="s">
        <v>132</v>
      </c>
      <c r="D414" s="4" t="s">
        <v>839</v>
      </c>
    </row>
    <row r="415" spans="1:4">
      <c r="A415" s="4" t="s">
        <v>117</v>
      </c>
      <c r="D415" s="4" t="s">
        <v>840</v>
      </c>
    </row>
    <row r="416" spans="1:4">
      <c r="A416" s="4" t="s">
        <v>139</v>
      </c>
      <c r="D416" s="4" t="s">
        <v>841</v>
      </c>
    </row>
    <row r="417" spans="1:4">
      <c r="A417" s="4" t="s">
        <v>143</v>
      </c>
      <c r="D417" s="4" t="s">
        <v>842</v>
      </c>
    </row>
    <row r="418" spans="1:4">
      <c r="A418" s="4" t="s">
        <v>232</v>
      </c>
      <c r="D418" s="4" t="s">
        <v>843</v>
      </c>
    </row>
    <row r="419" spans="1:4">
      <c r="A419" s="4" t="s">
        <v>190</v>
      </c>
      <c r="D419" s="4" t="s">
        <v>844</v>
      </c>
    </row>
    <row r="420" spans="1:4">
      <c r="A420" s="4" t="s">
        <v>191</v>
      </c>
      <c r="D420" s="4" t="s">
        <v>845</v>
      </c>
    </row>
    <row r="421" spans="1:4">
      <c r="A421" s="4" t="s">
        <v>189</v>
      </c>
      <c r="D421" s="4" t="s">
        <v>846</v>
      </c>
    </row>
    <row r="422" spans="1:4">
      <c r="A422" s="4" t="s">
        <v>192</v>
      </c>
      <c r="D422" s="4" t="s">
        <v>847</v>
      </c>
    </row>
    <row r="423" spans="1:4">
      <c r="A423" s="4" t="s">
        <v>148</v>
      </c>
      <c r="D423" s="4" t="s">
        <v>848</v>
      </c>
    </row>
    <row r="424" spans="1:4">
      <c r="A424" s="4" t="s">
        <v>24</v>
      </c>
      <c r="D424" s="4" t="s">
        <v>849</v>
      </c>
    </row>
    <row r="425" spans="1:4">
      <c r="A425" s="4" t="s">
        <v>220</v>
      </c>
      <c r="D425" s="4" t="s">
        <v>850</v>
      </c>
    </row>
    <row r="426" spans="1:4">
      <c r="A426" s="4" t="s">
        <v>8</v>
      </c>
      <c r="D426" s="4" t="s">
        <v>851</v>
      </c>
    </row>
    <row r="427" spans="1:4">
      <c r="A427" s="4" t="s">
        <v>125</v>
      </c>
      <c r="D427" s="4" t="s">
        <v>852</v>
      </c>
    </row>
    <row r="428" spans="1:4">
      <c r="A428" s="4" t="s">
        <v>205</v>
      </c>
      <c r="D428" s="4" t="s">
        <v>853</v>
      </c>
    </row>
    <row r="429" spans="1:4">
      <c r="A429" s="4" t="s">
        <v>124</v>
      </c>
      <c r="D429" s="4" t="s">
        <v>854</v>
      </c>
    </row>
  </sheetData>
  <mergeCells count="7">
    <mergeCell ref="Y2:Z2"/>
    <mergeCell ref="G2:H2"/>
    <mergeCell ref="J2:K2"/>
    <mergeCell ref="M2:N2"/>
    <mergeCell ref="P2:Q2"/>
    <mergeCell ref="S2:T2"/>
    <mergeCell ref="V2:W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07315-D483-4463-88CF-44ECFC3B773D}">
  <sheetPr codeName="Sheet4"/>
  <dimension ref="A1:X429"/>
  <sheetViews>
    <sheetView topLeftCell="G1" workbookViewId="0">
      <selection activeCell="P55" sqref="P55"/>
    </sheetView>
  </sheetViews>
  <sheetFormatPr defaultRowHeight="15"/>
  <sheetData>
    <row r="1" spans="1:24" s="13" customFormat="1">
      <c r="A1" s="3" t="s">
        <v>432</v>
      </c>
      <c r="D1" s="3" t="s">
        <v>1612</v>
      </c>
      <c r="F1" s="27" cm="1">
        <f t="array" ref="F1">_xll.S("Al2O3",25)</f>
        <v>50.948572181701664</v>
      </c>
      <c r="G1" s="3">
        <f>COUNT(G3:G100)</f>
        <v>98</v>
      </c>
      <c r="H1"/>
      <c r="J1" s="20">
        <f>COUNT(J3:J88)</f>
        <v>86</v>
      </c>
      <c r="K1"/>
      <c r="M1" s="3">
        <f>COUNT(M3:M95)</f>
        <v>81</v>
      </c>
      <c r="N1"/>
      <c r="P1" s="3">
        <f>COUNT(P3:P100)</f>
        <v>24</v>
      </c>
      <c r="Q1"/>
      <c r="S1" s="3">
        <f>COUNT(S3:S100)</f>
        <v>7</v>
      </c>
      <c r="T1"/>
      <c r="V1" s="3">
        <f>COUNT(V3:V100)</f>
        <v>23</v>
      </c>
      <c r="W1"/>
    </row>
    <row r="2" spans="1:24">
      <c r="A2" s="3"/>
      <c r="B2" s="13"/>
      <c r="C2" s="13"/>
      <c r="D2" s="3"/>
      <c r="E2" s="13"/>
      <c r="G2" s="38" t="s">
        <v>1607</v>
      </c>
      <c r="H2" s="38"/>
      <c r="J2" s="39" t="s">
        <v>1608</v>
      </c>
      <c r="K2" s="39"/>
      <c r="M2" s="38" t="s">
        <v>1609</v>
      </c>
      <c r="N2" s="38"/>
      <c r="P2" s="38" t="s">
        <v>1643</v>
      </c>
      <c r="Q2" s="38"/>
      <c r="S2" s="38" t="s">
        <v>1644</v>
      </c>
      <c r="T2" s="38"/>
      <c r="V2" s="38" t="s">
        <v>2800</v>
      </c>
      <c r="W2" s="38"/>
    </row>
    <row r="3" spans="1:24">
      <c r="A3" s="4" t="s">
        <v>402</v>
      </c>
      <c r="B3" s="13" cm="1">
        <f t="array" ref="B3">_xll.CP(A3,25)</f>
        <v>48.027804562435811</v>
      </c>
      <c r="D3" s="4" t="s">
        <v>433</v>
      </c>
      <c r="E3" s="13" cm="1">
        <f t="array" ref="E3">_xll.CP(D3,25)</f>
        <v>41.814870294207985</v>
      </c>
      <c r="G3" s="1">
        <v>48.027804562435811</v>
      </c>
      <c r="H3" s="1">
        <v>41.814870294207985</v>
      </c>
      <c r="I3" cm="1">
        <f t="array" ref="I3">_xll.CP("LiF",25)</f>
        <v>41.814870294207985</v>
      </c>
      <c r="J3" s="1">
        <v>48.027804562435811</v>
      </c>
      <c r="K3" s="1">
        <v>49.829829143180717</v>
      </c>
      <c r="L3" cm="1">
        <f t="array" ref="L3">_xll.CP("LiBr",25)</f>
        <v>49.829829143180717</v>
      </c>
      <c r="M3" s="1">
        <v>48.027804562435811</v>
      </c>
      <c r="N3" s="1">
        <v>51.040020858748989</v>
      </c>
      <c r="O3" cm="1">
        <f t="array" ref="O3">_xll.CP("LiI",25)</f>
        <v>51.040020858748989</v>
      </c>
      <c r="P3" s="1">
        <v>48.027804562435811</v>
      </c>
      <c r="Q3" s="1">
        <v>28.949633424175509</v>
      </c>
      <c r="R3" cm="1">
        <f t="array" ref="R3">_xll.CP("LiH",25)</f>
        <v>28.949633424175509</v>
      </c>
      <c r="S3" s="1">
        <v>48.027804562435811</v>
      </c>
      <c r="T3" s="1">
        <v>48.758759306728166</v>
      </c>
      <c r="U3" cm="1">
        <f t="array" ref="U3">_xll.CP("LiOH",25)</f>
        <v>48.758759306728166</v>
      </c>
      <c r="V3" s="1">
        <v>48.027804562435811</v>
      </c>
      <c r="W3" s="1">
        <v>89.000713226185795</v>
      </c>
      <c r="X3" cm="1">
        <f t="array" ref="X3">_xll.CP("LiNO3",25)</f>
        <v>89.000713226185795</v>
      </c>
    </row>
    <row r="4" spans="1:24">
      <c r="A4" s="4" t="s">
        <v>81</v>
      </c>
      <c r="D4" s="4" t="s">
        <v>434</v>
      </c>
      <c r="G4" s="1">
        <v>52.550021293863857</v>
      </c>
      <c r="H4" s="1">
        <v>52.000169149880264</v>
      </c>
      <c r="J4" s="1">
        <v>52.550021293863857</v>
      </c>
      <c r="K4" s="1">
        <v>54.889958916277457</v>
      </c>
      <c r="M4" s="1">
        <v>52.550021293863857</v>
      </c>
      <c r="N4" s="1">
        <v>53.600205696169176</v>
      </c>
      <c r="P4" s="1">
        <v>50.483360349924574</v>
      </c>
      <c r="Q4" s="1">
        <v>36.398814666701085</v>
      </c>
      <c r="S4" s="1">
        <v>50.483360349924574</v>
      </c>
      <c r="T4" s="1">
        <v>59.426665107837145</v>
      </c>
      <c r="V4" s="1">
        <v>52.977162837527885</v>
      </c>
      <c r="W4" s="1">
        <v>93.204122245739271</v>
      </c>
    </row>
    <row r="5" spans="1:24">
      <c r="A5" s="4" t="s">
        <v>92</v>
      </c>
      <c r="D5" s="4" t="s">
        <v>435</v>
      </c>
      <c r="G5" s="1">
        <v>52.977162837527885</v>
      </c>
      <c r="H5" s="1">
        <v>51.921152189455697</v>
      </c>
      <c r="J5" s="1">
        <v>52.977162837527885</v>
      </c>
      <c r="K5" s="1">
        <v>52.389863147671569</v>
      </c>
      <c r="M5" s="1">
        <v>52.977162837527885</v>
      </c>
      <c r="N5" s="1">
        <v>56.917960644303662</v>
      </c>
      <c r="P5" s="1">
        <v>51.440022682636005</v>
      </c>
      <c r="Q5" s="1">
        <v>37.899231917220611</v>
      </c>
      <c r="S5" s="1">
        <v>98.001833404541017</v>
      </c>
      <c r="T5" s="1">
        <v>79.500181701660154</v>
      </c>
      <c r="V5" s="1">
        <v>50.483360349924574</v>
      </c>
      <c r="W5" s="1">
        <v>93.037669332727233</v>
      </c>
    </row>
    <row r="6" spans="1:24">
      <c r="A6" s="4" t="s">
        <v>35</v>
      </c>
      <c r="D6" s="4" t="s">
        <v>436</v>
      </c>
      <c r="G6" s="1">
        <v>50.483360349924574</v>
      </c>
      <c r="H6" s="1">
        <v>46.557004144372613</v>
      </c>
      <c r="J6" s="1">
        <v>50.483360349924574</v>
      </c>
      <c r="K6" s="1">
        <v>51.379872908633303</v>
      </c>
      <c r="M6" s="1">
        <v>50.483360349924574</v>
      </c>
      <c r="N6" s="1">
        <v>52.089669124251657</v>
      </c>
      <c r="P6" s="1">
        <v>69.82962532672795</v>
      </c>
      <c r="Q6" s="1">
        <v>30.245128302494589</v>
      </c>
      <c r="S6" s="1">
        <v>51.440022682636005</v>
      </c>
      <c r="T6" s="1">
        <v>68.9297608242195</v>
      </c>
      <c r="V6" s="1">
        <v>86.647065558830263</v>
      </c>
      <c r="W6" s="1">
        <v>139.08005306298946</v>
      </c>
    </row>
    <row r="7" spans="1:24">
      <c r="A7" s="4" t="s">
        <v>120</v>
      </c>
      <c r="D7" s="4" t="s">
        <v>437</v>
      </c>
      <c r="G7" s="1">
        <v>144.00022282667817</v>
      </c>
      <c r="H7" s="1">
        <v>133.99907150717311</v>
      </c>
      <c r="J7" s="1">
        <v>144.00022282667817</v>
      </c>
      <c r="K7" s="1">
        <v>151.40910014866398</v>
      </c>
      <c r="M7" s="1">
        <v>50.987982246423748</v>
      </c>
      <c r="N7" s="1">
        <v>52.927846045526572</v>
      </c>
      <c r="P7" s="1">
        <v>71.384283877610116</v>
      </c>
      <c r="Q7" s="1">
        <v>35.350436691383834</v>
      </c>
      <c r="S7" s="1">
        <v>76.60080517649007</v>
      </c>
      <c r="T7" s="1">
        <v>76.60080517649007</v>
      </c>
      <c r="V7" s="1">
        <v>51.440022682636005</v>
      </c>
      <c r="W7" s="1">
        <v>95.059949831841806</v>
      </c>
    </row>
    <row r="8" spans="1:24">
      <c r="A8" s="4" t="s">
        <v>229</v>
      </c>
      <c r="D8" s="4" t="s">
        <v>438</v>
      </c>
      <c r="G8" s="1">
        <v>86.647065558830263</v>
      </c>
      <c r="H8" s="1">
        <v>65.26946797442443</v>
      </c>
      <c r="J8" s="1">
        <v>50.987982246423748</v>
      </c>
      <c r="K8" s="1">
        <v>53.258551019674783</v>
      </c>
      <c r="M8" s="1">
        <v>98.001833404541017</v>
      </c>
      <c r="N8" s="1">
        <v>98.742401596069342</v>
      </c>
      <c r="P8" s="1">
        <v>52.470050886190229</v>
      </c>
      <c r="Q8" s="1">
        <v>40.599921157411849</v>
      </c>
      <c r="S8" s="1">
        <v>52.470050886190229</v>
      </c>
      <c r="T8" s="1">
        <v>73.031003897558264</v>
      </c>
      <c r="V8" s="1">
        <v>78.500199152671058</v>
      </c>
      <c r="W8" s="1">
        <v>156.74790640987734</v>
      </c>
    </row>
    <row r="9" spans="1:24">
      <c r="A9" s="1" t="s">
        <v>52</v>
      </c>
      <c r="D9" s="4" t="s">
        <v>439</v>
      </c>
      <c r="G9" s="1">
        <v>71.669734412774119</v>
      </c>
      <c r="H9" s="1">
        <v>64.059968624371251</v>
      </c>
      <c r="J9" s="1">
        <v>98.001833404541017</v>
      </c>
      <c r="K9" s="1">
        <v>94.558401596069345</v>
      </c>
      <c r="M9" s="1">
        <v>71.91956445944254</v>
      </c>
      <c r="N9" s="1">
        <v>71.43433639241151</v>
      </c>
      <c r="P9" s="1">
        <v>62.41105263356539</v>
      </c>
      <c r="Q9" s="1">
        <v>29.847899327212147</v>
      </c>
      <c r="S9" s="1">
        <v>52.259890309775521</v>
      </c>
      <c r="T9" s="1">
        <v>68.999585743616137</v>
      </c>
      <c r="V9" s="1">
        <v>76.60080517649007</v>
      </c>
      <c r="W9" s="1">
        <v>76.60080517649007</v>
      </c>
    </row>
    <row r="10" spans="1:24">
      <c r="A10" s="4" t="s">
        <v>104</v>
      </c>
      <c r="D10" s="4" t="s">
        <v>440</v>
      </c>
      <c r="G10" s="1">
        <v>51.440022682636005</v>
      </c>
      <c r="H10" s="1">
        <v>49.139250968419987</v>
      </c>
      <c r="J10" s="1">
        <v>71.91956445944254</v>
      </c>
      <c r="K10" s="1">
        <v>70.554875780656729</v>
      </c>
      <c r="M10" s="1">
        <v>86.647065558830263</v>
      </c>
      <c r="N10" s="1">
        <v>81.687866953744503</v>
      </c>
      <c r="P10" s="1">
        <v>52.259890309775521</v>
      </c>
      <c r="Q10" s="1">
        <v>39.30044120491123</v>
      </c>
      <c r="S10" s="1"/>
      <c r="T10" s="1"/>
      <c r="V10" s="1">
        <v>71.384283877610116</v>
      </c>
      <c r="W10" s="1">
        <v>141.92934110391883</v>
      </c>
    </row>
    <row r="11" spans="1:24">
      <c r="A11" s="4" t="s">
        <v>186</v>
      </c>
      <c r="D11" s="4" t="s">
        <v>441</v>
      </c>
      <c r="G11" s="1">
        <v>72.199032039773115</v>
      </c>
      <c r="H11" s="1">
        <v>63.180076915852887</v>
      </c>
      <c r="J11" s="1">
        <v>86.647065558830263</v>
      </c>
      <c r="K11" s="1">
        <v>88.70958947669854</v>
      </c>
      <c r="M11" s="1">
        <v>51.427091621695659</v>
      </c>
      <c r="N11" s="1">
        <v>52.788652438593076</v>
      </c>
      <c r="P11" s="1">
        <v>74.000008185075814</v>
      </c>
      <c r="Q11" s="1">
        <v>29.230585345594861</v>
      </c>
      <c r="S11" s="1"/>
      <c r="T11" s="1"/>
      <c r="V11" s="1">
        <v>52.470050886190229</v>
      </c>
      <c r="W11" s="1">
        <v>96.140065801246081</v>
      </c>
    </row>
    <row r="12" spans="1:24">
      <c r="A12" s="4" t="s">
        <v>165</v>
      </c>
      <c r="D12" s="4" t="s">
        <v>442</v>
      </c>
      <c r="G12" s="1">
        <v>69.82962532672795</v>
      </c>
      <c r="H12" s="1">
        <v>65.999835375913477</v>
      </c>
      <c r="J12" s="1">
        <v>51.427091621695659</v>
      </c>
      <c r="K12" s="1">
        <v>49.97877690158537</v>
      </c>
      <c r="M12" s="1">
        <v>71.669734412774119</v>
      </c>
      <c r="N12" s="1">
        <v>77.400221955928345</v>
      </c>
      <c r="P12" s="1">
        <v>77.199998397827144</v>
      </c>
      <c r="Q12" s="1">
        <v>43.04448107491293</v>
      </c>
      <c r="S12" s="1"/>
      <c r="T12" s="1"/>
      <c r="V12" s="1">
        <v>52.259890309775521</v>
      </c>
      <c r="W12" s="1">
        <v>98.999734402003938</v>
      </c>
    </row>
    <row r="13" spans="1:24">
      <c r="A13" s="1" t="s">
        <v>254</v>
      </c>
      <c r="D13" s="4" t="s">
        <v>443</v>
      </c>
      <c r="G13" s="1">
        <v>78.500199152671058</v>
      </c>
      <c r="H13" s="1">
        <v>68.780214421399933</v>
      </c>
      <c r="J13" s="1">
        <v>71.669734412774119</v>
      </c>
      <c r="K13" s="1">
        <v>75.399889527910801</v>
      </c>
      <c r="M13" s="1">
        <v>51.440022682636005</v>
      </c>
      <c r="N13" s="1">
        <v>52.800091394313021</v>
      </c>
      <c r="P13" s="1">
        <v>72.856156706464915</v>
      </c>
      <c r="Q13" s="1">
        <v>40.999353444171142</v>
      </c>
      <c r="S13" s="1"/>
      <c r="T13" s="1"/>
      <c r="V13" s="1">
        <v>77.093074777220323</v>
      </c>
      <c r="W13" s="1">
        <v>151.64096857558582</v>
      </c>
    </row>
    <row r="14" spans="1:24">
      <c r="A14" s="4" t="s">
        <v>40</v>
      </c>
      <c r="D14" s="4" t="s">
        <v>444</v>
      </c>
      <c r="G14" s="1">
        <v>71.880085271259048</v>
      </c>
      <c r="H14" s="1">
        <v>65.814966226814974</v>
      </c>
      <c r="J14" s="1">
        <v>51.440022682636005</v>
      </c>
      <c r="K14" s="1">
        <v>52.469963904487862</v>
      </c>
      <c r="M14" s="1">
        <v>72.199032039773115</v>
      </c>
      <c r="N14" s="1">
        <v>74.836199918981961</v>
      </c>
      <c r="P14" s="1">
        <v>75.588110878341297</v>
      </c>
      <c r="Q14" s="1">
        <v>43.999923372561774</v>
      </c>
      <c r="S14" s="1"/>
      <c r="T14" s="1"/>
      <c r="V14" s="1">
        <v>78.050742830420347</v>
      </c>
      <c r="W14" s="1">
        <v>209.20000000000002</v>
      </c>
    </row>
    <row r="15" spans="1:24">
      <c r="A15" s="4" t="s">
        <v>250</v>
      </c>
      <c r="D15" s="4" t="s">
        <v>445</v>
      </c>
      <c r="G15" s="1">
        <v>76.60080517649007</v>
      </c>
      <c r="H15" s="1">
        <v>68.119171884143014</v>
      </c>
      <c r="J15" s="1">
        <v>72.199032039773115</v>
      </c>
      <c r="K15" s="1">
        <v>77.38077241572266</v>
      </c>
      <c r="M15" s="1">
        <v>69.82962532672795</v>
      </c>
      <c r="N15" s="1">
        <v>73.000168000050024</v>
      </c>
      <c r="P15" s="1">
        <v>75.064728879187584</v>
      </c>
      <c r="Q15" s="1">
        <v>45.997102353403342</v>
      </c>
      <c r="S15" s="1"/>
      <c r="T15" s="1"/>
      <c r="V15" s="1">
        <v>72.856156706464915</v>
      </c>
      <c r="W15" s="1">
        <v>149.36415569207577</v>
      </c>
    </row>
    <row r="16" spans="1:24">
      <c r="A16" s="4" t="s">
        <v>292</v>
      </c>
      <c r="D16" s="4" t="s">
        <v>446</v>
      </c>
      <c r="G16" s="1">
        <v>71.384283877610116</v>
      </c>
      <c r="H16" s="1">
        <v>61.570897754474167</v>
      </c>
      <c r="J16" s="1">
        <v>69.82962532672795</v>
      </c>
      <c r="K16" s="1">
        <v>72.000095081915859</v>
      </c>
      <c r="M16" s="1">
        <v>78.500199152671058</v>
      </c>
      <c r="N16" s="1">
        <v>82.00025643977132</v>
      </c>
      <c r="P16" s="1">
        <v>80.229001225310327</v>
      </c>
      <c r="Q16" s="1">
        <v>44.798091064453125</v>
      </c>
      <c r="S16" s="1"/>
      <c r="T16" s="1"/>
      <c r="V16" s="1">
        <v>75.588110878341297</v>
      </c>
      <c r="W16" s="1">
        <v>150.20484758065442</v>
      </c>
    </row>
    <row r="17" spans="1:24">
      <c r="A17" s="4" t="s">
        <v>198</v>
      </c>
      <c r="D17" s="4" t="s">
        <v>447</v>
      </c>
      <c r="G17" s="1">
        <v>52.470050886190229</v>
      </c>
      <c r="H17" s="1">
        <v>51.090282700934047</v>
      </c>
      <c r="J17" s="1">
        <v>78.500199152671058</v>
      </c>
      <c r="K17" s="1">
        <v>79.700050816726446</v>
      </c>
      <c r="M17" s="1">
        <v>71.880085271259048</v>
      </c>
      <c r="N17" s="1">
        <v>76.033196633357576</v>
      </c>
      <c r="P17" s="1">
        <v>101.61702039213867</v>
      </c>
      <c r="Q17" s="1">
        <v>43.242476001965329</v>
      </c>
      <c r="S17" s="1"/>
      <c r="T17" s="1"/>
      <c r="V17" s="1">
        <v>75.064728879187584</v>
      </c>
      <c r="W17" s="1">
        <v>151.38940726546738</v>
      </c>
    </row>
    <row r="18" spans="1:24">
      <c r="A18" s="4" t="s">
        <v>29</v>
      </c>
      <c r="D18" s="4" t="s">
        <v>448</v>
      </c>
      <c r="G18" s="1">
        <v>72.433303619733053</v>
      </c>
      <c r="H18" s="1">
        <v>66.780145150164813</v>
      </c>
      <c r="J18" s="1">
        <v>71.880085271259048</v>
      </c>
      <c r="K18" s="1">
        <v>74.999850042128372</v>
      </c>
      <c r="M18" s="1">
        <v>71.384283877610116</v>
      </c>
      <c r="N18" s="1">
        <v>74.474891365712111</v>
      </c>
      <c r="P18" s="1">
        <v>102.52568618409707</v>
      </c>
      <c r="Q18" s="1">
        <v>49.366806532884837</v>
      </c>
      <c r="S18" s="1"/>
      <c r="T18" s="1"/>
      <c r="V18" s="1">
        <v>80.229001225310327</v>
      </c>
      <c r="W18" s="1">
        <v>154.00050064086915</v>
      </c>
    </row>
    <row r="19" spans="1:24">
      <c r="A19" s="1" t="s">
        <v>359</v>
      </c>
      <c r="D19" s="4" t="s">
        <v>449</v>
      </c>
      <c r="G19" s="1">
        <v>62.41105263356539</v>
      </c>
      <c r="H19" s="1">
        <v>51.840071306125097</v>
      </c>
      <c r="J19" s="1">
        <v>76.60080517649007</v>
      </c>
      <c r="K19" s="1">
        <v>76.60080517649007</v>
      </c>
      <c r="M19" s="1">
        <v>52.470050886190229</v>
      </c>
      <c r="N19" s="1">
        <v>52.470315884973843</v>
      </c>
      <c r="P19" s="1">
        <v>92.047466536592495</v>
      </c>
      <c r="Q19" s="1">
        <v>43.359441239707564</v>
      </c>
      <c r="S19" s="1"/>
      <c r="T19" s="1"/>
      <c r="V19" s="1">
        <v>347.27199999999999</v>
      </c>
      <c r="W19" s="1">
        <v>472.79200000000003</v>
      </c>
    </row>
    <row r="20" spans="1:24">
      <c r="A20" s="4" t="s">
        <v>85</v>
      </c>
      <c r="D20" s="4" t="s">
        <v>450</v>
      </c>
      <c r="G20" s="1">
        <v>71.17025906800076</v>
      </c>
      <c r="H20" s="1">
        <v>64.770189168281021</v>
      </c>
      <c r="J20" s="1">
        <v>71.384283877610116</v>
      </c>
      <c r="K20" s="1">
        <v>73.219189327959114</v>
      </c>
      <c r="M20" s="1">
        <v>72.433303619733053</v>
      </c>
      <c r="N20" s="1">
        <v>75.340870443819909</v>
      </c>
      <c r="P20" s="1">
        <v>75.819996948242192</v>
      </c>
      <c r="Q20" s="1">
        <v>43.761720097887043</v>
      </c>
      <c r="S20" s="1"/>
      <c r="T20" s="1"/>
      <c r="V20" s="1">
        <v>107.80892056953007</v>
      </c>
      <c r="W20" s="1">
        <v>187.66213553836093</v>
      </c>
    </row>
    <row r="21" spans="1:24">
      <c r="A21" s="4" t="s">
        <v>73</v>
      </c>
      <c r="D21" s="4" t="s">
        <v>451</v>
      </c>
      <c r="G21" s="1">
        <v>52.259890309775521</v>
      </c>
      <c r="H21" s="1">
        <v>50.629647073064774</v>
      </c>
      <c r="J21" s="1">
        <v>52.470050886190229</v>
      </c>
      <c r="K21" s="1">
        <v>52.929959263986241</v>
      </c>
      <c r="M21" s="1">
        <v>62.41105263356539</v>
      </c>
      <c r="N21" s="1">
        <v>68.935754554566543</v>
      </c>
      <c r="P21" s="1">
        <v>75.919998672485349</v>
      </c>
      <c r="Q21" s="1">
        <v>37.655999999999999</v>
      </c>
      <c r="S21" s="1"/>
      <c r="T21" s="1"/>
      <c r="V21" s="1"/>
      <c r="W21" s="1"/>
    </row>
    <row r="22" spans="1:24">
      <c r="A22" s="4" t="s">
        <v>51</v>
      </c>
      <c r="D22" s="4" t="s">
        <v>452</v>
      </c>
      <c r="G22" s="1">
        <v>75.273297999999997</v>
      </c>
      <c r="H22" s="1">
        <v>65.943752957001692</v>
      </c>
      <c r="J22" s="1">
        <v>72.433303619733053</v>
      </c>
      <c r="K22" s="1">
        <v>75.303962382627816</v>
      </c>
      <c r="M22" s="1">
        <v>71.17025906800076</v>
      </c>
      <c r="N22" s="1">
        <v>84.000674404976323</v>
      </c>
      <c r="P22" s="1">
        <v>76.260001342773435</v>
      </c>
      <c r="Q22" s="1">
        <v>40.883968742810943</v>
      </c>
      <c r="S22" s="1"/>
      <c r="T22" s="1"/>
      <c r="U22" s="5" t="s">
        <v>429</v>
      </c>
      <c r="V22" s="6" t="s">
        <v>430</v>
      </c>
      <c r="W22" s="6" t="s">
        <v>2801</v>
      </c>
    </row>
    <row r="23" spans="1:24" ht="18">
      <c r="A23" s="4" t="s">
        <v>84</v>
      </c>
      <c r="D23" s="4" t="s">
        <v>453</v>
      </c>
      <c r="G23" s="1">
        <v>71.000203294942068</v>
      </c>
      <c r="H23" s="1">
        <v>92.220087682065966</v>
      </c>
      <c r="J23" s="1">
        <v>62.41105263356539</v>
      </c>
      <c r="K23" s="1">
        <v>69.454181078092176</v>
      </c>
      <c r="M23" s="1">
        <v>52.259890309775521</v>
      </c>
      <c r="N23" s="1">
        <v>52.590055838087856</v>
      </c>
      <c r="P23" s="1">
        <v>76.510001663208016</v>
      </c>
      <c r="Q23" s="1">
        <v>39.538799201965332</v>
      </c>
      <c r="S23" s="1"/>
      <c r="T23" s="1" t="s">
        <v>2812</v>
      </c>
      <c r="U23" s="1" cm="1">
        <f t="array" ref="U23">_xll.S(T23,25)</f>
        <v>111.29440159606933</v>
      </c>
      <c r="V23" s="1" cm="1">
        <f t="array" ref="V23">_xll.CP(T23,25)</f>
        <v>100.36956079213867</v>
      </c>
      <c r="W23" s="1">
        <f>V23/U23</f>
        <v>0.90183836161336162</v>
      </c>
      <c r="X23" s="36"/>
    </row>
    <row r="24" spans="1:24" ht="18">
      <c r="A24" s="4" t="s">
        <v>47</v>
      </c>
      <c r="D24" s="4" t="s">
        <v>454</v>
      </c>
      <c r="G24" s="1">
        <v>74.000008185075814</v>
      </c>
      <c r="H24" s="1">
        <v>66.000350799174029</v>
      </c>
      <c r="J24" s="1">
        <v>71.17025906800076</v>
      </c>
      <c r="K24" s="1">
        <v>66.000022856915209</v>
      </c>
      <c r="M24" s="1">
        <v>75.273297999999997</v>
      </c>
      <c r="N24" s="1">
        <v>75.060232588208009</v>
      </c>
      <c r="P24" s="1">
        <v>76.599996032714841</v>
      </c>
      <c r="Q24" s="1">
        <v>37.363121276855473</v>
      </c>
      <c r="S24" s="1"/>
      <c r="T24" s="1" t="s">
        <v>2809</v>
      </c>
      <c r="U24" s="1" cm="1">
        <f t="array" ref="U24">_xll.S(T24,25)</f>
        <v>146.19999905395508</v>
      </c>
      <c r="V24" s="1" cm="1">
        <f t="array" ref="V24">_xll.CP(T24,25)</f>
        <v>102.99999635314941</v>
      </c>
      <c r="W24" s="1">
        <f>V24/U24</f>
        <v>0.70451434349966913</v>
      </c>
      <c r="X24" s="36"/>
    </row>
    <row r="25" spans="1:24" ht="18">
      <c r="A25" s="4" t="s">
        <v>94</v>
      </c>
      <c r="D25" s="4" t="s">
        <v>455</v>
      </c>
      <c r="G25" s="1">
        <v>77.093074777220323</v>
      </c>
      <c r="H25" s="1">
        <v>72.258777026263942</v>
      </c>
      <c r="J25" s="1">
        <v>75.925708882065976</v>
      </c>
      <c r="K25" s="1">
        <v>79.077598403930665</v>
      </c>
      <c r="M25" s="1">
        <v>71.000203294942068</v>
      </c>
      <c r="N25" s="1">
        <v>83.000318050513684</v>
      </c>
      <c r="P25" s="1">
        <v>77.030001052856448</v>
      </c>
      <c r="Q25" s="1">
        <v>41.093886284716802</v>
      </c>
      <c r="S25" s="1"/>
      <c r="T25" s="1" t="s">
        <v>2810</v>
      </c>
      <c r="U25" s="1" cm="1">
        <f t="array" ref="U25">_xll.S(T25,25)</f>
        <v>181.99999386596681</v>
      </c>
      <c r="V25" s="1" cm="1">
        <f t="array" ref="V25">_xll.CP(T25,25)</f>
        <v>148.00058871459962</v>
      </c>
      <c r="W25" s="1">
        <f>V25/U25</f>
        <v>0.81319007528975018</v>
      </c>
      <c r="X25" s="36"/>
    </row>
    <row r="26" spans="1:24" ht="18">
      <c r="A26" s="4" t="s">
        <v>334</v>
      </c>
      <c r="D26" s="4" t="s">
        <v>456</v>
      </c>
      <c r="G26" s="1">
        <v>71.339639649370682</v>
      </c>
      <c r="H26" s="1">
        <v>65.650187602312258</v>
      </c>
      <c r="J26" s="1">
        <v>52.259890309775521</v>
      </c>
      <c r="K26" s="1">
        <v>52.760090824222431</v>
      </c>
      <c r="M26" s="1">
        <v>74.000008185075814</v>
      </c>
      <c r="N26" s="1">
        <v>78.99968366066507</v>
      </c>
      <c r="P26" s="1">
        <v>77.861331039942883</v>
      </c>
      <c r="Q26" s="1">
        <v>55.739687819354323</v>
      </c>
      <c r="S26" s="1"/>
      <c r="T26" s="1" t="s">
        <v>2811</v>
      </c>
      <c r="U26" s="1" cm="1">
        <f t="array" ref="U26">_xll.S(T26,25)</f>
        <v>210.99999911499023</v>
      </c>
      <c r="V26" s="1" cm="1">
        <f t="array" ref="V26">_xll.CP(T26,25)</f>
        <v>166.00019680786133</v>
      </c>
      <c r="W26" s="1">
        <f>V26/U26</f>
        <v>0.78673079385841593</v>
      </c>
      <c r="X26" s="36"/>
    </row>
    <row r="27" spans="1:24">
      <c r="A27" s="4" t="s">
        <v>330</v>
      </c>
      <c r="D27" s="4" t="s">
        <v>457</v>
      </c>
      <c r="G27" s="1">
        <v>78.050742830420347</v>
      </c>
      <c r="H27" s="1">
        <v>72.395278002722605</v>
      </c>
      <c r="J27" s="1">
        <v>75.411245922367854</v>
      </c>
      <c r="K27" s="1">
        <v>75.897027799999989</v>
      </c>
      <c r="M27" s="1">
        <v>75.849451984080517</v>
      </c>
      <c r="N27" s="1">
        <v>82.916682304718208</v>
      </c>
      <c r="P27" s="1"/>
      <c r="Q27" s="1"/>
      <c r="S27" s="1"/>
      <c r="T27" s="1" t="s">
        <v>923</v>
      </c>
      <c r="U27" s="1" cm="1">
        <f t="array" ref="U27">_xll.S(T27,25)</f>
        <v>158.99200000000002</v>
      </c>
      <c r="V27" s="1" cm="1">
        <f t="array" ref="V27">_xll.CP(T27,25)</f>
        <v>128.39710014866398</v>
      </c>
      <c r="W27" s="1">
        <f>V27/U27</f>
        <v>0.80756956418350589</v>
      </c>
      <c r="X27" s="36"/>
    </row>
    <row r="28" spans="1:24">
      <c r="A28" s="4" t="s">
        <v>76</v>
      </c>
      <c r="D28" s="4" t="s">
        <v>458</v>
      </c>
      <c r="G28" s="1">
        <v>73.905842798609953</v>
      </c>
      <c r="H28" s="1">
        <v>74.8566676419495</v>
      </c>
      <c r="J28" s="1">
        <v>75.273297999999997</v>
      </c>
      <c r="K28" s="1">
        <v>76.520642261349209</v>
      </c>
      <c r="M28" s="1">
        <v>77.093074777220323</v>
      </c>
      <c r="N28" s="1">
        <v>77.59299741371521</v>
      </c>
      <c r="S28" s="1"/>
      <c r="X28" s="36"/>
    </row>
    <row r="29" spans="1:24">
      <c r="A29" s="4" t="s">
        <v>270</v>
      </c>
      <c r="D29" s="4" t="s">
        <v>459</v>
      </c>
      <c r="G29" s="1">
        <v>72.856156706464915</v>
      </c>
      <c r="H29" s="1">
        <v>67.027051985924288</v>
      </c>
      <c r="J29" s="1">
        <v>71.000203294942068</v>
      </c>
      <c r="K29" s="1">
        <v>77.000253202176651</v>
      </c>
      <c r="M29" s="1">
        <v>71.339639649370682</v>
      </c>
      <c r="N29" s="1">
        <v>73.000088104766846</v>
      </c>
      <c r="S29" s="1"/>
    </row>
    <row r="30" spans="1:24">
      <c r="A30" s="4" t="s">
        <v>230</v>
      </c>
      <c r="D30" s="4" t="s">
        <v>460</v>
      </c>
      <c r="G30" s="1">
        <v>75.588110878341297</v>
      </c>
      <c r="H30" s="1">
        <v>69.83935708714445</v>
      </c>
      <c r="J30" s="1">
        <v>74.000008185075814</v>
      </c>
      <c r="K30" s="1">
        <v>77.000531115396498</v>
      </c>
      <c r="M30" s="1">
        <v>78.050742830420347</v>
      </c>
      <c r="N30" s="1">
        <v>79.023199581062329</v>
      </c>
      <c r="S30" s="1"/>
      <c r="T30" s="1"/>
      <c r="V30" s="1"/>
      <c r="W30" s="1"/>
    </row>
    <row r="31" spans="1:24">
      <c r="A31" s="4" t="s">
        <v>238</v>
      </c>
      <c r="D31" s="4" t="s">
        <v>461</v>
      </c>
      <c r="G31" s="1">
        <v>93.199739476227492</v>
      </c>
      <c r="H31" s="1">
        <v>89.866534966563904</v>
      </c>
      <c r="J31" s="1">
        <v>75.849451984080517</v>
      </c>
      <c r="K31" s="1">
        <v>76.266375882857801</v>
      </c>
      <c r="M31" s="1">
        <v>73.905842798609953</v>
      </c>
      <c r="N31" s="1">
        <v>78.280072261962246</v>
      </c>
      <c r="S31" s="1"/>
      <c r="T31" s="1"/>
      <c r="V31" s="1"/>
      <c r="W31" s="1"/>
    </row>
    <row r="32" spans="1:24">
      <c r="A32" s="4" t="s">
        <v>285</v>
      </c>
      <c r="D32" s="4" t="s">
        <v>462</v>
      </c>
      <c r="G32" s="1">
        <v>106.93894193876847</v>
      </c>
      <c r="H32" s="1">
        <v>99.575794153448669</v>
      </c>
      <c r="J32" s="1">
        <v>77.093074777220323</v>
      </c>
      <c r="K32" s="1">
        <v>79.594577006457968</v>
      </c>
      <c r="M32" s="1">
        <v>73.545515199999997</v>
      </c>
      <c r="N32" s="1">
        <v>77.319928040369874</v>
      </c>
      <c r="S32" s="1"/>
      <c r="T32" s="1"/>
      <c r="V32" s="1"/>
      <c r="W32" s="1"/>
    </row>
    <row r="33" spans="1:23">
      <c r="A33" s="4" t="s">
        <v>312</v>
      </c>
      <c r="D33" s="4" t="s">
        <v>463</v>
      </c>
      <c r="G33" s="1">
        <v>75.064728879187584</v>
      </c>
      <c r="H33" s="1">
        <v>72.171766956659454</v>
      </c>
      <c r="J33" s="1">
        <v>71.339639649370682</v>
      </c>
      <c r="K33" s="1">
        <v>71.900108965205888</v>
      </c>
      <c r="M33" s="1">
        <v>72.856156706464915</v>
      </c>
      <c r="N33" s="1">
        <v>76.986140484462666</v>
      </c>
      <c r="S33" s="1"/>
      <c r="T33" s="1"/>
      <c r="V33" s="1"/>
      <c r="W33" s="1"/>
    </row>
    <row r="34" spans="1:23">
      <c r="A34" s="4" t="s">
        <v>14</v>
      </c>
      <c r="D34" s="4" t="s">
        <v>464</v>
      </c>
      <c r="G34" s="1">
        <v>94.995934850928549</v>
      </c>
      <c r="H34" s="1">
        <v>91.000110053797272</v>
      </c>
      <c r="J34" s="1">
        <v>78.050742830420347</v>
      </c>
      <c r="K34" s="1">
        <v>78.965088278146936</v>
      </c>
      <c r="M34" s="1">
        <v>75.588110878341297</v>
      </c>
      <c r="N34" s="1">
        <v>77.403690698491005</v>
      </c>
      <c r="S34" s="1"/>
      <c r="T34" s="1"/>
      <c r="V34" s="1"/>
      <c r="W34" s="1"/>
    </row>
    <row r="35" spans="1:23">
      <c r="A35" s="4" t="s">
        <v>320</v>
      </c>
      <c r="D35" s="4" t="s">
        <v>465</v>
      </c>
      <c r="G35" s="1">
        <v>91.800324266529927</v>
      </c>
      <c r="H35" s="1">
        <v>78.739772347052863</v>
      </c>
      <c r="J35" s="1">
        <v>73.905842798609953</v>
      </c>
      <c r="K35" s="1">
        <v>75.316383368212882</v>
      </c>
      <c r="M35" s="1">
        <v>93.199739476227492</v>
      </c>
      <c r="N35" s="1">
        <v>99.731078242358393</v>
      </c>
      <c r="S35" s="1"/>
      <c r="T35" s="1"/>
      <c r="V35" s="1"/>
      <c r="W35" s="1"/>
    </row>
    <row r="36" spans="1:23">
      <c r="A36" s="4" t="s">
        <v>131</v>
      </c>
      <c r="D36" s="4" t="s">
        <v>466</v>
      </c>
      <c r="G36" s="1">
        <v>100.00137586032798</v>
      </c>
      <c r="H36" s="1">
        <v>91.99874778519046</v>
      </c>
      <c r="J36" s="1">
        <v>72.856156706464915</v>
      </c>
      <c r="K36" s="1">
        <v>75.06057384476405</v>
      </c>
      <c r="M36" s="1">
        <v>106.93894193876847</v>
      </c>
      <c r="N36" s="1">
        <v>99.937642324771772</v>
      </c>
      <c r="S36" s="1"/>
      <c r="T36" s="1"/>
      <c r="V36" s="1"/>
      <c r="W36" s="1"/>
    </row>
    <row r="37" spans="1:23">
      <c r="A37" s="4" t="s">
        <v>33</v>
      </c>
      <c r="D37" s="4" t="s">
        <v>467</v>
      </c>
      <c r="G37" s="1">
        <v>96.941285388035723</v>
      </c>
      <c r="H37" s="1">
        <v>91.39867513579496</v>
      </c>
      <c r="J37" s="1">
        <v>75.588110878341297</v>
      </c>
      <c r="K37" s="1">
        <v>76.741774002743995</v>
      </c>
      <c r="M37" s="1">
        <v>75.064728879187584</v>
      </c>
      <c r="N37" s="1">
        <v>77.495665903662669</v>
      </c>
      <c r="S37" s="1"/>
      <c r="T37" s="1"/>
    </row>
    <row r="38" spans="1:23">
      <c r="A38" s="4" t="s">
        <v>13</v>
      </c>
      <c r="D38" s="4" t="s">
        <v>468</v>
      </c>
      <c r="G38" s="1">
        <v>95.347701522962652</v>
      </c>
      <c r="H38" s="1">
        <v>94.569492089691735</v>
      </c>
      <c r="J38" s="1">
        <v>93.199739476227492</v>
      </c>
      <c r="K38" s="1">
        <v>101.65343927690105</v>
      </c>
      <c r="M38" s="1">
        <v>94.995934850928549</v>
      </c>
      <c r="N38" s="1">
        <v>109.99925458405376</v>
      </c>
      <c r="S38" s="1"/>
      <c r="T38" s="1"/>
    </row>
    <row r="39" spans="1:23">
      <c r="A39" s="4" t="s">
        <v>7</v>
      </c>
      <c r="D39" s="4" t="s">
        <v>469</v>
      </c>
      <c r="G39" s="1">
        <v>97.685260675734099</v>
      </c>
      <c r="H39" s="1">
        <v>94.966716055350986</v>
      </c>
      <c r="J39" s="1">
        <v>106.93894193876847</v>
      </c>
      <c r="K39" s="1">
        <v>110.62721842396863</v>
      </c>
      <c r="M39" s="1">
        <v>91.800324266529927</v>
      </c>
      <c r="N39" s="1">
        <v>100.00048964237112</v>
      </c>
      <c r="S39" s="1"/>
      <c r="T39" s="1"/>
    </row>
    <row r="40" spans="1:23">
      <c r="A40" s="4" t="s">
        <v>266</v>
      </c>
      <c r="D40" s="4" t="s">
        <v>470</v>
      </c>
      <c r="G40" s="1">
        <v>108.9706255250526</v>
      </c>
      <c r="H40" s="1">
        <v>106.74815785677285</v>
      </c>
      <c r="J40" s="1">
        <v>75.064728879187584</v>
      </c>
      <c r="K40" s="1">
        <v>75.942168328096685</v>
      </c>
      <c r="M40" s="1">
        <v>100.00137586032798</v>
      </c>
      <c r="N40" s="1">
        <v>102.90264639283404</v>
      </c>
      <c r="S40" s="1"/>
      <c r="T40" s="1"/>
    </row>
    <row r="41" spans="1:23">
      <c r="A41" s="4" t="s">
        <v>211</v>
      </c>
      <c r="D41" s="4" t="s">
        <v>471</v>
      </c>
      <c r="G41" s="1">
        <v>98.246181306362672</v>
      </c>
      <c r="H41" s="1">
        <v>88.393608284164216</v>
      </c>
      <c r="J41" s="1">
        <v>94.995934850928549</v>
      </c>
      <c r="K41" s="1">
        <v>103.00023484141371</v>
      </c>
      <c r="M41" s="1">
        <v>95.347701522962652</v>
      </c>
      <c r="N41" s="1">
        <v>100.05375061622925</v>
      </c>
      <c r="S41" s="1"/>
      <c r="T41" s="1"/>
    </row>
    <row r="42" spans="1:23">
      <c r="A42" s="4" t="s">
        <v>22</v>
      </c>
      <c r="D42" s="4" t="s">
        <v>472</v>
      </c>
      <c r="G42" s="1">
        <v>97.150117678513482</v>
      </c>
      <c r="H42" s="1">
        <v>92.000391588479403</v>
      </c>
      <c r="J42" s="1">
        <v>91.800324266529927</v>
      </c>
      <c r="K42" s="1">
        <v>96.460323118503027</v>
      </c>
      <c r="M42" s="1">
        <v>97.685260675734099</v>
      </c>
      <c r="N42" s="1">
        <v>105.19139886622897</v>
      </c>
      <c r="S42" s="1"/>
      <c r="T42" s="1"/>
    </row>
    <row r="43" spans="1:23">
      <c r="A43" s="1" t="s">
        <v>56</v>
      </c>
      <c r="D43" s="4" t="s">
        <v>473</v>
      </c>
      <c r="G43" s="1">
        <v>82.393838399999993</v>
      </c>
      <c r="H43" s="1">
        <v>75.16948864766006</v>
      </c>
      <c r="J43" s="1">
        <v>100.00137586032798</v>
      </c>
      <c r="K43" s="1">
        <v>102.00117877417517</v>
      </c>
      <c r="M43" s="1">
        <v>108.9706255250526</v>
      </c>
      <c r="N43" s="1">
        <v>99.96821958439331</v>
      </c>
      <c r="S43" s="1"/>
      <c r="T43" s="1"/>
    </row>
    <row r="44" spans="1:23">
      <c r="A44" s="4" t="s">
        <v>44</v>
      </c>
      <c r="D44" s="4" t="s">
        <v>474</v>
      </c>
      <c r="G44" s="1">
        <v>80.229001225310327</v>
      </c>
      <c r="H44" s="1">
        <v>75.925708882065976</v>
      </c>
      <c r="J44" s="1">
        <v>96.941285388035723</v>
      </c>
      <c r="K44" s="1">
        <v>100.00160158636953</v>
      </c>
      <c r="M44" s="1">
        <v>98.246181306362672</v>
      </c>
      <c r="N44" s="1">
        <v>97.563085053817886</v>
      </c>
      <c r="S44" s="1"/>
      <c r="T44" s="1"/>
    </row>
    <row r="45" spans="1:23">
      <c r="A45" s="4" t="s">
        <v>91</v>
      </c>
      <c r="D45" s="4" t="s">
        <v>475</v>
      </c>
      <c r="G45" s="1">
        <v>99.101989029354542</v>
      </c>
      <c r="H45" s="1">
        <v>92.419776264960376</v>
      </c>
      <c r="J45" s="1">
        <v>85.842013047673589</v>
      </c>
      <c r="K45" s="1">
        <v>105.30711201921117</v>
      </c>
      <c r="M45" s="1">
        <v>97.150117678513482</v>
      </c>
      <c r="N45" s="1">
        <v>106.00194257980061</v>
      </c>
      <c r="S45" s="1"/>
      <c r="T45" s="1"/>
    </row>
    <row r="46" spans="1:23">
      <c r="A46" s="4" t="s">
        <v>28</v>
      </c>
      <c r="D46" s="4" t="s">
        <v>476</v>
      </c>
      <c r="G46" s="1">
        <v>92.379483234820498</v>
      </c>
      <c r="H46" s="1">
        <v>98.826161132194528</v>
      </c>
      <c r="J46" s="1">
        <v>121.33999815368652</v>
      </c>
      <c r="K46" s="1">
        <v>100.36956079213867</v>
      </c>
      <c r="L46" s="1">
        <v>102.99999635314941</v>
      </c>
      <c r="M46" s="1">
        <v>103</v>
      </c>
      <c r="N46" s="1">
        <v>166.00019680786133</v>
      </c>
      <c r="S46" s="1"/>
      <c r="T46" s="1"/>
    </row>
    <row r="47" spans="1:23">
      <c r="A47" s="4" t="s">
        <v>202</v>
      </c>
      <c r="D47" s="4" t="s">
        <v>477</v>
      </c>
      <c r="G47" s="1">
        <v>98.299402969825906</v>
      </c>
      <c r="H47" s="1">
        <v>91.207910868017052</v>
      </c>
      <c r="J47" s="1">
        <v>108.9706255250526</v>
      </c>
      <c r="K47" s="1">
        <v>102.93000073242187</v>
      </c>
      <c r="M47" s="1">
        <v>80.229001225310327</v>
      </c>
      <c r="N47" s="1">
        <v>83.99799287414551</v>
      </c>
      <c r="S47" s="1"/>
      <c r="T47" s="1"/>
    </row>
    <row r="48" spans="1:23">
      <c r="A48" s="4" t="s">
        <v>318</v>
      </c>
      <c r="D48" s="4" t="s">
        <v>478</v>
      </c>
      <c r="G48" s="1">
        <v>101.61702039213867</v>
      </c>
      <c r="H48" s="1">
        <v>92.581483953904907</v>
      </c>
      <c r="J48" s="1">
        <v>98.246181306362672</v>
      </c>
      <c r="K48" s="1">
        <v>99.205392789185225</v>
      </c>
      <c r="M48" s="1">
        <v>99.101989029354542</v>
      </c>
      <c r="N48" s="1">
        <v>98.724138620636111</v>
      </c>
      <c r="S48" s="1"/>
      <c r="T48" s="1"/>
    </row>
    <row r="49" spans="1:20">
      <c r="A49" s="1" t="s">
        <v>183</v>
      </c>
      <c r="D49" s="4" t="s">
        <v>479</v>
      </c>
      <c r="G49" s="1">
        <v>100.41144174987144</v>
      </c>
      <c r="H49" s="1">
        <v>92.632970632075967</v>
      </c>
      <c r="J49" s="1">
        <v>97.150117678513482</v>
      </c>
      <c r="K49" s="1">
        <v>101.80070209624121</v>
      </c>
      <c r="M49" s="1">
        <v>98.299402969825906</v>
      </c>
      <c r="N49" s="1">
        <v>98.887672722530795</v>
      </c>
      <c r="S49" s="1"/>
      <c r="T49" s="1"/>
    </row>
    <row r="50" spans="1:20">
      <c r="A50" s="4" t="s">
        <v>317</v>
      </c>
      <c r="D50" s="4" t="s">
        <v>480</v>
      </c>
      <c r="G50" s="1">
        <v>87.8644656408282</v>
      </c>
      <c r="H50" s="1">
        <v>93.089318922191907</v>
      </c>
      <c r="I50">
        <v>148</v>
      </c>
      <c r="J50" s="1">
        <v>102.99999635314941</v>
      </c>
      <c r="K50" s="1">
        <v>148.00058871459962</v>
      </c>
      <c r="M50" s="1">
        <v>101.61702039213867</v>
      </c>
      <c r="N50" s="1">
        <v>111.84225003494358</v>
      </c>
      <c r="S50" s="1"/>
      <c r="T50" s="1"/>
    </row>
    <row r="51" spans="1:20">
      <c r="A51" s="4" t="s">
        <v>347</v>
      </c>
      <c r="D51" s="4" t="s">
        <v>481</v>
      </c>
      <c r="G51" s="1">
        <v>102.52568618409707</v>
      </c>
      <c r="H51" s="1">
        <v>95.099818294663564</v>
      </c>
      <c r="J51" s="1">
        <v>80.229001225310327</v>
      </c>
      <c r="K51" s="1">
        <v>80.998044891357424</v>
      </c>
      <c r="M51" s="1">
        <v>100.41144174987144</v>
      </c>
      <c r="N51" s="1">
        <v>100.94025335195123</v>
      </c>
      <c r="S51" s="1"/>
      <c r="T51" s="1"/>
    </row>
    <row r="52" spans="1:20">
      <c r="A52" s="4" t="s">
        <v>291</v>
      </c>
      <c r="D52" s="4" t="s">
        <v>482</v>
      </c>
      <c r="G52" s="1">
        <v>101.84891495724132</v>
      </c>
      <c r="H52" s="1">
        <v>94.192666099111861</v>
      </c>
      <c r="J52" s="1">
        <v>99.101989029354542</v>
      </c>
      <c r="K52" s="1">
        <v>99.136188519906497</v>
      </c>
      <c r="M52" s="1">
        <v>87.8644656408282</v>
      </c>
      <c r="N52" s="1">
        <v>100.03710181408577</v>
      </c>
      <c r="S52" s="1"/>
      <c r="T52" s="1"/>
    </row>
    <row r="53" spans="1:20">
      <c r="A53" s="4" t="s">
        <v>176</v>
      </c>
      <c r="D53" s="4" t="s">
        <v>483</v>
      </c>
      <c r="G53" s="1">
        <v>100.32095844007368</v>
      </c>
      <c r="H53" s="1">
        <v>91.280357524557132</v>
      </c>
      <c r="J53" s="1">
        <v>92.379483234820498</v>
      </c>
      <c r="K53" s="1">
        <v>95.720852499030016</v>
      </c>
      <c r="M53" s="1">
        <v>102.52568618409707</v>
      </c>
      <c r="N53" s="1">
        <v>112.073718045319</v>
      </c>
      <c r="S53" s="1"/>
      <c r="T53" s="1"/>
    </row>
    <row r="54" spans="1:20">
      <c r="A54" s="4" t="s">
        <v>397</v>
      </c>
      <c r="D54" s="4" t="s">
        <v>484</v>
      </c>
      <c r="G54" s="1">
        <v>92.870201033258354</v>
      </c>
      <c r="H54" s="1">
        <v>83.999840338469042</v>
      </c>
      <c r="J54" s="1">
        <v>98.299402969825906</v>
      </c>
      <c r="K54" s="1">
        <v>97.282838232872109</v>
      </c>
      <c r="M54" s="1">
        <v>101.84891495724132</v>
      </c>
      <c r="N54" s="1">
        <v>109.9629975450369</v>
      </c>
      <c r="S54" s="1"/>
      <c r="T54" s="1"/>
    </row>
    <row r="55" spans="1:20">
      <c r="A55" s="4" t="s">
        <v>303</v>
      </c>
      <c r="D55" s="4" t="s">
        <v>485</v>
      </c>
      <c r="G55" s="1">
        <v>100.43154651097259</v>
      </c>
      <c r="H55" s="1">
        <v>90.864268681564695</v>
      </c>
      <c r="J55" s="1">
        <v>101.61702039213867</v>
      </c>
      <c r="K55" s="1">
        <v>107.8667017322998</v>
      </c>
      <c r="M55" s="1">
        <v>92.870201033258354</v>
      </c>
      <c r="N55" s="1">
        <v>99.000470691898727</v>
      </c>
      <c r="S55" s="1"/>
      <c r="T55" s="1"/>
    </row>
    <row r="56" spans="1:20">
      <c r="A56" s="1" t="s">
        <v>195</v>
      </c>
      <c r="D56" s="4" t="s">
        <v>486</v>
      </c>
      <c r="G56" s="1">
        <v>99.625313180887829</v>
      </c>
      <c r="H56" s="1">
        <v>96.234779730086302</v>
      </c>
      <c r="J56" s="1">
        <v>104.41158634797925</v>
      </c>
      <c r="K56" s="1">
        <v>128.39710014866398</v>
      </c>
      <c r="M56" s="1">
        <v>100.43154651097259</v>
      </c>
      <c r="N56" s="1">
        <v>105.85685198414993</v>
      </c>
      <c r="S56" s="1"/>
      <c r="T56" s="1"/>
    </row>
    <row r="57" spans="1:20">
      <c r="A57" s="4" t="s">
        <v>240</v>
      </c>
      <c r="D57" s="4" t="s">
        <v>487</v>
      </c>
      <c r="G57" s="1">
        <v>118.85199577592392</v>
      </c>
      <c r="H57" s="1">
        <v>114.56419440393067</v>
      </c>
      <c r="J57" s="1">
        <v>100.41144174987144</v>
      </c>
      <c r="K57" s="1">
        <v>101.67868473294286</v>
      </c>
      <c r="M57" s="1">
        <v>99.625313180887829</v>
      </c>
      <c r="N57" s="1">
        <v>100.04319364973011</v>
      </c>
      <c r="S57" s="1"/>
      <c r="T57" s="1"/>
    </row>
    <row r="58" spans="1:20">
      <c r="A58" s="4" t="s">
        <v>133</v>
      </c>
      <c r="D58" s="4" t="s">
        <v>488</v>
      </c>
      <c r="G58" s="1">
        <v>129.70057330521905</v>
      </c>
      <c r="H58" s="1">
        <v>115.99901369675698</v>
      </c>
      <c r="J58" s="1">
        <v>87.8644656408282</v>
      </c>
      <c r="K58" s="1">
        <v>100.83181474844783</v>
      </c>
      <c r="M58" s="1">
        <v>118.41000588989259</v>
      </c>
      <c r="N58" s="1">
        <v>100.00137262181839</v>
      </c>
    </row>
    <row r="59" spans="1:20">
      <c r="A59" s="4" t="s">
        <v>256</v>
      </c>
      <c r="D59" s="4" t="s">
        <v>489</v>
      </c>
      <c r="G59" s="1">
        <v>118.41000588989259</v>
      </c>
      <c r="H59" s="1">
        <v>88.885243836085522</v>
      </c>
      <c r="J59" s="1">
        <v>102.52568618409707</v>
      </c>
      <c r="K59" s="1">
        <v>104.5484375016399</v>
      </c>
      <c r="M59" s="1">
        <v>106.84265410870472</v>
      </c>
      <c r="N59" s="1">
        <v>97.574013552289557</v>
      </c>
    </row>
    <row r="60" spans="1:20">
      <c r="A60" s="4" t="s">
        <v>298</v>
      </c>
      <c r="D60" s="4" t="s">
        <v>490</v>
      </c>
      <c r="G60" s="1">
        <v>106.84265410870472</v>
      </c>
      <c r="H60" s="1">
        <v>90.223310780503084</v>
      </c>
      <c r="J60" s="1">
        <v>101.84891495724132</v>
      </c>
      <c r="K60" s="1">
        <v>109.22879896806259</v>
      </c>
      <c r="M60" s="1">
        <v>98.321875009840781</v>
      </c>
      <c r="N60" s="1">
        <v>99.972464609805101</v>
      </c>
    </row>
    <row r="61" spans="1:20">
      <c r="A61" s="4" t="s">
        <v>414</v>
      </c>
      <c r="D61" s="4" t="s">
        <v>491</v>
      </c>
      <c r="G61" s="1">
        <v>98.321875009840781</v>
      </c>
      <c r="H61" s="1">
        <v>94.156342536914551</v>
      </c>
      <c r="J61" s="1">
        <v>92.870201033258354</v>
      </c>
      <c r="K61" s="1">
        <v>95.999476180695481</v>
      </c>
      <c r="M61" s="1">
        <v>92.047466536592495</v>
      </c>
      <c r="N61" s="1">
        <v>96.017531282527102</v>
      </c>
    </row>
    <row r="62" spans="1:20">
      <c r="A62" s="4" t="s">
        <v>389</v>
      </c>
      <c r="D62" s="4" t="s">
        <v>492</v>
      </c>
      <c r="G62" s="1">
        <v>163.50925240786131</v>
      </c>
      <c r="H62" s="1">
        <v>152.36589150467989</v>
      </c>
      <c r="J62" s="1">
        <v>100.43154651097259</v>
      </c>
      <c r="K62" s="1">
        <v>100.8249832904728</v>
      </c>
      <c r="M62" s="1">
        <v>125.51189897451782</v>
      </c>
      <c r="N62" s="1">
        <v>125.52219890276139</v>
      </c>
    </row>
    <row r="63" spans="1:20">
      <c r="A63" s="4" t="s">
        <v>418</v>
      </c>
      <c r="D63" s="4" t="s">
        <v>493</v>
      </c>
      <c r="G63" s="1">
        <v>92.047466536592495</v>
      </c>
      <c r="H63" s="1">
        <v>95.231243404353322</v>
      </c>
      <c r="J63" s="1">
        <v>129.70057330521905</v>
      </c>
      <c r="K63" s="1">
        <v>131.9988568302164</v>
      </c>
      <c r="M63" s="1">
        <v>120.77787053294199</v>
      </c>
      <c r="N63" s="1">
        <v>126.35624486681691</v>
      </c>
    </row>
    <row r="64" spans="1:20">
      <c r="A64" s="4" t="s">
        <v>5</v>
      </c>
      <c r="D64" s="4" t="s">
        <v>494</v>
      </c>
      <c r="G64" s="1">
        <v>117.41240784766006</v>
      </c>
      <c r="H64" s="1">
        <v>117.99198096020126</v>
      </c>
      <c r="J64" s="1">
        <v>118.41000588989259</v>
      </c>
      <c r="K64" s="1">
        <v>99.068948259867852</v>
      </c>
      <c r="M64" s="1">
        <v>120.7654337273909</v>
      </c>
      <c r="N64" s="1">
        <v>126.65707551516994</v>
      </c>
    </row>
    <row r="65" spans="1:14">
      <c r="A65" s="4" t="s">
        <v>15</v>
      </c>
      <c r="D65" s="4" t="s">
        <v>495</v>
      </c>
      <c r="G65" s="1">
        <v>121.99596312881252</v>
      </c>
      <c r="H65" s="1">
        <v>117.74248927813531</v>
      </c>
      <c r="J65" s="1">
        <v>106.84265410870472</v>
      </c>
      <c r="K65" s="1">
        <v>105.98977110838064</v>
      </c>
      <c r="M65" s="1">
        <v>116.80025531825905</v>
      </c>
      <c r="N65" s="1">
        <v>125.20280720797336</v>
      </c>
    </row>
    <row r="66" spans="1:14">
      <c r="A66" s="4" t="s">
        <v>396</v>
      </c>
      <c r="D66" s="4" t="s">
        <v>496</v>
      </c>
      <c r="G66" s="1">
        <v>120.77787053294199</v>
      </c>
      <c r="H66" s="1">
        <v>116.02169853894024</v>
      </c>
      <c r="J66" s="1">
        <v>98.321875009840781</v>
      </c>
      <c r="K66" s="1">
        <v>102.23399546075659</v>
      </c>
      <c r="M66" s="1">
        <v>147.90093887004937</v>
      </c>
      <c r="N66" s="1">
        <v>155.6547850229332</v>
      </c>
    </row>
    <row r="67" spans="1:14">
      <c r="A67" s="1" t="s">
        <v>243</v>
      </c>
      <c r="D67" s="4" t="s">
        <v>497</v>
      </c>
      <c r="G67" s="1">
        <v>120.7654337273909</v>
      </c>
      <c r="H67" s="1">
        <v>110.54273266010672</v>
      </c>
      <c r="J67" s="1">
        <v>121.99596312881252</v>
      </c>
      <c r="K67" s="1">
        <v>128.63637327027399</v>
      </c>
      <c r="M67" s="1">
        <v>147.89998846435549</v>
      </c>
      <c r="N67" s="1">
        <v>155.6547850229332</v>
      </c>
    </row>
    <row r="68" spans="1:14">
      <c r="A68" s="4" t="s">
        <v>274</v>
      </c>
      <c r="D68" s="4" t="s">
        <v>498</v>
      </c>
      <c r="G68" s="1">
        <v>138.49040957641603</v>
      </c>
      <c r="H68" s="1">
        <v>118.5870228874588</v>
      </c>
      <c r="J68" s="1">
        <v>125.51189897451782</v>
      </c>
      <c r="K68" s="1">
        <v>125.53887663303071</v>
      </c>
      <c r="M68" s="1">
        <v>51.843063503083648</v>
      </c>
      <c r="N68" s="1">
        <v>51.82193565184145</v>
      </c>
    </row>
    <row r="69" spans="1:14">
      <c r="A69" s="4" t="s">
        <v>244</v>
      </c>
      <c r="D69" s="4" t="s">
        <v>499</v>
      </c>
      <c r="G69" s="1">
        <v>116.80025531825905</v>
      </c>
      <c r="H69" s="1">
        <v>103.70091351055943</v>
      </c>
      <c r="J69" s="1">
        <v>120.77787053294199</v>
      </c>
      <c r="K69" s="1">
        <v>128.11383731248284</v>
      </c>
      <c r="M69" s="1">
        <v>47.258424158578492</v>
      </c>
      <c r="N69" s="1">
        <v>50.79999807739258</v>
      </c>
    </row>
    <row r="70" spans="1:14">
      <c r="A70" s="4" t="s">
        <v>137</v>
      </c>
      <c r="D70" s="4" t="s">
        <v>500</v>
      </c>
      <c r="G70" s="1">
        <v>155.6412833171789</v>
      </c>
      <c r="H70" s="1">
        <v>139.99919791818479</v>
      </c>
      <c r="J70" s="1">
        <v>120.7654337273909</v>
      </c>
      <c r="K70" s="1">
        <v>125.18855534280394</v>
      </c>
      <c r="M70" s="1">
        <v>49.371200798034671</v>
      </c>
      <c r="N70" s="1">
        <v>52.276780396069334</v>
      </c>
    </row>
    <row r="71" spans="1:14">
      <c r="A71" s="1" t="s">
        <v>135</v>
      </c>
      <c r="D71" s="4" t="s">
        <v>501</v>
      </c>
      <c r="G71" s="1">
        <v>155.6417646841937</v>
      </c>
      <c r="H71" s="1">
        <v>136.00086874708148</v>
      </c>
      <c r="J71" s="1">
        <v>138.49040957641603</v>
      </c>
      <c r="K71" s="1">
        <v>129.55146772972603</v>
      </c>
      <c r="M71" s="1">
        <v>51.190489512038042</v>
      </c>
      <c r="N71" s="1">
        <v>52.276780396069334</v>
      </c>
    </row>
    <row r="72" spans="1:14">
      <c r="A72" s="4" t="s">
        <v>123</v>
      </c>
      <c r="D72" s="4" t="s">
        <v>502</v>
      </c>
      <c r="G72" s="1">
        <v>147.90093887004937</v>
      </c>
      <c r="H72" s="1">
        <v>134.84784147473511</v>
      </c>
      <c r="J72" s="1">
        <v>116.80025531825905</v>
      </c>
      <c r="K72" s="1">
        <v>121.00014561896884</v>
      </c>
      <c r="M72" s="1">
        <v>52.261123996614629</v>
      </c>
      <c r="N72" s="1">
        <v>41.953218244918062</v>
      </c>
    </row>
    <row r="73" spans="1:14">
      <c r="A73" s="4" t="s">
        <v>417</v>
      </c>
      <c r="D73" s="4" t="s">
        <v>503</v>
      </c>
      <c r="G73" s="1">
        <v>147.89998846435549</v>
      </c>
      <c r="H73" s="1">
        <v>138.00144293009893</v>
      </c>
      <c r="J73" s="1">
        <v>133.90652324770753</v>
      </c>
      <c r="K73" s="1">
        <v>134.92999386596679</v>
      </c>
      <c r="M73" s="1">
        <v>71.56995342338405</v>
      </c>
      <c r="N73" s="1">
        <v>75.56478394884796</v>
      </c>
    </row>
    <row r="74" spans="1:14">
      <c r="A74" s="4" t="s">
        <v>353</v>
      </c>
      <c r="D74" s="4" t="s">
        <v>504</v>
      </c>
      <c r="G74" s="1">
        <v>144.57808002083232</v>
      </c>
      <c r="H74" s="1">
        <v>131.9976675060758</v>
      </c>
      <c r="J74" s="1">
        <v>155.6412833171789</v>
      </c>
      <c r="K74" s="1">
        <v>155.46748746304891</v>
      </c>
      <c r="M74" s="1">
        <v>78.0254460899273</v>
      </c>
      <c r="N74" s="1">
        <v>79.46503520786132</v>
      </c>
    </row>
    <row r="75" spans="1:14">
      <c r="A75" s="1" t="s">
        <v>200</v>
      </c>
      <c r="D75" s="4" t="s">
        <v>505</v>
      </c>
      <c r="G75" s="1">
        <v>155.67392656127839</v>
      </c>
      <c r="H75" s="1">
        <v>142.09802221228409</v>
      </c>
      <c r="J75" s="1">
        <v>147.90093887004937</v>
      </c>
      <c r="K75" s="1">
        <v>147.90401055908202</v>
      </c>
      <c r="M75" s="1">
        <v>91.265252163147224</v>
      </c>
      <c r="N75" s="1">
        <v>94.193758425616394</v>
      </c>
    </row>
    <row r="76" spans="1:14">
      <c r="A76" s="4" t="s">
        <v>267</v>
      </c>
      <c r="D76" s="4" t="s">
        <v>506</v>
      </c>
      <c r="G76" s="1">
        <v>175.69840089795818</v>
      </c>
      <c r="H76" s="1">
        <v>166.75124896030479</v>
      </c>
      <c r="J76" s="1">
        <v>147.89998846435549</v>
      </c>
      <c r="K76" s="1">
        <v>155.71086983162766</v>
      </c>
      <c r="M76" s="1">
        <v>99.960061427908485</v>
      </c>
      <c r="N76" s="1">
        <v>99.960061427908485</v>
      </c>
    </row>
    <row r="77" spans="1:14">
      <c r="A77" s="4" t="s">
        <v>257</v>
      </c>
      <c r="D77" s="4" t="s">
        <v>507</v>
      </c>
      <c r="G77" s="1">
        <v>77.269233835868079</v>
      </c>
      <c r="H77" s="1">
        <v>73.519117828006742</v>
      </c>
      <c r="J77" s="1">
        <v>144.57808002083232</v>
      </c>
      <c r="K77" s="1">
        <v>160.63771630860563</v>
      </c>
      <c r="M77" s="1">
        <v>121.26633320786134</v>
      </c>
      <c r="N77" s="1">
        <v>133.54015984889432</v>
      </c>
    </row>
    <row r="78" spans="1:14">
      <c r="A78" s="1" t="s">
        <v>329</v>
      </c>
      <c r="D78" s="4" t="s">
        <v>508</v>
      </c>
      <c r="G78" s="1">
        <v>49.371200798034671</v>
      </c>
      <c r="H78" s="1">
        <v>48.576238563537601</v>
      </c>
      <c r="J78" s="1">
        <v>155.67392656127839</v>
      </c>
      <c r="K78" s="1">
        <v>161.55747325945208</v>
      </c>
      <c r="M78" s="1">
        <v>129.65605231047113</v>
      </c>
      <c r="N78" s="1">
        <v>138.00068727232352</v>
      </c>
    </row>
    <row r="79" spans="1:14">
      <c r="A79" s="4" t="s">
        <v>413</v>
      </c>
      <c r="D79" s="4" t="s">
        <v>509</v>
      </c>
      <c r="G79" s="1">
        <v>70.935238023641247</v>
      </c>
      <c r="H79" s="1">
        <v>69.571889952419298</v>
      </c>
      <c r="J79" s="1">
        <v>175.41975524047447</v>
      </c>
      <c r="K79" s="1">
        <v>182.15014504838558</v>
      </c>
      <c r="M79" s="1">
        <v>145.24576247251036</v>
      </c>
      <c r="N79" s="1">
        <v>125.59835207051012</v>
      </c>
    </row>
    <row r="80" spans="1:14">
      <c r="A80" s="4" t="s">
        <v>96</v>
      </c>
      <c r="D80" s="4" t="s">
        <v>510</v>
      </c>
      <c r="G80" s="1">
        <v>71.56995342338405</v>
      </c>
      <c r="H80" s="1">
        <v>69.50240419489225</v>
      </c>
      <c r="J80" s="1">
        <v>51.843063503083648</v>
      </c>
      <c r="K80" s="1">
        <v>52.164817642725019</v>
      </c>
      <c r="M80" s="1">
        <v>180.73102771021934</v>
      </c>
      <c r="N80" s="1">
        <v>182.3619847151611</v>
      </c>
    </row>
    <row r="81" spans="1:14">
      <c r="A81" s="4" t="s">
        <v>319</v>
      </c>
      <c r="D81" s="4" t="s">
        <v>511</v>
      </c>
      <c r="G81" s="1">
        <v>75.603372639798735</v>
      </c>
      <c r="H81" s="1">
        <v>72.079528710072708</v>
      </c>
      <c r="J81" s="1">
        <v>49.371200798034671</v>
      </c>
      <c r="K81" s="1">
        <v>49.538560638427739</v>
      </c>
      <c r="M81" s="1">
        <v>182.00400000000002</v>
      </c>
      <c r="N81" s="1">
        <v>198.32159042358398</v>
      </c>
    </row>
    <row r="82" spans="1:14">
      <c r="A82" s="4" t="s">
        <v>147</v>
      </c>
      <c r="D82" s="4" t="s">
        <v>512</v>
      </c>
      <c r="G82" s="1">
        <v>76.488480325299008</v>
      </c>
      <c r="H82" s="1">
        <v>72.160106487961968</v>
      </c>
      <c r="J82" s="1">
        <v>50.731000000000002</v>
      </c>
      <c r="K82" s="1">
        <v>57.881450477600097</v>
      </c>
      <c r="M82" s="1">
        <v>248.85349295191813</v>
      </c>
      <c r="N82" s="1">
        <v>249.01482174953705</v>
      </c>
    </row>
    <row r="83" spans="1:14">
      <c r="A83" s="4" t="s">
        <v>384</v>
      </c>
      <c r="D83" s="4" t="s">
        <v>513</v>
      </c>
      <c r="G83" s="1">
        <v>77.848798968062596</v>
      </c>
      <c r="H83" s="1">
        <v>73.753127114003362</v>
      </c>
      <c r="J83" s="1">
        <v>70.398148881305318</v>
      </c>
      <c r="K83" s="1">
        <v>72.998250106811525</v>
      </c>
      <c r="M83" s="1">
        <v>319.43810035688665</v>
      </c>
      <c r="N83" s="1">
        <v>310.50539383057901</v>
      </c>
    </row>
    <row r="84" spans="1:14">
      <c r="A84" s="4" t="s">
        <v>177</v>
      </c>
      <c r="D84" s="4" t="s">
        <v>514</v>
      </c>
      <c r="G84" s="1">
        <v>79.610725517934029</v>
      </c>
      <c r="H84" s="1">
        <v>73.399826079597474</v>
      </c>
      <c r="J84" s="1">
        <v>71.56995342338405</v>
      </c>
      <c r="K84" s="1">
        <v>72.975089330085666</v>
      </c>
      <c r="M84" s="1"/>
      <c r="N84" s="1"/>
    </row>
    <row r="85" spans="1:14">
      <c r="A85" s="4" t="s">
        <v>378</v>
      </c>
      <c r="D85" s="4" t="s">
        <v>515</v>
      </c>
      <c r="G85" s="1">
        <v>91.265252163147224</v>
      </c>
      <c r="H85" s="1">
        <v>86.251656216916643</v>
      </c>
      <c r="J85" s="1">
        <v>91.265252163147224</v>
      </c>
      <c r="K85" s="1">
        <v>93.459616731120704</v>
      </c>
      <c r="M85" s="1"/>
      <c r="N85" s="1"/>
    </row>
    <row r="86" spans="1:14">
      <c r="A86" s="4" t="s">
        <v>119</v>
      </c>
      <c r="D86" s="4" t="s">
        <v>516</v>
      </c>
      <c r="G86" s="1">
        <v>92.860714472970017</v>
      </c>
      <c r="H86" s="1">
        <v>98.238858792138672</v>
      </c>
      <c r="J86" s="1">
        <v>94.726677165090734</v>
      </c>
      <c r="K86" s="1">
        <v>97.897048385310981</v>
      </c>
      <c r="M86" s="1"/>
      <c r="N86" s="1"/>
    </row>
    <row r="87" spans="1:14">
      <c r="A87" s="4" t="s">
        <v>316</v>
      </c>
      <c r="D87" s="4" t="s">
        <v>517</v>
      </c>
      <c r="G87" s="1">
        <v>93.096474743188779</v>
      </c>
      <c r="H87" s="1">
        <v>79.494295770746874</v>
      </c>
      <c r="J87" s="1">
        <v>95.00983164983721</v>
      </c>
      <c r="K87" s="1">
        <v>98.210513895145652</v>
      </c>
      <c r="M87" s="1"/>
      <c r="N87" s="1"/>
    </row>
    <row r="88" spans="1:14">
      <c r="A88" s="4" t="s">
        <v>169</v>
      </c>
      <c r="D88" s="4" t="s">
        <v>518</v>
      </c>
      <c r="G88" s="1">
        <v>94.726677165090734</v>
      </c>
      <c r="H88" s="1">
        <v>84.522039507787539</v>
      </c>
      <c r="J88" s="1">
        <v>99.960061427908485</v>
      </c>
      <c r="K88" s="1">
        <v>99.960061427908485</v>
      </c>
      <c r="M88" s="1"/>
      <c r="N88" s="1"/>
    </row>
    <row r="89" spans="1:14">
      <c r="A89" s="4" t="s">
        <v>246</v>
      </c>
      <c r="D89" s="4" t="s">
        <v>519</v>
      </c>
      <c r="G89" s="1">
        <v>99.626539243729411</v>
      </c>
      <c r="H89" s="1">
        <v>96.557515199999997</v>
      </c>
      <c r="J89" s="1">
        <v>107.80892056953007</v>
      </c>
      <c r="K89" s="1">
        <v>111.12463255851733</v>
      </c>
      <c r="M89" s="1"/>
      <c r="N89" s="1"/>
    </row>
    <row r="90" spans="1:14">
      <c r="A90" s="4" t="s">
        <v>314</v>
      </c>
      <c r="D90" s="4" t="s">
        <v>520</v>
      </c>
      <c r="G90" s="1">
        <v>99.960061427908485</v>
      </c>
      <c r="H90" s="1">
        <v>99.960061427908485</v>
      </c>
      <c r="J90" s="1">
        <v>116.93482601325259</v>
      </c>
      <c r="K90" s="1">
        <v>121.12104664959894</v>
      </c>
      <c r="M90" s="1"/>
      <c r="N90" s="1"/>
    </row>
    <row r="91" spans="1:14">
      <c r="A91" s="4" t="s">
        <v>82</v>
      </c>
      <c r="D91" s="4" t="s">
        <v>521</v>
      </c>
      <c r="G91" s="1">
        <v>101.4977286437294</v>
      </c>
      <c r="H91" s="1">
        <v>98.077686085996632</v>
      </c>
      <c r="J91" s="1">
        <v>120.10170372009277</v>
      </c>
      <c r="K91" s="1">
        <v>120.91760638427735</v>
      </c>
      <c r="M91" s="1"/>
      <c r="N91" s="1"/>
    </row>
    <row r="92" spans="1:14">
      <c r="A92" s="4" t="s">
        <v>279</v>
      </c>
      <c r="D92" s="4" t="s">
        <v>522</v>
      </c>
      <c r="G92" s="1">
        <v>102.23072927420463</v>
      </c>
      <c r="H92" s="1">
        <v>96.638096968062584</v>
      </c>
      <c r="J92" s="1">
        <v>120.47119838979907</v>
      </c>
      <c r="K92" s="1">
        <v>127.61178946967621</v>
      </c>
      <c r="M92" s="1"/>
      <c r="N92" s="1"/>
    </row>
    <row r="93" spans="1:14">
      <c r="A93" s="4" t="s">
        <v>226</v>
      </c>
      <c r="D93" s="4" t="s">
        <v>523</v>
      </c>
      <c r="G93" s="1">
        <v>103.11784801540297</v>
      </c>
      <c r="H93" s="1">
        <v>96.008905689927303</v>
      </c>
      <c r="J93" s="1">
        <v>121.26633320786134</v>
      </c>
      <c r="K93" s="1">
        <v>127.1758328926237</v>
      </c>
      <c r="M93" s="1"/>
      <c r="N93" s="1"/>
    </row>
    <row r="94" spans="1:14">
      <c r="A94" s="4" t="s">
        <v>215</v>
      </c>
      <c r="D94" s="4" t="s">
        <v>524</v>
      </c>
      <c r="G94" s="1">
        <v>103.21777423586808</v>
      </c>
      <c r="H94" s="1">
        <v>91.237602160201263</v>
      </c>
      <c r="J94" s="1">
        <v>129.65605231047113</v>
      </c>
      <c r="K94" s="1">
        <v>127.99891801482606</v>
      </c>
      <c r="M94" s="1"/>
      <c r="N94" s="1"/>
    </row>
    <row r="95" spans="1:14">
      <c r="A95" s="4" t="s">
        <v>110</v>
      </c>
      <c r="D95" s="4" t="s">
        <v>525</v>
      </c>
      <c r="G95" s="1">
        <v>103.55559287420465</v>
      </c>
      <c r="H95" s="1">
        <v>98.430996290419387</v>
      </c>
      <c r="J95" s="1">
        <v>145.24576247251036</v>
      </c>
      <c r="K95" s="1">
        <v>131.49803010291441</v>
      </c>
      <c r="M95" s="1"/>
      <c r="N95" s="1"/>
    </row>
    <row r="96" spans="1:14">
      <c r="A96" s="4" t="s">
        <v>156</v>
      </c>
      <c r="D96" s="4" t="s">
        <v>526</v>
      </c>
      <c r="G96" s="1">
        <v>107.80892056953007</v>
      </c>
      <c r="H96" s="1">
        <v>103.19886123694464</v>
      </c>
      <c r="J96" s="1">
        <v>146.40903520786134</v>
      </c>
      <c r="K96" s="1">
        <v>118.40720478820801</v>
      </c>
      <c r="M96" s="1"/>
      <c r="N96" s="1"/>
    </row>
    <row r="97" spans="1:14">
      <c r="A97" s="4" t="s">
        <v>36</v>
      </c>
      <c r="D97" s="4" t="s">
        <v>527</v>
      </c>
      <c r="G97" s="1">
        <v>120.47119838979907</v>
      </c>
      <c r="H97" s="1">
        <v>92.043476549842367</v>
      </c>
      <c r="J97" s="1">
        <v>163.00030468750001</v>
      </c>
      <c r="K97" s="1">
        <v>171.0001074523926</v>
      </c>
      <c r="M97" s="1"/>
      <c r="N97" s="1"/>
    </row>
    <row r="98" spans="1:14">
      <c r="A98" s="4" t="s">
        <v>26</v>
      </c>
      <c r="D98" s="4" t="s">
        <v>528</v>
      </c>
      <c r="G98" s="1">
        <v>121.26633320786134</v>
      </c>
      <c r="H98" s="1">
        <v>115.08640535233994</v>
      </c>
      <c r="J98" s="1">
        <v>165.19550145066572</v>
      </c>
      <c r="K98" s="1">
        <v>172.57696475444922</v>
      </c>
      <c r="M98" s="1"/>
      <c r="N98" s="1"/>
    </row>
    <row r="99" spans="1:14">
      <c r="A99" s="4" t="s">
        <v>118</v>
      </c>
      <c r="D99" s="4" t="s">
        <v>529</v>
      </c>
      <c r="G99" s="1">
        <v>121.40000238037109</v>
      </c>
      <c r="H99" s="1">
        <v>116.19336550733574</v>
      </c>
      <c r="J99" s="1">
        <v>180.73102771021934</v>
      </c>
      <c r="K99" s="1">
        <v>182.23449260026976</v>
      </c>
      <c r="M99" s="1"/>
      <c r="N99" s="1"/>
    </row>
    <row r="100" spans="1:14">
      <c r="A100" s="4" t="s">
        <v>142</v>
      </c>
      <c r="D100" s="4" t="s">
        <v>530</v>
      </c>
      <c r="G100" s="1">
        <v>129.65605231047113</v>
      </c>
      <c r="H100" s="1">
        <v>125.05658841752961</v>
      </c>
      <c r="J100" s="1">
        <v>182.00400000000002</v>
      </c>
      <c r="K100" s="1">
        <v>201.1666957397461</v>
      </c>
      <c r="M100" s="1"/>
      <c r="N100" s="1"/>
    </row>
    <row r="101" spans="1:14">
      <c r="A101" s="4" t="s">
        <v>134</v>
      </c>
      <c r="D101" s="4" t="s">
        <v>531</v>
      </c>
      <c r="G101" s="1">
        <v>145.24576247251036</v>
      </c>
      <c r="H101" s="1">
        <v>114.30057632493413</v>
      </c>
      <c r="J101" s="1">
        <v>211.22097735711336</v>
      </c>
      <c r="K101" s="1">
        <v>218.60001416779406</v>
      </c>
      <c r="M101" s="1"/>
      <c r="N101" s="1"/>
    </row>
    <row r="102" spans="1:14">
      <c r="A102" s="4" t="s">
        <v>97</v>
      </c>
      <c r="D102" s="4" t="s">
        <v>532</v>
      </c>
      <c r="G102" s="1">
        <v>157.03338687173613</v>
      </c>
      <c r="H102" s="1">
        <v>147.49076385159071</v>
      </c>
      <c r="J102" s="1">
        <v>319.43810035688665</v>
      </c>
      <c r="K102" s="1">
        <v>310.2033429468529</v>
      </c>
      <c r="M102" s="1"/>
      <c r="N102" s="1"/>
    </row>
    <row r="103" spans="1:14">
      <c r="A103" s="4" t="s">
        <v>27</v>
      </c>
      <c r="D103" s="4" t="s">
        <v>533</v>
      </c>
      <c r="G103" s="1"/>
      <c r="H103" s="1"/>
      <c r="J103" s="1"/>
      <c r="K103" s="1"/>
      <c r="M103" s="1"/>
      <c r="N103" s="1"/>
    </row>
    <row r="104" spans="1:14">
      <c r="A104" s="4" t="s">
        <v>121</v>
      </c>
      <c r="D104" s="4" t="s">
        <v>534</v>
      </c>
      <c r="G104" s="1"/>
      <c r="H104" s="1"/>
      <c r="J104" s="1"/>
      <c r="K104" s="1"/>
      <c r="M104" s="1"/>
      <c r="N104" s="1"/>
    </row>
    <row r="105" spans="1:14">
      <c r="A105" s="4" t="s">
        <v>275</v>
      </c>
      <c r="D105" s="4" t="s">
        <v>535</v>
      </c>
      <c r="G105" s="1"/>
      <c r="H105" s="1"/>
      <c r="J105" s="1"/>
      <c r="K105" s="1"/>
      <c r="M105" s="1"/>
      <c r="N105" s="1"/>
    </row>
    <row r="106" spans="1:14">
      <c r="A106" s="4" t="s">
        <v>153</v>
      </c>
      <c r="D106" s="4" t="s">
        <v>536</v>
      </c>
      <c r="G106" s="1"/>
      <c r="H106" s="1"/>
      <c r="J106" s="1"/>
      <c r="K106" s="1"/>
      <c r="M106" s="1"/>
      <c r="N106" s="1"/>
    </row>
    <row r="107" spans="1:14">
      <c r="A107" s="4" t="s">
        <v>214</v>
      </c>
      <c r="D107" s="4" t="s">
        <v>537</v>
      </c>
      <c r="G107" s="1"/>
      <c r="H107" s="1"/>
      <c r="J107" s="1"/>
      <c r="K107" s="1"/>
      <c r="M107" s="1"/>
      <c r="N107" s="1"/>
    </row>
    <row r="108" spans="1:14">
      <c r="A108" s="4" t="s">
        <v>284</v>
      </c>
      <c r="D108" s="4" t="s">
        <v>538</v>
      </c>
      <c r="G108" s="1"/>
      <c r="H108" s="1"/>
      <c r="J108" s="1"/>
      <c r="K108" s="1"/>
      <c r="M108" s="1"/>
      <c r="N108" s="1"/>
    </row>
    <row r="109" spans="1:14">
      <c r="A109" s="4" t="s">
        <v>149</v>
      </c>
      <c r="D109" s="4" t="s">
        <v>539</v>
      </c>
      <c r="G109" s="1"/>
      <c r="H109" s="1"/>
      <c r="J109" s="1"/>
      <c r="K109" s="1"/>
      <c r="M109" s="1"/>
      <c r="N109" s="1"/>
    </row>
    <row r="110" spans="1:14">
      <c r="A110" s="4" t="s">
        <v>268</v>
      </c>
      <c r="D110" s="4" t="s">
        <v>540</v>
      </c>
      <c r="H110" s="4"/>
      <c r="J110" s="1"/>
      <c r="K110" s="1"/>
      <c r="N110" s="4"/>
    </row>
    <row r="111" spans="1:14">
      <c r="A111" s="4" t="s">
        <v>178</v>
      </c>
      <c r="D111" s="4" t="s">
        <v>541</v>
      </c>
      <c r="H111" s="4"/>
      <c r="J111" s="1"/>
      <c r="K111" s="1"/>
      <c r="N111" s="4"/>
    </row>
    <row r="112" spans="1:14">
      <c r="A112" s="4" t="s">
        <v>306</v>
      </c>
      <c r="D112" s="4" t="s">
        <v>542</v>
      </c>
      <c r="G112" s="1"/>
      <c r="H112" s="1"/>
      <c r="J112" s="1"/>
      <c r="K112" s="1"/>
      <c r="M112" s="1"/>
      <c r="N112" s="1"/>
    </row>
    <row r="113" spans="1:13">
      <c r="A113" s="4" t="s">
        <v>199</v>
      </c>
      <c r="D113" s="4" t="s">
        <v>543</v>
      </c>
      <c r="J113" s="1"/>
      <c r="K113" s="1"/>
    </row>
    <row r="114" spans="1:13">
      <c r="A114" s="4" t="s">
        <v>252</v>
      </c>
      <c r="D114" s="4" t="s">
        <v>544</v>
      </c>
      <c r="J114" s="1"/>
      <c r="K114" s="1"/>
    </row>
    <row r="115" spans="1:13">
      <c r="A115" s="4" t="s">
        <v>122</v>
      </c>
      <c r="D115" s="4" t="s">
        <v>545</v>
      </c>
      <c r="J115" s="1"/>
      <c r="K115" s="1"/>
    </row>
    <row r="116" spans="1:13">
      <c r="A116" s="4" t="s">
        <v>6</v>
      </c>
      <c r="D116" s="4" t="s">
        <v>546</v>
      </c>
      <c r="J116" s="1"/>
      <c r="K116" s="1"/>
    </row>
    <row r="117" spans="1:13">
      <c r="A117" s="4" t="s">
        <v>10</v>
      </c>
      <c r="D117" s="4" t="s">
        <v>547</v>
      </c>
      <c r="J117" s="1"/>
      <c r="K117" s="1"/>
    </row>
    <row r="118" spans="1:13">
      <c r="A118" s="1" t="s">
        <v>363</v>
      </c>
      <c r="D118" s="4" t="s">
        <v>548</v>
      </c>
      <c r="J118" s="1"/>
      <c r="K118" s="1"/>
    </row>
    <row r="119" spans="1:13">
      <c r="A119" s="4" t="s">
        <v>204</v>
      </c>
      <c r="D119" s="4" t="s">
        <v>549</v>
      </c>
      <c r="J119" s="1"/>
      <c r="K119" s="1"/>
    </row>
    <row r="120" spans="1:13">
      <c r="A120" s="4" t="s">
        <v>374</v>
      </c>
      <c r="D120" s="4" t="s">
        <v>550</v>
      </c>
      <c r="J120" s="1"/>
      <c r="K120" s="1"/>
    </row>
    <row r="121" spans="1:13">
      <c r="A121" s="4" t="s">
        <v>174</v>
      </c>
      <c r="D121" s="4" t="s">
        <v>551</v>
      </c>
      <c r="J121" s="1"/>
      <c r="K121" s="1"/>
      <c r="L121" s="1"/>
      <c r="M121" s="1"/>
    </row>
    <row r="122" spans="1:13">
      <c r="A122" s="4" t="s">
        <v>102</v>
      </c>
      <c r="D122" s="4" t="s">
        <v>552</v>
      </c>
      <c r="J122" s="1"/>
      <c r="K122" s="1"/>
    </row>
    <row r="123" spans="1:13">
      <c r="A123" s="4" t="s">
        <v>398</v>
      </c>
      <c r="D123" s="4" t="s">
        <v>553</v>
      </c>
      <c r="J123" s="1"/>
      <c r="K123" s="1"/>
    </row>
    <row r="124" spans="1:13">
      <c r="A124" s="4" t="s">
        <v>101</v>
      </c>
      <c r="D124" s="4" t="s">
        <v>554</v>
      </c>
      <c r="J124" s="1"/>
      <c r="K124" s="1"/>
    </row>
    <row r="125" spans="1:13">
      <c r="A125" s="4" t="s">
        <v>401</v>
      </c>
      <c r="D125" s="4" t="s">
        <v>555</v>
      </c>
      <c r="J125" s="1"/>
      <c r="K125" s="1"/>
    </row>
    <row r="126" spans="1:13">
      <c r="A126" s="4" t="s">
        <v>280</v>
      </c>
      <c r="D126" s="4" t="s">
        <v>556</v>
      </c>
      <c r="J126" s="1"/>
      <c r="K126" s="1"/>
    </row>
    <row r="127" spans="1:13">
      <c r="A127" s="1" t="s">
        <v>323</v>
      </c>
      <c r="D127" s="4" t="s">
        <v>557</v>
      </c>
      <c r="J127" s="1"/>
      <c r="K127" s="1"/>
    </row>
    <row r="128" spans="1:13">
      <c r="A128" s="4" t="s">
        <v>302</v>
      </c>
      <c r="D128" s="4" t="s">
        <v>558</v>
      </c>
      <c r="J128" s="1"/>
      <c r="K128" s="1"/>
    </row>
    <row r="129" spans="1:11">
      <c r="A129" s="1" t="s">
        <v>93</v>
      </c>
      <c r="D129" s="4" t="s">
        <v>559</v>
      </c>
      <c r="J129" s="1"/>
      <c r="K129" s="1"/>
    </row>
    <row r="130" spans="1:11">
      <c r="A130" s="4" t="s">
        <v>185</v>
      </c>
      <c r="D130" s="4" t="s">
        <v>560</v>
      </c>
      <c r="J130" s="1"/>
      <c r="K130" s="1"/>
    </row>
    <row r="131" spans="1:11">
      <c r="A131" s="4" t="s">
        <v>11</v>
      </c>
      <c r="D131" s="4" t="s">
        <v>561</v>
      </c>
      <c r="J131" s="1"/>
      <c r="K131" s="1"/>
    </row>
    <row r="132" spans="1:11">
      <c r="A132" s="4" t="s">
        <v>43</v>
      </c>
      <c r="D132" s="4" t="s">
        <v>562</v>
      </c>
      <c r="J132" s="1"/>
      <c r="K132" s="1"/>
    </row>
    <row r="133" spans="1:11">
      <c r="A133" s="4" t="s">
        <v>48</v>
      </c>
      <c r="D133" s="4" t="s">
        <v>563</v>
      </c>
      <c r="J133" s="1"/>
      <c r="K133" s="1"/>
    </row>
    <row r="134" spans="1:11">
      <c r="A134" s="4" t="s">
        <v>50</v>
      </c>
      <c r="D134" s="4" t="s">
        <v>564</v>
      </c>
      <c r="J134" s="1"/>
      <c r="K134" s="1"/>
    </row>
    <row r="135" spans="1:11">
      <c r="A135" s="4" t="s">
        <v>18</v>
      </c>
      <c r="D135" s="4" t="s">
        <v>565</v>
      </c>
      <c r="J135" s="1"/>
      <c r="K135" s="1"/>
    </row>
    <row r="136" spans="1:11">
      <c r="A136" s="4" t="s">
        <v>342</v>
      </c>
      <c r="D136" s="4" t="s">
        <v>566</v>
      </c>
      <c r="J136" s="1"/>
      <c r="K136" s="1"/>
    </row>
    <row r="137" spans="1:11">
      <c r="A137" s="4" t="s">
        <v>16</v>
      </c>
      <c r="D137" s="4" t="s">
        <v>567</v>
      </c>
      <c r="J137" s="1"/>
      <c r="K137" s="1"/>
    </row>
    <row r="138" spans="1:11">
      <c r="A138" s="4" t="s">
        <v>340</v>
      </c>
      <c r="D138" s="4" t="s">
        <v>568</v>
      </c>
      <c r="J138" s="1"/>
      <c r="K138" s="1"/>
    </row>
    <row r="139" spans="1:11">
      <c r="A139" s="4" t="s">
        <v>421</v>
      </c>
      <c r="D139" s="4" t="s">
        <v>569</v>
      </c>
      <c r="J139" s="1"/>
      <c r="K139" s="1"/>
    </row>
    <row r="140" spans="1:11">
      <c r="A140" s="4" t="s">
        <v>212</v>
      </c>
      <c r="D140" s="4" t="s">
        <v>570</v>
      </c>
      <c r="J140" s="1"/>
      <c r="K140" s="1"/>
    </row>
    <row r="141" spans="1:11">
      <c r="A141" s="4" t="s">
        <v>58</v>
      </c>
      <c r="D141" s="4" t="s">
        <v>571</v>
      </c>
      <c r="J141" s="1"/>
      <c r="K141" s="1"/>
    </row>
    <row r="142" spans="1:11">
      <c r="A142" s="4" t="s">
        <v>41</v>
      </c>
      <c r="D142" s="4" t="s">
        <v>572</v>
      </c>
      <c r="J142" s="1"/>
      <c r="K142" s="1"/>
    </row>
    <row r="143" spans="1:11">
      <c r="A143" s="4" t="s">
        <v>162</v>
      </c>
      <c r="D143" s="4" t="s">
        <v>573</v>
      </c>
      <c r="J143" s="1"/>
      <c r="K143" s="1"/>
    </row>
    <row r="144" spans="1:11">
      <c r="A144" s="1" t="s">
        <v>86</v>
      </c>
      <c r="D144" s="4" t="s">
        <v>574</v>
      </c>
      <c r="J144" s="1"/>
      <c r="K144" s="1"/>
    </row>
    <row r="145" spans="1:11">
      <c r="A145" s="4" t="s">
        <v>217</v>
      </c>
      <c r="D145" s="4" t="s">
        <v>575</v>
      </c>
      <c r="J145" s="1"/>
      <c r="K145" s="1"/>
    </row>
    <row r="146" spans="1:11">
      <c r="A146" s="4" t="s">
        <v>21</v>
      </c>
      <c r="D146" s="4" t="s">
        <v>576</v>
      </c>
      <c r="J146" s="1"/>
      <c r="K146" s="1"/>
    </row>
    <row r="147" spans="1:11">
      <c r="A147" s="4" t="s">
        <v>255</v>
      </c>
      <c r="D147" s="4" t="s">
        <v>577</v>
      </c>
      <c r="K147" s="4"/>
    </row>
    <row r="148" spans="1:11">
      <c r="A148" s="1" t="s">
        <v>23</v>
      </c>
      <c r="D148" s="4" t="s">
        <v>578</v>
      </c>
      <c r="J148" s="1"/>
      <c r="K148" s="1"/>
    </row>
    <row r="149" spans="1:11">
      <c r="A149" s="4" t="s">
        <v>403</v>
      </c>
      <c r="D149" s="4" t="s">
        <v>579</v>
      </c>
    </row>
    <row r="150" spans="1:11">
      <c r="A150" s="4" t="s">
        <v>69</v>
      </c>
      <c r="D150" s="4" t="s">
        <v>580</v>
      </c>
    </row>
    <row r="151" spans="1:11">
      <c r="A151" s="4" t="s">
        <v>42</v>
      </c>
      <c r="D151" s="4" t="s">
        <v>581</v>
      </c>
    </row>
    <row r="152" spans="1:11">
      <c r="A152" s="4" t="s">
        <v>281</v>
      </c>
      <c r="D152" s="4" t="s">
        <v>582</v>
      </c>
    </row>
    <row r="153" spans="1:11">
      <c r="A153" s="4" t="s">
        <v>227</v>
      </c>
      <c r="D153" s="4" t="s">
        <v>583</v>
      </c>
    </row>
    <row r="154" spans="1:11">
      <c r="A154" s="4" t="s">
        <v>237</v>
      </c>
      <c r="D154" s="4" t="s">
        <v>584</v>
      </c>
    </row>
    <row r="155" spans="1:11">
      <c r="A155" s="4" t="s">
        <v>311</v>
      </c>
      <c r="D155" s="4" t="s">
        <v>585</v>
      </c>
    </row>
    <row r="156" spans="1:11">
      <c r="A156" s="4" t="s">
        <v>305</v>
      </c>
      <c r="D156" s="4" t="s">
        <v>586</v>
      </c>
    </row>
    <row r="157" spans="1:11">
      <c r="A157" s="4" t="s">
        <v>136</v>
      </c>
      <c r="D157" s="4" t="s">
        <v>587</v>
      </c>
    </row>
    <row r="158" spans="1:11">
      <c r="A158" s="4" t="s">
        <v>95</v>
      </c>
      <c r="D158" s="4" t="s">
        <v>588</v>
      </c>
    </row>
    <row r="159" spans="1:11">
      <c r="A159" s="4" t="s">
        <v>345</v>
      </c>
      <c r="D159" s="4" t="s">
        <v>589</v>
      </c>
    </row>
    <row r="160" spans="1:11">
      <c r="A160" s="4" t="s">
        <v>287</v>
      </c>
      <c r="D160" s="4" t="s">
        <v>590</v>
      </c>
    </row>
    <row r="161" spans="1:4">
      <c r="A161" s="4" t="s">
        <v>72</v>
      </c>
      <c r="D161" s="4" t="s">
        <v>591</v>
      </c>
    </row>
    <row r="162" spans="1:4">
      <c r="A162" s="4" t="s">
        <v>78</v>
      </c>
      <c r="D162" s="4" t="s">
        <v>592</v>
      </c>
    </row>
    <row r="163" spans="1:4">
      <c r="A163" s="4" t="s">
        <v>116</v>
      </c>
      <c r="D163" s="4" t="s">
        <v>593</v>
      </c>
    </row>
    <row r="164" spans="1:4">
      <c r="A164" s="4" t="s">
        <v>39</v>
      </c>
      <c r="D164" s="4" t="s">
        <v>594</v>
      </c>
    </row>
    <row r="165" spans="1:4">
      <c r="A165" s="4" t="s">
        <v>251</v>
      </c>
      <c r="D165" s="4" t="s">
        <v>595</v>
      </c>
    </row>
    <row r="166" spans="1:4">
      <c r="A166" s="4" t="s">
        <v>17</v>
      </c>
      <c r="D166" s="4" t="s">
        <v>596</v>
      </c>
    </row>
    <row r="167" spans="1:4">
      <c r="A167" s="4" t="s">
        <v>53</v>
      </c>
      <c r="D167" s="4" t="s">
        <v>597</v>
      </c>
    </row>
    <row r="168" spans="1:4">
      <c r="A168" s="4" t="s">
        <v>152</v>
      </c>
      <c r="D168" s="4" t="s">
        <v>598</v>
      </c>
    </row>
    <row r="169" spans="1:4">
      <c r="A169" s="4" t="s">
        <v>259</v>
      </c>
      <c r="D169" s="4" t="s">
        <v>599</v>
      </c>
    </row>
    <row r="170" spans="1:4">
      <c r="A170" s="4" t="s">
        <v>20</v>
      </c>
      <c r="D170" s="4" t="s">
        <v>600</v>
      </c>
    </row>
    <row r="171" spans="1:4">
      <c r="A171" s="4" t="s">
        <v>294</v>
      </c>
      <c r="D171" s="4" t="s">
        <v>601</v>
      </c>
    </row>
    <row r="172" spans="1:4">
      <c r="A172" s="4" t="s">
        <v>140</v>
      </c>
      <c r="D172" s="4" t="s">
        <v>602</v>
      </c>
    </row>
    <row r="173" spans="1:4">
      <c r="A173" s="4" t="s">
        <v>262</v>
      </c>
      <c r="D173" s="4" t="s">
        <v>603</v>
      </c>
    </row>
    <row r="174" spans="1:4">
      <c r="A174" s="4" t="s">
        <v>219</v>
      </c>
      <c r="D174" s="4" t="s">
        <v>604</v>
      </c>
    </row>
    <row r="175" spans="1:4">
      <c r="A175" s="4" t="s">
        <v>197</v>
      </c>
      <c r="D175" s="4" t="s">
        <v>605</v>
      </c>
    </row>
    <row r="176" spans="1:4">
      <c r="A176" s="4" t="s">
        <v>3</v>
      </c>
      <c r="D176" s="4" t="s">
        <v>606</v>
      </c>
    </row>
    <row r="177" spans="1:4">
      <c r="A177" s="4" t="s">
        <v>103</v>
      </c>
      <c r="D177" s="4" t="s">
        <v>607</v>
      </c>
    </row>
    <row r="178" spans="1:4">
      <c r="A178" s="4" t="s">
        <v>404</v>
      </c>
      <c r="D178" s="4" t="s">
        <v>608</v>
      </c>
    </row>
    <row r="179" spans="1:4">
      <c r="A179" s="4" t="s">
        <v>25</v>
      </c>
      <c r="D179" s="4" t="s">
        <v>609</v>
      </c>
    </row>
    <row r="180" spans="1:4">
      <c r="A180" s="4" t="s">
        <v>144</v>
      </c>
      <c r="D180" s="4" t="s">
        <v>610</v>
      </c>
    </row>
    <row r="181" spans="1:4">
      <c r="A181" s="4" t="s">
        <v>234</v>
      </c>
      <c r="D181" s="4" t="s">
        <v>611</v>
      </c>
    </row>
    <row r="182" spans="1:4">
      <c r="A182" s="4" t="s">
        <v>265</v>
      </c>
      <c r="D182" s="4" t="s">
        <v>612</v>
      </c>
    </row>
    <row r="183" spans="1:4">
      <c r="A183" s="4" t="s">
        <v>260</v>
      </c>
      <c r="D183" s="4" t="s">
        <v>613</v>
      </c>
    </row>
    <row r="184" spans="1:4">
      <c r="A184" s="4" t="s">
        <v>249</v>
      </c>
      <c r="D184" s="4" t="s">
        <v>614</v>
      </c>
    </row>
    <row r="185" spans="1:4">
      <c r="A185" s="4" t="s">
        <v>126</v>
      </c>
      <c r="D185" s="4" t="s">
        <v>615</v>
      </c>
    </row>
    <row r="186" spans="1:4">
      <c r="A186" s="4" t="s">
        <v>222</v>
      </c>
      <c r="D186" s="4" t="s">
        <v>616</v>
      </c>
    </row>
    <row r="187" spans="1:4">
      <c r="A187" s="4" t="s">
        <v>163</v>
      </c>
      <c r="D187" s="4" t="s">
        <v>617</v>
      </c>
    </row>
    <row r="188" spans="1:4">
      <c r="A188" s="4" t="s">
        <v>391</v>
      </c>
      <c r="D188" s="4" t="s">
        <v>618</v>
      </c>
    </row>
    <row r="189" spans="1:4">
      <c r="A189" s="4" t="s">
        <v>273</v>
      </c>
      <c r="D189" s="4" t="s">
        <v>619</v>
      </c>
    </row>
    <row r="190" spans="1:4">
      <c r="A190" s="1" t="s">
        <v>286</v>
      </c>
      <c r="D190" s="4" t="s">
        <v>620</v>
      </c>
    </row>
    <row r="191" spans="1:4">
      <c r="A191" s="4" t="s">
        <v>423</v>
      </c>
      <c r="D191" s="4" t="s">
        <v>423</v>
      </c>
    </row>
    <row r="192" spans="1:4">
      <c r="A192" s="4" t="s">
        <v>129</v>
      </c>
      <c r="D192" s="4" t="s">
        <v>621</v>
      </c>
    </row>
    <row r="193" spans="1:4">
      <c r="A193" s="4" t="s">
        <v>375</v>
      </c>
      <c r="D193" s="4" t="s">
        <v>622</v>
      </c>
    </row>
    <row r="194" spans="1:4">
      <c r="A194" s="4" t="s">
        <v>258</v>
      </c>
      <c r="D194" s="4" t="s">
        <v>623</v>
      </c>
    </row>
    <row r="195" spans="1:4">
      <c r="A195" s="4" t="s">
        <v>415</v>
      </c>
      <c r="D195" s="4" t="s">
        <v>624</v>
      </c>
    </row>
    <row r="196" spans="1:4">
      <c r="A196" s="4" t="s">
        <v>138</v>
      </c>
      <c r="D196" s="4" t="s">
        <v>625</v>
      </c>
    </row>
    <row r="197" spans="1:4">
      <c r="A197" s="4" t="s">
        <v>49</v>
      </c>
      <c r="D197" s="4" t="s">
        <v>626</v>
      </c>
    </row>
    <row r="198" spans="1:4">
      <c r="A198" s="4" t="s">
        <v>160</v>
      </c>
      <c r="D198" s="4" t="s">
        <v>627</v>
      </c>
    </row>
    <row r="199" spans="1:4">
      <c r="A199" s="4" t="s">
        <v>201</v>
      </c>
      <c r="D199" s="4" t="s">
        <v>628</v>
      </c>
    </row>
    <row r="200" spans="1:4">
      <c r="A200" s="4" t="s">
        <v>159</v>
      </c>
      <c r="D200" s="4" t="s">
        <v>629</v>
      </c>
    </row>
    <row r="201" spans="1:4">
      <c r="A201" s="4" t="s">
        <v>272</v>
      </c>
      <c r="D201" s="4" t="s">
        <v>630</v>
      </c>
    </row>
    <row r="202" spans="1:4">
      <c r="A202" s="4" t="s">
        <v>245</v>
      </c>
      <c r="D202" s="4" t="s">
        <v>631</v>
      </c>
    </row>
    <row r="203" spans="1:4">
      <c r="A203" s="4" t="s">
        <v>300</v>
      </c>
      <c r="D203" s="4" t="s">
        <v>632</v>
      </c>
    </row>
    <row r="204" spans="1:4">
      <c r="A204" s="4" t="s">
        <v>128</v>
      </c>
      <c r="D204" s="4" t="s">
        <v>633</v>
      </c>
    </row>
    <row r="205" spans="1:4">
      <c r="A205" s="4" t="s">
        <v>241</v>
      </c>
      <c r="D205" s="4" t="s">
        <v>634</v>
      </c>
    </row>
    <row r="206" spans="1:4">
      <c r="A206" s="1" t="s">
        <v>341</v>
      </c>
      <c r="D206" s="4" t="s">
        <v>635</v>
      </c>
    </row>
    <row r="207" spans="1:4">
      <c r="A207" s="4" t="s">
        <v>196</v>
      </c>
      <c r="D207" s="4" t="s">
        <v>636</v>
      </c>
    </row>
    <row r="208" spans="1:4">
      <c r="A208" s="4" t="s">
        <v>224</v>
      </c>
      <c r="D208" s="4" t="s">
        <v>637</v>
      </c>
    </row>
    <row r="209" spans="1:4">
      <c r="A209" s="4" t="s">
        <v>228</v>
      </c>
      <c r="D209" s="4" t="s">
        <v>638</v>
      </c>
    </row>
    <row r="210" spans="1:4">
      <c r="A210" s="4" t="s">
        <v>145</v>
      </c>
      <c r="D210" s="4" t="s">
        <v>639</v>
      </c>
    </row>
    <row r="211" spans="1:4">
      <c r="A211" s="4" t="s">
        <v>127</v>
      </c>
      <c r="D211" s="4" t="s">
        <v>640</v>
      </c>
    </row>
    <row r="212" spans="1:4">
      <c r="A212" s="4" t="s">
        <v>99</v>
      </c>
      <c r="D212" s="4" t="s">
        <v>641</v>
      </c>
    </row>
    <row r="213" spans="1:4">
      <c r="A213" s="1" t="s">
        <v>288</v>
      </c>
      <c r="D213" s="4" t="s">
        <v>642</v>
      </c>
    </row>
    <row r="214" spans="1:4">
      <c r="A214" s="4" t="s">
        <v>221</v>
      </c>
      <c r="D214" s="4" t="s">
        <v>643</v>
      </c>
    </row>
    <row r="215" spans="1:4">
      <c r="A215" s="4" t="s">
        <v>164</v>
      </c>
      <c r="D215" s="4" t="s">
        <v>644</v>
      </c>
    </row>
    <row r="216" spans="1:4">
      <c r="A216" s="1" t="s">
        <v>19</v>
      </c>
      <c r="D216" s="4" t="s">
        <v>645</v>
      </c>
    </row>
    <row r="217" spans="1:4">
      <c r="A217" s="4" t="s">
        <v>376</v>
      </c>
      <c r="D217" s="4" t="s">
        <v>646</v>
      </c>
    </row>
    <row r="218" spans="1:4">
      <c r="A218" s="4" t="s">
        <v>151</v>
      </c>
      <c r="D218" s="4" t="s">
        <v>647</v>
      </c>
    </row>
    <row r="219" spans="1:4">
      <c r="A219" s="4" t="s">
        <v>368</v>
      </c>
      <c r="D219" s="4" t="s">
        <v>648</v>
      </c>
    </row>
    <row r="220" spans="1:4">
      <c r="A220" s="4" t="s">
        <v>235</v>
      </c>
      <c r="D220" s="4" t="s">
        <v>649</v>
      </c>
    </row>
    <row r="221" spans="1:4">
      <c r="A221" s="4" t="s">
        <v>264</v>
      </c>
      <c r="D221" s="4" t="s">
        <v>650</v>
      </c>
    </row>
    <row r="222" spans="1:4">
      <c r="A222" s="4" t="s">
        <v>54</v>
      </c>
      <c r="D222" s="4" t="s">
        <v>651</v>
      </c>
    </row>
    <row r="223" spans="1:4">
      <c r="A223" s="4" t="s">
        <v>161</v>
      </c>
      <c r="D223" s="4" t="s">
        <v>652</v>
      </c>
    </row>
    <row r="224" spans="1:4">
      <c r="A224" s="4" t="s">
        <v>370</v>
      </c>
      <c r="D224" s="4" t="s">
        <v>653</v>
      </c>
    </row>
    <row r="225" spans="1:4">
      <c r="A225" s="4" t="s">
        <v>60</v>
      </c>
      <c r="D225" s="4" t="s">
        <v>654</v>
      </c>
    </row>
    <row r="226" spans="1:4">
      <c r="A226" s="4" t="s">
        <v>369</v>
      </c>
      <c r="D226" s="4" t="s">
        <v>655</v>
      </c>
    </row>
    <row r="227" spans="1:4">
      <c r="A227" s="4" t="s">
        <v>1</v>
      </c>
      <c r="D227" s="4" t="s">
        <v>656</v>
      </c>
    </row>
    <row r="228" spans="1:4">
      <c r="A228" s="4" t="s">
        <v>277</v>
      </c>
      <c r="D228" s="4" t="s">
        <v>657</v>
      </c>
    </row>
    <row r="229" spans="1:4">
      <c r="A229" s="4" t="s">
        <v>416</v>
      </c>
      <c r="D229" s="4" t="s">
        <v>658</v>
      </c>
    </row>
    <row r="230" spans="1:4">
      <c r="A230" s="4" t="s">
        <v>105</v>
      </c>
      <c r="D230" s="4" t="s">
        <v>659</v>
      </c>
    </row>
    <row r="231" spans="1:4">
      <c r="A231" s="4" t="s">
        <v>233</v>
      </c>
      <c r="D231" s="4" t="s">
        <v>660</v>
      </c>
    </row>
    <row r="232" spans="1:4">
      <c r="A232" s="4" t="s">
        <v>236</v>
      </c>
      <c r="D232" s="4" t="s">
        <v>661</v>
      </c>
    </row>
    <row r="233" spans="1:4">
      <c r="A233" s="4" t="s">
        <v>293</v>
      </c>
      <c r="D233" s="4" t="s">
        <v>662</v>
      </c>
    </row>
    <row r="234" spans="1:4">
      <c r="A234" s="1" t="s">
        <v>146</v>
      </c>
      <c r="D234" s="4" t="s">
        <v>663</v>
      </c>
    </row>
    <row r="235" spans="1:4">
      <c r="A235" s="4" t="s">
        <v>269</v>
      </c>
      <c r="D235" s="4" t="s">
        <v>664</v>
      </c>
    </row>
    <row r="236" spans="1:4">
      <c r="A236" s="4" t="s">
        <v>301</v>
      </c>
      <c r="D236" s="4" t="s">
        <v>665</v>
      </c>
    </row>
    <row r="237" spans="1:4">
      <c r="A237" s="4" t="s">
        <v>37</v>
      </c>
      <c r="D237" s="4" t="s">
        <v>666</v>
      </c>
    </row>
    <row r="238" spans="1:4">
      <c r="A238" s="4" t="s">
        <v>57</v>
      </c>
      <c r="D238" s="4" t="s">
        <v>667</v>
      </c>
    </row>
    <row r="239" spans="1:4">
      <c r="A239" s="4" t="s">
        <v>113</v>
      </c>
      <c r="D239" s="4" t="s">
        <v>668</v>
      </c>
    </row>
    <row r="240" spans="1:4">
      <c r="A240" s="4" t="s">
        <v>32</v>
      </c>
      <c r="D240" s="4" t="s">
        <v>669</v>
      </c>
    </row>
    <row r="241" spans="1:4">
      <c r="A241" s="4" t="s">
        <v>324</v>
      </c>
      <c r="D241" s="4" t="s">
        <v>670</v>
      </c>
    </row>
    <row r="242" spans="1:4">
      <c r="A242" s="4" t="s">
        <v>333</v>
      </c>
      <c r="D242" s="4" t="s">
        <v>671</v>
      </c>
    </row>
    <row r="243" spans="1:4">
      <c r="A243" s="4" t="s">
        <v>364</v>
      </c>
      <c r="D243" s="4" t="s">
        <v>672</v>
      </c>
    </row>
    <row r="244" spans="1:4">
      <c r="A244" s="4" t="s">
        <v>114</v>
      </c>
      <c r="D244" s="4" t="s">
        <v>673</v>
      </c>
    </row>
    <row r="245" spans="1:4">
      <c r="A245" s="4" t="s">
        <v>407</v>
      </c>
      <c r="D245" s="4" t="s">
        <v>674</v>
      </c>
    </row>
    <row r="246" spans="1:4">
      <c r="A246" s="4" t="s">
        <v>304</v>
      </c>
      <c r="D246" s="4" t="s">
        <v>675</v>
      </c>
    </row>
    <row r="247" spans="1:4">
      <c r="A247" s="4" t="s">
        <v>276</v>
      </c>
      <c r="D247" s="4" t="s">
        <v>676</v>
      </c>
    </row>
    <row r="248" spans="1:4">
      <c r="A248" s="4" t="s">
        <v>253</v>
      </c>
      <c r="D248" s="4" t="s">
        <v>677</v>
      </c>
    </row>
    <row r="249" spans="1:4">
      <c r="A249" s="4" t="s">
        <v>213</v>
      </c>
      <c r="D249" s="4" t="s">
        <v>678</v>
      </c>
    </row>
    <row r="250" spans="1:4">
      <c r="A250" s="4" t="s">
        <v>206</v>
      </c>
      <c r="D250" s="4" t="s">
        <v>679</v>
      </c>
    </row>
    <row r="251" spans="1:4">
      <c r="A251" s="4" t="s">
        <v>70</v>
      </c>
      <c r="D251" s="4" t="s">
        <v>680</v>
      </c>
    </row>
    <row r="252" spans="1:4">
      <c r="A252" s="4" t="s">
        <v>66</v>
      </c>
      <c r="D252" s="4" t="s">
        <v>681</v>
      </c>
    </row>
    <row r="253" spans="1:4">
      <c r="A253" s="4" t="s">
        <v>289</v>
      </c>
      <c r="D253" s="4" t="s">
        <v>682</v>
      </c>
    </row>
    <row r="254" spans="1:4">
      <c r="A254" s="1" t="s">
        <v>367</v>
      </c>
      <c r="D254" s="4" t="s">
        <v>683</v>
      </c>
    </row>
    <row r="255" spans="1:4">
      <c r="A255" s="1" t="s">
        <v>365</v>
      </c>
      <c r="D255" s="4" t="s">
        <v>684</v>
      </c>
    </row>
    <row r="256" spans="1:4">
      <c r="A256" s="1" t="s">
        <v>366</v>
      </c>
      <c r="D256" s="4" t="s">
        <v>685</v>
      </c>
    </row>
    <row r="257" spans="1:4">
      <c r="A257" s="4" t="s">
        <v>106</v>
      </c>
      <c r="D257" s="4" t="s">
        <v>686</v>
      </c>
    </row>
    <row r="258" spans="1:4">
      <c r="A258" s="4" t="s">
        <v>325</v>
      </c>
      <c r="D258" s="4" t="s">
        <v>687</v>
      </c>
    </row>
    <row r="259" spans="1:4">
      <c r="A259" s="4" t="s">
        <v>61</v>
      </c>
      <c r="D259" s="4" t="s">
        <v>688</v>
      </c>
    </row>
    <row r="260" spans="1:4">
      <c r="A260" s="4" t="s">
        <v>71</v>
      </c>
      <c r="D260" s="4" t="s">
        <v>689</v>
      </c>
    </row>
    <row r="261" spans="1:4">
      <c r="A261" s="4" t="s">
        <v>166</v>
      </c>
      <c r="D261" s="4" t="s">
        <v>690</v>
      </c>
    </row>
    <row r="262" spans="1:4">
      <c r="A262" s="4" t="s">
        <v>77</v>
      </c>
      <c r="D262" s="4" t="s">
        <v>691</v>
      </c>
    </row>
    <row r="263" spans="1:4">
      <c r="A263" s="4" t="s">
        <v>350</v>
      </c>
      <c r="D263" s="4" t="s">
        <v>692</v>
      </c>
    </row>
    <row r="264" spans="1:4">
      <c r="A264" s="4" t="s">
        <v>361</v>
      </c>
      <c r="D264" s="4" t="s">
        <v>693</v>
      </c>
    </row>
    <row r="265" spans="1:4">
      <c r="A265" s="4" t="s">
        <v>315</v>
      </c>
      <c r="D265" s="4" t="s">
        <v>694</v>
      </c>
    </row>
    <row r="266" spans="1:4">
      <c r="A266" s="4" t="s">
        <v>45</v>
      </c>
      <c r="D266" s="4" t="s">
        <v>695</v>
      </c>
    </row>
    <row r="267" spans="1:4">
      <c r="A267" s="4" t="s">
        <v>349</v>
      </c>
      <c r="D267" s="4" t="s">
        <v>696</v>
      </c>
    </row>
    <row r="268" spans="1:4">
      <c r="A268" s="4" t="s">
        <v>239</v>
      </c>
      <c r="D268" s="4" t="s">
        <v>697</v>
      </c>
    </row>
    <row r="269" spans="1:4">
      <c r="A269" s="4" t="s">
        <v>283</v>
      </c>
      <c r="D269" s="4" t="s">
        <v>698</v>
      </c>
    </row>
    <row r="270" spans="1:4">
      <c r="A270" s="4" t="s">
        <v>386</v>
      </c>
      <c r="D270" s="4" t="s">
        <v>699</v>
      </c>
    </row>
    <row r="271" spans="1:4">
      <c r="A271" s="4" t="s">
        <v>63</v>
      </c>
      <c r="D271" s="4" t="s">
        <v>700</v>
      </c>
    </row>
    <row r="272" spans="1:4">
      <c r="A272" s="4" t="s">
        <v>167</v>
      </c>
      <c r="D272" s="4" t="s">
        <v>701</v>
      </c>
    </row>
    <row r="273" spans="1:4">
      <c r="A273" s="4" t="s">
        <v>112</v>
      </c>
      <c r="D273" s="4" t="s">
        <v>702</v>
      </c>
    </row>
    <row r="274" spans="1:4">
      <c r="A274" s="4" t="s">
        <v>109</v>
      </c>
      <c r="D274" s="4" t="s">
        <v>703</v>
      </c>
    </row>
    <row r="275" spans="1:4">
      <c r="A275" s="4" t="s">
        <v>310</v>
      </c>
      <c r="D275" s="4" t="s">
        <v>704</v>
      </c>
    </row>
    <row r="276" spans="1:4">
      <c r="A276" s="4" t="s">
        <v>171</v>
      </c>
      <c r="D276" s="4" t="s">
        <v>705</v>
      </c>
    </row>
    <row r="277" spans="1:4">
      <c r="A277" s="4" t="s">
        <v>406</v>
      </c>
      <c r="D277" s="4" t="s">
        <v>706</v>
      </c>
    </row>
    <row r="278" spans="1:4">
      <c r="A278" s="4" t="s">
        <v>30</v>
      </c>
      <c r="D278" s="4" t="s">
        <v>707</v>
      </c>
    </row>
    <row r="279" spans="1:4">
      <c r="A279" s="4" t="s">
        <v>173</v>
      </c>
      <c r="D279" s="4" t="s">
        <v>708</v>
      </c>
    </row>
    <row r="280" spans="1:4">
      <c r="A280" s="4" t="s">
        <v>218</v>
      </c>
      <c r="D280" s="4" t="s">
        <v>709</v>
      </c>
    </row>
    <row r="281" spans="1:4">
      <c r="A281" s="4" t="s">
        <v>100</v>
      </c>
      <c r="D281" s="4" t="s">
        <v>710</v>
      </c>
    </row>
    <row r="282" spans="1:4">
      <c r="A282" s="4" t="s">
        <v>354</v>
      </c>
      <c r="D282" s="4" t="s">
        <v>711</v>
      </c>
    </row>
    <row r="283" spans="1:4">
      <c r="A283" s="4" t="s">
        <v>422</v>
      </c>
      <c r="D283" s="4" t="s">
        <v>712</v>
      </c>
    </row>
    <row r="284" spans="1:4">
      <c r="A284" s="4" t="s">
        <v>98</v>
      </c>
      <c r="D284" s="4" t="s">
        <v>713</v>
      </c>
    </row>
    <row r="285" spans="1:4">
      <c r="A285" s="4" t="s">
        <v>141</v>
      </c>
      <c r="D285" s="4" t="s">
        <v>714</v>
      </c>
    </row>
    <row r="286" spans="1:4">
      <c r="A286" s="1" t="s">
        <v>400</v>
      </c>
      <c r="D286" s="4" t="s">
        <v>715</v>
      </c>
    </row>
    <row r="287" spans="1:4">
      <c r="A287" s="4" t="s">
        <v>394</v>
      </c>
      <c r="D287" s="4" t="s">
        <v>716</v>
      </c>
    </row>
    <row r="288" spans="1:4">
      <c r="A288" s="4" t="s">
        <v>296</v>
      </c>
      <c r="D288" s="4" t="s">
        <v>717</v>
      </c>
    </row>
    <row r="289" spans="1:4">
      <c r="A289" s="1" t="s">
        <v>278</v>
      </c>
      <c r="D289" s="4" t="s">
        <v>718</v>
      </c>
    </row>
    <row r="290" spans="1:4">
      <c r="A290" s="4" t="s">
        <v>321</v>
      </c>
      <c r="D290" s="4" t="s">
        <v>719</v>
      </c>
    </row>
    <row r="291" spans="1:4">
      <c r="A291" s="4" t="s">
        <v>64</v>
      </c>
      <c r="D291" s="4" t="s">
        <v>720</v>
      </c>
    </row>
    <row r="292" spans="1:4">
      <c r="A292" s="4" t="s">
        <v>194</v>
      </c>
      <c r="D292" s="4" t="s">
        <v>721</v>
      </c>
    </row>
    <row r="293" spans="1:4">
      <c r="A293" s="4" t="s">
        <v>180</v>
      </c>
      <c r="D293" s="4" t="s">
        <v>722</v>
      </c>
    </row>
    <row r="294" spans="1:4">
      <c r="A294" s="1" t="s">
        <v>154</v>
      </c>
      <c r="D294" s="4" t="s">
        <v>723</v>
      </c>
    </row>
    <row r="295" spans="1:4">
      <c r="A295" s="4" t="s">
        <v>225</v>
      </c>
      <c r="D295" s="4" t="s">
        <v>724</v>
      </c>
    </row>
    <row r="296" spans="1:4">
      <c r="A296" s="4" t="s">
        <v>395</v>
      </c>
      <c r="D296" s="4" t="s">
        <v>725</v>
      </c>
    </row>
    <row r="297" spans="1:4">
      <c r="A297" s="4" t="s">
        <v>263</v>
      </c>
      <c r="D297" s="4" t="s">
        <v>726</v>
      </c>
    </row>
    <row r="298" spans="1:4">
      <c r="A298" s="4" t="s">
        <v>208</v>
      </c>
      <c r="D298" s="4" t="s">
        <v>727</v>
      </c>
    </row>
    <row r="299" spans="1:4">
      <c r="A299" s="4" t="s">
        <v>373</v>
      </c>
      <c r="D299" s="4" t="s">
        <v>728</v>
      </c>
    </row>
    <row r="300" spans="1:4">
      <c r="A300" s="4" t="s">
        <v>75</v>
      </c>
      <c r="D300" s="4" t="s">
        <v>729</v>
      </c>
    </row>
    <row r="301" spans="1:4">
      <c r="A301" s="4" t="s">
        <v>425</v>
      </c>
      <c r="D301" s="4" t="s">
        <v>730</v>
      </c>
    </row>
    <row r="302" spans="1:4">
      <c r="A302" s="4" t="s">
        <v>67</v>
      </c>
      <c r="D302" s="4" t="s">
        <v>731</v>
      </c>
    </row>
    <row r="303" spans="1:4">
      <c r="A303" s="1" t="s">
        <v>34</v>
      </c>
      <c r="D303" s="4" t="s">
        <v>732</v>
      </c>
    </row>
    <row r="304" spans="1:4">
      <c r="A304" s="4" t="s">
        <v>352</v>
      </c>
      <c r="D304" s="4" t="s">
        <v>733</v>
      </c>
    </row>
    <row r="305" spans="1:4">
      <c r="A305" s="4" t="s">
        <v>338</v>
      </c>
      <c r="D305" s="4" t="s">
        <v>734</v>
      </c>
    </row>
    <row r="306" spans="1:4">
      <c r="A306" s="1" t="s">
        <v>282</v>
      </c>
      <c r="D306" s="4" t="s">
        <v>735</v>
      </c>
    </row>
    <row r="307" spans="1:4">
      <c r="A307" s="1" t="s">
        <v>271</v>
      </c>
      <c r="D307" s="4" t="s">
        <v>736</v>
      </c>
    </row>
    <row r="308" spans="1:4">
      <c r="A308" s="4" t="s">
        <v>344</v>
      </c>
      <c r="D308" s="4" t="s">
        <v>737</v>
      </c>
    </row>
    <row r="309" spans="1:4">
      <c r="A309" s="4" t="s">
        <v>426</v>
      </c>
      <c r="D309" s="4" t="s">
        <v>738</v>
      </c>
    </row>
    <row r="310" spans="1:4">
      <c r="A310" s="4" t="s">
        <v>115</v>
      </c>
      <c r="D310" s="4" t="s">
        <v>739</v>
      </c>
    </row>
    <row r="311" spans="1:4">
      <c r="A311" s="4" t="s">
        <v>335</v>
      </c>
      <c r="D311" s="4" t="s">
        <v>740</v>
      </c>
    </row>
    <row r="312" spans="1:4">
      <c r="A312" s="4" t="s">
        <v>339</v>
      </c>
      <c r="D312" s="4" t="s">
        <v>741</v>
      </c>
    </row>
    <row r="313" spans="1:4">
      <c r="A313" s="4" t="s">
        <v>332</v>
      </c>
      <c r="D313" s="4" t="s">
        <v>742</v>
      </c>
    </row>
    <row r="314" spans="1:4">
      <c r="A314" s="4" t="s">
        <v>87</v>
      </c>
      <c r="D314" s="4" t="s">
        <v>743</v>
      </c>
    </row>
    <row r="315" spans="1:4">
      <c r="A315" s="4" t="s">
        <v>327</v>
      </c>
      <c r="D315" s="4" t="s">
        <v>744</v>
      </c>
    </row>
    <row r="316" spans="1:4">
      <c r="A316" s="4" t="s">
        <v>331</v>
      </c>
      <c r="D316" s="4" t="s">
        <v>745</v>
      </c>
    </row>
    <row r="317" spans="1:4">
      <c r="A317" s="4" t="s">
        <v>188</v>
      </c>
      <c r="D317" s="4" t="s">
        <v>746</v>
      </c>
    </row>
    <row r="318" spans="1:4">
      <c r="A318" s="4" t="s">
        <v>187</v>
      </c>
      <c r="D318" s="4" t="s">
        <v>747</v>
      </c>
    </row>
    <row r="319" spans="1:4">
      <c r="A319" s="4" t="s">
        <v>343</v>
      </c>
      <c r="D319" s="4" t="s">
        <v>748</v>
      </c>
    </row>
    <row r="320" spans="1:4">
      <c r="A320" s="4" t="s">
        <v>193</v>
      </c>
      <c r="D320" s="4" t="s">
        <v>749</v>
      </c>
    </row>
    <row r="321" spans="1:4">
      <c r="A321" s="4" t="s">
        <v>385</v>
      </c>
      <c r="D321" s="4" t="s">
        <v>750</v>
      </c>
    </row>
    <row r="322" spans="1:4">
      <c r="A322" s="4" t="s">
        <v>111</v>
      </c>
      <c r="D322" s="4" t="s">
        <v>751</v>
      </c>
    </row>
    <row r="323" spans="1:4">
      <c r="A323" s="1" t="s">
        <v>427</v>
      </c>
      <c r="D323" s="4" t="s">
        <v>752</v>
      </c>
    </row>
    <row r="324" spans="1:4">
      <c r="A324" s="4" t="s">
        <v>408</v>
      </c>
      <c r="D324" s="4" t="s">
        <v>753</v>
      </c>
    </row>
    <row r="325" spans="1:4">
      <c r="A325" s="4" t="s">
        <v>326</v>
      </c>
      <c r="D325" s="4" t="s">
        <v>754</v>
      </c>
    </row>
    <row r="326" spans="1:4">
      <c r="A326" s="4" t="s">
        <v>393</v>
      </c>
      <c r="D326" s="4" t="s">
        <v>755</v>
      </c>
    </row>
    <row r="327" spans="1:4">
      <c r="A327" s="4" t="s">
        <v>261</v>
      </c>
      <c r="D327" s="4" t="s">
        <v>756</v>
      </c>
    </row>
    <row r="328" spans="1:4">
      <c r="A328" s="4" t="s">
        <v>203</v>
      </c>
      <c r="D328" s="4" t="s">
        <v>757</v>
      </c>
    </row>
    <row r="329" spans="1:4">
      <c r="A329" s="4" t="s">
        <v>346</v>
      </c>
      <c r="D329" s="4" t="s">
        <v>758</v>
      </c>
    </row>
    <row r="330" spans="1:4">
      <c r="A330" s="4" t="s">
        <v>372</v>
      </c>
      <c r="D330" s="4" t="s">
        <v>759</v>
      </c>
    </row>
    <row r="331" spans="1:4">
      <c r="A331" s="4" t="s">
        <v>79</v>
      </c>
      <c r="D331" s="4" t="s">
        <v>760</v>
      </c>
    </row>
    <row r="332" spans="1:4">
      <c r="A332" s="4" t="s">
        <v>392</v>
      </c>
      <c r="D332" s="4" t="s">
        <v>761</v>
      </c>
    </row>
    <row r="333" spans="1:4">
      <c r="A333" s="4" t="s">
        <v>108</v>
      </c>
      <c r="D333" s="4" t="s">
        <v>762</v>
      </c>
    </row>
    <row r="334" spans="1:4">
      <c r="A334" s="1" t="s">
        <v>290</v>
      </c>
      <c r="D334" s="4" t="s">
        <v>763</v>
      </c>
    </row>
    <row r="335" spans="1:4">
      <c r="A335" s="4" t="s">
        <v>90</v>
      </c>
      <c r="D335" s="4" t="s">
        <v>764</v>
      </c>
    </row>
    <row r="336" spans="1:4">
      <c r="A336" s="4" t="s">
        <v>65</v>
      </c>
      <c r="D336" s="4" t="s">
        <v>765</v>
      </c>
    </row>
    <row r="337" spans="1:4">
      <c r="A337" s="4" t="s">
        <v>31</v>
      </c>
      <c r="D337" s="4" t="s">
        <v>766</v>
      </c>
    </row>
    <row r="338" spans="1:4">
      <c r="A338" s="4" t="s">
        <v>358</v>
      </c>
      <c r="D338" s="4" t="s">
        <v>767</v>
      </c>
    </row>
    <row r="339" spans="1:4">
      <c r="A339" s="1" t="s">
        <v>419</v>
      </c>
      <c r="D339" s="4" t="s">
        <v>768</v>
      </c>
    </row>
    <row r="340" spans="1:4">
      <c r="A340" s="4" t="s">
        <v>371</v>
      </c>
      <c r="D340" s="4" t="s">
        <v>769</v>
      </c>
    </row>
    <row r="341" spans="1:4">
      <c r="A341" s="4" t="s">
        <v>157</v>
      </c>
      <c r="D341" s="4" t="s">
        <v>770</v>
      </c>
    </row>
    <row r="342" spans="1:4">
      <c r="A342" s="4" t="s">
        <v>0</v>
      </c>
      <c r="D342" s="4" t="s">
        <v>771</v>
      </c>
    </row>
    <row r="343" spans="1:4">
      <c r="A343" s="4" t="s">
        <v>412</v>
      </c>
      <c r="D343" s="4" t="s">
        <v>772</v>
      </c>
    </row>
    <row r="344" spans="1:4">
      <c r="A344" s="4" t="s">
        <v>379</v>
      </c>
      <c r="D344" s="4" t="s">
        <v>773</v>
      </c>
    </row>
    <row r="345" spans="1:4">
      <c r="A345" s="4" t="s">
        <v>38</v>
      </c>
      <c r="D345" s="4" t="s">
        <v>774</v>
      </c>
    </row>
    <row r="346" spans="1:4">
      <c r="A346" s="1" t="s">
        <v>248</v>
      </c>
      <c r="D346" s="4" t="s">
        <v>775</v>
      </c>
    </row>
    <row r="347" spans="1:4">
      <c r="A347" s="4" t="s">
        <v>89</v>
      </c>
      <c r="D347" s="4" t="s">
        <v>776</v>
      </c>
    </row>
    <row r="348" spans="1:4">
      <c r="A348" s="4" t="s">
        <v>247</v>
      </c>
      <c r="D348" s="4" t="s">
        <v>777</v>
      </c>
    </row>
    <row r="349" spans="1:4">
      <c r="A349" s="4" t="s">
        <v>390</v>
      </c>
      <c r="D349" s="4" t="s">
        <v>778</v>
      </c>
    </row>
    <row r="350" spans="1:4">
      <c r="A350" s="4" t="s">
        <v>107</v>
      </c>
      <c r="D350" s="4" t="s">
        <v>779</v>
      </c>
    </row>
    <row r="351" spans="1:4">
      <c r="A351" s="4" t="s">
        <v>223</v>
      </c>
      <c r="D351" s="4" t="s">
        <v>780</v>
      </c>
    </row>
    <row r="352" spans="1:4">
      <c r="A352" s="1" t="s">
        <v>2</v>
      </c>
      <c r="D352" s="4" t="s">
        <v>781</v>
      </c>
    </row>
    <row r="353" spans="1:4">
      <c r="A353" s="4" t="s">
        <v>83</v>
      </c>
      <c r="D353" s="4" t="s">
        <v>782</v>
      </c>
    </row>
    <row r="354" spans="1:4">
      <c r="A354" s="4" t="s">
        <v>46</v>
      </c>
      <c r="D354" s="4" t="s">
        <v>783</v>
      </c>
    </row>
    <row r="355" spans="1:4">
      <c r="A355" s="4" t="s">
        <v>242</v>
      </c>
      <c r="D355" s="4" t="s">
        <v>784</v>
      </c>
    </row>
    <row r="356" spans="1:4">
      <c r="A356" s="4" t="s">
        <v>68</v>
      </c>
      <c r="D356" s="4" t="s">
        <v>785</v>
      </c>
    </row>
    <row r="357" spans="1:4">
      <c r="A357" s="4" t="s">
        <v>62</v>
      </c>
      <c r="D357" s="4" t="s">
        <v>786</v>
      </c>
    </row>
    <row r="358" spans="1:4">
      <c r="A358" s="4" t="s">
        <v>179</v>
      </c>
      <c r="D358" s="4" t="s">
        <v>787</v>
      </c>
    </row>
    <row r="359" spans="1:4">
      <c r="A359" s="4" t="s">
        <v>170</v>
      </c>
      <c r="D359" s="4" t="s">
        <v>788</v>
      </c>
    </row>
    <row r="360" spans="1:4">
      <c r="A360" s="4" t="s">
        <v>411</v>
      </c>
      <c r="D360" s="4" t="s">
        <v>789</v>
      </c>
    </row>
    <row r="361" spans="1:4">
      <c r="A361" s="1" t="s">
        <v>209</v>
      </c>
      <c r="D361" s="4" t="s">
        <v>790</v>
      </c>
    </row>
    <row r="362" spans="1:4">
      <c r="A362" s="4" t="s">
        <v>80</v>
      </c>
      <c r="D362" s="4" t="s">
        <v>791</v>
      </c>
    </row>
    <row r="363" spans="1:4">
      <c r="A363" s="1" t="s">
        <v>59</v>
      </c>
      <c r="D363" s="4" t="s">
        <v>792</v>
      </c>
    </row>
    <row r="364" spans="1:4">
      <c r="A364" s="4" t="s">
        <v>207</v>
      </c>
      <c r="D364" s="4" t="s">
        <v>793</v>
      </c>
    </row>
    <row r="365" spans="1:4">
      <c r="A365" s="4" t="s">
        <v>175</v>
      </c>
      <c r="D365" s="4" t="s">
        <v>794</v>
      </c>
    </row>
    <row r="366" spans="1:4">
      <c r="A366" s="1" t="s">
        <v>360</v>
      </c>
      <c r="D366" s="4" t="s">
        <v>795</v>
      </c>
    </row>
    <row r="367" spans="1:4">
      <c r="A367" s="4" t="s">
        <v>410</v>
      </c>
      <c r="D367" s="4" t="s">
        <v>796</v>
      </c>
    </row>
    <row r="368" spans="1:4">
      <c r="A368" s="1" t="s">
        <v>216</v>
      </c>
      <c r="D368" s="4" t="s">
        <v>797</v>
      </c>
    </row>
    <row r="369" spans="1:4">
      <c r="A369" s="4" t="s">
        <v>210</v>
      </c>
      <c r="D369" s="4" t="s">
        <v>798</v>
      </c>
    </row>
    <row r="370" spans="1:4">
      <c r="A370" s="1" t="s">
        <v>12</v>
      </c>
      <c r="D370" s="4" t="s">
        <v>799</v>
      </c>
    </row>
    <row r="371" spans="1:4">
      <c r="A371" s="4" t="s">
        <v>409</v>
      </c>
      <c r="D371" s="4" t="s">
        <v>800</v>
      </c>
    </row>
    <row r="372" spans="1:4">
      <c r="A372" s="1" t="s">
        <v>4</v>
      </c>
      <c r="D372" s="4" t="s">
        <v>801</v>
      </c>
    </row>
    <row r="373" spans="1:4">
      <c r="A373" s="4" t="s">
        <v>231</v>
      </c>
      <c r="D373" s="4" t="s">
        <v>802</v>
      </c>
    </row>
    <row r="374" spans="1:4">
      <c r="A374" s="4" t="s">
        <v>297</v>
      </c>
      <c r="D374" s="4" t="s">
        <v>803</v>
      </c>
    </row>
    <row r="375" spans="1:4">
      <c r="A375" s="1" t="s">
        <v>9</v>
      </c>
      <c r="D375" s="4" t="s">
        <v>804</v>
      </c>
    </row>
    <row r="376" spans="1:4">
      <c r="A376" s="1" t="s">
        <v>405</v>
      </c>
      <c r="D376" s="4" t="s">
        <v>805</v>
      </c>
    </row>
    <row r="377" spans="1:4">
      <c r="A377" s="4" t="s">
        <v>377</v>
      </c>
      <c r="D377" s="4" t="s">
        <v>806</v>
      </c>
    </row>
    <row r="378" spans="1:4">
      <c r="A378" s="4" t="s">
        <v>387</v>
      </c>
      <c r="D378" s="4" t="s">
        <v>807</v>
      </c>
    </row>
    <row r="379" spans="1:4">
      <c r="A379" s="4" t="s">
        <v>130</v>
      </c>
      <c r="D379" s="4" t="s">
        <v>808</v>
      </c>
    </row>
    <row r="380" spans="1:4">
      <c r="A380" s="4" t="s">
        <v>380</v>
      </c>
      <c r="D380" s="4" t="s">
        <v>809</v>
      </c>
    </row>
    <row r="381" spans="1:4">
      <c r="A381" s="4" t="s">
        <v>348</v>
      </c>
      <c r="D381" s="4" t="s">
        <v>810</v>
      </c>
    </row>
    <row r="382" spans="1:4">
      <c r="A382" s="4" t="s">
        <v>88</v>
      </c>
      <c r="D382" s="4" t="s">
        <v>811</v>
      </c>
    </row>
    <row r="383" spans="1:4">
      <c r="A383" s="4" t="s">
        <v>336</v>
      </c>
      <c r="D383" s="4" t="s">
        <v>812</v>
      </c>
    </row>
    <row r="384" spans="1:4">
      <c r="A384" s="4" t="s">
        <v>308</v>
      </c>
      <c r="D384" s="4" t="s">
        <v>813</v>
      </c>
    </row>
    <row r="385" spans="1:4">
      <c r="A385" s="4" t="s">
        <v>295</v>
      </c>
      <c r="D385" s="4" t="s">
        <v>814</v>
      </c>
    </row>
    <row r="386" spans="1:4">
      <c r="A386" s="4" t="s">
        <v>55</v>
      </c>
      <c r="D386" s="4" t="s">
        <v>815</v>
      </c>
    </row>
    <row r="387" spans="1:4">
      <c r="A387" s="4" t="s">
        <v>74</v>
      </c>
      <c r="D387" s="4" t="s">
        <v>816</v>
      </c>
    </row>
    <row r="388" spans="1:4">
      <c r="A388" s="4" t="s">
        <v>355</v>
      </c>
      <c r="D388" s="4" t="s">
        <v>817</v>
      </c>
    </row>
    <row r="389" spans="1:4">
      <c r="A389" s="4" t="s">
        <v>351</v>
      </c>
      <c r="D389" s="4"/>
    </row>
    <row r="390" spans="1:4">
      <c r="A390" s="4" t="s">
        <v>382</v>
      </c>
      <c r="D390" s="4" t="s">
        <v>818</v>
      </c>
    </row>
    <row r="391" spans="1:4">
      <c r="A391" s="4" t="s">
        <v>383</v>
      </c>
      <c r="D391" s="4" t="s">
        <v>819</v>
      </c>
    </row>
    <row r="392" spans="1:4">
      <c r="A392" s="4" t="s">
        <v>322</v>
      </c>
      <c r="D392" s="4" t="s">
        <v>820</v>
      </c>
    </row>
    <row r="393" spans="1:4">
      <c r="A393" s="4" t="s">
        <v>328</v>
      </c>
      <c r="D393" s="4" t="s">
        <v>821</v>
      </c>
    </row>
    <row r="394" spans="1:4">
      <c r="A394" s="4" t="s">
        <v>337</v>
      </c>
      <c r="D394" s="4" t="s">
        <v>822</v>
      </c>
    </row>
    <row r="395" spans="1:4">
      <c r="A395" s="1" t="s">
        <v>388</v>
      </c>
      <c r="D395" s="4" t="s">
        <v>823</v>
      </c>
    </row>
    <row r="396" spans="1:4">
      <c r="A396" s="4" t="s">
        <v>181</v>
      </c>
      <c r="D396" s="4" t="s">
        <v>824</v>
      </c>
    </row>
    <row r="397" spans="1:4">
      <c r="A397" s="4" t="s">
        <v>184</v>
      </c>
      <c r="D397" s="4" t="s">
        <v>825</v>
      </c>
    </row>
    <row r="398" spans="1:4">
      <c r="A398" s="4" t="s">
        <v>182</v>
      </c>
      <c r="D398" s="4" t="s">
        <v>826</v>
      </c>
    </row>
    <row r="399" spans="1:4">
      <c r="A399" s="4" t="s">
        <v>381</v>
      </c>
      <c r="D399" s="4" t="s">
        <v>827</v>
      </c>
    </row>
    <row r="400" spans="1:4">
      <c r="A400" s="1" t="s">
        <v>420</v>
      </c>
      <c r="D400" s="4" t="s">
        <v>828</v>
      </c>
    </row>
    <row r="401" spans="1:4">
      <c r="A401" s="4" t="s">
        <v>362</v>
      </c>
      <c r="D401" s="4" t="s">
        <v>362</v>
      </c>
    </row>
    <row r="402" spans="1:4">
      <c r="A402" s="1" t="s">
        <v>313</v>
      </c>
      <c r="D402" s="4" t="s">
        <v>829</v>
      </c>
    </row>
    <row r="403" spans="1:4">
      <c r="A403" s="1" t="s">
        <v>307</v>
      </c>
      <c r="D403" s="4" t="s">
        <v>830</v>
      </c>
    </row>
    <row r="404" spans="1:4">
      <c r="A404" s="4" t="s">
        <v>168</v>
      </c>
      <c r="D404" s="4" t="s">
        <v>831</v>
      </c>
    </row>
    <row r="405" spans="1:4">
      <c r="A405" s="4" t="s">
        <v>357</v>
      </c>
      <c r="D405" s="4" t="s">
        <v>357</v>
      </c>
    </row>
    <row r="406" spans="1:4">
      <c r="A406" s="4" t="s">
        <v>309</v>
      </c>
      <c r="D406" s="4" t="s">
        <v>832</v>
      </c>
    </row>
    <row r="407" spans="1:4">
      <c r="A407" s="4" t="s">
        <v>299</v>
      </c>
      <c r="D407" s="4" t="s">
        <v>833</v>
      </c>
    </row>
    <row r="408" spans="1:4">
      <c r="A408" s="4" t="s">
        <v>172</v>
      </c>
      <c r="D408" s="4" t="s">
        <v>834</v>
      </c>
    </row>
    <row r="409" spans="1:4">
      <c r="A409" s="4" t="s">
        <v>155</v>
      </c>
      <c r="D409" s="4" t="s">
        <v>835</v>
      </c>
    </row>
    <row r="410" spans="1:4">
      <c r="A410" s="4" t="s">
        <v>150</v>
      </c>
      <c r="D410" s="4" t="s">
        <v>836</v>
      </c>
    </row>
    <row r="411" spans="1:4">
      <c r="A411" s="1" t="s">
        <v>399</v>
      </c>
      <c r="D411" s="4" t="s">
        <v>837</v>
      </c>
    </row>
    <row r="412" spans="1:4">
      <c r="A412" s="4" t="s">
        <v>158</v>
      </c>
      <c r="D412" s="4" t="s">
        <v>838</v>
      </c>
    </row>
    <row r="413" spans="1:4">
      <c r="A413" s="4" t="s">
        <v>356</v>
      </c>
      <c r="D413" s="4" t="s">
        <v>356</v>
      </c>
    </row>
    <row r="414" spans="1:4">
      <c r="A414" s="1" t="s">
        <v>132</v>
      </c>
      <c r="D414" s="4" t="s">
        <v>839</v>
      </c>
    </row>
    <row r="415" spans="1:4">
      <c r="A415" s="4" t="s">
        <v>117</v>
      </c>
      <c r="D415" s="4" t="s">
        <v>840</v>
      </c>
    </row>
    <row r="416" spans="1:4">
      <c r="A416" s="4" t="s">
        <v>139</v>
      </c>
      <c r="D416" s="4" t="s">
        <v>841</v>
      </c>
    </row>
    <row r="417" spans="1:4">
      <c r="A417" s="4" t="s">
        <v>143</v>
      </c>
      <c r="D417" s="4" t="s">
        <v>842</v>
      </c>
    </row>
    <row r="418" spans="1:4">
      <c r="A418" s="4" t="s">
        <v>232</v>
      </c>
      <c r="D418" s="4" t="s">
        <v>843</v>
      </c>
    </row>
    <row r="419" spans="1:4">
      <c r="A419" s="4" t="s">
        <v>190</v>
      </c>
      <c r="D419" s="4" t="s">
        <v>844</v>
      </c>
    </row>
    <row r="420" spans="1:4">
      <c r="A420" s="4" t="s">
        <v>191</v>
      </c>
      <c r="D420" s="4" t="s">
        <v>845</v>
      </c>
    </row>
    <row r="421" spans="1:4">
      <c r="A421" s="4" t="s">
        <v>189</v>
      </c>
      <c r="D421" s="4" t="s">
        <v>846</v>
      </c>
    </row>
    <row r="422" spans="1:4">
      <c r="A422" s="4" t="s">
        <v>192</v>
      </c>
      <c r="D422" s="4" t="s">
        <v>847</v>
      </c>
    </row>
    <row r="423" spans="1:4">
      <c r="A423" s="4" t="s">
        <v>148</v>
      </c>
      <c r="D423" s="4" t="s">
        <v>848</v>
      </c>
    </row>
    <row r="424" spans="1:4">
      <c r="A424" s="4" t="s">
        <v>24</v>
      </c>
      <c r="D424" s="4" t="s">
        <v>849</v>
      </c>
    </row>
    <row r="425" spans="1:4">
      <c r="A425" s="4" t="s">
        <v>220</v>
      </c>
      <c r="D425" s="4" t="s">
        <v>850</v>
      </c>
    </row>
    <row r="426" spans="1:4">
      <c r="A426" s="4" t="s">
        <v>8</v>
      </c>
      <c r="D426" s="4" t="s">
        <v>851</v>
      </c>
    </row>
    <row r="427" spans="1:4">
      <c r="A427" s="4" t="s">
        <v>125</v>
      </c>
      <c r="D427" s="4" t="s">
        <v>852</v>
      </c>
    </row>
    <row r="428" spans="1:4">
      <c r="A428" s="4" t="s">
        <v>205</v>
      </c>
      <c r="D428" s="4" t="s">
        <v>853</v>
      </c>
    </row>
    <row r="429" spans="1:4">
      <c r="A429" s="4" t="s">
        <v>124</v>
      </c>
      <c r="D429" s="4" t="s">
        <v>854</v>
      </c>
    </row>
  </sheetData>
  <mergeCells count="6">
    <mergeCell ref="V2:W2"/>
    <mergeCell ref="G2:H2"/>
    <mergeCell ref="J2:K2"/>
    <mergeCell ref="M2:N2"/>
    <mergeCell ref="P2:Q2"/>
    <mergeCell ref="S2:T2"/>
  </mergeCells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D22D8-F26E-441B-B102-0FBAEF3808F4}">
  <sheetPr codeName="Sheet5"/>
  <dimension ref="A1:Z428"/>
  <sheetViews>
    <sheetView topLeftCell="A4" workbookViewId="0"/>
  </sheetViews>
  <sheetFormatPr defaultRowHeight="15"/>
  <sheetData>
    <row r="1" spans="1:26" s="13" customFormat="1">
      <c r="A1" s="3" t="s">
        <v>432</v>
      </c>
      <c r="D1" s="3" t="s">
        <v>1612</v>
      </c>
      <c r="F1" s="27" cm="1">
        <f t="array" ref="F1">_xll.S("Al2O3",25)</f>
        <v>50.948572181701664</v>
      </c>
      <c r="G1" s="3">
        <f>COUNT(G3:G68)</f>
        <v>66</v>
      </c>
      <c r="J1" s="13">
        <f>COUNT(J2:J3:J68)</f>
        <v>66</v>
      </c>
      <c r="K1"/>
      <c r="L1"/>
      <c r="M1" s="13">
        <f>COUNT(M2:M3:M69)</f>
        <v>56</v>
      </c>
      <c r="N1"/>
      <c r="P1" s="3">
        <f>COUNT(P3:P68)</f>
        <v>15</v>
      </c>
      <c r="Q1"/>
      <c r="S1" s="3">
        <f>COUNT(S3:S68)</f>
        <v>7</v>
      </c>
      <c r="T1"/>
      <c r="V1" s="3">
        <f>COUNT(V3:V68)</f>
        <v>17</v>
      </c>
      <c r="W1"/>
    </row>
    <row r="2" spans="1:26">
      <c r="A2" s="4" t="s">
        <v>402</v>
      </c>
      <c r="B2" s="4"/>
      <c r="C2" s="4"/>
      <c r="D2" s="4" t="s">
        <v>433</v>
      </c>
      <c r="E2" s="4"/>
      <c r="G2" s="38" t="s">
        <v>1610</v>
      </c>
      <c r="H2" s="38"/>
      <c r="J2" s="38" t="s">
        <v>1613</v>
      </c>
      <c r="K2" s="38"/>
      <c r="L2" s="13"/>
      <c r="M2" s="38" t="s">
        <v>1614</v>
      </c>
      <c r="N2" s="38"/>
      <c r="P2" s="38" t="s">
        <v>1641</v>
      </c>
      <c r="Q2" s="38"/>
      <c r="S2" s="38" t="s">
        <v>1642</v>
      </c>
      <c r="T2" s="38"/>
      <c r="V2" s="38" t="s">
        <v>2802</v>
      </c>
      <c r="W2" s="38"/>
    </row>
    <row r="3" spans="1:26">
      <c r="A3" s="4" t="s">
        <v>81</v>
      </c>
      <c r="D3" s="4" t="s">
        <v>434</v>
      </c>
      <c r="G3" s="8">
        <v>3.4041845275313481E-2</v>
      </c>
      <c r="H3" s="8">
        <v>1.6347020606215772E-2</v>
      </c>
      <c r="J3" s="8">
        <v>3.4041845275313481E-2</v>
      </c>
      <c r="K3" s="8">
        <v>4.1631895681351935E-2</v>
      </c>
      <c r="M3" s="8">
        <v>3.4041845275313481E-2</v>
      </c>
      <c r="N3" s="8">
        <v>5.4744046822725184E-2</v>
      </c>
      <c r="P3" s="8">
        <v>3.4041845275313481E-2</v>
      </c>
      <c r="Q3" s="8">
        <v>1.6097358606523379E-2</v>
      </c>
      <c r="S3" s="8">
        <v>3.4041845275313481E-2</v>
      </c>
      <c r="T3" s="8">
        <v>2.7238412776754945E-2</v>
      </c>
      <c r="V3" s="8">
        <v>3.4041845275313481E-2</v>
      </c>
      <c r="W3" s="8">
        <v>4.770417999303677E-2</v>
      </c>
    </row>
    <row r="4" spans="1:26">
      <c r="A4" s="4" t="s">
        <v>92</v>
      </c>
      <c r="D4" s="4" t="s">
        <v>435</v>
      </c>
      <c r="G4" s="8">
        <v>3.9709071244688796E-2</v>
      </c>
      <c r="H4" s="8">
        <v>1.9305832667949704E-2</v>
      </c>
      <c r="J4" s="8">
        <v>3.9709071244688796E-2</v>
      </c>
      <c r="K4" s="8">
        <v>4.7833312476269742E-2</v>
      </c>
      <c r="M4" s="8">
        <v>3.9709071244688796E-2</v>
      </c>
      <c r="N4" s="8">
        <v>5.5777395709368814E-2</v>
      </c>
      <c r="P4" s="8">
        <v>4.4826222488100045E-2</v>
      </c>
      <c r="Q4" s="8">
        <v>2.8669111969506549E-2</v>
      </c>
      <c r="S4" s="8">
        <v>4.4826222488100045E-2</v>
      </c>
      <c r="T4" s="8">
        <v>3.1182305826235105E-2</v>
      </c>
      <c r="V4" s="8">
        <v>4.2805039040001672E-2</v>
      </c>
      <c r="W4" s="8">
        <v>6.4847705434182334E-2</v>
      </c>
    </row>
    <row r="5" spans="1:26">
      <c r="A5" s="4" t="s">
        <v>35</v>
      </c>
      <c r="D5" s="4" t="s">
        <v>436</v>
      </c>
      <c r="G5" s="8">
        <v>4.2805039040001672E-2</v>
      </c>
      <c r="H5" s="8">
        <v>3.5999977195608865E-2</v>
      </c>
      <c r="J5" s="8">
        <v>4.2805039040001672E-2</v>
      </c>
      <c r="K5" s="8">
        <v>4.8193256896031801E-2</v>
      </c>
      <c r="M5" s="8">
        <v>4.2805039040001672E-2</v>
      </c>
      <c r="N5" s="8">
        <v>6.8637027230938757E-2</v>
      </c>
      <c r="P5" s="8">
        <v>6.2398307364267422E-2</v>
      </c>
      <c r="Q5" s="8">
        <v>4.6573103133601232E-2</v>
      </c>
      <c r="S5" s="8">
        <v>5.5730176021531658E-2</v>
      </c>
      <c r="T5" s="8">
        <v>4.614825140602629E-2</v>
      </c>
      <c r="V5" s="8">
        <v>4.4826222488100045E-2</v>
      </c>
      <c r="W5" s="8">
        <v>6.2451446200700908E-2</v>
      </c>
    </row>
    <row r="6" spans="1:26" ht="18">
      <c r="A6" s="4" t="s">
        <v>120</v>
      </c>
      <c r="D6" s="4" t="s">
        <v>437</v>
      </c>
      <c r="G6" s="8">
        <v>4.4826222488100045E-2</v>
      </c>
      <c r="H6" s="8">
        <v>2.5080802569905043E-2</v>
      </c>
      <c r="J6" s="8">
        <v>4.4826222488100045E-2</v>
      </c>
      <c r="K6" s="8">
        <v>5.3344712365517924E-2</v>
      </c>
      <c r="M6" s="8">
        <v>4.4826222488100045E-2</v>
      </c>
      <c r="N6" s="8">
        <v>6.8008484266627603E-2</v>
      </c>
      <c r="P6" s="8">
        <v>6.3013357655238147E-2</v>
      </c>
      <c r="Q6" s="8">
        <v>2.2089175246319051E-2</v>
      </c>
      <c r="S6" s="8">
        <v>6.2398307364267422E-2</v>
      </c>
      <c r="T6" s="8">
        <v>4.558111001724207E-2</v>
      </c>
      <c r="V6" s="8">
        <v>5.8056690826732676E-2</v>
      </c>
      <c r="W6" s="8">
        <v>7.7054047135085721E-2</v>
      </c>
      <c r="X6" s="30" t="s">
        <v>2803</v>
      </c>
    </row>
    <row r="7" spans="1:26" ht="18">
      <c r="A7" s="31" t="s">
        <v>229</v>
      </c>
      <c r="D7" s="4" t="s">
        <v>438</v>
      </c>
      <c r="G7" s="8">
        <v>4.7595533075209223E-2</v>
      </c>
      <c r="H7" s="8">
        <v>9.034362607086785E-2</v>
      </c>
      <c r="J7" s="18">
        <v>4.7595533075209223E-2</v>
      </c>
      <c r="K7" s="18">
        <v>0.15683566317442107</v>
      </c>
      <c r="M7" s="8">
        <v>5.4744105187485216E-2</v>
      </c>
      <c r="N7" s="8">
        <v>7.0627283965780788E-2</v>
      </c>
      <c r="P7" s="8">
        <v>6.8002269847338065E-2</v>
      </c>
      <c r="Q7" s="8">
        <v>3.0143358415040747E-2</v>
      </c>
      <c r="S7" s="8">
        <v>6.6607563699577724E-2</v>
      </c>
      <c r="T7" s="8">
        <v>6.6607563699577724E-2</v>
      </c>
      <c r="V7" s="8">
        <v>6.2398307364267422E-2</v>
      </c>
      <c r="W7" s="8">
        <v>7.9606325372178308E-2</v>
      </c>
      <c r="X7" s="30" t="s">
        <v>2804</v>
      </c>
    </row>
    <row r="8" spans="1:26" ht="18">
      <c r="A8" s="1" t="s">
        <v>52</v>
      </c>
      <c r="B8" s="13"/>
      <c r="D8" s="4" t="s">
        <v>439</v>
      </c>
      <c r="G8" s="8">
        <v>5.8056690826732676E-2</v>
      </c>
      <c r="H8" s="8">
        <v>6.059369125192321E-2</v>
      </c>
      <c r="J8" s="8">
        <v>5.8056690826732676E-2</v>
      </c>
      <c r="K8" s="8">
        <v>6.6958044190127561E-2</v>
      </c>
      <c r="M8" s="8">
        <v>5.8056690826732676E-2</v>
      </c>
      <c r="N8" s="8">
        <v>9.5739470733364918E-2</v>
      </c>
      <c r="P8" s="8">
        <v>7.0103392002197951E-2</v>
      </c>
      <c r="Q8" s="8">
        <v>6.5021523892237809E-2</v>
      </c>
      <c r="S8" s="8">
        <v>7.0103392002197951E-2</v>
      </c>
      <c r="T8" s="8">
        <v>6.7739284259367608E-2</v>
      </c>
      <c r="V8" s="8">
        <v>6.4245559322906903E-2</v>
      </c>
      <c r="W8" s="8">
        <v>0.12200445308255616</v>
      </c>
      <c r="X8" s="30" t="s">
        <v>2805</v>
      </c>
    </row>
    <row r="9" spans="1:26" ht="18">
      <c r="A9" s="4" t="s">
        <v>104</v>
      </c>
      <c r="D9" s="4" t="s">
        <v>440</v>
      </c>
      <c r="G9" s="8">
        <v>6.0622507023909221E-2</v>
      </c>
      <c r="H9" s="8">
        <v>3.4162047757467673E-2</v>
      </c>
      <c r="J9" s="8">
        <v>5.9626452134534123E-2</v>
      </c>
      <c r="K9" s="8">
        <v>6.519174267685432E-2</v>
      </c>
      <c r="M9" s="8">
        <v>5.9626452134534123E-2</v>
      </c>
      <c r="N9" s="8">
        <v>7.5450934980353587E-2</v>
      </c>
      <c r="P9" s="8">
        <v>7.1713717594575233E-2</v>
      </c>
      <c r="Q9" s="8">
        <v>5.5230656293533548E-2</v>
      </c>
      <c r="S9" s="8">
        <v>7.1713717594575233E-2</v>
      </c>
      <c r="T9" s="8">
        <v>5.3177483847248339E-2</v>
      </c>
      <c r="V9" s="8">
        <v>6.6607563699577724E-2</v>
      </c>
      <c r="W9" s="8">
        <v>6.6607563699577724E-2</v>
      </c>
      <c r="X9" s="30" t="s">
        <v>2806</v>
      </c>
    </row>
    <row r="10" spans="1:26" ht="18.75">
      <c r="A10" s="4" t="s">
        <v>186</v>
      </c>
      <c r="D10" s="4" t="s">
        <v>441</v>
      </c>
      <c r="G10" s="8">
        <v>6.2398307364267422E-2</v>
      </c>
      <c r="H10" s="8">
        <v>3.890084657076124E-2</v>
      </c>
      <c r="J10" s="8">
        <v>6.0622507023909221E-2</v>
      </c>
      <c r="K10" s="8">
        <v>7.1172732110715023E-2</v>
      </c>
      <c r="M10" s="8">
        <v>6.0622507023909221E-2</v>
      </c>
      <c r="N10" s="8">
        <v>8.901106010082617E-2</v>
      </c>
      <c r="P10" s="8">
        <v>7.478597194314289E-2</v>
      </c>
      <c r="Q10" s="8">
        <v>2.7648586607399567E-2</v>
      </c>
      <c r="S10" s="8"/>
      <c r="T10" s="8"/>
      <c r="V10" s="8">
        <v>6.8002269847338065E-2</v>
      </c>
      <c r="W10" s="8">
        <v>0.10708186148966106</v>
      </c>
      <c r="X10" s="30" t="s">
        <v>2807</v>
      </c>
    </row>
    <row r="11" spans="1:26" ht="18">
      <c r="A11" s="4" t="s">
        <v>165</v>
      </c>
      <c r="D11" s="4" t="s">
        <v>442</v>
      </c>
      <c r="G11" s="8">
        <v>6.2643115223786169E-2</v>
      </c>
      <c r="H11" s="8">
        <v>3.738961581893907E-2</v>
      </c>
      <c r="J11" s="8">
        <v>6.2398307364267422E-2</v>
      </c>
      <c r="K11" s="8">
        <v>7.2121381931582351E-2</v>
      </c>
      <c r="M11" s="8">
        <v>6.2398307364267422E-2</v>
      </c>
      <c r="N11" s="8">
        <v>8.8352736594530273E-2</v>
      </c>
      <c r="P11" s="8">
        <v>7.8867548215540206E-2</v>
      </c>
      <c r="Q11" s="8">
        <v>4.0750436058801347E-2</v>
      </c>
      <c r="S11" s="8"/>
      <c r="T11" s="8"/>
      <c r="V11" s="8">
        <v>7.0103392002197951E-2</v>
      </c>
      <c r="W11" s="8">
        <v>8.7713770797745561E-2</v>
      </c>
      <c r="X11" s="30" t="s">
        <v>2808</v>
      </c>
    </row>
    <row r="12" spans="1:26">
      <c r="A12" s="1" t="s">
        <v>254</v>
      </c>
      <c r="D12" s="4" t="s">
        <v>443</v>
      </c>
      <c r="G12" s="8">
        <v>6.3013357655238147E-2</v>
      </c>
      <c r="H12" s="8">
        <v>3.4274890096675073E-2</v>
      </c>
      <c r="J12" s="8">
        <v>6.2643115223786169E-2</v>
      </c>
      <c r="K12" s="8">
        <v>7.6411782529081596E-2</v>
      </c>
      <c r="M12" s="8">
        <v>6.2643115223786169E-2</v>
      </c>
      <c r="N12" s="8">
        <v>9.3026072536267962E-2</v>
      </c>
      <c r="P12" s="8">
        <v>8.5719798782054213E-2</v>
      </c>
      <c r="Q12" s="8">
        <v>4.1117743586553714E-2</v>
      </c>
      <c r="S12" s="8"/>
      <c r="T12" s="8"/>
      <c r="V12" s="8">
        <v>7.0196115575678134E-2</v>
      </c>
      <c r="W12" s="8">
        <v>0.13507128417122821</v>
      </c>
    </row>
    <row r="13" spans="1:26">
      <c r="A13" s="4" t="s">
        <v>40</v>
      </c>
      <c r="D13" s="4" t="s">
        <v>444</v>
      </c>
      <c r="G13" s="8">
        <v>6.4245559322906903E-2</v>
      </c>
      <c r="H13" s="8">
        <v>3.6089644210743281E-2</v>
      </c>
      <c r="J13" s="8">
        <v>6.3013357655238147E-2</v>
      </c>
      <c r="K13" s="8">
        <v>8.0014040843718673E-2</v>
      </c>
      <c r="M13" s="8">
        <v>6.3013357655238147E-2</v>
      </c>
      <c r="N13" s="8">
        <v>9.9792110583311902E-2</v>
      </c>
      <c r="P13" s="8">
        <v>8.6253199617076143E-2</v>
      </c>
      <c r="Q13" s="8">
        <v>4.5658699422271264E-2</v>
      </c>
      <c r="S13" s="8"/>
      <c r="T13" s="8"/>
      <c r="V13" s="8">
        <v>7.1713717594575233E-2</v>
      </c>
      <c r="W13" s="8">
        <v>7.8742736960425941E-2</v>
      </c>
      <c r="Z13" s="32"/>
    </row>
    <row r="14" spans="1:26">
      <c r="A14" s="4" t="s">
        <v>250</v>
      </c>
      <c r="D14" s="4" t="s">
        <v>445</v>
      </c>
      <c r="G14" s="8">
        <v>6.5938577282347227E-2</v>
      </c>
      <c r="H14" s="8">
        <v>3.9862822082676164E-2</v>
      </c>
      <c r="J14" s="8">
        <v>6.4245559322906903E-2</v>
      </c>
      <c r="K14" s="8">
        <v>7.3994050594813787E-2</v>
      </c>
      <c r="M14" s="8">
        <v>6.4245559322906903E-2</v>
      </c>
      <c r="N14" s="8">
        <v>9.143181089868721E-2</v>
      </c>
      <c r="P14" s="8">
        <v>8.8663360374370684E-2</v>
      </c>
      <c r="Q14" s="8">
        <v>5.5622527140495488E-2</v>
      </c>
      <c r="S14" s="8"/>
      <c r="T14" s="8"/>
      <c r="V14" s="8">
        <v>7.722686801487301E-2</v>
      </c>
      <c r="W14" s="8">
        <v>0.12141272459404423</v>
      </c>
      <c r="X14" s="33"/>
      <c r="Y14" s="34"/>
      <c r="Z14" s="32"/>
    </row>
    <row r="15" spans="1:26">
      <c r="A15" s="4" t="s">
        <v>292</v>
      </c>
      <c r="D15" s="4" t="s">
        <v>446</v>
      </c>
      <c r="G15" s="8">
        <v>6.6607563699577724E-2</v>
      </c>
      <c r="H15" s="8">
        <v>3.8100641098771489E-2</v>
      </c>
      <c r="J15" s="8">
        <v>6.5938577282347227E-2</v>
      </c>
      <c r="K15" s="8">
        <v>7.7756124431630144E-2</v>
      </c>
      <c r="M15" s="8">
        <v>6.8002269847338065E-2</v>
      </c>
      <c r="N15" s="8">
        <v>0.10425053613681554</v>
      </c>
      <c r="P15" s="8">
        <v>0.1018911386967418</v>
      </c>
      <c r="Q15" s="8">
        <v>4.1814706834997613E-2</v>
      </c>
      <c r="S15" s="8"/>
      <c r="T15" s="8"/>
      <c r="V15" s="8">
        <v>8.5719798782054213E-2</v>
      </c>
      <c r="W15" s="8">
        <v>0.10881812174231298</v>
      </c>
      <c r="X15" s="33"/>
      <c r="Y15" s="34"/>
      <c r="Z15" s="32"/>
    </row>
    <row r="16" spans="1:26">
      <c r="A16" s="4" t="s">
        <v>198</v>
      </c>
      <c r="D16" s="4" t="s">
        <v>447</v>
      </c>
      <c r="G16" s="8">
        <v>6.8002269847338065E-2</v>
      </c>
      <c r="H16" s="8">
        <v>3.2864358791299654E-2</v>
      </c>
      <c r="J16" s="8">
        <v>6.6607563699577724E-2</v>
      </c>
      <c r="K16" s="8">
        <v>6.6607563699577724E-2</v>
      </c>
      <c r="M16" s="8">
        <v>7.0103392002197951E-2</v>
      </c>
      <c r="N16" s="8">
        <v>9.5661771131382037E-2</v>
      </c>
      <c r="P16" s="8">
        <v>0.10379000401261605</v>
      </c>
      <c r="Q16" s="8">
        <v>3.6555875670308928E-2</v>
      </c>
      <c r="S16" s="8"/>
      <c r="T16" s="8"/>
      <c r="V16" s="8">
        <v>8.6253199617076143E-2</v>
      </c>
      <c r="W16" s="8">
        <v>0.11769181435995771</v>
      </c>
      <c r="X16" s="33"/>
      <c r="Y16" s="34"/>
      <c r="Z16" s="32"/>
    </row>
    <row r="17" spans="1:26">
      <c r="A17" s="4" t="s">
        <v>29</v>
      </c>
      <c r="D17" s="4" t="s">
        <v>448</v>
      </c>
      <c r="G17" s="8">
        <v>7.0103392002197951E-2</v>
      </c>
      <c r="H17" s="8">
        <v>5.4363833864186674E-2</v>
      </c>
      <c r="J17" s="8">
        <v>6.8002269847338065E-2</v>
      </c>
      <c r="K17" s="8">
        <v>8.2186551901094418E-2</v>
      </c>
      <c r="M17" s="8">
        <v>7.0196115575678134E-2</v>
      </c>
      <c r="N17" s="8">
        <v>0.1017258762635079</v>
      </c>
      <c r="P17" s="8">
        <v>0.12423466946121774</v>
      </c>
      <c r="Q17" s="8">
        <v>3.8259739260253459E-2</v>
      </c>
      <c r="S17" s="8"/>
      <c r="T17" s="8"/>
      <c r="V17" s="8">
        <v>8.8663360374370684E-2</v>
      </c>
      <c r="W17" s="8">
        <v>0.13394139145702946</v>
      </c>
      <c r="X17" s="33"/>
      <c r="Y17" s="34"/>
      <c r="Z17" s="32"/>
    </row>
    <row r="18" spans="1:26">
      <c r="A18" s="1" t="s">
        <v>359</v>
      </c>
      <c r="D18" s="4" t="s">
        <v>449</v>
      </c>
      <c r="G18" s="8">
        <v>7.0196115575678134E-2</v>
      </c>
      <c r="H18" s="8">
        <v>3.8775265350592732E-2</v>
      </c>
      <c r="J18" s="8">
        <v>7.0103392002197951E-2</v>
      </c>
      <c r="K18" s="8">
        <v>7.9771260159817545E-2</v>
      </c>
      <c r="M18" s="8">
        <v>7.0217126009647385E-2</v>
      </c>
      <c r="N18" s="8">
        <v>0.10079329131554912</v>
      </c>
      <c r="P18" s="1"/>
      <c r="Q18" s="1"/>
      <c r="S18" s="8"/>
      <c r="T18" s="8"/>
      <c r="V18" s="8">
        <v>0.20535485525152411</v>
      </c>
      <c r="W18" s="8">
        <v>0.2584415727518542</v>
      </c>
      <c r="X18" s="33"/>
      <c r="Y18" s="34"/>
      <c r="Z18" s="32"/>
    </row>
    <row r="19" spans="1:26">
      <c r="A19" s="4" t="s">
        <v>85</v>
      </c>
      <c r="D19" s="4" t="s">
        <v>450</v>
      </c>
      <c r="G19" s="8">
        <v>7.0217126009647385E-2</v>
      </c>
      <c r="H19" s="8">
        <v>3.7172424570876848E-2</v>
      </c>
      <c r="J19" s="8">
        <v>7.0196115575678134E-2</v>
      </c>
      <c r="K19" s="8">
        <v>8.1323263878511465E-2</v>
      </c>
      <c r="M19" s="8">
        <v>7.0913310393760351E-2</v>
      </c>
      <c r="N19" s="8">
        <v>9.9571195068539647E-2</v>
      </c>
      <c r="P19" s="1"/>
      <c r="Q19" s="1"/>
      <c r="S19" s="8"/>
      <c r="T19" s="8"/>
      <c r="V19" s="1">
        <v>0.21516885426748164</v>
      </c>
      <c r="W19" s="1">
        <v>0.25962373961788393</v>
      </c>
      <c r="X19" s="33"/>
      <c r="Y19" s="34"/>
      <c r="Z19" s="32"/>
    </row>
    <row r="20" spans="1:26">
      <c r="A20" s="4" t="s">
        <v>73</v>
      </c>
      <c r="D20" s="4" t="s">
        <v>451</v>
      </c>
      <c r="G20" s="8">
        <v>7.0913310393760351E-2</v>
      </c>
      <c r="H20" s="8">
        <v>3.943014015969299E-2</v>
      </c>
      <c r="J20" s="8">
        <v>7.0217126009647385E-2</v>
      </c>
      <c r="K20" s="8">
        <v>8.090593618579138E-2</v>
      </c>
      <c r="M20" s="8">
        <v>7.1713717594575233E-2</v>
      </c>
      <c r="N20" s="8">
        <v>9.9341041931973045E-2</v>
      </c>
      <c r="P20" s="1"/>
      <c r="Q20" s="1"/>
      <c r="S20" s="8"/>
      <c r="T20" s="8"/>
      <c r="V20" s="1"/>
      <c r="W20" s="1"/>
      <c r="X20" s="33"/>
      <c r="Y20" s="34"/>
      <c r="Z20" s="32"/>
    </row>
    <row r="21" spans="1:26">
      <c r="A21" s="4" t="s">
        <v>51</v>
      </c>
      <c r="D21" s="4" t="s">
        <v>452</v>
      </c>
      <c r="G21" s="8">
        <v>7.1713717594575233E-2</v>
      </c>
      <c r="H21" s="8">
        <v>5.4210707409463363E-2</v>
      </c>
      <c r="J21" s="8">
        <v>7.0913310393760351E-2</v>
      </c>
      <c r="K21" s="8">
        <v>8.3030500122537446E-2</v>
      </c>
      <c r="M21" s="8">
        <v>7.3007784573447448E-2</v>
      </c>
      <c r="N21" s="8">
        <v>0.11647213688116853</v>
      </c>
      <c r="P21" s="1"/>
      <c r="Q21" s="1"/>
      <c r="S21" s="8"/>
      <c r="T21" s="8"/>
      <c r="V21" s="1"/>
      <c r="W21" s="1"/>
      <c r="X21" s="33"/>
      <c r="Y21" s="34"/>
      <c r="Z21" s="32"/>
    </row>
    <row r="22" spans="1:26">
      <c r="A22" s="4" t="s">
        <v>84</v>
      </c>
      <c r="D22" s="4" t="s">
        <v>453</v>
      </c>
      <c r="G22" s="8">
        <v>7.361590833610096E-2</v>
      </c>
      <c r="H22" s="8">
        <v>4.1634608457470731E-2</v>
      </c>
      <c r="J22" s="8">
        <v>7.1713717594575233E-2</v>
      </c>
      <c r="K22" s="8">
        <v>8.1973958524111268E-2</v>
      </c>
      <c r="M22" s="8">
        <v>7.361590833610096E-2</v>
      </c>
      <c r="N22" s="8">
        <v>9.9648214486811118E-2</v>
      </c>
      <c r="P22" s="1"/>
      <c r="Q22" s="1"/>
      <c r="S22" s="1"/>
      <c r="T22" s="1"/>
      <c r="V22" s="1"/>
      <c r="W22" s="1"/>
      <c r="X22" s="35"/>
      <c r="Y22" s="34"/>
      <c r="Z22" s="32"/>
    </row>
    <row r="23" spans="1:26">
      <c r="A23" s="4" t="s">
        <v>47</v>
      </c>
      <c r="D23" s="4" t="s">
        <v>454</v>
      </c>
      <c r="G23" s="8">
        <v>7.722686801487301E-2</v>
      </c>
      <c r="H23" s="8">
        <v>4.8242703003009861E-2</v>
      </c>
      <c r="J23" s="8">
        <v>7.3007784573447448E-2</v>
      </c>
      <c r="K23" s="8">
        <v>8.8620420590792531E-2</v>
      </c>
      <c r="M23" s="8">
        <v>7.4603495941121034E-2</v>
      </c>
      <c r="N23" s="8">
        <v>0.11004205625516632</v>
      </c>
      <c r="P23" s="1"/>
      <c r="Q23" s="1"/>
      <c r="S23" s="1"/>
      <c r="T23" s="1"/>
      <c r="V23" s="1"/>
      <c r="W23" s="1"/>
      <c r="X23" s="40"/>
      <c r="Y23" s="40"/>
      <c r="Z23" s="40"/>
    </row>
    <row r="24" spans="1:26">
      <c r="A24" s="4" t="s">
        <v>94</v>
      </c>
      <c r="D24" s="4" t="s">
        <v>455</v>
      </c>
      <c r="G24" s="8">
        <v>7.7851225337224494E-2</v>
      </c>
      <c r="H24" s="8">
        <v>3.4679847397705313E-2</v>
      </c>
      <c r="J24" s="8">
        <v>7.361590833610096E-2</v>
      </c>
      <c r="K24" s="8">
        <v>8.5017758528084575E-2</v>
      </c>
      <c r="M24" s="8">
        <v>7.5529180644554647E-2</v>
      </c>
      <c r="N24" s="8">
        <v>0.12251228525708764</v>
      </c>
      <c r="P24" s="1"/>
      <c r="Q24" s="1"/>
      <c r="S24" s="1"/>
      <c r="T24" s="1"/>
      <c r="V24" s="1"/>
      <c r="W24" s="1"/>
      <c r="X24" s="41"/>
      <c r="Y24" s="41"/>
      <c r="Z24" s="41"/>
    </row>
    <row r="25" spans="1:26">
      <c r="A25" s="4" t="s">
        <v>334</v>
      </c>
      <c r="D25" s="4" t="s">
        <v>456</v>
      </c>
      <c r="G25" s="8">
        <v>7.9714463722043855E-2</v>
      </c>
      <c r="H25" s="8">
        <v>5.6941760750216029E-2</v>
      </c>
      <c r="J25" s="8">
        <v>7.4603495941121034E-2</v>
      </c>
      <c r="K25" s="8">
        <v>8.7029931917061362E-2</v>
      </c>
      <c r="M25" s="8">
        <v>7.722686801487301E-2</v>
      </c>
      <c r="N25" s="8">
        <v>0.12427617982428679</v>
      </c>
      <c r="P25" s="1"/>
      <c r="Q25" s="1"/>
      <c r="S25" s="1"/>
      <c r="T25" s="1"/>
      <c r="V25" s="1"/>
      <c r="W25" s="1"/>
      <c r="X25" s="42"/>
      <c r="Y25" s="42"/>
      <c r="Z25" s="42"/>
    </row>
    <row r="26" spans="1:26">
      <c r="A26" s="4" t="s">
        <v>330</v>
      </c>
      <c r="D26" s="4" t="s">
        <v>457</v>
      </c>
      <c r="G26" s="8">
        <v>8.0507189301000301E-2</v>
      </c>
      <c r="H26" s="8">
        <v>4.4267260530858214E-2</v>
      </c>
      <c r="J26" s="8">
        <v>7.722686801487301E-2</v>
      </c>
      <c r="K26" s="8">
        <v>9.1097961401351943E-2</v>
      </c>
      <c r="M26" s="8">
        <v>7.7851225337224494E-2</v>
      </c>
      <c r="N26" s="8">
        <v>0.1119168257655683</v>
      </c>
      <c r="P26" s="1"/>
      <c r="Q26" s="1"/>
      <c r="S26" s="1"/>
      <c r="T26" s="1"/>
      <c r="V26" s="1"/>
      <c r="W26" s="1"/>
      <c r="X26" s="42"/>
      <c r="Y26" s="42"/>
      <c r="Z26" s="42"/>
    </row>
    <row r="27" spans="1:26">
      <c r="A27" s="4" t="s">
        <v>76</v>
      </c>
      <c r="D27" s="4" t="s">
        <v>458</v>
      </c>
      <c r="G27" s="8">
        <v>8.5719798782054213E-2</v>
      </c>
      <c r="H27" s="8">
        <v>4.0770218155541223E-2</v>
      </c>
      <c r="J27" s="8">
        <v>7.7851225337224494E-2</v>
      </c>
      <c r="K27" s="8">
        <v>8.3098269308830575E-2</v>
      </c>
      <c r="M27" s="8">
        <v>7.9714463722043855E-2</v>
      </c>
      <c r="N27" s="8">
        <v>0.11704763101529735</v>
      </c>
      <c r="P27" s="1"/>
      <c r="Q27" s="1"/>
      <c r="S27" s="1"/>
      <c r="T27" s="1"/>
      <c r="V27" s="1"/>
      <c r="W27" s="1"/>
    </row>
    <row r="28" spans="1:26">
      <c r="A28" s="4" t="s">
        <v>270</v>
      </c>
      <c r="D28" s="4" t="s">
        <v>459</v>
      </c>
      <c r="G28" s="8">
        <v>8.6253199617076143E-2</v>
      </c>
      <c r="H28" s="8">
        <v>4.9197288051904091E-2</v>
      </c>
      <c r="J28" s="8">
        <v>7.9714463722043855E-2</v>
      </c>
      <c r="K28" s="8">
        <v>9.0385151647363049E-2</v>
      </c>
      <c r="M28" s="8">
        <v>8.0507189301000301E-2</v>
      </c>
      <c r="N28" s="8">
        <v>0.12015363117058012</v>
      </c>
      <c r="S28" s="1"/>
      <c r="T28" s="1"/>
      <c r="V28" s="1"/>
      <c r="W28" s="1"/>
    </row>
    <row r="29" spans="1:26">
      <c r="A29" s="4" t="s">
        <v>230</v>
      </c>
      <c r="D29" s="4" t="s">
        <v>460</v>
      </c>
      <c r="G29" s="8">
        <v>8.7069910328794409E-2</v>
      </c>
      <c r="H29" s="8">
        <v>5.3296853050634245E-2</v>
      </c>
      <c r="J29" s="8">
        <v>8.0507189301000301E-2</v>
      </c>
      <c r="K29" s="8">
        <v>9.8920484020832783E-2</v>
      </c>
      <c r="M29" s="8">
        <v>8.5719798782054213E-2</v>
      </c>
      <c r="N29" s="8">
        <v>0.12336252301568576</v>
      </c>
      <c r="S29" s="1"/>
      <c r="T29" s="1"/>
      <c r="V29" s="1"/>
      <c r="W29" s="1"/>
    </row>
    <row r="30" spans="1:26">
      <c r="A30" s="4" t="s">
        <v>238</v>
      </c>
      <c r="D30" s="4" t="s">
        <v>461</v>
      </c>
      <c r="G30" s="8">
        <v>8.7723000346085309E-2</v>
      </c>
      <c r="H30" s="8">
        <v>5.1103540983736116E-2</v>
      </c>
      <c r="J30" s="8">
        <v>8.5719798782054213E-2</v>
      </c>
      <c r="K30" s="8">
        <v>9.3500359098739022E-2</v>
      </c>
      <c r="M30" s="8">
        <v>8.6253199617076143E-2</v>
      </c>
      <c r="N30" s="8">
        <v>0.124636045802912</v>
      </c>
      <c r="S30" s="1"/>
      <c r="T30" s="1"/>
      <c r="V30" s="1"/>
      <c r="W30" s="1"/>
    </row>
    <row r="31" spans="1:26">
      <c r="A31" s="4" t="s">
        <v>285</v>
      </c>
      <c r="D31" s="4" t="s">
        <v>462</v>
      </c>
      <c r="G31" s="8">
        <v>8.8663360374370684E-2</v>
      </c>
      <c r="H31" s="8">
        <v>5.9537595657423815E-2</v>
      </c>
      <c r="J31" s="8">
        <v>8.6253199617076143E-2</v>
      </c>
      <c r="K31" s="8">
        <v>9.7455753358257083E-2</v>
      </c>
      <c r="M31" s="8">
        <v>8.7069910328794409E-2</v>
      </c>
      <c r="N31" s="8">
        <v>0.13758091949463497</v>
      </c>
      <c r="S31" s="1"/>
      <c r="T31" s="1"/>
      <c r="V31" s="1"/>
      <c r="W31" s="1"/>
    </row>
    <row r="32" spans="1:26">
      <c r="A32" s="4" t="s">
        <v>312</v>
      </c>
      <c r="D32" s="4" t="s">
        <v>463</v>
      </c>
      <c r="G32" s="8">
        <v>8.9826163019075311E-2</v>
      </c>
      <c r="H32" s="8">
        <v>5.4736517070291812E-2</v>
      </c>
      <c r="J32" s="8">
        <v>8.7069910328794409E-2</v>
      </c>
      <c r="K32" s="8">
        <v>0.12066319329126536</v>
      </c>
      <c r="M32" s="8">
        <v>8.8663360374370684E-2</v>
      </c>
      <c r="N32" s="8">
        <v>0.12611877251274942</v>
      </c>
      <c r="S32" s="1"/>
      <c r="T32" s="1"/>
      <c r="V32" s="1"/>
      <c r="W32" s="1"/>
    </row>
    <row r="33" spans="1:23">
      <c r="A33" s="4" t="s">
        <v>14</v>
      </c>
      <c r="D33" s="4" t="s">
        <v>464</v>
      </c>
      <c r="G33" s="8">
        <v>9.162403724924495E-2</v>
      </c>
      <c r="H33" s="8">
        <v>4.7628568431829221E-2</v>
      </c>
      <c r="J33" s="8">
        <v>8.8663360374370684E-2</v>
      </c>
      <c r="K33" s="8">
        <v>0.10320347093256392</v>
      </c>
      <c r="M33" s="8">
        <v>9.162403724924495E-2</v>
      </c>
      <c r="N33" s="8">
        <v>0.13506537933519655</v>
      </c>
      <c r="S33" s="1"/>
      <c r="T33" s="1"/>
      <c r="V33" s="1"/>
      <c r="W33" s="1"/>
    </row>
    <row r="34" spans="1:23">
      <c r="A34" s="4" t="s">
        <v>320</v>
      </c>
      <c r="D34" s="4" t="s">
        <v>465</v>
      </c>
      <c r="G34" s="8">
        <v>9.1820408502158751E-2</v>
      </c>
      <c r="H34" s="8">
        <v>6.4990711625485406E-2</v>
      </c>
      <c r="J34" s="8">
        <v>8.9826163019075311E-2</v>
      </c>
      <c r="K34" s="8">
        <v>0.11398627974345175</v>
      </c>
      <c r="M34" s="8">
        <v>9.1820408502158751E-2</v>
      </c>
      <c r="N34" s="8">
        <v>0.1754517033684794</v>
      </c>
      <c r="S34" s="1"/>
      <c r="T34" s="1"/>
      <c r="V34" s="1"/>
      <c r="W34" s="1"/>
    </row>
    <row r="35" spans="1:23">
      <c r="A35" s="4" t="s">
        <v>131</v>
      </c>
      <c r="D35" s="4" t="s">
        <v>466</v>
      </c>
      <c r="G35" s="8">
        <v>9.2944228588368843E-2</v>
      </c>
      <c r="H35" s="8">
        <v>4.841859470736129E-2</v>
      </c>
      <c r="J35" s="8">
        <v>9.162403724924495E-2</v>
      </c>
      <c r="K35" s="8">
        <v>0.10350513597570649</v>
      </c>
      <c r="M35" s="8">
        <v>9.3545774984685345E-2</v>
      </c>
      <c r="N35" s="8">
        <v>0.16539099312684108</v>
      </c>
      <c r="S35" s="1"/>
      <c r="T35" s="1"/>
      <c r="V35" s="1"/>
      <c r="W35" s="1"/>
    </row>
    <row r="36" spans="1:23">
      <c r="A36" s="4" t="s">
        <v>33</v>
      </c>
      <c r="D36" s="4" t="s">
        <v>467</v>
      </c>
      <c r="G36" s="8">
        <v>9.3545774984685345E-2</v>
      </c>
      <c r="H36" s="8">
        <v>4.6587150942484272E-2</v>
      </c>
      <c r="J36" s="8">
        <v>9.1820408502158751E-2</v>
      </c>
      <c r="K36" s="8">
        <v>0.12420352418043118</v>
      </c>
      <c r="M36" s="8">
        <v>9.4062925800568506E-2</v>
      </c>
      <c r="N36" s="8">
        <v>0.1650511143127264</v>
      </c>
      <c r="S36" s="1"/>
      <c r="T36" s="1"/>
      <c r="V36" s="1"/>
      <c r="W36" s="1"/>
    </row>
    <row r="37" spans="1:23">
      <c r="A37" s="4" t="s">
        <v>13</v>
      </c>
      <c r="D37" s="4" t="s">
        <v>468</v>
      </c>
      <c r="G37" s="8">
        <v>9.4062925800568506E-2</v>
      </c>
      <c r="H37" s="8">
        <v>4.5752856344662564E-2</v>
      </c>
      <c r="J37" s="8">
        <v>9.2944228588368843E-2</v>
      </c>
      <c r="K37" s="8">
        <v>0.10906564817889959</v>
      </c>
      <c r="M37" s="8">
        <v>9.5583383276360498E-2</v>
      </c>
      <c r="N37" s="8">
        <v>0.14772006513913699</v>
      </c>
      <c r="S37" s="1"/>
      <c r="T37" s="1"/>
    </row>
    <row r="38" spans="1:23">
      <c r="A38" s="4" t="s">
        <v>7</v>
      </c>
      <c r="D38" s="4" t="s">
        <v>469</v>
      </c>
      <c r="G38" s="8">
        <v>9.5583383276360498E-2</v>
      </c>
      <c r="H38" s="8">
        <v>4.9686794074767351E-2</v>
      </c>
      <c r="J38" s="8">
        <v>9.3545774984685345E-2</v>
      </c>
      <c r="K38" s="8">
        <v>0.1343980593114516</v>
      </c>
      <c r="M38" s="8">
        <v>9.6845857634241084E-2</v>
      </c>
      <c r="N38" s="8">
        <v>0.14692930110170366</v>
      </c>
      <c r="S38" s="1"/>
      <c r="T38" s="1"/>
    </row>
    <row r="39" spans="1:23">
      <c r="A39" s="4" t="s">
        <v>266</v>
      </c>
      <c r="D39" s="4" t="s">
        <v>470</v>
      </c>
      <c r="G39" s="8">
        <v>9.6845857634241084E-2</v>
      </c>
      <c r="H39" s="8">
        <v>5.0392472931035659E-2</v>
      </c>
      <c r="J39" s="8">
        <v>9.354880822359958E-2</v>
      </c>
      <c r="K39" s="8">
        <v>0.10516887471456615</v>
      </c>
      <c r="M39" s="8">
        <v>9.8830977729887456E-2</v>
      </c>
      <c r="N39" s="8">
        <v>0.17147759922755684</v>
      </c>
      <c r="S39" s="1"/>
      <c r="T39" s="1"/>
    </row>
    <row r="40" spans="1:23">
      <c r="A40" s="4" t="s">
        <v>211</v>
      </c>
      <c r="D40" s="4" t="s">
        <v>471</v>
      </c>
      <c r="G40" s="8">
        <v>9.7009194740251409E-2</v>
      </c>
      <c r="H40" s="8">
        <v>5.84335115860578E-2</v>
      </c>
      <c r="J40" s="8">
        <v>9.4062925800568506E-2</v>
      </c>
      <c r="K40" s="8">
        <v>0.13517706707300686</v>
      </c>
      <c r="M40" s="8">
        <v>0.10066339991442108</v>
      </c>
      <c r="N40" s="8">
        <v>0.14901356523456413</v>
      </c>
      <c r="S40" s="1"/>
      <c r="T40" s="1"/>
    </row>
    <row r="41" spans="1:23">
      <c r="A41" s="4" t="s">
        <v>22</v>
      </c>
      <c r="D41" s="4" t="s">
        <v>472</v>
      </c>
      <c r="G41" s="8">
        <v>9.8830977729887456E-2</v>
      </c>
      <c r="H41" s="8">
        <v>5.2273391739001349E-2</v>
      </c>
      <c r="J41" s="8">
        <v>9.5583383276360498E-2</v>
      </c>
      <c r="K41" s="8">
        <v>0.1160833233143221</v>
      </c>
      <c r="M41" s="8">
        <v>0.1012701916024287</v>
      </c>
      <c r="N41" s="8">
        <v>0.1723292733674707</v>
      </c>
      <c r="S41" s="1"/>
      <c r="T41" s="1"/>
    </row>
    <row r="42" spans="1:23">
      <c r="A42" s="1" t="s">
        <v>56</v>
      </c>
      <c r="D42" s="4" t="s">
        <v>473</v>
      </c>
      <c r="G42" s="8">
        <v>9.9574368493865056E-2</v>
      </c>
      <c r="H42" s="8">
        <v>5.0611837383201311E-2</v>
      </c>
      <c r="J42" s="8">
        <v>9.6845857634241084E-2</v>
      </c>
      <c r="K42" s="8">
        <v>0.14455840462937675</v>
      </c>
      <c r="M42" s="8">
        <v>0.1018911386967418</v>
      </c>
      <c r="N42" s="8">
        <v>0.14991116462960699</v>
      </c>
      <c r="S42" s="1"/>
      <c r="T42" s="1"/>
    </row>
    <row r="43" spans="1:23">
      <c r="A43" s="4" t="s">
        <v>44</v>
      </c>
      <c r="D43" s="4" t="s">
        <v>474</v>
      </c>
      <c r="G43" s="8">
        <v>0.10041457264535711</v>
      </c>
      <c r="H43" s="8">
        <v>6.5430935783081998E-2</v>
      </c>
      <c r="J43" s="8">
        <v>9.7009194740251409E-2</v>
      </c>
      <c r="K43" s="8">
        <v>0.11289534853813323</v>
      </c>
      <c r="M43" s="8">
        <v>0.10214068365131884</v>
      </c>
      <c r="N43" s="8">
        <v>0.14934351425414977</v>
      </c>
      <c r="S43" s="1"/>
      <c r="T43" s="1"/>
    </row>
    <row r="44" spans="1:23">
      <c r="A44" s="4" t="s">
        <v>91</v>
      </c>
      <c r="D44" s="4" t="s">
        <v>475</v>
      </c>
      <c r="G44" s="8">
        <v>0.10066339991442108</v>
      </c>
      <c r="H44" s="8">
        <v>5.1331804482846501E-2</v>
      </c>
      <c r="J44" s="8">
        <v>9.8830977729887456E-2</v>
      </c>
      <c r="K44" s="8">
        <v>0.11701910675950676</v>
      </c>
      <c r="M44" s="8">
        <v>0.10309595221540814</v>
      </c>
      <c r="N44" s="8">
        <v>0.1528052687968133</v>
      </c>
      <c r="S44" s="1"/>
      <c r="T44" s="1"/>
    </row>
    <row r="45" spans="1:23">
      <c r="A45" s="4" t="s">
        <v>28</v>
      </c>
      <c r="D45" s="4" t="s">
        <v>476</v>
      </c>
      <c r="G45" s="8">
        <v>0.1018911386967418</v>
      </c>
      <c r="H45" s="8">
        <v>5.3571917607984659E-2</v>
      </c>
      <c r="J45" s="8">
        <v>0.10041457264535711</v>
      </c>
      <c r="K45" s="8">
        <v>0.11065012700749711</v>
      </c>
      <c r="M45" s="8">
        <v>0.10379000401261605</v>
      </c>
      <c r="N45" s="8">
        <v>0.15176806699983275</v>
      </c>
      <c r="S45" s="1"/>
      <c r="T45" s="1"/>
    </row>
    <row r="46" spans="1:23">
      <c r="A46" s="4" t="s">
        <v>202</v>
      </c>
      <c r="D46" s="4" t="s">
        <v>477</v>
      </c>
      <c r="G46" s="8">
        <v>0.10214068365131884</v>
      </c>
      <c r="H46" s="8">
        <v>5.2163986941378054E-2</v>
      </c>
      <c r="J46" s="8">
        <v>0.10066339991442108</v>
      </c>
      <c r="K46" s="8">
        <v>0.12029915034257258</v>
      </c>
      <c r="M46" s="8">
        <v>0.1059803621838338</v>
      </c>
      <c r="N46" s="8">
        <v>0.1499650881028684</v>
      </c>
      <c r="S46" s="1"/>
      <c r="T46" s="1"/>
    </row>
    <row r="47" spans="1:23">
      <c r="A47" s="4" t="s">
        <v>318</v>
      </c>
      <c r="D47" s="4" t="s">
        <v>478</v>
      </c>
      <c r="G47" s="8">
        <v>0.10309595221540814</v>
      </c>
      <c r="H47" s="8">
        <v>5.3162012530009781E-2</v>
      </c>
      <c r="J47" s="8">
        <v>0.10100387404202874</v>
      </c>
      <c r="K47" s="8">
        <v>0.11594617731128483</v>
      </c>
      <c r="M47" s="8">
        <v>0.11024118582740478</v>
      </c>
      <c r="N47" s="8">
        <v>0.16947603291746718</v>
      </c>
      <c r="S47" s="1"/>
      <c r="T47" s="1"/>
    </row>
    <row r="48" spans="1:23">
      <c r="A48" s="1" t="s">
        <v>183</v>
      </c>
      <c r="D48" s="4" t="s">
        <v>479</v>
      </c>
      <c r="G48" s="8">
        <v>0.10379000401261605</v>
      </c>
      <c r="H48" s="8">
        <v>5.5046129012768827E-2</v>
      </c>
      <c r="J48" s="8">
        <v>0.1012701916024287</v>
      </c>
      <c r="K48" s="8">
        <v>0.11492505897345597</v>
      </c>
      <c r="M48" s="8">
        <v>0.11082049005858614</v>
      </c>
      <c r="N48" s="8">
        <v>0.16665766614340891</v>
      </c>
      <c r="S48" s="1"/>
      <c r="T48" s="1"/>
    </row>
    <row r="49" spans="1:20">
      <c r="A49" s="4" t="s">
        <v>317</v>
      </c>
      <c r="D49" s="4" t="s">
        <v>480</v>
      </c>
      <c r="G49" s="8">
        <v>0.1059803621838338</v>
      </c>
      <c r="H49" s="8">
        <v>5.3530915367729456E-2</v>
      </c>
      <c r="J49" s="8">
        <v>0.1018911386967418</v>
      </c>
      <c r="K49" s="8">
        <v>0.11899873304057959</v>
      </c>
      <c r="M49" s="8">
        <v>0.11737773834791403</v>
      </c>
      <c r="N49" s="8">
        <v>0.1647768359655008</v>
      </c>
      <c r="S49" s="1"/>
      <c r="T49" s="1"/>
    </row>
    <row r="50" spans="1:20">
      <c r="A50" s="4" t="s">
        <v>347</v>
      </c>
      <c r="D50" s="4" t="s">
        <v>481</v>
      </c>
      <c r="G50" s="8">
        <v>0.10716930874365768</v>
      </c>
      <c r="H50" s="8">
        <v>6.2477527704343325E-2</v>
      </c>
      <c r="J50" s="8">
        <v>0.10214068365131884</v>
      </c>
      <c r="K50" s="8">
        <v>0.11970616730936506</v>
      </c>
      <c r="M50" s="8">
        <v>0.11837970488803304</v>
      </c>
      <c r="N50" s="8">
        <v>0.16621883095317172</v>
      </c>
      <c r="S50" s="1"/>
      <c r="T50" s="1"/>
    </row>
    <row r="51" spans="1:20">
      <c r="A51" s="4" t="s">
        <v>291</v>
      </c>
      <c r="D51" s="4" t="s">
        <v>482</v>
      </c>
      <c r="G51" s="8">
        <v>0.11024118582740478</v>
      </c>
      <c r="H51" s="8">
        <v>8.3021278153886394E-2</v>
      </c>
      <c r="J51" s="8">
        <v>0.10309595221540814</v>
      </c>
      <c r="K51" s="8">
        <v>0.12176331975395877</v>
      </c>
      <c r="M51" s="8">
        <v>0.12063992133873186</v>
      </c>
      <c r="N51" s="8">
        <v>0.16969620938794261</v>
      </c>
      <c r="S51" s="1"/>
      <c r="T51" s="1"/>
    </row>
    <row r="52" spans="1:20">
      <c r="A52" s="4" t="s">
        <v>176</v>
      </c>
      <c r="D52" s="4" t="s">
        <v>483</v>
      </c>
      <c r="G52" s="8">
        <v>0.11082049005858614</v>
      </c>
      <c r="H52" s="8">
        <v>4.7742509091721348E-2</v>
      </c>
      <c r="J52" s="8">
        <v>0.10379000401261605</v>
      </c>
      <c r="K52" s="8">
        <v>0.12148942764997595</v>
      </c>
      <c r="M52" s="8">
        <v>0.12165158017822653</v>
      </c>
      <c r="N52" s="8">
        <v>0.16860713821382442</v>
      </c>
      <c r="S52" s="1"/>
      <c r="T52" s="1"/>
    </row>
    <row r="53" spans="1:20">
      <c r="A53" s="4" t="s">
        <v>397</v>
      </c>
      <c r="D53" s="4" t="s">
        <v>484</v>
      </c>
      <c r="G53" s="8">
        <v>0.11116348681225006</v>
      </c>
      <c r="H53" s="8">
        <v>5.8131448743217712E-2</v>
      </c>
      <c r="J53" s="8">
        <v>0.1059803621838338</v>
      </c>
      <c r="K53" s="8">
        <v>0.11957967017235666</v>
      </c>
      <c r="M53" s="8">
        <v>0.12423466946121774</v>
      </c>
      <c r="N53" s="8">
        <v>0.16989963249790344</v>
      </c>
      <c r="S53" s="1"/>
      <c r="T53" s="1"/>
    </row>
    <row r="54" spans="1:20">
      <c r="A54" s="4" t="s">
        <v>303</v>
      </c>
      <c r="D54" s="4" t="s">
        <v>485</v>
      </c>
      <c r="G54" s="8">
        <v>0.11278867303800297</v>
      </c>
      <c r="H54" s="8">
        <v>7.786342466315016E-2</v>
      </c>
      <c r="J54" s="8">
        <v>0.11024118582740478</v>
      </c>
      <c r="K54" s="8">
        <v>0.13026026262037441</v>
      </c>
      <c r="M54" s="8">
        <v>0.13001209605011552</v>
      </c>
      <c r="N54" s="8">
        <v>0.19242928330791698</v>
      </c>
      <c r="S54" s="1"/>
      <c r="T54" s="1"/>
    </row>
    <row r="55" spans="1:20">
      <c r="A55" s="1" t="s">
        <v>195</v>
      </c>
      <c r="D55" s="4" t="s">
        <v>486</v>
      </c>
      <c r="G55" s="8">
        <v>0.11737773834791403</v>
      </c>
      <c r="H55" s="8">
        <v>4.6408551007448388E-2</v>
      </c>
      <c r="J55" s="8">
        <v>0.11082049005858614</v>
      </c>
      <c r="K55" s="8">
        <v>0.13708054044252541</v>
      </c>
      <c r="M55" s="8">
        <v>0.13805723538607095</v>
      </c>
      <c r="N55" s="8">
        <v>0.20503579376487602</v>
      </c>
      <c r="S55" s="1"/>
      <c r="T55" s="1"/>
    </row>
    <row r="56" spans="1:20">
      <c r="A56" s="4" t="s">
        <v>240</v>
      </c>
      <c r="D56" s="4" t="s">
        <v>487</v>
      </c>
      <c r="G56" s="8">
        <v>0.11837970488803304</v>
      </c>
      <c r="H56" s="8">
        <v>4.7075048252147693E-2</v>
      </c>
      <c r="J56" s="8">
        <v>0.11737773834791403</v>
      </c>
      <c r="K56" s="8">
        <v>0.13319273363256856</v>
      </c>
      <c r="M56" s="8">
        <v>0.1613815128584011</v>
      </c>
      <c r="N56" s="8">
        <v>0.2270586472807507</v>
      </c>
      <c r="S56" s="1"/>
      <c r="T56" s="1"/>
    </row>
    <row r="57" spans="1:20">
      <c r="A57" s="4" t="s">
        <v>133</v>
      </c>
      <c r="D57" s="4" t="s">
        <v>488</v>
      </c>
      <c r="G57" s="8">
        <v>0.12063992133873186</v>
      </c>
      <c r="H57" s="8">
        <v>6.778646593711847E-2</v>
      </c>
      <c r="J57" s="8">
        <v>0.11837970488803304</v>
      </c>
      <c r="K57" s="8">
        <v>0.1392522787726046</v>
      </c>
      <c r="M57" s="8">
        <v>0.16164140610416858</v>
      </c>
      <c r="N57" s="8">
        <v>0.23347444519033664</v>
      </c>
      <c r="S57" s="1"/>
      <c r="T57" s="1"/>
    </row>
    <row r="58" spans="1:20">
      <c r="A58" s="4" t="s">
        <v>256</v>
      </c>
      <c r="D58" s="4" t="s">
        <v>489</v>
      </c>
      <c r="G58" s="8">
        <v>0.12423466946121774</v>
      </c>
      <c r="H58" s="8">
        <v>6.0418963037977426E-2</v>
      </c>
      <c r="J58" s="8">
        <v>0.12063992133873186</v>
      </c>
      <c r="K58" s="8">
        <v>0.13798906229829655</v>
      </c>
      <c r="M58" s="8">
        <v>5.0783000034190701E-2</v>
      </c>
      <c r="N58" s="8">
        <v>6.5189464690075777E-2</v>
      </c>
    </row>
    <row r="59" spans="1:20">
      <c r="A59" s="4" t="s">
        <v>298</v>
      </c>
      <c r="D59" s="4" t="s">
        <v>490</v>
      </c>
      <c r="G59" s="8">
        <v>0.12785504441904091</v>
      </c>
      <c r="H59" s="8">
        <v>7.6433861105545814E-2</v>
      </c>
      <c r="J59" s="8">
        <v>0.12165158017822653</v>
      </c>
      <c r="K59" s="8">
        <v>0.11417168574398442</v>
      </c>
      <c r="M59" s="1"/>
      <c r="N59" s="1"/>
    </row>
    <row r="60" spans="1:20">
      <c r="A60" s="4" t="s">
        <v>414</v>
      </c>
      <c r="D60" s="4" t="s">
        <v>491</v>
      </c>
      <c r="G60" s="8">
        <v>0.13363462744100699</v>
      </c>
      <c r="H60" s="8">
        <v>7.7829682108775014E-2</v>
      </c>
      <c r="J60" s="8">
        <v>0.13001209605011552</v>
      </c>
      <c r="K60" s="8">
        <v>0.15021079557265196</v>
      </c>
      <c r="M60" s="1"/>
      <c r="N60" s="1"/>
    </row>
    <row r="61" spans="1:20">
      <c r="A61" s="4" t="s">
        <v>389</v>
      </c>
      <c r="D61" s="4" t="s">
        <v>492</v>
      </c>
      <c r="G61" s="8">
        <v>0.13525196558584734</v>
      </c>
      <c r="H61" s="8">
        <v>8.3854097126863578E-2</v>
      </c>
      <c r="J61" s="8">
        <v>0.13363462744100699</v>
      </c>
      <c r="K61" s="8">
        <v>0.17308650832939793</v>
      </c>
      <c r="M61" s="1"/>
      <c r="N61" s="1"/>
    </row>
    <row r="62" spans="1:20">
      <c r="A62" s="4" t="s">
        <v>418</v>
      </c>
      <c r="D62" s="4" t="s">
        <v>493</v>
      </c>
      <c r="G62" s="8">
        <v>0.13805723538607095</v>
      </c>
      <c r="H62" s="8">
        <v>6.2681236943712165E-2</v>
      </c>
      <c r="J62" s="8">
        <v>0.13525196558584734</v>
      </c>
      <c r="K62" s="8">
        <v>0.16156330157356624</v>
      </c>
      <c r="M62" s="1"/>
      <c r="N62" s="1"/>
    </row>
    <row r="63" spans="1:20">
      <c r="A63" s="4" t="s">
        <v>5</v>
      </c>
      <c r="D63" s="4" t="s">
        <v>494</v>
      </c>
      <c r="G63" s="8">
        <v>0.15474657438853237</v>
      </c>
      <c r="H63" s="8">
        <v>7.8478350935824934E-2</v>
      </c>
      <c r="J63" s="8">
        <v>0.13723300902220123</v>
      </c>
      <c r="K63" s="8">
        <v>0.17230557019364148</v>
      </c>
      <c r="M63" s="1"/>
      <c r="N63" s="1"/>
    </row>
    <row r="64" spans="1:20">
      <c r="A64" s="4" t="s">
        <v>15</v>
      </c>
      <c r="D64" s="4" t="s">
        <v>495</v>
      </c>
      <c r="G64" s="8">
        <v>0.15495040639449303</v>
      </c>
      <c r="H64" s="8">
        <v>9.0592596581581808E-2</v>
      </c>
      <c r="J64" s="8">
        <v>0.13805723538607095</v>
      </c>
      <c r="K64" s="8">
        <v>0.17141502849314566</v>
      </c>
      <c r="M64" s="1"/>
      <c r="N64" s="1"/>
    </row>
    <row r="65" spans="1:14">
      <c r="A65" s="4" t="s">
        <v>396</v>
      </c>
      <c r="D65" s="4" t="s">
        <v>496</v>
      </c>
      <c r="G65" s="8">
        <v>0.1613815128584011</v>
      </c>
      <c r="H65" s="8">
        <v>0.1155629251365949</v>
      </c>
      <c r="J65" s="8">
        <v>0.16164140610416858</v>
      </c>
      <c r="K65" s="8">
        <v>0.1931687708279268</v>
      </c>
      <c r="M65" s="1"/>
      <c r="N65" s="1"/>
    </row>
    <row r="66" spans="1:14">
      <c r="A66" s="1" t="s">
        <v>243</v>
      </c>
      <c r="D66" s="4" t="s">
        <v>497</v>
      </c>
      <c r="G66" s="8">
        <v>0.16164140610416858</v>
      </c>
      <c r="H66" s="8">
        <v>9.6670824816528972E-2</v>
      </c>
      <c r="J66" s="8">
        <v>0.18707825197230929</v>
      </c>
      <c r="K66" s="8">
        <v>0.15962340760996754</v>
      </c>
      <c r="L66" s="8">
        <v>0.2069</v>
      </c>
      <c r="M66" s="1"/>
      <c r="N66" s="1"/>
    </row>
    <row r="67" spans="1:14">
      <c r="A67" s="4" t="s">
        <v>274</v>
      </c>
      <c r="D67" s="4" t="s">
        <v>498</v>
      </c>
      <c r="G67" s="8">
        <v>0.18100469592120616</v>
      </c>
      <c r="H67" s="8">
        <v>9.5181960206379035E-2</v>
      </c>
      <c r="J67" s="8">
        <v>0.20535485525152411</v>
      </c>
      <c r="K67" s="8">
        <v>0.22062253372582075</v>
      </c>
      <c r="M67" s="1"/>
      <c r="N67" s="1"/>
    </row>
    <row r="68" spans="1:14">
      <c r="A68" s="4" t="s">
        <v>244</v>
      </c>
      <c r="D68" s="4" t="s">
        <v>499</v>
      </c>
      <c r="G68" s="8">
        <v>0.20791676904162312</v>
      </c>
      <c r="H68" s="8">
        <v>0.114843908427832</v>
      </c>
      <c r="J68" s="8">
        <v>0.21274398852630252</v>
      </c>
      <c r="K68" s="8">
        <v>0.22332791781684966</v>
      </c>
      <c r="M68" s="1"/>
      <c r="N68" s="1"/>
    </row>
    <row r="69" spans="1:14">
      <c r="A69" s="4" t="s">
        <v>137</v>
      </c>
      <c r="D69" s="4" t="s">
        <v>500</v>
      </c>
      <c r="G69" s="1"/>
      <c r="H69" s="1"/>
      <c r="J69" s="18">
        <v>0.21516885426748164</v>
      </c>
      <c r="K69" s="8">
        <v>0.24261431418133508</v>
      </c>
      <c r="M69" s="1"/>
      <c r="N69" s="1"/>
    </row>
    <row r="70" spans="1:14">
      <c r="A70" s="1" t="s">
        <v>135</v>
      </c>
      <c r="D70" s="4" t="s">
        <v>501</v>
      </c>
      <c r="G70" s="1"/>
      <c r="H70" s="1"/>
      <c r="J70" s="1">
        <v>0.22939867054473392</v>
      </c>
      <c r="K70" s="1">
        <v>0.24701593765342245</v>
      </c>
      <c r="M70" s="1"/>
      <c r="N70" s="1"/>
    </row>
    <row r="71" spans="1:14">
      <c r="A71" s="4" t="s">
        <v>123</v>
      </c>
      <c r="D71" s="4" t="s">
        <v>502</v>
      </c>
      <c r="G71" s="1"/>
      <c r="H71" s="1"/>
      <c r="J71" s="1">
        <v>5.0783000034190701E-2</v>
      </c>
      <c r="K71" s="1">
        <v>5.6068921159023871E-2</v>
      </c>
      <c r="M71" s="1"/>
      <c r="N71" s="1"/>
    </row>
    <row r="72" spans="1:14">
      <c r="A72" s="4" t="s">
        <v>417</v>
      </c>
      <c r="D72" s="4" t="s">
        <v>503</v>
      </c>
      <c r="G72" s="1"/>
      <c r="H72" s="1"/>
      <c r="J72" s="1">
        <v>8.3212105777842688E-2</v>
      </c>
      <c r="K72" s="1">
        <v>7.9865478063614992E-2</v>
      </c>
      <c r="M72" s="1"/>
      <c r="N72" s="1"/>
    </row>
    <row r="73" spans="1:14">
      <c r="A73" s="4" t="s">
        <v>353</v>
      </c>
      <c r="D73" s="4" t="s">
        <v>504</v>
      </c>
      <c r="G73" s="1"/>
      <c r="H73" s="1"/>
      <c r="J73" s="1"/>
      <c r="K73" s="1"/>
      <c r="M73" s="1"/>
      <c r="N73" s="1"/>
    </row>
    <row r="74" spans="1:14">
      <c r="A74" s="1" t="s">
        <v>200</v>
      </c>
      <c r="D74" s="4" t="s">
        <v>505</v>
      </c>
      <c r="G74" s="1"/>
      <c r="H74" s="1"/>
      <c r="J74" s="1"/>
      <c r="K74" s="1"/>
      <c r="M74" s="1"/>
      <c r="N74" s="1"/>
    </row>
    <row r="75" spans="1:14">
      <c r="A75" s="4" t="s">
        <v>267</v>
      </c>
      <c r="D75" s="4" t="s">
        <v>506</v>
      </c>
      <c r="G75" s="1"/>
      <c r="H75" s="1"/>
      <c r="J75" s="1"/>
      <c r="K75" s="1"/>
      <c r="M75" s="1"/>
      <c r="N75" s="1"/>
    </row>
    <row r="76" spans="1:14">
      <c r="A76" s="4" t="s">
        <v>257</v>
      </c>
      <c r="D76" s="4" t="s">
        <v>507</v>
      </c>
      <c r="G76" s="1"/>
      <c r="H76" s="1"/>
      <c r="J76" s="1"/>
      <c r="K76" s="1"/>
      <c r="M76" s="1"/>
      <c r="N76" s="1"/>
    </row>
    <row r="77" spans="1:14">
      <c r="A77" s="1" t="s">
        <v>329</v>
      </c>
      <c r="D77" s="4" t="s">
        <v>508</v>
      </c>
      <c r="G77" s="1"/>
      <c r="H77" s="1"/>
      <c r="J77" s="1"/>
      <c r="K77" s="1"/>
      <c r="M77" s="1"/>
      <c r="N77" s="1"/>
    </row>
    <row r="78" spans="1:14">
      <c r="A78" s="4" t="s">
        <v>413</v>
      </c>
      <c r="D78" s="4" t="s">
        <v>509</v>
      </c>
      <c r="G78" s="1"/>
      <c r="H78" s="1"/>
      <c r="J78" s="1"/>
      <c r="K78" s="1"/>
      <c r="M78" s="1"/>
      <c r="N78" s="1"/>
    </row>
    <row r="79" spans="1:14">
      <c r="A79" s="4" t="s">
        <v>96</v>
      </c>
      <c r="D79" s="4" t="s">
        <v>510</v>
      </c>
      <c r="G79" s="1"/>
      <c r="H79" s="1"/>
      <c r="J79" s="1"/>
      <c r="K79" s="1"/>
      <c r="M79" s="1"/>
      <c r="N79" s="1"/>
    </row>
    <row r="80" spans="1:14">
      <c r="A80" s="4" t="s">
        <v>319</v>
      </c>
      <c r="D80" s="4" t="s">
        <v>511</v>
      </c>
      <c r="G80" s="1"/>
      <c r="H80" s="1"/>
      <c r="J80" s="1"/>
      <c r="K80" s="1"/>
      <c r="M80" s="1"/>
      <c r="N80" s="1"/>
    </row>
    <row r="81" spans="1:14">
      <c r="A81" s="4" t="s">
        <v>147</v>
      </c>
      <c r="D81" s="4" t="s">
        <v>512</v>
      </c>
      <c r="G81" s="1"/>
      <c r="H81" s="1"/>
      <c r="J81" s="1"/>
      <c r="K81" s="1"/>
      <c r="M81" s="1"/>
      <c r="N81" s="1"/>
    </row>
    <row r="82" spans="1:14">
      <c r="A82" s="4" t="s">
        <v>384</v>
      </c>
      <c r="D82" s="4" t="s">
        <v>513</v>
      </c>
      <c r="G82" s="1"/>
      <c r="H82" s="1"/>
      <c r="J82" s="1"/>
      <c r="K82" s="1"/>
      <c r="M82" s="1"/>
      <c r="N82" s="1"/>
    </row>
    <row r="83" spans="1:14">
      <c r="A83" s="4" t="s">
        <v>177</v>
      </c>
      <c r="D83" s="4" t="s">
        <v>514</v>
      </c>
      <c r="G83" s="1"/>
      <c r="H83" s="1"/>
      <c r="J83" s="1"/>
      <c r="K83" s="1"/>
      <c r="M83" s="1"/>
      <c r="N83" s="1"/>
    </row>
    <row r="84" spans="1:14">
      <c r="A84" s="4" t="s">
        <v>378</v>
      </c>
      <c r="D84" s="4" t="s">
        <v>515</v>
      </c>
      <c r="G84" s="1"/>
      <c r="H84" s="1"/>
      <c r="J84" s="1"/>
      <c r="K84" s="1"/>
      <c r="M84" s="1"/>
      <c r="N84" s="1"/>
    </row>
    <row r="85" spans="1:14">
      <c r="A85" s="4" t="s">
        <v>119</v>
      </c>
      <c r="D85" s="4" t="s">
        <v>516</v>
      </c>
      <c r="G85" s="1"/>
      <c r="H85" s="1"/>
      <c r="J85" s="1"/>
      <c r="K85" s="1"/>
      <c r="M85" s="1"/>
      <c r="N85" s="1"/>
    </row>
    <row r="86" spans="1:14">
      <c r="A86" s="4" t="s">
        <v>316</v>
      </c>
      <c r="D86" s="4" t="s">
        <v>517</v>
      </c>
      <c r="G86" s="1"/>
      <c r="H86" s="1"/>
      <c r="J86" s="1"/>
      <c r="K86" s="1"/>
      <c r="M86" s="1"/>
      <c r="N86" s="1"/>
    </row>
    <row r="87" spans="1:14">
      <c r="A87" s="4" t="s">
        <v>169</v>
      </c>
      <c r="D87" s="4" t="s">
        <v>518</v>
      </c>
      <c r="G87" s="1"/>
      <c r="H87" s="1"/>
      <c r="J87" s="1"/>
      <c r="K87" s="1"/>
      <c r="M87" s="1"/>
      <c r="N87" s="1"/>
    </row>
    <row r="88" spans="1:14">
      <c r="A88" s="4" t="s">
        <v>246</v>
      </c>
      <c r="D88" s="4" t="s">
        <v>519</v>
      </c>
      <c r="G88" s="1"/>
      <c r="H88" s="1"/>
      <c r="J88" s="1"/>
      <c r="K88" s="1"/>
      <c r="M88" s="1"/>
      <c r="N88" s="1"/>
    </row>
    <row r="89" spans="1:14">
      <c r="A89" s="4" t="s">
        <v>314</v>
      </c>
      <c r="D89" s="4" t="s">
        <v>520</v>
      </c>
      <c r="G89" s="1"/>
      <c r="H89" s="1"/>
      <c r="J89" s="1"/>
      <c r="K89" s="1"/>
      <c r="M89" s="1"/>
      <c r="N89" s="1"/>
    </row>
    <row r="90" spans="1:14">
      <c r="A90" s="4" t="s">
        <v>82</v>
      </c>
      <c r="D90" s="4" t="s">
        <v>521</v>
      </c>
      <c r="G90" s="1"/>
      <c r="H90" s="1"/>
      <c r="J90" s="1"/>
      <c r="K90" s="1"/>
      <c r="M90" s="1"/>
      <c r="N90" s="1"/>
    </row>
    <row r="91" spans="1:14">
      <c r="A91" s="4" t="s">
        <v>279</v>
      </c>
      <c r="D91" s="4" t="s">
        <v>522</v>
      </c>
      <c r="G91" s="1"/>
      <c r="H91" s="1"/>
      <c r="J91" s="1"/>
      <c r="K91" s="1"/>
      <c r="M91" s="1"/>
      <c r="N91" s="1"/>
    </row>
    <row r="92" spans="1:14">
      <c r="A92" s="4" t="s">
        <v>226</v>
      </c>
      <c r="D92" s="4" t="s">
        <v>523</v>
      </c>
      <c r="G92" s="1"/>
      <c r="H92" s="1"/>
      <c r="J92" s="1"/>
      <c r="K92" s="1"/>
      <c r="M92" s="1"/>
      <c r="N92" s="1"/>
    </row>
    <row r="93" spans="1:14">
      <c r="A93" s="4" t="s">
        <v>215</v>
      </c>
      <c r="D93" s="4" t="s">
        <v>524</v>
      </c>
      <c r="G93" s="1"/>
      <c r="H93" s="1"/>
      <c r="J93" s="1"/>
      <c r="K93" s="1"/>
      <c r="M93" s="1"/>
      <c r="N93" s="1"/>
    </row>
    <row r="94" spans="1:14">
      <c r="A94" s="4" t="s">
        <v>110</v>
      </c>
      <c r="D94" s="4" t="s">
        <v>525</v>
      </c>
      <c r="G94" s="1"/>
      <c r="H94" s="1"/>
      <c r="J94" s="1"/>
      <c r="K94" s="1"/>
      <c r="M94" s="1"/>
      <c r="N94" s="1"/>
    </row>
    <row r="95" spans="1:14">
      <c r="A95" s="4" t="s">
        <v>156</v>
      </c>
      <c r="D95" s="4" t="s">
        <v>526</v>
      </c>
      <c r="G95" s="1"/>
      <c r="H95" s="1"/>
      <c r="J95" s="1"/>
      <c r="K95" s="1"/>
      <c r="M95" s="1"/>
      <c r="N95" s="1"/>
    </row>
    <row r="96" spans="1:14">
      <c r="A96" s="4" t="s">
        <v>36</v>
      </c>
      <c r="D96" s="4" t="s">
        <v>527</v>
      </c>
      <c r="G96" s="1"/>
      <c r="H96" s="1"/>
      <c r="J96" s="1"/>
      <c r="K96" s="1"/>
      <c r="M96" s="1"/>
      <c r="N96" s="1"/>
    </row>
    <row r="97" spans="1:14">
      <c r="A97" s="4" t="s">
        <v>26</v>
      </c>
      <c r="D97" s="4" t="s">
        <v>528</v>
      </c>
      <c r="G97" s="1"/>
      <c r="H97" s="1"/>
      <c r="J97" s="1"/>
      <c r="K97" s="1"/>
      <c r="M97" s="1"/>
      <c r="N97" s="1"/>
    </row>
    <row r="98" spans="1:14">
      <c r="A98" s="4" t="s">
        <v>118</v>
      </c>
      <c r="D98" s="4" t="s">
        <v>529</v>
      </c>
      <c r="G98" s="1"/>
      <c r="H98" s="1"/>
      <c r="J98" s="1"/>
      <c r="K98" s="1"/>
      <c r="M98" s="1"/>
      <c r="N98" s="1"/>
    </row>
    <row r="99" spans="1:14">
      <c r="A99" s="4" t="s">
        <v>142</v>
      </c>
      <c r="D99" s="4" t="s">
        <v>530</v>
      </c>
      <c r="G99" s="1"/>
      <c r="H99" s="1"/>
      <c r="J99" s="1"/>
      <c r="K99" s="1"/>
      <c r="M99" s="1"/>
      <c r="N99" s="1"/>
    </row>
    <row r="100" spans="1:14">
      <c r="A100" s="4" t="s">
        <v>134</v>
      </c>
      <c r="D100" s="4" t="s">
        <v>531</v>
      </c>
      <c r="G100" s="1"/>
      <c r="H100" s="1"/>
      <c r="J100" s="1"/>
      <c r="K100" s="1"/>
      <c r="M100" s="1"/>
      <c r="N100" s="1"/>
    </row>
    <row r="101" spans="1:14">
      <c r="A101" s="4" t="s">
        <v>97</v>
      </c>
      <c r="D101" s="4" t="s">
        <v>532</v>
      </c>
      <c r="G101" s="1"/>
      <c r="H101" s="1"/>
      <c r="J101" s="1"/>
      <c r="K101" s="1"/>
      <c r="M101" s="1"/>
      <c r="N101" s="1"/>
    </row>
    <row r="102" spans="1:14">
      <c r="A102" s="4" t="s">
        <v>27</v>
      </c>
      <c r="D102" s="4" t="s">
        <v>533</v>
      </c>
      <c r="G102" s="1"/>
      <c r="H102" s="1"/>
      <c r="J102" s="1"/>
      <c r="K102" s="1"/>
      <c r="M102" s="1"/>
      <c r="N102" s="1"/>
    </row>
    <row r="103" spans="1:14">
      <c r="A103" s="4" t="s">
        <v>121</v>
      </c>
      <c r="D103" s="4" t="s">
        <v>534</v>
      </c>
      <c r="G103" s="1"/>
      <c r="H103" s="1"/>
      <c r="J103" s="1"/>
      <c r="K103" s="1"/>
      <c r="M103" s="1"/>
      <c r="N103" s="1"/>
    </row>
    <row r="104" spans="1:14">
      <c r="A104" s="4" t="s">
        <v>275</v>
      </c>
      <c r="D104" s="4" t="s">
        <v>535</v>
      </c>
      <c r="G104" s="1"/>
      <c r="H104" s="1"/>
      <c r="J104" s="1"/>
      <c r="K104" s="1"/>
      <c r="M104" s="1"/>
      <c r="N104" s="1"/>
    </row>
    <row r="105" spans="1:14">
      <c r="A105" s="4" t="s">
        <v>153</v>
      </c>
      <c r="D105" s="4" t="s">
        <v>536</v>
      </c>
      <c r="G105" s="1"/>
      <c r="H105" s="1"/>
      <c r="J105" s="1"/>
      <c r="K105" s="1"/>
      <c r="M105" s="1"/>
      <c r="N105" s="1"/>
    </row>
    <row r="106" spans="1:14">
      <c r="A106" s="4" t="s">
        <v>214</v>
      </c>
      <c r="D106" s="4" t="s">
        <v>537</v>
      </c>
      <c r="G106" s="1"/>
      <c r="H106" s="1"/>
      <c r="J106" s="1"/>
      <c r="K106" s="1"/>
      <c r="M106" s="1"/>
      <c r="N106" s="1"/>
    </row>
    <row r="107" spans="1:14">
      <c r="A107" s="4" t="s">
        <v>284</v>
      </c>
      <c r="D107" s="4" t="s">
        <v>538</v>
      </c>
      <c r="G107" s="1"/>
      <c r="H107" s="1"/>
      <c r="J107" s="1"/>
      <c r="K107" s="1"/>
      <c r="M107" s="1"/>
      <c r="N107" s="1"/>
    </row>
    <row r="108" spans="1:14">
      <c r="A108" s="4" t="s">
        <v>149</v>
      </c>
      <c r="D108" s="4" t="s">
        <v>539</v>
      </c>
      <c r="G108" s="1"/>
      <c r="H108" s="1"/>
      <c r="J108" s="1"/>
      <c r="K108" s="1"/>
      <c r="M108" s="1"/>
      <c r="N108" s="1"/>
    </row>
    <row r="109" spans="1:14">
      <c r="A109" s="4" t="s">
        <v>268</v>
      </c>
      <c r="D109" s="4" t="s">
        <v>540</v>
      </c>
      <c r="G109" s="1"/>
      <c r="H109" s="1"/>
      <c r="J109" s="1"/>
      <c r="K109" s="1"/>
      <c r="M109" s="1"/>
      <c r="N109" s="1"/>
    </row>
    <row r="110" spans="1:14">
      <c r="A110" s="4" t="s">
        <v>178</v>
      </c>
      <c r="D110" s="4" t="s">
        <v>541</v>
      </c>
      <c r="H110" s="4"/>
      <c r="J110" s="1"/>
      <c r="K110" s="1"/>
      <c r="M110" s="1"/>
      <c r="N110" s="1"/>
    </row>
    <row r="111" spans="1:14">
      <c r="A111" s="4" t="s">
        <v>306</v>
      </c>
      <c r="D111" s="4" t="s">
        <v>542</v>
      </c>
      <c r="H111" s="4"/>
      <c r="J111" s="1"/>
      <c r="K111" s="1"/>
      <c r="N111" s="4"/>
    </row>
    <row r="112" spans="1:14">
      <c r="A112" s="4" t="s">
        <v>199</v>
      </c>
      <c r="D112" s="4" t="s">
        <v>543</v>
      </c>
      <c r="G112" s="1"/>
      <c r="H112" s="1"/>
      <c r="J112" s="1"/>
      <c r="K112" s="1"/>
      <c r="N112" s="4"/>
    </row>
    <row r="113" spans="1:14">
      <c r="A113" s="4" t="s">
        <v>252</v>
      </c>
      <c r="D113" s="4" t="s">
        <v>544</v>
      </c>
      <c r="J113" s="1"/>
      <c r="K113" s="1"/>
      <c r="M113" s="1"/>
      <c r="N113" s="1"/>
    </row>
    <row r="114" spans="1:14">
      <c r="A114" s="4" t="s">
        <v>122</v>
      </c>
      <c r="D114" s="4" t="s">
        <v>545</v>
      </c>
      <c r="J114" s="1"/>
      <c r="K114" s="1"/>
    </row>
    <row r="115" spans="1:14">
      <c r="A115" s="4" t="s">
        <v>6</v>
      </c>
      <c r="D115" s="4" t="s">
        <v>546</v>
      </c>
      <c r="J115" s="1"/>
      <c r="K115" s="1"/>
    </row>
    <row r="116" spans="1:14">
      <c r="A116" s="4" t="s">
        <v>10</v>
      </c>
      <c r="D116" s="4" t="s">
        <v>547</v>
      </c>
      <c r="J116" s="1"/>
      <c r="K116" s="1"/>
    </row>
    <row r="117" spans="1:14">
      <c r="A117" s="1" t="s">
        <v>363</v>
      </c>
      <c r="D117" s="4" t="s">
        <v>548</v>
      </c>
      <c r="J117" s="1"/>
      <c r="K117" s="1"/>
    </row>
    <row r="118" spans="1:14">
      <c r="A118" s="4" t="s">
        <v>204</v>
      </c>
      <c r="D118" s="4" t="s">
        <v>549</v>
      </c>
      <c r="J118" s="1"/>
      <c r="K118" s="1"/>
    </row>
    <row r="119" spans="1:14">
      <c r="A119" s="4" t="s">
        <v>374</v>
      </c>
      <c r="D119" s="4" t="s">
        <v>550</v>
      </c>
      <c r="J119" s="1"/>
      <c r="K119" s="1"/>
    </row>
    <row r="120" spans="1:14">
      <c r="A120" s="4" t="s">
        <v>174</v>
      </c>
      <c r="D120" s="4" t="s">
        <v>551</v>
      </c>
      <c r="J120" s="1"/>
      <c r="K120" s="1"/>
    </row>
    <row r="121" spans="1:14">
      <c r="A121" s="4" t="s">
        <v>102</v>
      </c>
      <c r="D121" s="4" t="s">
        <v>552</v>
      </c>
      <c r="J121" s="1"/>
      <c r="K121" s="1"/>
    </row>
    <row r="122" spans="1:14">
      <c r="A122" s="4" t="s">
        <v>398</v>
      </c>
      <c r="D122" s="4" t="s">
        <v>553</v>
      </c>
      <c r="J122" s="1"/>
      <c r="K122" s="1"/>
      <c r="L122" s="1"/>
      <c r="M122" s="1"/>
    </row>
    <row r="123" spans="1:14">
      <c r="A123" s="4" t="s">
        <v>101</v>
      </c>
      <c r="D123" s="4" t="s">
        <v>554</v>
      </c>
      <c r="J123" s="1"/>
      <c r="K123" s="1"/>
    </row>
    <row r="124" spans="1:14">
      <c r="A124" s="4" t="s">
        <v>401</v>
      </c>
      <c r="D124" s="4" t="s">
        <v>555</v>
      </c>
      <c r="J124" s="1"/>
      <c r="K124" s="1"/>
    </row>
    <row r="125" spans="1:14">
      <c r="A125" s="4" t="s">
        <v>280</v>
      </c>
      <c r="D125" s="4" t="s">
        <v>556</v>
      </c>
      <c r="J125" s="1"/>
      <c r="K125" s="1"/>
    </row>
    <row r="126" spans="1:14">
      <c r="A126" s="1" t="s">
        <v>323</v>
      </c>
      <c r="D126" s="4" t="s">
        <v>557</v>
      </c>
      <c r="J126" s="1"/>
      <c r="K126" s="1"/>
    </row>
    <row r="127" spans="1:14">
      <c r="A127" s="4" t="s">
        <v>302</v>
      </c>
      <c r="D127" s="4" t="s">
        <v>558</v>
      </c>
      <c r="J127" s="1"/>
      <c r="K127" s="1"/>
    </row>
    <row r="128" spans="1:14">
      <c r="A128" s="1" t="s">
        <v>93</v>
      </c>
      <c r="D128" s="4" t="s">
        <v>559</v>
      </c>
      <c r="J128" s="1"/>
      <c r="K128" s="1"/>
    </row>
    <row r="129" spans="1:11">
      <c r="A129" s="4" t="s">
        <v>185</v>
      </c>
      <c r="D129" s="4" t="s">
        <v>560</v>
      </c>
      <c r="J129" s="1"/>
      <c r="K129" s="1"/>
    </row>
    <row r="130" spans="1:11">
      <c r="A130" s="4" t="s">
        <v>11</v>
      </c>
      <c r="D130" s="4" t="s">
        <v>561</v>
      </c>
      <c r="J130" s="1"/>
      <c r="K130" s="1"/>
    </row>
    <row r="131" spans="1:11">
      <c r="A131" s="4" t="s">
        <v>43</v>
      </c>
      <c r="D131" s="4" t="s">
        <v>562</v>
      </c>
      <c r="J131" s="1"/>
      <c r="K131" s="1"/>
    </row>
    <row r="132" spans="1:11">
      <c r="A132" s="4" t="s">
        <v>48</v>
      </c>
      <c r="D132" s="4" t="s">
        <v>563</v>
      </c>
      <c r="J132" s="1"/>
      <c r="K132" s="1"/>
    </row>
    <row r="133" spans="1:11">
      <c r="A133" s="4" t="s">
        <v>50</v>
      </c>
      <c r="D133" s="4" t="s">
        <v>564</v>
      </c>
      <c r="J133" s="1"/>
      <c r="K133" s="1"/>
    </row>
    <row r="134" spans="1:11">
      <c r="A134" s="4" t="s">
        <v>18</v>
      </c>
      <c r="D134" s="4" t="s">
        <v>565</v>
      </c>
      <c r="J134" s="1"/>
      <c r="K134" s="1"/>
    </row>
    <row r="135" spans="1:11">
      <c r="A135" s="4" t="s">
        <v>342</v>
      </c>
      <c r="D135" s="4" t="s">
        <v>566</v>
      </c>
      <c r="J135" s="1"/>
      <c r="K135" s="1"/>
    </row>
    <row r="136" spans="1:11">
      <c r="A136" s="4" t="s">
        <v>16</v>
      </c>
      <c r="D136" s="4" t="s">
        <v>567</v>
      </c>
      <c r="J136" s="1"/>
      <c r="K136" s="1"/>
    </row>
    <row r="137" spans="1:11">
      <c r="A137" s="4" t="s">
        <v>340</v>
      </c>
      <c r="D137" s="4" t="s">
        <v>568</v>
      </c>
      <c r="J137" s="1"/>
      <c r="K137" s="1"/>
    </row>
    <row r="138" spans="1:11">
      <c r="A138" s="4" t="s">
        <v>421</v>
      </c>
      <c r="D138" s="4" t="s">
        <v>569</v>
      </c>
      <c r="J138" s="1"/>
      <c r="K138" s="1"/>
    </row>
    <row r="139" spans="1:11">
      <c r="A139" s="4" t="s">
        <v>212</v>
      </c>
      <c r="D139" s="4" t="s">
        <v>570</v>
      </c>
      <c r="J139" s="1"/>
      <c r="K139" s="1"/>
    </row>
    <row r="140" spans="1:11">
      <c r="A140" s="4" t="s">
        <v>58</v>
      </c>
      <c r="D140" s="4" t="s">
        <v>571</v>
      </c>
      <c r="J140" s="1"/>
      <c r="K140" s="1"/>
    </row>
    <row r="141" spans="1:11">
      <c r="A141" s="4" t="s">
        <v>41</v>
      </c>
      <c r="D141" s="4" t="s">
        <v>572</v>
      </c>
      <c r="J141" s="1"/>
      <c r="K141" s="1"/>
    </row>
    <row r="142" spans="1:11">
      <c r="A142" s="4" t="s">
        <v>162</v>
      </c>
      <c r="D142" s="4" t="s">
        <v>573</v>
      </c>
      <c r="J142" s="1"/>
      <c r="K142" s="1"/>
    </row>
    <row r="143" spans="1:11">
      <c r="A143" s="1" t="s">
        <v>86</v>
      </c>
      <c r="D143" s="4" t="s">
        <v>574</v>
      </c>
      <c r="J143" s="1"/>
      <c r="K143" s="1"/>
    </row>
    <row r="144" spans="1:11">
      <c r="A144" s="4" t="s">
        <v>217</v>
      </c>
      <c r="D144" s="4" t="s">
        <v>575</v>
      </c>
      <c r="J144" s="1"/>
      <c r="K144" s="1"/>
    </row>
    <row r="145" spans="1:11">
      <c r="A145" s="4" t="s">
        <v>21</v>
      </c>
      <c r="D145" s="4" t="s">
        <v>576</v>
      </c>
      <c r="J145" s="1"/>
      <c r="K145" s="1"/>
    </row>
    <row r="146" spans="1:11">
      <c r="A146" s="4" t="s">
        <v>255</v>
      </c>
      <c r="D146" s="4" t="s">
        <v>577</v>
      </c>
      <c r="J146" s="1"/>
      <c r="K146" s="1"/>
    </row>
    <row r="147" spans="1:11">
      <c r="A147" s="1" t="s">
        <v>23</v>
      </c>
      <c r="D147" s="4" t="s">
        <v>578</v>
      </c>
      <c r="K147" s="4"/>
    </row>
    <row r="148" spans="1:11">
      <c r="A148" s="4" t="s">
        <v>403</v>
      </c>
      <c r="D148" s="4" t="s">
        <v>579</v>
      </c>
      <c r="J148" s="1"/>
      <c r="K148" s="1"/>
    </row>
    <row r="149" spans="1:11">
      <c r="A149" s="4" t="s">
        <v>69</v>
      </c>
      <c r="D149" s="4" t="s">
        <v>580</v>
      </c>
    </row>
    <row r="150" spans="1:11">
      <c r="A150" s="4" t="s">
        <v>42</v>
      </c>
      <c r="D150" s="4" t="s">
        <v>581</v>
      </c>
    </row>
    <row r="151" spans="1:11">
      <c r="A151" s="4" t="s">
        <v>281</v>
      </c>
      <c r="D151" s="4" t="s">
        <v>582</v>
      </c>
    </row>
    <row r="152" spans="1:11">
      <c r="A152" s="4" t="s">
        <v>227</v>
      </c>
      <c r="D152" s="4" t="s">
        <v>583</v>
      </c>
    </row>
    <row r="153" spans="1:11">
      <c r="A153" s="4" t="s">
        <v>237</v>
      </c>
      <c r="D153" s="4" t="s">
        <v>584</v>
      </c>
    </row>
    <row r="154" spans="1:11">
      <c r="A154" s="4" t="s">
        <v>311</v>
      </c>
      <c r="D154" s="4" t="s">
        <v>585</v>
      </c>
    </row>
    <row r="155" spans="1:11">
      <c r="A155" s="4" t="s">
        <v>305</v>
      </c>
      <c r="D155" s="4" t="s">
        <v>586</v>
      </c>
    </row>
    <row r="156" spans="1:11">
      <c r="A156" s="4" t="s">
        <v>136</v>
      </c>
      <c r="D156" s="4" t="s">
        <v>587</v>
      </c>
    </row>
    <row r="157" spans="1:11">
      <c r="A157" s="4" t="s">
        <v>95</v>
      </c>
      <c r="D157" s="4" t="s">
        <v>588</v>
      </c>
    </row>
    <row r="158" spans="1:11">
      <c r="A158" s="4" t="s">
        <v>345</v>
      </c>
      <c r="D158" s="4" t="s">
        <v>589</v>
      </c>
    </row>
    <row r="159" spans="1:11">
      <c r="A159" s="4" t="s">
        <v>287</v>
      </c>
      <c r="D159" s="4" t="s">
        <v>590</v>
      </c>
    </row>
    <row r="160" spans="1:11">
      <c r="A160" s="4" t="s">
        <v>72</v>
      </c>
      <c r="D160" s="4" t="s">
        <v>591</v>
      </c>
    </row>
    <row r="161" spans="1:4">
      <c r="A161" s="4" t="s">
        <v>78</v>
      </c>
      <c r="D161" s="4" t="s">
        <v>592</v>
      </c>
    </row>
    <row r="162" spans="1:4">
      <c r="A162" s="4" t="s">
        <v>116</v>
      </c>
      <c r="D162" s="4" t="s">
        <v>593</v>
      </c>
    </row>
    <row r="163" spans="1:4">
      <c r="A163" s="4" t="s">
        <v>39</v>
      </c>
      <c r="D163" s="4" t="s">
        <v>594</v>
      </c>
    </row>
    <row r="164" spans="1:4">
      <c r="A164" s="4" t="s">
        <v>251</v>
      </c>
      <c r="D164" s="4" t="s">
        <v>595</v>
      </c>
    </row>
    <row r="165" spans="1:4">
      <c r="A165" s="4" t="s">
        <v>17</v>
      </c>
      <c r="D165" s="4" t="s">
        <v>596</v>
      </c>
    </row>
    <row r="166" spans="1:4">
      <c r="A166" s="4" t="s">
        <v>53</v>
      </c>
      <c r="D166" s="4" t="s">
        <v>597</v>
      </c>
    </row>
    <row r="167" spans="1:4">
      <c r="A167" s="4" t="s">
        <v>152</v>
      </c>
      <c r="D167" s="4" t="s">
        <v>598</v>
      </c>
    </row>
    <row r="168" spans="1:4">
      <c r="A168" s="4" t="s">
        <v>259</v>
      </c>
      <c r="D168" s="4" t="s">
        <v>599</v>
      </c>
    </row>
    <row r="169" spans="1:4">
      <c r="A169" s="4" t="s">
        <v>20</v>
      </c>
      <c r="D169" s="4" t="s">
        <v>600</v>
      </c>
    </row>
    <row r="170" spans="1:4">
      <c r="A170" s="4" t="s">
        <v>294</v>
      </c>
      <c r="D170" s="4" t="s">
        <v>601</v>
      </c>
    </row>
    <row r="171" spans="1:4">
      <c r="A171" s="4" t="s">
        <v>140</v>
      </c>
      <c r="D171" s="4" t="s">
        <v>602</v>
      </c>
    </row>
    <row r="172" spans="1:4">
      <c r="A172" s="4" t="s">
        <v>262</v>
      </c>
      <c r="D172" s="4" t="s">
        <v>603</v>
      </c>
    </row>
    <row r="173" spans="1:4">
      <c r="A173" s="4" t="s">
        <v>219</v>
      </c>
      <c r="D173" s="4" t="s">
        <v>604</v>
      </c>
    </row>
    <row r="174" spans="1:4">
      <c r="A174" s="4" t="s">
        <v>197</v>
      </c>
      <c r="D174" s="4" t="s">
        <v>605</v>
      </c>
    </row>
    <row r="175" spans="1:4">
      <c r="A175" s="4" t="s">
        <v>3</v>
      </c>
      <c r="D175" s="4" t="s">
        <v>606</v>
      </c>
    </row>
    <row r="176" spans="1:4">
      <c r="A176" s="4" t="s">
        <v>103</v>
      </c>
      <c r="D176" s="4" t="s">
        <v>607</v>
      </c>
    </row>
    <row r="177" spans="1:4">
      <c r="A177" s="4" t="s">
        <v>404</v>
      </c>
      <c r="D177" s="4" t="s">
        <v>608</v>
      </c>
    </row>
    <row r="178" spans="1:4">
      <c r="A178" s="4" t="s">
        <v>25</v>
      </c>
      <c r="D178" s="4" t="s">
        <v>609</v>
      </c>
    </row>
    <row r="179" spans="1:4">
      <c r="A179" s="4" t="s">
        <v>144</v>
      </c>
      <c r="D179" s="4" t="s">
        <v>610</v>
      </c>
    </row>
    <row r="180" spans="1:4">
      <c r="A180" s="4" t="s">
        <v>234</v>
      </c>
      <c r="D180" s="4" t="s">
        <v>611</v>
      </c>
    </row>
    <row r="181" spans="1:4">
      <c r="A181" s="4" t="s">
        <v>265</v>
      </c>
      <c r="D181" s="4" t="s">
        <v>612</v>
      </c>
    </row>
    <row r="182" spans="1:4">
      <c r="A182" s="4" t="s">
        <v>260</v>
      </c>
      <c r="D182" s="4" t="s">
        <v>613</v>
      </c>
    </row>
    <row r="183" spans="1:4">
      <c r="A183" s="4" t="s">
        <v>249</v>
      </c>
      <c r="D183" s="4" t="s">
        <v>614</v>
      </c>
    </row>
    <row r="184" spans="1:4">
      <c r="A184" s="4" t="s">
        <v>126</v>
      </c>
      <c r="D184" s="4" t="s">
        <v>615</v>
      </c>
    </row>
    <row r="185" spans="1:4">
      <c r="A185" s="4" t="s">
        <v>222</v>
      </c>
      <c r="D185" s="4" t="s">
        <v>616</v>
      </c>
    </row>
    <row r="186" spans="1:4">
      <c r="A186" s="4" t="s">
        <v>163</v>
      </c>
      <c r="D186" s="4" t="s">
        <v>617</v>
      </c>
    </row>
    <row r="187" spans="1:4">
      <c r="A187" s="4" t="s">
        <v>391</v>
      </c>
      <c r="D187" s="4" t="s">
        <v>618</v>
      </c>
    </row>
    <row r="188" spans="1:4">
      <c r="A188" s="4" t="s">
        <v>273</v>
      </c>
      <c r="D188" s="4" t="s">
        <v>619</v>
      </c>
    </row>
    <row r="189" spans="1:4">
      <c r="A189" s="1" t="s">
        <v>286</v>
      </c>
      <c r="D189" s="4" t="s">
        <v>620</v>
      </c>
    </row>
    <row r="190" spans="1:4">
      <c r="A190" s="4" t="s">
        <v>423</v>
      </c>
      <c r="D190" s="4" t="s">
        <v>423</v>
      </c>
    </row>
    <row r="191" spans="1:4">
      <c r="A191" s="4" t="s">
        <v>129</v>
      </c>
      <c r="D191" s="4" t="s">
        <v>621</v>
      </c>
    </row>
    <row r="192" spans="1:4">
      <c r="A192" s="4" t="s">
        <v>375</v>
      </c>
      <c r="D192" s="4" t="s">
        <v>622</v>
      </c>
    </row>
    <row r="193" spans="1:4">
      <c r="A193" s="4" t="s">
        <v>258</v>
      </c>
      <c r="D193" s="4" t="s">
        <v>623</v>
      </c>
    </row>
    <row r="194" spans="1:4">
      <c r="A194" s="4" t="s">
        <v>415</v>
      </c>
      <c r="D194" s="4" t="s">
        <v>624</v>
      </c>
    </row>
    <row r="195" spans="1:4">
      <c r="A195" s="4" t="s">
        <v>138</v>
      </c>
      <c r="D195" s="4" t="s">
        <v>625</v>
      </c>
    </row>
    <row r="196" spans="1:4">
      <c r="A196" s="4" t="s">
        <v>49</v>
      </c>
      <c r="D196" s="4" t="s">
        <v>626</v>
      </c>
    </row>
    <row r="197" spans="1:4">
      <c r="A197" s="4" t="s">
        <v>160</v>
      </c>
      <c r="D197" s="4" t="s">
        <v>627</v>
      </c>
    </row>
    <row r="198" spans="1:4">
      <c r="A198" s="4" t="s">
        <v>201</v>
      </c>
      <c r="D198" s="4" t="s">
        <v>628</v>
      </c>
    </row>
    <row r="199" spans="1:4">
      <c r="A199" s="4" t="s">
        <v>159</v>
      </c>
      <c r="D199" s="4" t="s">
        <v>629</v>
      </c>
    </row>
    <row r="200" spans="1:4">
      <c r="A200" s="4" t="s">
        <v>272</v>
      </c>
      <c r="D200" s="4" t="s">
        <v>630</v>
      </c>
    </row>
    <row r="201" spans="1:4">
      <c r="A201" s="4" t="s">
        <v>245</v>
      </c>
      <c r="D201" s="4" t="s">
        <v>631</v>
      </c>
    </row>
    <row r="202" spans="1:4">
      <c r="A202" s="4" t="s">
        <v>300</v>
      </c>
      <c r="D202" s="4" t="s">
        <v>632</v>
      </c>
    </row>
    <row r="203" spans="1:4">
      <c r="A203" s="4" t="s">
        <v>128</v>
      </c>
      <c r="D203" s="4" t="s">
        <v>633</v>
      </c>
    </row>
    <row r="204" spans="1:4">
      <c r="A204" s="4" t="s">
        <v>241</v>
      </c>
      <c r="D204" s="4" t="s">
        <v>634</v>
      </c>
    </row>
    <row r="205" spans="1:4">
      <c r="A205" s="1" t="s">
        <v>341</v>
      </c>
      <c r="D205" s="4" t="s">
        <v>635</v>
      </c>
    </row>
    <row r="206" spans="1:4">
      <c r="A206" s="4" t="s">
        <v>196</v>
      </c>
      <c r="D206" s="4" t="s">
        <v>636</v>
      </c>
    </row>
    <row r="207" spans="1:4">
      <c r="A207" s="4" t="s">
        <v>224</v>
      </c>
      <c r="D207" s="4" t="s">
        <v>637</v>
      </c>
    </row>
    <row r="208" spans="1:4">
      <c r="A208" s="4" t="s">
        <v>228</v>
      </c>
      <c r="D208" s="4" t="s">
        <v>638</v>
      </c>
    </row>
    <row r="209" spans="1:4">
      <c r="A209" s="4" t="s">
        <v>145</v>
      </c>
      <c r="D209" s="4" t="s">
        <v>639</v>
      </c>
    </row>
    <row r="210" spans="1:4">
      <c r="A210" s="4" t="s">
        <v>127</v>
      </c>
      <c r="D210" s="4" t="s">
        <v>640</v>
      </c>
    </row>
    <row r="211" spans="1:4">
      <c r="A211" s="4" t="s">
        <v>99</v>
      </c>
      <c r="D211" s="4" t="s">
        <v>641</v>
      </c>
    </row>
    <row r="212" spans="1:4">
      <c r="A212" s="1" t="s">
        <v>288</v>
      </c>
      <c r="D212" s="4" t="s">
        <v>642</v>
      </c>
    </row>
    <row r="213" spans="1:4">
      <c r="A213" s="4" t="s">
        <v>221</v>
      </c>
      <c r="D213" s="4" t="s">
        <v>643</v>
      </c>
    </row>
    <row r="214" spans="1:4">
      <c r="A214" s="4" t="s">
        <v>164</v>
      </c>
      <c r="D214" s="4" t="s">
        <v>644</v>
      </c>
    </row>
    <row r="215" spans="1:4">
      <c r="A215" s="1" t="s">
        <v>19</v>
      </c>
      <c r="D215" s="4" t="s">
        <v>645</v>
      </c>
    </row>
    <row r="216" spans="1:4">
      <c r="A216" s="4" t="s">
        <v>376</v>
      </c>
      <c r="D216" s="4" t="s">
        <v>646</v>
      </c>
    </row>
    <row r="217" spans="1:4">
      <c r="A217" s="4" t="s">
        <v>151</v>
      </c>
      <c r="D217" s="4" t="s">
        <v>647</v>
      </c>
    </row>
    <row r="218" spans="1:4">
      <c r="A218" s="4" t="s">
        <v>368</v>
      </c>
      <c r="D218" s="4" t="s">
        <v>648</v>
      </c>
    </row>
    <row r="219" spans="1:4">
      <c r="A219" s="4" t="s">
        <v>235</v>
      </c>
      <c r="D219" s="4" t="s">
        <v>649</v>
      </c>
    </row>
    <row r="220" spans="1:4">
      <c r="A220" s="4" t="s">
        <v>264</v>
      </c>
      <c r="D220" s="4" t="s">
        <v>650</v>
      </c>
    </row>
    <row r="221" spans="1:4">
      <c r="A221" s="4" t="s">
        <v>54</v>
      </c>
      <c r="D221" s="4" t="s">
        <v>651</v>
      </c>
    </row>
    <row r="222" spans="1:4">
      <c r="A222" s="4" t="s">
        <v>161</v>
      </c>
      <c r="D222" s="4" t="s">
        <v>652</v>
      </c>
    </row>
    <row r="223" spans="1:4">
      <c r="A223" s="4" t="s">
        <v>370</v>
      </c>
      <c r="D223" s="4" t="s">
        <v>653</v>
      </c>
    </row>
    <row r="224" spans="1:4">
      <c r="A224" s="4" t="s">
        <v>60</v>
      </c>
      <c r="D224" s="4" t="s">
        <v>654</v>
      </c>
    </row>
    <row r="225" spans="1:4">
      <c r="A225" s="4" t="s">
        <v>369</v>
      </c>
      <c r="D225" s="4" t="s">
        <v>655</v>
      </c>
    </row>
    <row r="226" spans="1:4">
      <c r="A226" s="4" t="s">
        <v>1</v>
      </c>
      <c r="D226" s="4" t="s">
        <v>656</v>
      </c>
    </row>
    <row r="227" spans="1:4">
      <c r="A227" s="4" t="s">
        <v>277</v>
      </c>
      <c r="D227" s="4" t="s">
        <v>657</v>
      </c>
    </row>
    <row r="228" spans="1:4">
      <c r="A228" s="4" t="s">
        <v>416</v>
      </c>
      <c r="D228" s="4" t="s">
        <v>658</v>
      </c>
    </row>
    <row r="229" spans="1:4">
      <c r="A229" s="4" t="s">
        <v>105</v>
      </c>
      <c r="D229" s="4" t="s">
        <v>659</v>
      </c>
    </row>
    <row r="230" spans="1:4">
      <c r="A230" s="4" t="s">
        <v>233</v>
      </c>
      <c r="D230" s="4" t="s">
        <v>660</v>
      </c>
    </row>
    <row r="231" spans="1:4">
      <c r="A231" s="4" t="s">
        <v>236</v>
      </c>
      <c r="D231" s="4" t="s">
        <v>661</v>
      </c>
    </row>
    <row r="232" spans="1:4">
      <c r="A232" s="4" t="s">
        <v>293</v>
      </c>
      <c r="D232" s="4" t="s">
        <v>662</v>
      </c>
    </row>
    <row r="233" spans="1:4">
      <c r="A233" s="1" t="s">
        <v>146</v>
      </c>
      <c r="D233" s="4" t="s">
        <v>663</v>
      </c>
    </row>
    <row r="234" spans="1:4">
      <c r="A234" s="4" t="s">
        <v>269</v>
      </c>
      <c r="D234" s="4" t="s">
        <v>664</v>
      </c>
    </row>
    <row r="235" spans="1:4">
      <c r="A235" s="4" t="s">
        <v>301</v>
      </c>
      <c r="D235" s="4" t="s">
        <v>665</v>
      </c>
    </row>
    <row r="236" spans="1:4">
      <c r="A236" s="4" t="s">
        <v>37</v>
      </c>
      <c r="D236" s="4" t="s">
        <v>666</v>
      </c>
    </row>
    <row r="237" spans="1:4">
      <c r="A237" s="4" t="s">
        <v>57</v>
      </c>
      <c r="D237" s="4" t="s">
        <v>667</v>
      </c>
    </row>
    <row r="238" spans="1:4">
      <c r="A238" s="4" t="s">
        <v>113</v>
      </c>
      <c r="D238" s="4" t="s">
        <v>668</v>
      </c>
    </row>
    <row r="239" spans="1:4">
      <c r="A239" s="4" t="s">
        <v>32</v>
      </c>
      <c r="D239" s="4" t="s">
        <v>669</v>
      </c>
    </row>
    <row r="240" spans="1:4">
      <c r="A240" s="4" t="s">
        <v>324</v>
      </c>
      <c r="D240" s="4" t="s">
        <v>670</v>
      </c>
    </row>
    <row r="241" spans="1:4">
      <c r="A241" s="4" t="s">
        <v>333</v>
      </c>
      <c r="D241" s="4" t="s">
        <v>671</v>
      </c>
    </row>
    <row r="242" spans="1:4">
      <c r="A242" s="4" t="s">
        <v>364</v>
      </c>
      <c r="D242" s="4" t="s">
        <v>672</v>
      </c>
    </row>
    <row r="243" spans="1:4">
      <c r="A243" s="4" t="s">
        <v>114</v>
      </c>
      <c r="D243" s="4" t="s">
        <v>673</v>
      </c>
    </row>
    <row r="244" spans="1:4">
      <c r="A244" s="4" t="s">
        <v>407</v>
      </c>
      <c r="D244" s="4" t="s">
        <v>674</v>
      </c>
    </row>
    <row r="245" spans="1:4">
      <c r="A245" s="4" t="s">
        <v>304</v>
      </c>
      <c r="D245" s="4" t="s">
        <v>675</v>
      </c>
    </row>
    <row r="246" spans="1:4">
      <c r="A246" s="4" t="s">
        <v>276</v>
      </c>
      <c r="D246" s="4" t="s">
        <v>676</v>
      </c>
    </row>
    <row r="247" spans="1:4">
      <c r="A247" s="4" t="s">
        <v>253</v>
      </c>
      <c r="D247" s="4" t="s">
        <v>677</v>
      </c>
    </row>
    <row r="248" spans="1:4">
      <c r="A248" s="4" t="s">
        <v>213</v>
      </c>
      <c r="D248" s="4" t="s">
        <v>678</v>
      </c>
    </row>
    <row r="249" spans="1:4">
      <c r="A249" s="4" t="s">
        <v>206</v>
      </c>
      <c r="D249" s="4" t="s">
        <v>679</v>
      </c>
    </row>
    <row r="250" spans="1:4">
      <c r="A250" s="4" t="s">
        <v>70</v>
      </c>
      <c r="D250" s="4" t="s">
        <v>680</v>
      </c>
    </row>
    <row r="251" spans="1:4">
      <c r="A251" s="4" t="s">
        <v>66</v>
      </c>
      <c r="D251" s="4" t="s">
        <v>681</v>
      </c>
    </row>
    <row r="252" spans="1:4">
      <c r="A252" s="4" t="s">
        <v>289</v>
      </c>
      <c r="D252" s="4" t="s">
        <v>682</v>
      </c>
    </row>
    <row r="253" spans="1:4">
      <c r="A253" s="1" t="s">
        <v>367</v>
      </c>
      <c r="D253" s="4" t="s">
        <v>683</v>
      </c>
    </row>
    <row r="254" spans="1:4">
      <c r="A254" s="1" t="s">
        <v>365</v>
      </c>
      <c r="D254" s="4" t="s">
        <v>684</v>
      </c>
    </row>
    <row r="255" spans="1:4">
      <c r="A255" s="1" t="s">
        <v>366</v>
      </c>
      <c r="D255" s="4" t="s">
        <v>685</v>
      </c>
    </row>
    <row r="256" spans="1:4">
      <c r="A256" s="4" t="s">
        <v>106</v>
      </c>
      <c r="D256" s="4" t="s">
        <v>686</v>
      </c>
    </row>
    <row r="257" spans="1:4">
      <c r="A257" s="4" t="s">
        <v>325</v>
      </c>
      <c r="D257" s="4" t="s">
        <v>687</v>
      </c>
    </row>
    <row r="258" spans="1:4">
      <c r="A258" s="4" t="s">
        <v>61</v>
      </c>
      <c r="D258" s="4" t="s">
        <v>688</v>
      </c>
    </row>
    <row r="259" spans="1:4">
      <c r="A259" s="4" t="s">
        <v>71</v>
      </c>
      <c r="D259" s="4" t="s">
        <v>689</v>
      </c>
    </row>
    <row r="260" spans="1:4">
      <c r="A260" s="4" t="s">
        <v>166</v>
      </c>
      <c r="D260" s="4" t="s">
        <v>690</v>
      </c>
    </row>
    <row r="261" spans="1:4">
      <c r="A261" s="4" t="s">
        <v>77</v>
      </c>
      <c r="D261" s="4" t="s">
        <v>691</v>
      </c>
    </row>
    <row r="262" spans="1:4">
      <c r="A262" s="4" t="s">
        <v>350</v>
      </c>
      <c r="D262" s="4" t="s">
        <v>692</v>
      </c>
    </row>
    <row r="263" spans="1:4">
      <c r="A263" s="4" t="s">
        <v>361</v>
      </c>
      <c r="D263" s="4" t="s">
        <v>693</v>
      </c>
    </row>
    <row r="264" spans="1:4">
      <c r="A264" s="4" t="s">
        <v>315</v>
      </c>
      <c r="D264" s="4" t="s">
        <v>694</v>
      </c>
    </row>
    <row r="265" spans="1:4">
      <c r="A265" s="4" t="s">
        <v>45</v>
      </c>
      <c r="D265" s="4" t="s">
        <v>695</v>
      </c>
    </row>
    <row r="266" spans="1:4">
      <c r="A266" s="4" t="s">
        <v>349</v>
      </c>
      <c r="D266" s="4" t="s">
        <v>696</v>
      </c>
    </row>
    <row r="267" spans="1:4">
      <c r="A267" s="4" t="s">
        <v>239</v>
      </c>
      <c r="D267" s="4" t="s">
        <v>697</v>
      </c>
    </row>
    <row r="268" spans="1:4">
      <c r="A268" s="4" t="s">
        <v>283</v>
      </c>
      <c r="D268" s="4" t="s">
        <v>698</v>
      </c>
    </row>
    <row r="269" spans="1:4">
      <c r="A269" s="4" t="s">
        <v>386</v>
      </c>
      <c r="D269" s="4" t="s">
        <v>699</v>
      </c>
    </row>
    <row r="270" spans="1:4">
      <c r="A270" s="4" t="s">
        <v>63</v>
      </c>
      <c r="D270" s="4" t="s">
        <v>700</v>
      </c>
    </row>
    <row r="271" spans="1:4">
      <c r="A271" s="4" t="s">
        <v>167</v>
      </c>
      <c r="D271" s="4" t="s">
        <v>701</v>
      </c>
    </row>
    <row r="272" spans="1:4">
      <c r="A272" s="4" t="s">
        <v>112</v>
      </c>
      <c r="D272" s="4" t="s">
        <v>702</v>
      </c>
    </row>
    <row r="273" spans="1:4">
      <c r="A273" s="4" t="s">
        <v>109</v>
      </c>
      <c r="D273" s="4" t="s">
        <v>703</v>
      </c>
    </row>
    <row r="274" spans="1:4">
      <c r="A274" s="4" t="s">
        <v>310</v>
      </c>
      <c r="D274" s="4" t="s">
        <v>704</v>
      </c>
    </row>
    <row r="275" spans="1:4">
      <c r="A275" s="4" t="s">
        <v>171</v>
      </c>
      <c r="D275" s="4" t="s">
        <v>705</v>
      </c>
    </row>
    <row r="276" spans="1:4">
      <c r="A276" s="4" t="s">
        <v>406</v>
      </c>
      <c r="D276" s="4" t="s">
        <v>706</v>
      </c>
    </row>
    <row r="277" spans="1:4">
      <c r="A277" s="4" t="s">
        <v>30</v>
      </c>
      <c r="D277" s="4" t="s">
        <v>707</v>
      </c>
    </row>
    <row r="278" spans="1:4">
      <c r="A278" s="4" t="s">
        <v>173</v>
      </c>
      <c r="D278" s="4" t="s">
        <v>708</v>
      </c>
    </row>
    <row r="279" spans="1:4">
      <c r="A279" s="4" t="s">
        <v>218</v>
      </c>
      <c r="D279" s="4" t="s">
        <v>709</v>
      </c>
    </row>
    <row r="280" spans="1:4">
      <c r="A280" s="4" t="s">
        <v>100</v>
      </c>
      <c r="D280" s="4" t="s">
        <v>710</v>
      </c>
    </row>
    <row r="281" spans="1:4">
      <c r="A281" s="4" t="s">
        <v>354</v>
      </c>
      <c r="D281" s="4" t="s">
        <v>711</v>
      </c>
    </row>
    <row r="282" spans="1:4">
      <c r="A282" s="4" t="s">
        <v>422</v>
      </c>
      <c r="D282" s="4" t="s">
        <v>712</v>
      </c>
    </row>
    <row r="283" spans="1:4">
      <c r="A283" s="4" t="s">
        <v>98</v>
      </c>
      <c r="D283" s="4" t="s">
        <v>713</v>
      </c>
    </row>
    <row r="284" spans="1:4">
      <c r="A284" s="4" t="s">
        <v>141</v>
      </c>
      <c r="D284" s="4" t="s">
        <v>714</v>
      </c>
    </row>
    <row r="285" spans="1:4">
      <c r="A285" s="1" t="s">
        <v>400</v>
      </c>
      <c r="D285" s="4" t="s">
        <v>715</v>
      </c>
    </row>
    <row r="286" spans="1:4">
      <c r="A286" s="4" t="s">
        <v>394</v>
      </c>
      <c r="D286" s="4" t="s">
        <v>716</v>
      </c>
    </row>
    <row r="287" spans="1:4">
      <c r="A287" s="4" t="s">
        <v>296</v>
      </c>
      <c r="D287" s="4" t="s">
        <v>717</v>
      </c>
    </row>
    <row r="288" spans="1:4">
      <c r="A288" s="1" t="s">
        <v>278</v>
      </c>
      <c r="D288" s="4" t="s">
        <v>718</v>
      </c>
    </row>
    <row r="289" spans="1:4">
      <c r="A289" s="4" t="s">
        <v>321</v>
      </c>
      <c r="D289" s="4" t="s">
        <v>719</v>
      </c>
    </row>
    <row r="290" spans="1:4">
      <c r="A290" s="4" t="s">
        <v>64</v>
      </c>
      <c r="D290" s="4" t="s">
        <v>720</v>
      </c>
    </row>
    <row r="291" spans="1:4">
      <c r="A291" s="4" t="s">
        <v>194</v>
      </c>
      <c r="D291" s="4" t="s">
        <v>721</v>
      </c>
    </row>
    <row r="292" spans="1:4">
      <c r="A292" s="4" t="s">
        <v>180</v>
      </c>
      <c r="D292" s="4" t="s">
        <v>722</v>
      </c>
    </row>
    <row r="293" spans="1:4">
      <c r="A293" s="1" t="s">
        <v>154</v>
      </c>
      <c r="D293" s="4" t="s">
        <v>723</v>
      </c>
    </row>
    <row r="294" spans="1:4">
      <c r="A294" s="4" t="s">
        <v>225</v>
      </c>
      <c r="D294" s="4" t="s">
        <v>724</v>
      </c>
    </row>
    <row r="295" spans="1:4">
      <c r="A295" s="4" t="s">
        <v>395</v>
      </c>
      <c r="D295" s="4" t="s">
        <v>725</v>
      </c>
    </row>
    <row r="296" spans="1:4">
      <c r="A296" s="4" t="s">
        <v>263</v>
      </c>
      <c r="D296" s="4" t="s">
        <v>726</v>
      </c>
    </row>
    <row r="297" spans="1:4">
      <c r="A297" s="4" t="s">
        <v>208</v>
      </c>
      <c r="D297" s="4" t="s">
        <v>727</v>
      </c>
    </row>
    <row r="298" spans="1:4">
      <c r="A298" s="4" t="s">
        <v>373</v>
      </c>
      <c r="D298" s="4" t="s">
        <v>728</v>
      </c>
    </row>
    <row r="299" spans="1:4">
      <c r="A299" s="4" t="s">
        <v>75</v>
      </c>
      <c r="D299" s="4" t="s">
        <v>729</v>
      </c>
    </row>
    <row r="300" spans="1:4">
      <c r="A300" s="4" t="s">
        <v>425</v>
      </c>
      <c r="D300" s="4" t="s">
        <v>730</v>
      </c>
    </row>
    <row r="301" spans="1:4">
      <c r="A301" s="4" t="s">
        <v>67</v>
      </c>
      <c r="D301" s="4" t="s">
        <v>731</v>
      </c>
    </row>
    <row r="302" spans="1:4">
      <c r="A302" s="1" t="s">
        <v>34</v>
      </c>
      <c r="D302" s="4" t="s">
        <v>732</v>
      </c>
    </row>
    <row r="303" spans="1:4">
      <c r="A303" s="4" t="s">
        <v>352</v>
      </c>
      <c r="D303" s="4" t="s">
        <v>733</v>
      </c>
    </row>
    <row r="304" spans="1:4">
      <c r="A304" s="4" t="s">
        <v>338</v>
      </c>
      <c r="D304" s="4" t="s">
        <v>734</v>
      </c>
    </row>
    <row r="305" spans="1:4">
      <c r="A305" s="1" t="s">
        <v>282</v>
      </c>
      <c r="D305" s="4" t="s">
        <v>735</v>
      </c>
    </row>
    <row r="306" spans="1:4">
      <c r="A306" s="1" t="s">
        <v>271</v>
      </c>
      <c r="D306" s="4" t="s">
        <v>736</v>
      </c>
    </row>
    <row r="307" spans="1:4">
      <c r="A307" s="4" t="s">
        <v>344</v>
      </c>
      <c r="D307" s="4" t="s">
        <v>737</v>
      </c>
    </row>
    <row r="308" spans="1:4">
      <c r="A308" s="4" t="s">
        <v>426</v>
      </c>
      <c r="D308" s="4" t="s">
        <v>738</v>
      </c>
    </row>
    <row r="309" spans="1:4">
      <c r="A309" s="4" t="s">
        <v>115</v>
      </c>
      <c r="D309" s="4" t="s">
        <v>739</v>
      </c>
    </row>
    <row r="310" spans="1:4">
      <c r="A310" s="4" t="s">
        <v>335</v>
      </c>
      <c r="D310" s="4" t="s">
        <v>740</v>
      </c>
    </row>
    <row r="311" spans="1:4">
      <c r="A311" s="4" t="s">
        <v>339</v>
      </c>
      <c r="D311" s="4" t="s">
        <v>741</v>
      </c>
    </row>
    <row r="312" spans="1:4">
      <c r="A312" s="4" t="s">
        <v>332</v>
      </c>
      <c r="D312" s="4" t="s">
        <v>742</v>
      </c>
    </row>
    <row r="313" spans="1:4">
      <c r="A313" s="4" t="s">
        <v>87</v>
      </c>
      <c r="D313" s="4" t="s">
        <v>743</v>
      </c>
    </row>
    <row r="314" spans="1:4">
      <c r="A314" s="4" t="s">
        <v>327</v>
      </c>
      <c r="D314" s="4" t="s">
        <v>744</v>
      </c>
    </row>
    <row r="315" spans="1:4">
      <c r="A315" s="4" t="s">
        <v>331</v>
      </c>
      <c r="D315" s="4" t="s">
        <v>745</v>
      </c>
    </row>
    <row r="316" spans="1:4">
      <c r="A316" s="4" t="s">
        <v>188</v>
      </c>
      <c r="D316" s="4" t="s">
        <v>746</v>
      </c>
    </row>
    <row r="317" spans="1:4">
      <c r="A317" s="4" t="s">
        <v>187</v>
      </c>
      <c r="D317" s="4" t="s">
        <v>747</v>
      </c>
    </row>
    <row r="318" spans="1:4">
      <c r="A318" s="4" t="s">
        <v>343</v>
      </c>
      <c r="D318" s="4" t="s">
        <v>748</v>
      </c>
    </row>
    <row r="319" spans="1:4">
      <c r="A319" s="4" t="s">
        <v>193</v>
      </c>
      <c r="D319" s="4" t="s">
        <v>749</v>
      </c>
    </row>
    <row r="320" spans="1:4">
      <c r="A320" s="4" t="s">
        <v>385</v>
      </c>
      <c r="D320" s="4" t="s">
        <v>750</v>
      </c>
    </row>
    <row r="321" spans="1:4">
      <c r="A321" s="4" t="s">
        <v>111</v>
      </c>
      <c r="D321" s="4" t="s">
        <v>751</v>
      </c>
    </row>
    <row r="322" spans="1:4">
      <c r="A322" s="1" t="s">
        <v>427</v>
      </c>
      <c r="D322" s="4" t="s">
        <v>752</v>
      </c>
    </row>
    <row r="323" spans="1:4">
      <c r="A323" s="4" t="s">
        <v>408</v>
      </c>
      <c r="D323" s="4" t="s">
        <v>753</v>
      </c>
    </row>
    <row r="324" spans="1:4">
      <c r="A324" s="4" t="s">
        <v>326</v>
      </c>
      <c r="D324" s="4" t="s">
        <v>754</v>
      </c>
    </row>
    <row r="325" spans="1:4">
      <c r="A325" s="4" t="s">
        <v>393</v>
      </c>
      <c r="D325" s="4" t="s">
        <v>755</v>
      </c>
    </row>
    <row r="326" spans="1:4">
      <c r="A326" s="4" t="s">
        <v>261</v>
      </c>
      <c r="D326" s="4" t="s">
        <v>756</v>
      </c>
    </row>
    <row r="327" spans="1:4">
      <c r="A327" s="4" t="s">
        <v>203</v>
      </c>
      <c r="D327" s="4" t="s">
        <v>757</v>
      </c>
    </row>
    <row r="328" spans="1:4">
      <c r="A328" s="4" t="s">
        <v>346</v>
      </c>
      <c r="D328" s="4" t="s">
        <v>758</v>
      </c>
    </row>
    <row r="329" spans="1:4">
      <c r="A329" s="4" t="s">
        <v>372</v>
      </c>
      <c r="D329" s="4" t="s">
        <v>759</v>
      </c>
    </row>
    <row r="330" spans="1:4">
      <c r="A330" s="4" t="s">
        <v>79</v>
      </c>
      <c r="D330" s="4" t="s">
        <v>760</v>
      </c>
    </row>
    <row r="331" spans="1:4">
      <c r="A331" s="4" t="s">
        <v>392</v>
      </c>
      <c r="D331" s="4" t="s">
        <v>761</v>
      </c>
    </row>
    <row r="332" spans="1:4">
      <c r="A332" s="4" t="s">
        <v>108</v>
      </c>
      <c r="D332" s="4" t="s">
        <v>762</v>
      </c>
    </row>
    <row r="333" spans="1:4">
      <c r="A333" s="1" t="s">
        <v>290</v>
      </c>
      <c r="D333" s="4" t="s">
        <v>763</v>
      </c>
    </row>
    <row r="334" spans="1:4">
      <c r="A334" s="4" t="s">
        <v>90</v>
      </c>
      <c r="D334" s="4" t="s">
        <v>764</v>
      </c>
    </row>
    <row r="335" spans="1:4">
      <c r="A335" s="4" t="s">
        <v>65</v>
      </c>
      <c r="D335" s="4" t="s">
        <v>765</v>
      </c>
    </row>
    <row r="336" spans="1:4">
      <c r="A336" s="4" t="s">
        <v>31</v>
      </c>
      <c r="D336" s="4" t="s">
        <v>766</v>
      </c>
    </row>
    <row r="337" spans="1:4">
      <c r="A337" s="4" t="s">
        <v>358</v>
      </c>
      <c r="D337" s="4" t="s">
        <v>767</v>
      </c>
    </row>
    <row r="338" spans="1:4">
      <c r="A338" s="1" t="s">
        <v>419</v>
      </c>
      <c r="D338" s="4" t="s">
        <v>768</v>
      </c>
    </row>
    <row r="339" spans="1:4">
      <c r="A339" s="4" t="s">
        <v>371</v>
      </c>
      <c r="D339" s="4" t="s">
        <v>769</v>
      </c>
    </row>
    <row r="340" spans="1:4">
      <c r="A340" s="4" t="s">
        <v>157</v>
      </c>
      <c r="D340" s="4" t="s">
        <v>770</v>
      </c>
    </row>
    <row r="341" spans="1:4">
      <c r="A341" s="4" t="s">
        <v>0</v>
      </c>
      <c r="D341" s="4" t="s">
        <v>771</v>
      </c>
    </row>
    <row r="342" spans="1:4">
      <c r="A342" s="4" t="s">
        <v>412</v>
      </c>
      <c r="D342" s="4" t="s">
        <v>772</v>
      </c>
    </row>
    <row r="343" spans="1:4">
      <c r="A343" s="4" t="s">
        <v>379</v>
      </c>
      <c r="D343" s="4" t="s">
        <v>773</v>
      </c>
    </row>
    <row r="344" spans="1:4">
      <c r="A344" s="4" t="s">
        <v>38</v>
      </c>
      <c r="D344" s="4" t="s">
        <v>774</v>
      </c>
    </row>
    <row r="345" spans="1:4">
      <c r="A345" s="1" t="s">
        <v>248</v>
      </c>
      <c r="D345" s="4" t="s">
        <v>775</v>
      </c>
    </row>
    <row r="346" spans="1:4">
      <c r="A346" s="4" t="s">
        <v>89</v>
      </c>
      <c r="D346" s="4" t="s">
        <v>776</v>
      </c>
    </row>
    <row r="347" spans="1:4">
      <c r="A347" s="4" t="s">
        <v>247</v>
      </c>
      <c r="D347" s="4" t="s">
        <v>777</v>
      </c>
    </row>
    <row r="348" spans="1:4">
      <c r="A348" s="4" t="s">
        <v>390</v>
      </c>
      <c r="D348" s="4" t="s">
        <v>778</v>
      </c>
    </row>
    <row r="349" spans="1:4">
      <c r="A349" s="4" t="s">
        <v>107</v>
      </c>
      <c r="D349" s="4" t="s">
        <v>779</v>
      </c>
    </row>
    <row r="350" spans="1:4">
      <c r="A350" s="4" t="s">
        <v>223</v>
      </c>
      <c r="D350" s="4" t="s">
        <v>780</v>
      </c>
    </row>
    <row r="351" spans="1:4">
      <c r="A351" s="1" t="s">
        <v>2</v>
      </c>
      <c r="D351" s="4" t="s">
        <v>781</v>
      </c>
    </row>
    <row r="352" spans="1:4">
      <c r="A352" s="4" t="s">
        <v>83</v>
      </c>
      <c r="D352" s="4" t="s">
        <v>782</v>
      </c>
    </row>
    <row r="353" spans="1:4">
      <c r="A353" s="4" t="s">
        <v>46</v>
      </c>
      <c r="D353" s="4" t="s">
        <v>783</v>
      </c>
    </row>
    <row r="354" spans="1:4">
      <c r="A354" s="4" t="s">
        <v>242</v>
      </c>
      <c r="D354" s="4" t="s">
        <v>784</v>
      </c>
    </row>
    <row r="355" spans="1:4">
      <c r="A355" s="4" t="s">
        <v>68</v>
      </c>
      <c r="D355" s="4" t="s">
        <v>785</v>
      </c>
    </row>
    <row r="356" spans="1:4">
      <c r="A356" s="4" t="s">
        <v>62</v>
      </c>
      <c r="D356" s="4" t="s">
        <v>786</v>
      </c>
    </row>
    <row r="357" spans="1:4">
      <c r="A357" s="4" t="s">
        <v>179</v>
      </c>
      <c r="D357" s="4" t="s">
        <v>787</v>
      </c>
    </row>
    <row r="358" spans="1:4">
      <c r="A358" s="4" t="s">
        <v>170</v>
      </c>
      <c r="D358" s="4" t="s">
        <v>788</v>
      </c>
    </row>
    <row r="359" spans="1:4">
      <c r="A359" s="4" t="s">
        <v>411</v>
      </c>
      <c r="D359" s="4" t="s">
        <v>789</v>
      </c>
    </row>
    <row r="360" spans="1:4">
      <c r="A360" s="1" t="s">
        <v>209</v>
      </c>
      <c r="D360" s="4" t="s">
        <v>790</v>
      </c>
    </row>
    <row r="361" spans="1:4">
      <c r="A361" s="4" t="s">
        <v>80</v>
      </c>
      <c r="D361" s="4" t="s">
        <v>791</v>
      </c>
    </row>
    <row r="362" spans="1:4">
      <c r="A362" s="1" t="s">
        <v>59</v>
      </c>
      <c r="D362" s="4" t="s">
        <v>792</v>
      </c>
    </row>
    <row r="363" spans="1:4">
      <c r="A363" s="4" t="s">
        <v>207</v>
      </c>
      <c r="D363" s="4" t="s">
        <v>793</v>
      </c>
    </row>
    <row r="364" spans="1:4">
      <c r="A364" s="4" t="s">
        <v>175</v>
      </c>
      <c r="D364" s="4" t="s">
        <v>794</v>
      </c>
    </row>
    <row r="365" spans="1:4">
      <c r="A365" s="1" t="s">
        <v>360</v>
      </c>
      <c r="D365" s="4" t="s">
        <v>795</v>
      </c>
    </row>
    <row r="366" spans="1:4">
      <c r="A366" s="4" t="s">
        <v>410</v>
      </c>
      <c r="D366" s="4" t="s">
        <v>796</v>
      </c>
    </row>
    <row r="367" spans="1:4">
      <c r="A367" s="1" t="s">
        <v>216</v>
      </c>
      <c r="D367" s="4" t="s">
        <v>797</v>
      </c>
    </row>
    <row r="368" spans="1:4">
      <c r="A368" s="4" t="s">
        <v>210</v>
      </c>
      <c r="D368" s="4" t="s">
        <v>798</v>
      </c>
    </row>
    <row r="369" spans="1:4">
      <c r="A369" s="1" t="s">
        <v>12</v>
      </c>
      <c r="D369" s="4" t="s">
        <v>799</v>
      </c>
    </row>
    <row r="370" spans="1:4">
      <c r="A370" s="4" t="s">
        <v>409</v>
      </c>
      <c r="D370" s="4" t="s">
        <v>800</v>
      </c>
    </row>
    <row r="371" spans="1:4">
      <c r="A371" s="1" t="s">
        <v>4</v>
      </c>
      <c r="D371" s="4" t="s">
        <v>801</v>
      </c>
    </row>
    <row r="372" spans="1:4">
      <c r="A372" s="4" t="s">
        <v>231</v>
      </c>
      <c r="D372" s="4" t="s">
        <v>802</v>
      </c>
    </row>
    <row r="373" spans="1:4">
      <c r="A373" s="4" t="s">
        <v>297</v>
      </c>
      <c r="D373" s="4" t="s">
        <v>803</v>
      </c>
    </row>
    <row r="374" spans="1:4">
      <c r="A374" s="1" t="s">
        <v>9</v>
      </c>
      <c r="D374" s="4" t="s">
        <v>804</v>
      </c>
    </row>
    <row r="375" spans="1:4">
      <c r="A375" s="1" t="s">
        <v>405</v>
      </c>
      <c r="D375" s="4" t="s">
        <v>805</v>
      </c>
    </row>
    <row r="376" spans="1:4">
      <c r="A376" s="4" t="s">
        <v>377</v>
      </c>
      <c r="D376" s="4" t="s">
        <v>806</v>
      </c>
    </row>
    <row r="377" spans="1:4">
      <c r="A377" s="4" t="s">
        <v>387</v>
      </c>
      <c r="D377" s="4" t="s">
        <v>807</v>
      </c>
    </row>
    <row r="378" spans="1:4">
      <c r="A378" s="4" t="s">
        <v>130</v>
      </c>
      <c r="D378" s="4" t="s">
        <v>808</v>
      </c>
    </row>
    <row r="379" spans="1:4">
      <c r="A379" s="4" t="s">
        <v>380</v>
      </c>
      <c r="D379" s="4" t="s">
        <v>809</v>
      </c>
    </row>
    <row r="380" spans="1:4">
      <c r="A380" s="4" t="s">
        <v>348</v>
      </c>
      <c r="D380" s="4" t="s">
        <v>810</v>
      </c>
    </row>
    <row r="381" spans="1:4">
      <c r="A381" s="4" t="s">
        <v>88</v>
      </c>
      <c r="D381" s="4" t="s">
        <v>811</v>
      </c>
    </row>
    <row r="382" spans="1:4">
      <c r="A382" s="4" t="s">
        <v>336</v>
      </c>
      <c r="D382" s="4" t="s">
        <v>812</v>
      </c>
    </row>
    <row r="383" spans="1:4">
      <c r="A383" s="4" t="s">
        <v>308</v>
      </c>
      <c r="D383" s="4" t="s">
        <v>813</v>
      </c>
    </row>
    <row r="384" spans="1:4">
      <c r="A384" s="4" t="s">
        <v>295</v>
      </c>
      <c r="D384" s="4" t="s">
        <v>814</v>
      </c>
    </row>
    <row r="385" spans="1:4">
      <c r="A385" s="4" t="s">
        <v>55</v>
      </c>
      <c r="D385" s="4" t="s">
        <v>815</v>
      </c>
    </row>
    <row r="386" spans="1:4">
      <c r="A386" s="4" t="s">
        <v>74</v>
      </c>
      <c r="D386" s="4" t="s">
        <v>816</v>
      </c>
    </row>
    <row r="387" spans="1:4">
      <c r="A387" s="4" t="s">
        <v>355</v>
      </c>
      <c r="D387" s="4" t="s">
        <v>817</v>
      </c>
    </row>
    <row r="388" spans="1:4">
      <c r="A388" s="4" t="s">
        <v>351</v>
      </c>
      <c r="D388" s="4"/>
    </row>
    <row r="389" spans="1:4">
      <c r="A389" s="4" t="s">
        <v>382</v>
      </c>
      <c r="D389" s="4" t="s">
        <v>818</v>
      </c>
    </row>
    <row r="390" spans="1:4">
      <c r="A390" s="4" t="s">
        <v>383</v>
      </c>
      <c r="D390" s="4" t="s">
        <v>819</v>
      </c>
    </row>
    <row r="391" spans="1:4">
      <c r="A391" s="4" t="s">
        <v>322</v>
      </c>
      <c r="D391" s="4" t="s">
        <v>820</v>
      </c>
    </row>
    <row r="392" spans="1:4">
      <c r="A392" s="4" t="s">
        <v>328</v>
      </c>
      <c r="D392" s="4" t="s">
        <v>821</v>
      </c>
    </row>
    <row r="393" spans="1:4">
      <c r="A393" s="4" t="s">
        <v>337</v>
      </c>
      <c r="D393" s="4" t="s">
        <v>822</v>
      </c>
    </row>
    <row r="394" spans="1:4">
      <c r="A394" s="1" t="s">
        <v>388</v>
      </c>
      <c r="D394" s="4" t="s">
        <v>823</v>
      </c>
    </row>
    <row r="395" spans="1:4">
      <c r="A395" s="4" t="s">
        <v>181</v>
      </c>
      <c r="D395" s="4" t="s">
        <v>824</v>
      </c>
    </row>
    <row r="396" spans="1:4">
      <c r="A396" s="4" t="s">
        <v>184</v>
      </c>
      <c r="D396" s="4" t="s">
        <v>825</v>
      </c>
    </row>
    <row r="397" spans="1:4">
      <c r="A397" s="4" t="s">
        <v>182</v>
      </c>
      <c r="D397" s="4" t="s">
        <v>826</v>
      </c>
    </row>
    <row r="398" spans="1:4">
      <c r="A398" s="4" t="s">
        <v>381</v>
      </c>
      <c r="D398" s="4" t="s">
        <v>827</v>
      </c>
    </row>
    <row r="399" spans="1:4">
      <c r="A399" s="1" t="s">
        <v>420</v>
      </c>
      <c r="D399" s="4" t="s">
        <v>828</v>
      </c>
    </row>
    <row r="400" spans="1:4">
      <c r="A400" s="4" t="s">
        <v>362</v>
      </c>
      <c r="D400" s="4" t="s">
        <v>362</v>
      </c>
    </row>
    <row r="401" spans="1:4">
      <c r="A401" s="1" t="s">
        <v>313</v>
      </c>
      <c r="D401" s="4" t="s">
        <v>829</v>
      </c>
    </row>
    <row r="402" spans="1:4">
      <c r="A402" s="1" t="s">
        <v>307</v>
      </c>
      <c r="D402" s="4" t="s">
        <v>830</v>
      </c>
    </row>
    <row r="403" spans="1:4">
      <c r="A403" s="4" t="s">
        <v>168</v>
      </c>
      <c r="D403" s="4" t="s">
        <v>831</v>
      </c>
    </row>
    <row r="404" spans="1:4">
      <c r="A404" s="4" t="s">
        <v>357</v>
      </c>
      <c r="D404" s="4" t="s">
        <v>357</v>
      </c>
    </row>
    <row r="405" spans="1:4">
      <c r="A405" s="4" t="s">
        <v>309</v>
      </c>
      <c r="D405" s="4" t="s">
        <v>832</v>
      </c>
    </row>
    <row r="406" spans="1:4">
      <c r="A406" s="4" t="s">
        <v>299</v>
      </c>
      <c r="D406" s="4" t="s">
        <v>833</v>
      </c>
    </row>
    <row r="407" spans="1:4">
      <c r="A407" s="4" t="s">
        <v>172</v>
      </c>
      <c r="D407" s="4" t="s">
        <v>834</v>
      </c>
    </row>
    <row r="408" spans="1:4">
      <c r="A408" s="4" t="s">
        <v>155</v>
      </c>
      <c r="D408" s="4" t="s">
        <v>835</v>
      </c>
    </row>
    <row r="409" spans="1:4">
      <c r="A409" s="4" t="s">
        <v>150</v>
      </c>
      <c r="D409" s="4" t="s">
        <v>836</v>
      </c>
    </row>
    <row r="410" spans="1:4">
      <c r="A410" s="1" t="s">
        <v>399</v>
      </c>
      <c r="D410" s="4" t="s">
        <v>837</v>
      </c>
    </row>
    <row r="411" spans="1:4">
      <c r="A411" s="4" t="s">
        <v>158</v>
      </c>
      <c r="D411" s="4" t="s">
        <v>838</v>
      </c>
    </row>
    <row r="412" spans="1:4">
      <c r="A412" s="4" t="s">
        <v>356</v>
      </c>
      <c r="D412" s="4" t="s">
        <v>356</v>
      </c>
    </row>
    <row r="413" spans="1:4">
      <c r="A413" s="1" t="s">
        <v>132</v>
      </c>
      <c r="D413" s="4" t="s">
        <v>839</v>
      </c>
    </row>
    <row r="414" spans="1:4">
      <c r="A414" s="4" t="s">
        <v>117</v>
      </c>
      <c r="D414" s="4" t="s">
        <v>840</v>
      </c>
    </row>
    <row r="415" spans="1:4">
      <c r="A415" s="4" t="s">
        <v>139</v>
      </c>
      <c r="D415" s="4" t="s">
        <v>841</v>
      </c>
    </row>
    <row r="416" spans="1:4">
      <c r="A416" s="4" t="s">
        <v>143</v>
      </c>
      <c r="D416" s="4" t="s">
        <v>842</v>
      </c>
    </row>
    <row r="417" spans="1:4">
      <c r="A417" s="4" t="s">
        <v>232</v>
      </c>
      <c r="D417" s="4" t="s">
        <v>843</v>
      </c>
    </row>
    <row r="418" spans="1:4">
      <c r="A418" s="4" t="s">
        <v>190</v>
      </c>
      <c r="D418" s="4" t="s">
        <v>844</v>
      </c>
    </row>
    <row r="419" spans="1:4">
      <c r="A419" s="4" t="s">
        <v>191</v>
      </c>
      <c r="D419" s="4" t="s">
        <v>845</v>
      </c>
    </row>
    <row r="420" spans="1:4">
      <c r="A420" s="4" t="s">
        <v>189</v>
      </c>
      <c r="D420" s="4" t="s">
        <v>846</v>
      </c>
    </row>
    <row r="421" spans="1:4">
      <c r="A421" s="4" t="s">
        <v>192</v>
      </c>
      <c r="D421" s="4" t="s">
        <v>847</v>
      </c>
    </row>
    <row r="422" spans="1:4">
      <c r="A422" s="4" t="s">
        <v>148</v>
      </c>
      <c r="D422" s="4" t="s">
        <v>848</v>
      </c>
    </row>
    <row r="423" spans="1:4">
      <c r="A423" s="4" t="s">
        <v>24</v>
      </c>
      <c r="D423" s="4" t="s">
        <v>849</v>
      </c>
    </row>
    <row r="424" spans="1:4">
      <c r="A424" s="4" t="s">
        <v>220</v>
      </c>
      <c r="D424" s="4" t="s">
        <v>850</v>
      </c>
    </row>
    <row r="425" spans="1:4">
      <c r="A425" s="4" t="s">
        <v>8</v>
      </c>
      <c r="D425" s="4" t="s">
        <v>851</v>
      </c>
    </row>
    <row r="426" spans="1:4">
      <c r="A426" s="4" t="s">
        <v>125</v>
      </c>
      <c r="D426" s="4" t="s">
        <v>852</v>
      </c>
    </row>
    <row r="427" spans="1:4">
      <c r="A427" s="4" t="s">
        <v>205</v>
      </c>
      <c r="D427" s="4" t="s">
        <v>853</v>
      </c>
    </row>
    <row r="428" spans="1:4">
      <c r="A428" s="4" t="s">
        <v>124</v>
      </c>
      <c r="D428" s="4" t="s">
        <v>854</v>
      </c>
    </row>
  </sheetData>
  <mergeCells count="10">
    <mergeCell ref="X23:Z23"/>
    <mergeCell ref="X24:Z24"/>
    <mergeCell ref="X25:Z25"/>
    <mergeCell ref="X26:Z26"/>
    <mergeCell ref="G2:H2"/>
    <mergeCell ref="J2:K2"/>
    <mergeCell ref="M2:N2"/>
    <mergeCell ref="P2:Q2"/>
    <mergeCell ref="S2:T2"/>
    <mergeCell ref="V2:W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54E5E-8A98-48F2-B132-F0C45925D7F5}">
  <sheetPr codeName="Sheet6"/>
  <dimension ref="A1:Y974"/>
  <sheetViews>
    <sheetView showZeros="0" topLeftCell="A403" workbookViewId="0">
      <selection activeCell="M547" sqref="M547:R550"/>
    </sheetView>
  </sheetViews>
  <sheetFormatPr defaultRowHeight="15"/>
  <cols>
    <col min="1" max="1" width="19.7109375" bestFit="1" customWidth="1"/>
    <col min="2" max="2" width="8.85546875" bestFit="1" customWidth="1"/>
    <col min="4" max="5" width="9.140625" style="1"/>
    <col min="7" max="7" width="13.7109375" bestFit="1" customWidth="1"/>
    <col min="8" max="8" width="19" bestFit="1" customWidth="1"/>
    <col min="14" max="14" width="9.140625" style="4"/>
    <col min="15" max="15" width="9.140625" style="1"/>
    <col min="16" max="16" width="12.7109375" bestFit="1" customWidth="1"/>
    <col min="20" max="20" width="9.5703125" bestFit="1" customWidth="1"/>
  </cols>
  <sheetData>
    <row r="1" spans="1:24">
      <c r="A1" s="3" t="s">
        <v>432</v>
      </c>
      <c r="B1" s="3" t="s">
        <v>1634</v>
      </c>
      <c r="C1" s="6" t="s">
        <v>428</v>
      </c>
      <c r="D1" s="6" t="s">
        <v>429</v>
      </c>
      <c r="E1" s="6" t="s">
        <v>430</v>
      </c>
      <c r="F1" s="7" t="s">
        <v>431</v>
      </c>
      <c r="G1" s="2" cm="1">
        <f t="array" ref="G1">_xll.S("Al2O3",25)</f>
        <v>50.948572181701664</v>
      </c>
      <c r="H1" s="19" t="s">
        <v>1612</v>
      </c>
      <c r="I1" s="6" t="s">
        <v>428</v>
      </c>
      <c r="J1" s="6" t="s">
        <v>429</v>
      </c>
      <c r="K1" s="6" t="s">
        <v>430</v>
      </c>
      <c r="L1" s="7" t="s">
        <v>431</v>
      </c>
      <c r="N1" s="38" t="s">
        <v>1598</v>
      </c>
      <c r="O1" s="38"/>
      <c r="Q1" s="38" t="s">
        <v>1599</v>
      </c>
      <c r="R1" s="38"/>
      <c r="T1" s="38" t="s">
        <v>1607</v>
      </c>
      <c r="U1" s="38"/>
      <c r="W1" s="38" t="s">
        <v>1610</v>
      </c>
      <c r="X1" s="38"/>
    </row>
    <row r="2" spans="1:24">
      <c r="A2" s="4" t="s">
        <v>402</v>
      </c>
      <c r="B2" s="4">
        <v>1</v>
      </c>
      <c r="C2" s="1" cm="1">
        <f t="array" ref="C2">_xll.H($A2,25)/$B2</f>
        <v>-408.26639617919926</v>
      </c>
      <c r="D2" s="1" cm="1">
        <f t="array" ref="D2">_xll.S($A2,25)/$B2</f>
        <v>59.299829414367679</v>
      </c>
      <c r="E2" s="1" cm="1">
        <f t="array" ref="E2">_xll.CP($A2,25)/$B2</f>
        <v>48.027804562435811</v>
      </c>
      <c r="F2" s="8" cm="1">
        <f t="array" ref="F2">IF(_xll.DE(A2)&gt;0,_xll.MW(A2)/(602.2*_xll.DE(A2)),"")/$B2</f>
        <v>3.4041845275313481E-2</v>
      </c>
      <c r="G2" s="3"/>
      <c r="H2" s="4" t="s">
        <v>433</v>
      </c>
      <c r="I2" s="1" cm="1">
        <f t="array" ref="I2">_xll.H($H2,25)/$B2</f>
        <v>-616.93078723144538</v>
      </c>
      <c r="J2" s="1" cm="1">
        <f t="array" ref="J2">_xll.S($H2,25)/$B2</f>
        <v>35.659999580383293</v>
      </c>
      <c r="K2" s="1" cm="1">
        <f t="array" ref="K2">_xll.CP($H2,25)/$B2</f>
        <v>41.814870294207985</v>
      </c>
      <c r="L2" s="8" cm="1">
        <f t="array" ref="L2">IF(_xll.DE(H2)&gt;0,_xll.MW(H2)/(602.2*_xll.DE(H2)),"")/B2</f>
        <v>1.6347020606215772E-2</v>
      </c>
      <c r="N2" s="1">
        <f>IF(AND(ISNUMBER(D2),D2&gt;0,ISNUMBER(J2),J2&gt;0),D2,"")</f>
        <v>59.299829414367679</v>
      </c>
      <c r="O2" s="1">
        <f>IF(AND(ISNUMBER(D2),D2&gt;0,ISNUMBER(J2),J2&gt;0),J2,"")</f>
        <v>35.659999580383293</v>
      </c>
      <c r="Q2" s="1">
        <f>IF(AND(ISNUMBER(C2),ISNUMBER(I2)),C2,"")</f>
        <v>-408.26639617919926</v>
      </c>
      <c r="R2" s="1">
        <f>IF(AND(ISNUMBER(C2),ISNUMBER(I2)),I2,"")</f>
        <v>-616.93078723144538</v>
      </c>
      <c r="T2" s="1">
        <f>IF(AND(ISNUMBER(E2),ISNUMBER(K2)),E2,"")</f>
        <v>48.027804562435811</v>
      </c>
      <c r="U2" s="1">
        <f>IF(AND(ISNUMBER(E2),ISNUMBER(K2)),K2,"")</f>
        <v>41.814870294207985</v>
      </c>
      <c r="W2" s="8">
        <f>IF(AND(ISNUMBER(F2),ISNUMBER(L2)),F2,"")</f>
        <v>3.4041845275313481E-2</v>
      </c>
      <c r="X2" s="8">
        <f>IF(AND(ISNUMBER(F2),ISNUMBER(L2)),L2,"")</f>
        <v>1.6347020606215772E-2</v>
      </c>
    </row>
    <row r="3" spans="1:24">
      <c r="A3" s="4" t="s">
        <v>81</v>
      </c>
      <c r="B3" s="4">
        <v>1</v>
      </c>
      <c r="C3" s="1" cm="1">
        <f t="array" ref="C3">_xll.H($A3,25)/$B3</f>
        <v>-137.00000003051758</v>
      </c>
      <c r="D3" s="1" cm="1">
        <f t="array" ref="D3">_xll.S($A3,25)/$B3</f>
        <v>86.190401596069336</v>
      </c>
      <c r="E3" s="1" cm="1">
        <f t="array" ref="E3">_xll.CP($A3,25)/$B3</f>
        <v>52.550021293863857</v>
      </c>
      <c r="F3" s="8" cm="1">
        <f t="array" ref="F3">IF(_xll.DE(A3)&gt;0,_xll.MW(A3)/(602.2*_xll.DE(A3)),"")/$B3</f>
        <v>3.9709071244688796E-2</v>
      </c>
      <c r="H3" s="4" t="s">
        <v>434</v>
      </c>
      <c r="I3" s="1" cm="1">
        <f t="array" ref="I3">_xll.H($H3,25)/$B3</f>
        <v>-280.29997302246096</v>
      </c>
      <c r="J3" s="1" cm="1">
        <f t="array" ref="J3">_xll.S($H3,25)/$B3</f>
        <v>64.999999519348151</v>
      </c>
      <c r="K3" s="1" cm="1">
        <f t="array" ref="K3">_xll.CP($H3,25)/$B3</f>
        <v>52.000169149880264</v>
      </c>
      <c r="L3" s="8" cm="1">
        <f t="array" ref="L3">IF(_xll.DE(H3)&gt;0,_xll.MW(H3)/(602.2*_xll.DE(H3)),"")/B3</f>
        <v>1.9305832667949704E-2</v>
      </c>
      <c r="N3" s="1">
        <f t="shared" ref="N3:N6" si="0">IF(AND(ISNUMBER(D3),ISNUMBER(J3)),D3,"")</f>
        <v>86.190401596069336</v>
      </c>
      <c r="O3" s="1">
        <f t="shared" ref="O3:O66" si="1">IF(AND(ISNUMBER(D3),ISNUMBER(J3)),J3,"")</f>
        <v>64.999999519348151</v>
      </c>
      <c r="Q3" s="1">
        <f t="shared" ref="Q3:Q66" si="2">IF(AND(ISNUMBER(C3),ISNUMBER(I3)),C3,"")</f>
        <v>-137.00000003051758</v>
      </c>
      <c r="R3" s="1">
        <f t="shared" ref="R3:R66" si="3">IF(AND(ISNUMBER(C3),ISNUMBER(I3)),I3,"")</f>
        <v>-280.29997302246096</v>
      </c>
      <c r="T3" s="1">
        <f t="shared" ref="T3:T57" si="4">IF(AND(ISNUMBER(E3),ISNUMBER(K3)),E3,"")</f>
        <v>52.550021293863857</v>
      </c>
      <c r="U3" s="1">
        <f t="shared" ref="U3:U66" si="5">IF(AND(ISNUMBER(E3),ISNUMBER(K3)),K3,"")</f>
        <v>52.000169149880264</v>
      </c>
      <c r="W3" s="8">
        <f t="shared" ref="W3:W66" si="6">IF(AND(ISNUMBER(F3),ISNUMBER(L3)),F3,"")</f>
        <v>3.9709071244688796E-2</v>
      </c>
      <c r="X3" s="8">
        <f t="shared" ref="X3:X66" si="7">IF(AND(ISNUMBER(F3),ISNUMBER(L3)),L3,"")</f>
        <v>1.9305832667949704E-2</v>
      </c>
    </row>
    <row r="4" spans="1:24">
      <c r="A4" s="4" t="s">
        <v>92</v>
      </c>
      <c r="B4" s="4">
        <v>1</v>
      </c>
      <c r="C4" s="1" cm="1">
        <f t="array" ref="C4">_xll.H($A4,25)/$B4</f>
        <v>-127.0680994720459</v>
      </c>
      <c r="D4" s="1" cm="1">
        <f t="array" ref="D4">_xll.S($A4,25)/$B4</f>
        <v>96.231999999999999</v>
      </c>
      <c r="E4" s="1" cm="1">
        <f t="array" ref="E4">_xll.CP($A4,25)/$B4</f>
        <v>52.977162837527885</v>
      </c>
      <c r="F4" s="8" cm="1">
        <f t="array" ref="F4">IF(_xll.DE(A4)&gt;0,_xll.MW(A4)/(602.2*_xll.DE(A4)),"")/$B4</f>
        <v>4.2805039040001672E-2</v>
      </c>
      <c r="H4" s="4" t="s">
        <v>435</v>
      </c>
      <c r="I4" s="1" cm="1">
        <f t="array" ref="I4">_xll.H($H4,25)/$B4</f>
        <v>-202.92400000000001</v>
      </c>
      <c r="J4" s="1" cm="1">
        <f t="array" ref="J4">_xll.S($H4,25)/$B4</f>
        <v>83.68</v>
      </c>
      <c r="K4" s="1" cm="1">
        <f t="array" ref="K4">_xll.CP($H4,25)/$B4</f>
        <v>51.921152189455697</v>
      </c>
      <c r="L4" s="8" cm="1">
        <f t="array" ref="L4">IF(_xll.DE(H4)&gt;0,_xll.MW(H4)/(602.2*_xll.DE(H4)),"")/B4</f>
        <v>3.5999977195608865E-2</v>
      </c>
      <c r="N4" s="1">
        <f t="shared" si="0"/>
        <v>96.231999999999999</v>
      </c>
      <c r="O4" s="1">
        <f t="shared" si="1"/>
        <v>83.68</v>
      </c>
      <c r="Q4" s="1">
        <f t="shared" si="2"/>
        <v>-127.0680994720459</v>
      </c>
      <c r="R4" s="1">
        <f t="shared" si="3"/>
        <v>-202.92400000000001</v>
      </c>
      <c r="T4" s="1">
        <f t="shared" si="4"/>
        <v>52.977162837527885</v>
      </c>
      <c r="U4" s="1">
        <f t="shared" si="5"/>
        <v>51.921152189455697</v>
      </c>
      <c r="W4" s="8">
        <f t="shared" si="6"/>
        <v>4.2805039040001672E-2</v>
      </c>
      <c r="X4" s="8">
        <f t="shared" si="7"/>
        <v>3.5999977195608865E-2</v>
      </c>
    </row>
    <row r="5" spans="1:24">
      <c r="A5" s="4" t="s">
        <v>35</v>
      </c>
      <c r="B5" s="4">
        <v>1</v>
      </c>
      <c r="C5" s="1" cm="1">
        <f t="array" ref="C5">_xll.H($A5,25)/$B5</f>
        <v>-411.11981701660159</v>
      </c>
      <c r="D5" s="1" cm="1">
        <f t="array" ref="D5">_xll.S($A5,25)/$B5</f>
        <v>72.132159042358396</v>
      </c>
      <c r="E5" s="1" cm="1">
        <f t="array" ref="E5">_xll.CP($A5,25)/$B5</f>
        <v>50.483360349924574</v>
      </c>
      <c r="F5" s="8" cm="1">
        <f t="array" ref="F5">IF(_xll.DE(A5)&gt;0,_xll.MW(A5)/(602.2*_xll.DE(A5)),"")/$B5</f>
        <v>4.4826222488100045E-2</v>
      </c>
      <c r="H5" s="4" t="s">
        <v>436</v>
      </c>
      <c r="I5" s="1" cm="1">
        <f t="array" ref="I5">_xll.H($H5,25)/$B5</f>
        <v>-576.59996655273437</v>
      </c>
      <c r="J5" s="1" cm="1">
        <f t="array" ref="J5">_xll.S($H5,25)/$B5</f>
        <v>51.212159042358401</v>
      </c>
      <c r="K5" s="1" cm="1">
        <f t="array" ref="K5">_xll.CP($H5,25)/$B5</f>
        <v>46.557004144372613</v>
      </c>
      <c r="L5" s="8" cm="1">
        <f t="array" ref="L5">IF(_xll.DE(H5)&gt;0,_xll.MW(H5)/(602.2*_xll.DE(H5)),"")/B5</f>
        <v>2.5080802569905043E-2</v>
      </c>
      <c r="N5" s="1">
        <f t="shared" si="0"/>
        <v>72.132159042358396</v>
      </c>
      <c r="O5" s="1">
        <f t="shared" si="1"/>
        <v>51.212159042358401</v>
      </c>
      <c r="Q5" s="1">
        <f t="shared" si="2"/>
        <v>-411.11981701660159</v>
      </c>
      <c r="R5" s="1">
        <f t="shared" si="3"/>
        <v>-576.59996655273437</v>
      </c>
      <c r="T5" s="1">
        <f t="shared" si="4"/>
        <v>50.483360349924574</v>
      </c>
      <c r="U5" s="1">
        <f t="shared" si="5"/>
        <v>46.557004144372613</v>
      </c>
      <c r="W5" s="8">
        <f t="shared" si="6"/>
        <v>4.4826222488100045E-2</v>
      </c>
      <c r="X5" s="8">
        <f t="shared" si="7"/>
        <v>2.5080802569905043E-2</v>
      </c>
    </row>
    <row r="6" spans="1:24">
      <c r="A6" s="4" t="s">
        <v>120</v>
      </c>
      <c r="B6" s="4">
        <v>1</v>
      </c>
      <c r="C6" s="1" cm="1">
        <f t="array" ref="C6">_xll.H($A6,25)/$B6</f>
        <v>-671.0999759521485</v>
      </c>
      <c r="D6" s="1" cm="1">
        <f t="array" ref="D6">_xll.S($A6,25)/$B6</f>
        <v>172.80001080322268</v>
      </c>
      <c r="E6" s="1" cm="1">
        <f t="array" ref="E6">_xll.CP($A6,25)/$B6</f>
        <v>144.00022282667817</v>
      </c>
      <c r="F6" s="8" cm="1">
        <f t="array" ref="F6">IF(_xll.DE(A6)&gt;0,_xll.MW(A6)/(602.2*_xll.DE(A6)),"")/$B6</f>
        <v>4.7595533075209223E-2</v>
      </c>
      <c r="H6" s="4" t="s">
        <v>437</v>
      </c>
      <c r="I6" s="1" cm="1">
        <f t="array" ref="I6">_xll.H($H6,25)/$B6</f>
        <v>-1406.9000061035156</v>
      </c>
      <c r="J6" s="1" cm="1">
        <f t="array" ref="J6">_xll.S($H6,25)/$B6</f>
        <v>175.6999889831543</v>
      </c>
      <c r="K6" s="1" cm="1">
        <f t="array" ref="K6">_xll.CP($H6,25)/$B6</f>
        <v>133.99907150717311</v>
      </c>
      <c r="L6" s="8" cm="1">
        <f t="array" ref="L6">IF(_xll.DE(H6)&gt;0,_xll.MW(H6)/(602.2*_xll.DE(H6)),"")/B6</f>
        <v>9.034362607086785E-2</v>
      </c>
      <c r="N6" s="1">
        <f t="shared" si="0"/>
        <v>172.80001080322268</v>
      </c>
      <c r="O6" s="1">
        <f t="shared" si="1"/>
        <v>175.6999889831543</v>
      </c>
      <c r="Q6" s="1">
        <f t="shared" si="2"/>
        <v>-671.0999759521485</v>
      </c>
      <c r="R6" s="1">
        <f t="shared" si="3"/>
        <v>-1406.9000061035156</v>
      </c>
      <c r="T6" s="1">
        <f t="shared" si="4"/>
        <v>144.00022282667817</v>
      </c>
      <c r="U6" s="1">
        <f t="shared" si="5"/>
        <v>133.99907150717311</v>
      </c>
      <c r="W6" s="8">
        <f t="shared" si="6"/>
        <v>4.7595533075209223E-2</v>
      </c>
      <c r="X6" s="8">
        <f t="shared" si="7"/>
        <v>9.034362607086785E-2</v>
      </c>
    </row>
    <row r="7" spans="1:24">
      <c r="A7" s="4" t="s">
        <v>229</v>
      </c>
      <c r="B7" s="4">
        <v>1</v>
      </c>
      <c r="C7" s="1" cm="1">
        <f t="array" ref="C7">_xll.H($A7,25)/$B7</f>
        <v>-190.19209106445314</v>
      </c>
      <c r="D7" s="1" cm="1">
        <f t="array" ref="D7">_xll.S($A7,25)/$B7</f>
        <v>161.43960424804689</v>
      </c>
      <c r="E7" s="1" cm="1">
        <f t="array" ref="E7">_xll.CP($A7,25)/$B7</f>
        <v>74.171520729726026</v>
      </c>
      <c r="F7" s="8" cm="1">
        <f t="array" ref="F7">IF(_xll.DE(A7)&gt;0,_xll.MW(A7)/(602.2*_xll.DE(A7)),"")/$B7</f>
        <v>4.7773140334805168E-2</v>
      </c>
      <c r="H7" s="4" t="s">
        <v>438</v>
      </c>
      <c r="I7" s="1" t="e" cm="1">
        <f t="array" ref="I7">_xll.H($H7,25)/$B7</f>
        <v>#VALUE!</v>
      </c>
      <c r="J7" s="1" t="e" cm="1">
        <f t="array" ref="J7">_xll.S($H7,25)/$B7</f>
        <v>#VALUE!</v>
      </c>
      <c r="K7" s="1" t="e" cm="1">
        <f t="array" ref="K7">_xll.CP($H7,25)/$B7</f>
        <v>#VALUE!</v>
      </c>
      <c r="L7" s="8" t="e" cm="1">
        <f t="array" ref="L7">IF(_xll.DE(H7)&gt;0,_xll.MW(H7)/(602.2*_xll.DE(H7)),"")/B7</f>
        <v>#VALUE!</v>
      </c>
      <c r="N7" s="1" t="str">
        <f>IF(AND(ISNUMBER(D7),ISNUMBER(J7)),D7,"")</f>
        <v/>
      </c>
      <c r="O7" s="1" t="str">
        <f t="shared" si="1"/>
        <v/>
      </c>
      <c r="Q7" s="1" t="str">
        <f t="shared" si="2"/>
        <v/>
      </c>
      <c r="R7" s="1" t="str">
        <f t="shared" si="3"/>
        <v/>
      </c>
      <c r="T7" s="1" t="str">
        <f t="shared" si="4"/>
        <v/>
      </c>
      <c r="U7" s="1" t="str">
        <f t="shared" si="5"/>
        <v/>
      </c>
      <c r="W7" s="8" t="str">
        <f t="shared" si="6"/>
        <v/>
      </c>
      <c r="X7" s="8" t="str">
        <f t="shared" si="7"/>
        <v/>
      </c>
    </row>
    <row r="8" spans="1:24">
      <c r="A8" s="1" t="s">
        <v>52</v>
      </c>
      <c r="B8" s="4">
        <v>1</v>
      </c>
      <c r="C8" s="1" cm="1">
        <f t="array" ref="C8">_xll.H($A8,25)/$B8</f>
        <v>-132.46330062866213</v>
      </c>
      <c r="D8" s="1" cm="1">
        <f t="array" ref="D8">_xll.S($A8,25)/$B8</f>
        <v>96.264998733520514</v>
      </c>
      <c r="E8" s="1" cm="1">
        <f t="array" ref="E8">_xll.CP($A8,25)/$B8</f>
        <v>50.987982246423748</v>
      </c>
      <c r="F8" s="8" cm="1">
        <f t="array" ref="F8">IF(_xll.DE(A8)&gt;0,_xll.MW(A8)/(602.2*_xll.DE(A8)),"")/$B8</f>
        <v>5.4744105187485216E-2</v>
      </c>
      <c r="H8" s="1" t="s">
        <v>439</v>
      </c>
      <c r="I8" s="1" t="e" cm="1">
        <f t="array" ref="I8">_xll.H($H8,25)/$B8</f>
        <v>#VALUE!</v>
      </c>
      <c r="J8" s="1" t="e" cm="1">
        <f t="array" ref="J8">_xll.S($H8,25)/$B8</f>
        <v>#VALUE!</v>
      </c>
      <c r="K8" s="1" t="e" cm="1">
        <f t="array" ref="K8">_xll.CP($H8,25)/$B8</f>
        <v>#VALUE!</v>
      </c>
      <c r="L8" s="8" t="e" cm="1">
        <f t="array" ref="L8">IF(_xll.DE(H8)&gt;0,_xll.MW(H8)/(602.2*_xll.DE(H8)),"")/B8</f>
        <v>#VALUE!</v>
      </c>
      <c r="N8" s="1" t="str">
        <f t="shared" ref="N8:N71" si="8">IF(AND(ISNUMBER(D8),ISNUMBER(J8)),D8,"")</f>
        <v/>
      </c>
      <c r="O8" s="1" t="str">
        <f t="shared" si="1"/>
        <v/>
      </c>
      <c r="Q8" s="1" t="str">
        <f t="shared" si="2"/>
        <v/>
      </c>
      <c r="R8" s="1" t="str">
        <f t="shared" si="3"/>
        <v/>
      </c>
      <c r="T8" s="1" t="str">
        <f t="shared" si="4"/>
        <v/>
      </c>
      <c r="U8" s="1" t="str">
        <f t="shared" si="5"/>
        <v/>
      </c>
      <c r="W8" s="8" t="str">
        <f t="shared" si="6"/>
        <v/>
      </c>
      <c r="X8" s="8" t="str">
        <f t="shared" si="7"/>
        <v/>
      </c>
    </row>
    <row r="9" spans="1:24">
      <c r="A9" s="4" t="s">
        <v>104</v>
      </c>
      <c r="B9" s="4">
        <v>1</v>
      </c>
      <c r="C9" s="1" cm="1">
        <f t="array" ref="C9">_xll.H($A9,25)/$B9</f>
        <v>-712.99954125976569</v>
      </c>
      <c r="D9" s="1" cm="1">
        <f t="array" ref="D9">_xll.S($A9,25)/$B9</f>
        <v>102.99999635314941</v>
      </c>
      <c r="E9" s="1" cm="1">
        <f t="array" ref="E9">_xll.CP($A9,25)/$B9</f>
        <v>98.001833404541017</v>
      </c>
      <c r="F9" s="8" cm="1">
        <f t="array" ref="F9">IF(_xll.DE(A9)&gt;0,_xll.MW(A9)/(602.2*_xll.DE(A9)),"")/$B9</f>
        <v>5.5730176021531658E-2</v>
      </c>
      <c r="H9" s="4" t="s">
        <v>440</v>
      </c>
      <c r="I9" s="1" t="e" cm="1">
        <f t="array" ref="I9">_xll.H($H9,25)/$B9</f>
        <v>#VALUE!</v>
      </c>
      <c r="J9" s="1" t="e" cm="1">
        <f t="array" ref="J9">_xll.S($H9,25)/$B9</f>
        <v>#VALUE!</v>
      </c>
      <c r="K9" s="1" t="e" cm="1">
        <f t="array" ref="K9">_xll.CP($H9,25)/$B9</f>
        <v>#VALUE!</v>
      </c>
      <c r="L9" s="8" t="e" cm="1">
        <f t="array" ref="L9">IF(_xll.DE(H9)&gt;0,_xll.MW(H9)/(602.2*_xll.DE(H9)),"")/B9</f>
        <v>#VALUE!</v>
      </c>
      <c r="N9" s="1" t="str">
        <f t="shared" si="8"/>
        <v/>
      </c>
      <c r="O9" s="1" t="str">
        <f t="shared" si="1"/>
        <v/>
      </c>
      <c r="Q9" s="1" t="str">
        <f t="shared" si="2"/>
        <v/>
      </c>
      <c r="R9" s="1" t="str">
        <f t="shared" si="3"/>
        <v/>
      </c>
      <c r="T9" s="1" t="str">
        <f t="shared" si="4"/>
        <v/>
      </c>
      <c r="U9" s="1" t="str">
        <f t="shared" si="5"/>
        <v/>
      </c>
      <c r="W9" s="8" t="str">
        <f t="shared" si="6"/>
        <v/>
      </c>
      <c r="X9" s="8" t="str">
        <f t="shared" si="7"/>
        <v/>
      </c>
    </row>
    <row r="10" spans="1:24">
      <c r="A10" s="4" t="s">
        <v>186</v>
      </c>
      <c r="B10" s="4">
        <v>1</v>
      </c>
      <c r="C10" s="1" cm="1">
        <f t="array" ref="C10">_xll.H($A10,25)/$B10</f>
        <v>-383.70001617431643</v>
      </c>
      <c r="D10" s="1" cm="1">
        <f t="array" ref="D10">_xll.S($A10,25)/$B10</f>
        <v>101.69999787902833</v>
      </c>
      <c r="E10" s="1" cm="1">
        <f t="array" ref="E10">_xll.CP($A10,25)/$B10</f>
        <v>71.91956445944254</v>
      </c>
      <c r="F10" s="8" cm="1">
        <f t="array" ref="F10">IF(_xll.DE(A10)&gt;0,_xll.MW(A10)/(602.2*_xll.DE(A10)),"")/$B10</f>
        <v>5.6019295200380737E-2</v>
      </c>
      <c r="H10" s="4" t="s">
        <v>441</v>
      </c>
      <c r="I10" s="1" t="e" cm="1">
        <f t="array" ref="I10">_xll.H($H10,25)/$B10</f>
        <v>#VALUE!</v>
      </c>
      <c r="J10" s="1" t="e" cm="1">
        <f t="array" ref="J10">_xll.S($H10,25)/$B10</f>
        <v>#VALUE!</v>
      </c>
      <c r="K10" s="1" t="e" cm="1">
        <f t="array" ref="K10">_xll.CP($H10,25)/$B10</f>
        <v>#VALUE!</v>
      </c>
      <c r="L10" s="8" t="e" cm="1">
        <f t="array" ref="L10">IF(_xll.DE(H10)&gt;0,_xll.MW(H10)/(602.2*_xll.DE(H10)),"")/B10</f>
        <v>#VALUE!</v>
      </c>
      <c r="N10" s="1" t="str">
        <f t="shared" si="8"/>
        <v/>
      </c>
      <c r="O10" s="1" t="str">
        <f t="shared" si="1"/>
        <v/>
      </c>
      <c r="Q10" s="1" t="str">
        <f t="shared" si="2"/>
        <v/>
      </c>
      <c r="R10" s="1" t="str">
        <f t="shared" si="3"/>
        <v/>
      </c>
      <c r="T10" s="1" t="str">
        <f t="shared" si="4"/>
        <v/>
      </c>
      <c r="U10" s="1" t="str">
        <f t="shared" si="5"/>
        <v/>
      </c>
      <c r="W10" s="8" t="str">
        <f t="shared" si="6"/>
        <v/>
      </c>
      <c r="X10" s="8" t="str">
        <f t="shared" si="7"/>
        <v/>
      </c>
    </row>
    <row r="11" spans="1:24">
      <c r="A11" s="4" t="s">
        <v>165</v>
      </c>
      <c r="B11" s="4">
        <v>1</v>
      </c>
      <c r="C11" s="1" cm="1">
        <f t="array" ref="C11">_xll.H($A11,25)/$B11</f>
        <v>-407.60000531005863</v>
      </c>
      <c r="D11" s="1" cm="1">
        <f t="array" ref="D11">_xll.S($A11,25)/$B11</f>
        <v>82.550006851196287</v>
      </c>
      <c r="E11" s="1" cm="1">
        <f t="array" ref="E11">_xll.CP($A11,25)/$B11</f>
        <v>70.499974898145922</v>
      </c>
      <c r="F11" s="8" cm="1">
        <f t="array" ref="F11">IF(_xll.DE(A11)&gt;0,_xll.MW(A11)/(602.2*_xll.DE(A11)),"")/$B11</f>
        <v>5.7476030522955503E-2</v>
      </c>
      <c r="H11" s="4" t="s">
        <v>442</v>
      </c>
      <c r="I11" s="1" t="e" cm="1">
        <f t="array" ref="I11">_xll.H($H11,25)/$B11</f>
        <v>#VALUE!</v>
      </c>
      <c r="J11" s="1" t="e" cm="1">
        <f t="array" ref="J11">_xll.S($H11,25)/$B11</f>
        <v>#VALUE!</v>
      </c>
      <c r="K11" s="1" t="e" cm="1">
        <f t="array" ref="K11">_xll.CP($H11,25)/$B11</f>
        <v>#VALUE!</v>
      </c>
      <c r="L11" s="8" t="e" cm="1">
        <f t="array" ref="L11">IF(_xll.DE(H11)&gt;0,_xll.MW(H11)/(602.2*_xll.DE(H11)),"")/B11</f>
        <v>#VALUE!</v>
      </c>
      <c r="N11" s="1" t="str">
        <f t="shared" si="8"/>
        <v/>
      </c>
      <c r="O11" s="1" t="str">
        <f t="shared" si="1"/>
        <v/>
      </c>
      <c r="Q11" s="1" t="str">
        <f t="shared" si="2"/>
        <v/>
      </c>
      <c r="R11" s="1" t="str">
        <f t="shared" si="3"/>
        <v/>
      </c>
      <c r="T11" s="1" t="str">
        <f t="shared" si="4"/>
        <v/>
      </c>
      <c r="U11" s="1" t="str">
        <f t="shared" si="5"/>
        <v/>
      </c>
      <c r="W11" s="8" t="str">
        <f t="shared" si="6"/>
        <v/>
      </c>
      <c r="X11" s="8" t="str">
        <f t="shared" si="7"/>
        <v/>
      </c>
    </row>
    <row r="12" spans="1:24">
      <c r="A12" s="1" t="s">
        <v>254</v>
      </c>
      <c r="B12" s="4">
        <v>1</v>
      </c>
      <c r="C12" s="1" cm="1">
        <f t="array" ref="C12">_xll.H($A12,25)/$B12</f>
        <v>-314.55308935546879</v>
      </c>
      <c r="D12" s="1" cm="1">
        <f t="array" ref="D12">_xll.S($A12,25)/$B12</f>
        <v>94.976803192138675</v>
      </c>
      <c r="E12" s="1" cm="1">
        <f t="array" ref="E12">_xll.CP($A12,25)/$B12</f>
        <v>86.647065558830263</v>
      </c>
      <c r="F12" s="8" cm="1">
        <f t="array" ref="F12">IF(_xll.DE(A12)&gt;0,_xll.MW(A12)/(602.2*_xll.DE(A12)),"")/$B12</f>
        <v>5.8056690826732676E-2</v>
      </c>
      <c r="H12" s="1" t="s">
        <v>443</v>
      </c>
      <c r="I12" s="1" cm="1">
        <f t="array" ref="I12">_xll.H($H12,25)/$B12</f>
        <v>-467.55998895263673</v>
      </c>
      <c r="J12" s="1" cm="1">
        <f t="array" ref="J12">_xll.S($H12,25)/$B12</f>
        <v>71.968976913452153</v>
      </c>
      <c r="K12" s="1" cm="1">
        <f t="array" ref="K12">_xll.CP($H12,25)/$B12</f>
        <v>65.26946797442443</v>
      </c>
      <c r="L12" s="8" cm="1">
        <f t="array" ref="L12">IF(_xll.DE(H12)&gt;0,_xll.MW(H12)/(602.2*_xll.DE(H12)),"")/B12</f>
        <v>6.059369125192321E-2</v>
      </c>
      <c r="N12" s="1">
        <f t="shared" si="8"/>
        <v>94.976803192138675</v>
      </c>
      <c r="O12" s="1">
        <f t="shared" si="1"/>
        <v>71.968976913452153</v>
      </c>
      <c r="Q12" s="1">
        <f t="shared" si="2"/>
        <v>-314.55308935546879</v>
      </c>
      <c r="R12" s="1">
        <f t="shared" si="3"/>
        <v>-467.55998895263673</v>
      </c>
      <c r="T12" s="1">
        <f t="shared" si="4"/>
        <v>86.647065558830263</v>
      </c>
      <c r="U12" s="1">
        <f t="shared" si="5"/>
        <v>65.26946797442443</v>
      </c>
      <c r="W12" s="8">
        <f t="shared" si="6"/>
        <v>5.8056690826732676E-2</v>
      </c>
      <c r="X12" s="8">
        <f t="shared" si="7"/>
        <v>6.059369125192321E-2</v>
      </c>
    </row>
    <row r="13" spans="1:24">
      <c r="A13" s="4" t="s">
        <v>40</v>
      </c>
      <c r="B13" s="4">
        <v>1</v>
      </c>
      <c r="C13" s="1" cm="1">
        <f t="array" ref="C13">_xll.H($A13,25)/$B13</f>
        <v>-186.02060424804688</v>
      </c>
      <c r="D13" s="1" cm="1">
        <f t="array" ref="D13">_xll.S($A13,25)/$B13</f>
        <v>100.00180404663087</v>
      </c>
      <c r="E13" s="1" cm="1">
        <f t="array" ref="E13">_xll.CP($A13,25)/$B13</f>
        <v>51.427091621695659</v>
      </c>
      <c r="F13" s="8" cm="1">
        <f t="array" ref="F13">IF(_xll.DE(A13)&gt;0,_xll.MW(A13)/(602.2*_xll.DE(A13)),"")/$B13</f>
        <v>5.9626452134534123E-2</v>
      </c>
      <c r="H13" s="4" t="s">
        <v>444</v>
      </c>
      <c r="I13" s="1" t="e" cm="1">
        <f t="array" ref="I13">_xll.H($H13,25)/$B13</f>
        <v>#VALUE!</v>
      </c>
      <c r="J13" s="1" t="e" cm="1">
        <f t="array" ref="J13">_xll.S($H13,25)/$B13</f>
        <v>#VALUE!</v>
      </c>
      <c r="K13" s="1" t="e" cm="1">
        <f t="array" ref="K13">_xll.CP($H13,25)/$B13</f>
        <v>#VALUE!</v>
      </c>
      <c r="L13" s="8" t="e" cm="1">
        <f t="array" ref="L13">IF(_xll.DE(H13)&gt;0,_xll.MW(H13)/(602.2*_xll.DE(H13)),"")/B13</f>
        <v>#VALUE!</v>
      </c>
      <c r="N13" s="1" t="str">
        <f t="shared" si="8"/>
        <v/>
      </c>
      <c r="O13" s="1" t="str">
        <f t="shared" si="1"/>
        <v/>
      </c>
      <c r="Q13" s="1" t="str">
        <f t="shared" si="2"/>
        <v/>
      </c>
      <c r="R13" s="1" t="str">
        <f t="shared" si="3"/>
        <v/>
      </c>
      <c r="T13" s="1" t="str">
        <f t="shared" si="4"/>
        <v/>
      </c>
      <c r="U13" s="1" t="str">
        <f t="shared" si="5"/>
        <v/>
      </c>
      <c r="W13" s="8" t="str">
        <f t="shared" si="6"/>
        <v/>
      </c>
      <c r="X13" s="8" t="str">
        <f t="shared" si="7"/>
        <v/>
      </c>
    </row>
    <row r="14" spans="1:24">
      <c r="A14" s="4" t="s">
        <v>250</v>
      </c>
      <c r="B14" s="4">
        <v>1</v>
      </c>
      <c r="C14" s="1" cm="1">
        <f t="array" ref="C14">_xll.H($A14,25)/$B14</f>
        <v>-305.33199029541015</v>
      </c>
      <c r="D14" s="1" cm="1">
        <f t="array" ref="D14">_xll.S($A14,25)/$B14</f>
        <v>97.650003860473646</v>
      </c>
      <c r="E14" s="1" cm="1">
        <f t="array" ref="E14">_xll.CP($A14,25)/$B14</f>
        <v>71.669734412774119</v>
      </c>
      <c r="F14" s="8" cm="1">
        <f t="array" ref="F14">IF(_xll.DE(A14)&gt;0,_xll.MW(A14)/(602.2*_xll.DE(A14)),"")/$B14</f>
        <v>6.0622507023909221E-2</v>
      </c>
      <c r="H14" s="4" t="s">
        <v>445</v>
      </c>
      <c r="I14" s="1" cm="1">
        <f t="array" ref="I14">_xll.H($H14,25)/$B14</f>
        <v>-657.29997741699219</v>
      </c>
      <c r="J14" s="1" cm="1">
        <f t="array" ref="J14">_xll.S($H14,25)/$B14</f>
        <v>73.519997192382817</v>
      </c>
      <c r="K14" s="1" cm="1">
        <f t="array" ref="K14">_xll.CP($H14,25)/$B14</f>
        <v>64.059968624371251</v>
      </c>
      <c r="L14" s="8" cm="1">
        <f t="array" ref="L14">IF(_xll.DE(H14)&gt;0,_xll.MW(H14)/(602.2*_xll.DE(H14)),"")/B14</f>
        <v>3.4162047757467673E-2</v>
      </c>
      <c r="N14" s="1">
        <f t="shared" si="8"/>
        <v>97.650003860473646</v>
      </c>
      <c r="O14" s="1">
        <f t="shared" si="1"/>
        <v>73.519997192382817</v>
      </c>
      <c r="Q14" s="1">
        <f t="shared" si="2"/>
        <v>-305.33199029541015</v>
      </c>
      <c r="R14" s="1">
        <f t="shared" si="3"/>
        <v>-657.29997741699219</v>
      </c>
      <c r="T14" s="1">
        <f t="shared" si="4"/>
        <v>71.669734412774119</v>
      </c>
      <c r="U14" s="1">
        <f t="shared" si="5"/>
        <v>64.059968624371251</v>
      </c>
      <c r="W14" s="8">
        <f t="shared" si="6"/>
        <v>6.0622507023909221E-2</v>
      </c>
      <c r="X14" s="8">
        <f t="shared" si="7"/>
        <v>3.4162047757467673E-2</v>
      </c>
    </row>
    <row r="15" spans="1:24">
      <c r="A15" s="4" t="s">
        <v>292</v>
      </c>
      <c r="B15" s="4">
        <v>1</v>
      </c>
      <c r="C15" s="1" cm="1">
        <f t="array" ref="C15">_xll.H($A15,25)/$B15</f>
        <v>-436.68412341308596</v>
      </c>
      <c r="D15" s="1" cm="1">
        <f t="array" ref="D15">_xll.S($A15,25)/$B15</f>
        <v>82.709996841430666</v>
      </c>
      <c r="E15" s="1" cm="1">
        <f t="array" ref="E15">_xll.CP($A15,25)/$B15</f>
        <v>51.440022682636005</v>
      </c>
      <c r="F15" s="8" cm="1">
        <f t="array" ref="F15">IF(_xll.DE(A15)&gt;0,_xll.MW(A15)/(602.2*_xll.DE(A15)),"")/$B15</f>
        <v>6.2398307364267422E-2</v>
      </c>
      <c r="H15" s="4" t="s">
        <v>446</v>
      </c>
      <c r="I15" s="1" cm="1">
        <f t="array" ref="I15">_xll.H($H15,25)/$B15</f>
        <v>-567.35042553710934</v>
      </c>
      <c r="J15" s="1" cm="1">
        <f t="array" ref="J15">_xll.S($H15,25)/$B15</f>
        <v>66.546514892578131</v>
      </c>
      <c r="K15" s="1" cm="1">
        <f t="array" ref="K15">_xll.CP($H15,25)/$B15</f>
        <v>49.139250968419987</v>
      </c>
      <c r="L15" s="8" cm="1">
        <f t="array" ref="L15">IF(_xll.DE(H15)&gt;0,_xll.MW(H15)/(602.2*_xll.DE(H15)),"")/B15</f>
        <v>3.890084657076124E-2</v>
      </c>
      <c r="N15" s="1">
        <f t="shared" si="8"/>
        <v>82.709996841430666</v>
      </c>
      <c r="O15" s="1">
        <f t="shared" si="1"/>
        <v>66.546514892578131</v>
      </c>
      <c r="Q15" s="1">
        <f t="shared" si="2"/>
        <v>-436.68412341308596</v>
      </c>
      <c r="R15" s="1">
        <f t="shared" si="3"/>
        <v>-567.35042553710934</v>
      </c>
      <c r="T15" s="1">
        <f t="shared" si="4"/>
        <v>51.440022682636005</v>
      </c>
      <c r="U15" s="1">
        <f t="shared" si="5"/>
        <v>49.139250968419987</v>
      </c>
      <c r="W15" s="8">
        <f t="shared" si="6"/>
        <v>6.2398307364267422E-2</v>
      </c>
      <c r="X15" s="8">
        <f t="shared" si="7"/>
        <v>3.890084657076124E-2</v>
      </c>
    </row>
    <row r="16" spans="1:24">
      <c r="A16" s="4" t="s">
        <v>198</v>
      </c>
      <c r="B16" s="4">
        <v>1</v>
      </c>
      <c r="C16" s="1" cm="1">
        <f t="array" ref="C16">_xll.H($A16,25)/$B16</f>
        <v>-451.00000347900391</v>
      </c>
      <c r="D16" s="1" cm="1">
        <f t="array" ref="D16">_xll.S($A16,25)/$B16</f>
        <v>99.419996871948243</v>
      </c>
      <c r="E16" s="1" cm="1">
        <f t="array" ref="E16">_xll.CP($A16,25)/$B16</f>
        <v>72.199032039773115</v>
      </c>
      <c r="F16" s="8" cm="1">
        <f t="array" ref="F16">IF(_xll.DE(A16)&gt;0,_xll.MW(A16)/(602.2*_xll.DE(A16)),"")/$B16</f>
        <v>6.2643115223786169E-2</v>
      </c>
      <c r="H16" s="4" t="s">
        <v>447</v>
      </c>
      <c r="I16" s="1" cm="1">
        <f t="array" ref="I16">_xll.H($H16,25)/$B16</f>
        <v>-992.275029296875</v>
      </c>
      <c r="J16" s="1" cm="1">
        <f t="array" ref="J16">_xll.S($H16,25)/$B16</f>
        <v>76.220003845214848</v>
      </c>
      <c r="K16" s="1" cm="1">
        <f t="array" ref="K16">_xll.CP($H16,25)/$B16</f>
        <v>63.180076915852887</v>
      </c>
      <c r="L16" s="8" cm="1">
        <f t="array" ref="L16">IF(_xll.DE(H16)&gt;0,_xll.MW(H16)/(602.2*_xll.DE(H16)),"")/B16</f>
        <v>3.738961581893907E-2</v>
      </c>
      <c r="N16" s="1">
        <f t="shared" si="8"/>
        <v>99.419996871948243</v>
      </c>
      <c r="O16" s="1">
        <f t="shared" si="1"/>
        <v>76.220003845214848</v>
      </c>
      <c r="Q16" s="1">
        <f t="shared" si="2"/>
        <v>-451.00000347900391</v>
      </c>
      <c r="R16" s="1">
        <f t="shared" si="3"/>
        <v>-992.275029296875</v>
      </c>
      <c r="T16" s="1">
        <f t="shared" si="4"/>
        <v>72.199032039773115</v>
      </c>
      <c r="U16" s="1">
        <f t="shared" si="5"/>
        <v>63.180076915852887</v>
      </c>
      <c r="W16" s="8">
        <f t="shared" si="6"/>
        <v>6.2643115223786169E-2</v>
      </c>
      <c r="X16" s="8">
        <f t="shared" si="7"/>
        <v>3.738961581893907E-2</v>
      </c>
    </row>
    <row r="17" spans="1:24">
      <c r="A17" s="4" t="s">
        <v>29</v>
      </c>
      <c r="B17" s="4">
        <v>1</v>
      </c>
      <c r="C17" s="1" cm="1">
        <f t="array" ref="C17">_xll.H($A17,25)/$B17</f>
        <v>-514.99998974609377</v>
      </c>
      <c r="D17" s="1" cm="1">
        <f t="array" ref="D17">_xll.S($A17,25)/$B17</f>
        <v>83.069998260498068</v>
      </c>
      <c r="E17" s="1" cm="1">
        <f t="array" ref="E17">_xll.CP($A17,25)/$B17</f>
        <v>69.82962532672795</v>
      </c>
      <c r="F17" s="8" cm="1">
        <f t="array" ref="F17">IF(_xll.DE(A17)&gt;0,_xll.MW(A17)/(602.2*_xll.DE(A17)),"")/$B17</f>
        <v>6.3013357655238147E-2</v>
      </c>
      <c r="H17" s="4" t="s">
        <v>448</v>
      </c>
      <c r="I17" s="1" cm="1">
        <f t="array" ref="I17">_xll.H($H17,25)/$B17</f>
        <v>-922.34899719238285</v>
      </c>
      <c r="J17" s="1" cm="1">
        <f t="array" ref="J17">_xll.S($H17,25)/$B17</f>
        <v>75.000000366210941</v>
      </c>
      <c r="K17" s="1" cm="1">
        <f t="array" ref="K17">_xll.CP($H17,25)/$B17</f>
        <v>65.999835375913477</v>
      </c>
      <c r="L17" s="8" cm="1">
        <f t="array" ref="L17">IF(_xll.DE(H17)&gt;0,_xll.MW(H17)/(602.2*_xll.DE(H17)),"")/B17</f>
        <v>3.4274890096675073E-2</v>
      </c>
      <c r="N17" s="1">
        <f t="shared" si="8"/>
        <v>83.069998260498068</v>
      </c>
      <c r="O17" s="1">
        <f t="shared" si="1"/>
        <v>75.000000366210941</v>
      </c>
      <c r="Q17" s="1">
        <f t="shared" si="2"/>
        <v>-514.99998974609377</v>
      </c>
      <c r="R17" s="1">
        <f t="shared" si="3"/>
        <v>-922.34899719238285</v>
      </c>
      <c r="T17" s="1">
        <f t="shared" si="4"/>
        <v>69.82962532672795</v>
      </c>
      <c r="U17" s="1">
        <f t="shared" si="5"/>
        <v>65.999835375913477</v>
      </c>
      <c r="W17" s="8">
        <f t="shared" si="6"/>
        <v>6.3013357655238147E-2</v>
      </c>
      <c r="X17" s="8">
        <f t="shared" si="7"/>
        <v>3.4274890096675073E-2</v>
      </c>
    </row>
    <row r="18" spans="1:24">
      <c r="A18" s="1" t="s">
        <v>359</v>
      </c>
      <c r="B18" s="4">
        <v>1</v>
      </c>
      <c r="C18" s="1" cm="1">
        <f t="array" ref="C18">_xll.H($A18,25)/$B18</f>
        <v>-312.50000152587893</v>
      </c>
      <c r="D18" s="1" cm="1">
        <f t="array" ref="D18">_xll.S($A18,25)/$B18</f>
        <v>109.19999951171876</v>
      </c>
      <c r="E18" s="1" cm="1">
        <f t="array" ref="E18">_xll.CP($A18,25)/$B18</f>
        <v>78.500199152671058</v>
      </c>
      <c r="F18" s="8" cm="1">
        <f t="array" ref="F18">IF(_xll.DE(A18)&gt;0,_xll.MW(A18)/(602.2*_xll.DE(A18)),"")/$B18</f>
        <v>6.4245559322906903E-2</v>
      </c>
      <c r="H18" s="1" t="s">
        <v>449</v>
      </c>
      <c r="I18" s="1" cm="1">
        <f t="array" ref="I18">_xll.H($H18,25)/$B18</f>
        <v>-673.00000073242188</v>
      </c>
      <c r="J18" s="1" cm="1">
        <f t="array" ref="J18">_xll.S($H18,25)/$B18</f>
        <v>81.96000386047362</v>
      </c>
      <c r="K18" s="1" cm="1">
        <f t="array" ref="K18">_xll.CP($H18,25)/$B18</f>
        <v>68.780214421399933</v>
      </c>
      <c r="L18" s="8" cm="1">
        <f t="array" ref="L18">IF(_xll.DE(H18)&gt;0,_xll.MW(H18)/(602.2*_xll.DE(H18)),"")/B18</f>
        <v>3.6089644210743281E-2</v>
      </c>
      <c r="N18" s="1">
        <f t="shared" si="8"/>
        <v>109.19999951171876</v>
      </c>
      <c r="O18" s="1">
        <f t="shared" si="1"/>
        <v>81.96000386047362</v>
      </c>
      <c r="Q18" s="1">
        <f t="shared" si="2"/>
        <v>-312.50000152587893</v>
      </c>
      <c r="R18" s="1">
        <f t="shared" si="3"/>
        <v>-673.00000073242188</v>
      </c>
      <c r="T18" s="1">
        <f t="shared" si="4"/>
        <v>78.500199152671058</v>
      </c>
      <c r="U18" s="1">
        <f t="shared" si="5"/>
        <v>68.780214421399933</v>
      </c>
      <c r="W18" s="8">
        <f t="shared" si="6"/>
        <v>6.4245559322906903E-2</v>
      </c>
      <c r="X18" s="8">
        <f t="shared" si="7"/>
        <v>3.6089644210743281E-2</v>
      </c>
    </row>
    <row r="19" spans="1:24">
      <c r="A19" s="4" t="s">
        <v>85</v>
      </c>
      <c r="B19" s="4">
        <v>1</v>
      </c>
      <c r="C19" s="1" cm="1">
        <f t="array" ref="C19">_xll.H($A19,25)/$B19</f>
        <v>-219.10000311279299</v>
      </c>
      <c r="D19" s="1" cm="1">
        <f t="array" ref="D19">_xll.S($A19,25)/$B19</f>
        <v>108.06999838256836</v>
      </c>
      <c r="E19" s="1" cm="1">
        <f t="array" ref="E19">_xll.CP($A19,25)/$B19</f>
        <v>71.880085271259048</v>
      </c>
      <c r="F19" s="8" cm="1">
        <f t="array" ref="F19">IF(_xll.DE(A19)&gt;0,_xll.MW(A19)/(602.2*_xll.DE(A19)),"")/$B19</f>
        <v>6.5938577282347227E-2</v>
      </c>
      <c r="H19" s="4" t="s">
        <v>450</v>
      </c>
      <c r="I19" s="1" cm="1">
        <f t="array" ref="I19">_xll.H($H19,25)/$B19</f>
        <v>-542.7067319335938</v>
      </c>
      <c r="J19" s="1" cm="1">
        <f t="array" ref="J19">_xll.S($H19,25)/$B19</f>
        <v>77.800016723632794</v>
      </c>
      <c r="K19" s="1" cm="1">
        <f t="array" ref="K19">_xll.CP($H19,25)/$B19</f>
        <v>65.814966226814974</v>
      </c>
      <c r="L19" s="8" cm="1">
        <f t="array" ref="L19">IF(_xll.DE(H19)&gt;0,_xll.MW(H19)/(602.2*_xll.DE(H19)),"")/B19</f>
        <v>3.9862822082676164E-2</v>
      </c>
      <c r="N19" s="1">
        <f t="shared" si="8"/>
        <v>108.06999838256836</v>
      </c>
      <c r="O19" s="1">
        <f t="shared" si="1"/>
        <v>77.800016723632794</v>
      </c>
      <c r="Q19" s="1">
        <f t="shared" si="2"/>
        <v>-219.10000311279299</v>
      </c>
      <c r="R19" s="1">
        <f t="shared" si="3"/>
        <v>-542.7067319335938</v>
      </c>
      <c r="T19" s="1">
        <f t="shared" si="4"/>
        <v>71.880085271259048</v>
      </c>
      <c r="U19" s="1">
        <f t="shared" si="5"/>
        <v>65.814966226814974</v>
      </c>
      <c r="W19" s="8">
        <f t="shared" si="6"/>
        <v>6.5938577282347227E-2</v>
      </c>
      <c r="X19" s="8">
        <f t="shared" si="7"/>
        <v>3.9862822082676164E-2</v>
      </c>
    </row>
    <row r="20" spans="1:24">
      <c r="A20" s="4" t="s">
        <v>73</v>
      </c>
      <c r="B20" s="4">
        <v>1</v>
      </c>
      <c r="C20" s="1" cm="1">
        <f t="array" ref="C20">_xll.H($A20,25)/$B20</f>
        <v>-341.29998736572264</v>
      </c>
      <c r="D20" s="1" cm="1">
        <f t="array" ref="D20">_xll.S($A20,25)/$B20</f>
        <v>118.05999586486816</v>
      </c>
      <c r="E20" s="1" cm="1">
        <f t="array" ref="E20">_xll.CP($A20,25)/$B20</f>
        <v>76.60080517649007</v>
      </c>
      <c r="F20" s="8" cm="1">
        <f t="array" ref="F20">IF(_xll.DE(A20)&gt;0,_xll.MW(A20)/(602.2*_xll.DE(A20)),"")/$B20</f>
        <v>6.6607563699577724E-2</v>
      </c>
      <c r="H20" s="4" t="s">
        <v>451</v>
      </c>
      <c r="I20" s="1" cm="1">
        <f t="array" ref="I20">_xll.H($H20,25)/$B20</f>
        <v>-711.28</v>
      </c>
      <c r="J20" s="1" cm="1">
        <f t="array" ref="J20">_xll.S($H20,25)/$B20</f>
        <v>87.000007766723641</v>
      </c>
      <c r="K20" s="1" cm="1">
        <f t="array" ref="K20">_xll.CP($H20,25)/$B20</f>
        <v>68.119171884143014</v>
      </c>
      <c r="L20" s="8" cm="1">
        <f t="array" ref="L20">IF(_xll.DE(H20)&gt;0,_xll.MW(H20)/(602.2*_xll.DE(H20)),"")/B20</f>
        <v>3.8100641098771489E-2</v>
      </c>
      <c r="N20" s="1">
        <f t="shared" si="8"/>
        <v>118.05999586486816</v>
      </c>
      <c r="O20" s="1">
        <f t="shared" si="1"/>
        <v>87.000007766723641</v>
      </c>
      <c r="Q20" s="1">
        <f t="shared" si="2"/>
        <v>-341.29998736572264</v>
      </c>
      <c r="R20" s="1">
        <f t="shared" si="3"/>
        <v>-711.28</v>
      </c>
      <c r="T20" s="1">
        <f t="shared" si="4"/>
        <v>76.60080517649007</v>
      </c>
      <c r="U20" s="1">
        <f t="shared" si="5"/>
        <v>68.119171884143014</v>
      </c>
      <c r="W20" s="8">
        <f t="shared" si="6"/>
        <v>6.6607563699577724E-2</v>
      </c>
      <c r="X20" s="8">
        <f t="shared" si="7"/>
        <v>3.8100641098771489E-2</v>
      </c>
    </row>
    <row r="21" spans="1:24">
      <c r="A21" s="4" t="s">
        <v>51</v>
      </c>
      <c r="B21" s="4">
        <v>1</v>
      </c>
      <c r="C21" s="1" cm="1">
        <f t="array" ref="C21">_xll.H($A21,25)/$B21</f>
        <v>-641.32351489257815</v>
      </c>
      <c r="D21" s="1" cm="1">
        <f t="array" ref="D21">_xll.S($A21,25)/$B21</f>
        <v>89.61997952270508</v>
      </c>
      <c r="E21" s="1" cm="1">
        <f t="array" ref="E21">_xll.CP($A21,25)/$B21</f>
        <v>71.384283877610116</v>
      </c>
      <c r="F21" s="8" cm="1">
        <f t="array" ref="F21">IF(_xll.DE(A21)&gt;0,_xll.MW(A21)/(602.2*_xll.DE(A21)),"")/$B21</f>
        <v>6.8002269847338065E-2</v>
      </c>
      <c r="H21" s="4" t="s">
        <v>452</v>
      </c>
      <c r="I21" s="1" cm="1">
        <f t="array" ref="I21">_xll.H($H21,25)/$B21</f>
        <v>-1124.2409787597658</v>
      </c>
      <c r="J21" s="1" cm="1">
        <f t="array" ref="J21">_xll.S($H21,25)/$B21</f>
        <v>57.253860054016116</v>
      </c>
      <c r="K21" s="1" cm="1">
        <f t="array" ref="K21">_xll.CP($H21,25)/$B21</f>
        <v>61.570897754474167</v>
      </c>
      <c r="L21" s="8" cm="1">
        <f t="array" ref="L21">IF(_xll.DE(H21)&gt;0,_xll.MW(H21)/(602.2*_xll.DE(H21)),"")/B21</f>
        <v>3.2864358791299654E-2</v>
      </c>
      <c r="N21" s="1">
        <f t="shared" si="8"/>
        <v>89.61997952270508</v>
      </c>
      <c r="O21" s="1">
        <f t="shared" si="1"/>
        <v>57.253860054016116</v>
      </c>
      <c r="Q21" s="1">
        <f t="shared" si="2"/>
        <v>-641.32351489257815</v>
      </c>
      <c r="R21" s="1">
        <f t="shared" si="3"/>
        <v>-1124.2409787597658</v>
      </c>
      <c r="T21" s="1">
        <f t="shared" si="4"/>
        <v>71.384283877610116</v>
      </c>
      <c r="U21" s="1">
        <f t="shared" si="5"/>
        <v>61.570897754474167</v>
      </c>
      <c r="W21" s="8">
        <f t="shared" si="6"/>
        <v>6.8002269847338065E-2</v>
      </c>
      <c r="X21" s="8">
        <f t="shared" si="7"/>
        <v>3.2864358791299654E-2</v>
      </c>
    </row>
    <row r="22" spans="1:24">
      <c r="A22" s="4" t="s">
        <v>84</v>
      </c>
      <c r="B22" s="4">
        <v>1</v>
      </c>
      <c r="C22" s="1" cm="1">
        <f t="array" ref="C22">_xll.H($A22,25)/$B22</f>
        <v>-442.31001245117187</v>
      </c>
      <c r="D22" s="1" cm="1">
        <f t="array" ref="D22">_xll.S($A22,25)/$B22</f>
        <v>101.16999911499023</v>
      </c>
      <c r="E22" s="1" cm="1">
        <f t="array" ref="E22">_xll.CP($A22,25)/$B22</f>
        <v>52.470050886190229</v>
      </c>
      <c r="F22" s="8" cm="1">
        <f t="array" ref="F22">IF(_xll.DE(A22)&gt;0,_xll.MW(A22)/(602.2*_xll.DE(A22)),"")/$B22</f>
        <v>7.0103392002197951E-2</v>
      </c>
      <c r="H22" s="4" t="s">
        <v>453</v>
      </c>
      <c r="I22" s="1" cm="1">
        <f t="array" ref="I22">_xll.H($H22,25)/$B22</f>
        <v>-557.09995751953124</v>
      </c>
      <c r="J22" s="1" cm="1">
        <f t="array" ref="J22">_xll.S($H22,25)/$B22</f>
        <v>92.960001998901376</v>
      </c>
      <c r="K22" s="1" cm="1">
        <f t="array" ref="K22">_xll.CP($H22,25)/$B22</f>
        <v>51.090282700934047</v>
      </c>
      <c r="L22" s="8" cm="1">
        <f t="array" ref="L22">IF(_xll.DE(H22)&gt;0,_xll.MW(H22)/(602.2*_xll.DE(H22)),"")/B22</f>
        <v>5.4363833864186674E-2</v>
      </c>
      <c r="N22" s="1">
        <f t="shared" si="8"/>
        <v>101.16999911499023</v>
      </c>
      <c r="O22" s="1">
        <f t="shared" si="1"/>
        <v>92.960001998901376</v>
      </c>
      <c r="Q22" s="1">
        <f t="shared" si="2"/>
        <v>-442.31001245117187</v>
      </c>
      <c r="R22" s="1">
        <f t="shared" si="3"/>
        <v>-557.09995751953124</v>
      </c>
      <c r="T22" s="1">
        <f t="shared" si="4"/>
        <v>52.470050886190229</v>
      </c>
      <c r="U22" s="1">
        <f t="shared" si="5"/>
        <v>51.090282700934047</v>
      </c>
      <c r="W22" s="8">
        <f t="shared" si="6"/>
        <v>7.0103392002197951E-2</v>
      </c>
      <c r="X22" s="8">
        <f t="shared" si="7"/>
        <v>5.4363833864186674E-2</v>
      </c>
    </row>
    <row r="23" spans="1:24">
      <c r="A23" s="4" t="s">
        <v>47</v>
      </c>
      <c r="B23" s="4">
        <v>1</v>
      </c>
      <c r="C23" s="1" cm="1">
        <f t="array" ref="C23">_xll.H($A23,25)/$B23</f>
        <v>-481.28969659423831</v>
      </c>
      <c r="D23" s="1" cm="1">
        <f t="array" ref="D23">_xll.S($A23,25)/$B23</f>
        <v>118.2398010559082</v>
      </c>
      <c r="E23" s="1" cm="1">
        <f t="array" ref="E23">_xll.CP($A23,25)/$B23</f>
        <v>72.433303619733053</v>
      </c>
      <c r="F23" s="8" cm="1">
        <f t="array" ref="F23">IF(_xll.DE(A23)&gt;0,_xll.MW(A23)/(602.2*_xll.DE(A23)),"")/$B23</f>
        <v>7.0196115575678134E-2</v>
      </c>
      <c r="H23" s="4" t="s">
        <v>454</v>
      </c>
      <c r="I23" s="1" cm="1">
        <f t="array" ref="I23">_xll.H($H23,25)/$B23</f>
        <v>-854.99997863769534</v>
      </c>
      <c r="J23" s="1" cm="1">
        <f t="array" ref="J23">_xll.S($H23,25)/$B23</f>
        <v>92.269997283935552</v>
      </c>
      <c r="K23" s="1" cm="1">
        <f t="array" ref="K23">_xll.CP($H23,25)/$B23</f>
        <v>66.780145150164813</v>
      </c>
      <c r="L23" s="8" cm="1">
        <f t="array" ref="L23">IF(_xll.DE(H23)&gt;0,_xll.MW(H23)/(602.2*_xll.DE(H23)),"")/B23</f>
        <v>3.8775265350592732E-2</v>
      </c>
      <c r="N23" s="1">
        <f t="shared" si="8"/>
        <v>118.2398010559082</v>
      </c>
      <c r="O23" s="1">
        <f t="shared" si="1"/>
        <v>92.269997283935552</v>
      </c>
      <c r="Q23" s="1">
        <f t="shared" si="2"/>
        <v>-481.28969659423831</v>
      </c>
      <c r="R23" s="1">
        <f t="shared" si="3"/>
        <v>-854.99997863769534</v>
      </c>
      <c r="T23" s="1">
        <f t="shared" si="4"/>
        <v>72.433303619733053</v>
      </c>
      <c r="U23" s="1">
        <f t="shared" si="5"/>
        <v>66.780145150164813</v>
      </c>
      <c r="W23" s="8">
        <f t="shared" si="6"/>
        <v>7.0196115575678134E-2</v>
      </c>
      <c r="X23" s="8">
        <f t="shared" si="7"/>
        <v>3.8775265350592732E-2</v>
      </c>
    </row>
    <row r="24" spans="1:24">
      <c r="A24" s="4" t="s">
        <v>94</v>
      </c>
      <c r="B24" s="4">
        <v>1</v>
      </c>
      <c r="C24" s="1" cm="1">
        <f t="array" ref="C24">_xll.H($A24,25)/$B24</f>
        <v>-496.22242553710942</v>
      </c>
      <c r="D24" s="1" cm="1">
        <f t="array" ref="D24">_xll.S($A24,25)/$B24</f>
        <v>75.814003707885746</v>
      </c>
      <c r="E24" s="1" cm="1">
        <f t="array" ref="E24">_xll.CP($A24,25)/$B24</f>
        <v>62.41105263356539</v>
      </c>
      <c r="F24" s="8" cm="1">
        <f t="array" ref="F24">IF(_xll.DE(A24)&gt;0,_xll.MW(A24)/(602.2*_xll.DE(A24)),"")/$B24</f>
        <v>7.0217126009647385E-2</v>
      </c>
      <c r="H24" s="4" t="s">
        <v>455</v>
      </c>
      <c r="I24" s="1" cm="1">
        <f t="array" ref="I24">_xll.H($H24,25)/$B24</f>
        <v>-1027.0000075683595</v>
      </c>
      <c r="J24" s="1" cm="1">
        <f t="array" ref="J24">_xll.S($H24,25)/$B24</f>
        <v>53.350022094726562</v>
      </c>
      <c r="K24" s="1" cm="1">
        <f t="array" ref="K24">_xll.CP($H24,25)/$B24</f>
        <v>51.840071306125097</v>
      </c>
      <c r="L24" s="8" cm="1">
        <f t="array" ref="L24">IF(_xll.DE(H24)&gt;0,_xll.MW(H24)/(602.2*_xll.DE(H24)),"")/B24</f>
        <v>3.7172424570876848E-2</v>
      </c>
      <c r="N24" s="1">
        <f t="shared" si="8"/>
        <v>75.814003707885746</v>
      </c>
      <c r="O24" s="1">
        <f t="shared" si="1"/>
        <v>53.350022094726562</v>
      </c>
      <c r="Q24" s="1">
        <f t="shared" si="2"/>
        <v>-496.22242553710942</v>
      </c>
      <c r="R24" s="1">
        <f t="shared" si="3"/>
        <v>-1027.0000075683595</v>
      </c>
      <c r="T24" s="1">
        <f t="shared" si="4"/>
        <v>62.41105263356539</v>
      </c>
      <c r="U24" s="1">
        <f t="shared" si="5"/>
        <v>51.840071306125097</v>
      </c>
      <c r="W24" s="8">
        <f t="shared" si="6"/>
        <v>7.0217126009647385E-2</v>
      </c>
      <c r="X24" s="8">
        <f t="shared" si="7"/>
        <v>3.7172424570876848E-2</v>
      </c>
    </row>
    <row r="25" spans="1:24">
      <c r="A25" s="4" t="s">
        <v>334</v>
      </c>
      <c r="B25" s="4">
        <v>1</v>
      </c>
      <c r="C25" s="1" cm="1">
        <f t="array" ref="C25">_xll.H($A25,25)/$B25</f>
        <v>-496.22242553710936</v>
      </c>
      <c r="D25" s="1" cm="1">
        <f t="array" ref="D25">_xll.S($A25,25)/$B25</f>
        <v>75.814083511352536</v>
      </c>
      <c r="E25" s="1" cm="1">
        <f t="array" ref="E25">_xll.CP($A25,25)/$B25</f>
        <v>62.415378011887569</v>
      </c>
      <c r="F25" s="8" cm="1">
        <f t="array" ref="F25">IF(_xll.DE(A25)&gt;0,_xll.MW(A25)/(602.2*_xll.DE(A25)),"")/$B25</f>
        <v>7.0217126009647385E-2</v>
      </c>
      <c r="H25" s="4" t="s">
        <v>456</v>
      </c>
      <c r="I25" s="1" t="e" cm="1">
        <f t="array" ref="I25">_xll.H($H25,25)/$B25</f>
        <v>#VALUE!</v>
      </c>
      <c r="J25" s="1" t="e" cm="1">
        <f t="array" ref="J25">_xll.S($H25,25)/$B25</f>
        <v>#VALUE!</v>
      </c>
      <c r="K25" s="1" t="e" cm="1">
        <f t="array" ref="K25">_xll.CP($H25,25)/$B25</f>
        <v>#VALUE!</v>
      </c>
      <c r="L25" s="8" t="e" cm="1">
        <f t="array" ref="L25">IF(_xll.DE(H25)&gt;0,_xll.MW(H25)/(602.2*_xll.DE(H25)),"")/B25</f>
        <v>#VALUE!</v>
      </c>
      <c r="N25" s="1" t="str">
        <f t="shared" si="8"/>
        <v/>
      </c>
      <c r="O25" s="1" t="str">
        <f t="shared" si="1"/>
        <v/>
      </c>
      <c r="Q25" s="1" t="str">
        <f t="shared" si="2"/>
        <v/>
      </c>
      <c r="R25" s="1" t="str">
        <f t="shared" si="3"/>
        <v/>
      </c>
      <c r="T25" s="1" t="str">
        <f t="shared" si="4"/>
        <v/>
      </c>
      <c r="U25" s="1" t="str">
        <f t="shared" si="5"/>
        <v/>
      </c>
      <c r="W25" s="8" t="str">
        <f t="shared" si="6"/>
        <v/>
      </c>
      <c r="X25" s="8" t="str">
        <f t="shared" si="7"/>
        <v/>
      </c>
    </row>
    <row r="26" spans="1:24">
      <c r="A26" s="4" t="s">
        <v>330</v>
      </c>
      <c r="B26" s="4">
        <v>1</v>
      </c>
      <c r="C26" s="1" cm="1">
        <f t="array" ref="C26">_xll.H($A26,25)/$B26</f>
        <v>-490.78321276855473</v>
      </c>
      <c r="D26" s="1" cm="1">
        <f t="array" ref="D26">_xll.S($A26,25)/$B26</f>
        <v>82.676000564575219</v>
      </c>
      <c r="E26" s="1" cm="1">
        <f t="array" ref="E26">_xll.CP($A26,25)/$B26</f>
        <v>64.803856742104273</v>
      </c>
      <c r="F26" s="8" cm="1">
        <f t="array" ref="F26">IF(_xll.DE(A26)&gt;0,_xll.MW(A26)/(602.2*_xll.DE(A26)),"")/$B26</f>
        <v>7.0217126009647385E-2</v>
      </c>
      <c r="H26" s="4" t="s">
        <v>457</v>
      </c>
      <c r="I26" s="1" t="e" cm="1">
        <f t="array" ref="I26">_xll.H($H26,25)/$B26</f>
        <v>#VALUE!</v>
      </c>
      <c r="J26" s="1" t="e" cm="1">
        <f t="array" ref="J26">_xll.S($H26,25)/$B26</f>
        <v>#VALUE!</v>
      </c>
      <c r="K26" s="1" t="e" cm="1">
        <f t="array" ref="K26">_xll.CP($H26,25)/$B26</f>
        <v>#VALUE!</v>
      </c>
      <c r="L26" s="8" t="e" cm="1">
        <f t="array" ref="L26">IF(_xll.DE(H26)&gt;0,_xll.MW(H26)/(602.2*_xll.DE(H26)),"")/B26</f>
        <v>#VALUE!</v>
      </c>
      <c r="N26" s="1" t="str">
        <f t="shared" si="8"/>
        <v/>
      </c>
      <c r="O26" s="1" t="str">
        <f t="shared" si="1"/>
        <v/>
      </c>
      <c r="Q26" s="1" t="str">
        <f t="shared" si="2"/>
        <v/>
      </c>
      <c r="R26" s="1" t="str">
        <f t="shared" si="3"/>
        <v/>
      </c>
      <c r="T26" s="1" t="str">
        <f t="shared" si="4"/>
        <v/>
      </c>
      <c r="U26" s="1" t="str">
        <f t="shared" si="5"/>
        <v/>
      </c>
      <c r="W26" s="8" t="str">
        <f t="shared" si="6"/>
        <v/>
      </c>
      <c r="X26" s="8" t="str">
        <f t="shared" si="7"/>
        <v/>
      </c>
    </row>
    <row r="27" spans="1:24">
      <c r="A27" s="4" t="s">
        <v>76</v>
      </c>
      <c r="B27" s="4">
        <v>1</v>
      </c>
      <c r="C27" s="1" cm="1">
        <f t="array" ref="C27">_xll.H($A27,25)/$B27</f>
        <v>-388.29998376464846</v>
      </c>
      <c r="D27" s="1" cm="1">
        <f t="array" ref="D27">_xll.S($A27,25)/$B27</f>
        <v>115.30000094604493</v>
      </c>
      <c r="E27" s="1" cm="1">
        <f t="array" ref="E27">_xll.CP($A27,25)/$B27</f>
        <v>71.17025906800076</v>
      </c>
      <c r="F27" s="8" cm="1">
        <f t="array" ref="F27">IF(_xll.DE(A27)&gt;0,_xll.MW(A27)/(602.2*_xll.DE(A27)),"")/$B27</f>
        <v>7.0913310393760351E-2</v>
      </c>
      <c r="H27" s="4" t="s">
        <v>458</v>
      </c>
      <c r="I27" s="1" cm="1">
        <f t="array" ref="I27">_xll.H($H27,25)/$B27</f>
        <v>-781.79996142578125</v>
      </c>
      <c r="J27" s="1" cm="1">
        <f t="array" ref="J27">_xll.S($H27,25)/$B27</f>
        <v>86.869999938964853</v>
      </c>
      <c r="K27" s="1" cm="1">
        <f t="array" ref="K27">_xll.CP($H27,25)/$B27</f>
        <v>64.770189168281021</v>
      </c>
      <c r="L27" s="8" cm="1">
        <f t="array" ref="L27">IF(_xll.DE(H27)&gt;0,_xll.MW(H27)/(602.2*_xll.DE(H27)),"")/B27</f>
        <v>3.943014015969299E-2</v>
      </c>
      <c r="N27" s="1">
        <f t="shared" si="8"/>
        <v>115.30000094604493</v>
      </c>
      <c r="O27" s="1">
        <f t="shared" si="1"/>
        <v>86.869999938964853</v>
      </c>
      <c r="Q27" s="1">
        <f t="shared" si="2"/>
        <v>-388.29998376464846</v>
      </c>
      <c r="R27" s="1">
        <f t="shared" si="3"/>
        <v>-781.79996142578125</v>
      </c>
      <c r="T27" s="1">
        <f t="shared" si="4"/>
        <v>71.17025906800076</v>
      </c>
      <c r="U27" s="1">
        <f t="shared" si="5"/>
        <v>64.770189168281021</v>
      </c>
      <c r="W27" s="8">
        <f t="shared" si="6"/>
        <v>7.0913310393760351E-2</v>
      </c>
      <c r="X27" s="8">
        <f t="shared" si="7"/>
        <v>3.943014015969299E-2</v>
      </c>
    </row>
    <row r="28" spans="1:24">
      <c r="A28" s="4" t="s">
        <v>270</v>
      </c>
      <c r="B28" s="4">
        <v>1</v>
      </c>
      <c r="C28" s="1" cm="1">
        <f t="array" ref="C28">_xll.H($A28,25)/$B28</f>
        <v>-209.20000000000002</v>
      </c>
      <c r="D28" s="1" cm="1">
        <f t="array" ref="D28">_xll.S($A28,25)/$B28</f>
        <v>129.70399201965333</v>
      </c>
      <c r="E28" s="1" cm="1">
        <f t="array" ref="E28">_xll.CP($A28,25)/$B28</f>
        <v>75.925708882065976</v>
      </c>
      <c r="F28" s="8" cm="1">
        <f t="array" ref="F28">IF(_xll.DE(A28)&gt;0,_xll.MW(A28)/(602.2*_xll.DE(A28)),"")/$B28</f>
        <v>7.1508571136601695E-2</v>
      </c>
      <c r="H28" s="4" t="s">
        <v>459</v>
      </c>
      <c r="I28" s="1" t="e" cm="1">
        <f t="array" ref="I28">_xll.H($H28,25)/$B28</f>
        <v>#VALUE!</v>
      </c>
      <c r="J28" s="1" t="e" cm="1">
        <f t="array" ref="J28">_xll.S($H28,25)/$B28</f>
        <v>#VALUE!</v>
      </c>
      <c r="K28" s="1" t="e" cm="1">
        <f t="array" ref="K28">_xll.CP($H28,25)/$B28</f>
        <v>#VALUE!</v>
      </c>
      <c r="L28" s="8" t="e" cm="1">
        <f t="array" ref="L28">IF(_xll.DE(H28)&gt;0,_xll.MW(H28)/(602.2*_xll.DE(H28)),"")/B28</f>
        <v>#VALUE!</v>
      </c>
      <c r="N28" s="1" t="str">
        <f t="shared" si="8"/>
        <v/>
      </c>
      <c r="O28" s="1" t="str">
        <f t="shared" si="1"/>
        <v/>
      </c>
      <c r="Q28" s="1" t="str">
        <f t="shared" si="2"/>
        <v/>
      </c>
      <c r="R28" s="1" t="str">
        <f t="shared" si="3"/>
        <v/>
      </c>
      <c r="T28" s="1" t="str">
        <f t="shared" si="4"/>
        <v/>
      </c>
      <c r="U28" s="1" t="str">
        <f t="shared" si="5"/>
        <v/>
      </c>
      <c r="W28" s="8" t="str">
        <f t="shared" si="6"/>
        <v/>
      </c>
      <c r="X28" s="8" t="str">
        <f t="shared" si="7"/>
        <v/>
      </c>
    </row>
    <row r="29" spans="1:24">
      <c r="A29" s="4" t="s">
        <v>230</v>
      </c>
      <c r="B29" s="4">
        <v>1</v>
      </c>
      <c r="C29" s="1" cm="1">
        <f t="array" ref="C29">_xll.H($A29,25)/$B29</f>
        <v>-435.22001708984379</v>
      </c>
      <c r="D29" s="1" cm="1">
        <f t="array" ref="D29">_xll.S($A29,25)/$B29</f>
        <v>95.230003631591799</v>
      </c>
      <c r="E29" s="1" cm="1">
        <f t="array" ref="E29">_xll.CP($A29,25)/$B29</f>
        <v>52.259890309775521</v>
      </c>
      <c r="F29" s="8" cm="1">
        <f t="array" ref="F29">IF(_xll.DE(A29)&gt;0,_xll.MW(A29)/(602.2*_xll.DE(A29)),"")/$B29</f>
        <v>7.1713717594575233E-2</v>
      </c>
      <c r="H29" s="4" t="s">
        <v>460</v>
      </c>
      <c r="I29" s="1" cm="1">
        <f t="array" ref="I29">_xll.H($H29,25)/$B29</f>
        <v>-559.70001831054685</v>
      </c>
      <c r="J29" s="1" cm="1">
        <f t="array" ref="J29">_xll.S($H29,25)/$B29</f>
        <v>77.699999038696291</v>
      </c>
      <c r="K29" s="1" cm="1">
        <f t="array" ref="K29">_xll.CP($H29,25)/$B29</f>
        <v>50.629647073064774</v>
      </c>
      <c r="L29" s="8" cm="1">
        <f t="array" ref="L29">IF(_xll.DE(H29)&gt;0,_xll.MW(H29)/(602.2*_xll.DE(H29)),"")/B29</f>
        <v>5.4210707409463363E-2</v>
      </c>
      <c r="N29" s="1">
        <f t="shared" si="8"/>
        <v>95.230003631591799</v>
      </c>
      <c r="O29" s="1">
        <f t="shared" si="1"/>
        <v>77.699999038696291</v>
      </c>
      <c r="Q29" s="1">
        <f t="shared" si="2"/>
        <v>-435.22001708984379</v>
      </c>
      <c r="R29" s="1">
        <f t="shared" si="3"/>
        <v>-559.70001831054685</v>
      </c>
      <c r="T29" s="1">
        <f t="shared" si="4"/>
        <v>52.259890309775521</v>
      </c>
      <c r="U29" s="1">
        <f t="shared" si="5"/>
        <v>50.629647073064774</v>
      </c>
      <c r="W29" s="8">
        <f t="shared" si="6"/>
        <v>7.1713717594575233E-2</v>
      </c>
      <c r="X29" s="8">
        <f t="shared" si="7"/>
        <v>5.4210707409463363E-2</v>
      </c>
    </row>
    <row r="30" spans="1:24">
      <c r="A30" s="4" t="s">
        <v>238</v>
      </c>
      <c r="B30" s="4">
        <v>1</v>
      </c>
      <c r="C30" s="1" cm="1">
        <f t="array" ref="C30">_xll.H($A30,25)/$B30</f>
        <v>-137.70000411987306</v>
      </c>
      <c r="D30" s="1" cm="1">
        <f t="array" ref="D30">_xll.S($A30,25)/$B30</f>
        <v>219.6181989440918</v>
      </c>
      <c r="E30" s="1" cm="1">
        <f t="array" ref="E30">_xll.CP($A30,25)/$B30</f>
        <v>75.411245922367854</v>
      </c>
      <c r="F30" s="8" cm="1">
        <f t="array" ref="F30">IF(_xll.DE(A30)&gt;0,_xll.MW(A30)/(602.2*_xll.DE(A30)),"")/$B30</f>
        <v>7.3007784573447448E-2</v>
      </c>
      <c r="H30" s="4" t="s">
        <v>461</v>
      </c>
      <c r="I30" s="1" t="e" cm="1">
        <f t="array" ref="I30">_xll.H($H30,25)/$B30</f>
        <v>#VALUE!</v>
      </c>
      <c r="J30" s="1" t="e" cm="1">
        <f t="array" ref="J30">_xll.S($H30,25)/$B30</f>
        <v>#VALUE!</v>
      </c>
      <c r="K30" s="1" t="e" cm="1">
        <f t="array" ref="K30">_xll.CP($H30,25)/$B30</f>
        <v>#VALUE!</v>
      </c>
      <c r="L30" s="8" t="e" cm="1">
        <f t="array" ref="L30">IF(_xll.DE(H30)&gt;0,_xll.MW(H30)/(602.2*_xll.DE(H30)),"")/B30</f>
        <v>#VALUE!</v>
      </c>
      <c r="N30" s="1" t="str">
        <f t="shared" si="8"/>
        <v/>
      </c>
      <c r="O30" s="1" t="str">
        <f t="shared" si="1"/>
        <v/>
      </c>
      <c r="Q30" s="1" t="str">
        <f t="shared" si="2"/>
        <v/>
      </c>
      <c r="R30" s="1" t="str">
        <f t="shared" si="3"/>
        <v/>
      </c>
      <c r="T30" s="1" t="str">
        <f t="shared" si="4"/>
        <v/>
      </c>
      <c r="U30" s="1" t="str">
        <f t="shared" si="5"/>
        <v/>
      </c>
      <c r="W30" s="8" t="str">
        <f t="shared" si="6"/>
        <v/>
      </c>
      <c r="X30" s="8" t="str">
        <f t="shared" si="7"/>
        <v/>
      </c>
    </row>
    <row r="31" spans="1:24">
      <c r="A31" s="4" t="s">
        <v>285</v>
      </c>
      <c r="B31" s="4">
        <v>1</v>
      </c>
      <c r="C31" s="1" cm="1">
        <f t="array" ref="C31">_xll.H($A31,25)/$B31</f>
        <v>-173.20000173950197</v>
      </c>
      <c r="D31" s="1" cm="1">
        <f t="array" ref="D31">_xll.S($A31,25)/$B31</f>
        <v>104.18160638427734</v>
      </c>
      <c r="E31" s="1" cm="1">
        <f t="array" ref="E31">_xll.CP($A31,25)/$B31</f>
        <v>75.273297999999997</v>
      </c>
      <c r="F31" s="8" cm="1">
        <f t="array" ref="F31">IF(_xll.DE(A31)&gt;0,_xll.MW(A31)/(602.2*_xll.DE(A31)),"")/$B31</f>
        <v>7.361590833610096E-2</v>
      </c>
      <c r="H31" s="4" t="s">
        <v>462</v>
      </c>
      <c r="I31" s="1" cm="1">
        <f t="array" ref="I31">_xll.H($H31,25)/$B31</f>
        <v>-468.608</v>
      </c>
      <c r="J31" s="1" cm="1">
        <f t="array" ref="J31">_xll.S($H31,25)/$B31</f>
        <v>88.700811172485359</v>
      </c>
      <c r="K31" s="1" cm="1">
        <f t="array" ref="K31">_xll.CP($H31,25)/$B31</f>
        <v>65.943752957001692</v>
      </c>
      <c r="L31" s="8" cm="1">
        <f t="array" ref="L31">IF(_xll.DE(H31)&gt;0,_xll.MW(H31)/(602.2*_xll.DE(H31)),"")/B31</f>
        <v>4.1634608457470731E-2</v>
      </c>
      <c r="N31" s="1">
        <f t="shared" si="8"/>
        <v>104.18160638427734</v>
      </c>
      <c r="O31" s="1">
        <f t="shared" si="1"/>
        <v>88.700811172485359</v>
      </c>
      <c r="Q31" s="1">
        <f t="shared" si="2"/>
        <v>-173.20000173950197</v>
      </c>
      <c r="R31" s="1">
        <f t="shared" si="3"/>
        <v>-468.608</v>
      </c>
      <c r="T31" s="1">
        <f t="shared" si="4"/>
        <v>75.273297999999997</v>
      </c>
      <c r="U31" s="1">
        <f t="shared" si="5"/>
        <v>65.943752957001692</v>
      </c>
      <c r="W31" s="8">
        <f t="shared" si="6"/>
        <v>7.361590833610096E-2</v>
      </c>
      <c r="X31" s="8">
        <f t="shared" si="7"/>
        <v>4.1634608457470731E-2</v>
      </c>
    </row>
    <row r="32" spans="1:24">
      <c r="A32" s="4" t="s">
        <v>312</v>
      </c>
      <c r="B32" s="4">
        <v>1</v>
      </c>
      <c r="C32" s="1" cm="1">
        <f t="array" ref="C32">_xll.H($A32,25)/$B32</f>
        <v>-289.99998864746095</v>
      </c>
      <c r="D32" s="1" cm="1">
        <f t="array" ref="D32">_xll.S($A32,25)/$B32</f>
        <v>95.000002059936534</v>
      </c>
      <c r="E32" s="1" cm="1">
        <f t="array" ref="E32">_xll.CP($A32,25)/$B32</f>
        <v>71.000203294942068</v>
      </c>
      <c r="F32" s="8" cm="1">
        <f t="array" ref="F32">IF(_xll.DE(A32)&gt;0,_xll.MW(A32)/(602.2*_xll.DE(A32)),"")/$B32</f>
        <v>7.4603495941121034E-2</v>
      </c>
      <c r="H32" s="4" t="s">
        <v>463</v>
      </c>
      <c r="I32" s="1" cm="1">
        <f t="array" ref="I32">_xll.H($H32,25)/$B32</f>
        <v>-711.28</v>
      </c>
      <c r="J32" s="1" cm="1">
        <f t="array" ref="J32">_xll.S($H32,25)/$B32</f>
        <v>104.60000000000001</v>
      </c>
      <c r="K32" s="1" cm="1">
        <f t="array" ref="K32">_xll.CP($H32,25)/$B32</f>
        <v>92.220087682065966</v>
      </c>
      <c r="L32" s="8" t="e" cm="1">
        <f t="array" ref="L32">IF(_xll.DE(H32)&gt;0,_xll.MW(H32)/(602.2*_xll.DE(H32)),"")/B32</f>
        <v>#VALUE!</v>
      </c>
      <c r="N32" s="1">
        <f t="shared" si="8"/>
        <v>95.000002059936534</v>
      </c>
      <c r="O32" s="1">
        <f t="shared" si="1"/>
        <v>104.60000000000001</v>
      </c>
      <c r="Q32" s="1">
        <f t="shared" si="2"/>
        <v>-289.99998864746095</v>
      </c>
      <c r="R32" s="1">
        <f t="shared" si="3"/>
        <v>-711.28</v>
      </c>
      <c r="T32" s="1">
        <f t="shared" si="4"/>
        <v>71.000203294942068</v>
      </c>
      <c r="U32" s="1">
        <f t="shared" si="5"/>
        <v>92.220087682065966</v>
      </c>
      <c r="W32" s="8" t="str">
        <f t="shared" si="6"/>
        <v/>
      </c>
      <c r="X32" s="8" t="str">
        <f t="shared" si="7"/>
        <v/>
      </c>
    </row>
    <row r="33" spans="1:24">
      <c r="A33" s="4" t="s">
        <v>14</v>
      </c>
      <c r="B33" s="4">
        <v>1</v>
      </c>
      <c r="C33" s="1" cm="1">
        <f t="array" ref="C33">_xll.H($A33,25)/$B33</f>
        <v>-431.00000976562501</v>
      </c>
      <c r="D33" s="1" cm="1">
        <f t="array" ref="D33">_xll.S($A33,25)/$B33</f>
        <v>109.99999734497071</v>
      </c>
      <c r="E33" s="1" cm="1">
        <f t="array" ref="E33">_xll.CP($A33,25)/$B33</f>
        <v>74.000008185075814</v>
      </c>
      <c r="F33" s="8" cm="1">
        <f t="array" ref="F33">IF(_xll.DE(A33)&gt;0,_xll.MW(A33)/(602.2*_xll.DE(A33)),"")/$B33</f>
        <v>7.478597194314289E-2</v>
      </c>
      <c r="H33" s="4" t="s">
        <v>464</v>
      </c>
      <c r="I33" s="1" cm="1">
        <f t="array" ref="I33">_xll.H($H33,25)/$B33</f>
        <v>-962.30001721191411</v>
      </c>
      <c r="J33" s="1" cm="1">
        <f t="array" ref="J33">_xll.S($H33,25)/$B33</f>
        <v>75.300005538940439</v>
      </c>
      <c r="K33" s="1" cm="1">
        <f t="array" ref="K33">_xll.CP($H33,25)/$B33</f>
        <v>66.000350799174029</v>
      </c>
      <c r="L33" s="8" t="e" cm="1">
        <f t="array" ref="L33">IF(_xll.DE(H33)&gt;0,_xll.MW(H33)/(602.2*_xll.DE(H33)),"")/B33</f>
        <v>#VALUE!</v>
      </c>
      <c r="N33" s="1">
        <f t="shared" si="8"/>
        <v>109.99999734497071</v>
      </c>
      <c r="O33" s="1">
        <f t="shared" si="1"/>
        <v>75.300005538940439</v>
      </c>
      <c r="Q33" s="1">
        <f t="shared" si="2"/>
        <v>-431.00000976562501</v>
      </c>
      <c r="R33" s="1">
        <f t="shared" si="3"/>
        <v>-962.30001721191411</v>
      </c>
      <c r="T33" s="1">
        <f t="shared" si="4"/>
        <v>74.000008185075814</v>
      </c>
      <c r="U33" s="1">
        <f t="shared" si="5"/>
        <v>66.000350799174029</v>
      </c>
      <c r="W33" s="8" t="str">
        <f t="shared" si="6"/>
        <v/>
      </c>
      <c r="X33" s="8" t="str">
        <f t="shared" si="7"/>
        <v/>
      </c>
    </row>
    <row r="34" spans="1:24">
      <c r="A34" s="4" t="s">
        <v>320</v>
      </c>
      <c r="B34" s="4">
        <v>1</v>
      </c>
      <c r="C34" s="1" cm="1">
        <f t="array" ref="C34">_xll.H($A34,25)/$B34</f>
        <v>-812.00001928710935</v>
      </c>
      <c r="D34" s="1" cm="1">
        <f t="array" ref="D34">_xll.S($A34,25)/$B34</f>
        <v>127.84999787902832</v>
      </c>
      <c r="E34" s="1" cm="1">
        <f t="array" ref="E34">_xll.CP($A34,25)/$B34</f>
        <v>75.849451984080517</v>
      </c>
      <c r="F34" s="8" cm="1">
        <f t="array" ref="F34">IF(_xll.DE(A34)&gt;0,_xll.MW(A34)/(602.2*_xll.DE(A34)),"")/$B34</f>
        <v>7.5529180644554647E-2</v>
      </c>
      <c r="H34" s="4" t="s">
        <v>465</v>
      </c>
      <c r="I34" s="1" t="e" cm="1">
        <f t="array" ref="I34">_xll.H($H34,25)/$B34</f>
        <v>#VALUE!</v>
      </c>
      <c r="J34" s="1" t="e" cm="1">
        <f t="array" ref="J34">_xll.S($H34,25)/$B34</f>
        <v>#VALUE!</v>
      </c>
      <c r="K34" s="1" t="e" cm="1">
        <f t="array" ref="K34">_xll.CP($H34,25)/$B34</f>
        <v>#VALUE!</v>
      </c>
      <c r="L34" s="8" t="e" cm="1">
        <f t="array" ref="L34">IF(_xll.DE(H34)&gt;0,_xll.MW(H34)/(602.2*_xll.DE(H34)),"")/B34</f>
        <v>#VALUE!</v>
      </c>
      <c r="N34" s="1" t="str">
        <f t="shared" si="8"/>
        <v/>
      </c>
      <c r="O34" s="1" t="str">
        <f t="shared" si="1"/>
        <v/>
      </c>
      <c r="Q34" s="1" t="str">
        <f t="shared" si="2"/>
        <v/>
      </c>
      <c r="R34" s="1" t="str">
        <f t="shared" si="3"/>
        <v/>
      </c>
      <c r="T34" s="1" t="str">
        <f t="shared" si="4"/>
        <v/>
      </c>
      <c r="U34" s="1" t="str">
        <f t="shared" si="5"/>
        <v/>
      </c>
      <c r="W34" s="8" t="str">
        <f t="shared" si="6"/>
        <v/>
      </c>
      <c r="X34" s="8" t="str">
        <f t="shared" si="7"/>
        <v/>
      </c>
    </row>
    <row r="35" spans="1:24">
      <c r="A35" s="4" t="s">
        <v>131</v>
      </c>
      <c r="B35" s="4">
        <v>1</v>
      </c>
      <c r="C35" s="1" cm="1">
        <f t="array" ref="C35">_xll.H($A35,25)/$B35</f>
        <v>-781.99998083496098</v>
      </c>
      <c r="D35" s="1" cm="1">
        <f t="array" ref="D35">_xll.S($A35,25)/$B35</f>
        <v>119.98000343322754</v>
      </c>
      <c r="E35" s="1" cm="1">
        <f t="array" ref="E35">_xll.CP($A35,25)/$B35</f>
        <v>70.240234659729296</v>
      </c>
      <c r="F35" s="8" cm="1">
        <f t="array" ref="F35">IF(_xll.DE(A35)&gt;0,_xll.MW(A35)/(602.2*_xll.DE(A35)),"")/$B35</f>
        <v>7.6871837066415552E-2</v>
      </c>
      <c r="H35" s="4" t="s">
        <v>466</v>
      </c>
      <c r="I35" s="1" t="e" cm="1">
        <f t="array" ref="I35">_xll.H($H35,25)/$B35</f>
        <v>#VALUE!</v>
      </c>
      <c r="J35" s="1" t="e" cm="1">
        <f t="array" ref="J35">_xll.S($H35,25)/$B35</f>
        <v>#VALUE!</v>
      </c>
      <c r="K35" s="1" t="e" cm="1">
        <f t="array" ref="K35">_xll.CP($H35,25)/$B35</f>
        <v>#VALUE!</v>
      </c>
      <c r="L35" s="8" t="e" cm="1">
        <f t="array" ref="L35">IF(_xll.DE(H35)&gt;0,_xll.MW(H35)/(602.2*_xll.DE(H35)),"")/B35</f>
        <v>#VALUE!</v>
      </c>
      <c r="N35" s="1" t="str">
        <f t="shared" si="8"/>
        <v/>
      </c>
      <c r="O35" s="1" t="str">
        <f t="shared" si="1"/>
        <v/>
      </c>
      <c r="Q35" s="1" t="str">
        <f t="shared" si="2"/>
        <v/>
      </c>
      <c r="R35" s="1" t="str">
        <f t="shared" si="3"/>
        <v/>
      </c>
      <c r="T35" s="1" t="str">
        <f t="shared" si="4"/>
        <v/>
      </c>
      <c r="U35" s="1" t="str">
        <f t="shared" si="5"/>
        <v/>
      </c>
      <c r="W35" s="8" t="str">
        <f t="shared" si="6"/>
        <v/>
      </c>
      <c r="X35" s="8" t="str">
        <f t="shared" si="7"/>
        <v/>
      </c>
    </row>
    <row r="36" spans="1:24">
      <c r="A36" s="4" t="s">
        <v>33</v>
      </c>
      <c r="B36" s="4">
        <v>1</v>
      </c>
      <c r="C36" s="1" cm="1">
        <f t="array" ref="C36">_xll.H($A36,25)/$B36</f>
        <v>-359.40560638427735</v>
      </c>
      <c r="D36" s="1" cm="1">
        <f t="array" ref="D36">_xll.S($A36,25)/$B36</f>
        <v>135.98000000000002</v>
      </c>
      <c r="E36" s="1" cm="1">
        <f t="array" ref="E36">_xll.CP($A36,25)/$B36</f>
        <v>77.093074777220323</v>
      </c>
      <c r="F36" s="8" cm="1">
        <f t="array" ref="F36">IF(_xll.DE(A36)&gt;0,_xll.MW(A36)/(602.2*_xll.DE(A36)),"")/$B36</f>
        <v>7.722686801487301E-2</v>
      </c>
      <c r="H36" s="4" t="s">
        <v>467</v>
      </c>
      <c r="I36" s="1" cm="1">
        <f t="array" ref="I36">_xll.H($H36,25)/$B36</f>
        <v>-675.99997265625007</v>
      </c>
      <c r="J36" s="1" cm="1">
        <f t="array" ref="J36">_xll.S($H36,25)/$B36</f>
        <v>106.00000019836426</v>
      </c>
      <c r="K36" s="1" cm="1">
        <f t="array" ref="K36">_xll.CP($H36,25)/$B36</f>
        <v>72.258777026263942</v>
      </c>
      <c r="L36" s="8" cm="1">
        <f t="array" ref="L36">IF(_xll.DE(H36)&gt;0,_xll.MW(H36)/(602.2*_xll.DE(H36)),"")/B36</f>
        <v>4.8242703003009861E-2</v>
      </c>
      <c r="N36" s="1">
        <f t="shared" si="8"/>
        <v>135.98000000000002</v>
      </c>
      <c r="O36" s="1">
        <f t="shared" si="1"/>
        <v>106.00000019836426</v>
      </c>
      <c r="Q36" s="1">
        <f t="shared" si="2"/>
        <v>-359.40560638427735</v>
      </c>
      <c r="R36" s="1">
        <f t="shared" si="3"/>
        <v>-675.99997265625007</v>
      </c>
      <c r="T36" s="1">
        <f t="shared" si="4"/>
        <v>77.093074777220323</v>
      </c>
      <c r="U36" s="1">
        <f t="shared" si="5"/>
        <v>72.258777026263942</v>
      </c>
      <c r="W36" s="8">
        <f t="shared" si="6"/>
        <v>7.722686801487301E-2</v>
      </c>
      <c r="X36" s="8">
        <f t="shared" si="7"/>
        <v>4.8242703003009861E-2</v>
      </c>
    </row>
    <row r="37" spans="1:24">
      <c r="A37" s="4" t="s">
        <v>13</v>
      </c>
      <c r="B37" s="4">
        <v>1</v>
      </c>
      <c r="C37" s="1" cm="1">
        <f t="array" ref="C37">_xll.H($A37,25)/$B37</f>
        <v>-257.31601596069339</v>
      </c>
      <c r="D37" s="1" cm="1">
        <f t="array" ref="D37">_xll.S($A37,25)/$B37</f>
        <v>130.54080319213867</v>
      </c>
      <c r="E37" s="1" cm="1">
        <f t="array" ref="E37">_xll.CP($A37,25)/$B37</f>
        <v>75.036881586572619</v>
      </c>
      <c r="F37" s="8" cm="1">
        <f t="array" ref="F37">IF(_xll.DE(A37)&gt;0,_xll.MW(A37)/(602.2*_xll.DE(A37)),"")/$B37</f>
        <v>7.781927575285251E-2</v>
      </c>
      <c r="H37" s="4" t="s">
        <v>468</v>
      </c>
      <c r="I37" s="1" t="e" cm="1">
        <f t="array" ref="I37">_xll.H($H37,25)/$B37</f>
        <v>#VALUE!</v>
      </c>
      <c r="J37" s="1" t="e" cm="1">
        <f t="array" ref="J37">_xll.S($H37,25)/$B37</f>
        <v>#VALUE!</v>
      </c>
      <c r="K37" s="1" t="e" cm="1">
        <f t="array" ref="K37">_xll.CP($H37,25)/$B37</f>
        <v>#VALUE!</v>
      </c>
      <c r="L37" s="8" t="e" cm="1">
        <f t="array" ref="L37">IF(_xll.DE(H37)&gt;0,_xll.MW(H37)/(602.2*_xll.DE(H37)),"")/B37</f>
        <v>#VALUE!</v>
      </c>
      <c r="N37" s="1" t="str">
        <f t="shared" si="8"/>
        <v/>
      </c>
      <c r="O37" s="1" t="str">
        <f t="shared" si="1"/>
        <v/>
      </c>
      <c r="Q37" s="1" t="str">
        <f t="shared" si="2"/>
        <v/>
      </c>
      <c r="R37" s="1" t="str">
        <f t="shared" si="3"/>
        <v/>
      </c>
      <c r="T37" s="1" t="str">
        <f t="shared" si="4"/>
        <v/>
      </c>
      <c r="U37" s="1" t="str">
        <f t="shared" si="5"/>
        <v/>
      </c>
      <c r="W37" s="8" t="str">
        <f t="shared" si="6"/>
        <v/>
      </c>
      <c r="X37" s="8" t="str">
        <f t="shared" si="7"/>
        <v/>
      </c>
    </row>
    <row r="38" spans="1:24">
      <c r="A38" s="4" t="s">
        <v>7</v>
      </c>
      <c r="B38" s="4">
        <v>1</v>
      </c>
      <c r="C38" s="1" cm="1">
        <f t="array" ref="C38">_xll.H($A38,25)/$B38</f>
        <v>-415.99999053955082</v>
      </c>
      <c r="D38" s="1" cm="1">
        <f t="array" ref="D38">_xll.S($A38,25)/$B38</f>
        <v>111.49999926757813</v>
      </c>
      <c r="E38" s="1" cm="1">
        <f t="array" ref="E38">_xll.CP($A38,25)/$B38</f>
        <v>71.339639649370682</v>
      </c>
      <c r="F38" s="8" cm="1">
        <f t="array" ref="F38">IF(_xll.DE(A38)&gt;0,_xll.MW(A38)/(602.2*_xll.DE(A38)),"")/$B38</f>
        <v>7.7851225337224494E-2</v>
      </c>
      <c r="H38" s="4" t="s">
        <v>469</v>
      </c>
      <c r="I38" s="1" cm="1">
        <f t="array" ref="I38">_xll.H($H38,25)/$B38</f>
        <v>-764.39999658203124</v>
      </c>
      <c r="J38" s="1" cm="1">
        <f t="array" ref="J38">_xll.S($H38,25)/$B38</f>
        <v>73.680003143310543</v>
      </c>
      <c r="K38" s="1" cm="1">
        <f t="array" ref="K38">_xll.CP($H38,25)/$B38</f>
        <v>65.650187602312258</v>
      </c>
      <c r="L38" s="8" cm="1">
        <f t="array" ref="L38">IF(_xll.DE(H38)&gt;0,_xll.MW(H38)/(602.2*_xll.DE(H38)),"")/B38</f>
        <v>3.4679847397705313E-2</v>
      </c>
      <c r="N38" s="1">
        <f t="shared" si="8"/>
        <v>111.49999926757813</v>
      </c>
      <c r="O38" s="1">
        <f t="shared" si="1"/>
        <v>73.680003143310543</v>
      </c>
      <c r="Q38" s="1">
        <f t="shared" si="2"/>
        <v>-415.99999053955082</v>
      </c>
      <c r="R38" s="1">
        <f t="shared" si="3"/>
        <v>-764.39999658203124</v>
      </c>
      <c r="T38" s="1">
        <f t="shared" si="4"/>
        <v>71.339639649370682</v>
      </c>
      <c r="U38" s="1">
        <f t="shared" si="5"/>
        <v>65.650187602312258</v>
      </c>
      <c r="W38" s="8">
        <f t="shared" si="6"/>
        <v>7.7851225337224494E-2</v>
      </c>
      <c r="X38" s="8">
        <f t="shared" si="7"/>
        <v>3.4679847397705313E-2</v>
      </c>
    </row>
    <row r="39" spans="1:24">
      <c r="A39" s="4" t="s">
        <v>266</v>
      </c>
      <c r="B39" s="4">
        <v>1</v>
      </c>
      <c r="C39" s="1" cm="1">
        <f t="array" ref="C39">_xll.H($A39,25)/$B39</f>
        <v>-693.49997912597655</v>
      </c>
      <c r="D39" s="1" cm="1">
        <f t="array" ref="D39">_xll.S($A39,25)/$B39</f>
        <v>130.82000360107423</v>
      </c>
      <c r="E39" s="1" cm="1">
        <f t="array" ref="E39">_xll.CP($A39,25)/$B39</f>
        <v>77.199998397827144</v>
      </c>
      <c r="F39" s="8" cm="1">
        <f t="array" ref="F39">IF(_xll.DE(A39)&gt;0,_xll.MW(A39)/(602.2*_xll.DE(A39)),"")/$B39</f>
        <v>7.8867548215540206E-2</v>
      </c>
      <c r="H39" s="4" t="s">
        <v>470</v>
      </c>
      <c r="I39" s="1" t="e" cm="1">
        <f t="array" ref="I39">_xll.H($H39,25)/$B39</f>
        <v>#VALUE!</v>
      </c>
      <c r="J39" s="1" t="e" cm="1">
        <f t="array" ref="J39">_xll.S($H39,25)/$B39</f>
        <v>#VALUE!</v>
      </c>
      <c r="K39" s="1" t="e" cm="1">
        <f t="array" ref="K39">_xll.CP($H39,25)/$B39</f>
        <v>#VALUE!</v>
      </c>
      <c r="L39" s="8" t="e" cm="1">
        <f t="array" ref="L39">IF(_xll.DE(H39)&gt;0,_xll.MW(H39)/(602.2*_xll.DE(H39)),"")/B39</f>
        <v>#VALUE!</v>
      </c>
      <c r="N39" s="1" t="str">
        <f t="shared" si="8"/>
        <v/>
      </c>
      <c r="O39" s="1" t="str">
        <f t="shared" si="1"/>
        <v/>
      </c>
      <c r="Q39" s="1" t="str">
        <f t="shared" si="2"/>
        <v/>
      </c>
      <c r="R39" s="1" t="str">
        <f t="shared" si="3"/>
        <v/>
      </c>
      <c r="T39" s="1" t="str">
        <f t="shared" si="4"/>
        <v/>
      </c>
      <c r="U39" s="1" t="str">
        <f t="shared" si="5"/>
        <v/>
      </c>
      <c r="W39" s="8" t="str">
        <f t="shared" si="6"/>
        <v/>
      </c>
      <c r="X39" s="8" t="str">
        <f t="shared" si="7"/>
        <v/>
      </c>
    </row>
    <row r="40" spans="1:24">
      <c r="A40" s="4" t="s">
        <v>211</v>
      </c>
      <c r="B40" s="4">
        <v>1</v>
      </c>
      <c r="C40" s="1" cm="1">
        <f t="array" ref="C40">_xll.H($A40,25)/$B40</f>
        <v>-690.40002941894534</v>
      </c>
      <c r="D40" s="1" cm="1">
        <f t="array" ref="D40">_xll.S($A40,25)/$B40</f>
        <v>119.19999636840821</v>
      </c>
      <c r="E40" s="1" cm="1">
        <f t="array" ref="E40">_xll.CP($A40,25)/$B40</f>
        <v>89.959185271174917</v>
      </c>
      <c r="F40" s="8" cm="1">
        <f t="array" ref="F40">IF(_xll.DE(A40)&gt;0,_xll.MW(A40)/(602.2*_xll.DE(A40)),"")/$B40</f>
        <v>7.9481077785651999E-2</v>
      </c>
      <c r="H40" s="4" t="s">
        <v>471</v>
      </c>
      <c r="I40" s="1" t="e" cm="1">
        <f t="array" ref="I40">_xll.H($H40,25)/$B40</f>
        <v>#VALUE!</v>
      </c>
      <c r="J40" s="1" t="e" cm="1">
        <f t="array" ref="J40">_xll.S($H40,25)/$B40</f>
        <v>#VALUE!</v>
      </c>
      <c r="K40" s="1" t="e" cm="1">
        <f t="array" ref="K40">_xll.CP($H40,25)/$B40</f>
        <v>#VALUE!</v>
      </c>
      <c r="L40" s="8" t="e" cm="1">
        <f t="array" ref="L40">IF(_xll.DE(H40)&gt;0,_xll.MW(H40)/(602.2*_xll.DE(H40)),"")/B40</f>
        <v>#VALUE!</v>
      </c>
      <c r="N40" s="1" t="str">
        <f t="shared" si="8"/>
        <v/>
      </c>
      <c r="O40" s="1" t="str">
        <f t="shared" si="1"/>
        <v/>
      </c>
      <c r="Q40" s="1" t="str">
        <f t="shared" si="2"/>
        <v/>
      </c>
      <c r="R40" s="1" t="str">
        <f t="shared" si="3"/>
        <v/>
      </c>
      <c r="T40" s="1" t="str">
        <f t="shared" si="4"/>
        <v/>
      </c>
      <c r="U40" s="1" t="str">
        <f t="shared" si="5"/>
        <v/>
      </c>
      <c r="W40" s="8" t="str">
        <f t="shared" si="6"/>
        <v/>
      </c>
      <c r="X40" s="8" t="str">
        <f t="shared" si="7"/>
        <v/>
      </c>
    </row>
    <row r="41" spans="1:24">
      <c r="A41" s="4" t="s">
        <v>22</v>
      </c>
      <c r="B41" s="4">
        <v>1</v>
      </c>
      <c r="C41" s="1" cm="1">
        <f t="array" ref="C41">_xll.H($A41,25)/$B41</f>
        <v>-325.09678723144532</v>
      </c>
      <c r="D41" s="1" cm="1">
        <f t="array" ref="D41">_xll.S($A41,25)/$B41</f>
        <v>134.10000588989257</v>
      </c>
      <c r="E41" s="1" cm="1">
        <f t="array" ref="E41">_xll.CP($A41,25)/$B41</f>
        <v>78.050742830420347</v>
      </c>
      <c r="F41" s="8" cm="1">
        <f t="array" ref="F41">IF(_xll.DE(A41)&gt;0,_xll.MW(A41)/(602.2*_xll.DE(A41)),"")/$B41</f>
        <v>7.9714463722043855E-2</v>
      </c>
      <c r="H41" s="4" t="s">
        <v>472</v>
      </c>
      <c r="I41" s="1" cm="1">
        <f t="array" ref="I41">_xll.H($H41,25)/$B41</f>
        <v>-677.00000585937505</v>
      </c>
      <c r="J41" s="1" cm="1">
        <f t="array" ref="J41">_xll.S($H41,25)/$B41</f>
        <v>96.19999880981446</v>
      </c>
      <c r="K41" s="1" cm="1">
        <f t="array" ref="K41">_xll.CP($H41,25)/$B41</f>
        <v>72.395278002722605</v>
      </c>
      <c r="L41" s="8" cm="1">
        <f t="array" ref="L41">IF(_xll.DE(H41)&gt;0,_xll.MW(H41)/(602.2*_xll.DE(H41)),"")/B41</f>
        <v>5.6941760750216029E-2</v>
      </c>
      <c r="N41" s="1">
        <f t="shared" si="8"/>
        <v>134.10000588989257</v>
      </c>
      <c r="O41" s="1">
        <f t="shared" si="1"/>
        <v>96.19999880981446</v>
      </c>
      <c r="Q41" s="1">
        <f t="shared" si="2"/>
        <v>-325.09678723144532</v>
      </c>
      <c r="R41" s="1">
        <f t="shared" si="3"/>
        <v>-677.00000585937505</v>
      </c>
      <c r="T41" s="1">
        <f t="shared" si="4"/>
        <v>78.050742830420347</v>
      </c>
      <c r="U41" s="1">
        <f t="shared" si="5"/>
        <v>72.395278002722605</v>
      </c>
      <c r="W41" s="8">
        <f t="shared" si="6"/>
        <v>7.9714463722043855E-2</v>
      </c>
      <c r="X41" s="8">
        <f t="shared" si="7"/>
        <v>5.6941760750216029E-2</v>
      </c>
    </row>
    <row r="42" spans="1:24">
      <c r="A42" s="1" t="s">
        <v>56</v>
      </c>
      <c r="B42" s="4">
        <v>1</v>
      </c>
      <c r="C42" s="1" cm="1">
        <f t="array" ref="C42">_xll.H($A42,25)/$B42</f>
        <v>-224.26240957641602</v>
      </c>
      <c r="D42" s="1" cm="1">
        <f t="array" ref="D42">_xll.S($A42,25)/$B42</f>
        <v>146.02160638427736</v>
      </c>
      <c r="E42" s="1" cm="1">
        <f t="array" ref="E42">_xll.CP($A42,25)/$B42</f>
        <v>73.905842798609953</v>
      </c>
      <c r="F42" s="8" cm="1">
        <f t="array" ref="F42">IF(_xll.DE(A42)&gt;0,_xll.MW(A42)/(602.2*_xll.DE(A42)),"")/$B42</f>
        <v>8.0507189301000301E-2</v>
      </c>
      <c r="H42" s="1" t="s">
        <v>473</v>
      </c>
      <c r="I42" s="1" cm="1">
        <f t="array" ref="I42">_xll.H($H42,25)/$B42</f>
        <v>-422.584</v>
      </c>
      <c r="J42" s="1" cm="1">
        <f t="array" ref="J42">_xll.S($H42,25)/$B42</f>
        <v>116.31520478820801</v>
      </c>
      <c r="K42" s="1" cm="1">
        <f t="array" ref="K42">_xll.CP($H42,25)/$B42</f>
        <v>74.8566676419495</v>
      </c>
      <c r="L42" s="8" cm="1">
        <f t="array" ref="L42">IF(_xll.DE(H42)&gt;0,_xll.MW(H42)/(602.2*_xll.DE(H42)),"")/B42</f>
        <v>4.4267260530858214E-2</v>
      </c>
      <c r="N42" s="1">
        <f t="shared" si="8"/>
        <v>146.02160638427736</v>
      </c>
      <c r="O42" s="1">
        <f t="shared" si="1"/>
        <v>116.31520478820801</v>
      </c>
      <c r="Q42" s="1">
        <f t="shared" si="2"/>
        <v>-224.26240957641602</v>
      </c>
      <c r="R42" s="1">
        <f t="shared" si="3"/>
        <v>-422.584</v>
      </c>
      <c r="T42" s="1">
        <f t="shared" si="4"/>
        <v>73.905842798609953</v>
      </c>
      <c r="U42" s="1">
        <f t="shared" si="5"/>
        <v>74.8566676419495</v>
      </c>
      <c r="W42" s="8">
        <f t="shared" si="6"/>
        <v>8.0507189301000301E-2</v>
      </c>
      <c r="X42" s="8">
        <f t="shared" si="7"/>
        <v>4.4267260530858214E-2</v>
      </c>
    </row>
    <row r="43" spans="1:24">
      <c r="A43" s="4" t="s">
        <v>44</v>
      </c>
      <c r="B43" s="4">
        <v>1</v>
      </c>
      <c r="C43" s="1" cm="1">
        <f t="array" ref="C43">_xll.H($A43,25)/$B43</f>
        <v>-362.75281915283205</v>
      </c>
      <c r="D43" s="1" cm="1">
        <f t="array" ref="D43">_xll.S($A43,25)/$B43</f>
        <v>122.17279521179199</v>
      </c>
      <c r="E43" s="1" cm="1">
        <f t="array" ref="E43">_xll.CP($A43,25)/$B43</f>
        <v>73.545515199999997</v>
      </c>
      <c r="F43" s="8" cm="1">
        <f t="array" ref="F43">IF(_xll.DE(A43)&gt;0,_xll.MW(A43)/(602.2*_xll.DE(A43)),"")/$B43</f>
        <v>8.4727790522418869E-2</v>
      </c>
      <c r="H43" s="4" t="s">
        <v>474</v>
      </c>
      <c r="I43" s="1" t="e" cm="1">
        <f t="array" ref="I43">_xll.H($H43,25)/$B43</f>
        <v>#VALUE!</v>
      </c>
      <c r="J43" s="1" t="e" cm="1">
        <f t="array" ref="J43">_xll.S($H43,25)/$B43</f>
        <v>#VALUE!</v>
      </c>
      <c r="K43" s="1" t="e" cm="1">
        <f t="array" ref="K43">_xll.CP($H43,25)/$B43</f>
        <v>#VALUE!</v>
      </c>
      <c r="L43" s="8" t="e" cm="1">
        <f t="array" ref="L43">IF(_xll.DE(H43)&gt;0,_xll.MW(H43)/(602.2*_xll.DE(H43)),"")/B43</f>
        <v>#VALUE!</v>
      </c>
      <c r="N43" s="1" t="str">
        <f t="shared" si="8"/>
        <v/>
      </c>
      <c r="O43" s="1" t="str">
        <f t="shared" si="1"/>
        <v/>
      </c>
      <c r="Q43" s="1" t="str">
        <f t="shared" si="2"/>
        <v/>
      </c>
      <c r="R43" s="1" t="str">
        <f t="shared" si="3"/>
        <v/>
      </c>
      <c r="T43" s="1" t="str">
        <f t="shared" si="4"/>
        <v/>
      </c>
      <c r="U43" s="1" t="str">
        <f t="shared" si="5"/>
        <v/>
      </c>
      <c r="W43" s="8" t="str">
        <f t="shared" si="6"/>
        <v/>
      </c>
      <c r="X43" s="8" t="str">
        <f t="shared" si="7"/>
        <v/>
      </c>
    </row>
    <row r="44" spans="1:24">
      <c r="A44" s="4" t="s">
        <v>91</v>
      </c>
      <c r="B44" s="4">
        <v>1</v>
      </c>
      <c r="C44" s="1" cm="1">
        <f t="array" ref="C44">_xll.H($A44,25)/$B44</f>
        <v>-795.39004492187507</v>
      </c>
      <c r="D44" s="1" cm="1">
        <f t="array" ref="D44">_xll.S($A44,25)/$B44</f>
        <v>108.36799250793457</v>
      </c>
      <c r="E44" s="1" cm="1">
        <f t="array" ref="E44">_xll.CP($A44,25)/$B44</f>
        <v>72.856156706464915</v>
      </c>
      <c r="F44" s="8" cm="1">
        <f t="array" ref="F44">IF(_xll.DE(A44)&gt;0,_xll.MW(A44)/(602.2*_xll.DE(A44)),"")/$B44</f>
        <v>8.5719798782054213E-2</v>
      </c>
      <c r="H44" s="4" t="s">
        <v>475</v>
      </c>
      <c r="I44" s="1" cm="1">
        <f t="array" ref="I44">_xll.H($H44,25)/$B44</f>
        <v>-1228.0000417480469</v>
      </c>
      <c r="J44" s="1" cm="1">
        <f t="array" ref="J44">_xll.S($H44,25)/$B44</f>
        <v>68.449995162963887</v>
      </c>
      <c r="K44" s="1" cm="1">
        <f t="array" ref="K44">_xll.CP($H44,25)/$B44</f>
        <v>67.027051985924288</v>
      </c>
      <c r="L44" s="8" cm="1">
        <f t="array" ref="L44">IF(_xll.DE(H44)&gt;0,_xll.MW(H44)/(602.2*_xll.DE(H44)),"")/B44</f>
        <v>4.0770218155541223E-2</v>
      </c>
      <c r="N44" s="1">
        <f t="shared" si="8"/>
        <v>108.36799250793457</v>
      </c>
      <c r="O44" s="1">
        <f t="shared" si="1"/>
        <v>68.449995162963887</v>
      </c>
      <c r="Q44" s="1">
        <f t="shared" si="2"/>
        <v>-795.39004492187507</v>
      </c>
      <c r="R44" s="1">
        <f t="shared" si="3"/>
        <v>-1228.0000417480469</v>
      </c>
      <c r="T44" s="1">
        <f t="shared" si="4"/>
        <v>72.856156706464915</v>
      </c>
      <c r="U44" s="1">
        <f t="shared" si="5"/>
        <v>67.027051985924288</v>
      </c>
      <c r="W44" s="8">
        <f t="shared" si="6"/>
        <v>8.5719798782054213E-2</v>
      </c>
      <c r="X44" s="8">
        <f t="shared" si="7"/>
        <v>4.0770218155541223E-2</v>
      </c>
    </row>
    <row r="45" spans="1:24">
      <c r="A45" s="4" t="s">
        <v>28</v>
      </c>
      <c r="B45" s="4">
        <v>1</v>
      </c>
      <c r="C45" s="1" cm="1">
        <f t="array" ref="C45">_xll.H($A45,25)/$B45</f>
        <v>-833.84995312500007</v>
      </c>
      <c r="D45" s="1" cm="1">
        <f t="array" ref="D45">_xll.S($A45,25)/$B45</f>
        <v>114.80899415588379</v>
      </c>
      <c r="E45" s="1" cm="1">
        <f t="array" ref="E45">_xll.CP($A45,25)/$B45</f>
        <v>75.588110878341297</v>
      </c>
      <c r="F45" s="8" cm="1">
        <f t="array" ref="F45">IF(_xll.DE(A45)&gt;0,_xll.MW(A45)/(602.2*_xll.DE(A45)),"")/$B45</f>
        <v>8.6253199617076143E-2</v>
      </c>
      <c r="H45" s="4" t="s">
        <v>476</v>
      </c>
      <c r="I45" s="1" cm="1">
        <f t="array" ref="I45">_xll.H($H45,25)/$B45</f>
        <v>-1217.1259575195313</v>
      </c>
      <c r="J45" s="1" cm="1">
        <f t="array" ref="J45">_xll.S($H45,25)/$B45</f>
        <v>82.123002441406257</v>
      </c>
      <c r="K45" s="1" cm="1">
        <f t="array" ref="K45">_xll.CP($H45,25)/$B45</f>
        <v>69.83935708714445</v>
      </c>
      <c r="L45" s="8" cm="1">
        <f t="array" ref="L45">IF(_xll.DE(H45)&gt;0,_xll.MW(H45)/(602.2*_xll.DE(H45)),"")/B45</f>
        <v>4.9197288051904091E-2</v>
      </c>
      <c r="N45" s="1">
        <f t="shared" si="8"/>
        <v>114.80899415588379</v>
      </c>
      <c r="O45" s="1">
        <f t="shared" si="1"/>
        <v>82.123002441406257</v>
      </c>
      <c r="Q45" s="1">
        <f t="shared" si="2"/>
        <v>-833.84995312500007</v>
      </c>
      <c r="R45" s="1">
        <f t="shared" si="3"/>
        <v>-1217.1259575195313</v>
      </c>
      <c r="T45" s="1">
        <f t="shared" si="4"/>
        <v>75.588110878341297</v>
      </c>
      <c r="U45" s="1">
        <f t="shared" si="5"/>
        <v>69.83935708714445</v>
      </c>
      <c r="W45" s="8">
        <f t="shared" si="6"/>
        <v>8.6253199617076143E-2</v>
      </c>
      <c r="X45" s="8">
        <f t="shared" si="7"/>
        <v>4.9197288051904091E-2</v>
      </c>
    </row>
    <row r="46" spans="1:24">
      <c r="A46" s="4" t="s">
        <v>202</v>
      </c>
      <c r="B46" s="4">
        <v>1</v>
      </c>
      <c r="C46" s="1" cm="1">
        <f t="array" ref="C46">_xll.H($A46,25)/$B46</f>
        <v>-580.59997167968754</v>
      </c>
      <c r="D46" s="1" cm="1">
        <f t="array" ref="D46">_xll.S($A46,25)/$B46</f>
        <v>131.08000329589845</v>
      </c>
      <c r="E46" s="1" cm="1">
        <f t="array" ref="E46">_xll.CP($A46,25)/$B46</f>
        <v>93.199739476227492</v>
      </c>
      <c r="F46" s="8" cm="1">
        <f t="array" ref="F46">IF(_xll.DE(A46)&gt;0,_xll.MW(A46)/(602.2*_xll.DE(A46)),"")/$B46</f>
        <v>8.7069910328794409E-2</v>
      </c>
      <c r="H46" s="4" t="s">
        <v>477</v>
      </c>
      <c r="I46" s="1" cm="1">
        <f t="array" ref="I46">_xll.H($H46,25)/$B46</f>
        <v>-1297.0000344238281</v>
      </c>
      <c r="J46" s="1" cm="1">
        <f t="array" ref="J46">_xll.S($H46,25)/$B46</f>
        <v>96.599997726440435</v>
      </c>
      <c r="K46" s="1" cm="1">
        <f t="array" ref="K46">_xll.CP($H46,25)/$B46</f>
        <v>89.866534966563904</v>
      </c>
      <c r="L46" s="8" cm="1">
        <f t="array" ref="L46">IF(_xll.DE(H46)&gt;0,_xll.MW(H46)/(602.2*_xll.DE(H46)),"")/B46</f>
        <v>5.3296853050634245E-2</v>
      </c>
      <c r="N46" s="1">
        <f t="shared" si="8"/>
        <v>131.08000329589845</v>
      </c>
      <c r="O46" s="1">
        <f t="shared" si="1"/>
        <v>96.599997726440435</v>
      </c>
      <c r="Q46" s="1">
        <f t="shared" si="2"/>
        <v>-580.59997167968754</v>
      </c>
      <c r="R46" s="1">
        <f t="shared" si="3"/>
        <v>-1297.0000344238281</v>
      </c>
      <c r="T46" s="1">
        <f t="shared" si="4"/>
        <v>93.199739476227492</v>
      </c>
      <c r="U46" s="1">
        <f t="shared" si="5"/>
        <v>89.866534966563904</v>
      </c>
      <c r="W46" s="8">
        <f t="shared" si="6"/>
        <v>8.7069910328794409E-2</v>
      </c>
      <c r="X46" s="8">
        <f t="shared" si="7"/>
        <v>5.3296853050634245E-2</v>
      </c>
    </row>
    <row r="47" spans="1:24">
      <c r="A47" s="4" t="s">
        <v>318</v>
      </c>
      <c r="B47" s="4">
        <v>1</v>
      </c>
      <c r="C47" s="1" cm="1">
        <f t="array" ref="C47">_xll.H($A47,25)/$B47</f>
        <v>-935.40005615234384</v>
      </c>
      <c r="D47" s="1" cm="1">
        <f t="array" ref="D47">_xll.S($A47,25)/$B47</f>
        <v>143.92998944091798</v>
      </c>
      <c r="E47" s="1" cm="1">
        <f t="array" ref="E47">_xll.CP($A47,25)/$B47</f>
        <v>106.93894193876847</v>
      </c>
      <c r="F47" s="8" cm="1">
        <f t="array" ref="F47">IF(_xll.DE(A47)&gt;0,_xll.MW(A47)/(602.2*_xll.DE(A47)),"")/$B47</f>
        <v>8.7723000346085309E-2</v>
      </c>
      <c r="H47" s="4" t="s">
        <v>478</v>
      </c>
      <c r="I47" s="1" cm="1">
        <f t="array" ref="I47">_xll.H($H47,25)/$B47</f>
        <v>-1584.0620424804688</v>
      </c>
      <c r="J47" s="1" cm="1">
        <f t="array" ref="J47">_xll.S($H47,25)/$B47</f>
        <v>109.2699951324463</v>
      </c>
      <c r="K47" s="1" cm="1">
        <f t="array" ref="K47">_xll.CP($H47,25)/$B47</f>
        <v>99.575794153448669</v>
      </c>
      <c r="L47" s="8" cm="1">
        <f t="array" ref="L47">IF(_xll.DE(H47)&gt;0,_xll.MW(H47)/(602.2*_xll.DE(H47)),"")/B47</f>
        <v>5.1103540983736116E-2</v>
      </c>
      <c r="N47" s="1">
        <f t="shared" si="8"/>
        <v>143.92998944091798</v>
      </c>
      <c r="O47" s="1">
        <f t="shared" si="1"/>
        <v>109.2699951324463</v>
      </c>
      <c r="Q47" s="1">
        <f t="shared" si="2"/>
        <v>-935.40005615234384</v>
      </c>
      <c r="R47" s="1">
        <f t="shared" si="3"/>
        <v>-1584.0620424804688</v>
      </c>
      <c r="T47" s="1">
        <f t="shared" si="4"/>
        <v>106.93894193876847</v>
      </c>
      <c r="U47" s="1">
        <f t="shared" si="5"/>
        <v>99.575794153448669</v>
      </c>
      <c r="W47" s="8">
        <f t="shared" si="6"/>
        <v>8.7723000346085309E-2</v>
      </c>
      <c r="X47" s="8">
        <f t="shared" si="7"/>
        <v>5.1103540983736116E-2</v>
      </c>
    </row>
    <row r="48" spans="1:24">
      <c r="A48" s="1" t="s">
        <v>183</v>
      </c>
      <c r="B48" s="4">
        <v>1</v>
      </c>
      <c r="C48" s="1" cm="1">
        <f t="array" ref="C48">_xll.H($A48,25)/$B48</f>
        <v>-855.19999804687495</v>
      </c>
      <c r="D48" s="1" cm="1">
        <f t="array" ref="D48">_xll.S($A48,25)/$B48</f>
        <v>123.66649266052249</v>
      </c>
      <c r="E48" s="1" cm="1">
        <f t="array" ref="E48">_xll.CP($A48,25)/$B48</f>
        <v>75.064728879187584</v>
      </c>
      <c r="F48" s="8" cm="1">
        <f t="array" ref="F48">IF(_xll.DE(A48)&gt;0,_xll.MW(A48)/(602.2*_xll.DE(A48)),"")/$B48</f>
        <v>8.8663360374370684E-2</v>
      </c>
      <c r="H48" s="1" t="s">
        <v>479</v>
      </c>
      <c r="I48" s="1" cm="1">
        <f t="array" ref="I48">_xll.H($H48,25)/$B48</f>
        <v>-1208.758085205078</v>
      </c>
      <c r="J48" s="1" cm="1">
        <f t="array" ref="J48">_xll.S($H48,25)/$B48</f>
        <v>96.399363830566415</v>
      </c>
      <c r="K48" s="1" cm="1">
        <f t="array" ref="K48">_xll.CP($H48,25)/$B48</f>
        <v>72.171766956659454</v>
      </c>
      <c r="L48" s="8" cm="1">
        <f t="array" ref="L48">IF(_xll.DE(H48)&gt;0,_xll.MW(H48)/(602.2*_xll.DE(H48)),"")/B48</f>
        <v>5.9537595657423815E-2</v>
      </c>
      <c r="N48" s="1">
        <f t="shared" si="8"/>
        <v>123.66649266052249</v>
      </c>
      <c r="O48" s="1">
        <f t="shared" si="1"/>
        <v>96.399363830566415</v>
      </c>
      <c r="Q48" s="1">
        <f t="shared" si="2"/>
        <v>-855.19999804687495</v>
      </c>
      <c r="R48" s="1">
        <f t="shared" si="3"/>
        <v>-1208.758085205078</v>
      </c>
      <c r="T48" s="1">
        <f t="shared" si="4"/>
        <v>75.064728879187584</v>
      </c>
      <c r="U48" s="1">
        <f t="shared" si="5"/>
        <v>72.171766956659454</v>
      </c>
      <c r="W48" s="8">
        <f t="shared" si="6"/>
        <v>8.8663360374370684E-2</v>
      </c>
      <c r="X48" s="8">
        <f t="shared" si="7"/>
        <v>5.9537595657423815E-2</v>
      </c>
    </row>
    <row r="49" spans="1:24">
      <c r="A49" s="4" t="s">
        <v>317</v>
      </c>
      <c r="B49" s="4">
        <v>1</v>
      </c>
      <c r="C49" s="1" cm="1">
        <f t="array" ref="C49">_xll.H($A49,25)/$B49</f>
        <v>-424.03578466796876</v>
      </c>
      <c r="D49" s="1" cm="1">
        <f t="array" ref="D49">_xll.S($A49,25)/$B49</f>
        <v>158.15500527954103</v>
      </c>
      <c r="E49" s="1" cm="1">
        <f t="array" ref="E49">_xll.CP($A49,25)/$B49</f>
        <v>94.995934850928549</v>
      </c>
      <c r="F49" s="8" cm="1">
        <f t="array" ref="F49">IF(_xll.DE(A49)&gt;0,_xll.MW(A49)/(602.2*_xll.DE(A49)),"")/$B49</f>
        <v>8.9826163019075311E-2</v>
      </c>
      <c r="H49" s="4" t="s">
        <v>480</v>
      </c>
      <c r="I49" s="1" cm="1">
        <f t="array" ref="I49">_xll.H($H49,25)/$B49</f>
        <v>-910.00001721191404</v>
      </c>
      <c r="J49" s="1" cm="1">
        <f t="array" ref="J49">_xll.S($H49,25)/$B49</f>
        <v>96.000003341674812</v>
      </c>
      <c r="K49" s="1" cm="1">
        <f t="array" ref="K49">_xll.CP($H49,25)/$B49</f>
        <v>91.000110053797272</v>
      </c>
      <c r="L49" s="8" cm="1">
        <f t="array" ref="L49">IF(_xll.DE(H49)&gt;0,_xll.MW(H49)/(602.2*_xll.DE(H49)),"")/B49</f>
        <v>5.4736517070291812E-2</v>
      </c>
      <c r="N49" s="1">
        <f t="shared" si="8"/>
        <v>158.15500527954103</v>
      </c>
      <c r="O49" s="1">
        <f t="shared" si="1"/>
        <v>96.000003341674812</v>
      </c>
      <c r="Q49" s="1">
        <f t="shared" si="2"/>
        <v>-424.03578466796876</v>
      </c>
      <c r="R49" s="1">
        <f t="shared" si="3"/>
        <v>-910.00001721191404</v>
      </c>
      <c r="T49" s="1">
        <f t="shared" si="4"/>
        <v>94.995934850928549</v>
      </c>
      <c r="U49" s="1">
        <f t="shared" si="5"/>
        <v>91.000110053797272</v>
      </c>
      <c r="W49" s="8">
        <f t="shared" si="6"/>
        <v>8.9826163019075311E-2</v>
      </c>
      <c r="X49" s="8">
        <f t="shared" si="7"/>
        <v>5.4736517070291812E-2</v>
      </c>
    </row>
    <row r="50" spans="1:24">
      <c r="A50" s="4" t="s">
        <v>347</v>
      </c>
      <c r="B50" s="4">
        <v>1</v>
      </c>
      <c r="C50" s="1" cm="1">
        <f t="array" ref="C50">_xll.H($A50,25)/$B50</f>
        <v>-544.40003381347663</v>
      </c>
      <c r="D50" s="1" cm="1">
        <f t="array" ref="D50">_xll.S($A50,25)/$B50</f>
        <v>122.90000430297852</v>
      </c>
      <c r="E50" s="1" cm="1">
        <f t="array" ref="E50">_xll.CP($A50,25)/$B50</f>
        <v>91.800324266529927</v>
      </c>
      <c r="F50" s="8" cm="1">
        <f t="array" ref="F50">IF(_xll.DE(A50)&gt;0,_xll.MW(A50)/(602.2*_xll.DE(A50)),"")/$B50</f>
        <v>9.162403724924495E-2</v>
      </c>
      <c r="H50" s="4" t="s">
        <v>481</v>
      </c>
      <c r="I50" s="1" cm="1">
        <f t="array" ref="I50">_xll.H($H50,25)/$B50</f>
        <v>-1159.9999545898438</v>
      </c>
      <c r="J50" s="1" cm="1">
        <f t="array" ref="J50">_xll.S($H50,25)/$B50</f>
        <v>93.880000305175784</v>
      </c>
      <c r="K50" s="1" cm="1">
        <f t="array" ref="K50">_xll.CP($H50,25)/$B50</f>
        <v>78.739772347052863</v>
      </c>
      <c r="L50" s="8" cm="1">
        <f t="array" ref="L50">IF(_xll.DE(H50)&gt;0,_xll.MW(H50)/(602.2*_xll.DE(H50)),"")/B50</f>
        <v>4.7628568431829221E-2</v>
      </c>
      <c r="N50" s="1">
        <f t="shared" si="8"/>
        <v>122.90000430297852</v>
      </c>
      <c r="O50" s="1">
        <f t="shared" si="1"/>
        <v>93.880000305175784</v>
      </c>
      <c r="Q50" s="1">
        <f t="shared" si="2"/>
        <v>-544.40003381347663</v>
      </c>
      <c r="R50" s="1">
        <f t="shared" si="3"/>
        <v>-1159.9999545898438</v>
      </c>
      <c r="T50" s="1">
        <f t="shared" si="4"/>
        <v>91.800324266529927</v>
      </c>
      <c r="U50" s="1">
        <f t="shared" si="5"/>
        <v>78.739772347052863</v>
      </c>
      <c r="W50" s="8">
        <f t="shared" si="6"/>
        <v>9.162403724924495E-2</v>
      </c>
      <c r="X50" s="8">
        <f t="shared" si="7"/>
        <v>4.7628568431829221E-2</v>
      </c>
    </row>
    <row r="51" spans="1:24">
      <c r="A51" s="4" t="s">
        <v>291</v>
      </c>
      <c r="B51" s="4">
        <v>1</v>
      </c>
      <c r="C51" s="1" cm="1">
        <f t="array" ref="C51">_xll.H($A51,25)/$B51</f>
        <v>-530.00000897216796</v>
      </c>
      <c r="D51" s="1" cm="1">
        <f t="array" ref="D51">_xll.S($A51,25)/$B51</f>
        <v>142.00000643920899</v>
      </c>
      <c r="E51" s="1" cm="1">
        <f t="array" ref="E51">_xll.CP($A51,25)/$B51</f>
        <v>100.00137586032798</v>
      </c>
      <c r="F51" s="8" cm="1">
        <f t="array" ref="F51">IF(_xll.DE(A51)&gt;0,_xll.MW(A51)/(602.2*_xll.DE(A51)),"")/$B51</f>
        <v>9.1820408502158751E-2</v>
      </c>
      <c r="H51" s="4" t="s">
        <v>482</v>
      </c>
      <c r="I51" s="1" cm="1">
        <f t="array" ref="I51">_xll.H($H51,25)/$B51</f>
        <v>-1190.0000568847656</v>
      </c>
      <c r="J51" s="1" cm="1">
        <f t="array" ref="J51">_xll.S($H51,25)/$B51</f>
        <v>109.99999734497071</v>
      </c>
      <c r="K51" s="1" cm="1">
        <f t="array" ref="K51">_xll.CP($H51,25)/$B51</f>
        <v>91.99874778519046</v>
      </c>
      <c r="L51" s="8" cm="1">
        <f t="array" ref="L51">IF(_xll.DE(H51)&gt;0,_xll.MW(H51)/(602.2*_xll.DE(H51)),"")/B51</f>
        <v>6.4990711625485406E-2</v>
      </c>
      <c r="N51" s="1">
        <f t="shared" si="8"/>
        <v>142.00000643920899</v>
      </c>
      <c r="O51" s="1">
        <f t="shared" si="1"/>
        <v>109.99999734497071</v>
      </c>
      <c r="Q51" s="1">
        <f t="shared" si="2"/>
        <v>-530.00000897216796</v>
      </c>
      <c r="R51" s="1">
        <f t="shared" si="3"/>
        <v>-1190.0000568847656</v>
      </c>
      <c r="T51" s="1">
        <f t="shared" si="4"/>
        <v>100.00137586032798</v>
      </c>
      <c r="U51" s="1">
        <f t="shared" si="5"/>
        <v>91.99874778519046</v>
      </c>
      <c r="W51" s="8">
        <f t="shared" si="6"/>
        <v>9.1820408502158751E-2</v>
      </c>
      <c r="X51" s="8">
        <f t="shared" si="7"/>
        <v>6.4990711625485406E-2</v>
      </c>
    </row>
    <row r="52" spans="1:24">
      <c r="A52" s="4" t="s">
        <v>176</v>
      </c>
      <c r="B52" s="4">
        <v>1</v>
      </c>
      <c r="C52" s="1" cm="1">
        <f t="array" ref="C52">_xll.H($A52,25)/$B52</f>
        <v>-399.48830212402345</v>
      </c>
      <c r="D52" s="1" cm="1">
        <f t="array" ref="D52">_xll.S($A52,25)/$B52</f>
        <v>142.256</v>
      </c>
      <c r="E52" s="1" cm="1">
        <f t="array" ref="E52">_xll.CP($A52,25)/$B52</f>
        <v>96.941285388035723</v>
      </c>
      <c r="F52" s="8" cm="1">
        <f t="array" ref="F52">IF(_xll.DE(A52)&gt;0,_xll.MW(A52)/(602.2*_xll.DE(A52)),"")/$B52</f>
        <v>9.2944228588368843E-2</v>
      </c>
      <c r="H52" s="4" t="s">
        <v>483</v>
      </c>
      <c r="I52" s="1" cm="1">
        <f t="array" ref="I52">_xll.H($H52,25)/$B52</f>
        <v>-990.4000308837891</v>
      </c>
      <c r="J52" s="1" cm="1">
        <f t="array" ref="J52">_xll.S($H52,25)/$B52</f>
        <v>111.99999990844726</v>
      </c>
      <c r="K52" s="1" cm="1">
        <f t="array" ref="K52">_xll.CP($H52,25)/$B52</f>
        <v>91.39867513579496</v>
      </c>
      <c r="L52" s="8" cm="1">
        <f t="array" ref="L52">IF(_xll.DE(H52)&gt;0,_xll.MW(H52)/(602.2*_xll.DE(H52)),"")/B52</f>
        <v>4.841859470736129E-2</v>
      </c>
      <c r="N52" s="1">
        <f t="shared" si="8"/>
        <v>142.256</v>
      </c>
      <c r="O52" s="1">
        <f t="shared" si="1"/>
        <v>111.99999990844726</v>
      </c>
      <c r="Q52" s="1">
        <f t="shared" si="2"/>
        <v>-399.48830212402345</v>
      </c>
      <c r="R52" s="1">
        <f t="shared" si="3"/>
        <v>-990.4000308837891</v>
      </c>
      <c r="T52" s="1">
        <f t="shared" si="4"/>
        <v>96.941285388035723</v>
      </c>
      <c r="U52" s="1">
        <f t="shared" si="5"/>
        <v>91.39867513579496</v>
      </c>
      <c r="W52" s="8">
        <f t="shared" si="6"/>
        <v>9.2944228588368843E-2</v>
      </c>
      <c r="X52" s="8">
        <f t="shared" si="7"/>
        <v>4.841859470736129E-2</v>
      </c>
    </row>
    <row r="53" spans="1:24">
      <c r="A53" s="4" t="s">
        <v>397</v>
      </c>
      <c r="B53" s="4">
        <v>1</v>
      </c>
      <c r="C53" s="1" cm="1">
        <f t="array" ref="C53">_xll.H($A53,25)/$B53</f>
        <v>-961.09996459960939</v>
      </c>
      <c r="D53" s="1" cm="1">
        <f t="array" ref="D53">_xll.S($A53,25)/$B53</f>
        <v>159.4799981994629</v>
      </c>
      <c r="E53" s="1" cm="1">
        <f t="array" ref="E53">_xll.CP($A53,25)/$B53</f>
        <v>95.347701522962652</v>
      </c>
      <c r="F53" s="8" cm="1">
        <f t="array" ref="F53">IF(_xll.DE(A53)&gt;0,_xll.MW(A53)/(602.2*_xll.DE(A53)),"")/$B53</f>
        <v>9.3545774984685345E-2</v>
      </c>
      <c r="H53" s="4" t="s">
        <v>484</v>
      </c>
      <c r="I53" s="1" cm="1">
        <f t="array" ref="I53">_xll.H($H53,25)/$B53</f>
        <v>-1569.8369787597658</v>
      </c>
      <c r="J53" s="1" cm="1">
        <f t="array" ref="J53">_xll.S($H53,25)/$B53</f>
        <v>110.91999565124512</v>
      </c>
      <c r="K53" s="1" cm="1">
        <f t="array" ref="K53">_xll.CP($H53,25)/$B53</f>
        <v>94.569492089691735</v>
      </c>
      <c r="L53" s="8" cm="1">
        <f t="array" ref="L53">IF(_xll.DE(H53)&gt;0,_xll.MW(H53)/(602.2*_xll.DE(H53)),"")/B53</f>
        <v>4.6587150942484272E-2</v>
      </c>
      <c r="N53" s="1">
        <f t="shared" si="8"/>
        <v>159.4799981994629</v>
      </c>
      <c r="O53" s="1">
        <f t="shared" si="1"/>
        <v>110.91999565124512</v>
      </c>
      <c r="Q53" s="1">
        <f t="shared" si="2"/>
        <v>-961.09996459960939</v>
      </c>
      <c r="R53" s="1">
        <f t="shared" si="3"/>
        <v>-1569.8369787597658</v>
      </c>
      <c r="T53" s="1">
        <f t="shared" si="4"/>
        <v>95.347701522962652</v>
      </c>
      <c r="U53" s="1">
        <f t="shared" si="5"/>
        <v>94.569492089691735</v>
      </c>
      <c r="W53" s="8">
        <f t="shared" si="6"/>
        <v>9.3545774984685345E-2</v>
      </c>
      <c r="X53" s="8">
        <f t="shared" si="7"/>
        <v>4.6587150942484272E-2</v>
      </c>
    </row>
    <row r="54" spans="1:24">
      <c r="A54" s="4" t="s">
        <v>303</v>
      </c>
      <c r="B54" s="4">
        <v>1</v>
      </c>
      <c r="C54" s="1" cm="1">
        <f t="array" ref="C54">_xll.H($A54,25)/$B54</f>
        <v>-256.79999078369144</v>
      </c>
      <c r="D54" s="1" cm="1">
        <f t="array" ref="D54">_xll.S($A54,25)/$B54</f>
        <v>116.90000459289551</v>
      </c>
      <c r="E54" s="1" cm="1">
        <f t="array" ref="E54">_xll.CP($A54,25)/$B54</f>
        <v>85.842013047673589</v>
      </c>
      <c r="F54" s="8" cm="1">
        <f t="array" ref="F54">IF(_xll.DE(A54)&gt;0,_xll.MW(A54)/(602.2*_xll.DE(A54)),"")/$B54</f>
        <v>9.354880822359958E-2</v>
      </c>
      <c r="H54" s="4" t="s">
        <v>485</v>
      </c>
      <c r="I54" s="1" t="e" cm="1">
        <f t="array" ref="I54">_xll.H($H54,25)/$B54</f>
        <v>#VALUE!</v>
      </c>
      <c r="J54" s="1" t="e" cm="1">
        <f t="array" ref="J54">_xll.S($H54,25)/$B54</f>
        <v>#VALUE!</v>
      </c>
      <c r="K54" s="1" t="e" cm="1">
        <f t="array" ref="K54">_xll.CP($H54,25)/$B54</f>
        <v>#VALUE!</v>
      </c>
      <c r="L54" s="8" t="e" cm="1">
        <f t="array" ref="L54">IF(_xll.DE(H54)&gt;0,_xll.MW(H54)/(602.2*_xll.DE(H54)),"")/B54</f>
        <v>#VALUE!</v>
      </c>
      <c r="N54" s="1" t="str">
        <f t="shared" si="8"/>
        <v/>
      </c>
      <c r="O54" s="1" t="str">
        <f t="shared" si="1"/>
        <v/>
      </c>
      <c r="Q54" s="1" t="str">
        <f t="shared" si="2"/>
        <v/>
      </c>
      <c r="R54" s="1" t="str">
        <f t="shared" si="3"/>
        <v/>
      </c>
      <c r="T54" s="1" t="str">
        <f t="shared" si="4"/>
        <v/>
      </c>
      <c r="U54" s="1" t="str">
        <f t="shared" si="5"/>
        <v/>
      </c>
      <c r="W54" s="8" t="str">
        <f t="shared" si="6"/>
        <v/>
      </c>
      <c r="X54" s="8" t="str">
        <f t="shared" si="7"/>
        <v/>
      </c>
    </row>
    <row r="55" spans="1:24">
      <c r="A55" s="1" t="s">
        <v>195</v>
      </c>
      <c r="B55" s="4">
        <v>1</v>
      </c>
      <c r="C55" s="1" cm="1">
        <f t="array" ref="C55">_xll.H($A55,25)/$B55</f>
        <v>-988.09996728515625</v>
      </c>
      <c r="D55" s="1" cm="1">
        <f t="array" ref="D55">_xll.S($A55,25)/$B55</f>
        <v>164.46999725341797</v>
      </c>
      <c r="E55" s="1" cm="1">
        <f t="array" ref="E55">_xll.CP($A55,25)/$B55</f>
        <v>97.685260675734099</v>
      </c>
      <c r="F55" s="8" cm="1">
        <f t="array" ref="F55">IF(_xll.DE(A55)&gt;0,_xll.MW(A55)/(602.2*_xll.DE(A55)),"")/$B55</f>
        <v>9.4062925800568506E-2</v>
      </c>
      <c r="H55" s="1" t="s">
        <v>486</v>
      </c>
      <c r="I55" s="1" cm="1">
        <f t="array" ref="I55">_xll.H($H55,25)/$B55</f>
        <v>-1505.4028935546876</v>
      </c>
      <c r="J55" s="1" cm="1">
        <f t="array" ref="J55">_xll.S($H55,25)/$B55</f>
        <v>115.47840159606935</v>
      </c>
      <c r="K55" s="1" cm="1">
        <f t="array" ref="K55">_xll.CP($H55,25)/$B55</f>
        <v>94.966716055350986</v>
      </c>
      <c r="L55" s="8" cm="1">
        <f t="array" ref="L55">IF(_xll.DE(H55)&gt;0,_xll.MW(H55)/(602.2*_xll.DE(H55)),"")/B55</f>
        <v>4.5752856344662564E-2</v>
      </c>
      <c r="N55" s="1">
        <f t="shared" si="8"/>
        <v>164.46999725341797</v>
      </c>
      <c r="O55" s="1">
        <f t="shared" si="1"/>
        <v>115.47840159606935</v>
      </c>
      <c r="Q55" s="1">
        <f t="shared" si="2"/>
        <v>-988.09996728515625</v>
      </c>
      <c r="R55" s="1">
        <f t="shared" si="3"/>
        <v>-1505.4028935546876</v>
      </c>
      <c r="T55" s="1">
        <f t="shared" si="4"/>
        <v>97.685260675734099</v>
      </c>
      <c r="U55" s="1">
        <f t="shared" si="5"/>
        <v>94.966716055350986</v>
      </c>
      <c r="W55" s="8">
        <f t="shared" si="6"/>
        <v>9.4062925800568506E-2</v>
      </c>
      <c r="X55" s="8">
        <f t="shared" si="7"/>
        <v>4.5752856344662564E-2</v>
      </c>
    </row>
    <row r="56" spans="1:24">
      <c r="A56" s="4" t="s">
        <v>240</v>
      </c>
      <c r="B56" s="4">
        <v>1</v>
      </c>
      <c r="C56" s="1" cm="1">
        <f t="array" ref="C56">_xll.H($A56,25)/$B56</f>
        <v>-194.19999673461913</v>
      </c>
      <c r="D56" s="1" cm="1">
        <f t="array" ref="D56">_xll.S($A56,25)/$B56</f>
        <v>246.91039404296876</v>
      </c>
      <c r="E56" s="1" cm="1">
        <f t="array" ref="E56">_xll.CP($A56,25)/$B56</f>
        <v>121.33999815368652</v>
      </c>
      <c r="F56" s="8" cm="1">
        <f t="array" ref="F56">IF(_xll.DE(A56)&gt;0,_xll.MW(A56)/(602.2*_xll.DE(A56)),"")/$B56</f>
        <v>9.5237742430913888E-2</v>
      </c>
      <c r="H56" s="4" t="s">
        <v>487</v>
      </c>
      <c r="I56" s="1" t="e" cm="1">
        <f t="array" ref="I56">_xll.H($H56,25)/$B56</f>
        <v>#VALUE!</v>
      </c>
      <c r="J56" s="1" t="e" cm="1">
        <f t="array" ref="J56">_xll.S($H56,25)/$B56</f>
        <v>#VALUE!</v>
      </c>
      <c r="K56" s="1" t="e" cm="1">
        <f t="array" ref="K56">_xll.CP($H56,25)/$B56</f>
        <v>#VALUE!</v>
      </c>
      <c r="L56" s="8" t="e" cm="1">
        <f t="array" ref="L56">IF(_xll.DE(H56)&gt;0,_xll.MW(H56)/(602.2*_xll.DE(H56)),"")/B56</f>
        <v>#VALUE!</v>
      </c>
      <c r="N56" s="1" t="str">
        <f t="shared" si="8"/>
        <v/>
      </c>
      <c r="O56" s="1" t="str">
        <f t="shared" si="1"/>
        <v/>
      </c>
      <c r="Q56" s="1" t="str">
        <f t="shared" si="2"/>
        <v/>
      </c>
      <c r="R56" s="1" t="str">
        <f t="shared" si="3"/>
        <v/>
      </c>
      <c r="T56" s="1" t="str">
        <f t="shared" si="4"/>
        <v/>
      </c>
      <c r="U56" s="1" t="str">
        <f t="shared" si="5"/>
        <v/>
      </c>
      <c r="W56" s="8" t="str">
        <f t="shared" si="6"/>
        <v/>
      </c>
      <c r="X56" s="8" t="str">
        <f t="shared" si="7"/>
        <v/>
      </c>
    </row>
    <row r="57" spans="1:24">
      <c r="A57" s="4" t="s">
        <v>133</v>
      </c>
      <c r="B57" s="4">
        <v>1</v>
      </c>
      <c r="C57" s="1" cm="1">
        <f t="array" ref="C57">_xll.H($A57,25)/$B57</f>
        <v>-1025.3000660400392</v>
      </c>
      <c r="D57" s="1" cm="1">
        <f t="array" ref="D57">_xll.S($A57,25)/$B57</f>
        <v>150.20598944091796</v>
      </c>
      <c r="E57" s="1" cm="1">
        <f t="array" ref="E57">_xll.CP($A57,25)/$B57</f>
        <v>108.9706255250526</v>
      </c>
      <c r="F57" s="8" cm="1">
        <f t="array" ref="F57">IF(_xll.DE(A57)&gt;0,_xll.MW(A57)/(602.2*_xll.DE(A57)),"")/$B57</f>
        <v>9.5583383276360498E-2</v>
      </c>
      <c r="H57" s="4" t="s">
        <v>488</v>
      </c>
      <c r="I57" s="1" cm="1">
        <f t="array" ref="I57">_xll.H($H57,25)/$B57</f>
        <v>-1668.9980852050783</v>
      </c>
      <c r="J57" s="1" cm="1">
        <f t="array" ref="J57">_xll.S($H57,25)/$B57</f>
        <v>115.73000596618652</v>
      </c>
      <c r="K57" s="1" cm="1">
        <f t="array" ref="K57">_xll.CP($H57,25)/$B57</f>
        <v>106.74815785677285</v>
      </c>
      <c r="L57" s="8" cm="1">
        <f t="array" ref="L57">IF(_xll.DE(H57)&gt;0,_xll.MW(H57)/(602.2*_xll.DE(H57)),"")/B57</f>
        <v>4.9686794074767351E-2</v>
      </c>
      <c r="N57" s="1">
        <f t="shared" si="8"/>
        <v>150.20598944091796</v>
      </c>
      <c r="O57" s="1">
        <f t="shared" si="1"/>
        <v>115.73000596618652</v>
      </c>
      <c r="Q57" s="1">
        <f t="shared" si="2"/>
        <v>-1025.3000660400392</v>
      </c>
      <c r="R57" s="1">
        <f t="shared" si="3"/>
        <v>-1668.9980852050783</v>
      </c>
      <c r="T57" s="1">
        <f t="shared" si="4"/>
        <v>108.9706255250526</v>
      </c>
      <c r="U57" s="1">
        <f t="shared" si="5"/>
        <v>106.74815785677285</v>
      </c>
      <c r="W57" s="8">
        <f t="shared" si="6"/>
        <v>9.5583383276360498E-2</v>
      </c>
      <c r="X57" s="8">
        <f t="shared" si="7"/>
        <v>4.9686794074767351E-2</v>
      </c>
    </row>
    <row r="58" spans="1:24">
      <c r="A58" s="4" t="s">
        <v>256</v>
      </c>
      <c r="B58" s="4">
        <v>1</v>
      </c>
      <c r="C58" s="1" cm="1">
        <f t="array" ref="C58">_xll.H($A58,25)/$B58</f>
        <v>-879.47678723144531</v>
      </c>
      <c r="D58" s="1" cm="1">
        <f t="array" ref="D58">_xll.S($A58,25)/$B58</f>
        <v>158.99200000000002</v>
      </c>
      <c r="E58" s="1" cm="1">
        <f t="array" ref="E58">_xll.CP($A58,25)/$B58</f>
        <v>119.82003971861337</v>
      </c>
      <c r="F58" s="8" cm="1">
        <f t="array" ref="F58">IF(_xll.DE(A58)&gt;0,_xll.MW(A58)/(602.2*_xll.DE(A58)),"")/$B58</f>
        <v>9.6092449702531335E-2</v>
      </c>
      <c r="H58" s="4" t="s">
        <v>489</v>
      </c>
      <c r="I58" s="1" cm="1">
        <f t="array" ref="I58">_xll.H($H58,25)/$B58</f>
        <v>-1422.56</v>
      </c>
      <c r="J58" s="1" cm="1">
        <f t="array" ref="J58">_xll.S($H58,25)/$B58</f>
        <v>102.50800000000001</v>
      </c>
      <c r="K58" s="1" cm="1">
        <f t="array" ref="K58">_xll.CP($H58,25)/$B58</f>
        <v>0</v>
      </c>
      <c r="L58" s="8" t="e" cm="1">
        <f t="array" ref="L58">IF(_xll.DE(H58)&gt;0,_xll.MW(H58)/(602.2*_xll.DE(H58)),"")/B58</f>
        <v>#VALUE!</v>
      </c>
      <c r="N58" s="1">
        <f t="shared" si="8"/>
        <v>158.99200000000002</v>
      </c>
      <c r="O58" s="1">
        <f t="shared" si="1"/>
        <v>102.50800000000001</v>
      </c>
      <c r="Q58" s="1">
        <f t="shared" si="2"/>
        <v>-879.47678723144531</v>
      </c>
      <c r="R58" s="1">
        <f t="shared" si="3"/>
        <v>-1422.56</v>
      </c>
      <c r="T58" s="1"/>
      <c r="U58" s="1">
        <f t="shared" si="5"/>
        <v>0</v>
      </c>
      <c r="W58" s="8" t="str">
        <f t="shared" si="6"/>
        <v/>
      </c>
      <c r="X58" s="8" t="str">
        <f t="shared" si="7"/>
        <v/>
      </c>
    </row>
    <row r="59" spans="1:24">
      <c r="A59" s="4" t="s">
        <v>298</v>
      </c>
      <c r="B59" s="4">
        <v>1</v>
      </c>
      <c r="C59" s="1" cm="1">
        <f t="array" ref="C59">_xll.H($A59,25)/$B59</f>
        <v>-1018.1999835205079</v>
      </c>
      <c r="D59" s="1" cm="1">
        <f t="array" ref="D59">_xll.S($A59,25)/$B59</f>
        <v>151.46099472045898</v>
      </c>
      <c r="E59" s="1" cm="1">
        <f t="array" ref="E59">_xll.CP($A59,25)/$B59</f>
        <v>98.246181306362672</v>
      </c>
      <c r="F59" s="8" cm="1">
        <f t="array" ref="F59">IF(_xll.DE(A59)&gt;0,_xll.MW(A59)/(602.2*_xll.DE(A59)),"")/$B59</f>
        <v>9.6845857634241084E-2</v>
      </c>
      <c r="H59" s="4" t="s">
        <v>490</v>
      </c>
      <c r="I59" s="1" cm="1">
        <f t="array" ref="I59">_xll.H($H59,25)/$B59</f>
        <v>-1699.5400849609375</v>
      </c>
      <c r="J59" s="1" cm="1">
        <f t="array" ref="J59">_xll.S($H59,25)/$B59</f>
        <v>114.77100770568848</v>
      </c>
      <c r="K59" s="1" cm="1">
        <f t="array" ref="K59">_xll.CP($H59,25)/$B59</f>
        <v>88.393608284164216</v>
      </c>
      <c r="L59" s="8" cm="1">
        <f t="array" ref="L59">IF(_xll.DE(H59)&gt;0,_xll.MW(H59)/(602.2*_xll.DE(H59)),"")/B59</f>
        <v>5.0392472931035659E-2</v>
      </c>
      <c r="N59" s="1">
        <f t="shared" si="8"/>
        <v>151.46099472045898</v>
      </c>
      <c r="O59" s="1">
        <f t="shared" si="1"/>
        <v>114.77100770568848</v>
      </c>
      <c r="Q59" s="1">
        <f t="shared" si="2"/>
        <v>-1018.1999835205079</v>
      </c>
      <c r="R59" s="1">
        <f t="shared" si="3"/>
        <v>-1699.5400849609375</v>
      </c>
      <c r="T59" s="1">
        <f t="shared" ref="T59:T61" si="9">IF(AND(ISNUMBER(E59),ISNUMBER(K59)),E59,"")</f>
        <v>98.246181306362672</v>
      </c>
      <c r="U59" s="1">
        <f t="shared" si="5"/>
        <v>88.393608284164216</v>
      </c>
      <c r="W59" s="8">
        <f t="shared" si="6"/>
        <v>9.6845857634241084E-2</v>
      </c>
      <c r="X59" s="8">
        <f t="shared" si="7"/>
        <v>5.0392472931035659E-2</v>
      </c>
    </row>
    <row r="60" spans="1:24">
      <c r="A60" s="4" t="s">
        <v>414</v>
      </c>
      <c r="B60" s="4">
        <v>1</v>
      </c>
      <c r="C60" s="1" cm="1">
        <f t="array" ref="C60">_xll.H($A60,25)/$B60</f>
        <v>-721.70003442382813</v>
      </c>
      <c r="D60" s="1" cm="1">
        <f t="array" ref="D60">_xll.S($A60,25)/$B60</f>
        <v>139.69999072265625</v>
      </c>
      <c r="E60" s="1" cm="1">
        <f t="array" ref="E60">_xll.CP($A60,25)/$B60</f>
        <v>97.150117678513482</v>
      </c>
      <c r="F60" s="8" cm="1">
        <f t="array" ref="F60">IF(_xll.DE(A60)&gt;0,_xll.MW(A60)/(602.2*_xll.DE(A60)),"")/$B60</f>
        <v>9.7009194740251409E-2</v>
      </c>
      <c r="H60" s="4" t="s">
        <v>491</v>
      </c>
      <c r="I60" s="1" cm="1">
        <f t="array" ref="I60">_xll.H($H60,25)/$B60</f>
        <v>-1435.5000363769532</v>
      </c>
      <c r="J60" s="1" cm="1">
        <f t="array" ref="J60">_xll.S($H60,25)/$B60</f>
        <v>87.899999343872068</v>
      </c>
      <c r="K60" s="1" cm="1">
        <f t="array" ref="K60">_xll.CP($H60,25)/$B60</f>
        <v>92.000391588479403</v>
      </c>
      <c r="L60" s="8" cm="1">
        <f t="array" ref="L60">IF(_xll.DE(H60)&gt;0,_xll.MW(H60)/(602.2*_xll.DE(H60)),"")/B60</f>
        <v>5.84335115860578E-2</v>
      </c>
      <c r="N60" s="1">
        <f t="shared" si="8"/>
        <v>139.69999072265625</v>
      </c>
      <c r="O60" s="1">
        <f t="shared" si="1"/>
        <v>87.899999343872068</v>
      </c>
      <c r="Q60" s="1">
        <f t="shared" si="2"/>
        <v>-721.70003442382813</v>
      </c>
      <c r="R60" s="1">
        <f t="shared" si="3"/>
        <v>-1435.5000363769532</v>
      </c>
      <c r="T60" s="1">
        <f t="shared" si="9"/>
        <v>97.150117678513482</v>
      </c>
      <c r="U60" s="1">
        <f t="shared" si="5"/>
        <v>92.000391588479403</v>
      </c>
      <c r="W60" s="8">
        <f t="shared" si="6"/>
        <v>9.7009194740251409E-2</v>
      </c>
      <c r="X60" s="8">
        <f t="shared" si="7"/>
        <v>5.84335115860578E-2</v>
      </c>
    </row>
    <row r="61" spans="1:24">
      <c r="A61" s="4" t="s">
        <v>389</v>
      </c>
      <c r="B61" s="4">
        <v>1</v>
      </c>
      <c r="C61" s="1" cm="1">
        <f t="array" ref="C61">_xll.H($A61,25)/$B61</f>
        <v>-974.40001037597665</v>
      </c>
      <c r="D61" s="1" cm="1">
        <f t="array" ref="D61">_xll.S($A61,25)/$B61</f>
        <v>166.0999990234375</v>
      </c>
      <c r="E61" s="1" cm="1">
        <f t="array" ref="E61">_xll.CP($A61,25)/$B61</f>
        <v>0</v>
      </c>
      <c r="F61" s="8" cm="1">
        <f t="array" ref="F61">IF(_xll.DE(A61)&gt;0,_xll.MW(A61)/(602.2*_xll.DE(A61)),"")/$B61</f>
        <v>9.8618513999753077E-2</v>
      </c>
      <c r="H61" s="4" t="s">
        <v>492</v>
      </c>
      <c r="I61" s="1" cm="1">
        <f t="array" ref="I61">_xll.H($H61,25)/$B61</f>
        <v>-1598.9999746093752</v>
      </c>
      <c r="J61" s="1" cm="1">
        <f t="array" ref="J61">_xll.S($H61,25)/$B61</f>
        <v>128.99999775695801</v>
      </c>
      <c r="K61" s="1" cm="1">
        <f t="array" ref="K61">_xll.CP($H61,25)/$B61</f>
        <v>0</v>
      </c>
      <c r="L61" s="8" t="e" cm="1">
        <f t="array" ref="L61">IF(_xll.DE(H61)&gt;0,_xll.MW(H61)/(602.2*_xll.DE(H61)),"")/B61</f>
        <v>#VALUE!</v>
      </c>
      <c r="N61" s="1">
        <f t="shared" si="8"/>
        <v>166.0999990234375</v>
      </c>
      <c r="O61" s="1">
        <f t="shared" si="1"/>
        <v>128.99999775695801</v>
      </c>
      <c r="Q61" s="1">
        <f t="shared" si="2"/>
        <v>-974.40001037597665</v>
      </c>
      <c r="R61" s="1">
        <f t="shared" si="3"/>
        <v>-1598.9999746093752</v>
      </c>
      <c r="T61" s="1">
        <f t="shared" si="9"/>
        <v>0</v>
      </c>
      <c r="U61" s="1">
        <f t="shared" si="5"/>
        <v>0</v>
      </c>
      <c r="W61" s="8" t="str">
        <f t="shared" si="6"/>
        <v/>
      </c>
      <c r="X61" s="8" t="str">
        <f t="shared" si="7"/>
        <v/>
      </c>
    </row>
    <row r="62" spans="1:24">
      <c r="A62" s="4" t="s">
        <v>418</v>
      </c>
      <c r="B62" s="4">
        <v>1</v>
      </c>
      <c r="C62" s="1" cm="1">
        <f t="array" ref="C62">_xll.H($A62,25)/$B62</f>
        <v>-977.79995727539063</v>
      </c>
      <c r="D62" s="1" cm="1">
        <f t="array" ref="D62">_xll.S($A62,25)/$B62</f>
        <v>146.19999905395508</v>
      </c>
      <c r="E62" s="1" cm="1">
        <f t="array" ref="E62">_xll.CP($A62,25)/$B62</f>
        <v>102.99999635314941</v>
      </c>
      <c r="F62" s="8" cm="1">
        <f t="array" ref="F62">IF(_xll.DE(A62)&gt;0,_xll.MW(A62)/(602.2*_xll.DE(A62)),"")/$B62</f>
        <v>9.8830977729887456E-2</v>
      </c>
      <c r="H62" s="4" t="s">
        <v>493</v>
      </c>
      <c r="I62" s="1" cm="1">
        <f t="array" ref="I62">_xll.H($H62,25)/$B62</f>
        <v>-1593.9999362792969</v>
      </c>
      <c r="J62" s="1" cm="1">
        <f t="array" ref="J62">_xll.S($H62,25)/$B62</f>
        <v>110.59999971008301</v>
      </c>
      <c r="K62" s="1" cm="1">
        <f t="array" ref="K62">_xll.CP($H62,25)/$B62</f>
        <v>0</v>
      </c>
      <c r="L62" s="8" cm="1">
        <f t="array" ref="L62">IF(_xll.DE(H62)&gt;0,_xll.MW(H62)/(602.2*_xll.DE(H62)),"")/B62</f>
        <v>5.2273391739001349E-2</v>
      </c>
      <c r="N62" s="1">
        <f t="shared" si="8"/>
        <v>146.19999905395508</v>
      </c>
      <c r="O62" s="1">
        <f t="shared" si="1"/>
        <v>110.59999971008301</v>
      </c>
      <c r="Q62" s="1">
        <f t="shared" si="2"/>
        <v>-977.79995727539063</v>
      </c>
      <c r="R62" s="1">
        <f t="shared" si="3"/>
        <v>-1593.9999362792969</v>
      </c>
      <c r="T62" s="1"/>
      <c r="U62" s="1">
        <f t="shared" si="5"/>
        <v>0</v>
      </c>
      <c r="W62" s="8">
        <f t="shared" si="6"/>
        <v>9.8830977729887456E-2</v>
      </c>
      <c r="X62" s="8">
        <f t="shared" si="7"/>
        <v>5.2273391739001349E-2</v>
      </c>
    </row>
    <row r="63" spans="1:24">
      <c r="A63" s="4" t="s">
        <v>5</v>
      </c>
      <c r="B63" s="4">
        <v>1</v>
      </c>
      <c r="C63" s="1" cm="1">
        <f t="array" ref="C63">_xll.H($A63,25)/$B63</f>
        <v>-606.60000500488286</v>
      </c>
      <c r="D63" s="1" cm="1">
        <f t="array" ref="D63">_xll.S($A63,25)/$B63</f>
        <v>74.89999864196777</v>
      </c>
      <c r="E63" s="1" cm="1">
        <f t="array" ref="E63">_xll.CP($A63,25)/$B63</f>
        <v>62.599955296270373</v>
      </c>
      <c r="F63" s="8" cm="1">
        <f t="array" ref="F63">IF(_xll.DE(A63)&gt;0,_xll.MW(A63)/(602.2*_xll.DE(A63)),"")/$B63</f>
        <v>9.8856420157865735E-2</v>
      </c>
      <c r="H63" s="4" t="s">
        <v>494</v>
      </c>
      <c r="I63" s="1" t="e" cm="1">
        <f t="array" ref="I63">_xll.H($H63,25)/$B63</f>
        <v>#VALUE!</v>
      </c>
      <c r="J63" s="1" t="e" cm="1">
        <f t="array" ref="J63">_xll.S($H63,25)/$B63</f>
        <v>#VALUE!</v>
      </c>
      <c r="K63" s="1" t="e" cm="1">
        <f t="array" ref="K63">_xll.CP($H63,25)/$B63</f>
        <v>#VALUE!</v>
      </c>
      <c r="L63" s="8" t="e" cm="1">
        <f t="array" ref="L63">IF(_xll.DE(H63)&gt;0,_xll.MW(H63)/(602.2*_xll.DE(H63)),"")/B63</f>
        <v>#VALUE!</v>
      </c>
      <c r="N63" s="1" t="str">
        <f t="shared" si="8"/>
        <v/>
      </c>
      <c r="O63" s="1" t="str">
        <f t="shared" si="1"/>
        <v/>
      </c>
      <c r="Q63" s="1" t="str">
        <f t="shared" si="2"/>
        <v/>
      </c>
      <c r="R63" s="1" t="str">
        <f t="shared" si="3"/>
        <v/>
      </c>
      <c r="T63" s="1" t="str">
        <f t="shared" ref="T63:T126" si="10">IF(AND(ISNUMBER(E63),ISNUMBER(K63)),E63,"")</f>
        <v/>
      </c>
      <c r="U63" s="1" t="str">
        <f t="shared" si="5"/>
        <v/>
      </c>
      <c r="W63" s="8" t="str">
        <f t="shared" si="6"/>
        <v/>
      </c>
      <c r="X63" s="8" t="str">
        <f t="shared" si="7"/>
        <v/>
      </c>
    </row>
    <row r="64" spans="1:24">
      <c r="A64" s="4" t="s">
        <v>15</v>
      </c>
      <c r="B64" s="4">
        <v>1</v>
      </c>
      <c r="C64" s="1" cm="1">
        <f t="array" ref="C64">_xll.H($A64,25)/$B64</f>
        <v>-804.50002563476562</v>
      </c>
      <c r="D64" s="1" cm="1">
        <f t="array" ref="D64">_xll.S($A64,25)/$B64</f>
        <v>122.58999975585938</v>
      </c>
      <c r="E64" s="1" cm="1">
        <f t="array" ref="E64">_xll.CP($A64,25)/$B64</f>
        <v>82.393838399999993</v>
      </c>
      <c r="F64" s="8" cm="1">
        <f t="array" ref="F64">IF(_xll.DE(A64)&gt;0,_xll.MW(A64)/(602.2*_xll.DE(A64)),"")/$B64</f>
        <v>9.9574368493865056E-2</v>
      </c>
      <c r="H64" s="4" t="s">
        <v>495</v>
      </c>
      <c r="I64" s="1" cm="1">
        <f t="array" ref="I64">_xll.H($H64,25)/$B64</f>
        <v>-1179.8880000000001</v>
      </c>
      <c r="J64" s="1" cm="1">
        <f t="array" ref="J64">_xll.S($H64,25)/$B64</f>
        <v>96.231999999999999</v>
      </c>
      <c r="K64" s="1" cm="1">
        <f t="array" ref="K64">_xll.CP($H64,25)/$B64</f>
        <v>75.16948864766006</v>
      </c>
      <c r="L64" s="8" cm="1">
        <f t="array" ref="L64">IF(_xll.DE(H64)&gt;0,_xll.MW(H64)/(602.2*_xll.DE(H64)),"")/B64</f>
        <v>5.0611837383201311E-2</v>
      </c>
      <c r="N64" s="1">
        <f t="shared" si="8"/>
        <v>122.58999975585938</v>
      </c>
      <c r="O64" s="1">
        <f t="shared" si="1"/>
        <v>96.231999999999999</v>
      </c>
      <c r="Q64" s="1">
        <f t="shared" si="2"/>
        <v>-804.50002563476562</v>
      </c>
      <c r="R64" s="1">
        <f t="shared" si="3"/>
        <v>-1179.8880000000001</v>
      </c>
      <c r="T64" s="1">
        <f t="shared" si="10"/>
        <v>82.393838399999993</v>
      </c>
      <c r="U64" s="1">
        <f t="shared" si="5"/>
        <v>75.16948864766006</v>
      </c>
      <c r="W64" s="8">
        <f t="shared" si="6"/>
        <v>9.9574368493865056E-2</v>
      </c>
      <c r="X64" s="8">
        <f t="shared" si="7"/>
        <v>5.0611837383201311E-2</v>
      </c>
    </row>
    <row r="65" spans="1:24">
      <c r="A65" s="4" t="s">
        <v>396</v>
      </c>
      <c r="B65" s="4">
        <v>1</v>
      </c>
      <c r="C65" s="1" cm="1">
        <f t="array" ref="C65">_xll.H($A65,25)/$B65</f>
        <v>-723.99997033691409</v>
      </c>
      <c r="D65" s="1" cm="1">
        <f t="array" ref="D65">_xll.S($A65,25)/$B65</f>
        <v>135.6000078125</v>
      </c>
      <c r="E65" s="1" cm="1">
        <f t="array" ref="E65">_xll.CP($A65,25)/$B65</f>
        <v>102.59695112005654</v>
      </c>
      <c r="F65" s="8" cm="1">
        <f t="array" ref="F65">IF(_xll.DE(A65)&gt;0,_xll.MW(A65)/(602.2*_xll.DE(A65)),"")/$B65</f>
        <v>9.9762503969650224E-2</v>
      </c>
      <c r="H65" s="4" t="s">
        <v>496</v>
      </c>
      <c r="I65" s="1" t="e" cm="1">
        <f t="array" ref="I65">_xll.H($H65,25)/$B65</f>
        <v>#VALUE!</v>
      </c>
      <c r="J65" s="1" t="e" cm="1">
        <f t="array" ref="J65">_xll.S($H65,25)/$B65</f>
        <v>#VALUE!</v>
      </c>
      <c r="K65" s="1" t="e" cm="1">
        <f t="array" ref="K65">_xll.CP($H65,25)/$B65</f>
        <v>#VALUE!</v>
      </c>
      <c r="L65" s="8" t="e" cm="1">
        <f t="array" ref="L65">IF(_xll.DE(H65)&gt;0,_xll.MW(H65)/(602.2*_xll.DE(H65)),"")/B65</f>
        <v>#VALUE!</v>
      </c>
      <c r="N65" s="1" t="str">
        <f t="shared" si="8"/>
        <v/>
      </c>
      <c r="O65" s="1" t="str">
        <f t="shared" si="1"/>
        <v/>
      </c>
      <c r="Q65" s="1" t="str">
        <f t="shared" si="2"/>
        <v/>
      </c>
      <c r="R65" s="1" t="str">
        <f t="shared" si="3"/>
        <v/>
      </c>
      <c r="T65" s="1" t="str">
        <f t="shared" si="10"/>
        <v/>
      </c>
      <c r="U65" s="1" t="str">
        <f t="shared" si="5"/>
        <v/>
      </c>
      <c r="W65" s="8" t="str">
        <f t="shared" si="6"/>
        <v/>
      </c>
      <c r="X65" s="8" t="str">
        <f t="shared" si="7"/>
        <v/>
      </c>
    </row>
    <row r="66" spans="1:24">
      <c r="A66" s="1" t="s">
        <v>243</v>
      </c>
      <c r="B66" s="4">
        <v>1</v>
      </c>
      <c r="C66" s="1" cm="1">
        <f t="array" ref="C66">_xll.H($A66,25)/$B66</f>
        <v>-868.99999658203126</v>
      </c>
      <c r="D66" s="1" cm="1">
        <f t="array" ref="D66">_xll.S($A66,25)/$B66</f>
        <v>133.88800000000001</v>
      </c>
      <c r="E66" s="1" cm="1">
        <f t="array" ref="E66">_xll.CP($A66,25)/$B66</f>
        <v>80.229001225310327</v>
      </c>
      <c r="F66" s="8" cm="1">
        <f t="array" ref="F66">IF(_xll.DE(A66)&gt;0,_xll.MW(A66)/(602.2*_xll.DE(A66)),"")/$B66</f>
        <v>0.10041457264535711</v>
      </c>
      <c r="H66" s="1" t="s">
        <v>497</v>
      </c>
      <c r="I66" s="1" cm="1">
        <f t="array" ref="I66">_xll.H($H66,25)/$B66</f>
        <v>-1200.808</v>
      </c>
      <c r="J66" s="1" cm="1">
        <f t="array" ref="J66">_xll.S($H66,25)/$B66</f>
        <v>100.416</v>
      </c>
      <c r="K66" s="1" cm="1">
        <f t="array" ref="K66">_xll.CP($H66,25)/$B66</f>
        <v>75.925708882065976</v>
      </c>
      <c r="L66" s="8" cm="1">
        <f t="array" ref="L66">IF(_xll.DE(H66)&gt;0,_xll.MW(H66)/(602.2*_xll.DE(H66)),"")/B66</f>
        <v>6.5430935783081998E-2</v>
      </c>
      <c r="N66" s="1">
        <f t="shared" si="8"/>
        <v>133.88800000000001</v>
      </c>
      <c r="O66" s="1">
        <f t="shared" si="1"/>
        <v>100.416</v>
      </c>
      <c r="Q66" s="1">
        <f t="shared" si="2"/>
        <v>-868.99999658203126</v>
      </c>
      <c r="R66" s="1">
        <f t="shared" si="3"/>
        <v>-1200.808</v>
      </c>
      <c r="T66" s="1">
        <f t="shared" si="10"/>
        <v>80.229001225310327</v>
      </c>
      <c r="U66" s="1">
        <f t="shared" si="5"/>
        <v>75.925708882065976</v>
      </c>
      <c r="W66" s="8">
        <f t="shared" si="6"/>
        <v>0.10041457264535711</v>
      </c>
      <c r="X66" s="8">
        <f t="shared" si="7"/>
        <v>6.5430935783081998E-2</v>
      </c>
    </row>
    <row r="67" spans="1:24">
      <c r="A67" s="4" t="s">
        <v>274</v>
      </c>
      <c r="B67" s="4">
        <v>1</v>
      </c>
      <c r="C67" s="1" cm="1">
        <f t="array" ref="C67">_xll.H($A67,25)/$B67</f>
        <v>-1040.9000477294921</v>
      </c>
      <c r="D67" s="1" cm="1">
        <f t="array" ref="D67">_xll.S($A67,25)/$B67</f>
        <v>153.42730426025392</v>
      </c>
      <c r="E67" s="1" cm="1">
        <f t="array" ref="E67">_xll.CP($A67,25)/$B67</f>
        <v>99.101989029354542</v>
      </c>
      <c r="F67" s="8" cm="1">
        <f t="array" ref="F67">IF(_xll.DE(A67)&gt;0,_xll.MW(A67)/(602.2*_xll.DE(A67)),"")/$B67</f>
        <v>0.10066339991442108</v>
      </c>
      <c r="H67" s="4" t="s">
        <v>498</v>
      </c>
      <c r="I67" s="1" cm="1">
        <f t="array" ref="I67">_xll.H($H67,25)/$B67</f>
        <v>-1679.4579575195314</v>
      </c>
      <c r="J67" s="1" cm="1">
        <f t="array" ref="J67">_xll.S($H67,25)/$B67</f>
        <v>120.7920994720459</v>
      </c>
      <c r="K67" s="1" cm="1">
        <f t="array" ref="K67">_xll.CP($H67,25)/$B67</f>
        <v>92.419776264960376</v>
      </c>
      <c r="L67" s="8" cm="1">
        <f t="array" ref="L67">IF(_xll.DE(H67)&gt;0,_xll.MW(H67)/(602.2*_xll.DE(H67)),"")/B67</f>
        <v>5.1331804482846501E-2</v>
      </c>
      <c r="N67" s="1">
        <f t="shared" si="8"/>
        <v>153.42730426025392</v>
      </c>
      <c r="O67" s="1">
        <f t="shared" ref="O67:O130" si="11">IF(AND(ISNUMBER(D67),ISNUMBER(J67)),J67,"")</f>
        <v>120.7920994720459</v>
      </c>
      <c r="Q67" s="1">
        <f t="shared" ref="Q67:Q130" si="12">IF(AND(ISNUMBER(C67),ISNUMBER(I67)),C67,"")</f>
        <v>-1040.9000477294921</v>
      </c>
      <c r="R67" s="1">
        <f t="shared" ref="R67:R130" si="13">IF(AND(ISNUMBER(C67),ISNUMBER(I67)),I67,"")</f>
        <v>-1679.4579575195314</v>
      </c>
      <c r="T67" s="1">
        <f t="shared" si="10"/>
        <v>99.101989029354542</v>
      </c>
      <c r="U67" s="1">
        <f t="shared" ref="U67:U130" si="14">IF(AND(ISNUMBER(E67),ISNUMBER(K67)),K67,"")</f>
        <v>92.419776264960376</v>
      </c>
      <c r="W67" s="8">
        <f t="shared" ref="W67:W130" si="15">IF(AND(ISNUMBER(F67),ISNUMBER(L67)),F67,"")</f>
        <v>0.10066339991442108</v>
      </c>
      <c r="X67" s="8">
        <f t="shared" ref="X67:X130" si="16">IF(AND(ISNUMBER(F67),ISNUMBER(L67)),L67,"")</f>
        <v>5.1331804482846501E-2</v>
      </c>
    </row>
    <row r="68" spans="1:24">
      <c r="A68" s="4" t="s">
        <v>244</v>
      </c>
      <c r="B68" s="4">
        <v>1</v>
      </c>
      <c r="C68" s="1" cm="1">
        <f t="array" ref="C68">_xll.H($A68,25)/$B68</f>
        <v>-264.002014251709</v>
      </c>
      <c r="D68" s="1" cm="1">
        <f t="array" ref="D68">_xll.S($A68,25)/$B68</f>
        <v>123.80040287780763</v>
      </c>
      <c r="E68" s="1" cm="1">
        <f t="array" ref="E68">_xll.CP($A68,25)/$B68</f>
        <v>92.379483234820498</v>
      </c>
      <c r="F68" s="8" cm="1">
        <f t="array" ref="F68">IF(_xll.DE(A68)&gt;0,_xll.MW(A68)/(602.2*_xll.DE(A68)),"")/$B68</f>
        <v>0.10100387404202874</v>
      </c>
      <c r="H68" s="4" t="s">
        <v>499</v>
      </c>
      <c r="I68" s="1" cm="1">
        <f t="array" ref="I68">_xll.H($H68,25)/$B68</f>
        <v>-711.28</v>
      </c>
      <c r="J68" s="1" cm="1">
        <f t="array" ref="J68">_xll.S($H68,25)/$B68</f>
        <v>108.78400000000001</v>
      </c>
      <c r="K68" s="1" cm="1">
        <f t="array" ref="K68">_xll.CP($H68,25)/$B68</f>
        <v>98.826161132194528</v>
      </c>
      <c r="L68" s="8" t="e" cm="1">
        <f t="array" ref="L68">IF(_xll.DE(H68)&gt;0,_xll.MW(H68)/(602.2*_xll.DE(H68)),"")/B68</f>
        <v>#VALUE!</v>
      </c>
      <c r="N68" s="1">
        <f t="shared" si="8"/>
        <v>123.80040287780763</v>
      </c>
      <c r="O68" s="1">
        <f t="shared" si="11"/>
        <v>108.78400000000001</v>
      </c>
      <c r="Q68" s="1">
        <f t="shared" si="12"/>
        <v>-264.002014251709</v>
      </c>
      <c r="R68" s="1">
        <f t="shared" si="13"/>
        <v>-711.28</v>
      </c>
      <c r="T68" s="1">
        <f t="shared" si="10"/>
        <v>92.379483234820498</v>
      </c>
      <c r="U68" s="1">
        <f t="shared" si="14"/>
        <v>98.826161132194528</v>
      </c>
      <c r="W68" s="8" t="str">
        <f t="shared" si="15"/>
        <v/>
      </c>
      <c r="X68" s="8" t="str">
        <f t="shared" si="16"/>
        <v/>
      </c>
    </row>
    <row r="69" spans="1:24">
      <c r="A69" s="4" t="s">
        <v>137</v>
      </c>
      <c r="B69" s="4">
        <v>1</v>
      </c>
      <c r="C69" s="1" cm="1">
        <f t="array" ref="C69">_xll.H($A69,25)/$B69</f>
        <v>-998.72085107421879</v>
      </c>
      <c r="D69" s="1" cm="1">
        <f t="array" ref="D69">_xll.S($A69,25)/$B69</f>
        <v>155.37999932861328</v>
      </c>
      <c r="E69" s="1" cm="1">
        <f t="array" ref="E69">_xll.CP($A69,25)/$B69</f>
        <v>98.299402969825906</v>
      </c>
      <c r="F69" s="8" cm="1">
        <f t="array" ref="F69">IF(_xll.DE(A69)&gt;0,_xll.MW(A69)/(602.2*_xll.DE(A69)),"")/$B69</f>
        <v>0.1012701916024287</v>
      </c>
      <c r="H69" s="4" t="s">
        <v>500</v>
      </c>
      <c r="I69" s="1" cm="1">
        <f t="array" ref="I69">_xll.H($H69,25)/$B69</f>
        <v>-1707.0720000000001</v>
      </c>
      <c r="J69" s="1" cm="1">
        <f t="array" ref="J69">_xll.S($H69,25)/$B69</f>
        <v>117.98880319213868</v>
      </c>
      <c r="K69" s="1" cm="1">
        <f t="array" ref="K69">_xll.CP($H69,25)/$B69</f>
        <v>91.207910868017052</v>
      </c>
      <c r="L69" s="8" t="e" cm="1">
        <f t="array" ref="L69">IF(_xll.DE(H69)&gt;0,_xll.MW(H69)/(602.2*_xll.DE(H69)),"")/B69</f>
        <v>#VALUE!</v>
      </c>
      <c r="N69" s="1">
        <f t="shared" si="8"/>
        <v>155.37999932861328</v>
      </c>
      <c r="O69" s="1">
        <f t="shared" si="11"/>
        <v>117.98880319213868</v>
      </c>
      <c r="Q69" s="1">
        <f t="shared" si="12"/>
        <v>-998.72085107421879</v>
      </c>
      <c r="R69" s="1">
        <f t="shared" si="13"/>
        <v>-1707.0720000000001</v>
      </c>
      <c r="T69" s="1">
        <f t="shared" si="10"/>
        <v>98.299402969825906</v>
      </c>
      <c r="U69" s="1">
        <f t="shared" si="14"/>
        <v>91.207910868017052</v>
      </c>
      <c r="W69" s="8" t="str">
        <f t="shared" si="15"/>
        <v/>
      </c>
      <c r="X69" s="8" t="str">
        <f t="shared" si="16"/>
        <v/>
      </c>
    </row>
    <row r="70" spans="1:24">
      <c r="A70" s="1" t="s">
        <v>135</v>
      </c>
      <c r="B70" s="4">
        <v>1</v>
      </c>
      <c r="C70" s="1" cm="1">
        <f t="array" ref="C70">_xll.H($A70,25)/$B70</f>
        <v>-959.59997863769536</v>
      </c>
      <c r="D70" s="1" cm="1">
        <f t="array" ref="D70">_xll.S($A70,25)/$B70</f>
        <v>161.7000029602051</v>
      </c>
      <c r="E70" s="1" cm="1">
        <f t="array" ref="E70">_xll.CP($A70,25)/$B70</f>
        <v>101.61702039213867</v>
      </c>
      <c r="F70" s="8" cm="1">
        <f t="array" ref="F70">IF(_xll.DE(A70)&gt;0,_xll.MW(A70)/(602.2*_xll.DE(A70)),"")/$B70</f>
        <v>0.1018911386967418</v>
      </c>
      <c r="H70" s="1" t="s">
        <v>501</v>
      </c>
      <c r="I70" s="1" cm="1">
        <f t="array" ref="I70">_xll.H($H70,25)/$B70</f>
        <v>-1586.6998981933593</v>
      </c>
      <c r="J70" s="1" cm="1">
        <f t="array" ref="J70">_xll.S($H70,25)/$B70</f>
        <v>126.10989924621583</v>
      </c>
      <c r="K70" s="1" cm="1">
        <f t="array" ref="K70">_xll.CP($H70,25)/$B70</f>
        <v>92.581483953904907</v>
      </c>
      <c r="L70" s="8" cm="1">
        <f t="array" ref="L70">IF(_xll.DE(H70)&gt;0,_xll.MW(H70)/(602.2*_xll.DE(H70)),"")/B70</f>
        <v>5.3571917607984659E-2</v>
      </c>
      <c r="N70" s="1">
        <f t="shared" si="8"/>
        <v>161.7000029602051</v>
      </c>
      <c r="O70" s="1">
        <f t="shared" si="11"/>
        <v>126.10989924621583</v>
      </c>
      <c r="Q70" s="1">
        <f t="shared" si="12"/>
        <v>-959.59997863769536</v>
      </c>
      <c r="R70" s="1">
        <f t="shared" si="13"/>
        <v>-1586.6998981933593</v>
      </c>
      <c r="T70" s="1">
        <f t="shared" si="10"/>
        <v>101.61702039213867</v>
      </c>
      <c r="U70" s="1">
        <f t="shared" si="14"/>
        <v>92.581483953904907</v>
      </c>
      <c r="W70" s="8">
        <f t="shared" si="15"/>
        <v>0.1018911386967418</v>
      </c>
      <c r="X70" s="8">
        <f t="shared" si="16"/>
        <v>5.3571917607984659E-2</v>
      </c>
    </row>
    <row r="71" spans="1:24">
      <c r="A71" s="4" t="s">
        <v>123</v>
      </c>
      <c r="B71" s="4">
        <v>1</v>
      </c>
      <c r="C71" s="1" cm="1">
        <f t="array" ref="C71">_xll.H($A71,25)/$B71</f>
        <v>-789.9999910888672</v>
      </c>
      <c r="D71" s="1" cm="1">
        <f t="array" ref="D71">_xll.S($A71,25)/$B71</f>
        <v>155.99999246215822</v>
      </c>
      <c r="E71" s="1" cm="1">
        <f t="array" ref="E71">_xll.CP($A71,25)/$B71</f>
        <v>104.41158634797925</v>
      </c>
      <c r="F71" s="8" cm="1">
        <f t="array" ref="F71">IF(_xll.DE(A71)&gt;0,_xll.MW(A71)/(602.2*_xll.DE(A71)),"")/$B71</f>
        <v>0.10196189820602145</v>
      </c>
      <c r="H71" s="4" t="s">
        <v>502</v>
      </c>
      <c r="I71" s="1" t="e" cm="1">
        <f t="array" ref="I71">_xll.H($H71,25)/$B71</f>
        <v>#VALUE!</v>
      </c>
      <c r="J71" s="1" t="e" cm="1">
        <f t="array" ref="J71">_xll.S($H71,25)/$B71</f>
        <v>#VALUE!</v>
      </c>
      <c r="K71" s="1" t="e" cm="1">
        <f t="array" ref="K71">_xll.CP($H71,25)/$B71</f>
        <v>#VALUE!</v>
      </c>
      <c r="L71" s="8" t="e" cm="1">
        <f t="array" ref="L71">IF(_xll.DE(H71)&gt;0,_xll.MW(H71)/(602.2*_xll.DE(H71)),"")/B71</f>
        <v>#VALUE!</v>
      </c>
      <c r="N71" s="1" t="str">
        <f t="shared" si="8"/>
        <v/>
      </c>
      <c r="O71" s="1" t="str">
        <f t="shared" si="11"/>
        <v/>
      </c>
      <c r="Q71" s="1" t="str">
        <f t="shared" si="12"/>
        <v/>
      </c>
      <c r="R71" s="1" t="str">
        <f t="shared" si="13"/>
        <v/>
      </c>
      <c r="T71" s="1" t="str">
        <f t="shared" si="10"/>
        <v/>
      </c>
      <c r="U71" s="1" t="str">
        <f t="shared" si="14"/>
        <v/>
      </c>
      <c r="W71" s="8" t="str">
        <f t="shared" si="15"/>
        <v/>
      </c>
      <c r="X71" s="8" t="str">
        <f t="shared" si="16"/>
        <v/>
      </c>
    </row>
    <row r="72" spans="1:24">
      <c r="A72" s="4" t="s">
        <v>417</v>
      </c>
      <c r="B72" s="4">
        <v>1</v>
      </c>
      <c r="C72" s="1" cm="1">
        <f t="array" ref="C72">_xll.H($A72,25)/$B72</f>
        <v>-1058.8000291748046</v>
      </c>
      <c r="D72" s="1" cm="1">
        <f t="array" ref="D72">_xll.S($A72,25)/$B72</f>
        <v>153.30180532836914</v>
      </c>
      <c r="E72" s="1" cm="1">
        <f t="array" ref="E72">_xll.CP($A72,25)/$B72</f>
        <v>100.41144174987144</v>
      </c>
      <c r="F72" s="8" cm="1">
        <f t="array" ref="F72">IF(_xll.DE(A72)&gt;0,_xll.MW(A72)/(602.2*_xll.DE(A72)),"")/$B72</f>
        <v>0.10214068365131884</v>
      </c>
      <c r="H72" s="4" t="s">
        <v>503</v>
      </c>
      <c r="I72" s="1" cm="1">
        <f t="array" ref="I72">_xll.H($H72,25)/$B72</f>
        <v>-1689.0811064453126</v>
      </c>
      <c r="J72" s="1" cm="1">
        <f t="array" ref="J72">_xll.S($H72,25)/$B72</f>
        <v>121.21099584960938</v>
      </c>
      <c r="K72" s="1" cm="1">
        <f t="array" ref="K72">_xll.CP($H72,25)/$B72</f>
        <v>92.632970632075967</v>
      </c>
      <c r="L72" s="8" cm="1">
        <f t="array" ref="L72">IF(_xll.DE(H72)&gt;0,_xll.MW(H72)/(602.2*_xll.DE(H72)),"")/B72</f>
        <v>5.2163986941378054E-2</v>
      </c>
      <c r="N72" s="1">
        <f t="shared" ref="N72:N135" si="17">IF(AND(ISNUMBER(D72),ISNUMBER(J72)),D72,"")</f>
        <v>153.30180532836914</v>
      </c>
      <c r="O72" s="1">
        <f t="shared" si="11"/>
        <v>121.21099584960938</v>
      </c>
      <c r="Q72" s="1">
        <f t="shared" si="12"/>
        <v>-1058.8000291748046</v>
      </c>
      <c r="R72" s="1">
        <f t="shared" si="13"/>
        <v>-1689.0811064453126</v>
      </c>
      <c r="T72" s="1">
        <f t="shared" si="10"/>
        <v>100.41144174987144</v>
      </c>
      <c r="U72" s="1">
        <f t="shared" si="14"/>
        <v>92.632970632075967</v>
      </c>
      <c r="W72" s="8">
        <f t="shared" si="15"/>
        <v>0.10214068365131884</v>
      </c>
      <c r="X72" s="8">
        <f t="shared" si="16"/>
        <v>5.2163986941378054E-2</v>
      </c>
    </row>
    <row r="73" spans="1:24">
      <c r="A73" s="4" t="s">
        <v>353</v>
      </c>
      <c r="B73" s="4">
        <v>1</v>
      </c>
      <c r="C73" s="1" cm="1">
        <f t="array" ref="C73">_xll.H($A73,25)/$B73</f>
        <v>-1059.6999569091797</v>
      </c>
      <c r="D73" s="1" cm="1">
        <f t="array" ref="D73">_xll.S($A73,25)/$B73</f>
        <v>150.9586957397461</v>
      </c>
      <c r="E73" s="1" cm="1">
        <f t="array" ref="E73">_xll.CP($A73,25)/$B73</f>
        <v>87.8644656408282</v>
      </c>
      <c r="F73" s="8" cm="1">
        <f t="array" ref="F73">IF(_xll.DE(A73)&gt;0,_xll.MW(A73)/(602.2*_xll.DE(A73)),"")/$B73</f>
        <v>0.10309595221540814</v>
      </c>
      <c r="H73" s="4" t="s">
        <v>504</v>
      </c>
      <c r="I73" s="1" cm="1">
        <f t="array" ref="I73">_xll.H($H73,25)/$B73</f>
        <v>-1688.9129445800781</v>
      </c>
      <c r="J73" s="1" cm="1">
        <f t="array" ref="J73">_xll.S($H73,25)/$B73</f>
        <v>115.26920478820801</v>
      </c>
      <c r="K73" s="1" cm="1">
        <f t="array" ref="K73">_xll.CP($H73,25)/$B73</f>
        <v>93.089318922191907</v>
      </c>
      <c r="L73" s="8" cm="1">
        <f t="array" ref="L73">IF(_xll.DE(H73)&gt;0,_xll.MW(H73)/(602.2*_xll.DE(H73)),"")/B73</f>
        <v>5.3162012530009781E-2</v>
      </c>
      <c r="N73" s="1">
        <f t="shared" si="17"/>
        <v>150.9586957397461</v>
      </c>
      <c r="O73" s="1">
        <f t="shared" si="11"/>
        <v>115.26920478820801</v>
      </c>
      <c r="Q73" s="1">
        <f t="shared" si="12"/>
        <v>-1059.6999569091797</v>
      </c>
      <c r="R73" s="1">
        <f t="shared" si="13"/>
        <v>-1688.9129445800781</v>
      </c>
      <c r="T73" s="1">
        <f t="shared" si="10"/>
        <v>87.8644656408282</v>
      </c>
      <c r="U73" s="1">
        <f t="shared" si="14"/>
        <v>93.089318922191907</v>
      </c>
      <c r="W73" s="8">
        <f t="shared" si="15"/>
        <v>0.10309595221540814</v>
      </c>
      <c r="X73" s="8">
        <f t="shared" si="16"/>
        <v>5.3162012530009781E-2</v>
      </c>
    </row>
    <row r="74" spans="1:24">
      <c r="A74" s="1" t="s">
        <v>200</v>
      </c>
      <c r="B74" s="4">
        <v>1</v>
      </c>
      <c r="C74" s="1" cm="1">
        <f t="array" ref="C74">_xll.H($A74,25)/$B74</f>
        <v>-863.70002490234378</v>
      </c>
      <c r="D74" s="1" cm="1">
        <f t="array" ref="D74">_xll.S($A74,25)/$B74</f>
        <v>163.89999301147461</v>
      </c>
      <c r="E74" s="1" cm="1">
        <f t="array" ref="E74">_xll.CP($A74,25)/$B74</f>
        <v>102.52568618409707</v>
      </c>
      <c r="F74" s="8" cm="1">
        <f t="array" ref="F74">IF(_xll.DE(A74)&gt;0,_xll.MW(A74)/(602.2*_xll.DE(A74)),"")/$B74</f>
        <v>0.10379000401261605</v>
      </c>
      <c r="H74" s="1" t="s">
        <v>505</v>
      </c>
      <c r="I74" s="1" cm="1">
        <f t="array" ref="I74">_xll.H($H74,25)/$B74</f>
        <v>-1501.4000793457033</v>
      </c>
      <c r="J74" s="1" cm="1">
        <f t="array" ref="J74">_xll.S($H74,25)/$B74</f>
        <v>123.40000494384766</v>
      </c>
      <c r="K74" s="1" cm="1">
        <f t="array" ref="K74">_xll.CP($H74,25)/$B74</f>
        <v>95.099818294663564</v>
      </c>
      <c r="L74" s="8" cm="1">
        <f t="array" ref="L74">IF(_xll.DE(H74)&gt;0,_xll.MW(H74)/(602.2*_xll.DE(H74)),"")/B74</f>
        <v>5.5046129012768827E-2</v>
      </c>
      <c r="N74" s="1">
        <f t="shared" si="17"/>
        <v>163.89999301147461</v>
      </c>
      <c r="O74" s="1">
        <f t="shared" si="11"/>
        <v>123.40000494384766</v>
      </c>
      <c r="Q74" s="1">
        <f t="shared" si="12"/>
        <v>-863.70002490234378</v>
      </c>
      <c r="R74" s="1">
        <f t="shared" si="13"/>
        <v>-1501.4000793457033</v>
      </c>
      <c r="T74" s="1">
        <f t="shared" si="10"/>
        <v>102.52568618409707</v>
      </c>
      <c r="U74" s="1">
        <f t="shared" si="14"/>
        <v>95.099818294663564</v>
      </c>
      <c r="W74" s="8">
        <f t="shared" si="15"/>
        <v>0.10379000401261605</v>
      </c>
      <c r="X74" s="8">
        <f t="shared" si="16"/>
        <v>5.5046129012768827E-2</v>
      </c>
    </row>
    <row r="75" spans="1:24">
      <c r="A75" s="4" t="s">
        <v>267</v>
      </c>
      <c r="B75" s="4">
        <v>1</v>
      </c>
      <c r="C75" s="1" cm="1">
        <f t="array" ref="C75">_xll.H($A75,25)/$B75</f>
        <v>-896.80001306152349</v>
      </c>
      <c r="D75" s="1" cm="1">
        <f t="array" ref="D75">_xll.S($A75,25)/$B75</f>
        <v>165.19999148559572</v>
      </c>
      <c r="E75" s="1" cm="1">
        <f t="array" ref="E75">_xll.CP($A75,25)/$B75</f>
        <v>101.84891495724132</v>
      </c>
      <c r="F75" s="8" cm="1">
        <f t="array" ref="F75">IF(_xll.DE(A75)&gt;0,_xll.MW(A75)/(602.2*_xll.DE(A75)),"")/$B75</f>
        <v>0.1059803621838338</v>
      </c>
      <c r="H75" s="4" t="s">
        <v>506</v>
      </c>
      <c r="I75" s="1" cm="1">
        <f t="array" ref="I75">_xll.H($H75,25)/$B75</f>
        <v>-1528.9999487304688</v>
      </c>
      <c r="J75" s="1" cm="1">
        <f t="array" ref="J75">_xll.S($H75,25)/$B75</f>
        <v>124.89999888610841</v>
      </c>
      <c r="K75" s="1" cm="1">
        <f t="array" ref="K75">_xll.CP($H75,25)/$B75</f>
        <v>94.192666099111861</v>
      </c>
      <c r="L75" s="8" cm="1">
        <f t="array" ref="L75">IF(_xll.DE(H75)&gt;0,_xll.MW(H75)/(602.2*_xll.DE(H75)),"")/B75</f>
        <v>5.3530915367729456E-2</v>
      </c>
      <c r="N75" s="1">
        <f t="shared" si="17"/>
        <v>165.19999148559572</v>
      </c>
      <c r="O75" s="1">
        <f t="shared" si="11"/>
        <v>124.89999888610841</v>
      </c>
      <c r="Q75" s="1">
        <f t="shared" si="12"/>
        <v>-896.80001306152349</v>
      </c>
      <c r="R75" s="1">
        <f t="shared" si="13"/>
        <v>-1528.9999487304688</v>
      </c>
      <c r="T75" s="1">
        <f t="shared" si="10"/>
        <v>101.84891495724132</v>
      </c>
      <c r="U75" s="1">
        <f t="shared" si="14"/>
        <v>94.192666099111861</v>
      </c>
      <c r="W75" s="8">
        <f t="shared" si="15"/>
        <v>0.1059803621838338</v>
      </c>
      <c r="X75" s="8">
        <f t="shared" si="16"/>
        <v>5.3530915367729456E-2</v>
      </c>
    </row>
    <row r="76" spans="1:24">
      <c r="A76" s="4" t="s">
        <v>257</v>
      </c>
      <c r="B76" s="4">
        <v>1</v>
      </c>
      <c r="C76" s="1" cm="1">
        <f t="array" ref="C76">_xll.H($A76,25)/$B76</f>
        <v>-913.37404394531256</v>
      </c>
      <c r="D76" s="1" cm="1">
        <f t="array" ref="D76">_xll.S($A76,25)/$B76</f>
        <v>186.20000244140627</v>
      </c>
      <c r="E76" s="1" cm="1">
        <f t="array" ref="E76">_xll.CP($A76,25)/$B76</f>
        <v>0</v>
      </c>
      <c r="F76" s="8" cm="1">
        <f t="array" ref="F76">IF(_xll.DE(A76)&gt;0,_xll.MW(A76)/(602.2*_xll.DE(A76)),"")/$B76</f>
        <v>0.10660521556482355</v>
      </c>
      <c r="H76" s="4" t="s">
        <v>507</v>
      </c>
      <c r="I76" s="1" t="e" cm="1">
        <f t="array" ref="I76">_xll.H($H76,25)/$B76</f>
        <v>#VALUE!</v>
      </c>
      <c r="J76" s="1" t="e" cm="1">
        <f t="array" ref="J76">_xll.S($H76,25)/$B76</f>
        <v>#VALUE!</v>
      </c>
      <c r="K76" s="1" t="e" cm="1">
        <f t="array" ref="K76">_xll.CP($H76,25)/$B76</f>
        <v>#VALUE!</v>
      </c>
      <c r="L76" s="8" t="e" cm="1">
        <f t="array" ref="L76">IF(_xll.DE(H76)&gt;0,_xll.MW(H76)/(602.2*_xll.DE(H76)),"")/B76</f>
        <v>#VALUE!</v>
      </c>
      <c r="N76" s="1" t="str">
        <f t="shared" si="17"/>
        <v/>
      </c>
      <c r="O76" s="1" t="str">
        <f t="shared" si="11"/>
        <v/>
      </c>
      <c r="Q76" s="1" t="str">
        <f t="shared" si="12"/>
        <v/>
      </c>
      <c r="R76" s="1" t="str">
        <f t="shared" si="13"/>
        <v/>
      </c>
      <c r="T76" s="1" t="str">
        <f t="shared" si="10"/>
        <v/>
      </c>
      <c r="U76" s="1" t="str">
        <f t="shared" si="14"/>
        <v/>
      </c>
      <c r="W76" s="8" t="str">
        <f t="shared" si="15"/>
        <v/>
      </c>
      <c r="X76" s="8" t="str">
        <f t="shared" si="16"/>
        <v/>
      </c>
    </row>
    <row r="77" spans="1:24">
      <c r="A77" s="1" t="s">
        <v>329</v>
      </c>
      <c r="B77" s="4">
        <v>1</v>
      </c>
      <c r="C77" s="1" cm="1">
        <f t="array" ref="C77">_xll.H($A77,25)/$B77</f>
        <v>-118.40720478820801</v>
      </c>
      <c r="D77" s="1" cm="1">
        <f t="array" ref="D77">_xll.S($A77,25)/$B77</f>
        <v>164.35999615478516</v>
      </c>
      <c r="E77" s="1" cm="1">
        <f t="array" ref="E77">_xll.CP($A77,25)/$B77</f>
        <v>100.32095844007368</v>
      </c>
      <c r="F77" s="8" cm="1">
        <f t="array" ref="F77">IF(_xll.DE(A77)&gt;0,_xll.MW(A77)/(602.2*_xll.DE(A77)),"")/$B77</f>
        <v>0.10716930874365768</v>
      </c>
      <c r="H77" s="1" t="s">
        <v>508</v>
      </c>
      <c r="I77" s="1" cm="1">
        <f t="array" ref="I77">_xll.H($H77,25)/$B77</f>
        <v>-348.52718084716798</v>
      </c>
      <c r="J77" s="1" cm="1">
        <f t="array" ref="J77">_xll.S($H77,25)/$B77</f>
        <v>114.22319680786133</v>
      </c>
      <c r="K77" s="1" cm="1">
        <f t="array" ref="K77">_xll.CP($H77,25)/$B77</f>
        <v>91.280357524557132</v>
      </c>
      <c r="L77" s="8" cm="1">
        <f t="array" ref="L77">IF(_xll.DE(H77)&gt;0,_xll.MW(H77)/(602.2*_xll.DE(H77)),"")/B77</f>
        <v>6.2477527704343325E-2</v>
      </c>
      <c r="N77" s="1">
        <f t="shared" si="17"/>
        <v>164.35999615478516</v>
      </c>
      <c r="O77" s="1">
        <f t="shared" si="11"/>
        <v>114.22319680786133</v>
      </c>
      <c r="Q77" s="1">
        <f t="shared" si="12"/>
        <v>-118.40720478820801</v>
      </c>
      <c r="R77" s="1">
        <f t="shared" si="13"/>
        <v>-348.52718084716798</v>
      </c>
      <c r="T77" s="1">
        <f t="shared" si="10"/>
        <v>100.32095844007368</v>
      </c>
      <c r="U77" s="1">
        <f t="shared" si="14"/>
        <v>91.280357524557132</v>
      </c>
      <c r="W77" s="8">
        <f t="shared" si="15"/>
        <v>0.10716930874365768</v>
      </c>
      <c r="X77" s="8">
        <f t="shared" si="16"/>
        <v>6.2477527704343325E-2</v>
      </c>
    </row>
    <row r="78" spans="1:24">
      <c r="A78" s="4" t="s">
        <v>413</v>
      </c>
      <c r="B78" s="4">
        <v>1</v>
      </c>
      <c r="C78" s="1" cm="1">
        <f t="array" ref="C78">_xll.H($A78,25)/$B78</f>
        <v>-714.2000407714844</v>
      </c>
      <c r="D78" s="1" cm="1">
        <f t="array" ref="D78">_xll.S($A78,25)/$B78</f>
        <v>145.80000811767579</v>
      </c>
      <c r="E78" s="1" cm="1">
        <f t="array" ref="E78">_xll.CP($A78,25)/$B78</f>
        <v>92.870201033258354</v>
      </c>
      <c r="F78" s="8" cm="1">
        <f t="array" ref="F78">IF(_xll.DE(A78)&gt;0,_xll.MW(A78)/(602.2*_xll.DE(A78)),"")/$B78</f>
        <v>0.10936731982729991</v>
      </c>
      <c r="H78" s="4" t="s">
        <v>509</v>
      </c>
      <c r="I78" s="1" cm="1">
        <f t="array" ref="I78">_xll.H($H78,25)/$B78</f>
        <v>-1400.0000068359375</v>
      </c>
      <c r="J78" s="1" cm="1">
        <f t="array" ref="J78">_xll.S($H78,25)/$B78</f>
        <v>96.000003341674812</v>
      </c>
      <c r="K78" s="1" cm="1">
        <f t="array" ref="K78">_xll.CP($H78,25)/$B78</f>
        <v>83.999840338469042</v>
      </c>
      <c r="L78" s="8" t="e" cm="1">
        <f t="array" ref="L78">IF(_xll.DE(H78)&gt;0,_xll.MW(H78)/(602.2*_xll.DE(H78)),"")/B78</f>
        <v>#VALUE!</v>
      </c>
      <c r="N78" s="1">
        <f t="shared" si="17"/>
        <v>145.80000811767579</v>
      </c>
      <c r="O78" s="1">
        <f t="shared" si="11"/>
        <v>96.000003341674812</v>
      </c>
      <c r="Q78" s="1">
        <f t="shared" si="12"/>
        <v>-714.2000407714844</v>
      </c>
      <c r="R78" s="1">
        <f t="shared" si="13"/>
        <v>-1400.0000068359375</v>
      </c>
      <c r="T78" s="1">
        <f t="shared" si="10"/>
        <v>92.870201033258354</v>
      </c>
      <c r="U78" s="1">
        <f t="shared" si="14"/>
        <v>83.999840338469042</v>
      </c>
      <c r="W78" s="8" t="str">
        <f t="shared" si="15"/>
        <v/>
      </c>
      <c r="X78" s="8" t="str">
        <f t="shared" si="16"/>
        <v/>
      </c>
    </row>
    <row r="79" spans="1:24">
      <c r="A79" s="4" t="s">
        <v>96</v>
      </c>
      <c r="B79" s="4">
        <v>1</v>
      </c>
      <c r="C79" s="1" cm="1">
        <f t="array" ref="C79">_xll.H($A79,25)/$B79</f>
        <v>-379.07039361572265</v>
      </c>
      <c r="D79" s="1" cm="1">
        <f t="array" ref="D79">_xll.S($A79,25)/$B79</f>
        <v>176.98319680786133</v>
      </c>
      <c r="E79" s="1" cm="1">
        <f t="array" ref="E79">_xll.CP($A79,25)/$B79</f>
        <v>100.43154651097259</v>
      </c>
      <c r="F79" s="8" cm="1">
        <f t="array" ref="F79">IF(_xll.DE(A79)&gt;0,_xll.MW(A79)/(602.2*_xll.DE(A79)),"")/$B79</f>
        <v>0.11024118582740478</v>
      </c>
      <c r="H79" s="4" t="s">
        <v>510</v>
      </c>
      <c r="I79" s="1" cm="1">
        <f t="array" ref="I79">_xll.H($H79,25)/$B79</f>
        <v>-910.43842553710942</v>
      </c>
      <c r="J79" s="1" cm="1">
        <f t="array" ref="J79">_xll.S($H79,25)/$B79</f>
        <v>122.59120478820802</v>
      </c>
      <c r="K79" s="1" cm="1">
        <f t="array" ref="K79">_xll.CP($H79,25)/$B79</f>
        <v>90.864268681564695</v>
      </c>
      <c r="L79" s="8" cm="1">
        <f t="array" ref="L79">IF(_xll.DE(H79)&gt;0,_xll.MW(H79)/(602.2*_xll.DE(H79)),"")/B79</f>
        <v>8.3021278153886394E-2</v>
      </c>
      <c r="N79" s="1">
        <f t="shared" si="17"/>
        <v>176.98319680786133</v>
      </c>
      <c r="O79" s="1">
        <f t="shared" si="11"/>
        <v>122.59120478820802</v>
      </c>
      <c r="Q79" s="1">
        <f t="shared" si="12"/>
        <v>-379.07039361572265</v>
      </c>
      <c r="R79" s="1">
        <f t="shared" si="13"/>
        <v>-910.43842553710942</v>
      </c>
      <c r="T79" s="1">
        <f t="shared" si="10"/>
        <v>100.43154651097259</v>
      </c>
      <c r="U79" s="1">
        <f t="shared" si="14"/>
        <v>90.864268681564695</v>
      </c>
      <c r="W79" s="8">
        <f t="shared" si="15"/>
        <v>0.11024118582740478</v>
      </c>
      <c r="X79" s="8">
        <f t="shared" si="16"/>
        <v>8.3021278153886394E-2</v>
      </c>
    </row>
    <row r="80" spans="1:24">
      <c r="A80" s="4" t="s">
        <v>319</v>
      </c>
      <c r="B80" s="4">
        <v>1</v>
      </c>
      <c r="C80" s="1" cm="1">
        <f t="array" ref="C80">_xll.H($A80,25)/$B80</f>
        <v>-994.5369787597657</v>
      </c>
      <c r="D80" s="1" cm="1">
        <f t="array" ref="D80">_xll.S($A80,25)/$B80</f>
        <v>166.71000076293947</v>
      </c>
      <c r="E80" s="1" cm="1">
        <f t="array" ref="E80">_xll.CP($A80,25)/$B80</f>
        <v>99.625313180887829</v>
      </c>
      <c r="F80" s="8" cm="1">
        <f t="array" ref="F80">IF(_xll.DE(A80)&gt;0,_xll.MW(A80)/(602.2*_xll.DE(A80)),"")/$B80</f>
        <v>0.11082049005858614</v>
      </c>
      <c r="H80" s="4" t="s">
        <v>511</v>
      </c>
      <c r="I80" s="1" cm="1">
        <f t="array" ref="I80">_xll.H($H80,25)/$B80</f>
        <v>-1692.4000368652344</v>
      </c>
      <c r="J80" s="1" cm="1">
        <f t="array" ref="J80">_xll.S($H80,25)/$B80</f>
        <v>118.62000073242189</v>
      </c>
      <c r="K80" s="1" cm="1">
        <f t="array" ref="K80">_xll.CP($H80,25)/$B80</f>
        <v>96.234779730086302</v>
      </c>
      <c r="L80" s="8" cm="1">
        <f t="array" ref="L80">IF(_xll.DE(H80)&gt;0,_xll.MW(H80)/(602.2*_xll.DE(H80)),"")/B80</f>
        <v>4.7742509091721348E-2</v>
      </c>
      <c r="N80" s="1">
        <f t="shared" si="17"/>
        <v>166.71000076293947</v>
      </c>
      <c r="O80" s="1">
        <f t="shared" si="11"/>
        <v>118.62000073242189</v>
      </c>
      <c r="Q80" s="1">
        <f t="shared" si="12"/>
        <v>-994.5369787597657</v>
      </c>
      <c r="R80" s="1">
        <f t="shared" si="13"/>
        <v>-1692.4000368652344</v>
      </c>
      <c r="T80" s="1">
        <f t="shared" si="10"/>
        <v>99.625313180887829</v>
      </c>
      <c r="U80" s="1">
        <f t="shared" si="14"/>
        <v>96.234779730086302</v>
      </c>
      <c r="W80" s="8">
        <f t="shared" si="15"/>
        <v>0.11082049005858614</v>
      </c>
      <c r="X80" s="8">
        <f t="shared" si="16"/>
        <v>4.7742509091721348E-2</v>
      </c>
    </row>
    <row r="81" spans="1:24">
      <c r="A81" s="4" t="s">
        <v>147</v>
      </c>
      <c r="B81" s="4">
        <v>1</v>
      </c>
      <c r="C81" s="1" cm="1">
        <f t="array" ref="C81">_xll.H($A81,25)/$B81</f>
        <v>-251.04000000000002</v>
      </c>
      <c r="D81" s="1" cm="1">
        <f t="array" ref="D81">_xll.S($A81,25)/$B81</f>
        <v>209.20000000000002</v>
      </c>
      <c r="E81" s="1" cm="1">
        <f t="array" ref="E81">_xll.CP($A81,25)/$B81</f>
        <v>118.85199577592392</v>
      </c>
      <c r="F81" s="8" cm="1">
        <f t="array" ref="F81">IF(_xll.DE(A81)&gt;0,_xll.MW(A81)/(602.2*_xll.DE(A81)),"")/$B81</f>
        <v>0.11116348681225006</v>
      </c>
      <c r="H81" s="4" t="s">
        <v>512</v>
      </c>
      <c r="I81" s="1" cm="1">
        <f t="array" ref="I81">_xll.H($H81,25)/$B81</f>
        <v>-920.48</v>
      </c>
      <c r="J81" s="1" cm="1">
        <f t="array" ref="J81">_xll.S($H81,25)/$B81</f>
        <v>150.624</v>
      </c>
      <c r="K81" s="1" cm="1">
        <f t="array" ref="K81">_xll.CP($H81,25)/$B81</f>
        <v>114.56419440393067</v>
      </c>
      <c r="L81" s="8" cm="1">
        <f t="array" ref="L81">IF(_xll.DE(H81)&gt;0,_xll.MW(H81)/(602.2*_xll.DE(H81)),"")/B81</f>
        <v>5.8131448743217712E-2</v>
      </c>
      <c r="N81" s="1">
        <f t="shared" si="17"/>
        <v>209.20000000000002</v>
      </c>
      <c r="O81" s="1">
        <f t="shared" si="11"/>
        <v>150.624</v>
      </c>
      <c r="Q81" s="1">
        <f t="shared" si="12"/>
        <v>-251.04000000000002</v>
      </c>
      <c r="R81" s="1">
        <f t="shared" si="13"/>
        <v>-920.48</v>
      </c>
      <c r="T81" s="1">
        <f t="shared" si="10"/>
        <v>118.85199577592392</v>
      </c>
      <c r="U81" s="1">
        <f t="shared" si="14"/>
        <v>114.56419440393067</v>
      </c>
      <c r="W81" s="8">
        <f t="shared" si="15"/>
        <v>0.11116348681225006</v>
      </c>
      <c r="X81" s="8">
        <f t="shared" si="16"/>
        <v>5.8131448743217712E-2</v>
      </c>
    </row>
    <row r="82" spans="1:24">
      <c r="A82" s="4" t="s">
        <v>384</v>
      </c>
      <c r="B82" s="4">
        <v>1</v>
      </c>
      <c r="C82" s="1" cm="1">
        <f t="array" ref="C82">_xll.H($A82,25)/$B82</f>
        <v>-820.99999890136723</v>
      </c>
      <c r="D82" s="1" cm="1">
        <f t="array" ref="D82">_xll.S($A82,25)/$B82</f>
        <v>195.30000772094726</v>
      </c>
      <c r="E82" s="1" cm="1">
        <f t="array" ref="E82">_xll.CP($A82,25)/$B82</f>
        <v>158.99999630737307</v>
      </c>
      <c r="F82" s="8" cm="1">
        <f t="array" ref="F82">IF(_xll.DE(A82)&gt;0,_xll.MW(A82)/(602.2*_xll.DE(A82)),"")/$B82</f>
        <v>0.11278867303800297</v>
      </c>
      <c r="H82" s="4" t="s">
        <v>513</v>
      </c>
      <c r="I82" s="1" cm="1">
        <f t="array" ref="I82">_xll.H($H82,25)/$B82</f>
        <v>-1168.9999980468751</v>
      </c>
      <c r="J82" s="1" cm="1">
        <f t="array" ref="J82">_xll.S($H82,25)/$B82</f>
        <v>151.46080319213868</v>
      </c>
      <c r="K82" s="1" cm="1">
        <f t="array" ref="K82">_xll.CP($H82,25)/$B82</f>
        <v>0</v>
      </c>
      <c r="L82" s="8" cm="1">
        <f t="array" ref="L82">IF(_xll.DE(H82)&gt;0,_xll.MW(H82)/(602.2*_xll.DE(H82)),"")/B82</f>
        <v>7.786342466315016E-2</v>
      </c>
      <c r="N82" s="1">
        <f t="shared" si="17"/>
        <v>195.30000772094726</v>
      </c>
      <c r="O82" s="1">
        <f t="shared" si="11"/>
        <v>151.46080319213868</v>
      </c>
      <c r="Q82" s="1">
        <f t="shared" si="12"/>
        <v>-820.99999890136723</v>
      </c>
      <c r="R82" s="1">
        <f t="shared" si="13"/>
        <v>-1168.9999980468751</v>
      </c>
      <c r="T82" s="1">
        <f t="shared" si="10"/>
        <v>158.99999630737307</v>
      </c>
      <c r="U82" s="1">
        <f t="shared" si="14"/>
        <v>0</v>
      </c>
      <c r="W82" s="8">
        <f t="shared" si="15"/>
        <v>0.11278867303800297</v>
      </c>
      <c r="X82" s="8">
        <f t="shared" si="16"/>
        <v>7.786342466315016E-2</v>
      </c>
    </row>
    <row r="83" spans="1:24">
      <c r="A83" s="4" t="s">
        <v>177</v>
      </c>
      <c r="B83" s="4">
        <v>1</v>
      </c>
      <c r="C83" s="1" cm="1">
        <f t="array" ref="C83">_xll.H($A83,25)/$B83</f>
        <v>-956.50002893066414</v>
      </c>
      <c r="D83" s="1" cm="1">
        <f t="array" ref="D83">_xll.S($A83,25)/$B83</f>
        <v>165.10060424804689</v>
      </c>
      <c r="E83" s="1" cm="1">
        <f t="array" ref="E83">_xll.CP($A83,25)/$B83</f>
        <v>217.56800000000001</v>
      </c>
      <c r="F83" s="8" cm="1">
        <f t="array" ref="F83">IF(_xll.DE(A83)&gt;0,_xll.MW(A83)/(602.2*_xll.DE(A83)),"")/$B83</f>
        <v>0.11310102348226361</v>
      </c>
      <c r="H83" s="4" t="s">
        <v>514</v>
      </c>
      <c r="I83" s="1" t="e" cm="1">
        <f t="array" ref="I83">_xll.H($H83,25)/$B83</f>
        <v>#VALUE!</v>
      </c>
      <c r="J83" s="1" t="e" cm="1">
        <f t="array" ref="J83">_xll.S($H83,25)/$B83</f>
        <v>#VALUE!</v>
      </c>
      <c r="K83" s="1" t="e" cm="1">
        <f t="array" ref="K83">_xll.CP($H83,25)/$B83</f>
        <v>#VALUE!</v>
      </c>
      <c r="L83" s="8" t="e" cm="1">
        <f t="array" ref="L83">IF(_xll.DE(H83)&gt;0,_xll.MW(H83)/(602.2*_xll.DE(H83)),"")/B83</f>
        <v>#VALUE!</v>
      </c>
      <c r="N83" s="1" t="str">
        <f t="shared" si="17"/>
        <v/>
      </c>
      <c r="O83" s="1" t="str">
        <f t="shared" si="11"/>
        <v/>
      </c>
      <c r="Q83" s="1" t="str">
        <f t="shared" si="12"/>
        <v/>
      </c>
      <c r="R83" s="1" t="str">
        <f t="shared" si="13"/>
        <v/>
      </c>
      <c r="T83" s="1" t="str">
        <f t="shared" si="10"/>
        <v/>
      </c>
      <c r="U83" s="1" t="str">
        <f t="shared" si="14"/>
        <v/>
      </c>
      <c r="W83" s="8" t="str">
        <f t="shared" si="15"/>
        <v/>
      </c>
      <c r="X83" s="8" t="str">
        <f t="shared" si="16"/>
        <v/>
      </c>
    </row>
    <row r="84" spans="1:24">
      <c r="A84" s="4" t="s">
        <v>378</v>
      </c>
      <c r="B84" s="4">
        <v>1</v>
      </c>
      <c r="C84" s="1" cm="1">
        <f t="array" ref="C84">_xll.H($A84,25)/$B84</f>
        <v>-1129.5539743652344</v>
      </c>
      <c r="D84" s="1" cm="1">
        <f t="array" ref="D84">_xll.S($A84,25)/$B84</f>
        <v>232.63040957641601</v>
      </c>
      <c r="E84" s="1" cm="1">
        <f t="array" ref="E84">_xll.CP($A84,25)/$B84</f>
        <v>0</v>
      </c>
      <c r="F84" s="8" cm="1">
        <f t="array" ref="F84">IF(_xll.DE(A84)&gt;0,_xll.MW(A84)/(602.2*_xll.DE(A84)),"")/$B84</f>
        <v>0.11397853530978243</v>
      </c>
      <c r="H84" s="4" t="s">
        <v>515</v>
      </c>
      <c r="I84" s="1" t="e" cm="1">
        <f t="array" ref="I84">_xll.H($H84,25)/$B84</f>
        <v>#VALUE!</v>
      </c>
      <c r="J84" s="1" t="e" cm="1">
        <f t="array" ref="J84">_xll.S($H84,25)/$B84</f>
        <v>#VALUE!</v>
      </c>
      <c r="K84" s="1" t="e" cm="1">
        <f t="array" ref="K84">_xll.CP($H84,25)/$B84</f>
        <v>#VALUE!</v>
      </c>
      <c r="L84" s="8" t="e" cm="1">
        <f t="array" ref="L84">IF(_xll.DE(H84)&gt;0,_xll.MW(H84)/(602.2*_xll.DE(H84)),"")/B84</f>
        <v>#VALUE!</v>
      </c>
      <c r="N84" s="1" t="str">
        <f t="shared" si="17"/>
        <v/>
      </c>
      <c r="O84" s="1" t="str">
        <f t="shared" si="11"/>
        <v/>
      </c>
      <c r="Q84" s="1" t="str">
        <f t="shared" si="12"/>
        <v/>
      </c>
      <c r="R84" s="1" t="str">
        <f t="shared" si="13"/>
        <v/>
      </c>
      <c r="T84" s="1" t="str">
        <f t="shared" si="10"/>
        <v/>
      </c>
      <c r="U84" s="1" t="str">
        <f t="shared" si="14"/>
        <v/>
      </c>
      <c r="W84" s="8" t="str">
        <f t="shared" si="15"/>
        <v/>
      </c>
      <c r="X84" s="8" t="str">
        <f t="shared" si="16"/>
        <v/>
      </c>
    </row>
    <row r="85" spans="1:24">
      <c r="A85" s="4" t="s">
        <v>119</v>
      </c>
      <c r="B85" s="4">
        <v>1</v>
      </c>
      <c r="C85" s="1" cm="1">
        <f t="array" ref="C85">_xll.H($A85,25)/$B85</f>
        <v>-447.99999963378906</v>
      </c>
      <c r="D85" s="1" cm="1">
        <f t="array" ref="D85">_xll.S($A85,25)/$B85</f>
        <v>184.99999771118163</v>
      </c>
      <c r="E85" s="1" cm="1">
        <f t="array" ref="E85">_xll.CP($A85,25)/$B85</f>
        <v>129.70057330521905</v>
      </c>
      <c r="F85" s="8" cm="1">
        <f t="array" ref="F85">IF(_xll.DE(A85)&gt;0,_xll.MW(A85)/(602.2*_xll.DE(A85)),"")/$B85</f>
        <v>0.11694863746982749</v>
      </c>
      <c r="H85" s="4" t="s">
        <v>516</v>
      </c>
      <c r="I85" s="1" cm="1">
        <f t="array" ref="I85">_xll.H($H85,25)/$B85</f>
        <v>-1236.9999575195313</v>
      </c>
      <c r="J85" s="1" cm="1">
        <f t="array" ref="J85">_xll.S($H85,25)/$B85</f>
        <v>142.00000643920899</v>
      </c>
      <c r="K85" s="1" cm="1">
        <f t="array" ref="K85">_xll.CP($H85,25)/$B85</f>
        <v>115.99901369675698</v>
      </c>
      <c r="L85" s="8" t="e" cm="1">
        <f t="array" ref="L85">IF(_xll.DE(H85)&gt;0,_xll.MW(H85)/(602.2*_xll.DE(H85)),"")/B85</f>
        <v>#VALUE!</v>
      </c>
      <c r="N85" s="1">
        <f t="shared" si="17"/>
        <v>184.99999771118163</v>
      </c>
      <c r="O85" s="1">
        <f t="shared" si="11"/>
        <v>142.00000643920899</v>
      </c>
      <c r="Q85" s="1">
        <f t="shared" si="12"/>
        <v>-447.99999963378906</v>
      </c>
      <c r="R85" s="1">
        <f t="shared" si="13"/>
        <v>-1236.9999575195313</v>
      </c>
      <c r="T85" s="1">
        <f t="shared" si="10"/>
        <v>129.70057330521905</v>
      </c>
      <c r="U85" s="1">
        <f t="shared" si="14"/>
        <v>115.99901369675698</v>
      </c>
      <c r="W85" s="8" t="str">
        <f t="shared" si="15"/>
        <v/>
      </c>
      <c r="X85" s="8" t="str">
        <f t="shared" si="16"/>
        <v/>
      </c>
    </row>
    <row r="86" spans="1:24">
      <c r="A86" s="4" t="s">
        <v>316</v>
      </c>
      <c r="B86" s="4">
        <v>1</v>
      </c>
      <c r="C86" s="1" cm="1">
        <f t="array" ref="C86">_xll.H($A86,25)/$B86</f>
        <v>-987.09999792480471</v>
      </c>
      <c r="D86" s="1" cm="1">
        <f t="array" ref="D86">_xll.S($A86,25)/$B86</f>
        <v>148.11360638427735</v>
      </c>
      <c r="E86" s="1" cm="1">
        <f t="array" ref="E86">_xll.CP($A86,25)/$B86</f>
        <v>0</v>
      </c>
      <c r="F86" s="8" cm="1">
        <f t="array" ref="F86">IF(_xll.DE(A86)&gt;0,_xll.MW(A86)/(602.2*_xll.DE(A86)),"")/$B86</f>
        <v>0.11737773834791403</v>
      </c>
      <c r="H86" s="4" t="s">
        <v>517</v>
      </c>
      <c r="I86" s="1" cm="1">
        <f t="array" ref="I86">_xll.H($H86,25)/$B86</f>
        <v>-1681.1310212402345</v>
      </c>
      <c r="J86" s="1" cm="1">
        <f t="array" ref="J86">_xll.S($H86,25)/$B86</f>
        <v>94.830363830566412</v>
      </c>
      <c r="K86" s="1" cm="1">
        <f t="array" ref="K86">_xll.CP($H86,25)/$B86</f>
        <v>87.048032112297932</v>
      </c>
      <c r="L86" s="8" cm="1">
        <f t="array" ref="L86">IF(_xll.DE(H86)&gt;0,_xll.MW(H86)/(602.2*_xll.DE(H86)),"")/B86</f>
        <v>4.6408551007448388E-2</v>
      </c>
      <c r="N86" s="1">
        <f t="shared" si="17"/>
        <v>148.11360638427735</v>
      </c>
      <c r="O86" s="1">
        <f t="shared" si="11"/>
        <v>94.830363830566412</v>
      </c>
      <c r="Q86" s="1">
        <f t="shared" si="12"/>
        <v>-987.09999792480471</v>
      </c>
      <c r="R86" s="1">
        <f t="shared" si="13"/>
        <v>-1681.1310212402345</v>
      </c>
      <c r="T86" s="1">
        <f t="shared" si="10"/>
        <v>0</v>
      </c>
      <c r="U86" s="1">
        <f t="shared" si="14"/>
        <v>87.048032112297932</v>
      </c>
      <c r="W86" s="8">
        <f t="shared" si="15"/>
        <v>0.11737773834791403</v>
      </c>
      <c r="X86" s="8">
        <f t="shared" si="16"/>
        <v>4.6408551007448388E-2</v>
      </c>
    </row>
    <row r="87" spans="1:24">
      <c r="A87" s="4" t="s">
        <v>169</v>
      </c>
      <c r="B87" s="4">
        <v>1</v>
      </c>
      <c r="C87" s="1" cm="1">
        <f t="array" ref="C87">_xll.H($A87,25)/$B87</f>
        <v>-524.67357446289066</v>
      </c>
      <c r="D87" s="1" cm="1">
        <f t="array" ref="D87">_xll.S($A87,25)/$B87</f>
        <v>142.00500213623047</v>
      </c>
      <c r="E87" s="1" cm="1">
        <f t="array" ref="E87">_xll.CP($A87,25)/$B87</f>
        <v>118.41000588989259</v>
      </c>
      <c r="F87" s="8" cm="1">
        <f t="array" ref="F87">IF(_xll.DE(A87)&gt;0,_xll.MW(A87)/(602.2*_xll.DE(A87)),"")/$B87</f>
        <v>0.11837970488803304</v>
      </c>
      <c r="H87" s="4" t="s">
        <v>518</v>
      </c>
      <c r="I87" s="1" cm="1">
        <f t="array" ref="I87">_xll.H($H87,25)/$B87</f>
        <v>-1174.9999418945313</v>
      </c>
      <c r="J87" s="1" cm="1">
        <f t="array" ref="J87">_xll.S($H87,25)/$B87</f>
        <v>96.000003341674812</v>
      </c>
      <c r="K87" s="1" cm="1">
        <f t="array" ref="K87">_xll.CP($H87,25)/$B87</f>
        <v>88.885243836085522</v>
      </c>
      <c r="L87" s="8" cm="1">
        <f t="array" ref="L87">IF(_xll.DE(H87)&gt;0,_xll.MW(H87)/(602.2*_xll.DE(H87)),"")/B87</f>
        <v>4.7075048252147693E-2</v>
      </c>
      <c r="N87" s="1">
        <f t="shared" si="17"/>
        <v>142.00500213623047</v>
      </c>
      <c r="O87" s="1">
        <f t="shared" si="11"/>
        <v>96.000003341674812</v>
      </c>
      <c r="Q87" s="1">
        <f t="shared" si="12"/>
        <v>-524.67357446289066</v>
      </c>
      <c r="R87" s="1">
        <f t="shared" si="13"/>
        <v>-1174.9999418945313</v>
      </c>
      <c r="T87" s="1">
        <f t="shared" si="10"/>
        <v>118.41000588989259</v>
      </c>
      <c r="U87" s="1">
        <f t="shared" si="14"/>
        <v>88.885243836085522</v>
      </c>
      <c r="W87" s="8">
        <f t="shared" si="15"/>
        <v>0.11837970488803304</v>
      </c>
      <c r="X87" s="8">
        <f t="shared" si="16"/>
        <v>4.7075048252147693E-2</v>
      </c>
    </row>
    <row r="88" spans="1:24">
      <c r="A88" s="4" t="s">
        <v>246</v>
      </c>
      <c r="B88" s="4">
        <v>1</v>
      </c>
      <c r="C88" s="1" cm="1">
        <f t="array" ref="C88">_xll.H($A88,25)/$B88</f>
        <v>-381.99921276855468</v>
      </c>
      <c r="D88" s="1" cm="1">
        <f t="array" ref="D88">_xll.S($A88,25)/$B88</f>
        <v>184.096</v>
      </c>
      <c r="E88" s="1" cm="1">
        <f t="array" ref="E88">_xll.CP($A88,25)/$B88</f>
        <v>106.84265410870472</v>
      </c>
      <c r="F88" s="8" cm="1">
        <f t="array" ref="F88">IF(_xll.DE(A88)&gt;0,_xll.MW(A88)/(602.2*_xll.DE(A88)),"")/$B88</f>
        <v>0.12063992133873186</v>
      </c>
      <c r="H88" s="4" t="s">
        <v>519</v>
      </c>
      <c r="I88" s="1" cm="1">
        <f t="array" ref="I88">_xll.H($H88,25)/$B88</f>
        <v>-914.99903405761722</v>
      </c>
      <c r="J88" s="1" cm="1">
        <f t="array" ref="J88">_xll.S($H88,25)/$B88</f>
        <v>127.23539945983887</v>
      </c>
      <c r="K88" s="1" cm="1">
        <f t="array" ref="K88">_xll.CP($H88,25)/$B88</f>
        <v>90.223310780503084</v>
      </c>
      <c r="L88" s="8" cm="1">
        <f t="array" ref="L88">IF(_xll.DE(H88)&gt;0,_xll.MW(H88)/(602.2*_xll.DE(H88)),"")/B88</f>
        <v>6.778646593711847E-2</v>
      </c>
      <c r="N88" s="1">
        <f t="shared" si="17"/>
        <v>184.096</v>
      </c>
      <c r="O88" s="1">
        <f t="shared" si="11"/>
        <v>127.23539945983887</v>
      </c>
      <c r="Q88" s="1">
        <f t="shared" si="12"/>
        <v>-381.99921276855468</v>
      </c>
      <c r="R88" s="1">
        <f t="shared" si="13"/>
        <v>-914.99903405761722</v>
      </c>
      <c r="T88" s="1">
        <f t="shared" si="10"/>
        <v>106.84265410870472</v>
      </c>
      <c r="U88" s="1">
        <f t="shared" si="14"/>
        <v>90.223310780503084</v>
      </c>
      <c r="W88" s="8">
        <f t="shared" si="15"/>
        <v>0.12063992133873186</v>
      </c>
      <c r="X88" s="8">
        <f t="shared" si="16"/>
        <v>6.778646593711847E-2</v>
      </c>
    </row>
    <row r="89" spans="1:24">
      <c r="A89" s="4" t="s">
        <v>314</v>
      </c>
      <c r="B89" s="4">
        <v>1</v>
      </c>
      <c r="C89" s="1" cm="1">
        <f t="array" ref="C89">_xll.H($A89,25)/$B89</f>
        <v>-88.282401596069334</v>
      </c>
      <c r="D89" s="1" cm="1">
        <f t="array" ref="D89">_xll.S($A89,25)/$B89</f>
        <v>171.96240957641604</v>
      </c>
      <c r="E89" s="1" cm="1">
        <f t="array" ref="E89">_xll.CP($A89,25)/$B89</f>
        <v>0</v>
      </c>
      <c r="F89" s="8" cm="1">
        <f t="array" ref="F89">IF(_xll.DE(A89)&gt;0,_xll.MW(A89)/(602.2*_xll.DE(A89)),"")/$B89</f>
        <v>0.12104754780601518</v>
      </c>
      <c r="H89" s="4" t="s">
        <v>520</v>
      </c>
      <c r="I89" s="1" t="e" cm="1">
        <f t="array" ref="I89">_xll.H($H89,25)/$B89</f>
        <v>#VALUE!</v>
      </c>
      <c r="J89" s="1" t="e" cm="1">
        <f t="array" ref="J89">_xll.S($H89,25)/$B89</f>
        <v>#VALUE!</v>
      </c>
      <c r="K89" s="1" t="e" cm="1">
        <f t="array" ref="K89">_xll.CP($H89,25)/$B89</f>
        <v>#VALUE!</v>
      </c>
      <c r="L89" s="8" t="e" cm="1">
        <f t="array" ref="L89">IF(_xll.DE(H89)&gt;0,_xll.MW(H89)/(602.2*_xll.DE(H89)),"")/B89</f>
        <v>#VALUE!</v>
      </c>
      <c r="N89" s="1" t="str">
        <f t="shared" si="17"/>
        <v/>
      </c>
      <c r="O89" s="1" t="str">
        <f t="shared" si="11"/>
        <v/>
      </c>
      <c r="Q89" s="1" t="str">
        <f t="shared" si="12"/>
        <v/>
      </c>
      <c r="R89" s="1" t="str">
        <f t="shared" si="13"/>
        <v/>
      </c>
      <c r="T89" s="1" t="str">
        <f t="shared" si="10"/>
        <v/>
      </c>
      <c r="U89" s="1" t="str">
        <f t="shared" si="14"/>
        <v/>
      </c>
      <c r="W89" s="8" t="str">
        <f t="shared" si="15"/>
        <v/>
      </c>
      <c r="X89" s="8" t="str">
        <f t="shared" si="16"/>
        <v/>
      </c>
    </row>
    <row r="90" spans="1:24">
      <c r="A90" s="4" t="s">
        <v>82</v>
      </c>
      <c r="B90" s="4">
        <v>1</v>
      </c>
      <c r="C90" s="1" cm="1">
        <f t="array" ref="C90">_xll.H($A90,25)/$B90</f>
        <v>-995.79200000000003</v>
      </c>
      <c r="D90" s="1" cm="1">
        <f t="array" ref="D90">_xll.S($A90,25)/$B90</f>
        <v>168.60000222778322</v>
      </c>
      <c r="E90" s="1" cm="1">
        <f t="array" ref="E90">_xll.CP($A90,25)/$B90</f>
        <v>98.321875009840781</v>
      </c>
      <c r="F90" s="8" cm="1">
        <f t="array" ref="F90">IF(_xll.DE(A90)&gt;0,_xll.MW(A90)/(602.2*_xll.DE(A90)),"")/$B90</f>
        <v>0.12165158017822653</v>
      </c>
      <c r="H90" s="4" t="s">
        <v>521</v>
      </c>
      <c r="I90" s="1" cm="1">
        <f t="array" ref="I90">_xll.H($H90,25)/$B90</f>
        <v>-1692.0099575195313</v>
      </c>
      <c r="J90" s="1" cm="1">
        <f t="array" ref="J90">_xll.S($H90,25)/$B90</f>
        <v>118.82559840393067</v>
      </c>
      <c r="K90" s="1" cm="1">
        <f t="array" ref="K90">_xll.CP($H90,25)/$B90</f>
        <v>94.156342536914551</v>
      </c>
      <c r="L90" s="8" t="e" cm="1">
        <f t="array" ref="L90">IF(_xll.DE(H90)&gt;0,_xll.MW(H90)/(602.2*_xll.DE(H90)),"")/B90</f>
        <v>#VALUE!</v>
      </c>
      <c r="N90" s="1">
        <f t="shared" si="17"/>
        <v>168.60000222778322</v>
      </c>
      <c r="O90" s="1">
        <f t="shared" si="11"/>
        <v>118.82559840393067</v>
      </c>
      <c r="Q90" s="1">
        <f t="shared" si="12"/>
        <v>-995.79200000000003</v>
      </c>
      <c r="R90" s="1">
        <f t="shared" si="13"/>
        <v>-1692.0099575195313</v>
      </c>
      <c r="T90" s="1">
        <f t="shared" si="10"/>
        <v>98.321875009840781</v>
      </c>
      <c r="U90" s="1">
        <f t="shared" si="14"/>
        <v>94.156342536914551</v>
      </c>
      <c r="W90" s="8" t="str">
        <f t="shared" si="15"/>
        <v/>
      </c>
      <c r="X90" s="8" t="str">
        <f t="shared" si="16"/>
        <v/>
      </c>
    </row>
    <row r="91" spans="1:24">
      <c r="A91" s="4" t="s">
        <v>279</v>
      </c>
      <c r="B91" s="4">
        <v>1</v>
      </c>
      <c r="C91" s="1" cm="1">
        <f t="array" ref="C91">_xll.H($A91,25)/$B91</f>
        <v>-694.54399999999998</v>
      </c>
      <c r="D91" s="1" cm="1">
        <f t="array" ref="D91">_xll.S($A91,25)/$B91</f>
        <v>184.096</v>
      </c>
      <c r="E91" s="1" cm="1">
        <f t="array" ref="E91">_xll.CP($A91,25)/$B91</f>
        <v>119.82003971861337</v>
      </c>
      <c r="F91" s="8" cm="1">
        <f t="array" ref="F91">IF(_xll.DE(A91)&gt;0,_xll.MW(A91)/(602.2*_xll.DE(A91)),"")/$B91</f>
        <v>0.12180253990701997</v>
      </c>
      <c r="H91" s="4" t="s">
        <v>522</v>
      </c>
      <c r="I91" s="1" t="e" cm="1">
        <f t="array" ref="I91">_xll.H($H91,25)/$B91</f>
        <v>#VALUE!</v>
      </c>
      <c r="J91" s="1" t="e" cm="1">
        <f t="array" ref="J91">_xll.S($H91,25)/$B91</f>
        <v>#VALUE!</v>
      </c>
      <c r="K91" s="1" t="e" cm="1">
        <f t="array" ref="K91">_xll.CP($H91,25)/$B91</f>
        <v>#VALUE!</v>
      </c>
      <c r="L91" s="8" t="e" cm="1">
        <f t="array" ref="L91">IF(_xll.DE(H91)&gt;0,_xll.MW(H91)/(602.2*_xll.DE(H91)),"")/B91</f>
        <v>#VALUE!</v>
      </c>
      <c r="N91" s="1" t="str">
        <f t="shared" si="17"/>
        <v/>
      </c>
      <c r="O91" s="1" t="str">
        <f t="shared" si="11"/>
        <v/>
      </c>
      <c r="Q91" s="1" t="str">
        <f t="shared" si="12"/>
        <v/>
      </c>
      <c r="R91" s="1" t="str">
        <f t="shared" si="13"/>
        <v/>
      </c>
      <c r="T91" s="1" t="str">
        <f t="shared" si="10"/>
        <v/>
      </c>
      <c r="U91" s="1" t="str">
        <f t="shared" si="14"/>
        <v/>
      </c>
      <c r="W91" s="8" t="str">
        <f t="shared" si="15"/>
        <v/>
      </c>
      <c r="X91" s="8" t="str">
        <f t="shared" si="16"/>
        <v/>
      </c>
    </row>
    <row r="92" spans="1:24">
      <c r="A92" s="4" t="s">
        <v>226</v>
      </c>
      <c r="B92" s="4">
        <v>1</v>
      </c>
      <c r="C92" s="1" cm="1">
        <f t="array" ref="C92">_xll.H($A92,25)/$B92</f>
        <v>-361.0000158081055</v>
      </c>
      <c r="D92" s="1" cm="1">
        <f t="array" ref="D92">_xll.S($A92,25)/$B92</f>
        <v>230.12</v>
      </c>
      <c r="E92" s="1" cm="1">
        <f t="array" ref="E92">_xll.CP($A92,25)/$B92</f>
        <v>163.50925240786131</v>
      </c>
      <c r="F92" s="8" cm="1">
        <f t="array" ref="F92">IF(_xll.DE(A92)&gt;0,_xll.MW(A92)/(602.2*_xll.DE(A92)),"")/$B92</f>
        <v>0.12317827588835449</v>
      </c>
      <c r="H92" s="4" t="s">
        <v>523</v>
      </c>
      <c r="I92" s="1" cm="1">
        <f t="array" ref="I92">_xll.H($H92,25)/$B92</f>
        <v>-941.40000000000009</v>
      </c>
      <c r="J92" s="1" cm="1">
        <f t="array" ref="J92">_xll.S($H92,25)/$B92</f>
        <v>175.72800000000001</v>
      </c>
      <c r="K92" s="1" cm="1">
        <f t="array" ref="K92">_xll.CP($H92,25)/$B92</f>
        <v>152.36589150467989</v>
      </c>
      <c r="L92" s="8" t="e" cm="1">
        <f t="array" ref="L92">IF(_xll.DE(H92)&gt;0,_xll.MW(H92)/(602.2*_xll.DE(H92)),"")/B92</f>
        <v>#VALUE!</v>
      </c>
      <c r="N92" s="1">
        <f t="shared" si="17"/>
        <v>230.12</v>
      </c>
      <c r="O92" s="1">
        <f t="shared" si="11"/>
        <v>175.72800000000001</v>
      </c>
      <c r="Q92" s="1">
        <f t="shared" si="12"/>
        <v>-361.0000158081055</v>
      </c>
      <c r="R92" s="1">
        <f t="shared" si="13"/>
        <v>-941.40000000000009</v>
      </c>
      <c r="T92" s="1">
        <f t="shared" si="10"/>
        <v>163.50925240786131</v>
      </c>
      <c r="U92" s="1">
        <f t="shared" si="14"/>
        <v>152.36589150467989</v>
      </c>
      <c r="W92" s="8" t="str">
        <f t="shared" si="15"/>
        <v/>
      </c>
      <c r="X92" s="8" t="str">
        <f t="shared" si="16"/>
        <v/>
      </c>
    </row>
    <row r="93" spans="1:24">
      <c r="A93" s="4" t="s">
        <v>215</v>
      </c>
      <c r="B93" s="4">
        <v>1</v>
      </c>
      <c r="C93" s="1" cm="1">
        <f t="array" ref="C93">_xll.H($A93,25)/$B93</f>
        <v>-999.976</v>
      </c>
      <c r="D93" s="1" cm="1">
        <f t="array" ref="D93">_xll.S($A93,25)/$B93</f>
        <v>136.81680319213868</v>
      </c>
      <c r="E93" s="1" cm="1">
        <f t="array" ref="E93">_xll.CP($A93,25)/$B93</f>
        <v>92.047466536592495</v>
      </c>
      <c r="F93" s="8" cm="1">
        <f t="array" ref="F93">IF(_xll.DE(A93)&gt;0,_xll.MW(A93)/(602.2*_xll.DE(A93)),"")/$B93</f>
        <v>0.12423466946121774</v>
      </c>
      <c r="H93" s="4" t="s">
        <v>524</v>
      </c>
      <c r="I93" s="1" cm="1">
        <f t="array" ref="I93">_xll.H($H93,25)/$B93</f>
        <v>-1718.3689787597657</v>
      </c>
      <c r="J93" s="1" cm="1">
        <f t="array" ref="J93">_xll.S($H93,25)/$B93</f>
        <v>99.441001144409185</v>
      </c>
      <c r="K93" s="1" cm="1">
        <f t="array" ref="K93">_xll.CP($H93,25)/$B93</f>
        <v>95.231243404353322</v>
      </c>
      <c r="L93" s="8" cm="1">
        <f t="array" ref="L93">IF(_xll.DE(H93)&gt;0,_xll.MW(H93)/(602.2*_xll.DE(H93)),"")/B93</f>
        <v>6.0418963037977426E-2</v>
      </c>
      <c r="N93" s="1">
        <f t="shared" si="17"/>
        <v>136.81680319213868</v>
      </c>
      <c r="O93" s="1">
        <f t="shared" si="11"/>
        <v>99.441001144409185</v>
      </c>
      <c r="Q93" s="1">
        <f t="shared" si="12"/>
        <v>-999.976</v>
      </c>
      <c r="R93" s="1">
        <f t="shared" si="13"/>
        <v>-1718.3689787597657</v>
      </c>
      <c r="T93" s="1">
        <f t="shared" si="10"/>
        <v>92.047466536592495</v>
      </c>
      <c r="U93" s="1">
        <f t="shared" si="14"/>
        <v>95.231243404353322</v>
      </c>
      <c r="W93" s="8">
        <f t="shared" si="15"/>
        <v>0.12423466946121774</v>
      </c>
      <c r="X93" s="8">
        <f t="shared" si="16"/>
        <v>6.0418963037977426E-2</v>
      </c>
    </row>
    <row r="94" spans="1:24">
      <c r="A94" s="4" t="s">
        <v>110</v>
      </c>
      <c r="B94" s="4">
        <v>1</v>
      </c>
      <c r="C94" s="1" cm="1">
        <f t="array" ref="C94">_xll.H($A94,25)/$B94</f>
        <v>-2784.8999208984378</v>
      </c>
      <c r="D94" s="1" cm="1">
        <f t="array" ref="D94">_xll.S($A94,25)/$B94</f>
        <v>407.10321276855473</v>
      </c>
      <c r="E94" s="1" cm="1">
        <f t="array" ref="E94">_xll.CP($A94,25)/$B94</f>
        <v>366.90931823974614</v>
      </c>
      <c r="F94" s="8" cm="1">
        <f t="array" ref="F94">IF(_xll.DE(A94)&gt;0,_xll.MW(A94)/(602.2*_xll.DE(A94)),"")/$B94</f>
        <v>0.12442947434200879</v>
      </c>
      <c r="H94" s="4" t="s">
        <v>525</v>
      </c>
      <c r="I94" s="1" t="e" cm="1">
        <f t="array" ref="I94">_xll.H($H94,25)/$B94</f>
        <v>#VALUE!</v>
      </c>
      <c r="J94" s="1" t="e" cm="1">
        <f t="array" ref="J94">_xll.S($H94,25)/$B94</f>
        <v>#VALUE!</v>
      </c>
      <c r="K94" s="1" t="e" cm="1">
        <f t="array" ref="K94">_xll.CP($H94,25)/$B94</f>
        <v>#VALUE!</v>
      </c>
      <c r="L94" s="8" t="e" cm="1">
        <f t="array" ref="L94">IF(_xll.DE(H94)&gt;0,_xll.MW(H94)/(602.2*_xll.DE(H94)),"")/B94</f>
        <v>#VALUE!</v>
      </c>
      <c r="N94" s="1" t="str">
        <f t="shared" si="17"/>
        <v/>
      </c>
      <c r="O94" s="1" t="str">
        <f t="shared" si="11"/>
        <v/>
      </c>
      <c r="Q94" s="1" t="str">
        <f t="shared" si="12"/>
        <v/>
      </c>
      <c r="R94" s="1" t="str">
        <f t="shared" si="13"/>
        <v/>
      </c>
      <c r="T94" s="1" t="str">
        <f t="shared" si="10"/>
        <v/>
      </c>
      <c r="U94" s="1" t="str">
        <f t="shared" si="14"/>
        <v/>
      </c>
      <c r="W94" s="8" t="str">
        <f t="shared" si="15"/>
        <v/>
      </c>
      <c r="X94" s="8" t="str">
        <f t="shared" si="16"/>
        <v/>
      </c>
    </row>
    <row r="95" spans="1:24">
      <c r="A95" s="4" t="s">
        <v>156</v>
      </c>
      <c r="B95" s="4">
        <v>1</v>
      </c>
      <c r="C95" s="1" cm="1">
        <f t="array" ref="C95">_xll.H($A95,25)/$B95</f>
        <v>-254.80560638427735</v>
      </c>
      <c r="D95" s="1" cm="1">
        <f t="array" ref="D95">_xll.S($A95,25)/$B95</f>
        <v>154.80799999999999</v>
      </c>
      <c r="E95" s="1" cm="1">
        <f t="array" ref="E95">_xll.CP($A95,25)/$B95</f>
        <v>117.41240784766006</v>
      </c>
      <c r="F95" s="8" cm="1">
        <f t="array" ref="F95">IF(_xll.DE(A95)&gt;0,_xll.MW(A95)/(602.2*_xll.DE(A95)),"")/$B95</f>
        <v>0.12588620693848043</v>
      </c>
      <c r="H95" s="4" t="s">
        <v>526</v>
      </c>
      <c r="I95" s="1" cm="1">
        <f t="array" ref="I95">_xll.H($H95,25)/$B95</f>
        <v>-836.80000000000007</v>
      </c>
      <c r="J95" s="1" cm="1">
        <f t="array" ref="J95">_xll.S($H95,25)/$B95</f>
        <v>156.9</v>
      </c>
      <c r="K95" s="1" cm="1">
        <f t="array" ref="K95">_xll.CP($H95,25)/$B95</f>
        <v>117.99198096020126</v>
      </c>
      <c r="L95" s="8" t="e" cm="1">
        <f t="array" ref="L95">IF(_xll.DE(H95)&gt;0,_xll.MW(H95)/(602.2*_xll.DE(H95)),"")/B95</f>
        <v>#VALUE!</v>
      </c>
      <c r="N95" s="1">
        <f t="shared" si="17"/>
        <v>154.80799999999999</v>
      </c>
      <c r="O95" s="1">
        <f t="shared" si="11"/>
        <v>156.9</v>
      </c>
      <c r="Q95" s="1">
        <f t="shared" si="12"/>
        <v>-254.80560638427735</v>
      </c>
      <c r="R95" s="1">
        <f t="shared" si="13"/>
        <v>-836.80000000000007</v>
      </c>
      <c r="T95" s="1">
        <f t="shared" si="10"/>
        <v>117.41240784766006</v>
      </c>
      <c r="U95" s="1">
        <f t="shared" si="14"/>
        <v>117.99198096020126</v>
      </c>
      <c r="W95" s="8" t="str">
        <f t="shared" si="15"/>
        <v/>
      </c>
      <c r="X95" s="8" t="str">
        <f t="shared" si="16"/>
        <v/>
      </c>
    </row>
    <row r="96" spans="1:24">
      <c r="A96" s="4" t="s">
        <v>36</v>
      </c>
      <c r="B96" s="4">
        <v>1</v>
      </c>
      <c r="C96" s="1" cm="1">
        <f t="array" ref="C96">_xll.H($A96,25)/$B96</f>
        <v>-983.99998437500005</v>
      </c>
      <c r="D96" s="1" cm="1">
        <f t="array" ref="D96">_xll.S($A96,25)/$B96</f>
        <v>200.00000097656252</v>
      </c>
      <c r="E96" s="1" cm="1">
        <f t="array" ref="E96">_xll.CP($A96,25)/$B96</f>
        <v>121.99596312881252</v>
      </c>
      <c r="F96" s="8" cm="1">
        <f t="array" ref="F96">IF(_xll.DE(A96)&gt;0,_xll.MW(A96)/(602.2*_xll.DE(A96)),"")/$B96</f>
        <v>0.12785504441904091</v>
      </c>
      <c r="H96" s="4" t="s">
        <v>527</v>
      </c>
      <c r="I96" s="1" cm="1">
        <f t="array" ref="I96">_xll.H($H96,25)/$B96</f>
        <v>-1779.9999831542968</v>
      </c>
      <c r="J96" s="1" cm="1">
        <f t="array" ref="J96">_xll.S($H96,25)/$B96</f>
        <v>151.00000201416017</v>
      </c>
      <c r="K96" s="1" cm="1">
        <f t="array" ref="K96">_xll.CP($H96,25)/$B96</f>
        <v>117.74248927813531</v>
      </c>
      <c r="L96" s="8" cm="1">
        <f t="array" ref="L96">IF(_xll.DE(H96)&gt;0,_xll.MW(H96)/(602.2*_xll.DE(H96)),"")/B96</f>
        <v>7.6433861105545814E-2</v>
      </c>
      <c r="N96" s="1">
        <f t="shared" si="17"/>
        <v>200.00000097656252</v>
      </c>
      <c r="O96" s="1">
        <f t="shared" si="11"/>
        <v>151.00000201416017</v>
      </c>
      <c r="Q96" s="1">
        <f t="shared" si="12"/>
        <v>-983.99998437500005</v>
      </c>
      <c r="R96" s="1">
        <f t="shared" si="13"/>
        <v>-1779.9999831542968</v>
      </c>
      <c r="T96" s="1">
        <f t="shared" si="10"/>
        <v>121.99596312881252</v>
      </c>
      <c r="U96" s="1">
        <f t="shared" si="14"/>
        <v>117.74248927813531</v>
      </c>
      <c r="W96" s="8">
        <f t="shared" si="15"/>
        <v>0.12785504441904091</v>
      </c>
      <c r="X96" s="8">
        <f t="shared" si="16"/>
        <v>7.6433861105545814E-2</v>
      </c>
    </row>
    <row r="97" spans="1:24">
      <c r="A97" s="4" t="s">
        <v>26</v>
      </c>
      <c r="B97" s="4">
        <v>1</v>
      </c>
      <c r="C97" s="1" cm="1">
        <f t="array" ref="C97">_xll.H($A97,25)/$B97</f>
        <v>-245.60000515747072</v>
      </c>
      <c r="D97" s="1" cm="1">
        <f t="array" ref="D97">_xll.S($A97,25)/$B97</f>
        <v>267.88478808593749</v>
      </c>
      <c r="E97" s="1" cm="1">
        <f t="array" ref="E97">_xll.CP($A97,25)/$B97</f>
        <v>125.51189897451782</v>
      </c>
      <c r="F97" s="8" cm="1">
        <f t="array" ref="F97">IF(_xll.DE(A97)&gt;0,_xll.MW(A97)/(602.2*_xll.DE(A97)),"")/$B97</f>
        <v>0.13001209605011552</v>
      </c>
      <c r="H97" s="4" t="s">
        <v>528</v>
      </c>
      <c r="I97" s="1" t="e" cm="1">
        <f t="array" ref="I97">_xll.H($H97,25)/$B97</f>
        <v>#VALUE!</v>
      </c>
      <c r="J97" s="1" t="e" cm="1">
        <f t="array" ref="J97">_xll.S($H97,25)/$B97</f>
        <v>#VALUE!</v>
      </c>
      <c r="K97" s="1" t="e" cm="1">
        <f t="array" ref="K97">_xll.CP($H97,25)/$B97</f>
        <v>#VALUE!</v>
      </c>
      <c r="L97" s="8" t="e" cm="1">
        <f t="array" ref="L97">IF(_xll.DE(H97)&gt;0,_xll.MW(H97)/(602.2*_xll.DE(H97)),"")/B97</f>
        <v>#VALUE!</v>
      </c>
      <c r="N97" s="1" t="str">
        <f t="shared" si="17"/>
        <v/>
      </c>
      <c r="O97" s="1" t="str">
        <f t="shared" si="11"/>
        <v/>
      </c>
      <c r="Q97" s="1" t="str">
        <f t="shared" si="12"/>
        <v/>
      </c>
      <c r="R97" s="1" t="str">
        <f t="shared" si="13"/>
        <v/>
      </c>
      <c r="T97" s="1" t="str">
        <f t="shared" si="10"/>
        <v/>
      </c>
      <c r="U97" s="1" t="str">
        <f t="shared" si="14"/>
        <v/>
      </c>
      <c r="W97" s="8" t="str">
        <f t="shared" si="15"/>
        <v/>
      </c>
      <c r="X97" s="8" t="str">
        <f t="shared" si="16"/>
        <v/>
      </c>
    </row>
    <row r="98" spans="1:24">
      <c r="A98" s="4" t="s">
        <v>118</v>
      </c>
      <c r="B98" s="4">
        <v>1</v>
      </c>
      <c r="C98" s="1" cm="1">
        <f t="array" ref="C98">_xll.H($A98,25)/$B98</f>
        <v>-1019.2009743652344</v>
      </c>
      <c r="D98" s="1" cm="1">
        <f t="array" ref="D98">_xll.S($A98,25)/$B98</f>
        <v>197.09989511108398</v>
      </c>
      <c r="E98" s="1" cm="1">
        <f t="array" ref="E98">_xll.CP($A98,25)/$B98</f>
        <v>120.77787053294199</v>
      </c>
      <c r="F98" s="8" cm="1">
        <f t="array" ref="F98">IF(_xll.DE(A98)&gt;0,_xll.MW(A98)/(602.2*_xll.DE(A98)),"")/$B98</f>
        <v>0.13363462744100699</v>
      </c>
      <c r="H98" s="4" t="s">
        <v>529</v>
      </c>
      <c r="I98" s="1" cm="1">
        <f t="array" ref="I98">_xll.H($H98,25)/$B98</f>
        <v>-1914.1999189453127</v>
      </c>
      <c r="J98" s="1" cm="1">
        <f t="array" ref="J98">_xll.S($H98,25)/$B98</f>
        <v>151.67000000000002</v>
      </c>
      <c r="K98" s="1" cm="1">
        <f t="array" ref="K98">_xll.CP($H98,25)/$B98</f>
        <v>116.02169853894024</v>
      </c>
      <c r="L98" s="8" cm="1">
        <f t="array" ref="L98">IF(_xll.DE(H98)&gt;0,_xll.MW(H98)/(602.2*_xll.DE(H98)),"")/B98</f>
        <v>7.7829682108775014E-2</v>
      </c>
      <c r="N98" s="1">
        <f t="shared" si="17"/>
        <v>197.09989511108398</v>
      </c>
      <c r="O98" s="1">
        <f t="shared" si="11"/>
        <v>151.67000000000002</v>
      </c>
      <c r="Q98" s="1">
        <f t="shared" si="12"/>
        <v>-1019.2009743652344</v>
      </c>
      <c r="R98" s="1">
        <f t="shared" si="13"/>
        <v>-1914.1999189453127</v>
      </c>
      <c r="T98" s="1">
        <f t="shared" si="10"/>
        <v>120.77787053294199</v>
      </c>
      <c r="U98" s="1">
        <f t="shared" si="14"/>
        <v>116.02169853894024</v>
      </c>
      <c r="W98" s="8">
        <f t="shared" si="15"/>
        <v>0.13363462744100699</v>
      </c>
      <c r="X98" s="8">
        <f t="shared" si="16"/>
        <v>7.7829682108775014E-2</v>
      </c>
    </row>
    <row r="99" spans="1:24">
      <c r="A99" s="4" t="s">
        <v>142</v>
      </c>
      <c r="B99" s="4">
        <v>1</v>
      </c>
      <c r="C99" s="1" cm="1">
        <f t="array" ref="C99">_xll.H($A99,25)/$B99</f>
        <v>-1186.7579931640626</v>
      </c>
      <c r="D99" s="1" cm="1">
        <f t="array" ref="D99">_xll.S($A99,25)/$B99</f>
        <v>190.37200000000001</v>
      </c>
      <c r="E99" s="1" cm="1">
        <f t="array" ref="E99">_xll.CP($A99,25)/$B99</f>
        <v>120.7654337273909</v>
      </c>
      <c r="F99" s="8" cm="1">
        <f t="array" ref="F99">IF(_xll.DE(A99)&gt;0,_xll.MW(A99)/(602.2*_xll.DE(A99)),"")/$B99</f>
        <v>0.13525196558584734</v>
      </c>
      <c r="H99" s="4" t="s">
        <v>530</v>
      </c>
      <c r="I99" s="1" cm="1">
        <f t="array" ref="I99">_xll.H($H99,25)/$B99</f>
        <v>-2098.0381218261718</v>
      </c>
      <c r="J99" s="1" cm="1">
        <f t="array" ref="J99">_xll.S($H99,25)/$B99</f>
        <v>147.0470011291504</v>
      </c>
      <c r="K99" s="1" cm="1">
        <f t="array" ref="K99">_xll.CP($H99,25)/$B99</f>
        <v>110.54273266010672</v>
      </c>
      <c r="L99" s="8" cm="1">
        <f t="array" ref="L99">IF(_xll.DE(H99)&gt;0,_xll.MW(H99)/(602.2*_xll.DE(H99)),"")/B99</f>
        <v>8.3854097126863578E-2</v>
      </c>
      <c r="N99" s="1">
        <f t="shared" si="17"/>
        <v>190.37200000000001</v>
      </c>
      <c r="O99" s="1">
        <f t="shared" si="11"/>
        <v>147.0470011291504</v>
      </c>
      <c r="Q99" s="1">
        <f t="shared" si="12"/>
        <v>-1186.7579931640626</v>
      </c>
      <c r="R99" s="1">
        <f t="shared" si="13"/>
        <v>-2098.0381218261718</v>
      </c>
      <c r="T99" s="1">
        <f t="shared" si="10"/>
        <v>120.7654337273909</v>
      </c>
      <c r="U99" s="1">
        <f t="shared" si="14"/>
        <v>110.54273266010672</v>
      </c>
      <c r="W99" s="8">
        <f t="shared" si="15"/>
        <v>0.13525196558584734</v>
      </c>
      <c r="X99" s="8">
        <f t="shared" si="16"/>
        <v>8.3854097126863578E-2</v>
      </c>
    </row>
    <row r="100" spans="1:24">
      <c r="A100" s="4" t="s">
        <v>134</v>
      </c>
      <c r="B100" s="4">
        <v>1</v>
      </c>
      <c r="C100" s="1" cm="1">
        <f t="array" ref="C100">_xll.H($A100,25)/$B100</f>
        <v>-323.84160638427738</v>
      </c>
      <c r="D100" s="1" cm="1">
        <f t="array" ref="D100">_xll.S($A100,25)/$B100</f>
        <v>203.00000482177734</v>
      </c>
      <c r="E100" s="1" cm="1">
        <f t="array" ref="E100">_xll.CP($A100,25)/$B100</f>
        <v>138.49040957641603</v>
      </c>
      <c r="F100" s="8" cm="1">
        <f t="array" ref="F100">IF(_xll.DE(A100)&gt;0,_xll.MW(A100)/(602.2*_xll.DE(A100)),"")/$B100</f>
        <v>0.13723300902220123</v>
      </c>
      <c r="H100" s="4" t="s">
        <v>531</v>
      </c>
      <c r="I100" s="1" cm="1">
        <f t="array" ref="I100">_xll.H($H100,25)/$B100</f>
        <v>-857.72</v>
      </c>
      <c r="J100" s="1" cm="1">
        <f t="array" ref="J100">_xll.S($H100,25)/$B100</f>
        <v>175.72800000000001</v>
      </c>
      <c r="K100" s="1" cm="1">
        <f t="array" ref="K100">_xll.CP($H100,25)/$B100</f>
        <v>118.5870228874588</v>
      </c>
      <c r="L100" s="8" t="e" cm="1">
        <f t="array" ref="L100">IF(_xll.DE(H100)&gt;0,_xll.MW(H100)/(602.2*_xll.DE(H100)),"")/B100</f>
        <v>#VALUE!</v>
      </c>
      <c r="N100" s="1">
        <f t="shared" si="17"/>
        <v>203.00000482177734</v>
      </c>
      <c r="O100" s="1">
        <f t="shared" si="11"/>
        <v>175.72800000000001</v>
      </c>
      <c r="Q100" s="1">
        <f t="shared" si="12"/>
        <v>-323.84160638427738</v>
      </c>
      <c r="R100" s="1">
        <f t="shared" si="13"/>
        <v>-857.72</v>
      </c>
      <c r="T100" s="1">
        <f t="shared" si="10"/>
        <v>138.49040957641603</v>
      </c>
      <c r="U100" s="1">
        <f t="shared" si="14"/>
        <v>118.5870228874588</v>
      </c>
      <c r="W100" s="8" t="str">
        <f t="shared" si="15"/>
        <v/>
      </c>
      <c r="X100" s="8" t="str">
        <f t="shared" si="16"/>
        <v/>
      </c>
    </row>
    <row r="101" spans="1:24">
      <c r="A101" s="4" t="s">
        <v>97</v>
      </c>
      <c r="B101" s="4">
        <v>1</v>
      </c>
      <c r="C101" s="1" cm="1">
        <f t="array" ref="C101">_xll.H($A101,25)/$B101</f>
        <v>-979.79995983886727</v>
      </c>
      <c r="D101" s="1" cm="1">
        <f t="array" ref="D101">_xll.S($A101,25)/$B101</f>
        <v>180.89999884033202</v>
      </c>
      <c r="E101" s="1" cm="1">
        <f t="array" ref="E101">_xll.CP($A101,25)/$B101</f>
        <v>116.80025531825905</v>
      </c>
      <c r="F101" s="8" cm="1">
        <f t="array" ref="F101">IF(_xll.DE(A101)&gt;0,_xll.MW(A101)/(602.2*_xll.DE(A101)),"")/$B101</f>
        <v>0.13805723538607095</v>
      </c>
      <c r="H101" s="4" t="s">
        <v>532</v>
      </c>
      <c r="I101" s="1" cm="1">
        <f t="array" ref="I101">_xll.H($H101,25)/$B101</f>
        <v>-1911.3000524902345</v>
      </c>
      <c r="J101" s="1" cm="1">
        <f t="array" ref="J101">_xll.S($H101,25)/$B101</f>
        <v>104.60000000000001</v>
      </c>
      <c r="K101" s="1" cm="1">
        <f t="array" ref="K101">_xll.CP($H101,25)/$B101</f>
        <v>103.70091351055943</v>
      </c>
      <c r="L101" s="8" cm="1">
        <f t="array" ref="L101">IF(_xll.DE(H101)&gt;0,_xll.MW(H101)/(602.2*_xll.DE(H101)),"")/B101</f>
        <v>6.2681236943712165E-2</v>
      </c>
      <c r="N101" s="1">
        <f t="shared" si="17"/>
        <v>180.89999884033202</v>
      </c>
      <c r="O101" s="1">
        <f t="shared" si="11"/>
        <v>104.60000000000001</v>
      </c>
      <c r="Q101" s="1">
        <f t="shared" si="12"/>
        <v>-979.79995983886727</v>
      </c>
      <c r="R101" s="1">
        <f t="shared" si="13"/>
        <v>-1911.3000524902345</v>
      </c>
      <c r="T101" s="1">
        <f t="shared" si="10"/>
        <v>116.80025531825905</v>
      </c>
      <c r="U101" s="1">
        <f t="shared" si="14"/>
        <v>103.70091351055943</v>
      </c>
      <c r="W101" s="8">
        <f t="shared" si="15"/>
        <v>0.13805723538607095</v>
      </c>
      <c r="X101" s="8">
        <f t="shared" si="16"/>
        <v>6.2681236943712165E-2</v>
      </c>
    </row>
    <row r="102" spans="1:24">
      <c r="A102" s="4" t="s">
        <v>27</v>
      </c>
      <c r="B102" s="4">
        <v>1</v>
      </c>
      <c r="C102" s="1" cm="1">
        <f t="array" ref="C102">_xll.H($A102,25)/$B102</f>
        <v>-188.69839361572267</v>
      </c>
      <c r="D102" s="1" cm="1">
        <f t="array" ref="D102">_xll.S($A102,25)/$B102</f>
        <v>194.55600000000001</v>
      </c>
      <c r="E102" s="1" cm="1">
        <f t="array" ref="E102">_xll.CP($A102,25)/$B102</f>
        <v>133.90652324770753</v>
      </c>
      <c r="F102" s="8" cm="1">
        <f t="array" ref="F102">IF(_xll.DE(A102)&gt;0,_xll.MW(A102)/(602.2*_xll.DE(A102)),"")/$B102</f>
        <v>0.14101053068126643</v>
      </c>
      <c r="H102" s="4" t="s">
        <v>533</v>
      </c>
      <c r="I102" s="1" t="e" cm="1">
        <f t="array" ref="I102">_xll.H($H102,25)/$B102</f>
        <v>#VALUE!</v>
      </c>
      <c r="J102" s="1" t="e" cm="1">
        <f t="array" ref="J102">_xll.S($H102,25)/$B102</f>
        <v>#VALUE!</v>
      </c>
      <c r="K102" s="1" t="e" cm="1">
        <f t="array" ref="K102">_xll.CP($H102,25)/$B102</f>
        <v>#VALUE!</v>
      </c>
      <c r="L102" s="8" t="e" cm="1">
        <f t="array" ref="L102">IF(_xll.DE(H102)&gt;0,_xll.MW(H102)/(602.2*_xll.DE(H102)),"")/B102</f>
        <v>#VALUE!</v>
      </c>
      <c r="N102" s="1" t="str">
        <f t="shared" si="17"/>
        <v/>
      </c>
      <c r="O102" s="1" t="str">
        <f t="shared" si="11"/>
        <v/>
      </c>
      <c r="Q102" s="1" t="str">
        <f t="shared" si="12"/>
        <v/>
      </c>
      <c r="R102" s="1" t="str">
        <f t="shared" si="13"/>
        <v/>
      </c>
      <c r="T102" s="1" t="str">
        <f t="shared" si="10"/>
        <v/>
      </c>
      <c r="U102" s="1" t="str">
        <f t="shared" si="14"/>
        <v/>
      </c>
      <c r="W102" s="8" t="str">
        <f t="shared" si="15"/>
        <v/>
      </c>
      <c r="X102" s="8" t="str">
        <f t="shared" si="16"/>
        <v/>
      </c>
    </row>
    <row r="103" spans="1:24">
      <c r="A103" s="4" t="s">
        <v>121</v>
      </c>
      <c r="B103" s="4">
        <v>1</v>
      </c>
      <c r="C103" s="1" cm="1">
        <f t="array" ref="C103">_xll.H($A103,25)/$B103</f>
        <v>-512.95836169433596</v>
      </c>
      <c r="D103" s="1" cm="1">
        <f t="array" ref="D103">_xll.S($A103,25)/$B103</f>
        <v>219.99999468994142</v>
      </c>
      <c r="E103" s="1" cm="1">
        <f t="array" ref="E103">_xll.CP($A103,25)/$B103</f>
        <v>155.6412833171789</v>
      </c>
      <c r="F103" s="8" cm="1">
        <f t="array" ref="F103">IF(_xll.DE(A103)&gt;0,_xll.MW(A103)/(602.2*_xll.DE(A103)),"")/$B103</f>
        <v>0.15474657438853237</v>
      </c>
      <c r="H103" s="4" t="s">
        <v>534</v>
      </c>
      <c r="I103" s="1" cm="1">
        <f t="array" ref="I103">_xll.H($H103,25)/$B103</f>
        <v>-1447.9999406738282</v>
      </c>
      <c r="J103" s="1" cm="1">
        <f t="array" ref="J103">_xll.S($H103,25)/$B103</f>
        <v>165.00000399780274</v>
      </c>
      <c r="K103" s="1" cm="1">
        <f t="array" ref="K103">_xll.CP($H103,25)/$B103</f>
        <v>139.99919791818479</v>
      </c>
      <c r="L103" s="8" cm="1">
        <f t="array" ref="L103">IF(_xll.DE(H103)&gt;0,_xll.MW(H103)/(602.2*_xll.DE(H103)),"")/B103</f>
        <v>7.8478350935824934E-2</v>
      </c>
      <c r="N103" s="1">
        <f t="shared" si="17"/>
        <v>219.99999468994142</v>
      </c>
      <c r="O103" s="1">
        <f t="shared" si="11"/>
        <v>165.00000399780274</v>
      </c>
      <c r="Q103" s="1">
        <f t="shared" si="12"/>
        <v>-512.95836169433596</v>
      </c>
      <c r="R103" s="1">
        <f t="shared" si="13"/>
        <v>-1447.9999406738282</v>
      </c>
      <c r="T103" s="1">
        <f t="shared" si="10"/>
        <v>155.6412833171789</v>
      </c>
      <c r="U103" s="1">
        <f t="shared" si="14"/>
        <v>139.99919791818479</v>
      </c>
      <c r="W103" s="8">
        <f t="shared" si="15"/>
        <v>0.15474657438853237</v>
      </c>
      <c r="X103" s="8">
        <f t="shared" si="16"/>
        <v>7.8478350935824934E-2</v>
      </c>
    </row>
    <row r="104" spans="1:24">
      <c r="A104" s="4" t="s">
        <v>275</v>
      </c>
      <c r="B104" s="4">
        <v>1</v>
      </c>
      <c r="C104" s="1" cm="1">
        <f t="array" ref="C104">_xll.H($A104,25)/$B104</f>
        <v>-640.2356978759766</v>
      </c>
      <c r="D104" s="1" cm="1">
        <f t="array" ref="D104">_xll.S($A104,25)/$B104</f>
        <v>222.46300100708009</v>
      </c>
      <c r="E104" s="1" cm="1">
        <f t="array" ref="E104">_xll.CP($A104,25)/$B104</f>
        <v>138.78000039672852</v>
      </c>
      <c r="F104" s="8" cm="1">
        <f t="array" ref="F104">IF(_xll.DE(A104)&gt;0,_xll.MW(A104)/(602.2*_xll.DE(A104)),"")/$B104</f>
        <v>0.15478419430261231</v>
      </c>
      <c r="H104" s="4" t="s">
        <v>535</v>
      </c>
      <c r="I104" s="1" t="e" cm="1">
        <f t="array" ref="I104">_xll.H($H104,25)/$B104</f>
        <v>#VALUE!</v>
      </c>
      <c r="J104" s="1" t="e" cm="1">
        <f t="array" ref="J104">_xll.S($H104,25)/$B104</f>
        <v>#VALUE!</v>
      </c>
      <c r="K104" s="1" t="e" cm="1">
        <f t="array" ref="K104">_xll.CP($H104,25)/$B104</f>
        <v>#VALUE!</v>
      </c>
      <c r="L104" s="8" t="e" cm="1">
        <f t="array" ref="L104">IF(_xll.DE(H104)&gt;0,_xll.MW(H104)/(602.2*_xll.DE(H104)),"")/B104</f>
        <v>#VALUE!</v>
      </c>
      <c r="N104" s="1" t="str">
        <f t="shared" si="17"/>
        <v/>
      </c>
      <c r="O104" s="1" t="str">
        <f t="shared" si="11"/>
        <v/>
      </c>
      <c r="Q104" s="1" t="str">
        <f t="shared" si="12"/>
        <v/>
      </c>
      <c r="R104" s="1" t="str">
        <f t="shared" si="13"/>
        <v/>
      </c>
      <c r="T104" s="1" t="str">
        <f t="shared" si="10"/>
        <v/>
      </c>
      <c r="U104" s="1" t="str">
        <f t="shared" si="14"/>
        <v/>
      </c>
      <c r="W104" s="8" t="str">
        <f t="shared" si="15"/>
        <v/>
      </c>
      <c r="X104" s="8" t="str">
        <f t="shared" si="16"/>
        <v/>
      </c>
    </row>
    <row r="105" spans="1:24">
      <c r="A105" s="4" t="s">
        <v>153</v>
      </c>
      <c r="B105" s="4">
        <v>1</v>
      </c>
      <c r="C105" s="1" cm="1">
        <f t="array" ref="C105">_xll.H($A105,25)/$B105</f>
        <v>-527.18403192138669</v>
      </c>
      <c r="D105" s="1" cm="1">
        <f t="array" ref="D105">_xll.S($A105,25)/$B105</f>
        <v>200.00000097656252</v>
      </c>
      <c r="E105" s="1" cm="1">
        <f t="array" ref="E105">_xll.CP($A105,25)/$B105</f>
        <v>155.6417646841937</v>
      </c>
      <c r="F105" s="8" cm="1">
        <f t="array" ref="F105">IF(_xll.DE(A105)&gt;0,_xll.MW(A105)/(602.2*_xll.DE(A105)),"")/$B105</f>
        <v>0.15495040639449303</v>
      </c>
      <c r="H105" s="4" t="s">
        <v>536</v>
      </c>
      <c r="I105" s="1" cm="1">
        <f t="array" ref="I105">_xll.H($H105,25)/$B105</f>
        <v>-1370.0000322265626</v>
      </c>
      <c r="J105" s="1" cm="1">
        <f t="array" ref="J105">_xll.S($H105,25)/$B105</f>
        <v>159.99999758911133</v>
      </c>
      <c r="K105" s="1" cm="1">
        <f t="array" ref="K105">_xll.CP($H105,25)/$B105</f>
        <v>136.00086874708148</v>
      </c>
      <c r="L105" s="8" cm="1">
        <f t="array" ref="L105">IF(_xll.DE(H105)&gt;0,_xll.MW(H105)/(602.2*_xll.DE(H105)),"")/B105</f>
        <v>9.0592596581581808E-2</v>
      </c>
      <c r="N105" s="1">
        <f t="shared" si="17"/>
        <v>200.00000097656252</v>
      </c>
      <c r="O105" s="1">
        <f t="shared" si="11"/>
        <v>159.99999758911133</v>
      </c>
      <c r="Q105" s="1">
        <f t="shared" si="12"/>
        <v>-527.18403192138669</v>
      </c>
      <c r="R105" s="1">
        <f t="shared" si="13"/>
        <v>-1370.0000322265626</v>
      </c>
      <c r="T105" s="1">
        <f t="shared" si="10"/>
        <v>155.6417646841937</v>
      </c>
      <c r="U105" s="1">
        <f t="shared" si="14"/>
        <v>136.00086874708148</v>
      </c>
      <c r="W105" s="8">
        <f t="shared" si="15"/>
        <v>0.15495040639449303</v>
      </c>
      <c r="X105" s="8">
        <f t="shared" si="16"/>
        <v>9.0592596581581808E-2</v>
      </c>
    </row>
    <row r="106" spans="1:24">
      <c r="A106" s="4" t="s">
        <v>214</v>
      </c>
      <c r="B106" s="4">
        <v>1</v>
      </c>
      <c r="C106" s="1" cm="1">
        <f t="array" ref="C106">_xll.H($A106,25)/$B106</f>
        <v>-734.71036169433592</v>
      </c>
      <c r="D106" s="1" cm="1">
        <f t="array" ref="D106">_xll.S($A106,25)/$B106</f>
        <v>244.34559042358399</v>
      </c>
      <c r="E106" s="1" cm="1">
        <f t="array" ref="E106">_xll.CP($A106,25)/$B106</f>
        <v>150.624</v>
      </c>
      <c r="F106" s="8" cm="1">
        <f t="array" ref="F106">IF(_xll.DE(A106)&gt;0,_xll.MW(A106)/(602.2*_xll.DE(A106)),"")/$B106</f>
        <v>0.1573417065814694</v>
      </c>
      <c r="H106" s="4" t="s">
        <v>537</v>
      </c>
      <c r="I106" s="1" t="e" cm="1">
        <f t="array" ref="I106">_xll.H($H106,25)/$B106</f>
        <v>#VALUE!</v>
      </c>
      <c r="J106" s="1" t="e" cm="1">
        <f t="array" ref="J106">_xll.S($H106,25)/$B106</f>
        <v>#VALUE!</v>
      </c>
      <c r="K106" s="1" t="e" cm="1">
        <f t="array" ref="K106">_xll.CP($H106,25)/$B106</f>
        <v>#VALUE!</v>
      </c>
      <c r="L106" s="8" t="e" cm="1">
        <f t="array" ref="L106">IF(_xll.DE(H106)&gt;0,_xll.MW(H106)/(602.2*_xll.DE(H106)),"")/B106</f>
        <v>#VALUE!</v>
      </c>
      <c r="N106" s="1" t="str">
        <f t="shared" si="17"/>
        <v/>
      </c>
      <c r="O106" s="1" t="str">
        <f t="shared" si="11"/>
        <v/>
      </c>
      <c r="Q106" s="1" t="str">
        <f t="shared" si="12"/>
        <v/>
      </c>
      <c r="R106" s="1" t="str">
        <f t="shared" si="13"/>
        <v/>
      </c>
      <c r="T106" s="1" t="str">
        <f t="shared" si="10"/>
        <v/>
      </c>
      <c r="U106" s="1" t="str">
        <f t="shared" si="14"/>
        <v/>
      </c>
      <c r="W106" s="8" t="str">
        <f t="shared" si="15"/>
        <v/>
      </c>
      <c r="X106" s="8" t="str">
        <f t="shared" si="16"/>
        <v/>
      </c>
    </row>
    <row r="107" spans="1:24">
      <c r="A107" s="4" t="s">
        <v>284</v>
      </c>
      <c r="B107" s="4">
        <v>1</v>
      </c>
      <c r="C107" s="1" cm="1">
        <f t="array" ref="C107">_xll.H($A107,25)/$B107</f>
        <v>-797.47042553710935</v>
      </c>
      <c r="D107" s="1" cm="1">
        <f t="array" ref="D107">_xll.S($A107,25)/$B107</f>
        <v>210.45519680786134</v>
      </c>
      <c r="E107" s="1" cm="1">
        <f t="array" ref="E107">_xll.CP($A107,25)/$B107</f>
        <v>147.90093887004937</v>
      </c>
      <c r="F107" s="8" cm="1">
        <f t="array" ref="F107">IF(_xll.DE(A107)&gt;0,_xll.MW(A107)/(602.2*_xll.DE(A107)),"")/$B107</f>
        <v>0.1613815128584011</v>
      </c>
      <c r="H107" s="4" t="s">
        <v>538</v>
      </c>
      <c r="I107" s="1" cm="1">
        <f t="array" ref="I107">_xll.H($H107,25)/$B107</f>
        <v>-1813.8000073242188</v>
      </c>
      <c r="J107" s="1" cm="1">
        <f t="array" ref="J107">_xll.S($H107,25)/$B107</f>
        <v>160.24719680786137</v>
      </c>
      <c r="K107" s="1" cm="1">
        <f t="array" ref="K107">_xll.CP($H107,25)/$B107</f>
        <v>134.84784147473511</v>
      </c>
      <c r="L107" s="8" cm="1">
        <f t="array" ref="L107">IF(_xll.DE(H107)&gt;0,_xll.MW(H107)/(602.2*_xll.DE(H107)),"")/B107</f>
        <v>0.1155629251365949</v>
      </c>
      <c r="N107" s="1">
        <f t="shared" si="17"/>
        <v>210.45519680786134</v>
      </c>
      <c r="O107" s="1">
        <f t="shared" si="11"/>
        <v>160.24719680786137</v>
      </c>
      <c r="Q107" s="1">
        <f t="shared" si="12"/>
        <v>-797.47042553710935</v>
      </c>
      <c r="R107" s="1">
        <f t="shared" si="13"/>
        <v>-1813.8000073242188</v>
      </c>
      <c r="T107" s="1">
        <f t="shared" si="10"/>
        <v>147.90093887004937</v>
      </c>
      <c r="U107" s="1">
        <f t="shared" si="14"/>
        <v>134.84784147473511</v>
      </c>
      <c r="W107" s="8">
        <f t="shared" si="15"/>
        <v>0.1613815128584011</v>
      </c>
      <c r="X107" s="8">
        <f t="shared" si="16"/>
        <v>0.1155629251365949</v>
      </c>
    </row>
    <row r="108" spans="1:24">
      <c r="A108" s="4" t="s">
        <v>149</v>
      </c>
      <c r="B108" s="4">
        <v>1</v>
      </c>
      <c r="C108" s="1" cm="1">
        <f t="array" ref="C108">_xll.H($A108,25)/$B108</f>
        <v>-858.97521276855468</v>
      </c>
      <c r="D108" s="1" cm="1">
        <f t="array" ref="D108">_xll.S($A108,25)/$B108</f>
        <v>221.75200000000001</v>
      </c>
      <c r="E108" s="1" cm="1">
        <f t="array" ref="E108">_xll.CP($A108,25)/$B108</f>
        <v>147.89998846435549</v>
      </c>
      <c r="F108" s="8" cm="1">
        <f t="array" ref="F108">IF(_xll.DE(A108)&gt;0,_xll.MW(A108)/(602.2*_xll.DE(A108)),"")/$B108</f>
        <v>0.16164140610416858</v>
      </c>
      <c r="H108" s="4" t="s">
        <v>539</v>
      </c>
      <c r="I108" s="1" cm="1">
        <f t="array" ref="I108">_xll.H($H108,25)/$B108</f>
        <v>-1903.5999755859375</v>
      </c>
      <c r="J108" s="1" cm="1">
        <f t="array" ref="J108">_xll.S($H108,25)/$B108</f>
        <v>173.29999548339845</v>
      </c>
      <c r="K108" s="1" cm="1">
        <f t="array" ref="K108">_xll.CP($H108,25)/$B108</f>
        <v>138.00144293009893</v>
      </c>
      <c r="L108" s="8" cm="1">
        <f t="array" ref="L108">IF(_xll.DE(H108)&gt;0,_xll.MW(H108)/(602.2*_xll.DE(H108)),"")/B108</f>
        <v>9.6670824816528972E-2</v>
      </c>
      <c r="N108" s="1">
        <f t="shared" si="17"/>
        <v>221.75200000000001</v>
      </c>
      <c r="O108" s="1">
        <f t="shared" si="11"/>
        <v>173.29999548339845</v>
      </c>
      <c r="Q108" s="1">
        <f t="shared" si="12"/>
        <v>-858.97521276855468</v>
      </c>
      <c r="R108" s="1">
        <f t="shared" si="13"/>
        <v>-1903.5999755859375</v>
      </c>
      <c r="T108" s="1">
        <f t="shared" si="10"/>
        <v>147.89998846435549</v>
      </c>
      <c r="U108" s="1">
        <f t="shared" si="14"/>
        <v>138.00144293009893</v>
      </c>
      <c r="W108" s="8">
        <f t="shared" si="15"/>
        <v>0.16164140610416858</v>
      </c>
      <c r="X108" s="8">
        <f t="shared" si="16"/>
        <v>9.6670824816528972E-2</v>
      </c>
    </row>
    <row r="109" spans="1:24">
      <c r="A109" s="4" t="s">
        <v>268</v>
      </c>
      <c r="B109" s="4">
        <v>1</v>
      </c>
      <c r="C109" s="1" cm="1">
        <f t="array" ref="C109">_xll.H($A109,25)/$B109</f>
        <v>-444.75918084716801</v>
      </c>
      <c r="D109" s="1" cm="1">
        <f t="array" ref="D109">_xll.S($A109,25)/$B109</f>
        <v>203.71898617553711</v>
      </c>
      <c r="E109" s="1" cm="1">
        <f t="array" ref="E109">_xll.CP($A109,25)/$B109</f>
        <v>146.44</v>
      </c>
      <c r="F109" s="8" cm="1">
        <f t="array" ref="F109">IF(_xll.DE(A109)&gt;0,_xll.MW(A109)/(602.2*_xll.DE(A109)),"")/$B109</f>
        <v>0.16466509422179026</v>
      </c>
      <c r="H109" s="4" t="s">
        <v>540</v>
      </c>
      <c r="I109" s="1" t="e" cm="1">
        <f t="array" ref="I109">_xll.H($H109,25)/$B109</f>
        <v>#VALUE!</v>
      </c>
      <c r="J109" s="1" t="e" cm="1">
        <f t="array" ref="J109">_xll.S($H109,25)/$B109</f>
        <v>#VALUE!</v>
      </c>
      <c r="K109" s="1" t="e" cm="1">
        <f t="array" ref="K109">_xll.CP($H109,25)/$B109</f>
        <v>#VALUE!</v>
      </c>
      <c r="L109" s="8" t="e" cm="1">
        <f t="array" ref="L109">IF(_xll.DE(H109)&gt;0,_xll.MW(H109)/(602.2*_xll.DE(H109)),"")/B109</f>
        <v>#VALUE!</v>
      </c>
      <c r="N109" s="1" t="str">
        <f t="shared" si="17"/>
        <v/>
      </c>
      <c r="O109" s="1" t="str">
        <f t="shared" si="11"/>
        <v/>
      </c>
      <c r="Q109" s="1" t="str">
        <f t="shared" si="12"/>
        <v/>
      </c>
      <c r="R109" s="1" t="str">
        <f t="shared" si="13"/>
        <v/>
      </c>
      <c r="T109" s="1" t="str">
        <f t="shared" si="10"/>
        <v/>
      </c>
      <c r="U109" s="1" t="str">
        <f t="shared" si="14"/>
        <v/>
      </c>
      <c r="W109" s="8" t="str">
        <f t="shared" si="15"/>
        <v/>
      </c>
      <c r="X109" s="8" t="str">
        <f t="shared" si="16"/>
        <v/>
      </c>
    </row>
    <row r="110" spans="1:24">
      <c r="A110" s="4" t="s">
        <v>178</v>
      </c>
      <c r="B110" s="4">
        <v>1</v>
      </c>
      <c r="C110" s="1" cm="1">
        <f t="array" ref="C110">_xll.H($A110,25)/$B110</f>
        <v>-1552.3020502929687</v>
      </c>
      <c r="D110" s="1" cm="1">
        <f t="array" ref="D110">_xll.S($A110,25)/$B110</f>
        <v>245.60080319213867</v>
      </c>
      <c r="E110" s="1" cm="1">
        <f t="array" ref="E110">_xll.CP($A110,25)/$B110</f>
        <v>301.24799999999999</v>
      </c>
      <c r="F110" s="8" cm="1">
        <f t="array" ref="F110">IF(_xll.DE(A110)&gt;0,_xll.MW(A110)/(602.2*_xll.DE(A110)),"")/$B110</f>
        <v>0.17105855851787516</v>
      </c>
      <c r="H110" s="4" t="s">
        <v>541</v>
      </c>
      <c r="I110" s="1" t="e" cm="1">
        <f t="array" ref="I110">_xll.H($H110,25)/$B110</f>
        <v>#VALUE!</v>
      </c>
      <c r="J110" s="1" t="e" cm="1">
        <f t="array" ref="J110">_xll.S($H110,25)/$B110</f>
        <v>#VALUE!</v>
      </c>
      <c r="K110" s="1" t="e" cm="1">
        <f t="array" ref="K110">_xll.CP($H110,25)/$B110</f>
        <v>#VALUE!</v>
      </c>
      <c r="L110" s="8" t="e" cm="1">
        <f t="array" ref="L110">IF(_xll.DE(H110)&gt;0,_xll.MW(H110)/(602.2*_xll.DE(H110)),"")/B110</f>
        <v>#VALUE!</v>
      </c>
      <c r="N110" s="1" t="str">
        <f t="shared" si="17"/>
        <v/>
      </c>
      <c r="O110" s="1" t="str">
        <f t="shared" si="11"/>
        <v/>
      </c>
      <c r="Q110" s="1" t="str">
        <f t="shared" si="12"/>
        <v/>
      </c>
      <c r="R110" s="1" t="str">
        <f t="shared" si="13"/>
        <v/>
      </c>
      <c r="T110" s="1" t="str">
        <f t="shared" si="10"/>
        <v/>
      </c>
      <c r="U110" s="1" t="str">
        <f t="shared" si="14"/>
        <v/>
      </c>
      <c r="W110" s="8" t="str">
        <f t="shared" si="15"/>
        <v/>
      </c>
      <c r="X110" s="8" t="str">
        <f t="shared" si="16"/>
        <v/>
      </c>
    </row>
    <row r="111" spans="1:24">
      <c r="A111" s="4" t="s">
        <v>306</v>
      </c>
      <c r="B111" s="4">
        <v>1</v>
      </c>
      <c r="C111" s="1" cm="1">
        <f t="array" ref="C111">_xll.H($A111,25)/$B111</f>
        <v>-1687.000981201172</v>
      </c>
      <c r="D111" s="1" cm="1">
        <f t="array" ref="D111">_xll.S($A111,25)/$B111</f>
        <v>303.00109063720703</v>
      </c>
      <c r="E111" s="1" cm="1">
        <f t="array" ref="E111">_xll.CP($A111,25)/$B111</f>
        <v>0</v>
      </c>
      <c r="F111" s="8" cm="1">
        <f t="array" ref="F111">IF(_xll.DE(A111)&gt;0,_xll.MW(A111)/(602.2*_xll.DE(A111)),"")/$B111</f>
        <v>0.171791395726198</v>
      </c>
      <c r="H111" s="4" t="s">
        <v>542</v>
      </c>
      <c r="I111" s="1" cm="1">
        <f t="array" ref="I111">_xll.H($H111,25)/$B111</f>
        <v>-2023.2819370117188</v>
      </c>
      <c r="J111" s="1" cm="1">
        <f t="array" ref="J111">_xll.S($H111,25)/$B111</f>
        <v>260.66321276855467</v>
      </c>
      <c r="K111" s="1" cm="1">
        <f t="array" ref="K111">_xll.CP($H111,25)/$B111</f>
        <v>0</v>
      </c>
      <c r="L111" s="8" t="e" cm="1">
        <f t="array" ref="L111">IF(_xll.DE(H111)&gt;0,_xll.MW(H111)/(602.2*_xll.DE(H111)),"")/B111</f>
        <v>#VALUE!</v>
      </c>
      <c r="N111" s="1">
        <f t="shared" si="17"/>
        <v>303.00109063720703</v>
      </c>
      <c r="O111" s="1">
        <f t="shared" si="11"/>
        <v>260.66321276855467</v>
      </c>
      <c r="Q111" s="1">
        <f t="shared" si="12"/>
        <v>-1687.000981201172</v>
      </c>
      <c r="R111" s="1">
        <f t="shared" si="13"/>
        <v>-2023.2819370117188</v>
      </c>
      <c r="T111" s="1">
        <f t="shared" si="10"/>
        <v>0</v>
      </c>
      <c r="U111" s="1">
        <f t="shared" si="14"/>
        <v>0</v>
      </c>
      <c r="W111" s="8" t="str">
        <f t="shared" si="15"/>
        <v/>
      </c>
      <c r="X111" s="8" t="str">
        <f t="shared" si="16"/>
        <v/>
      </c>
    </row>
    <row r="112" spans="1:24">
      <c r="A112" s="4" t="s">
        <v>199</v>
      </c>
      <c r="B112" s="4">
        <v>1</v>
      </c>
      <c r="C112" s="1" cm="1">
        <f t="array" ref="C112">_xll.H($A112,25)/$B112</f>
        <v>-1039.0000229492189</v>
      </c>
      <c r="D112" s="1" cm="1">
        <f t="array" ref="D112">_xll.S($A112,25)/$B112</f>
        <v>242.70128787231445</v>
      </c>
      <c r="E112" s="1" cm="1">
        <f t="array" ref="E112">_xll.CP($A112,25)/$B112</f>
        <v>144.57808002083232</v>
      </c>
      <c r="F112" s="8" cm="1">
        <f t="array" ref="F112">IF(_xll.DE(A112)&gt;0,_xll.MW(A112)/(602.2*_xll.DE(A112)),"")/$B112</f>
        <v>0.18100469592120616</v>
      </c>
      <c r="H112" s="4" t="s">
        <v>543</v>
      </c>
      <c r="I112" s="1" cm="1">
        <f t="array" ref="I112">_xll.H($H112,25)/$B112</f>
        <v>-2082.9999565429689</v>
      </c>
      <c r="J112" s="1" cm="1">
        <f t="array" ref="J112">_xll.S($H112,25)/$B112</f>
        <v>179.50000662231446</v>
      </c>
      <c r="K112" s="1" cm="1">
        <f t="array" ref="K112">_xll.CP($H112,25)/$B112</f>
        <v>131.9976675060758</v>
      </c>
      <c r="L112" s="8" cm="1">
        <f t="array" ref="L112">IF(_xll.DE(H112)&gt;0,_xll.MW(H112)/(602.2*_xll.DE(H112)),"")/B112</f>
        <v>9.5181960206379035E-2</v>
      </c>
      <c r="N112" s="1">
        <f t="shared" si="17"/>
        <v>242.70128787231445</v>
      </c>
      <c r="O112" s="1">
        <f t="shared" si="11"/>
        <v>179.50000662231446</v>
      </c>
      <c r="Q112" s="1">
        <f t="shared" si="12"/>
        <v>-1039.0000229492189</v>
      </c>
      <c r="R112" s="1">
        <f t="shared" si="13"/>
        <v>-2082.9999565429689</v>
      </c>
      <c r="T112" s="1">
        <f t="shared" si="10"/>
        <v>144.57808002083232</v>
      </c>
      <c r="U112" s="1">
        <f t="shared" si="14"/>
        <v>131.9976675060758</v>
      </c>
      <c r="W112" s="8">
        <f t="shared" si="15"/>
        <v>0.18100469592120616</v>
      </c>
      <c r="X112" s="8">
        <f t="shared" si="16"/>
        <v>9.5181960206379035E-2</v>
      </c>
    </row>
    <row r="113" spans="1:24">
      <c r="A113" s="4" t="s">
        <v>252</v>
      </c>
      <c r="B113" s="4">
        <v>1</v>
      </c>
      <c r="C113" s="1" cm="1">
        <f t="array" ref="C113">_xll.H($A113,25)/$B113</f>
        <v>-1143.0000285644533</v>
      </c>
      <c r="D113" s="1" cm="1">
        <f t="array" ref="D113">_xll.S($A113,25)/$B113</f>
        <v>238.50000244140625</v>
      </c>
      <c r="E113" s="1" cm="1">
        <f t="array" ref="E113">_xll.CP($A113,25)/$B113</f>
        <v>155.67392656127839</v>
      </c>
      <c r="F113" s="8" cm="1">
        <f t="array" ref="F113">IF(_xll.DE(A113)&gt;0,_xll.MW(A113)/(602.2*_xll.DE(A113)),"")/$B113</f>
        <v>0.18128754236199032</v>
      </c>
      <c r="H113" s="4" t="s">
        <v>544</v>
      </c>
      <c r="I113" s="1" cm="1">
        <f t="array" ref="I113">_xll.H($H113,25)/$B113</f>
        <v>-2196.6</v>
      </c>
      <c r="J113" s="1" cm="1">
        <f t="array" ref="J113">_xll.S($H113,25)/$B113</f>
        <v>230.12</v>
      </c>
      <c r="K113" s="1" cm="1">
        <f t="array" ref="K113">_xll.CP($H113,25)/$B113</f>
        <v>142.09802221228409</v>
      </c>
      <c r="L113" s="8" t="e" cm="1">
        <f t="array" ref="L113">IF(_xll.DE(H113)&gt;0,_xll.MW(H113)/(602.2*_xll.DE(H113)),"")/B113</f>
        <v>#VALUE!</v>
      </c>
      <c r="N113" s="1">
        <f t="shared" si="17"/>
        <v>238.50000244140625</v>
      </c>
      <c r="O113" s="1">
        <f t="shared" si="11"/>
        <v>230.12</v>
      </c>
      <c r="Q113" s="1">
        <f t="shared" si="12"/>
        <v>-1143.0000285644533</v>
      </c>
      <c r="R113" s="1">
        <f t="shared" si="13"/>
        <v>-2196.6</v>
      </c>
      <c r="T113" s="1">
        <f t="shared" si="10"/>
        <v>155.67392656127839</v>
      </c>
      <c r="U113" s="1">
        <f t="shared" si="14"/>
        <v>142.09802221228409</v>
      </c>
      <c r="W113" s="8" t="str">
        <f t="shared" si="15"/>
        <v/>
      </c>
      <c r="X113" s="8" t="str">
        <f t="shared" si="16"/>
        <v/>
      </c>
    </row>
    <row r="114" spans="1:24">
      <c r="A114" s="4" t="s">
        <v>122</v>
      </c>
      <c r="B114" s="4">
        <v>1</v>
      </c>
      <c r="C114" s="1" cm="1">
        <f t="array" ref="C114">_xll.H($A114,25)/$B114</f>
        <v>-598.29999755859376</v>
      </c>
      <c r="D114" s="1" cm="1">
        <f t="array" ref="D114">_xll.S($A114,25)/$B114</f>
        <v>238.488</v>
      </c>
      <c r="E114" s="1" cm="1">
        <f t="array" ref="E114">_xll.CP($A114,25)/$B114</f>
        <v>175.41975524047447</v>
      </c>
      <c r="F114" s="8" cm="1">
        <f t="array" ref="F114">IF(_xll.DE(A114)&gt;0,_xll.MW(A114)/(602.2*_xll.DE(A114)),"")/$B114</f>
        <v>0.18707825197230929</v>
      </c>
      <c r="H114" s="4" t="s">
        <v>545</v>
      </c>
      <c r="I114" s="1" cm="1">
        <f t="array" ref="I114">_xll.H($H114,25)/$B114</f>
        <v>-1750.0000085449219</v>
      </c>
      <c r="J114" s="1" cm="1">
        <f t="array" ref="J114">_xll.S($H114,25)/$B114</f>
        <v>222.99999853515627</v>
      </c>
      <c r="K114" s="1" cm="1">
        <f t="array" ref="K114">_xll.CP($H114,25)/$B114</f>
        <v>0</v>
      </c>
      <c r="L114" s="8" t="e" cm="1">
        <f t="array" ref="L114">IF(_xll.DE(H114)&gt;0,_xll.MW(H114)/(602.2*_xll.DE(H114)),"")/B114</f>
        <v>#VALUE!</v>
      </c>
      <c r="N114" s="1">
        <f t="shared" si="17"/>
        <v>238.488</v>
      </c>
      <c r="O114" s="1">
        <f t="shared" si="11"/>
        <v>222.99999853515627</v>
      </c>
      <c r="Q114" s="1">
        <f t="shared" si="12"/>
        <v>-598.29999755859376</v>
      </c>
      <c r="R114" s="1">
        <f t="shared" si="13"/>
        <v>-1750.0000085449219</v>
      </c>
      <c r="T114" s="1">
        <f t="shared" si="10"/>
        <v>175.41975524047447</v>
      </c>
      <c r="U114" s="1">
        <f t="shared" si="14"/>
        <v>0</v>
      </c>
      <c r="W114" s="8" t="str">
        <f t="shared" si="15"/>
        <v/>
      </c>
      <c r="X114" s="8" t="str">
        <f t="shared" si="16"/>
        <v/>
      </c>
    </row>
    <row r="115" spans="1:24">
      <c r="A115" s="1" t="s">
        <v>363</v>
      </c>
      <c r="B115" s="4">
        <v>1</v>
      </c>
      <c r="C115" s="1" cm="1">
        <f t="array" ref="C115">_xll.H($A115,25)/$B115</f>
        <v>-2113.0000588378907</v>
      </c>
      <c r="D115" s="1" cm="1">
        <f t="array" ref="D115">_xll.S($A115,25)/$B115</f>
        <v>349.00000042724611</v>
      </c>
      <c r="E115" s="1" cm="1">
        <f t="array" ref="E115">_xll.CP($A115,25)/$B115</f>
        <v>0</v>
      </c>
      <c r="F115" s="8" cm="1">
        <f t="array" ref="F115">IF(_xll.DE(A115)&gt;0,_xll.MW(A115)/(602.2*_xll.DE(A115)),"")/$B115</f>
        <v>0.20535485525152411</v>
      </c>
      <c r="H115" s="1" t="s">
        <v>548</v>
      </c>
      <c r="I115" s="1" t="e" cm="1">
        <f t="array" ref="I115">_xll.H($H115,25)/$B115</f>
        <v>#VALUE!</v>
      </c>
      <c r="J115" s="1" t="e" cm="1">
        <f t="array" ref="J115">_xll.S($H115,25)/$B115</f>
        <v>#VALUE!</v>
      </c>
      <c r="K115" s="1" t="e" cm="1">
        <f t="array" ref="K115">_xll.CP($H115,25)/$B115</f>
        <v>#VALUE!</v>
      </c>
      <c r="L115" s="8" t="e" cm="1">
        <f t="array" ref="L115">IF(_xll.DE(H115)&gt;0,_xll.MW(H115)/(602.2*_xll.DE(H115)),"")/B115</f>
        <v>#VALUE!</v>
      </c>
      <c r="N115" s="1" t="str">
        <f t="shared" si="17"/>
        <v/>
      </c>
      <c r="O115" s="1" t="str">
        <f t="shared" si="11"/>
        <v/>
      </c>
      <c r="Q115" s="1" t="str">
        <f t="shared" si="12"/>
        <v/>
      </c>
      <c r="R115" s="1" t="str">
        <f t="shared" si="13"/>
        <v/>
      </c>
      <c r="T115" s="1" t="str">
        <f t="shared" si="10"/>
        <v/>
      </c>
      <c r="U115" s="1" t="str">
        <f t="shared" si="14"/>
        <v/>
      </c>
      <c r="W115" s="8" t="str">
        <f t="shared" si="15"/>
        <v/>
      </c>
      <c r="X115" s="8" t="str">
        <f t="shared" si="16"/>
        <v/>
      </c>
    </row>
    <row r="116" spans="1:24">
      <c r="A116" s="4" t="s">
        <v>204</v>
      </c>
      <c r="B116" s="4">
        <v>1</v>
      </c>
      <c r="C116" s="1" cm="1">
        <f t="array" ref="C116">_xll.H($A116,25)/$B116</f>
        <v>-1066.4999783935548</v>
      </c>
      <c r="D116" s="1" cm="1">
        <f t="array" ref="D116">_xll.S($A116,25)/$B116</f>
        <v>285.49999884033207</v>
      </c>
      <c r="E116" s="1" cm="1">
        <f t="array" ref="E116">_xll.CP($A116,25)/$B116</f>
        <v>175.69840089795818</v>
      </c>
      <c r="F116" s="8" cm="1">
        <f t="array" ref="F116">IF(_xll.DE(A116)&gt;0,_xll.MW(A116)/(602.2*_xll.DE(A116)),"")/$B116</f>
        <v>0.20791676904162312</v>
      </c>
      <c r="H116" s="4" t="s">
        <v>549</v>
      </c>
      <c r="I116" s="1" cm="1">
        <f t="array" ref="I116">_xll.H($H116,25)/$B116</f>
        <v>-2197.6998833007815</v>
      </c>
      <c r="J116" s="1" cm="1">
        <f t="array" ref="J116">_xll.S($H116,25)/$B116</f>
        <v>227.80000149536133</v>
      </c>
      <c r="K116" s="1" cm="1">
        <f t="array" ref="K116">_xll.CP($H116,25)/$B116</f>
        <v>166.75124896030479</v>
      </c>
      <c r="L116" s="8" cm="1">
        <f t="array" ref="L116">IF(_xll.DE(H116)&gt;0,_xll.MW(H116)/(602.2*_xll.DE(H116)),"")/B116</f>
        <v>0.114843908427832</v>
      </c>
      <c r="N116" s="1">
        <f t="shared" si="17"/>
        <v>285.49999884033207</v>
      </c>
      <c r="O116" s="1">
        <f t="shared" si="11"/>
        <v>227.80000149536133</v>
      </c>
      <c r="Q116" s="1">
        <f t="shared" si="12"/>
        <v>-1066.4999783935548</v>
      </c>
      <c r="R116" s="1">
        <f t="shared" si="13"/>
        <v>-2197.6998833007815</v>
      </c>
      <c r="T116" s="1">
        <f t="shared" si="10"/>
        <v>175.69840089795818</v>
      </c>
      <c r="U116" s="1">
        <f t="shared" si="14"/>
        <v>166.75124896030479</v>
      </c>
      <c r="W116" s="8">
        <f t="shared" si="15"/>
        <v>0.20791676904162312</v>
      </c>
      <c r="X116" s="8">
        <f t="shared" si="16"/>
        <v>0.114843908427832</v>
      </c>
    </row>
    <row r="117" spans="1:24">
      <c r="A117" s="4" t="s">
        <v>374</v>
      </c>
      <c r="B117" s="4">
        <v>1</v>
      </c>
      <c r="C117" s="1" cm="1">
        <f t="array" ref="C117">_xll.H($A117,25)/$B117</f>
        <v>-2625.0000766601565</v>
      </c>
      <c r="D117" s="1" cm="1">
        <f t="array" ref="D117">_xll.S($A117,25)/$B117</f>
        <v>285.00001416015624</v>
      </c>
      <c r="E117" s="1" cm="1">
        <f t="array" ref="E117">_xll.CP($A117,25)/$B117</f>
        <v>0</v>
      </c>
      <c r="F117" s="8" cm="1">
        <f t="array" ref="F117">IF(_xll.DE(A117)&gt;0,_xll.MW(A117)/(602.2*_xll.DE(A117)),"")/$B117</f>
        <v>0.21274398852630252</v>
      </c>
      <c r="H117" s="4" t="s">
        <v>550</v>
      </c>
      <c r="I117" s="1" t="e" cm="1">
        <f t="array" ref="I117">_xll.H($H117,25)/$B117</f>
        <v>#VALUE!</v>
      </c>
      <c r="J117" s="1" t="e" cm="1">
        <f t="array" ref="J117">_xll.S($H117,25)/$B117</f>
        <v>#VALUE!</v>
      </c>
      <c r="K117" s="1" t="e" cm="1">
        <f t="array" ref="K117">_xll.CP($H117,25)/$B117</f>
        <v>#VALUE!</v>
      </c>
      <c r="L117" s="8" t="e" cm="1">
        <f t="array" ref="L117">IF(_xll.DE(H117)&gt;0,_xll.MW(H117)/(602.2*_xll.DE(H117)),"")/B117</f>
        <v>#VALUE!</v>
      </c>
      <c r="N117" s="1" t="str">
        <f t="shared" si="17"/>
        <v/>
      </c>
      <c r="O117" s="1" t="str">
        <f t="shared" si="11"/>
        <v/>
      </c>
      <c r="Q117" s="1" t="str">
        <f t="shared" si="12"/>
        <v/>
      </c>
      <c r="R117" s="1" t="str">
        <f t="shared" si="13"/>
        <v/>
      </c>
      <c r="T117" s="1" t="str">
        <f t="shared" si="10"/>
        <v/>
      </c>
      <c r="U117" s="1" t="str">
        <f t="shared" si="14"/>
        <v/>
      </c>
      <c r="W117" s="8" t="str">
        <f t="shared" si="15"/>
        <v/>
      </c>
      <c r="X117" s="8" t="str">
        <f t="shared" si="16"/>
        <v/>
      </c>
    </row>
    <row r="118" spans="1:24">
      <c r="A118" s="4" t="s">
        <v>174</v>
      </c>
      <c r="B118" s="4">
        <v>1</v>
      </c>
      <c r="C118" s="1" cm="1">
        <f t="array" ref="C118">_xll.H($A118,25)/$B118</f>
        <v>-2499.0610126953125</v>
      </c>
      <c r="D118" s="1" cm="1">
        <f t="array" ref="D118">_xll.S($A118,25)/$B118</f>
        <v>366.1</v>
      </c>
      <c r="E118" s="1" cm="1">
        <f t="array" ref="E118">_xll.CP($A118,25)/$B118</f>
        <v>315.0272874470657</v>
      </c>
      <c r="F118" s="8" cm="1">
        <f t="array" ref="F118">IF(_xll.DE(A118)&gt;0,_xll.MW(A118)/(602.2*_xll.DE(A118)),"")/$B118</f>
        <v>0.21516885426748164</v>
      </c>
      <c r="H118" s="4" t="s">
        <v>551</v>
      </c>
      <c r="I118" s="1" t="e" cm="1">
        <f t="array" ref="I118">_xll.H($H118,25)/$B118</f>
        <v>#VALUE!</v>
      </c>
      <c r="J118" s="1" t="e" cm="1">
        <f t="array" ref="J118">_xll.S($H118,25)/$B118</f>
        <v>#VALUE!</v>
      </c>
      <c r="K118" s="1" t="e" cm="1">
        <f t="array" ref="K118">_xll.CP($H118,25)/$B118</f>
        <v>#VALUE!</v>
      </c>
      <c r="L118" s="8" t="e" cm="1">
        <f t="array" ref="L118">IF(_xll.DE(H118)&gt;0,_xll.MW(H118)/(602.2*_xll.DE(H118)),"")/B118</f>
        <v>#VALUE!</v>
      </c>
      <c r="N118" s="1" t="str">
        <f t="shared" si="17"/>
        <v/>
      </c>
      <c r="O118" s="1" t="str">
        <f t="shared" si="11"/>
        <v/>
      </c>
      <c r="Q118" s="1" t="str">
        <f t="shared" si="12"/>
        <v/>
      </c>
      <c r="R118" s="1" t="str">
        <f t="shared" si="13"/>
        <v/>
      </c>
      <c r="T118" s="1" t="str">
        <f t="shared" si="10"/>
        <v/>
      </c>
      <c r="U118" s="1" t="str">
        <f t="shared" si="14"/>
        <v/>
      </c>
      <c r="W118" s="8" t="str">
        <f t="shared" si="15"/>
        <v/>
      </c>
      <c r="X118" s="8" t="str">
        <f t="shared" si="16"/>
        <v/>
      </c>
    </row>
    <row r="119" spans="1:24">
      <c r="A119" s="4" t="s">
        <v>102</v>
      </c>
      <c r="B119" s="4">
        <v>1</v>
      </c>
      <c r="C119" s="1" cm="1">
        <f t="array" ref="C119">_xll.H($A119,25)/$B119</f>
        <v>-2623.7990664062499</v>
      </c>
      <c r="D119" s="1" cm="1">
        <f t="array" ref="D119">_xll.S($A119,25)/$B119</f>
        <v>390.79818341064453</v>
      </c>
      <c r="E119" s="1" cm="1">
        <f t="array" ref="E119">_xll.CP($A119,25)/$B119</f>
        <v>0</v>
      </c>
      <c r="F119" s="8" cm="1">
        <f t="array" ref="F119">IF(_xll.DE(A119)&gt;0,_xll.MW(A119)/(602.2*_xll.DE(A119)),"")/$B119</f>
        <v>0.22939867054473392</v>
      </c>
      <c r="H119" s="4" t="s">
        <v>552</v>
      </c>
      <c r="I119" s="1" t="e" cm="1">
        <f t="array" ref="I119">_xll.H($H119,25)/$B119</f>
        <v>#VALUE!</v>
      </c>
      <c r="J119" s="1" t="e" cm="1">
        <f t="array" ref="J119">_xll.S($H119,25)/$B119</f>
        <v>#VALUE!</v>
      </c>
      <c r="K119" s="1" t="e" cm="1">
        <f t="array" ref="K119">_xll.CP($H119,25)/$B119</f>
        <v>#VALUE!</v>
      </c>
      <c r="L119" s="8" t="e" cm="1">
        <f t="array" ref="L119">IF(_xll.DE(H119)&gt;0,_xll.MW(H119)/(602.2*_xll.DE(H119)),"")/B119</f>
        <v>#VALUE!</v>
      </c>
      <c r="N119" s="1" t="str">
        <f t="shared" si="17"/>
        <v/>
      </c>
      <c r="O119" s="1" t="str">
        <f t="shared" si="11"/>
        <v/>
      </c>
      <c r="Q119" s="1" t="str">
        <f t="shared" si="12"/>
        <v/>
      </c>
      <c r="R119" s="1" t="str">
        <f t="shared" si="13"/>
        <v/>
      </c>
      <c r="T119" s="1" t="str">
        <f t="shared" si="10"/>
        <v/>
      </c>
      <c r="U119" s="1" t="str">
        <f t="shared" si="14"/>
        <v/>
      </c>
      <c r="W119" s="8" t="str">
        <f t="shared" si="15"/>
        <v/>
      </c>
      <c r="X119" s="8" t="str">
        <f t="shared" si="16"/>
        <v/>
      </c>
    </row>
    <row r="120" spans="1:24">
      <c r="A120" s="4" t="s">
        <v>398</v>
      </c>
      <c r="B120" s="4">
        <v>1</v>
      </c>
      <c r="C120" s="1" cm="1">
        <f t="array" ref="C120">_xll.H($A120,25)/$B120</f>
        <v>-2486.0000581054687</v>
      </c>
      <c r="D120" s="1" cm="1">
        <f t="array" ref="D120">_xll.S($A120,25)/$B120</f>
        <v>383.25439361572268</v>
      </c>
      <c r="E120" s="1" cm="1">
        <f t="array" ref="E120">_xll.CP($A120,25)/$B120</f>
        <v>341.41439361572264</v>
      </c>
      <c r="F120" s="8" cm="1">
        <f t="array" ref="F120">IF(_xll.DE(A120)&gt;0,_xll.MW(A120)/(602.2*_xll.DE(A120)),"")/$B120</f>
        <v>0.24989580136535527</v>
      </c>
      <c r="H120" s="4" t="s">
        <v>553</v>
      </c>
      <c r="I120" s="1" t="e" cm="1">
        <f t="array" ref="I120">_xll.H($H120,25)/$B120</f>
        <v>#VALUE!</v>
      </c>
      <c r="J120" s="1" t="e" cm="1">
        <f t="array" ref="J120">_xll.S($H120,25)/$B120</f>
        <v>#VALUE!</v>
      </c>
      <c r="K120" s="1" t="e" cm="1">
        <f t="array" ref="K120">_xll.CP($H120,25)/$B120</f>
        <v>#VALUE!</v>
      </c>
      <c r="L120" s="8" t="e" cm="1">
        <f t="array" ref="L120">IF(_xll.DE(H120)&gt;0,_xll.MW(H120)/(602.2*_xll.DE(H120)),"")/B120</f>
        <v>#VALUE!</v>
      </c>
      <c r="N120" s="1" t="str">
        <f t="shared" si="17"/>
        <v/>
      </c>
      <c r="O120" s="1" t="str">
        <f t="shared" si="11"/>
        <v/>
      </c>
      <c r="Q120" s="1" t="str">
        <f t="shared" si="12"/>
        <v/>
      </c>
      <c r="R120" s="1" t="str">
        <f t="shared" si="13"/>
        <v/>
      </c>
      <c r="T120" s="1" t="str">
        <f t="shared" si="10"/>
        <v/>
      </c>
      <c r="U120" s="1" t="str">
        <f t="shared" si="14"/>
        <v/>
      </c>
      <c r="W120" s="8" t="str">
        <f t="shared" si="15"/>
        <v/>
      </c>
      <c r="X120" s="8" t="str">
        <f t="shared" si="16"/>
        <v/>
      </c>
    </row>
    <row r="121" spans="1:24">
      <c r="A121" s="4" t="s">
        <v>101</v>
      </c>
      <c r="B121" s="4">
        <v>1</v>
      </c>
      <c r="C121" s="1" cm="1">
        <f t="array" ref="C121">_xll.H($A121,25)/$B121</f>
        <v>-2872.9998837890626</v>
      </c>
      <c r="D121" s="1" cm="1">
        <f t="array" ref="D121">_xll.S($A121,25)/$B121</f>
        <v>381.16242553710941</v>
      </c>
      <c r="E121" s="1" cm="1">
        <f t="array" ref="E121">_xll.CP($A121,25)/$B121</f>
        <v>361.079180847168</v>
      </c>
      <c r="F121" s="8" cm="1">
        <f t="array" ref="F121">IF(_xll.DE(A121)&gt;0,_xll.MW(A121)/(602.2*_xll.DE(A121)),"")/$B121</f>
        <v>0.25453635162547633</v>
      </c>
      <c r="H121" s="4" t="s">
        <v>554</v>
      </c>
      <c r="I121" s="1" t="e" cm="1">
        <f t="array" ref="I121">_xll.H($H121,25)/$B121</f>
        <v>#VALUE!</v>
      </c>
      <c r="J121" s="1" t="e" cm="1">
        <f t="array" ref="J121">_xll.S($H121,25)/$B121</f>
        <v>#VALUE!</v>
      </c>
      <c r="K121" s="1" t="e" cm="1">
        <f t="array" ref="K121">_xll.CP($H121,25)/$B121</f>
        <v>#VALUE!</v>
      </c>
      <c r="L121" s="8" t="e" cm="1">
        <f t="array" ref="L121">IF(_xll.DE(H121)&gt;0,_xll.MW(H121)/(602.2*_xll.DE(H121)),"")/B121</f>
        <v>#VALUE!</v>
      </c>
      <c r="N121" s="1" t="str">
        <f t="shared" si="17"/>
        <v/>
      </c>
      <c r="O121" s="1" t="str">
        <f t="shared" si="11"/>
        <v/>
      </c>
      <c r="Q121" s="1" t="str">
        <f t="shared" si="12"/>
        <v/>
      </c>
      <c r="R121" s="1" t="str">
        <f t="shared" si="13"/>
        <v/>
      </c>
      <c r="T121" s="1" t="str">
        <f t="shared" si="10"/>
        <v/>
      </c>
      <c r="U121" s="1" t="str">
        <f t="shared" si="14"/>
        <v/>
      </c>
      <c r="W121" s="8" t="str">
        <f t="shared" si="15"/>
        <v/>
      </c>
      <c r="X121" s="8" t="str">
        <f t="shared" si="16"/>
        <v/>
      </c>
    </row>
    <row r="122" spans="1:24">
      <c r="A122" s="4" t="s">
        <v>401</v>
      </c>
      <c r="B122" s="4">
        <v>1</v>
      </c>
      <c r="C122" s="1" cm="1">
        <f t="array" ref="C122">_xll.H($A122,25)/$B122</f>
        <v>-2863.4040595703127</v>
      </c>
      <c r="D122" s="1" cm="1">
        <f t="array" ref="D122">_xll.S($A122,25)/$B122</f>
        <v>391.99999169921875</v>
      </c>
      <c r="E122" s="1" cm="1">
        <f t="array" ref="E122">_xll.CP($A122,25)/$B122</f>
        <v>347.27199999999999</v>
      </c>
      <c r="F122" s="8" cm="1">
        <f t="array" ref="F122">IF(_xll.DE(A122)&gt;0,_xll.MW(A122)/(602.2*_xll.DE(A122)),"")/$B122</f>
        <v>0.25463610614066279</v>
      </c>
      <c r="H122" s="4" t="s">
        <v>555</v>
      </c>
      <c r="I122" s="1" t="e" cm="1">
        <f t="array" ref="I122">_xll.H($H122,25)/$B122</f>
        <v>#VALUE!</v>
      </c>
      <c r="J122" s="1" t="e" cm="1">
        <f t="array" ref="J122">_xll.S($H122,25)/$B122</f>
        <v>#VALUE!</v>
      </c>
      <c r="K122" s="1" t="e" cm="1">
        <f t="array" ref="K122">_xll.CP($H122,25)/$B122</f>
        <v>#VALUE!</v>
      </c>
      <c r="L122" s="8" t="e" cm="1">
        <f t="array" ref="L122">IF(_xll.DE(H122)&gt;0,_xll.MW(H122)/(602.2*_xll.DE(H122)),"")/B122</f>
        <v>#VALUE!</v>
      </c>
      <c r="N122" s="1" t="str">
        <f t="shared" si="17"/>
        <v/>
      </c>
      <c r="O122" s="1" t="str">
        <f t="shared" si="11"/>
        <v/>
      </c>
      <c r="Q122" s="1" t="str">
        <f t="shared" si="12"/>
        <v/>
      </c>
      <c r="R122" s="1" t="str">
        <f t="shared" si="13"/>
        <v/>
      </c>
      <c r="T122" s="1" t="str">
        <f t="shared" si="10"/>
        <v/>
      </c>
      <c r="U122" s="1" t="str">
        <f t="shared" si="14"/>
        <v/>
      </c>
      <c r="W122" s="8" t="str">
        <f t="shared" si="15"/>
        <v/>
      </c>
      <c r="X122" s="8" t="str">
        <f t="shared" si="16"/>
        <v/>
      </c>
    </row>
    <row r="123" spans="1:24">
      <c r="A123" s="4" t="s">
        <v>280</v>
      </c>
      <c r="B123" s="4">
        <v>1</v>
      </c>
      <c r="C123" s="1" cm="1">
        <f t="array" ref="C123">_xll.H($A123,25)/$B123</f>
        <v>-2863.0000625000002</v>
      </c>
      <c r="D123" s="1" cm="1">
        <f t="array" ref="D123">_xll.S($A123,25)/$B123</f>
        <v>384.928</v>
      </c>
      <c r="E123" s="1" cm="1">
        <f t="array" ref="E123">_xll.CP($A123,25)/$B123</f>
        <v>360.87</v>
      </c>
      <c r="F123" s="8" cm="1">
        <f t="array" ref="F123">IF(_xll.DE(A123)&gt;0,_xll.MW(A123)/(602.2*_xll.DE(A123)),"")/$B123</f>
        <v>0.25897267081313075</v>
      </c>
      <c r="H123" s="4" t="s">
        <v>556</v>
      </c>
      <c r="I123" s="1" t="e" cm="1">
        <f t="array" ref="I123">_xll.H($H123,25)/$B123</f>
        <v>#VALUE!</v>
      </c>
      <c r="J123" s="1" t="e" cm="1">
        <f t="array" ref="J123">_xll.S($H123,25)/$B123</f>
        <v>#VALUE!</v>
      </c>
      <c r="K123" s="1" t="e" cm="1">
        <f t="array" ref="K123">_xll.CP($H123,25)/$B123</f>
        <v>#VALUE!</v>
      </c>
      <c r="L123" s="8" t="e" cm="1">
        <f t="array" ref="L123">IF(_xll.DE(H123)&gt;0,_xll.MW(H123)/(602.2*_xll.DE(H123)),"")/B123</f>
        <v>#VALUE!</v>
      </c>
      <c r="N123" s="1" t="str">
        <f t="shared" si="17"/>
        <v/>
      </c>
      <c r="O123" s="1" t="str">
        <f t="shared" si="11"/>
        <v/>
      </c>
      <c r="Q123" s="1" t="str">
        <f t="shared" si="12"/>
        <v/>
      </c>
      <c r="R123" s="1" t="str">
        <f t="shared" si="13"/>
        <v/>
      </c>
      <c r="T123" s="1" t="str">
        <f t="shared" si="10"/>
        <v/>
      </c>
      <c r="U123" s="1" t="str">
        <f t="shared" si="14"/>
        <v/>
      </c>
      <c r="W123" s="8" t="str">
        <f t="shared" si="15"/>
        <v/>
      </c>
      <c r="X123" s="8" t="str">
        <f t="shared" si="16"/>
        <v/>
      </c>
    </row>
    <row r="124" spans="1:24">
      <c r="A124" s="1" t="s">
        <v>323</v>
      </c>
      <c r="B124" s="4">
        <v>1</v>
      </c>
      <c r="C124" s="1" cm="1">
        <f t="array" ref="C124">_xll.H($A124,25)/$B124</f>
        <v>-35.145598403930663</v>
      </c>
      <c r="D124" s="1" cm="1">
        <f t="array" ref="D124">_xll.S($A124,25)/$B124</f>
        <v>85.922621063232427</v>
      </c>
      <c r="E124" s="1" cm="1">
        <f t="array" ref="E124">_xll.CP($A124,25)/$B124</f>
        <v>51.843063503083648</v>
      </c>
      <c r="F124" s="8" cm="1">
        <f t="array" ref="F124">IF(_xll.DE(A124)&gt;0,_xll.MW(A124)/(602.2*_xll.DE(A124)),"")/$B124</f>
        <v>5.0783000034190701E-2</v>
      </c>
      <c r="H124" s="1" t="s">
        <v>557</v>
      </c>
      <c r="I124" s="1" t="e" cm="1">
        <f t="array" ref="I124">_xll.H($H124,25)/$B124</f>
        <v>#VALUE!</v>
      </c>
      <c r="J124" s="1" t="e" cm="1">
        <f t="array" ref="J124">_xll.S($H124,25)/$B124</f>
        <v>#VALUE!</v>
      </c>
      <c r="K124" s="1" t="e" cm="1">
        <f t="array" ref="K124">_xll.CP($H124,25)/$B124</f>
        <v>#VALUE!</v>
      </c>
      <c r="L124" s="8" t="e" cm="1">
        <f t="array" ref="L124">IF(_xll.DE(H124)&gt;0,_xll.MW(H124)/(602.2*_xll.DE(H124)),"")/B124</f>
        <v>#VALUE!</v>
      </c>
      <c r="N124" s="1" t="str">
        <f t="shared" si="17"/>
        <v/>
      </c>
      <c r="O124" s="1" t="str">
        <f t="shared" si="11"/>
        <v/>
      </c>
      <c r="Q124" s="1" t="str">
        <f t="shared" si="12"/>
        <v/>
      </c>
      <c r="R124" s="1" t="str">
        <f t="shared" si="13"/>
        <v/>
      </c>
      <c r="T124" s="1" t="str">
        <f t="shared" si="10"/>
        <v/>
      </c>
      <c r="U124" s="1" t="str">
        <f t="shared" si="14"/>
        <v/>
      </c>
      <c r="W124" s="8" t="str">
        <f t="shared" si="15"/>
        <v/>
      </c>
      <c r="X124" s="8" t="str">
        <f t="shared" si="16"/>
        <v/>
      </c>
    </row>
    <row r="125" spans="1:24">
      <c r="A125" s="4" t="s">
        <v>302</v>
      </c>
      <c r="B125" s="4">
        <v>1</v>
      </c>
      <c r="C125" s="1" cm="1">
        <f t="array" ref="C125">_xll.H($A125,25)/$B125</f>
        <v>-35.421742340087889</v>
      </c>
      <c r="D125" s="1" cm="1">
        <f t="array" ref="D125">_xll.S($A125,25)/$B125</f>
        <v>97.926522872924807</v>
      </c>
      <c r="E125" s="1" cm="1">
        <f t="array" ref="E125">_xll.CP($A125,25)/$B125</f>
        <v>55.286158893099973</v>
      </c>
      <c r="F125" s="8" cm="1">
        <f t="array" ref="F125">IF(_xll.DE(A125)&gt;0,_xll.MW(A125)/(602.2*_xll.DE(A125)),"")/$B125</f>
        <v>8.3212105777842688E-2</v>
      </c>
      <c r="H125" s="4" t="s">
        <v>558</v>
      </c>
      <c r="I125" s="1" t="e" cm="1">
        <f t="array" ref="I125">_xll.H($H125,25)/$B125</f>
        <v>#VALUE!</v>
      </c>
      <c r="J125" s="1" t="e" cm="1">
        <f t="array" ref="J125">_xll.S($H125,25)/$B125</f>
        <v>#VALUE!</v>
      </c>
      <c r="K125" s="1" t="e" cm="1">
        <f t="array" ref="K125">_xll.CP($H125,25)/$B125</f>
        <v>#VALUE!</v>
      </c>
      <c r="L125" s="8" t="e" cm="1">
        <f t="array" ref="L125">IF(_xll.DE(H125)&gt;0,_xll.MW(H125)/(602.2*_xll.DE(H125)),"")/B125</f>
        <v>#VALUE!</v>
      </c>
      <c r="N125" s="1" t="str">
        <f t="shared" si="17"/>
        <v/>
      </c>
      <c r="O125" s="1" t="str">
        <f t="shared" si="11"/>
        <v/>
      </c>
      <c r="Q125" s="1" t="str">
        <f t="shared" si="12"/>
        <v/>
      </c>
      <c r="R125" s="1" t="str">
        <f t="shared" si="13"/>
        <v/>
      </c>
      <c r="T125" s="1" t="str">
        <f t="shared" si="10"/>
        <v/>
      </c>
      <c r="U125" s="1" t="str">
        <f t="shared" si="14"/>
        <v/>
      </c>
      <c r="W125" s="8" t="str">
        <f t="shared" si="15"/>
        <v/>
      </c>
      <c r="X125" s="8" t="str">
        <f t="shared" si="16"/>
        <v/>
      </c>
    </row>
    <row r="126" spans="1:24">
      <c r="A126" s="1" t="s">
        <v>93</v>
      </c>
      <c r="B126" s="4">
        <v>1</v>
      </c>
      <c r="C126" s="1" cm="1">
        <f t="array" ref="C126">_xll.H($A126,25)/$B126</f>
        <v>117.57039361572267</v>
      </c>
      <c r="D126" s="1" cm="1">
        <f t="array" ref="D126">_xll.S($A126,25)/$B126</f>
        <v>151.87919680786135</v>
      </c>
      <c r="E126" s="1" cm="1">
        <f t="array" ref="E126">_xll.CP($A126,25)/$B126</f>
        <v>77.269233835868079</v>
      </c>
      <c r="F126" s="8" cm="1">
        <f t="array" ref="F126">IF(_xll.DE(A126)&gt;0,_xll.MW(A126)/(602.2*_xll.DE(A126)),"")/$B126</f>
        <v>0.11405724414312561</v>
      </c>
      <c r="H126" s="1" t="s">
        <v>559</v>
      </c>
      <c r="I126" s="1" cm="1">
        <f t="array" ref="I126">_xll.H($H126,25)/$B126</f>
        <v>-238.488</v>
      </c>
      <c r="J126" s="1" cm="1">
        <f t="array" ref="J126">_xll.S($H126,25)/$B126</f>
        <v>104.60000000000001</v>
      </c>
      <c r="K126" s="1" cm="1">
        <f t="array" ref="K126">_xll.CP($H126,25)/$B126</f>
        <v>73.519117828006742</v>
      </c>
      <c r="L126" s="8" t="e" cm="1">
        <f t="array" ref="L126">IF(_xll.DE(H126)&gt;0,_xll.MW(H126)/(602.2*_xll.DE(H126)),"")/B126</f>
        <v>#VALUE!</v>
      </c>
      <c r="N126" s="1">
        <f t="shared" si="17"/>
        <v>151.87919680786135</v>
      </c>
      <c r="O126" s="1">
        <f t="shared" si="11"/>
        <v>104.60000000000001</v>
      </c>
      <c r="Q126" s="1">
        <f t="shared" si="12"/>
        <v>117.57039361572267</v>
      </c>
      <c r="R126" s="1">
        <f t="shared" si="13"/>
        <v>-238.488</v>
      </c>
      <c r="T126" s="1">
        <f t="shared" si="10"/>
        <v>77.269233835868079</v>
      </c>
      <c r="U126" s="1">
        <f t="shared" si="14"/>
        <v>73.519117828006742</v>
      </c>
      <c r="W126" s="8" t="str">
        <f t="shared" si="15"/>
        <v/>
      </c>
      <c r="X126" s="8" t="str">
        <f t="shared" si="16"/>
        <v/>
      </c>
    </row>
    <row r="127" spans="1:24">
      <c r="A127" s="4" t="s">
        <v>185</v>
      </c>
      <c r="B127" s="4">
        <v>1</v>
      </c>
      <c r="C127" s="1" cm="1">
        <f t="array" ref="C127">_xll.H($A127,25)/$B127</f>
        <v>-7253.3996630859374</v>
      </c>
      <c r="D127" s="1" cm="1">
        <f t="array" ref="D127">_xll.S($A127,25)/$B127</f>
        <v>1702.4999636230471</v>
      </c>
      <c r="E127" s="1" cm="1">
        <f t="array" ref="E127">_xll.CP($A127,25)/$B127</f>
        <v>-1834.1216948678482</v>
      </c>
      <c r="F127" s="8"/>
      <c r="H127" s="4" t="s">
        <v>560</v>
      </c>
      <c r="I127" s="1" t="e" cm="1">
        <f t="array" ref="I127">_xll.H($H127,25)/$B127</f>
        <v>#VALUE!</v>
      </c>
      <c r="J127" s="1" t="e" cm="1">
        <f t="array" ref="J127">_xll.S($H127,25)/$B127</f>
        <v>#VALUE!</v>
      </c>
      <c r="K127" s="1" t="e" cm="1">
        <f t="array" ref="K127">_xll.CP($H127,25)/$B127</f>
        <v>#VALUE!</v>
      </c>
      <c r="L127" s="8" t="e" cm="1">
        <f t="array" ref="L127">IF(_xll.DE(H127)&gt;0,_xll.MW(H127)/(602.2*_xll.DE(H127)),"")/B127</f>
        <v>#VALUE!</v>
      </c>
      <c r="N127" s="1" t="str">
        <f t="shared" si="17"/>
        <v/>
      </c>
      <c r="O127" s="1" t="str">
        <f t="shared" si="11"/>
        <v/>
      </c>
      <c r="Q127" s="1" t="str">
        <f t="shared" si="12"/>
        <v/>
      </c>
      <c r="R127" s="1" t="str">
        <f t="shared" si="13"/>
        <v/>
      </c>
      <c r="T127" s="1" t="str">
        <f t="shared" ref="T127:T190" si="18">IF(AND(ISNUMBER(E127),ISNUMBER(K127)),E127,"")</f>
        <v/>
      </c>
      <c r="U127" s="1" t="str">
        <f t="shared" si="14"/>
        <v/>
      </c>
      <c r="W127" s="8" t="str">
        <f t="shared" si="15"/>
        <v/>
      </c>
      <c r="X127" s="8" t="str">
        <f t="shared" si="16"/>
        <v/>
      </c>
    </row>
    <row r="128" spans="1:24">
      <c r="A128" s="4" t="s">
        <v>11</v>
      </c>
      <c r="B128" s="4">
        <v>1</v>
      </c>
      <c r="C128" s="1" cm="1">
        <f t="array" ref="C128">_xll.H($A128,25)/$B128</f>
        <v>-263.99990744018555</v>
      </c>
      <c r="D128" s="1" cm="1">
        <f t="array" ref="D128">_xll.S($A128,25)/$B128</f>
        <v>60.944147926330572</v>
      </c>
      <c r="E128" s="1" cm="1">
        <f t="array" ref="E128">_xll.CP($A128,25)/$B128</f>
        <v>47.258424158578492</v>
      </c>
      <c r="F128" s="8"/>
      <c r="H128" s="4" t="s">
        <v>561</v>
      </c>
      <c r="I128" s="1" t="e" cm="1">
        <f t="array" ref="I128">_xll.H($H128,25)/$B128</f>
        <v>#VALUE!</v>
      </c>
      <c r="J128" s="1" t="e" cm="1">
        <f t="array" ref="J128">_xll.S($H128,25)/$B128</f>
        <v>#VALUE!</v>
      </c>
      <c r="K128" s="1" t="e" cm="1">
        <f t="array" ref="K128">_xll.CP($H128,25)/$B128</f>
        <v>#VALUE!</v>
      </c>
      <c r="L128" s="8" t="e" cm="1">
        <f t="array" ref="L128">IF(_xll.DE(H128)&gt;0,_xll.MW(H128)/(602.2*_xll.DE(H128)),"")/B128</f>
        <v>#VALUE!</v>
      </c>
      <c r="N128" s="1" t="str">
        <f t="shared" si="17"/>
        <v/>
      </c>
      <c r="O128" s="1" t="str">
        <f t="shared" si="11"/>
        <v/>
      </c>
      <c r="Q128" s="1" t="str">
        <f t="shared" si="12"/>
        <v/>
      </c>
      <c r="R128" s="1" t="str">
        <f t="shared" si="13"/>
        <v/>
      </c>
      <c r="T128" s="1" t="str">
        <f t="shared" si="18"/>
        <v/>
      </c>
      <c r="U128" s="1" t="str">
        <f t="shared" si="14"/>
        <v/>
      </c>
      <c r="W128" s="8" t="str">
        <f t="shared" si="15"/>
        <v/>
      </c>
      <c r="X128" s="8" t="str">
        <f t="shared" si="16"/>
        <v/>
      </c>
    </row>
    <row r="129" spans="1:24">
      <c r="A129" s="4" t="s">
        <v>43</v>
      </c>
      <c r="B129" s="4">
        <v>1</v>
      </c>
      <c r="C129" s="1" cm="1">
        <f t="array" ref="C129">_xll.H($A129,25)/$B129</f>
        <v>-435.13600000000002</v>
      </c>
      <c r="D129" s="1" cm="1">
        <f t="array" ref="D129">_xll.S($A129,25)/$B129</f>
        <v>112.968</v>
      </c>
      <c r="E129" s="1" cm="1">
        <f t="array" ref="E129">_xll.CP($A129,25)/$B129</f>
        <v>49.371200798034671</v>
      </c>
      <c r="F129" s="8"/>
      <c r="H129" s="4" t="s">
        <v>562</v>
      </c>
      <c r="I129" s="1" cm="1">
        <f t="array" ref="I129">_xll.H($H129,25)/$B129</f>
        <v>-523</v>
      </c>
      <c r="J129" s="1" cm="1">
        <f t="array" ref="J129">_xll.S($H129,25)/$B129</f>
        <v>98.699994033813482</v>
      </c>
      <c r="K129" s="1" cm="1">
        <f t="array" ref="K129">_xll.CP($H129,25)/$B129</f>
        <v>48.576238563537601</v>
      </c>
      <c r="L129" s="8" t="e" cm="1">
        <f t="array" ref="L129">IF(_xll.DE(H129)&gt;0,_xll.MW(H129)/(602.2*_xll.DE(H129)),"")/B129</f>
        <v>#VALUE!</v>
      </c>
      <c r="N129" s="1">
        <f t="shared" si="17"/>
        <v>112.968</v>
      </c>
      <c r="O129" s="1">
        <f t="shared" si="11"/>
        <v>98.699994033813482</v>
      </c>
      <c r="Q129" s="1">
        <f t="shared" si="12"/>
        <v>-435.13600000000002</v>
      </c>
      <c r="R129" s="1">
        <f t="shared" si="13"/>
        <v>-523</v>
      </c>
      <c r="T129" s="1">
        <f t="shared" si="18"/>
        <v>49.371200798034671</v>
      </c>
      <c r="U129" s="1">
        <f t="shared" si="14"/>
        <v>48.576238563537601</v>
      </c>
      <c r="W129" s="8" t="str">
        <f t="shared" si="15"/>
        <v/>
      </c>
      <c r="X129" s="8" t="str">
        <f t="shared" si="16"/>
        <v/>
      </c>
    </row>
    <row r="130" spans="1:24">
      <c r="A130" s="4" t="s">
        <v>48</v>
      </c>
      <c r="B130" s="4">
        <v>1</v>
      </c>
      <c r="C130" s="1" cm="1">
        <f t="array" ref="C130">_xll.H($A130,25)/$B130</f>
        <v>-221.75200000000001</v>
      </c>
      <c r="D130" s="1" cm="1">
        <f t="array" ref="D130">_xll.S($A130,25)/$B130</f>
        <v>72.383188827514658</v>
      </c>
      <c r="E130" s="1" cm="1">
        <f t="array" ref="E130">_xll.CP($A130,25)/$B130</f>
        <v>50.731000000000002</v>
      </c>
      <c r="F130" s="8"/>
      <c r="H130" s="4" t="s">
        <v>563</v>
      </c>
      <c r="I130" s="1" t="e" cm="1">
        <f t="array" ref="I130">_xll.H($H130,25)/$B130</f>
        <v>#VALUE!</v>
      </c>
      <c r="J130" s="1" t="e" cm="1">
        <f t="array" ref="J130">_xll.S($H130,25)/$B130</f>
        <v>#VALUE!</v>
      </c>
      <c r="K130" s="1" t="e" cm="1">
        <f t="array" ref="K130">_xll.CP($H130,25)/$B130</f>
        <v>#VALUE!</v>
      </c>
      <c r="L130" s="8" t="e" cm="1">
        <f t="array" ref="L130">IF(_xll.DE(H130)&gt;0,_xll.MW(H130)/(602.2*_xll.DE(H130)),"")/B130</f>
        <v>#VALUE!</v>
      </c>
      <c r="N130" s="1" t="str">
        <f t="shared" si="17"/>
        <v/>
      </c>
      <c r="O130" s="1" t="str">
        <f t="shared" si="11"/>
        <v/>
      </c>
      <c r="Q130" s="1" t="str">
        <f t="shared" si="12"/>
        <v/>
      </c>
      <c r="R130" s="1" t="str">
        <f t="shared" si="13"/>
        <v/>
      </c>
      <c r="T130" s="1" t="str">
        <f t="shared" si="18"/>
        <v/>
      </c>
      <c r="U130" s="1" t="str">
        <f t="shared" si="14"/>
        <v/>
      </c>
      <c r="W130" s="8" t="str">
        <f t="shared" si="15"/>
        <v/>
      </c>
      <c r="X130" s="8" t="str">
        <f t="shared" si="16"/>
        <v/>
      </c>
    </row>
    <row r="131" spans="1:24">
      <c r="A131" s="4" t="s">
        <v>50</v>
      </c>
      <c r="B131" s="4">
        <v>1</v>
      </c>
      <c r="C131" s="1" cm="1">
        <f t="array" ref="C131">_xll.H($A131,25)/$B131</f>
        <v>-81.600010421752927</v>
      </c>
      <c r="D131" s="1" cm="1">
        <f t="array" ref="D131">_xll.S($A131,25)/$B131</f>
        <v>92.048000000000002</v>
      </c>
      <c r="E131" s="1" cm="1">
        <f t="array" ref="E131">_xll.CP($A131,25)/$B131</f>
        <v>51.190489512038042</v>
      </c>
      <c r="F131" s="8"/>
      <c r="H131" s="4" t="s">
        <v>564</v>
      </c>
      <c r="I131" s="1" t="e" cm="1">
        <f t="array" ref="I131">_xll.H($H131,25)/$B131</f>
        <v>#VALUE!</v>
      </c>
      <c r="J131" s="1" t="e" cm="1">
        <f t="array" ref="J131">_xll.S($H131,25)/$B131</f>
        <v>#VALUE!</v>
      </c>
      <c r="K131" s="1" t="e" cm="1">
        <f t="array" ref="K131">_xll.CP($H131,25)/$B131</f>
        <v>#VALUE!</v>
      </c>
      <c r="L131" s="8" t="e" cm="1">
        <f t="array" ref="L131">IF(_xll.DE(H131)&gt;0,_xll.MW(H131)/(602.2*_xll.DE(H131)),"")/B131</f>
        <v>#VALUE!</v>
      </c>
      <c r="N131" s="1" t="str">
        <f t="shared" si="17"/>
        <v/>
      </c>
      <c r="O131" s="1" t="str">
        <f t="shared" ref="O131:O194" si="19">IF(AND(ISNUMBER(D131),ISNUMBER(J131)),J131,"")</f>
        <v/>
      </c>
      <c r="Q131" s="1" t="str">
        <f t="shared" ref="Q131:Q194" si="20">IF(AND(ISNUMBER(C131),ISNUMBER(I131)),C131,"")</f>
        <v/>
      </c>
      <c r="R131" s="1" t="str">
        <f t="shared" ref="R131:R194" si="21">IF(AND(ISNUMBER(C131),ISNUMBER(I131)),I131,"")</f>
        <v/>
      </c>
      <c r="T131" s="1" t="str">
        <f t="shared" si="18"/>
        <v/>
      </c>
      <c r="U131" s="1" t="str">
        <f t="shared" ref="U131:U194" si="22">IF(AND(ISNUMBER(E131),ISNUMBER(K131)),K131,"")</f>
        <v/>
      </c>
      <c r="W131" s="8" t="str">
        <f t="shared" ref="W131:W194" si="23">IF(AND(ISNUMBER(F131),ISNUMBER(L131)),F131,"")</f>
        <v/>
      </c>
      <c r="X131" s="8" t="str">
        <f t="shared" ref="X131:X194" si="24">IF(AND(ISNUMBER(F131),ISNUMBER(L131)),L131,"")</f>
        <v/>
      </c>
    </row>
    <row r="132" spans="1:24">
      <c r="A132" s="4" t="s">
        <v>18</v>
      </c>
      <c r="B132" s="4">
        <v>1</v>
      </c>
      <c r="C132" s="1" cm="1">
        <f t="array" ref="C132">_xll.H($A132,25)/$B132</f>
        <v>-56.499980644226078</v>
      </c>
      <c r="D132" s="1" cm="1">
        <f t="array" ref="D132">_xll.S($A132,25)/$B132</f>
        <v>221.79799871826174</v>
      </c>
      <c r="E132" s="1" cm="1">
        <f t="array" ref="E132">_xll.CP($A132,25)/$B132</f>
        <v>51.190489512038042</v>
      </c>
      <c r="F132" s="8"/>
      <c r="H132" s="4" t="s">
        <v>565</v>
      </c>
      <c r="I132" s="1" t="e" cm="1">
        <f t="array" ref="I132">_xll.H($H132,25)/$B132</f>
        <v>#VALUE!</v>
      </c>
      <c r="J132" s="1" t="e" cm="1">
        <f t="array" ref="J132">_xll.S($H132,25)/$B132</f>
        <v>#VALUE!</v>
      </c>
      <c r="K132" s="1" t="e" cm="1">
        <f t="array" ref="K132">_xll.CP($H132,25)/$B132</f>
        <v>#VALUE!</v>
      </c>
      <c r="L132" s="8" t="e" cm="1">
        <f t="array" ref="L132">IF(_xll.DE(H132)&gt;0,_xll.MW(H132)/(602.2*_xll.DE(H132)),"")/B132</f>
        <v>#VALUE!</v>
      </c>
      <c r="N132" s="1" t="str">
        <f t="shared" si="17"/>
        <v/>
      </c>
      <c r="O132" s="1" t="str">
        <f t="shared" si="19"/>
        <v/>
      </c>
      <c r="Q132" s="1" t="str">
        <f t="shared" si="20"/>
        <v/>
      </c>
      <c r="R132" s="1" t="str">
        <f t="shared" si="21"/>
        <v/>
      </c>
      <c r="T132" s="1" t="str">
        <f t="shared" si="18"/>
        <v/>
      </c>
      <c r="U132" s="1" t="str">
        <f t="shared" si="22"/>
        <v/>
      </c>
      <c r="W132" s="8" t="str">
        <f t="shared" si="23"/>
        <v/>
      </c>
      <c r="X132" s="8" t="str">
        <f t="shared" si="24"/>
        <v/>
      </c>
    </row>
    <row r="133" spans="1:24">
      <c r="A133" s="4" t="s">
        <v>342</v>
      </c>
      <c r="B133" s="4">
        <v>1</v>
      </c>
      <c r="C133" s="1" cm="1">
        <f t="array" ref="C133">_xll.H($A133,25)/$B133</f>
        <v>-127.61200000000001</v>
      </c>
      <c r="D133" s="1" cm="1">
        <f t="array" ref="D133">_xll.S($A133,25)/$B133</f>
        <v>92.885002700805657</v>
      </c>
      <c r="E133" s="1" cm="1">
        <f t="array" ref="E133">_xll.CP($A133,25)/$B133</f>
        <v>52.261123996614629</v>
      </c>
      <c r="F133" s="8"/>
      <c r="H133" s="4" t="s">
        <v>566</v>
      </c>
      <c r="I133" s="1" t="e" cm="1">
        <f t="array" ref="I133">_xll.H($H133,25)/$B133</f>
        <v>#VALUE!</v>
      </c>
      <c r="J133" s="1" t="e" cm="1">
        <f t="array" ref="J133">_xll.S($H133,25)/$B133</f>
        <v>#VALUE!</v>
      </c>
      <c r="K133" s="1" t="e" cm="1">
        <f t="array" ref="K133">_xll.CP($H133,25)/$B133</f>
        <v>#VALUE!</v>
      </c>
      <c r="L133" s="8" t="e" cm="1">
        <f t="array" ref="L133">IF(_xll.DE(H133)&gt;0,_xll.MW(H133)/(602.2*_xll.DE(H133)),"")/B133</f>
        <v>#VALUE!</v>
      </c>
      <c r="N133" s="1" t="str">
        <f t="shared" si="17"/>
        <v/>
      </c>
      <c r="O133" s="1" t="str">
        <f t="shared" si="19"/>
        <v/>
      </c>
      <c r="Q133" s="1" t="str">
        <f t="shared" si="20"/>
        <v/>
      </c>
      <c r="R133" s="1" t="str">
        <f t="shared" si="21"/>
        <v/>
      </c>
      <c r="T133" s="1" t="str">
        <f t="shared" si="18"/>
        <v/>
      </c>
      <c r="U133" s="1" t="str">
        <f t="shared" si="22"/>
        <v/>
      </c>
      <c r="W133" s="8" t="str">
        <f t="shared" si="23"/>
        <v/>
      </c>
      <c r="X133" s="8" t="str">
        <f t="shared" si="24"/>
        <v/>
      </c>
    </row>
    <row r="134" spans="1:24">
      <c r="A134" s="4" t="s">
        <v>16</v>
      </c>
      <c r="B134" s="4">
        <v>1</v>
      </c>
      <c r="C134" s="1" cm="1">
        <f t="array" ref="C134">_xll.H($A134,25)/$B134</f>
        <v>-83.68</v>
      </c>
      <c r="D134" s="1" cm="1">
        <f t="array" ref="D134">_xll.S($A134,25)/$B134</f>
        <v>83.68</v>
      </c>
      <c r="E134" s="1" cm="1">
        <f t="array" ref="E134">_xll.CP($A134,25)/$B134</f>
        <v>52.695178001965331</v>
      </c>
      <c r="F134" s="8"/>
      <c r="H134" s="4" t="s">
        <v>567</v>
      </c>
      <c r="I134" s="1" t="e" cm="1">
        <f t="array" ref="I134">_xll.H($H134,25)/$B134</f>
        <v>#VALUE!</v>
      </c>
      <c r="J134" s="1" t="e" cm="1">
        <f t="array" ref="J134">_xll.S($H134,25)/$B134</f>
        <v>#VALUE!</v>
      </c>
      <c r="K134" s="1" t="e" cm="1">
        <f t="array" ref="K134">_xll.CP($H134,25)/$B134</f>
        <v>#VALUE!</v>
      </c>
      <c r="L134" s="8" t="e" cm="1">
        <f t="array" ref="L134">IF(_xll.DE(H134)&gt;0,_xll.MW(H134)/(602.2*_xll.DE(H134)),"")/B134</f>
        <v>#VALUE!</v>
      </c>
      <c r="N134" s="1" t="str">
        <f t="shared" si="17"/>
        <v/>
      </c>
      <c r="O134" s="1" t="str">
        <f t="shared" si="19"/>
        <v/>
      </c>
      <c r="Q134" s="1" t="str">
        <f t="shared" si="20"/>
        <v/>
      </c>
      <c r="R134" s="1" t="str">
        <f t="shared" si="21"/>
        <v/>
      </c>
      <c r="T134" s="1" t="str">
        <f t="shared" si="18"/>
        <v/>
      </c>
      <c r="U134" s="1" t="str">
        <f t="shared" si="22"/>
        <v/>
      </c>
      <c r="W134" s="8" t="str">
        <f t="shared" si="23"/>
        <v/>
      </c>
      <c r="X134" s="8" t="str">
        <f t="shared" si="24"/>
        <v/>
      </c>
    </row>
    <row r="135" spans="1:24">
      <c r="A135" s="4" t="s">
        <v>340</v>
      </c>
      <c r="B135" s="4">
        <v>1</v>
      </c>
      <c r="C135" s="1" cm="1">
        <f t="array" ref="C135">_xll.H($A135,25)/$B135</f>
        <v>-793.28636169433594</v>
      </c>
      <c r="D135" s="1" cm="1">
        <f t="array" ref="D135">_xll.S($A135,25)/$B135</f>
        <v>54.392000000000003</v>
      </c>
      <c r="E135" s="1" cm="1">
        <f t="array" ref="E135">_xll.CP($A135,25)/$B135</f>
        <v>56.902658034986267</v>
      </c>
      <c r="F135" s="8"/>
      <c r="H135" s="4" t="s">
        <v>568</v>
      </c>
      <c r="I135" s="1" t="e" cm="1">
        <f t="array" ref="I135">_xll.H($H135,25)/$B135</f>
        <v>#VALUE!</v>
      </c>
      <c r="J135" s="1" t="e" cm="1">
        <f t="array" ref="J135">_xll.S($H135,25)/$B135</f>
        <v>#VALUE!</v>
      </c>
      <c r="K135" s="1" t="e" cm="1">
        <f t="array" ref="K135">_xll.CP($H135,25)/$B135</f>
        <v>#VALUE!</v>
      </c>
      <c r="L135" s="8" t="e" cm="1">
        <f t="array" ref="L135">IF(_xll.DE(H135)&gt;0,_xll.MW(H135)/(602.2*_xll.DE(H135)),"")/B135</f>
        <v>#VALUE!</v>
      </c>
      <c r="N135" s="1" t="str">
        <f t="shared" si="17"/>
        <v/>
      </c>
      <c r="O135" s="1" t="str">
        <f t="shared" si="19"/>
        <v/>
      </c>
      <c r="Q135" s="1" t="str">
        <f t="shared" si="20"/>
        <v/>
      </c>
      <c r="R135" s="1" t="str">
        <f t="shared" si="21"/>
        <v/>
      </c>
      <c r="T135" s="1" t="str">
        <f t="shared" si="18"/>
        <v/>
      </c>
      <c r="U135" s="1" t="str">
        <f t="shared" si="22"/>
        <v/>
      </c>
      <c r="W135" s="8" t="str">
        <f t="shared" si="23"/>
        <v/>
      </c>
      <c r="X135" s="8" t="str">
        <f t="shared" si="24"/>
        <v/>
      </c>
    </row>
    <row r="136" spans="1:24">
      <c r="A136" s="4" t="s">
        <v>421</v>
      </c>
      <c r="B136" s="4">
        <v>1</v>
      </c>
      <c r="C136" s="1" cm="1">
        <f t="array" ref="C136">_xll.H($A136,25)/$B136</f>
        <v>-765.67200000000003</v>
      </c>
      <c r="D136" s="1" cm="1">
        <f t="array" ref="D136">_xll.S($A136,25)/$B136</f>
        <v>73.22</v>
      </c>
      <c r="E136" s="1" cm="1">
        <f t="array" ref="E136">_xll.CP($A136,25)/$B136</f>
        <v>64.932571382372458</v>
      </c>
      <c r="F136" s="8"/>
      <c r="H136" s="4" t="s">
        <v>569</v>
      </c>
      <c r="I136" s="1" t="e" cm="1">
        <f t="array" ref="I136">_xll.H($H136,25)/$B136</f>
        <v>#VALUE!</v>
      </c>
      <c r="J136" s="1" t="e" cm="1">
        <f t="array" ref="J136">_xll.S($H136,25)/$B136</f>
        <v>#VALUE!</v>
      </c>
      <c r="K136" s="1" t="e" cm="1">
        <f t="array" ref="K136">_xll.CP($H136,25)/$B136</f>
        <v>#VALUE!</v>
      </c>
      <c r="L136" s="8" t="e" cm="1">
        <f t="array" ref="L136">IF(_xll.DE(H136)&gt;0,_xll.MW(H136)/(602.2*_xll.DE(H136)),"")/B136</f>
        <v>#VALUE!</v>
      </c>
      <c r="N136" s="1" t="str">
        <f t="shared" ref="N136:N199" si="25">IF(AND(ISNUMBER(D136),ISNUMBER(J136)),D136,"")</f>
        <v/>
      </c>
      <c r="O136" s="1" t="str">
        <f t="shared" si="19"/>
        <v/>
      </c>
      <c r="Q136" s="1" t="str">
        <f t="shared" si="20"/>
        <v/>
      </c>
      <c r="R136" s="1" t="str">
        <f t="shared" si="21"/>
        <v/>
      </c>
      <c r="T136" s="1" t="str">
        <f t="shared" si="18"/>
        <v/>
      </c>
      <c r="U136" s="1" t="str">
        <f t="shared" si="22"/>
        <v/>
      </c>
      <c r="W136" s="8" t="str">
        <f t="shared" si="23"/>
        <v/>
      </c>
      <c r="X136" s="8" t="str">
        <f t="shared" si="24"/>
        <v/>
      </c>
    </row>
    <row r="137" spans="1:24">
      <c r="A137" s="4" t="s">
        <v>212</v>
      </c>
      <c r="B137" s="4">
        <v>1</v>
      </c>
      <c r="C137" s="1" cm="1">
        <f t="array" ref="C137">_xll.H($A137,25)/$B137</f>
        <v>-558.99998229980474</v>
      </c>
      <c r="D137" s="1" cm="1">
        <f t="array" ref="D137">_xll.S($A137,25)/$B137</f>
        <v>96.500003982543944</v>
      </c>
      <c r="E137" s="1" cm="1">
        <f t="array" ref="E137">_xll.CP($A137,25)/$B137</f>
        <v>68.216995232750165</v>
      </c>
      <c r="F137" s="8"/>
      <c r="H137" s="4" t="s">
        <v>570</v>
      </c>
      <c r="I137" s="1" t="e" cm="1">
        <f t="array" ref="I137">_xll.H($H137,25)/$B137</f>
        <v>#VALUE!</v>
      </c>
      <c r="J137" s="1" t="e" cm="1">
        <f t="array" ref="J137">_xll.S($H137,25)/$B137</f>
        <v>#VALUE!</v>
      </c>
      <c r="K137" s="1" t="e" cm="1">
        <f t="array" ref="K137">_xll.CP($H137,25)/$B137</f>
        <v>#VALUE!</v>
      </c>
      <c r="L137" s="8" t="e" cm="1">
        <f t="array" ref="L137">IF(_xll.DE(H137)&gt;0,_xll.MW(H137)/(602.2*_xll.DE(H137)),"")/B137</f>
        <v>#VALUE!</v>
      </c>
      <c r="N137" s="1" t="str">
        <f t="shared" si="25"/>
        <v/>
      </c>
      <c r="O137" s="1" t="str">
        <f t="shared" si="19"/>
        <v/>
      </c>
      <c r="Q137" s="1" t="str">
        <f t="shared" si="20"/>
        <v/>
      </c>
      <c r="R137" s="1" t="str">
        <f t="shared" si="21"/>
        <v/>
      </c>
      <c r="T137" s="1" t="str">
        <f t="shared" si="18"/>
        <v/>
      </c>
      <c r="U137" s="1" t="str">
        <f t="shared" si="22"/>
        <v/>
      </c>
      <c r="W137" s="8" t="str">
        <f t="shared" si="23"/>
        <v/>
      </c>
      <c r="X137" s="8" t="str">
        <f t="shared" si="24"/>
        <v/>
      </c>
    </row>
    <row r="138" spans="1:24">
      <c r="A138" s="4" t="s">
        <v>58</v>
      </c>
      <c r="B138" s="4">
        <v>1</v>
      </c>
      <c r="C138" s="1" cm="1">
        <f t="array" ref="C138">_xll.H($A138,25)/$B138</f>
        <v>-981.40005126953133</v>
      </c>
      <c r="D138" s="1" cm="1">
        <f t="array" ref="D138">_xll.S($A138,25)/$B138</f>
        <v>95.395204788208005</v>
      </c>
      <c r="E138" s="1" cm="1">
        <f t="array" ref="E138">_xll.CP($A138,25)/$B138</f>
        <v>68.351039028873444</v>
      </c>
      <c r="F138" s="8"/>
      <c r="H138" s="4" t="s">
        <v>571</v>
      </c>
      <c r="I138" s="1" t="e" cm="1">
        <f t="array" ref="I138">_xll.H($H138,25)/$B138</f>
        <v>#VALUE!</v>
      </c>
      <c r="J138" s="1" t="e" cm="1">
        <f t="array" ref="J138">_xll.S($H138,25)/$B138</f>
        <v>#VALUE!</v>
      </c>
      <c r="K138" s="1" t="e" cm="1">
        <f t="array" ref="K138">_xll.CP($H138,25)/$B138</f>
        <v>#VALUE!</v>
      </c>
      <c r="L138" s="8" t="e" cm="1">
        <f t="array" ref="L138">IF(_xll.DE(H138)&gt;0,_xll.MW(H138)/(602.2*_xll.DE(H138)),"")/B138</f>
        <v>#VALUE!</v>
      </c>
      <c r="N138" s="1" t="str">
        <f t="shared" si="25"/>
        <v/>
      </c>
      <c r="O138" s="1" t="str">
        <f t="shared" si="19"/>
        <v/>
      </c>
      <c r="Q138" s="1" t="str">
        <f t="shared" si="20"/>
        <v/>
      </c>
      <c r="R138" s="1" t="str">
        <f t="shared" si="21"/>
        <v/>
      </c>
      <c r="T138" s="1" t="str">
        <f t="shared" si="18"/>
        <v/>
      </c>
      <c r="U138" s="1" t="str">
        <f t="shared" si="22"/>
        <v/>
      </c>
      <c r="W138" s="8" t="str">
        <f t="shared" si="23"/>
        <v/>
      </c>
      <c r="X138" s="8" t="str">
        <f t="shared" si="24"/>
        <v/>
      </c>
    </row>
    <row r="139" spans="1:24">
      <c r="A139" s="4" t="s">
        <v>41</v>
      </c>
      <c r="B139" s="4">
        <v>1</v>
      </c>
      <c r="C139" s="1" cm="1">
        <f t="array" ref="C139">_xll.H($A139,25)/$B139</f>
        <v>-1018.7999779052735</v>
      </c>
      <c r="D139" s="1" cm="1">
        <f t="array" ref="D139">_xll.S($A139,25)/$B139</f>
        <v>82.843196807861332</v>
      </c>
      <c r="E139" s="1" cm="1">
        <f t="array" ref="E139">_xll.CP($A139,25)/$B139</f>
        <v>68.978014841283326</v>
      </c>
      <c r="F139" s="8"/>
      <c r="H139" s="4" t="s">
        <v>572</v>
      </c>
      <c r="I139" s="1" t="e" cm="1">
        <f t="array" ref="I139">_xll.H($H139,25)/$B139</f>
        <v>#VALUE!</v>
      </c>
      <c r="J139" s="1" t="e" cm="1">
        <f t="array" ref="J139">_xll.S($H139,25)/$B139</f>
        <v>#VALUE!</v>
      </c>
      <c r="K139" s="1" t="e" cm="1">
        <f t="array" ref="K139">_xll.CP($H139,25)/$B139</f>
        <v>#VALUE!</v>
      </c>
      <c r="L139" s="8" t="e" cm="1">
        <f t="array" ref="L139">IF(_xll.DE(H139)&gt;0,_xll.MW(H139)/(602.2*_xll.DE(H139)),"")/B139</f>
        <v>#VALUE!</v>
      </c>
      <c r="N139" s="1" t="str">
        <f t="shared" si="25"/>
        <v/>
      </c>
      <c r="O139" s="1" t="str">
        <f t="shared" si="19"/>
        <v/>
      </c>
      <c r="Q139" s="1" t="str">
        <f t="shared" si="20"/>
        <v/>
      </c>
      <c r="R139" s="1" t="str">
        <f t="shared" si="21"/>
        <v/>
      </c>
      <c r="T139" s="1" t="str">
        <f t="shared" si="18"/>
        <v/>
      </c>
      <c r="U139" s="1" t="str">
        <f t="shared" si="22"/>
        <v/>
      </c>
      <c r="W139" s="8" t="str">
        <f t="shared" si="23"/>
        <v/>
      </c>
      <c r="X139" s="8" t="str">
        <f t="shared" si="24"/>
        <v/>
      </c>
    </row>
    <row r="140" spans="1:24">
      <c r="A140" s="4" t="s">
        <v>162</v>
      </c>
      <c r="B140" s="4">
        <v>1</v>
      </c>
      <c r="C140" s="1" cm="1">
        <f t="array" ref="C140">_xll.H($A140,25)/$B140</f>
        <v>-999.976</v>
      </c>
      <c r="D140" s="1" cm="1">
        <f t="array" ref="D140">_xll.S($A140,25)/$B140</f>
        <v>94.558401596069345</v>
      </c>
      <c r="E140" s="1" cm="1">
        <f t="array" ref="E140">_xll.CP($A140,25)/$B140</f>
        <v>69.8470668221278</v>
      </c>
      <c r="F140" s="8"/>
      <c r="H140" s="4" t="s">
        <v>573</v>
      </c>
      <c r="I140" s="1" t="e" cm="1">
        <f t="array" ref="I140">_xll.H($H140,25)/$B140</f>
        <v>#VALUE!</v>
      </c>
      <c r="J140" s="1" t="e" cm="1">
        <f t="array" ref="J140">_xll.S($H140,25)/$B140</f>
        <v>#VALUE!</v>
      </c>
      <c r="K140" s="1" t="e" cm="1">
        <f t="array" ref="K140">_xll.CP($H140,25)/$B140</f>
        <v>#VALUE!</v>
      </c>
      <c r="L140" s="8" t="e" cm="1">
        <f t="array" ref="L140">IF(_xll.DE(H140)&gt;0,_xll.MW(H140)/(602.2*_xll.DE(H140)),"")/B140</f>
        <v>#VALUE!</v>
      </c>
      <c r="N140" s="1" t="str">
        <f t="shared" si="25"/>
        <v/>
      </c>
      <c r="O140" s="1" t="str">
        <f t="shared" si="19"/>
        <v/>
      </c>
      <c r="Q140" s="1" t="str">
        <f t="shared" si="20"/>
        <v/>
      </c>
      <c r="R140" s="1" t="str">
        <f t="shared" si="21"/>
        <v/>
      </c>
      <c r="T140" s="1" t="str">
        <f t="shared" si="18"/>
        <v/>
      </c>
      <c r="U140" s="1" t="str">
        <f t="shared" si="22"/>
        <v/>
      </c>
      <c r="W140" s="8" t="str">
        <f t="shared" si="23"/>
        <v/>
      </c>
      <c r="X140" s="8" t="str">
        <f t="shared" si="24"/>
        <v/>
      </c>
    </row>
    <row r="141" spans="1:24">
      <c r="A141" s="1" t="s">
        <v>86</v>
      </c>
      <c r="B141" s="4">
        <v>1</v>
      </c>
      <c r="C141" s="1" cm="1">
        <f t="array" ref="C141">_xll.H($A141,25)/$B141</f>
        <v>-949.79998522949222</v>
      </c>
      <c r="D141" s="1" cm="1">
        <f t="array" ref="D141">_xll.S($A141,25)/$B141</f>
        <v>92.600000579833988</v>
      </c>
      <c r="E141" s="1" cm="1">
        <f t="array" ref="E141">_xll.CP($A141,25)/$B141</f>
        <v>70.398148881305318</v>
      </c>
      <c r="F141" s="8"/>
      <c r="H141" s="1" t="s">
        <v>574</v>
      </c>
      <c r="I141" s="1" t="e" cm="1">
        <f t="array" ref="I141">_xll.H($H141,25)/$B141</f>
        <v>#VALUE!</v>
      </c>
      <c r="J141" s="1" t="e" cm="1">
        <f t="array" ref="J141">_xll.S($H141,25)/$B141</f>
        <v>#VALUE!</v>
      </c>
      <c r="K141" s="1" t="e" cm="1">
        <f t="array" ref="K141">_xll.CP($H141,25)/$B141</f>
        <v>#VALUE!</v>
      </c>
      <c r="L141" s="8" t="e" cm="1">
        <f t="array" ref="L141">IF(_xll.DE(H141)&gt;0,_xll.MW(H141)/(602.2*_xll.DE(H141)),"")/B141</f>
        <v>#VALUE!</v>
      </c>
      <c r="N141" s="1" t="str">
        <f t="shared" si="25"/>
        <v/>
      </c>
      <c r="O141" s="1" t="str">
        <f t="shared" si="19"/>
        <v/>
      </c>
      <c r="Q141" s="1" t="str">
        <f t="shared" si="20"/>
        <v/>
      </c>
      <c r="R141" s="1" t="str">
        <f t="shared" si="21"/>
        <v/>
      </c>
      <c r="T141" s="1" t="str">
        <f t="shared" si="18"/>
        <v/>
      </c>
      <c r="U141" s="1" t="str">
        <f t="shared" si="22"/>
        <v/>
      </c>
      <c r="W141" s="8" t="str">
        <f t="shared" si="23"/>
        <v/>
      </c>
      <c r="X141" s="8" t="str">
        <f t="shared" si="24"/>
        <v/>
      </c>
    </row>
    <row r="142" spans="1:24">
      <c r="A142" s="4" t="s">
        <v>217</v>
      </c>
      <c r="B142" s="4">
        <v>1</v>
      </c>
      <c r="C142" s="1" cm="1">
        <f t="array" ref="C142">_xll.H($A142,25)/$B142</f>
        <v>-833.90000585937503</v>
      </c>
      <c r="D142" s="1" cm="1">
        <f t="array" ref="D142">_xll.S($A142,25)/$B142</f>
        <v>102.50000369262696</v>
      </c>
      <c r="E142" s="1" cm="1">
        <f t="array" ref="E142">_xll.CP($A142,25)/$B142</f>
        <v>70.77339246427708</v>
      </c>
      <c r="F142" s="8"/>
      <c r="H142" s="4" t="s">
        <v>575</v>
      </c>
      <c r="I142" s="1" t="e" cm="1">
        <f t="array" ref="I142">_xll.H($H142,25)/$B142</f>
        <v>#VALUE!</v>
      </c>
      <c r="J142" s="1" t="e" cm="1">
        <f t="array" ref="J142">_xll.S($H142,25)/$B142</f>
        <v>#VALUE!</v>
      </c>
      <c r="K142" s="1" t="e" cm="1">
        <f t="array" ref="K142">_xll.CP($H142,25)/$B142</f>
        <v>#VALUE!</v>
      </c>
      <c r="L142" s="8" t="e" cm="1">
        <f t="array" ref="L142">IF(_xll.DE(H142)&gt;0,_xll.MW(H142)/(602.2*_xll.DE(H142)),"")/B142</f>
        <v>#VALUE!</v>
      </c>
      <c r="N142" s="1" t="str">
        <f t="shared" si="25"/>
        <v/>
      </c>
      <c r="O142" s="1" t="str">
        <f t="shared" si="19"/>
        <v/>
      </c>
      <c r="Q142" s="1" t="str">
        <f t="shared" si="20"/>
        <v/>
      </c>
      <c r="R142" s="1" t="str">
        <f t="shared" si="21"/>
        <v/>
      </c>
      <c r="T142" s="1" t="str">
        <f t="shared" si="18"/>
        <v/>
      </c>
      <c r="U142" s="1" t="str">
        <f t="shared" si="22"/>
        <v/>
      </c>
      <c r="W142" s="8" t="str">
        <f t="shared" si="23"/>
        <v/>
      </c>
      <c r="X142" s="8" t="str">
        <f t="shared" si="24"/>
        <v/>
      </c>
    </row>
    <row r="143" spans="1:24">
      <c r="A143" s="4" t="s">
        <v>21</v>
      </c>
      <c r="B143" s="4">
        <v>1</v>
      </c>
      <c r="C143" s="1" cm="1">
        <f t="array" ref="C143">_xll.H($A143,25)/$B143</f>
        <v>-1000.3939786376953</v>
      </c>
      <c r="D143" s="1" cm="1">
        <f t="array" ref="D143">_xll.S($A143,25)/$B143</f>
        <v>100.416</v>
      </c>
      <c r="E143" s="1" cm="1">
        <f t="array" ref="E143">_xll.CP($A143,25)/$B143</f>
        <v>70.935238023641247</v>
      </c>
      <c r="F143" s="8"/>
      <c r="H143" s="4" t="s">
        <v>576</v>
      </c>
      <c r="I143" s="1" cm="1">
        <f t="array" ref="I143">_xll.H($H143,25)/$B143</f>
        <v>-1148.9260424804688</v>
      </c>
      <c r="J143" s="1" cm="1">
        <f t="array" ref="J143">_xll.S($H143,25)/$B143</f>
        <v>94.14</v>
      </c>
      <c r="K143" s="1" cm="1">
        <f t="array" ref="K143">_xll.CP($H143,25)/$B143</f>
        <v>69.571889952419298</v>
      </c>
      <c r="L143" s="8" t="e" cm="1">
        <f t="array" ref="L143">IF(_xll.DE(H143)&gt;0,_xll.MW(H143)/(602.2*_xll.DE(H143)),"")/B143</f>
        <v>#VALUE!</v>
      </c>
      <c r="N143" s="1">
        <f t="shared" si="25"/>
        <v>100.416</v>
      </c>
      <c r="O143" s="1">
        <f t="shared" si="19"/>
        <v>94.14</v>
      </c>
      <c r="Q143" s="1">
        <f t="shared" si="20"/>
        <v>-1000.3939786376953</v>
      </c>
      <c r="R143" s="1">
        <f t="shared" si="21"/>
        <v>-1148.9260424804688</v>
      </c>
      <c r="T143" s="1">
        <f t="shared" si="18"/>
        <v>70.935238023641247</v>
      </c>
      <c r="U143" s="1">
        <f t="shared" si="22"/>
        <v>69.571889952419298</v>
      </c>
      <c r="W143" s="8" t="str">
        <f t="shared" si="23"/>
        <v/>
      </c>
      <c r="X143" s="8" t="str">
        <f t="shared" si="24"/>
        <v/>
      </c>
    </row>
    <row r="144" spans="1:24">
      <c r="A144" s="4" t="s">
        <v>255</v>
      </c>
      <c r="B144" s="4">
        <v>1</v>
      </c>
      <c r="C144" s="1" cm="1">
        <f t="array" ref="C144">_xll.H($A144,25)/$B144</f>
        <v>-407.10321276855473</v>
      </c>
      <c r="D144" s="1" cm="1">
        <f t="array" ref="D144">_xll.S($A144,25)/$B144</f>
        <v>117.152</v>
      </c>
      <c r="E144" s="1" cm="1">
        <f t="array" ref="E144">_xll.CP($A144,25)/$B144</f>
        <v>71.563823261173837</v>
      </c>
      <c r="F144" s="8"/>
      <c r="H144" s="4" t="s">
        <v>577</v>
      </c>
      <c r="I144" s="1" t="e" cm="1">
        <f t="array" ref="I144">_xll.H($H144,25)/$B144</f>
        <v>#VALUE!</v>
      </c>
      <c r="J144" s="1" t="e" cm="1">
        <f t="array" ref="J144">_xll.S($H144,25)/$B144</f>
        <v>#VALUE!</v>
      </c>
      <c r="K144" s="1" t="e" cm="1">
        <f t="array" ref="K144">_xll.CP($H144,25)/$B144</f>
        <v>#VALUE!</v>
      </c>
      <c r="L144" s="8" t="e" cm="1">
        <f t="array" ref="L144">IF(_xll.DE(H144)&gt;0,_xll.MW(H144)/(602.2*_xll.DE(H144)),"")/B144</f>
        <v>#VALUE!</v>
      </c>
      <c r="N144" s="1" t="str">
        <f t="shared" si="25"/>
        <v/>
      </c>
      <c r="O144" s="1" t="str">
        <f t="shared" si="19"/>
        <v/>
      </c>
      <c r="Q144" s="1" t="str">
        <f t="shared" si="20"/>
        <v/>
      </c>
      <c r="R144" s="1" t="str">
        <f t="shared" si="21"/>
        <v/>
      </c>
      <c r="T144" s="1" t="str">
        <f t="shared" si="18"/>
        <v/>
      </c>
      <c r="U144" s="1" t="str">
        <f t="shared" si="22"/>
        <v/>
      </c>
      <c r="W144" s="8" t="str">
        <f t="shared" si="23"/>
        <v/>
      </c>
      <c r="X144" s="8" t="str">
        <f t="shared" si="24"/>
        <v/>
      </c>
    </row>
    <row r="145" spans="1:24">
      <c r="A145" s="1" t="s">
        <v>23</v>
      </c>
      <c r="B145" s="4">
        <v>1</v>
      </c>
      <c r="C145" s="1" cm="1">
        <f t="array" ref="C145">_xll.H($A145,25)/$B145</f>
        <v>-931.00001220703132</v>
      </c>
      <c r="D145" s="1" cm="1">
        <f t="array" ref="D145">_xll.S($A145,25)/$B145</f>
        <v>105.60000128173829</v>
      </c>
      <c r="E145" s="1" cm="1">
        <f t="array" ref="E145">_xll.CP($A145,25)/$B145</f>
        <v>71.56995342338405</v>
      </c>
      <c r="F145" s="8"/>
      <c r="H145" s="1" t="s">
        <v>578</v>
      </c>
      <c r="I145" s="1" cm="1">
        <f t="array" ref="I145">_xll.H($H145,25)/$B145</f>
        <v>-1140.000056640625</v>
      </c>
      <c r="J145" s="1" cm="1">
        <f t="array" ref="J145">_xll.S($H145,25)/$B145</f>
        <v>96.000003341674812</v>
      </c>
      <c r="K145" s="1" cm="1">
        <f t="array" ref="K145">_xll.CP($H145,25)/$B145</f>
        <v>69.50240419489225</v>
      </c>
      <c r="L145" s="8" t="e" cm="1">
        <f t="array" ref="L145">IF(_xll.DE(H145)&gt;0,_xll.MW(H145)/(602.2*_xll.DE(H145)),"")/B145</f>
        <v>#VALUE!</v>
      </c>
      <c r="N145" s="1">
        <f t="shared" si="25"/>
        <v>105.60000128173829</v>
      </c>
      <c r="O145" s="1">
        <f t="shared" si="19"/>
        <v>96.000003341674812</v>
      </c>
      <c r="Q145" s="1">
        <f t="shared" si="20"/>
        <v>-931.00001220703132</v>
      </c>
      <c r="R145" s="1">
        <f t="shared" si="21"/>
        <v>-1140.000056640625</v>
      </c>
      <c r="T145" s="1">
        <f t="shared" si="18"/>
        <v>71.56995342338405</v>
      </c>
      <c r="U145" s="1">
        <f t="shared" si="22"/>
        <v>69.50240419489225</v>
      </c>
      <c r="W145" s="8" t="str">
        <f t="shared" si="23"/>
        <v/>
      </c>
      <c r="X145" s="8" t="str">
        <f t="shared" si="24"/>
        <v/>
      </c>
    </row>
    <row r="146" spans="1:24">
      <c r="A146" s="4" t="s">
        <v>403</v>
      </c>
      <c r="B146" s="4">
        <v>1</v>
      </c>
      <c r="C146" s="1" cm="1">
        <f t="array" ref="C146">_xll.H($A146,25)/$B146</f>
        <v>-605.84321276855474</v>
      </c>
      <c r="D146" s="1" cm="1">
        <f t="array" ref="D146">_xll.S($A146,25)/$B146</f>
        <v>280.30709149169923</v>
      </c>
      <c r="E146" s="1" cm="1">
        <f t="array" ref="E146">_xll.CP($A146,25)/$B146</f>
        <v>72.199098190307623</v>
      </c>
      <c r="F146" s="8"/>
      <c r="H146" s="4" t="s">
        <v>579</v>
      </c>
      <c r="I146" s="1" t="e" cm="1">
        <f t="array" ref="I146">_xll.H($H146,25)/$B146</f>
        <v>#VALUE!</v>
      </c>
      <c r="J146" s="1" t="e" cm="1">
        <f t="array" ref="J146">_xll.S($H146,25)/$B146</f>
        <v>#VALUE!</v>
      </c>
      <c r="K146" s="1" t="e" cm="1">
        <f t="array" ref="K146">_xll.CP($H146,25)/$B146</f>
        <v>#VALUE!</v>
      </c>
      <c r="L146" s="8" t="e" cm="1">
        <f t="array" ref="L146">IF(_xll.DE(H146)&gt;0,_xll.MW(H146)/(602.2*_xll.DE(H146)),"")/B146</f>
        <v>#VALUE!</v>
      </c>
      <c r="N146" s="1" t="str">
        <f t="shared" si="25"/>
        <v/>
      </c>
      <c r="O146" s="1" t="str">
        <f t="shared" si="19"/>
        <v/>
      </c>
      <c r="Q146" s="1" t="str">
        <f t="shared" si="20"/>
        <v/>
      </c>
      <c r="R146" s="1" t="str">
        <f t="shared" si="21"/>
        <v/>
      </c>
      <c r="T146" s="1" t="str">
        <f t="shared" si="18"/>
        <v/>
      </c>
      <c r="U146" s="1" t="str">
        <f t="shared" si="22"/>
        <v/>
      </c>
      <c r="W146" s="8" t="str">
        <f t="shared" si="23"/>
        <v/>
      </c>
      <c r="X146" s="8" t="str">
        <f t="shared" si="24"/>
        <v/>
      </c>
    </row>
    <row r="147" spans="1:24">
      <c r="A147" s="4" t="s">
        <v>69</v>
      </c>
      <c r="B147" s="4">
        <v>1</v>
      </c>
      <c r="C147" s="1" cm="1">
        <f t="array" ref="C147">_xll.H($A147,25)/$B147</f>
        <v>-903.74400000000003</v>
      </c>
      <c r="D147" s="1" cm="1">
        <f t="array" ref="D147">_xll.S($A147,25)/$B147</f>
        <v>92.048000000000002</v>
      </c>
      <c r="E147" s="1" cm="1">
        <f t="array" ref="E147">_xll.CP($A147,25)/$B147</f>
        <v>72.474342848280813</v>
      </c>
      <c r="F147" s="8"/>
      <c r="H147" s="4" t="s">
        <v>580</v>
      </c>
      <c r="I147" s="1" t="e" cm="1">
        <f t="array" ref="I147">_xll.H($H147,25)/$B147</f>
        <v>#VALUE!</v>
      </c>
      <c r="J147" s="1" t="e" cm="1">
        <f t="array" ref="J147">_xll.S($H147,25)/$B147</f>
        <v>#VALUE!</v>
      </c>
      <c r="K147" s="1" t="e" cm="1">
        <f t="array" ref="K147">_xll.CP($H147,25)/$B147</f>
        <v>#VALUE!</v>
      </c>
      <c r="L147" s="8" t="e" cm="1">
        <f t="array" ref="L147">IF(_xll.DE(H147)&gt;0,_xll.MW(H147)/(602.2*_xll.DE(H147)),"")/B147</f>
        <v>#VALUE!</v>
      </c>
      <c r="N147" s="1" t="str">
        <f t="shared" si="25"/>
        <v/>
      </c>
      <c r="O147" s="1" t="str">
        <f t="shared" si="19"/>
        <v/>
      </c>
      <c r="Q147" s="1" t="str">
        <f t="shared" si="20"/>
        <v/>
      </c>
      <c r="R147" s="1" t="str">
        <f t="shared" si="21"/>
        <v/>
      </c>
      <c r="T147" s="1" t="str">
        <f t="shared" si="18"/>
        <v/>
      </c>
      <c r="U147" s="1" t="str">
        <f t="shared" si="22"/>
        <v/>
      </c>
      <c r="W147" s="8" t="str">
        <f t="shared" si="23"/>
        <v/>
      </c>
      <c r="X147" s="8" t="str">
        <f t="shared" si="24"/>
        <v/>
      </c>
    </row>
    <row r="148" spans="1:24">
      <c r="A148" s="4" t="s">
        <v>42</v>
      </c>
      <c r="B148" s="4">
        <v>1</v>
      </c>
      <c r="C148" s="1" cm="1">
        <f t="array" ref="C148">_xll.H($A148,25)/$B148</f>
        <v>-799.59996508789061</v>
      </c>
      <c r="D148" s="1" cm="1">
        <f t="array" ref="D148">_xll.S($A148,25)/$B148</f>
        <v>83.700916488647465</v>
      </c>
      <c r="E148" s="1" cm="1">
        <f t="array" ref="E148">_xll.CP($A148,25)/$B148</f>
        <v>74.116343139211651</v>
      </c>
      <c r="F148" s="8"/>
      <c r="H148" s="4" t="s">
        <v>581</v>
      </c>
      <c r="I148" s="1" t="e" cm="1">
        <f t="array" ref="I148">_xll.H($H148,25)/$B148</f>
        <v>#VALUE!</v>
      </c>
      <c r="J148" s="1" t="e" cm="1">
        <f t="array" ref="J148">_xll.S($H148,25)/$B148</f>
        <v>#VALUE!</v>
      </c>
      <c r="K148" s="1" t="e" cm="1">
        <f t="array" ref="K148">_xll.CP($H148,25)/$B148</f>
        <v>#VALUE!</v>
      </c>
      <c r="L148" s="8" t="e" cm="1">
        <f t="array" ref="L148">IF(_xll.DE(H148)&gt;0,_xll.MW(H148)/(602.2*_xll.DE(H148)),"")/B148</f>
        <v>#VALUE!</v>
      </c>
      <c r="N148" s="1" t="str">
        <f t="shared" si="25"/>
        <v/>
      </c>
      <c r="O148" s="1" t="str">
        <f t="shared" si="19"/>
        <v/>
      </c>
      <c r="Q148" s="1" t="str">
        <f t="shared" si="20"/>
        <v/>
      </c>
      <c r="R148" s="1" t="str">
        <f t="shared" si="21"/>
        <v/>
      </c>
      <c r="T148" s="1" t="str">
        <f t="shared" si="18"/>
        <v/>
      </c>
      <c r="U148" s="1" t="str">
        <f t="shared" si="22"/>
        <v/>
      </c>
      <c r="W148" s="8" t="str">
        <f t="shared" si="23"/>
        <v/>
      </c>
      <c r="X148" s="8" t="str">
        <f t="shared" si="24"/>
        <v/>
      </c>
    </row>
    <row r="149" spans="1:24">
      <c r="A149" s="4" t="s">
        <v>281</v>
      </c>
      <c r="B149" s="4">
        <v>1</v>
      </c>
      <c r="C149" s="1" cm="1">
        <f t="array" ref="C149">_xll.H($A149,25)/$B149</f>
        <v>-534.71508508300781</v>
      </c>
      <c r="D149" s="1" cm="1">
        <f t="array" ref="D149">_xll.S($A149,25)/$B149</f>
        <v>121.75399459838867</v>
      </c>
      <c r="E149" s="1" cm="1">
        <f t="array" ref="E149">_xll.CP($A149,25)/$B149</f>
        <v>74.474997299194342</v>
      </c>
      <c r="F149" s="8"/>
      <c r="H149" s="4" t="s">
        <v>582</v>
      </c>
      <c r="I149" s="1" t="e" cm="1">
        <f t="array" ref="I149">_xll.H($H149,25)/$B149</f>
        <v>#VALUE!</v>
      </c>
      <c r="J149" s="1" t="e" cm="1">
        <f t="array" ref="J149">_xll.S($H149,25)/$B149</f>
        <v>#VALUE!</v>
      </c>
      <c r="K149" s="1" t="e" cm="1">
        <f t="array" ref="K149">_xll.CP($H149,25)/$B149</f>
        <v>#VALUE!</v>
      </c>
      <c r="L149" s="8" t="e" cm="1">
        <f t="array" ref="L149">IF(_xll.DE(H149)&gt;0,_xll.MW(H149)/(602.2*_xll.DE(H149)),"")/B149</f>
        <v>#VALUE!</v>
      </c>
      <c r="N149" s="1" t="str">
        <f t="shared" si="25"/>
        <v/>
      </c>
      <c r="O149" s="1" t="str">
        <f t="shared" si="19"/>
        <v/>
      </c>
      <c r="Q149" s="1" t="str">
        <f t="shared" si="20"/>
        <v/>
      </c>
      <c r="R149" s="1" t="str">
        <f t="shared" si="21"/>
        <v/>
      </c>
      <c r="T149" s="1" t="str">
        <f t="shared" si="18"/>
        <v/>
      </c>
      <c r="U149" s="1" t="str">
        <f t="shared" si="22"/>
        <v/>
      </c>
      <c r="W149" s="8" t="str">
        <f t="shared" si="23"/>
        <v/>
      </c>
      <c r="X149" s="8" t="str">
        <f t="shared" si="24"/>
        <v/>
      </c>
    </row>
    <row r="150" spans="1:24">
      <c r="A150" s="4" t="s">
        <v>227</v>
      </c>
      <c r="B150" s="4">
        <v>1</v>
      </c>
      <c r="C150" s="1" cm="1">
        <f t="array" ref="C150">_xll.H($A150,25)/$B150</f>
        <v>-374.04960638427735</v>
      </c>
      <c r="D150" s="1" cm="1">
        <f t="array" ref="D150">_xll.S($A150,25)/$B150</f>
        <v>107.52880319213868</v>
      </c>
      <c r="E150" s="1" cm="1">
        <f t="array" ref="E150">_xll.CP($A150,25)/$B150</f>
        <v>74.539162900000008</v>
      </c>
      <c r="F150" s="8"/>
      <c r="H150" s="4" t="s">
        <v>583</v>
      </c>
      <c r="I150" s="1" t="e" cm="1">
        <f t="array" ref="I150">_xll.H($H150,25)/$B150</f>
        <v>#VALUE!</v>
      </c>
      <c r="J150" s="1" t="e" cm="1">
        <f t="array" ref="J150">_xll.S($H150,25)/$B150</f>
        <v>#VALUE!</v>
      </c>
      <c r="K150" s="1" t="e" cm="1">
        <f t="array" ref="K150">_xll.CP($H150,25)/$B150</f>
        <v>#VALUE!</v>
      </c>
      <c r="L150" s="8" t="e" cm="1">
        <f t="array" ref="L150">IF(_xll.DE(H150)&gt;0,_xll.MW(H150)/(602.2*_xll.DE(H150)),"")/B150</f>
        <v>#VALUE!</v>
      </c>
      <c r="N150" s="1" t="str">
        <f t="shared" si="25"/>
        <v/>
      </c>
      <c r="O150" s="1" t="str">
        <f t="shared" si="19"/>
        <v/>
      </c>
      <c r="Q150" s="1" t="str">
        <f t="shared" si="20"/>
        <v/>
      </c>
      <c r="R150" s="1" t="str">
        <f t="shared" si="21"/>
        <v/>
      </c>
      <c r="T150" s="1" t="str">
        <f t="shared" si="18"/>
        <v/>
      </c>
      <c r="U150" s="1" t="str">
        <f t="shared" si="22"/>
        <v/>
      </c>
      <c r="W150" s="8" t="str">
        <f t="shared" si="23"/>
        <v/>
      </c>
      <c r="X150" s="8" t="str">
        <f t="shared" si="24"/>
        <v/>
      </c>
    </row>
    <row r="151" spans="1:24">
      <c r="A151" s="4" t="s">
        <v>237</v>
      </c>
      <c r="B151" s="4">
        <v>1</v>
      </c>
      <c r="C151" s="1" cm="1">
        <f t="array" ref="C151">_xll.H($A151,25)/$B151</f>
        <v>-390.78560638427734</v>
      </c>
      <c r="D151" s="1" cm="1">
        <f t="array" ref="D151">_xll.S($A151,25)/$B151</f>
        <v>129.70399201965333</v>
      </c>
      <c r="E151" s="1" cm="1">
        <f t="array" ref="E151">_xll.CP($A151,25)/$B151</f>
        <v>75.603372639798735</v>
      </c>
      <c r="F151" s="8"/>
      <c r="H151" s="4" t="s">
        <v>584</v>
      </c>
      <c r="I151" s="1" cm="1">
        <f t="array" ref="I151">_xll.H($H151,25)/$B151</f>
        <v>-753.12</v>
      </c>
      <c r="J151" s="1" cm="1">
        <f t="array" ref="J151">_xll.S($H151,25)/$B151</f>
        <v>100.416</v>
      </c>
      <c r="K151" s="1" cm="1">
        <f t="array" ref="K151">_xll.CP($H151,25)/$B151</f>
        <v>72.079528710072708</v>
      </c>
      <c r="L151" s="8" t="e" cm="1">
        <f t="array" ref="L151">IF(_xll.DE(H151)&gt;0,_xll.MW(H151)/(602.2*_xll.DE(H151)),"")/B151</f>
        <v>#VALUE!</v>
      </c>
      <c r="N151" s="1">
        <f t="shared" si="25"/>
        <v>129.70399201965333</v>
      </c>
      <c r="O151" s="1">
        <f t="shared" si="19"/>
        <v>100.416</v>
      </c>
      <c r="Q151" s="1">
        <f t="shared" si="20"/>
        <v>-390.78560638427734</v>
      </c>
      <c r="R151" s="1">
        <f t="shared" si="21"/>
        <v>-753.12</v>
      </c>
      <c r="T151" s="1">
        <f t="shared" si="18"/>
        <v>75.603372639798735</v>
      </c>
      <c r="U151" s="1">
        <f t="shared" si="22"/>
        <v>72.079528710072708</v>
      </c>
      <c r="W151" s="8" t="str">
        <f t="shared" si="23"/>
        <v/>
      </c>
      <c r="X151" s="8" t="str">
        <f t="shared" si="24"/>
        <v/>
      </c>
    </row>
    <row r="152" spans="1:24">
      <c r="A152" s="4" t="s">
        <v>311</v>
      </c>
      <c r="B152" s="4">
        <v>1</v>
      </c>
      <c r="C152" s="1" cm="1">
        <f t="array" ref="C152">_xll.H($A152,25)/$B152</f>
        <v>-430.9000000610352</v>
      </c>
      <c r="D152" s="1" cm="1">
        <f t="array" ref="D152">_xll.S($A152,25)/$B152</f>
        <v>125.16999795532227</v>
      </c>
      <c r="E152" s="1" cm="1">
        <f t="array" ref="E152">_xll.CP($A152,25)/$B152</f>
        <v>75.699996475219734</v>
      </c>
      <c r="F152" s="8"/>
      <c r="H152" s="4" t="s">
        <v>585</v>
      </c>
      <c r="I152" s="1" t="e" cm="1">
        <f t="array" ref="I152">_xll.H($H152,25)/$B152</f>
        <v>#VALUE!</v>
      </c>
      <c r="J152" s="1" t="e" cm="1">
        <f t="array" ref="J152">_xll.S($H152,25)/$B152</f>
        <v>#VALUE!</v>
      </c>
      <c r="K152" s="1" t="e" cm="1">
        <f t="array" ref="K152">_xll.CP($H152,25)/$B152</f>
        <v>#VALUE!</v>
      </c>
      <c r="L152" s="8" t="e" cm="1">
        <f t="array" ref="L152">IF(_xll.DE(H152)&gt;0,_xll.MW(H152)/(602.2*_xll.DE(H152)),"")/B152</f>
        <v>#VALUE!</v>
      </c>
      <c r="N152" s="1" t="str">
        <f t="shared" si="25"/>
        <v/>
      </c>
      <c r="O152" s="1" t="str">
        <f t="shared" si="19"/>
        <v/>
      </c>
      <c r="Q152" s="1" t="str">
        <f t="shared" si="20"/>
        <v/>
      </c>
      <c r="R152" s="1" t="str">
        <f t="shared" si="21"/>
        <v/>
      </c>
      <c r="T152" s="1" t="str">
        <f t="shared" si="18"/>
        <v/>
      </c>
      <c r="U152" s="1" t="str">
        <f t="shared" si="22"/>
        <v/>
      </c>
      <c r="W152" s="8" t="str">
        <f t="shared" si="23"/>
        <v/>
      </c>
      <c r="X152" s="8" t="str">
        <f t="shared" si="24"/>
        <v/>
      </c>
    </row>
    <row r="153" spans="1:24">
      <c r="A153" s="4" t="s">
        <v>305</v>
      </c>
      <c r="B153" s="4">
        <v>1</v>
      </c>
      <c r="C153" s="1" cm="1">
        <f t="array" ref="C153">_xll.H($A153,25)/$B153</f>
        <v>-502.00000500488284</v>
      </c>
      <c r="D153" s="1" cm="1">
        <f t="array" ref="D153">_xll.S($A153,25)/$B153</f>
        <v>125.94000564575195</v>
      </c>
      <c r="E153" s="1" cm="1">
        <f t="array" ref="E153">_xll.CP($A153,25)/$B153</f>
        <v>75.819996948242192</v>
      </c>
      <c r="F153" s="8"/>
      <c r="H153" s="4" t="s">
        <v>586</v>
      </c>
      <c r="I153" s="1" t="e" cm="1">
        <f t="array" ref="I153">_xll.H($H153,25)/$B153</f>
        <v>#VALUE!</v>
      </c>
      <c r="J153" s="1" t="e" cm="1">
        <f t="array" ref="J153">_xll.S($H153,25)/$B153</f>
        <v>#VALUE!</v>
      </c>
      <c r="K153" s="1" t="e" cm="1">
        <f t="array" ref="K153">_xll.CP($H153,25)/$B153</f>
        <v>#VALUE!</v>
      </c>
      <c r="L153" s="8" t="e" cm="1">
        <f t="array" ref="L153">IF(_xll.DE(H153)&gt;0,_xll.MW(H153)/(602.2*_xll.DE(H153)),"")/B153</f>
        <v>#VALUE!</v>
      </c>
      <c r="N153" s="1" t="str">
        <f t="shared" si="25"/>
        <v/>
      </c>
      <c r="O153" s="1" t="str">
        <f t="shared" si="19"/>
        <v/>
      </c>
      <c r="Q153" s="1" t="str">
        <f t="shared" si="20"/>
        <v/>
      </c>
      <c r="R153" s="1" t="str">
        <f t="shared" si="21"/>
        <v/>
      </c>
      <c r="T153" s="1" t="str">
        <f t="shared" si="18"/>
        <v/>
      </c>
      <c r="U153" s="1" t="str">
        <f t="shared" si="22"/>
        <v/>
      </c>
      <c r="W153" s="8" t="str">
        <f t="shared" si="23"/>
        <v/>
      </c>
      <c r="X153" s="8" t="str">
        <f t="shared" si="24"/>
        <v/>
      </c>
    </row>
    <row r="154" spans="1:24">
      <c r="A154" s="4" t="s">
        <v>136</v>
      </c>
      <c r="B154" s="4">
        <v>1</v>
      </c>
      <c r="C154" s="1" cm="1">
        <f t="array" ref="C154">_xll.H($A154,25)/$B154</f>
        <v>-597.79998095703127</v>
      </c>
      <c r="D154" s="1" cm="1">
        <f t="array" ref="D154">_xll.S($A154,25)/$B154</f>
        <v>140.28000231933595</v>
      </c>
      <c r="E154" s="1" cm="1">
        <f t="array" ref="E154">_xll.CP($A154,25)/$B154</f>
        <v>75.919998672485349</v>
      </c>
      <c r="F154" s="8"/>
      <c r="H154" s="4" t="s">
        <v>587</v>
      </c>
      <c r="I154" s="1" t="e" cm="1">
        <f t="array" ref="I154">_xll.H($H154,25)/$B154</f>
        <v>#VALUE!</v>
      </c>
      <c r="J154" s="1" t="e" cm="1">
        <f t="array" ref="J154">_xll.S($H154,25)/$B154</f>
        <v>#VALUE!</v>
      </c>
      <c r="K154" s="1" t="e" cm="1">
        <f t="array" ref="K154">_xll.CP($H154,25)/$B154</f>
        <v>#VALUE!</v>
      </c>
      <c r="L154" s="8" t="e" cm="1">
        <f t="array" ref="L154">IF(_xll.DE(H154)&gt;0,_xll.MW(H154)/(602.2*_xll.DE(H154)),"")/B154</f>
        <v>#VALUE!</v>
      </c>
      <c r="N154" s="1" t="str">
        <f t="shared" si="25"/>
        <v/>
      </c>
      <c r="O154" s="1" t="str">
        <f t="shared" si="19"/>
        <v/>
      </c>
      <c r="Q154" s="1" t="str">
        <f t="shared" si="20"/>
        <v/>
      </c>
      <c r="R154" s="1" t="str">
        <f t="shared" si="21"/>
        <v/>
      </c>
      <c r="T154" s="1" t="str">
        <f t="shared" si="18"/>
        <v/>
      </c>
      <c r="U154" s="1" t="str">
        <f t="shared" si="22"/>
        <v/>
      </c>
      <c r="W154" s="8" t="str">
        <f t="shared" si="23"/>
        <v/>
      </c>
      <c r="X154" s="8" t="str">
        <f t="shared" si="24"/>
        <v/>
      </c>
    </row>
    <row r="155" spans="1:24">
      <c r="A155" s="4" t="s">
        <v>95</v>
      </c>
      <c r="B155" s="4">
        <v>1</v>
      </c>
      <c r="C155" s="1" cm="1">
        <f t="array" ref="C155">_xll.H($A155,25)/$B155</f>
        <v>-554.79995776367184</v>
      </c>
      <c r="D155" s="1" cm="1">
        <f t="array" ref="D155">_xll.S($A155,25)/$B155</f>
        <v>131.8000061340332</v>
      </c>
      <c r="E155" s="1" cm="1">
        <f t="array" ref="E155">_xll.CP($A155,25)/$B155</f>
        <v>76.260001342773435</v>
      </c>
      <c r="F155" s="8"/>
      <c r="H155" s="4" t="s">
        <v>588</v>
      </c>
      <c r="I155" s="1" t="e" cm="1">
        <f t="array" ref="I155">_xll.H($H155,25)/$B155</f>
        <v>#VALUE!</v>
      </c>
      <c r="J155" s="1" t="e" cm="1">
        <f t="array" ref="J155">_xll.S($H155,25)/$B155</f>
        <v>#VALUE!</v>
      </c>
      <c r="K155" s="1" t="e" cm="1">
        <f t="array" ref="K155">_xll.CP($H155,25)/$B155</f>
        <v>#VALUE!</v>
      </c>
      <c r="L155" s="8" t="e" cm="1">
        <f t="array" ref="L155">IF(_xll.DE(H155)&gt;0,_xll.MW(H155)/(602.2*_xll.DE(H155)),"")/B155</f>
        <v>#VALUE!</v>
      </c>
      <c r="N155" s="1" t="str">
        <f t="shared" si="25"/>
        <v/>
      </c>
      <c r="O155" s="1" t="str">
        <f t="shared" si="19"/>
        <v/>
      </c>
      <c r="Q155" s="1" t="str">
        <f t="shared" si="20"/>
        <v/>
      </c>
      <c r="R155" s="1" t="str">
        <f t="shared" si="21"/>
        <v/>
      </c>
      <c r="T155" s="1" t="str">
        <f t="shared" si="18"/>
        <v/>
      </c>
      <c r="U155" s="1" t="str">
        <f t="shared" si="22"/>
        <v/>
      </c>
      <c r="W155" s="8" t="str">
        <f t="shared" si="23"/>
        <v/>
      </c>
      <c r="X155" s="8" t="str">
        <f t="shared" si="24"/>
        <v/>
      </c>
    </row>
    <row r="156" spans="1:24">
      <c r="A156" s="4" t="s">
        <v>345</v>
      </c>
      <c r="B156" s="4">
        <v>1</v>
      </c>
      <c r="C156" s="1" cm="1">
        <f t="array" ref="C156">_xll.H($A156,25)/$B156</f>
        <v>-543.92000000000007</v>
      </c>
      <c r="D156" s="1" cm="1">
        <f t="array" ref="D156">_xll.S($A156,25)/$B156</f>
        <v>129.70399201965333</v>
      </c>
      <c r="E156" s="1" cm="1">
        <f t="array" ref="E156">_xll.CP($A156,25)/$B156</f>
        <v>76.488480325299008</v>
      </c>
      <c r="F156" s="8"/>
      <c r="H156" s="4" t="s">
        <v>589</v>
      </c>
      <c r="I156" s="1" cm="1">
        <f t="array" ref="I156">_xll.H($H156,25)/$B156</f>
        <v>-962.32</v>
      </c>
      <c r="J156" s="1" cm="1">
        <f t="array" ref="J156">_xll.S($H156,25)/$B156</f>
        <v>94.14</v>
      </c>
      <c r="K156" s="1" cm="1">
        <f t="array" ref="K156">_xll.CP($H156,25)/$B156</f>
        <v>72.160106487961968</v>
      </c>
      <c r="L156" s="8" t="e" cm="1">
        <f t="array" ref="L156">IF(_xll.DE(H156)&gt;0,_xll.MW(H156)/(602.2*_xll.DE(H156)),"")/B156</f>
        <v>#VALUE!</v>
      </c>
      <c r="N156" s="1">
        <f t="shared" si="25"/>
        <v>129.70399201965333</v>
      </c>
      <c r="O156" s="1">
        <f t="shared" si="19"/>
        <v>94.14</v>
      </c>
      <c r="Q156" s="1">
        <f t="shared" si="20"/>
        <v>-543.92000000000007</v>
      </c>
      <c r="R156" s="1">
        <f t="shared" si="21"/>
        <v>-962.32</v>
      </c>
      <c r="T156" s="1">
        <f t="shared" si="18"/>
        <v>76.488480325299008</v>
      </c>
      <c r="U156" s="1">
        <f t="shared" si="22"/>
        <v>72.160106487961968</v>
      </c>
      <c r="W156" s="8" t="str">
        <f t="shared" si="23"/>
        <v/>
      </c>
      <c r="X156" s="8" t="str">
        <f t="shared" si="24"/>
        <v/>
      </c>
    </row>
    <row r="157" spans="1:24">
      <c r="A157" s="4" t="s">
        <v>287</v>
      </c>
      <c r="B157" s="4">
        <v>1</v>
      </c>
      <c r="C157" s="1" cm="1">
        <f t="array" ref="C157">_xll.H($A157,25)/$B157</f>
        <v>-663.90004333496097</v>
      </c>
      <c r="D157" s="1" cm="1">
        <f t="array" ref="D157">_xll.S($A157,25)/$B157</f>
        <v>144.19999649047853</v>
      </c>
      <c r="E157" s="1" cm="1">
        <f t="array" ref="E157">_xll.CP($A157,25)/$B157</f>
        <v>76.510001663208016</v>
      </c>
      <c r="F157" s="8"/>
      <c r="H157" s="4" t="s">
        <v>590</v>
      </c>
      <c r="I157" s="1" t="e" cm="1">
        <f t="array" ref="I157">_xll.H($H157,25)/$B157</f>
        <v>#VALUE!</v>
      </c>
      <c r="J157" s="1" t="e" cm="1">
        <f t="array" ref="J157">_xll.S($H157,25)/$B157</f>
        <v>#VALUE!</v>
      </c>
      <c r="K157" s="1" t="e" cm="1">
        <f t="array" ref="K157">_xll.CP($H157,25)/$B157</f>
        <v>#VALUE!</v>
      </c>
      <c r="L157" s="8" t="e" cm="1">
        <f t="array" ref="L157">IF(_xll.DE(H157)&gt;0,_xll.MW(H157)/(602.2*_xll.DE(H157)),"")/B157</f>
        <v>#VALUE!</v>
      </c>
      <c r="N157" s="1" t="str">
        <f t="shared" si="25"/>
        <v/>
      </c>
      <c r="O157" s="1" t="str">
        <f t="shared" si="19"/>
        <v/>
      </c>
      <c r="Q157" s="1" t="str">
        <f t="shared" si="20"/>
        <v/>
      </c>
      <c r="R157" s="1" t="str">
        <f t="shared" si="21"/>
        <v/>
      </c>
      <c r="T157" s="1" t="str">
        <f t="shared" si="18"/>
        <v/>
      </c>
      <c r="U157" s="1" t="str">
        <f t="shared" si="22"/>
        <v/>
      </c>
      <c r="W157" s="8" t="str">
        <f t="shared" si="23"/>
        <v/>
      </c>
      <c r="X157" s="8" t="str">
        <f t="shared" si="24"/>
        <v/>
      </c>
    </row>
    <row r="158" spans="1:24">
      <c r="A158" s="4" t="s">
        <v>72</v>
      </c>
      <c r="B158" s="4">
        <v>1</v>
      </c>
      <c r="C158" s="1" cm="1">
        <f t="array" ref="C158">_xll.H($A158,25)/$B158</f>
        <v>-640.70002636718755</v>
      </c>
      <c r="D158" s="1" cm="1">
        <f t="array" ref="D158">_xll.S($A158,25)/$B158</f>
        <v>141.92998687744142</v>
      </c>
      <c r="E158" s="1" cm="1">
        <f t="array" ref="E158">_xll.CP($A158,25)/$B158</f>
        <v>76.530000411987302</v>
      </c>
      <c r="F158" s="8"/>
      <c r="H158" s="4" t="s">
        <v>591</v>
      </c>
      <c r="I158" s="1" t="e" cm="1">
        <f t="array" ref="I158">_xll.H($H158,25)/$B158</f>
        <v>#VALUE!</v>
      </c>
      <c r="J158" s="1" t="e" cm="1">
        <f t="array" ref="J158">_xll.S($H158,25)/$B158</f>
        <v>#VALUE!</v>
      </c>
      <c r="K158" s="1" t="e" cm="1">
        <f t="array" ref="K158">_xll.CP($H158,25)/$B158</f>
        <v>#VALUE!</v>
      </c>
      <c r="L158" s="8" t="e" cm="1">
        <f t="array" ref="L158">IF(_xll.DE(H158)&gt;0,_xll.MW(H158)/(602.2*_xll.DE(H158)),"")/B158</f>
        <v>#VALUE!</v>
      </c>
      <c r="N158" s="1" t="str">
        <f t="shared" si="25"/>
        <v/>
      </c>
      <c r="O158" s="1" t="str">
        <f t="shared" si="19"/>
        <v/>
      </c>
      <c r="Q158" s="1" t="str">
        <f t="shared" si="20"/>
        <v/>
      </c>
      <c r="R158" s="1" t="str">
        <f t="shared" si="21"/>
        <v/>
      </c>
      <c r="T158" s="1" t="str">
        <f t="shared" si="18"/>
        <v/>
      </c>
      <c r="U158" s="1" t="str">
        <f t="shared" si="22"/>
        <v/>
      </c>
      <c r="W158" s="8" t="str">
        <f t="shared" si="23"/>
        <v/>
      </c>
      <c r="X158" s="8" t="str">
        <f t="shared" si="24"/>
        <v/>
      </c>
    </row>
    <row r="159" spans="1:24">
      <c r="A159" s="4" t="s">
        <v>78</v>
      </c>
      <c r="B159" s="4">
        <v>1</v>
      </c>
      <c r="C159" s="1" cm="1">
        <f t="array" ref="C159">_xll.H($A159,25)/$B159</f>
        <v>-687.39999365234382</v>
      </c>
      <c r="D159" s="1" cm="1">
        <f t="array" ref="D159">_xll.S($A159,25)/$B159</f>
        <v>145.21000512695312</v>
      </c>
      <c r="E159" s="1" cm="1">
        <f t="array" ref="E159">_xll.CP($A159,25)/$B159</f>
        <v>76.599996032714841</v>
      </c>
      <c r="F159" s="8"/>
      <c r="H159" s="4" t="s">
        <v>592</v>
      </c>
      <c r="I159" s="1" t="e" cm="1">
        <f t="array" ref="I159">_xll.H($H159,25)/$B159</f>
        <v>#VALUE!</v>
      </c>
      <c r="J159" s="1" t="e" cm="1">
        <f t="array" ref="J159">_xll.S($H159,25)/$B159</f>
        <v>#VALUE!</v>
      </c>
      <c r="K159" s="1" t="e" cm="1">
        <f t="array" ref="K159">_xll.CP($H159,25)/$B159</f>
        <v>#VALUE!</v>
      </c>
      <c r="L159" s="8" t="e" cm="1">
        <f t="array" ref="L159">IF(_xll.DE(H159)&gt;0,_xll.MW(H159)/(602.2*_xll.DE(H159)),"")/B159</f>
        <v>#VALUE!</v>
      </c>
      <c r="N159" s="1" t="str">
        <f t="shared" si="25"/>
        <v/>
      </c>
      <c r="O159" s="1" t="str">
        <f t="shared" si="19"/>
        <v/>
      </c>
      <c r="Q159" s="1" t="str">
        <f t="shared" si="20"/>
        <v/>
      </c>
      <c r="R159" s="1" t="str">
        <f t="shared" si="21"/>
        <v/>
      </c>
      <c r="T159" s="1" t="str">
        <f t="shared" si="18"/>
        <v/>
      </c>
      <c r="U159" s="1" t="str">
        <f t="shared" si="22"/>
        <v/>
      </c>
      <c r="W159" s="8" t="str">
        <f t="shared" si="23"/>
        <v/>
      </c>
      <c r="X159" s="8" t="str">
        <f t="shared" si="24"/>
        <v/>
      </c>
    </row>
    <row r="160" spans="1:24">
      <c r="A160" s="4" t="s">
        <v>116</v>
      </c>
      <c r="B160" s="4">
        <v>1</v>
      </c>
      <c r="C160" s="1" cm="1">
        <f t="array" ref="C160">_xll.H($A160,25)/$B160</f>
        <v>-711.4000244140625</v>
      </c>
      <c r="D160" s="1" cm="1">
        <f t="array" ref="D160">_xll.S($A160,25)/$B160</f>
        <v>137.07000363159179</v>
      </c>
      <c r="E160" s="1" cm="1">
        <f t="array" ref="E160">_xll.CP($A160,25)/$B160</f>
        <v>76.769993377685552</v>
      </c>
      <c r="F160" s="8"/>
      <c r="H160" s="4" t="s">
        <v>593</v>
      </c>
      <c r="I160" s="1" t="e" cm="1">
        <f t="array" ref="I160">_xll.H($H160,25)/$B160</f>
        <v>#VALUE!</v>
      </c>
      <c r="J160" s="1" t="e" cm="1">
        <f t="array" ref="J160">_xll.S($H160,25)/$B160</f>
        <v>#VALUE!</v>
      </c>
      <c r="K160" s="1" t="e" cm="1">
        <f t="array" ref="K160">_xll.CP($H160,25)/$B160</f>
        <v>#VALUE!</v>
      </c>
      <c r="L160" s="8" t="e" cm="1">
        <f t="array" ref="L160">IF(_xll.DE(H160)&gt;0,_xll.MW(H160)/(602.2*_xll.DE(H160)),"")/B160</f>
        <v>#VALUE!</v>
      </c>
      <c r="N160" s="1" t="str">
        <f t="shared" si="25"/>
        <v/>
      </c>
      <c r="O160" s="1" t="str">
        <f t="shared" si="19"/>
        <v/>
      </c>
      <c r="Q160" s="1" t="str">
        <f t="shared" si="20"/>
        <v/>
      </c>
      <c r="R160" s="1" t="str">
        <f t="shared" si="21"/>
        <v/>
      </c>
      <c r="T160" s="1" t="str">
        <f t="shared" si="18"/>
        <v/>
      </c>
      <c r="U160" s="1" t="str">
        <f t="shared" si="22"/>
        <v/>
      </c>
      <c r="W160" s="8" t="str">
        <f t="shared" si="23"/>
        <v/>
      </c>
      <c r="X160" s="8" t="str">
        <f t="shared" si="24"/>
        <v/>
      </c>
    </row>
    <row r="161" spans="1:24">
      <c r="A161" s="4" t="s">
        <v>39</v>
      </c>
      <c r="B161" s="4">
        <v>1</v>
      </c>
      <c r="C161" s="1" cm="1">
        <f t="array" ref="C161">_xll.H($A161,25)/$B161</f>
        <v>-669.59998999023435</v>
      </c>
      <c r="D161" s="1" cm="1">
        <f t="array" ref="D161">_xll.S($A161,25)/$B161</f>
        <v>131.77999940490724</v>
      </c>
      <c r="E161" s="1" cm="1">
        <f t="array" ref="E161">_xll.CP($A161,25)/$B161</f>
        <v>77.030001052856448</v>
      </c>
      <c r="F161" s="8"/>
      <c r="H161" s="4" t="s">
        <v>594</v>
      </c>
      <c r="I161" s="1" t="e" cm="1">
        <f t="array" ref="I161">_xll.H($H161,25)/$B161</f>
        <v>#VALUE!</v>
      </c>
      <c r="J161" s="1" t="e" cm="1">
        <f t="array" ref="J161">_xll.S($H161,25)/$B161</f>
        <v>#VALUE!</v>
      </c>
      <c r="K161" s="1" t="e" cm="1">
        <f t="array" ref="K161">_xll.CP($H161,25)/$B161</f>
        <v>#VALUE!</v>
      </c>
      <c r="L161" s="8" t="e" cm="1">
        <f t="array" ref="L161">IF(_xll.DE(H161)&gt;0,_xll.MW(H161)/(602.2*_xll.DE(H161)),"")/B161</f>
        <v>#VALUE!</v>
      </c>
      <c r="N161" s="1" t="str">
        <f t="shared" si="25"/>
        <v/>
      </c>
      <c r="O161" s="1" t="str">
        <f t="shared" si="19"/>
        <v/>
      </c>
      <c r="Q161" s="1" t="str">
        <f t="shared" si="20"/>
        <v/>
      </c>
      <c r="R161" s="1" t="str">
        <f t="shared" si="21"/>
        <v/>
      </c>
      <c r="T161" s="1" t="str">
        <f t="shared" si="18"/>
        <v/>
      </c>
      <c r="U161" s="1" t="str">
        <f t="shared" si="22"/>
        <v/>
      </c>
      <c r="W161" s="8" t="str">
        <f t="shared" si="23"/>
        <v/>
      </c>
      <c r="X161" s="8" t="str">
        <f t="shared" si="24"/>
        <v/>
      </c>
    </row>
    <row r="162" spans="1:24">
      <c r="A162" s="4" t="s">
        <v>251</v>
      </c>
      <c r="B162" s="4">
        <v>1</v>
      </c>
      <c r="C162" s="1" cm="1">
        <f t="array" ref="C162">_xll.H($A162,25)/$B162</f>
        <v>-133.88800000000001</v>
      </c>
      <c r="D162" s="1" cm="1">
        <f t="array" ref="D162">_xll.S($A162,25)/$B162</f>
        <v>129.70399201965333</v>
      </c>
      <c r="E162" s="1" cm="1">
        <f t="array" ref="E162">_xll.CP($A162,25)/$B162</f>
        <v>77.848798968062596</v>
      </c>
      <c r="F162" s="8"/>
      <c r="H162" s="4" t="s">
        <v>595</v>
      </c>
      <c r="I162" s="1" cm="1">
        <f t="array" ref="I162">_xll.H($H162,25)/$B162</f>
        <v>-418.40000000000003</v>
      </c>
      <c r="J162" s="1" cm="1">
        <f t="array" ref="J162">_xll.S($H162,25)/$B162</f>
        <v>106.69199999999999</v>
      </c>
      <c r="K162" s="1" cm="1">
        <f t="array" ref="K162">_xll.CP($H162,25)/$B162</f>
        <v>73.753127114003362</v>
      </c>
      <c r="L162" s="8" t="e" cm="1">
        <f t="array" ref="L162">IF(_xll.DE(H162)&gt;0,_xll.MW(H162)/(602.2*_xll.DE(H162)),"")/B162</f>
        <v>#VALUE!</v>
      </c>
      <c r="N162" s="1">
        <f t="shared" si="25"/>
        <v>129.70399201965333</v>
      </c>
      <c r="O162" s="1">
        <f t="shared" si="19"/>
        <v>106.69199999999999</v>
      </c>
      <c r="Q162" s="1">
        <f t="shared" si="20"/>
        <v>-133.88800000000001</v>
      </c>
      <c r="R162" s="1">
        <f t="shared" si="21"/>
        <v>-418.40000000000003</v>
      </c>
      <c r="T162" s="1">
        <f t="shared" si="18"/>
        <v>77.848798968062596</v>
      </c>
      <c r="U162" s="1">
        <f t="shared" si="22"/>
        <v>73.753127114003362</v>
      </c>
      <c r="W162" s="8" t="str">
        <f t="shared" si="23"/>
        <v/>
      </c>
      <c r="X162" s="8" t="str">
        <f t="shared" si="24"/>
        <v/>
      </c>
    </row>
    <row r="163" spans="1:24">
      <c r="A163" s="4" t="s">
        <v>17</v>
      </c>
      <c r="B163" s="4">
        <v>1</v>
      </c>
      <c r="C163" s="1" cm="1">
        <f t="array" ref="C163">_xll.H($A163,25)/$B163</f>
        <v>-718.39285107421881</v>
      </c>
      <c r="D163" s="1" cm="1">
        <f t="array" ref="D163">_xll.S($A163,25)/$B163</f>
        <v>125.35259626770021</v>
      </c>
      <c r="E163" s="1" cm="1">
        <f t="array" ref="E163">_xll.CP($A163,25)/$B163</f>
        <v>77.861331039942883</v>
      </c>
      <c r="F163" s="8"/>
      <c r="H163" s="4" t="s">
        <v>596</v>
      </c>
      <c r="I163" s="1" t="e" cm="1">
        <f t="array" ref="I163">_xll.H($H163,25)/$B163</f>
        <v>#VALUE!</v>
      </c>
      <c r="J163" s="1" t="e" cm="1">
        <f t="array" ref="J163">_xll.S($H163,25)/$B163</f>
        <v>#VALUE!</v>
      </c>
      <c r="K163" s="1" t="e" cm="1">
        <f t="array" ref="K163">_xll.CP($H163,25)/$B163</f>
        <v>#VALUE!</v>
      </c>
      <c r="L163" s="8" t="e" cm="1">
        <f t="array" ref="L163">IF(_xll.DE(H163)&gt;0,_xll.MW(H163)/(602.2*_xll.DE(H163)),"")/B163</f>
        <v>#VALUE!</v>
      </c>
      <c r="N163" s="1" t="str">
        <f t="shared" si="25"/>
        <v/>
      </c>
      <c r="O163" s="1" t="str">
        <f t="shared" si="19"/>
        <v/>
      </c>
      <c r="Q163" s="1" t="str">
        <f t="shared" si="20"/>
        <v/>
      </c>
      <c r="R163" s="1" t="str">
        <f t="shared" si="21"/>
        <v/>
      </c>
      <c r="T163" s="1" t="str">
        <f t="shared" si="18"/>
        <v/>
      </c>
      <c r="U163" s="1" t="str">
        <f t="shared" si="22"/>
        <v/>
      </c>
      <c r="W163" s="8" t="str">
        <f t="shared" si="23"/>
        <v/>
      </c>
      <c r="X163" s="8" t="str">
        <f t="shared" si="24"/>
        <v/>
      </c>
    </row>
    <row r="164" spans="1:24">
      <c r="A164" s="4" t="s">
        <v>53</v>
      </c>
      <c r="B164" s="4">
        <v>1</v>
      </c>
      <c r="C164" s="1" cm="1">
        <f t="array" ref="C164">_xll.H($A164,25)/$B164</f>
        <v>-178.00000469970703</v>
      </c>
      <c r="D164" s="1" cm="1">
        <f t="array" ref="D164">_xll.S($A164,25)/$B164</f>
        <v>129.70399201965333</v>
      </c>
      <c r="E164" s="1" cm="1">
        <f t="array" ref="E164">_xll.CP($A164,25)/$B164</f>
        <v>78.0254460899273</v>
      </c>
      <c r="F164" s="8"/>
      <c r="H164" s="4" t="s">
        <v>597</v>
      </c>
      <c r="I164" s="1" t="e" cm="1">
        <f t="array" ref="I164">_xll.H($H164,25)/$B164</f>
        <v>#VALUE!</v>
      </c>
      <c r="J164" s="1" t="e" cm="1">
        <f t="array" ref="J164">_xll.S($H164,25)/$B164</f>
        <v>#VALUE!</v>
      </c>
      <c r="K164" s="1" t="e" cm="1">
        <f t="array" ref="K164">_xll.CP($H164,25)/$B164</f>
        <v>#VALUE!</v>
      </c>
      <c r="L164" s="8" t="e" cm="1">
        <f t="array" ref="L164">IF(_xll.DE(H164)&gt;0,_xll.MW(H164)/(602.2*_xll.DE(H164)),"")/B164</f>
        <v>#VALUE!</v>
      </c>
      <c r="N164" s="1" t="str">
        <f t="shared" si="25"/>
        <v/>
      </c>
      <c r="O164" s="1" t="str">
        <f t="shared" si="19"/>
        <v/>
      </c>
      <c r="Q164" s="1" t="str">
        <f t="shared" si="20"/>
        <v/>
      </c>
      <c r="R164" s="1" t="str">
        <f t="shared" si="21"/>
        <v/>
      </c>
      <c r="T164" s="1" t="str">
        <f t="shared" si="18"/>
        <v/>
      </c>
      <c r="U164" s="1" t="str">
        <f t="shared" si="22"/>
        <v/>
      </c>
      <c r="W164" s="8" t="str">
        <f t="shared" si="23"/>
        <v/>
      </c>
      <c r="X164" s="8" t="str">
        <f t="shared" si="24"/>
        <v/>
      </c>
    </row>
    <row r="165" spans="1:24">
      <c r="A165" s="4" t="s">
        <v>152</v>
      </c>
      <c r="B165" s="4">
        <v>1</v>
      </c>
      <c r="C165" s="1" cm="1">
        <f t="array" ref="C165">_xll.H($A165,25)/$B165</f>
        <v>-755.79999194335937</v>
      </c>
      <c r="D165" s="1" cm="1">
        <f t="array" ref="D165">_xll.S($A165,25)/$B165</f>
        <v>127.68999990844728</v>
      </c>
      <c r="E165" s="1" cm="1">
        <f t="array" ref="E165">_xll.CP($A165,25)/$B165</f>
        <v>78.63999609375</v>
      </c>
      <c r="F165" s="8"/>
      <c r="H165" s="4" t="s">
        <v>598</v>
      </c>
      <c r="I165" s="1" t="e" cm="1">
        <f t="array" ref="I165">_xll.H($H165,25)/$B165</f>
        <v>#VALUE!</v>
      </c>
      <c r="J165" s="1" t="e" cm="1">
        <f t="array" ref="J165">_xll.S($H165,25)/$B165</f>
        <v>#VALUE!</v>
      </c>
      <c r="K165" s="1" t="e" cm="1">
        <f t="array" ref="K165">_xll.CP($H165,25)/$B165</f>
        <v>#VALUE!</v>
      </c>
      <c r="L165" s="8" t="e" cm="1">
        <f t="array" ref="L165">IF(_xll.DE(H165)&gt;0,_xll.MW(H165)/(602.2*_xll.DE(H165)),"")/B165</f>
        <v>#VALUE!</v>
      </c>
      <c r="N165" s="1" t="str">
        <f t="shared" si="25"/>
        <v/>
      </c>
      <c r="O165" s="1" t="str">
        <f t="shared" si="19"/>
        <v/>
      </c>
      <c r="Q165" s="1" t="str">
        <f t="shared" si="20"/>
        <v/>
      </c>
      <c r="R165" s="1" t="str">
        <f t="shared" si="21"/>
        <v/>
      </c>
      <c r="T165" s="1" t="str">
        <f t="shared" si="18"/>
        <v/>
      </c>
      <c r="U165" s="1" t="str">
        <f t="shared" si="22"/>
        <v/>
      </c>
      <c r="W165" s="8" t="str">
        <f t="shared" si="23"/>
        <v/>
      </c>
      <c r="X165" s="8" t="str">
        <f t="shared" si="24"/>
        <v/>
      </c>
    </row>
    <row r="166" spans="1:24">
      <c r="A166" s="4" t="s">
        <v>259</v>
      </c>
      <c r="B166" s="4">
        <v>1</v>
      </c>
      <c r="C166" s="1" cm="1">
        <f t="array" ref="C166">_xll.H($A166,25)/$B166</f>
        <v>-474.49912384033206</v>
      </c>
      <c r="D166" s="1" cm="1">
        <f t="array" ref="D166">_xll.S($A166,25)/$B166</f>
        <v>130.54080319213867</v>
      </c>
      <c r="E166" s="1" cm="1">
        <f t="array" ref="E166">_xll.CP($A166,25)/$B166</f>
        <v>79.489390075413198</v>
      </c>
      <c r="F166" s="8"/>
      <c r="H166" s="4" t="s">
        <v>599</v>
      </c>
      <c r="I166" s="1" t="e" cm="1">
        <f t="array" ref="I166">_xll.H($H166,25)/$B166</f>
        <v>#VALUE!</v>
      </c>
      <c r="J166" s="1" t="e" cm="1">
        <f t="array" ref="J166">_xll.S($H166,25)/$B166</f>
        <v>#VALUE!</v>
      </c>
      <c r="K166" s="1" t="e" cm="1">
        <f t="array" ref="K166">_xll.CP($H166,25)/$B166</f>
        <v>#VALUE!</v>
      </c>
      <c r="L166" s="8" t="e" cm="1">
        <f t="array" ref="L166">IF(_xll.DE(H166)&gt;0,_xll.MW(H166)/(602.2*_xll.DE(H166)),"")/B166</f>
        <v>#VALUE!</v>
      </c>
      <c r="N166" s="1" t="str">
        <f t="shared" si="25"/>
        <v/>
      </c>
      <c r="O166" s="1" t="str">
        <f t="shared" si="19"/>
        <v/>
      </c>
      <c r="Q166" s="1" t="str">
        <f t="shared" si="20"/>
        <v/>
      </c>
      <c r="R166" s="1" t="str">
        <f t="shared" si="21"/>
        <v/>
      </c>
      <c r="T166" s="1" t="str">
        <f t="shared" si="18"/>
        <v/>
      </c>
      <c r="U166" s="1" t="str">
        <f t="shared" si="22"/>
        <v/>
      </c>
      <c r="W166" s="8" t="str">
        <f t="shared" si="23"/>
        <v/>
      </c>
      <c r="X166" s="8" t="str">
        <f t="shared" si="24"/>
        <v/>
      </c>
    </row>
    <row r="167" spans="1:24">
      <c r="A167" s="4" t="s">
        <v>20</v>
      </c>
      <c r="B167" s="4">
        <v>1</v>
      </c>
      <c r="C167" s="1" cm="1">
        <f t="array" ref="C167">_xll.H($A167,25)/$B167</f>
        <v>-163.17600000000002</v>
      </c>
      <c r="D167" s="1" cm="1">
        <f t="array" ref="D167">_xll.S($A167,25)/$B167</f>
        <v>121.336</v>
      </c>
      <c r="E167" s="1" cm="1">
        <f t="array" ref="E167">_xll.CP($A167,25)/$B167</f>
        <v>79.610725517934029</v>
      </c>
      <c r="F167" s="8"/>
      <c r="H167" s="4" t="s">
        <v>600</v>
      </c>
      <c r="I167" s="1" cm="1">
        <f t="array" ref="I167">_xll.H($H167,25)/$B167</f>
        <v>-489.52800000000002</v>
      </c>
      <c r="J167" s="1" cm="1">
        <f t="array" ref="J167">_xll.S($H167,25)/$B167</f>
        <v>92.048000000000002</v>
      </c>
      <c r="K167" s="1" cm="1">
        <f t="array" ref="K167">_xll.CP($H167,25)/$B167</f>
        <v>73.399826079597474</v>
      </c>
      <c r="L167" s="8" t="e" cm="1">
        <f t="array" ref="L167">IF(_xll.DE(H167)&gt;0,_xll.MW(H167)/(602.2*_xll.DE(H167)),"")/B167</f>
        <v>#VALUE!</v>
      </c>
      <c r="N167" s="1">
        <f t="shared" si="25"/>
        <v>121.336</v>
      </c>
      <c r="O167" s="1">
        <f t="shared" si="19"/>
        <v>92.048000000000002</v>
      </c>
      <c r="Q167" s="1">
        <f t="shared" si="20"/>
        <v>-163.17600000000002</v>
      </c>
      <c r="R167" s="1">
        <f t="shared" si="21"/>
        <v>-489.52800000000002</v>
      </c>
      <c r="T167" s="1">
        <f t="shared" si="18"/>
        <v>79.610725517934029</v>
      </c>
      <c r="U167" s="1">
        <f t="shared" si="22"/>
        <v>73.399826079597474</v>
      </c>
      <c r="W167" s="8" t="str">
        <f t="shared" si="23"/>
        <v/>
      </c>
      <c r="X167" s="8" t="str">
        <f t="shared" si="24"/>
        <v/>
      </c>
    </row>
    <row r="168" spans="1:24">
      <c r="A168" s="4" t="s">
        <v>294</v>
      </c>
      <c r="B168" s="4">
        <v>1</v>
      </c>
      <c r="C168" s="1" cm="1">
        <f t="array" ref="C168">_xll.H($A168,25)/$B168</f>
        <v>-489.70002435302735</v>
      </c>
      <c r="D168" s="1" cm="1">
        <f t="array" ref="D168">_xll.S($A168,25)/$B168</f>
        <v>134.58000778198243</v>
      </c>
      <c r="E168" s="1" cm="1">
        <f t="array" ref="E168">_xll.CP($A168,25)/$B168</f>
        <v>82.100011062622073</v>
      </c>
      <c r="F168" s="8"/>
      <c r="H168" s="4" t="s">
        <v>601</v>
      </c>
      <c r="I168" s="1" t="e" cm="1">
        <f t="array" ref="I168">_xll.H($H168,25)/$B168</f>
        <v>#VALUE!</v>
      </c>
      <c r="J168" s="1" t="e" cm="1">
        <f t="array" ref="J168">_xll.S($H168,25)/$B168</f>
        <v>#VALUE!</v>
      </c>
      <c r="K168" s="1" t="e" cm="1">
        <f t="array" ref="K168">_xll.CP($H168,25)/$B168</f>
        <v>#VALUE!</v>
      </c>
      <c r="L168" s="8" t="e" cm="1">
        <f t="array" ref="L168">IF(_xll.DE(H168)&gt;0,_xll.MW(H168)/(602.2*_xll.DE(H168)),"")/B168</f>
        <v>#VALUE!</v>
      </c>
      <c r="N168" s="1" t="str">
        <f t="shared" si="25"/>
        <v/>
      </c>
      <c r="O168" s="1" t="str">
        <f t="shared" si="19"/>
        <v/>
      </c>
      <c r="Q168" s="1" t="str">
        <f t="shared" si="20"/>
        <v/>
      </c>
      <c r="R168" s="1" t="str">
        <f t="shared" si="21"/>
        <v/>
      </c>
      <c r="T168" s="1" t="str">
        <f t="shared" si="18"/>
        <v/>
      </c>
      <c r="U168" s="1" t="str">
        <f t="shared" si="22"/>
        <v/>
      </c>
      <c r="W168" s="8" t="str">
        <f t="shared" si="23"/>
        <v/>
      </c>
      <c r="X168" s="8" t="str">
        <f t="shared" si="24"/>
        <v/>
      </c>
    </row>
    <row r="169" spans="1:24">
      <c r="A169" s="4" t="s">
        <v>140</v>
      </c>
      <c r="B169" s="4">
        <v>1</v>
      </c>
      <c r="C169" s="1" cm="1">
        <f t="array" ref="C169">_xll.H($A169,25)/$B169</f>
        <v>-479.10148553466797</v>
      </c>
      <c r="D169" s="1" cm="1">
        <f t="array" ref="D169">_xll.S($A169,25)/$B169</f>
        <v>140.58239361572265</v>
      </c>
      <c r="E169" s="1" cm="1">
        <f t="array" ref="E169">_xll.CP($A169,25)/$B169</f>
        <v>83.208155266497343</v>
      </c>
      <c r="F169" s="8"/>
      <c r="H169" s="4" t="s">
        <v>602</v>
      </c>
      <c r="I169" s="1" t="e" cm="1">
        <f t="array" ref="I169">_xll.H($H169,25)/$B169</f>
        <v>#VALUE!</v>
      </c>
      <c r="J169" s="1" t="e" cm="1">
        <f t="array" ref="J169">_xll.S($H169,25)/$B169</f>
        <v>#VALUE!</v>
      </c>
      <c r="K169" s="1" t="e" cm="1">
        <f t="array" ref="K169">_xll.CP($H169,25)/$B169</f>
        <v>#VALUE!</v>
      </c>
      <c r="L169" s="8" t="e" cm="1">
        <f t="array" ref="L169">IF(_xll.DE(H169)&gt;0,_xll.MW(H169)/(602.2*_xll.DE(H169)),"")/B169</f>
        <v>#VALUE!</v>
      </c>
      <c r="N169" s="1" t="str">
        <f t="shared" si="25"/>
        <v/>
      </c>
      <c r="O169" s="1" t="str">
        <f t="shared" si="19"/>
        <v/>
      </c>
      <c r="Q169" s="1" t="str">
        <f t="shared" si="20"/>
        <v/>
      </c>
      <c r="R169" s="1" t="str">
        <f t="shared" si="21"/>
        <v/>
      </c>
      <c r="T169" s="1" t="str">
        <f t="shared" si="18"/>
        <v/>
      </c>
      <c r="U169" s="1" t="str">
        <f t="shared" si="22"/>
        <v/>
      </c>
      <c r="W169" s="8" t="str">
        <f t="shared" si="23"/>
        <v/>
      </c>
      <c r="X169" s="8" t="str">
        <f t="shared" si="24"/>
        <v/>
      </c>
    </row>
    <row r="170" spans="1:24">
      <c r="A170" s="4" t="s">
        <v>262</v>
      </c>
      <c r="B170" s="4">
        <v>1</v>
      </c>
      <c r="C170" s="1" cm="1">
        <f t="array" ref="C170">_xll.H($A170,25)/$B170</f>
        <v>-538.09996508789061</v>
      </c>
      <c r="D170" s="1" cm="1">
        <f t="array" ref="D170">_xll.S($A170,25)/$B170</f>
        <v>137.23519680786131</v>
      </c>
      <c r="E170" s="1" cm="1">
        <f t="array" ref="E170">_xll.CP($A170,25)/$B170</f>
        <v>85.41946037126435</v>
      </c>
      <c r="F170" s="8"/>
      <c r="H170" s="4" t="s">
        <v>603</v>
      </c>
      <c r="I170" s="1" t="e" cm="1">
        <f t="array" ref="I170">_xll.H($H170,25)/$B170</f>
        <v>#VALUE!</v>
      </c>
      <c r="J170" s="1" t="e" cm="1">
        <f t="array" ref="J170">_xll.S($H170,25)/$B170</f>
        <v>#VALUE!</v>
      </c>
      <c r="K170" s="1" t="e" cm="1">
        <f t="array" ref="K170">_xll.CP($H170,25)/$B170</f>
        <v>#VALUE!</v>
      </c>
      <c r="L170" s="8" t="e" cm="1">
        <f t="array" ref="L170">IF(_xll.DE(H170)&gt;0,_xll.MW(H170)/(602.2*_xll.DE(H170)),"")/B170</f>
        <v>#VALUE!</v>
      </c>
      <c r="N170" s="1" t="str">
        <f t="shared" si="25"/>
        <v/>
      </c>
      <c r="O170" s="1" t="str">
        <f t="shared" si="19"/>
        <v/>
      </c>
      <c r="Q170" s="1" t="str">
        <f t="shared" si="20"/>
        <v/>
      </c>
      <c r="R170" s="1" t="str">
        <f t="shared" si="21"/>
        <v/>
      </c>
      <c r="T170" s="1" t="str">
        <f t="shared" si="18"/>
        <v/>
      </c>
      <c r="U170" s="1" t="str">
        <f t="shared" si="22"/>
        <v/>
      </c>
      <c r="W170" s="8" t="str">
        <f t="shared" si="23"/>
        <v/>
      </c>
      <c r="X170" s="8" t="str">
        <f t="shared" si="24"/>
        <v/>
      </c>
    </row>
    <row r="171" spans="1:24">
      <c r="A171" s="4" t="s">
        <v>219</v>
      </c>
      <c r="B171" s="4">
        <v>1</v>
      </c>
      <c r="C171" s="1" cm="1">
        <f t="array" ref="C171">_xll.H($A171,25)/$B171</f>
        <v>-776.59996752929692</v>
      </c>
      <c r="D171" s="1" cm="1">
        <f t="array" ref="D171">_xll.S($A171,25)/$B171</f>
        <v>96.231999999999999</v>
      </c>
      <c r="E171" s="1" cm="1">
        <f t="array" ref="E171">_xll.CP($A171,25)/$B171</f>
        <v>85.787521645550498</v>
      </c>
      <c r="F171" s="8"/>
      <c r="H171" s="4" t="s">
        <v>604</v>
      </c>
      <c r="I171" s="1" t="e" cm="1">
        <f t="array" ref="I171">_xll.H($H171,25)/$B171</f>
        <v>#VALUE!</v>
      </c>
      <c r="J171" s="1" t="e" cm="1">
        <f t="array" ref="J171">_xll.S($H171,25)/$B171</f>
        <v>#VALUE!</v>
      </c>
      <c r="K171" s="1" t="e" cm="1">
        <f t="array" ref="K171">_xll.CP($H171,25)/$B171</f>
        <v>#VALUE!</v>
      </c>
      <c r="L171" s="8" t="e" cm="1">
        <f t="array" ref="L171">IF(_xll.DE(H171)&gt;0,_xll.MW(H171)/(602.2*_xll.DE(H171)),"")/B171</f>
        <v>#VALUE!</v>
      </c>
      <c r="N171" s="1" t="str">
        <f t="shared" si="25"/>
        <v/>
      </c>
      <c r="O171" s="1" t="str">
        <f t="shared" si="19"/>
        <v/>
      </c>
      <c r="Q171" s="1" t="str">
        <f t="shared" si="20"/>
        <v/>
      </c>
      <c r="R171" s="1" t="str">
        <f t="shared" si="21"/>
        <v/>
      </c>
      <c r="T171" s="1" t="str">
        <f t="shared" si="18"/>
        <v/>
      </c>
      <c r="U171" s="1" t="str">
        <f t="shared" si="22"/>
        <v/>
      </c>
      <c r="W171" s="8" t="str">
        <f t="shared" si="23"/>
        <v/>
      </c>
      <c r="X171" s="8" t="str">
        <f t="shared" si="24"/>
        <v/>
      </c>
    </row>
    <row r="172" spans="1:24">
      <c r="A172" s="4" t="s">
        <v>197</v>
      </c>
      <c r="B172" s="4">
        <v>1</v>
      </c>
      <c r="C172" s="1" cm="1">
        <f t="array" ref="C172">_xll.H($A172,25)/$B172</f>
        <v>-1170.9999367675782</v>
      </c>
      <c r="D172" s="1" cm="1">
        <f t="array" ref="D172">_xll.S($A172,25)/$B172</f>
        <v>112.54959840393067</v>
      </c>
      <c r="E172" s="1" cm="1">
        <f t="array" ref="E172">_xll.CP($A172,25)/$B172</f>
        <v>88.052343675589995</v>
      </c>
      <c r="F172" s="8"/>
      <c r="H172" s="4" t="s">
        <v>605</v>
      </c>
      <c r="I172" s="1" t="e" cm="1">
        <f t="array" ref="I172">_xll.H($H172,25)/$B172</f>
        <v>#VALUE!</v>
      </c>
      <c r="J172" s="1" t="e" cm="1">
        <f t="array" ref="J172">_xll.S($H172,25)/$B172</f>
        <v>#VALUE!</v>
      </c>
      <c r="K172" s="1" t="e" cm="1">
        <f t="array" ref="K172">_xll.CP($H172,25)/$B172</f>
        <v>#VALUE!</v>
      </c>
      <c r="L172" s="8" t="e" cm="1">
        <f t="array" ref="L172">IF(_xll.DE(H172)&gt;0,_xll.MW(H172)/(602.2*_xll.DE(H172)),"")/B172</f>
        <v>#VALUE!</v>
      </c>
      <c r="N172" s="1" t="str">
        <f t="shared" si="25"/>
        <v/>
      </c>
      <c r="O172" s="1" t="str">
        <f t="shared" si="19"/>
        <v/>
      </c>
      <c r="Q172" s="1" t="str">
        <f t="shared" si="20"/>
        <v/>
      </c>
      <c r="R172" s="1" t="str">
        <f t="shared" si="21"/>
        <v/>
      </c>
      <c r="T172" s="1" t="str">
        <f t="shared" si="18"/>
        <v/>
      </c>
      <c r="U172" s="1" t="str">
        <f t="shared" si="22"/>
        <v/>
      </c>
      <c r="W172" s="8" t="str">
        <f t="shared" si="23"/>
        <v/>
      </c>
      <c r="X172" s="8" t="str">
        <f t="shared" si="24"/>
        <v/>
      </c>
    </row>
    <row r="173" spans="1:24">
      <c r="A173" s="4" t="s">
        <v>3</v>
      </c>
      <c r="B173" s="4">
        <v>1</v>
      </c>
      <c r="C173" s="1" cm="1">
        <f t="array" ref="C173">_xll.H($A173,25)/$B173</f>
        <v>-732.2</v>
      </c>
      <c r="D173" s="1" cm="1">
        <f t="array" ref="D173">_xll.S($A173,25)/$B173</f>
        <v>128.867204788208</v>
      </c>
      <c r="E173" s="1" cm="1">
        <f t="array" ref="E173">_xll.CP($A173,25)/$B173</f>
        <v>89.888290134882595</v>
      </c>
      <c r="F173" s="8"/>
      <c r="H173" s="4" t="s">
        <v>606</v>
      </c>
      <c r="I173" s="1" t="e" cm="1">
        <f t="array" ref="I173">_xll.H($H173,25)/$B173</f>
        <v>#VALUE!</v>
      </c>
      <c r="J173" s="1" t="e" cm="1">
        <f t="array" ref="J173">_xll.S($H173,25)/$B173</f>
        <v>#VALUE!</v>
      </c>
      <c r="K173" s="1" t="e" cm="1">
        <f t="array" ref="K173">_xll.CP($H173,25)/$B173</f>
        <v>#VALUE!</v>
      </c>
      <c r="L173" s="8" t="e" cm="1">
        <f t="array" ref="L173">IF(_xll.DE(H173)&gt;0,_xll.MW(H173)/(602.2*_xll.DE(H173)),"")/B173</f>
        <v>#VALUE!</v>
      </c>
      <c r="N173" s="1" t="str">
        <f t="shared" si="25"/>
        <v/>
      </c>
      <c r="O173" s="1" t="str">
        <f t="shared" si="19"/>
        <v/>
      </c>
      <c r="Q173" s="1" t="str">
        <f t="shared" si="20"/>
        <v/>
      </c>
      <c r="R173" s="1" t="str">
        <f t="shared" si="21"/>
        <v/>
      </c>
      <c r="T173" s="1" t="str">
        <f t="shared" si="18"/>
        <v/>
      </c>
      <c r="U173" s="1" t="str">
        <f t="shared" si="22"/>
        <v/>
      </c>
      <c r="W173" s="8" t="str">
        <f t="shared" si="23"/>
        <v/>
      </c>
      <c r="X173" s="8" t="str">
        <f t="shared" si="24"/>
        <v/>
      </c>
    </row>
    <row r="174" spans="1:24">
      <c r="A174" s="4" t="s">
        <v>103</v>
      </c>
      <c r="B174" s="4">
        <v>1</v>
      </c>
      <c r="C174" s="1" cm="1">
        <f t="array" ref="C174">_xll.H($A174,25)/$B174</f>
        <v>-530.00000897216796</v>
      </c>
      <c r="D174" s="1" cm="1">
        <f t="array" ref="D174">_xll.S($A174,25)/$B174</f>
        <v>125.00000061035156</v>
      </c>
      <c r="E174" s="1" cm="1">
        <f t="array" ref="E174">_xll.CP($A174,25)/$B174</f>
        <v>89.99985833032234</v>
      </c>
      <c r="F174" s="8"/>
      <c r="H174" s="4" t="s">
        <v>607</v>
      </c>
      <c r="I174" s="1" t="e" cm="1">
        <f t="array" ref="I174">_xll.H($H174,25)/$B174</f>
        <v>#VALUE!</v>
      </c>
      <c r="J174" s="1" t="e" cm="1">
        <f t="array" ref="J174">_xll.S($H174,25)/$B174</f>
        <v>#VALUE!</v>
      </c>
      <c r="K174" s="1" t="e" cm="1">
        <f t="array" ref="K174">_xll.CP($H174,25)/$B174</f>
        <v>#VALUE!</v>
      </c>
      <c r="L174" s="8" t="e" cm="1">
        <f t="array" ref="L174">IF(_xll.DE(H174)&gt;0,_xll.MW(H174)/(602.2*_xll.DE(H174)),"")/B174</f>
        <v>#VALUE!</v>
      </c>
      <c r="N174" s="1" t="str">
        <f t="shared" si="25"/>
        <v/>
      </c>
      <c r="O174" s="1" t="str">
        <f t="shared" si="19"/>
        <v/>
      </c>
      <c r="Q174" s="1" t="str">
        <f t="shared" si="20"/>
        <v/>
      </c>
      <c r="R174" s="1" t="str">
        <f t="shared" si="21"/>
        <v/>
      </c>
      <c r="T174" s="1" t="str">
        <f t="shared" si="18"/>
        <v/>
      </c>
      <c r="U174" s="1" t="str">
        <f t="shared" si="22"/>
        <v/>
      </c>
      <c r="W174" s="8" t="str">
        <f t="shared" si="23"/>
        <v/>
      </c>
      <c r="X174" s="8" t="str">
        <f t="shared" si="24"/>
        <v/>
      </c>
    </row>
    <row r="175" spans="1:24">
      <c r="A175" s="4" t="s">
        <v>404</v>
      </c>
      <c r="B175" s="4">
        <v>1</v>
      </c>
      <c r="C175" s="1" cm="1">
        <f t="array" ref="C175">_xll.H($A175,25)/$B175</f>
        <v>-297.90078723144535</v>
      </c>
      <c r="D175" s="1" cm="1">
        <f t="array" ref="D175">_xll.S($A175,25)/$B175</f>
        <v>138.61590850830078</v>
      </c>
      <c r="E175" s="1" cm="1">
        <f t="array" ref="E175">_xll.CP($A175,25)/$B175</f>
        <v>90.876477127075205</v>
      </c>
      <c r="F175" s="8"/>
      <c r="H175" s="4" t="s">
        <v>608</v>
      </c>
      <c r="I175" s="1" t="e" cm="1">
        <f t="array" ref="I175">_xll.H($H175,25)/$B175</f>
        <v>#VALUE!</v>
      </c>
      <c r="J175" s="1" t="e" cm="1">
        <f t="array" ref="J175">_xll.S($H175,25)/$B175</f>
        <v>#VALUE!</v>
      </c>
      <c r="K175" s="1" t="e" cm="1">
        <f t="array" ref="K175">_xll.CP($H175,25)/$B175</f>
        <v>#VALUE!</v>
      </c>
      <c r="L175" s="8" t="e" cm="1">
        <f t="array" ref="L175">IF(_xll.DE(H175)&gt;0,_xll.MW(H175)/(602.2*_xll.DE(H175)),"")/B175</f>
        <v>#VALUE!</v>
      </c>
      <c r="N175" s="1" t="str">
        <f t="shared" si="25"/>
        <v/>
      </c>
      <c r="O175" s="1" t="str">
        <f t="shared" si="19"/>
        <v/>
      </c>
      <c r="Q175" s="1" t="str">
        <f t="shared" si="20"/>
        <v/>
      </c>
      <c r="R175" s="1" t="str">
        <f t="shared" si="21"/>
        <v/>
      </c>
      <c r="T175" s="1" t="str">
        <f t="shared" si="18"/>
        <v/>
      </c>
      <c r="U175" s="1" t="str">
        <f t="shared" si="22"/>
        <v/>
      </c>
      <c r="W175" s="8" t="str">
        <f t="shared" si="23"/>
        <v/>
      </c>
      <c r="X175" s="8" t="str">
        <f t="shared" si="24"/>
        <v/>
      </c>
    </row>
    <row r="176" spans="1:24">
      <c r="A176" s="4" t="s">
        <v>25</v>
      </c>
      <c r="B176" s="4">
        <v>1</v>
      </c>
      <c r="C176" s="1" cm="1">
        <f t="array" ref="C176">_xll.H($A176,25)/$B176</f>
        <v>-1232.2010239257813</v>
      </c>
      <c r="D176" s="1" cm="1">
        <f t="array" ref="D176">_xll.S($A176,25)/$B176</f>
        <v>123.3986961669922</v>
      </c>
      <c r="E176" s="1" cm="1">
        <f t="array" ref="E176">_xll.CP($A176,25)/$B176</f>
        <v>91.265252163147224</v>
      </c>
      <c r="F176" s="8"/>
      <c r="H176" s="4" t="s">
        <v>609</v>
      </c>
      <c r="I176" s="1" cm="1">
        <f t="array" ref="I176">_xll.H($H176,25)/$B176</f>
        <v>-1665.1980356445313</v>
      </c>
      <c r="J176" s="1" cm="1">
        <f t="array" ref="J176">_xll.S($H176,25)/$B176</f>
        <v>104.60000000000001</v>
      </c>
      <c r="K176" s="1" cm="1">
        <f t="array" ref="K176">_xll.CP($H176,25)/$B176</f>
        <v>86.251656216916643</v>
      </c>
      <c r="L176" s="8" t="e" cm="1">
        <f t="array" ref="L176">IF(_xll.DE(H176)&gt;0,_xll.MW(H176)/(602.2*_xll.DE(H176)),"")/B176</f>
        <v>#VALUE!</v>
      </c>
      <c r="N176" s="1">
        <f t="shared" si="25"/>
        <v>123.3986961669922</v>
      </c>
      <c r="O176" s="1">
        <f t="shared" si="19"/>
        <v>104.60000000000001</v>
      </c>
      <c r="Q176" s="1">
        <f t="shared" si="20"/>
        <v>-1232.2010239257813</v>
      </c>
      <c r="R176" s="1">
        <f t="shared" si="21"/>
        <v>-1665.1980356445313</v>
      </c>
      <c r="T176" s="1">
        <f t="shared" si="18"/>
        <v>91.265252163147224</v>
      </c>
      <c r="U176" s="1">
        <f t="shared" si="22"/>
        <v>86.251656216916643</v>
      </c>
      <c r="W176" s="8" t="str">
        <f t="shared" si="23"/>
        <v/>
      </c>
      <c r="X176" s="8" t="str">
        <f t="shared" si="24"/>
        <v/>
      </c>
    </row>
    <row r="177" spans="1:24">
      <c r="A177" s="4" t="s">
        <v>144</v>
      </c>
      <c r="B177" s="4">
        <v>1</v>
      </c>
      <c r="C177" s="1" cm="1">
        <f t="array" ref="C177">_xll.H($A177,25)/$B177</f>
        <v>-553.12478723144534</v>
      </c>
      <c r="D177" s="1" cm="1">
        <f t="array" ref="D177">_xll.S($A177,25)/$B177</f>
        <v>154.80799999999999</v>
      </c>
      <c r="E177" s="1" cm="1">
        <f t="array" ref="E177">_xll.CP($A177,25)/$B177</f>
        <v>92.860714472970017</v>
      </c>
      <c r="F177" s="8"/>
      <c r="H177" s="4" t="s">
        <v>610</v>
      </c>
      <c r="I177" s="1" cm="1">
        <f t="array" ref="I177">_xll.H($H177,25)/$B177</f>
        <v>-1087.8400000000001</v>
      </c>
      <c r="J177" s="1" cm="1">
        <f t="array" ref="J177">_xll.S($H177,25)/$B177</f>
        <v>108.78400000000001</v>
      </c>
      <c r="K177" s="1" cm="1">
        <f t="array" ref="K177">_xll.CP($H177,25)/$B177</f>
        <v>98.238858792138672</v>
      </c>
      <c r="L177" s="8" t="e" cm="1">
        <f t="array" ref="L177">IF(_xll.DE(H177)&gt;0,_xll.MW(H177)/(602.2*_xll.DE(H177)),"")/B177</f>
        <v>#VALUE!</v>
      </c>
      <c r="N177" s="1">
        <f t="shared" si="25"/>
        <v>154.80799999999999</v>
      </c>
      <c r="O177" s="1">
        <f t="shared" si="19"/>
        <v>108.78400000000001</v>
      </c>
      <c r="Q177" s="1">
        <f t="shared" si="20"/>
        <v>-553.12478723144534</v>
      </c>
      <c r="R177" s="1">
        <f t="shared" si="21"/>
        <v>-1087.8400000000001</v>
      </c>
      <c r="T177" s="1">
        <f t="shared" si="18"/>
        <v>92.860714472970017</v>
      </c>
      <c r="U177" s="1">
        <f t="shared" si="22"/>
        <v>98.238858792138672</v>
      </c>
      <c r="W177" s="8" t="str">
        <f t="shared" si="23"/>
        <v/>
      </c>
      <c r="X177" s="8" t="str">
        <f t="shared" si="24"/>
        <v/>
      </c>
    </row>
    <row r="178" spans="1:24">
      <c r="A178" s="4" t="s">
        <v>234</v>
      </c>
      <c r="B178" s="4">
        <v>1</v>
      </c>
      <c r="C178" s="1" cm="1">
        <f t="array" ref="C178">_xll.H($A178,25)/$B178</f>
        <v>-1004.2000294189454</v>
      </c>
      <c r="D178" s="1" cm="1">
        <f t="array" ref="D178">_xll.S($A178,25)/$B178</f>
        <v>94.500001419067388</v>
      </c>
      <c r="E178" s="1" cm="1">
        <f t="array" ref="E178">_xll.CP($A178,25)/$B178</f>
        <v>93.095600435622728</v>
      </c>
      <c r="F178" s="8"/>
      <c r="H178" s="4" t="s">
        <v>611</v>
      </c>
      <c r="I178" s="1" t="e" cm="1">
        <f t="array" ref="I178">_xll.H($H178,25)/$B178</f>
        <v>#VALUE!</v>
      </c>
      <c r="J178" s="1" t="e" cm="1">
        <f t="array" ref="J178">_xll.S($H178,25)/$B178</f>
        <v>#VALUE!</v>
      </c>
      <c r="K178" s="1" t="e" cm="1">
        <f t="array" ref="K178">_xll.CP($H178,25)/$B178</f>
        <v>#VALUE!</v>
      </c>
      <c r="L178" s="8" t="e" cm="1">
        <f t="array" ref="L178">IF(_xll.DE(H178)&gt;0,_xll.MW(H178)/(602.2*_xll.DE(H178)),"")/B178</f>
        <v>#VALUE!</v>
      </c>
      <c r="N178" s="1" t="str">
        <f t="shared" si="25"/>
        <v/>
      </c>
      <c r="O178" s="1" t="str">
        <f t="shared" si="19"/>
        <v/>
      </c>
      <c r="Q178" s="1" t="str">
        <f t="shared" si="20"/>
        <v/>
      </c>
      <c r="R178" s="1" t="str">
        <f t="shared" si="21"/>
        <v/>
      </c>
      <c r="T178" s="1" t="str">
        <f t="shared" si="18"/>
        <v/>
      </c>
      <c r="U178" s="1" t="str">
        <f t="shared" si="22"/>
        <v/>
      </c>
      <c r="W178" s="8" t="str">
        <f t="shared" si="23"/>
        <v/>
      </c>
      <c r="X178" s="8" t="str">
        <f t="shared" si="24"/>
        <v/>
      </c>
    </row>
    <row r="179" spans="1:24">
      <c r="A179" s="4" t="s">
        <v>265</v>
      </c>
      <c r="B179" s="4">
        <v>1</v>
      </c>
      <c r="C179" s="1" cm="1">
        <f t="array" ref="C179">_xll.H($A179,25)/$B179</f>
        <v>-581.57600000000002</v>
      </c>
      <c r="D179" s="1" cm="1">
        <f t="array" ref="D179">_xll.S($A179,25)/$B179</f>
        <v>147.27678723144533</v>
      </c>
      <c r="E179" s="1" cm="1">
        <f t="array" ref="E179">_xll.CP($A179,25)/$B179</f>
        <v>93.095600435622728</v>
      </c>
      <c r="F179" s="8"/>
      <c r="H179" s="4" t="s">
        <v>612</v>
      </c>
      <c r="I179" s="1" t="e" cm="1">
        <f t="array" ref="I179">_xll.H($H179,25)/$B179</f>
        <v>#VALUE!</v>
      </c>
      <c r="J179" s="1" t="e" cm="1">
        <f t="array" ref="J179">_xll.S($H179,25)/$B179</f>
        <v>#VALUE!</v>
      </c>
      <c r="K179" s="1" t="e" cm="1">
        <f t="array" ref="K179">_xll.CP($H179,25)/$B179</f>
        <v>#VALUE!</v>
      </c>
      <c r="L179" s="8" t="e" cm="1">
        <f t="array" ref="L179">IF(_xll.DE(H179)&gt;0,_xll.MW(H179)/(602.2*_xll.DE(H179)),"")/B179</f>
        <v>#VALUE!</v>
      </c>
      <c r="N179" s="1" t="str">
        <f t="shared" si="25"/>
        <v/>
      </c>
      <c r="O179" s="1" t="str">
        <f t="shared" si="19"/>
        <v/>
      </c>
      <c r="Q179" s="1" t="str">
        <f t="shared" si="20"/>
        <v/>
      </c>
      <c r="R179" s="1" t="str">
        <f t="shared" si="21"/>
        <v/>
      </c>
      <c r="T179" s="1" t="str">
        <f t="shared" si="18"/>
        <v/>
      </c>
      <c r="U179" s="1" t="str">
        <f t="shared" si="22"/>
        <v/>
      </c>
      <c r="W179" s="8" t="str">
        <f t="shared" si="23"/>
        <v/>
      </c>
      <c r="X179" s="8" t="str">
        <f t="shared" si="24"/>
        <v/>
      </c>
    </row>
    <row r="180" spans="1:24">
      <c r="A180" s="4" t="s">
        <v>260</v>
      </c>
      <c r="B180" s="4">
        <v>1</v>
      </c>
      <c r="C180" s="1" cm="1">
        <f t="array" ref="C180">_xll.H($A180,25)/$B180</f>
        <v>-983.24</v>
      </c>
      <c r="D180" s="1" cm="1">
        <f t="array" ref="D180">_xll.S($A180,25)/$B180</f>
        <v>88.700811172485359</v>
      </c>
      <c r="E180" s="1" cm="1">
        <f t="array" ref="E180">_xll.CP($A180,25)/$B180</f>
        <v>93.096474743188779</v>
      </c>
      <c r="F180" s="8"/>
      <c r="H180" s="4" t="s">
        <v>613</v>
      </c>
      <c r="I180" s="1" cm="1">
        <f t="array" ref="I180">_xll.H($H180,25)/$B180</f>
        <v>-1112.944</v>
      </c>
      <c r="J180" s="1" cm="1">
        <f t="array" ref="J180">_xll.S($H180,25)/$B180</f>
        <v>86.60880319213868</v>
      </c>
      <c r="K180" s="1" cm="1">
        <f t="array" ref="K180">_xll.CP($H180,25)/$B180</f>
        <v>79.494295770746874</v>
      </c>
      <c r="L180" s="8" cm="1">
        <f t="array" ref="L180">IF(_xll.DE(H180)&gt;0,_xll.MW(H180)/(602.2*_xll.DE(H180)),"")/B180</f>
        <v>5.9740772651527732E-2</v>
      </c>
      <c r="N180" s="1">
        <f t="shared" si="25"/>
        <v>88.700811172485359</v>
      </c>
      <c r="O180" s="1">
        <f t="shared" si="19"/>
        <v>86.60880319213868</v>
      </c>
      <c r="Q180" s="1">
        <f t="shared" si="20"/>
        <v>-983.24</v>
      </c>
      <c r="R180" s="1">
        <f t="shared" si="21"/>
        <v>-1112.944</v>
      </c>
      <c r="T180" s="1">
        <f t="shared" si="18"/>
        <v>93.096474743188779</v>
      </c>
      <c r="U180" s="1">
        <f t="shared" si="22"/>
        <v>79.494295770746874</v>
      </c>
      <c r="W180" s="8" t="str">
        <f t="shared" si="23"/>
        <v/>
      </c>
      <c r="X180" s="8" t="str">
        <f t="shared" si="24"/>
        <v/>
      </c>
    </row>
    <row r="181" spans="1:24">
      <c r="A181" s="4" t="s">
        <v>249</v>
      </c>
      <c r="B181" s="4">
        <v>1</v>
      </c>
      <c r="C181" s="1" cm="1">
        <f t="array" ref="C181">_xll.H($A181,25)/$B181</f>
        <v>-774.50017871093758</v>
      </c>
      <c r="D181" s="1" cm="1">
        <f t="array" ref="D181">_xll.S($A181,25)/$B181</f>
        <v>121.336</v>
      </c>
      <c r="E181" s="1" cm="1">
        <f t="array" ref="E181">_xll.CP($A181,25)/$B181</f>
        <v>93.220346276655704</v>
      </c>
      <c r="F181" s="8"/>
      <c r="H181" s="4" t="s">
        <v>614</v>
      </c>
      <c r="I181" s="1" t="e" cm="1">
        <f t="array" ref="I181">_xll.H($H181,25)/$B181</f>
        <v>#VALUE!</v>
      </c>
      <c r="J181" s="1" t="e" cm="1">
        <f t="array" ref="J181">_xll.S($H181,25)/$B181</f>
        <v>#VALUE!</v>
      </c>
      <c r="K181" s="1" t="e" cm="1">
        <f t="array" ref="K181">_xll.CP($H181,25)/$B181</f>
        <v>#VALUE!</v>
      </c>
      <c r="L181" s="8" t="e" cm="1">
        <f t="array" ref="L181">IF(_xll.DE(H181)&gt;0,_xll.MW(H181)/(602.2*_xll.DE(H181)),"")/B181</f>
        <v>#VALUE!</v>
      </c>
      <c r="N181" s="1" t="str">
        <f t="shared" si="25"/>
        <v/>
      </c>
      <c r="O181" s="1" t="str">
        <f t="shared" si="19"/>
        <v/>
      </c>
      <c r="Q181" s="1" t="str">
        <f t="shared" si="20"/>
        <v/>
      </c>
      <c r="R181" s="1" t="str">
        <f t="shared" si="21"/>
        <v/>
      </c>
      <c r="T181" s="1" t="str">
        <f t="shared" si="18"/>
        <v/>
      </c>
      <c r="U181" s="1" t="str">
        <f t="shared" si="22"/>
        <v/>
      </c>
      <c r="W181" s="8" t="str">
        <f t="shared" si="23"/>
        <v/>
      </c>
      <c r="X181" s="8" t="str">
        <f t="shared" si="24"/>
        <v/>
      </c>
    </row>
    <row r="182" spans="1:24">
      <c r="A182" s="4" t="s">
        <v>126</v>
      </c>
      <c r="B182" s="4">
        <v>1</v>
      </c>
      <c r="C182" s="1" cm="1">
        <f t="array" ref="C182">_xll.H($A182,25)/$B182</f>
        <v>-612.99998767089846</v>
      </c>
      <c r="D182" s="1" cm="1">
        <f t="array" ref="D182">_xll.S($A182,25)/$B182</f>
        <v>150.00000073242188</v>
      </c>
      <c r="E182" s="1" cm="1">
        <f t="array" ref="E182">_xll.CP($A182,25)/$B182</f>
        <v>93.999440644723791</v>
      </c>
      <c r="F182" s="8"/>
      <c r="H182" s="4" t="s">
        <v>615</v>
      </c>
      <c r="I182" s="1" t="e" cm="1">
        <f t="array" ref="I182">_xll.H($H182,25)/$B182</f>
        <v>#VALUE!</v>
      </c>
      <c r="J182" s="1" t="e" cm="1">
        <f t="array" ref="J182">_xll.S($H182,25)/$B182</f>
        <v>#VALUE!</v>
      </c>
      <c r="K182" s="1" t="e" cm="1">
        <f t="array" ref="K182">_xll.CP($H182,25)/$B182</f>
        <v>#VALUE!</v>
      </c>
      <c r="L182" s="8" t="e" cm="1">
        <f t="array" ref="L182">IF(_xll.DE(H182)&gt;0,_xll.MW(H182)/(602.2*_xll.DE(H182)),"")/B182</f>
        <v>#VALUE!</v>
      </c>
      <c r="N182" s="1" t="str">
        <f t="shared" si="25"/>
        <v/>
      </c>
      <c r="O182" s="1" t="str">
        <f t="shared" si="19"/>
        <v/>
      </c>
      <c r="Q182" s="1" t="str">
        <f t="shared" si="20"/>
        <v/>
      </c>
      <c r="R182" s="1" t="str">
        <f t="shared" si="21"/>
        <v/>
      </c>
      <c r="T182" s="1" t="str">
        <f t="shared" si="18"/>
        <v/>
      </c>
      <c r="U182" s="1" t="str">
        <f t="shared" si="22"/>
        <v/>
      </c>
      <c r="W182" s="8" t="str">
        <f t="shared" si="23"/>
        <v/>
      </c>
      <c r="X182" s="8" t="str">
        <f t="shared" si="24"/>
        <v/>
      </c>
    </row>
    <row r="183" spans="1:24">
      <c r="A183" s="4" t="s">
        <v>222</v>
      </c>
      <c r="B183" s="4">
        <v>1</v>
      </c>
      <c r="C183" s="1" cm="1">
        <f t="array" ref="C183">_xll.H($A183,25)/$B183</f>
        <v>-1069.30005859375</v>
      </c>
      <c r="D183" s="1" cm="1">
        <f t="array" ref="D183">_xll.S($A183,25)/$B183</f>
        <v>138.32299786376953</v>
      </c>
      <c r="E183" s="1" cm="1">
        <f t="array" ref="E183">_xll.CP($A183,25)/$B183</f>
        <v>94.726677165090734</v>
      </c>
      <c r="F183" s="8"/>
      <c r="H183" s="4" t="s">
        <v>616</v>
      </c>
      <c r="I183" s="1" cm="1">
        <f t="array" ref="I183">_xll.H($H183,25)/$B183</f>
        <v>-1504.6000068359376</v>
      </c>
      <c r="J183" s="1" cm="1">
        <f t="array" ref="J183">_xll.S($H183,25)/$B183</f>
        <v>119.19800128173829</v>
      </c>
      <c r="K183" s="1" cm="1">
        <f t="array" ref="K183">_xll.CP($H183,25)/$B183</f>
        <v>84.522039507787539</v>
      </c>
      <c r="L183" s="8" t="e" cm="1">
        <f t="array" ref="L183">IF(_xll.DE(H183)&gt;0,_xll.MW(H183)/(602.2*_xll.DE(H183)),"")/B183</f>
        <v>#VALUE!</v>
      </c>
      <c r="N183" s="1">
        <f t="shared" si="25"/>
        <v>138.32299786376953</v>
      </c>
      <c r="O183" s="1">
        <f t="shared" si="19"/>
        <v>119.19800128173829</v>
      </c>
      <c r="Q183" s="1">
        <f t="shared" si="20"/>
        <v>-1069.30005859375</v>
      </c>
      <c r="R183" s="1">
        <f t="shared" si="21"/>
        <v>-1504.6000068359376</v>
      </c>
      <c r="T183" s="1">
        <f t="shared" si="18"/>
        <v>94.726677165090734</v>
      </c>
      <c r="U183" s="1">
        <f t="shared" si="22"/>
        <v>84.522039507787539</v>
      </c>
      <c r="W183" s="8" t="str">
        <f t="shared" si="23"/>
        <v/>
      </c>
      <c r="X183" s="8" t="str">
        <f t="shared" si="24"/>
        <v/>
      </c>
    </row>
    <row r="184" spans="1:24">
      <c r="A184" s="4" t="s">
        <v>163</v>
      </c>
      <c r="B184" s="4">
        <v>1</v>
      </c>
      <c r="C184" s="1" cm="1">
        <f t="array" ref="C184">_xll.H($A184,25)/$B184</f>
        <v>-1029.9999794921875</v>
      </c>
      <c r="D184" s="1" cm="1">
        <f t="array" ref="D184">_xll.S($A184,25)/$B184</f>
        <v>143.49999240112305</v>
      </c>
      <c r="E184" s="1" cm="1">
        <f t="array" ref="E184">_xll.CP($A184,25)/$B184</f>
        <v>95.00983164983721</v>
      </c>
      <c r="F184" s="8"/>
      <c r="H184" s="4" t="s">
        <v>617</v>
      </c>
      <c r="I184" s="1" t="e" cm="1">
        <f t="array" ref="I184">_xll.H($H184,25)/$B184</f>
        <v>#VALUE!</v>
      </c>
      <c r="J184" s="1" t="e" cm="1">
        <f t="array" ref="J184">_xll.S($H184,25)/$B184</f>
        <v>#VALUE!</v>
      </c>
      <c r="K184" s="1" t="e" cm="1">
        <f t="array" ref="K184">_xll.CP($H184,25)/$B184</f>
        <v>#VALUE!</v>
      </c>
      <c r="L184" s="8" t="e" cm="1">
        <f t="array" ref="L184">IF(_xll.DE(H184)&gt;0,_xll.MW(H184)/(602.2*_xll.DE(H184)),"")/B184</f>
        <v>#VALUE!</v>
      </c>
      <c r="N184" s="1" t="str">
        <f t="shared" si="25"/>
        <v/>
      </c>
      <c r="O184" s="1" t="str">
        <f t="shared" si="19"/>
        <v/>
      </c>
      <c r="Q184" s="1" t="str">
        <f t="shared" si="20"/>
        <v/>
      </c>
      <c r="R184" s="1" t="str">
        <f t="shared" si="21"/>
        <v/>
      </c>
      <c r="T184" s="1" t="str">
        <f t="shared" si="18"/>
        <v/>
      </c>
      <c r="U184" s="1" t="str">
        <f t="shared" si="22"/>
        <v/>
      </c>
      <c r="W184" s="8" t="str">
        <f t="shared" si="23"/>
        <v/>
      </c>
      <c r="X184" s="8" t="str">
        <f t="shared" si="24"/>
        <v/>
      </c>
    </row>
    <row r="185" spans="1:24">
      <c r="A185" s="4" t="s">
        <v>391</v>
      </c>
      <c r="B185" s="4">
        <v>1</v>
      </c>
      <c r="C185" s="1" cm="1">
        <f t="array" ref="C185">_xll.H($A185,25)/$B185</f>
        <v>-424.03588043212892</v>
      </c>
      <c r="D185" s="1" cm="1">
        <f t="array" ref="D185">_xll.S($A185,25)/$B185</f>
        <v>157.97530383300781</v>
      </c>
      <c r="E185" s="1" cm="1">
        <f t="array" ref="E185">_xll.CP($A185,25)/$B185</f>
        <v>95.37109767376289</v>
      </c>
      <c r="F185" s="8"/>
      <c r="H185" s="4" t="s">
        <v>618</v>
      </c>
      <c r="I185" s="1" t="e" cm="1">
        <f t="array" ref="I185">_xll.H($H185,25)/$B185</f>
        <v>#VALUE!</v>
      </c>
      <c r="J185" s="1" t="e" cm="1">
        <f t="array" ref="J185">_xll.S($H185,25)/$B185</f>
        <v>#VALUE!</v>
      </c>
      <c r="K185" s="1" t="e" cm="1">
        <f t="array" ref="K185">_xll.CP($H185,25)/$B185</f>
        <v>#VALUE!</v>
      </c>
      <c r="L185" s="8" t="e" cm="1">
        <f t="array" ref="L185">IF(_xll.DE(H185)&gt;0,_xll.MW(H185)/(602.2*_xll.DE(H185)),"")/B185</f>
        <v>#VALUE!</v>
      </c>
      <c r="N185" s="1" t="str">
        <f t="shared" si="25"/>
        <v/>
      </c>
      <c r="O185" s="1" t="str">
        <f t="shared" si="19"/>
        <v/>
      </c>
      <c r="Q185" s="1" t="str">
        <f t="shared" si="20"/>
        <v/>
      </c>
      <c r="R185" s="1" t="str">
        <f t="shared" si="21"/>
        <v/>
      </c>
      <c r="T185" s="1" t="str">
        <f t="shared" si="18"/>
        <v/>
      </c>
      <c r="U185" s="1" t="str">
        <f t="shared" si="22"/>
        <v/>
      </c>
      <c r="W185" s="8" t="str">
        <f t="shared" si="23"/>
        <v/>
      </c>
      <c r="X185" s="8" t="str">
        <f t="shared" si="24"/>
        <v/>
      </c>
    </row>
    <row r="186" spans="1:24">
      <c r="A186" s="4" t="s">
        <v>273</v>
      </c>
      <c r="B186" s="4">
        <v>1</v>
      </c>
      <c r="C186" s="1" cm="1">
        <f t="array" ref="C186">_xll.H($A186,25)/$B186</f>
        <v>-605.44987744140633</v>
      </c>
      <c r="D186" s="1" cm="1">
        <f t="array" ref="D186">_xll.S($A186,25)/$B186</f>
        <v>151.46080319213868</v>
      </c>
      <c r="E186" s="1" cm="1">
        <f t="array" ref="E186">_xll.CP($A186,25)/$B186</f>
        <v>97.404346276655701</v>
      </c>
      <c r="F186" s="8"/>
      <c r="H186" s="4" t="s">
        <v>619</v>
      </c>
      <c r="I186" s="1" t="e" cm="1">
        <f t="array" ref="I186">_xll.H($H186,25)/$B186</f>
        <v>#VALUE!</v>
      </c>
      <c r="J186" s="1" t="e" cm="1">
        <f t="array" ref="J186">_xll.S($H186,25)/$B186</f>
        <v>#VALUE!</v>
      </c>
      <c r="K186" s="1" t="e" cm="1">
        <f t="array" ref="K186">_xll.CP($H186,25)/$B186</f>
        <v>#VALUE!</v>
      </c>
      <c r="L186" s="8" t="e" cm="1">
        <f t="array" ref="L186">IF(_xll.DE(H186)&gt;0,_xll.MW(H186)/(602.2*_xll.DE(H186)),"")/B186</f>
        <v>#VALUE!</v>
      </c>
      <c r="N186" s="1" t="str">
        <f t="shared" si="25"/>
        <v/>
      </c>
      <c r="O186" s="1" t="str">
        <f t="shared" si="19"/>
        <v/>
      </c>
      <c r="Q186" s="1" t="str">
        <f t="shared" si="20"/>
        <v/>
      </c>
      <c r="R186" s="1" t="str">
        <f t="shared" si="21"/>
        <v/>
      </c>
      <c r="T186" s="1" t="str">
        <f t="shared" si="18"/>
        <v/>
      </c>
      <c r="U186" s="1" t="str">
        <f t="shared" si="22"/>
        <v/>
      </c>
      <c r="W186" s="8" t="str">
        <f t="shared" si="23"/>
        <v/>
      </c>
      <c r="X186" s="8" t="str">
        <f t="shared" si="24"/>
        <v/>
      </c>
    </row>
    <row r="187" spans="1:24">
      <c r="A187" s="1" t="s">
        <v>286</v>
      </c>
      <c r="B187" s="4">
        <v>1</v>
      </c>
      <c r="C187" s="1" cm="1">
        <f t="array" ref="C187">_xll.H($A187,25)/$B187</f>
        <v>-774.04000000000008</v>
      </c>
      <c r="D187" s="1" cm="1">
        <f t="array" ref="D187">_xll.S($A187,25)/$B187</f>
        <v>151.04240957641602</v>
      </c>
      <c r="E187" s="1" cm="1">
        <f t="array" ref="E187">_xll.CP($A187,25)/$B187</f>
        <v>99.626539243729411</v>
      </c>
      <c r="F187" s="8"/>
      <c r="H187" s="1" t="s">
        <v>620</v>
      </c>
      <c r="I187" s="1" cm="1">
        <f t="array" ref="I187">_xll.H($H187,25)/$B187</f>
        <v>-1464.4</v>
      </c>
      <c r="J187" s="1" cm="1">
        <f t="array" ref="J187">_xll.S($H187,25)/$B187</f>
        <v>119.244</v>
      </c>
      <c r="K187" s="1" cm="1">
        <f t="array" ref="K187">_xll.CP($H187,25)/$B187</f>
        <v>96.557515199999997</v>
      </c>
      <c r="L187" s="8" t="e" cm="1">
        <f t="array" ref="L187">IF(_xll.DE(H187)&gt;0,_xll.MW(H187)/(602.2*_xll.DE(H187)),"")/B187</f>
        <v>#VALUE!</v>
      </c>
      <c r="N187" s="1">
        <f t="shared" si="25"/>
        <v>151.04240957641602</v>
      </c>
      <c r="O187" s="1">
        <f t="shared" si="19"/>
        <v>119.244</v>
      </c>
      <c r="Q187" s="1">
        <f t="shared" si="20"/>
        <v>-774.04000000000008</v>
      </c>
      <c r="R187" s="1">
        <f t="shared" si="21"/>
        <v>-1464.4</v>
      </c>
      <c r="T187" s="1">
        <f t="shared" si="18"/>
        <v>99.626539243729411</v>
      </c>
      <c r="U187" s="1">
        <f t="shared" si="22"/>
        <v>96.557515199999997</v>
      </c>
      <c r="W187" s="8" t="str">
        <f t="shared" si="23"/>
        <v/>
      </c>
      <c r="X187" s="8" t="str">
        <f t="shared" si="24"/>
        <v/>
      </c>
    </row>
    <row r="188" spans="1:24">
      <c r="A188" s="4" t="s">
        <v>423</v>
      </c>
      <c r="B188" s="4">
        <v>1</v>
      </c>
      <c r="C188" s="1" cm="1">
        <f t="array" ref="C188">_xll.H($A188,25)/$B188</f>
        <v>-633.99998266601563</v>
      </c>
      <c r="D188" s="1" cm="1">
        <f t="array" ref="D188">_xll.S($A188,25)/$B188</f>
        <v>215.5000048828125</v>
      </c>
      <c r="E188" s="1" cm="1">
        <f t="array" ref="E188">_xll.CP($A188,25)/$B188</f>
        <v>99.960061427908485</v>
      </c>
      <c r="F188" s="8"/>
      <c r="H188" s="4" t="s">
        <v>423</v>
      </c>
      <c r="I188" s="1" cm="1">
        <f t="array" ref="I188">_xll.H($H188,25)/$B188</f>
        <v>-633.99998266601563</v>
      </c>
      <c r="J188" s="1" cm="1">
        <f t="array" ref="J188">_xll.S($H188,25)/$B188</f>
        <v>215.5000048828125</v>
      </c>
      <c r="K188" s="1" cm="1">
        <f t="array" ref="K188">_xll.CP($H188,25)/$B188</f>
        <v>99.960061427908485</v>
      </c>
      <c r="L188" s="8" t="e" cm="1">
        <f t="array" ref="L188">IF(_xll.DE(H188)&gt;0,_xll.MW(H188)/(602.2*_xll.DE(H188)),"")/B188</f>
        <v>#VALUE!</v>
      </c>
      <c r="N188" s="1">
        <f t="shared" si="25"/>
        <v>215.5000048828125</v>
      </c>
      <c r="O188" s="1">
        <f t="shared" si="19"/>
        <v>215.5000048828125</v>
      </c>
      <c r="Q188" s="1">
        <f t="shared" si="20"/>
        <v>-633.99998266601563</v>
      </c>
      <c r="R188" s="1">
        <f t="shared" si="21"/>
        <v>-633.99998266601563</v>
      </c>
      <c r="T188" s="1">
        <f t="shared" si="18"/>
        <v>99.960061427908485</v>
      </c>
      <c r="U188" s="1">
        <f t="shared" si="22"/>
        <v>99.960061427908485</v>
      </c>
      <c r="W188" s="8" t="str">
        <f t="shared" si="23"/>
        <v/>
      </c>
      <c r="X188" s="8" t="str">
        <f t="shared" si="24"/>
        <v/>
      </c>
    </row>
    <row r="189" spans="1:24">
      <c r="A189" s="4" t="s">
        <v>129</v>
      </c>
      <c r="B189" s="4">
        <v>1</v>
      </c>
      <c r="C189" s="1" cm="1">
        <f t="array" ref="C189">_xll.H($A189,25)/$B189</f>
        <v>-305.0000078735352</v>
      </c>
      <c r="D189" s="1" cm="1">
        <f t="array" ref="D189">_xll.S($A189,25)/$B189</f>
        <v>150.00000073242188</v>
      </c>
      <c r="E189" s="1" cm="1">
        <f t="array" ref="E189">_xll.CP($A189,25)/$B189</f>
        <v>100.00106412582467</v>
      </c>
      <c r="F189" s="8"/>
      <c r="H189" s="4" t="s">
        <v>621</v>
      </c>
      <c r="I189" s="1" t="e" cm="1">
        <f t="array" ref="I189">_xll.H($H189,25)/$B189</f>
        <v>#VALUE!</v>
      </c>
      <c r="J189" s="1" t="e" cm="1">
        <f t="array" ref="J189">_xll.S($H189,25)/$B189</f>
        <v>#VALUE!</v>
      </c>
      <c r="K189" s="1" t="e" cm="1">
        <f t="array" ref="K189">_xll.CP($H189,25)/$B189</f>
        <v>#VALUE!</v>
      </c>
      <c r="L189" s="8" t="e" cm="1">
        <f t="array" ref="L189">IF(_xll.DE(H189)&gt;0,_xll.MW(H189)/(602.2*_xll.DE(H189)),"")/B189</f>
        <v>#VALUE!</v>
      </c>
      <c r="N189" s="1" t="str">
        <f t="shared" si="25"/>
        <v/>
      </c>
      <c r="O189" s="1" t="str">
        <f t="shared" si="19"/>
        <v/>
      </c>
      <c r="Q189" s="1" t="str">
        <f t="shared" si="20"/>
        <v/>
      </c>
      <c r="R189" s="1" t="str">
        <f t="shared" si="21"/>
        <v/>
      </c>
      <c r="T189" s="1" t="str">
        <f t="shared" si="18"/>
        <v/>
      </c>
      <c r="U189" s="1" t="str">
        <f t="shared" si="22"/>
        <v/>
      </c>
      <c r="W189" s="8" t="str">
        <f t="shared" si="23"/>
        <v/>
      </c>
      <c r="X189" s="8" t="str">
        <f t="shared" si="24"/>
        <v/>
      </c>
    </row>
    <row r="190" spans="1:24">
      <c r="A190" s="4" t="s">
        <v>375</v>
      </c>
      <c r="B190" s="4">
        <v>1</v>
      </c>
      <c r="C190" s="1" cm="1">
        <f t="array" ref="C190">_xll.H($A190,25)/$B190</f>
        <v>-746.40048425292969</v>
      </c>
      <c r="D190" s="1" cm="1">
        <f t="array" ref="D190">_xll.S($A190,25)/$B190</f>
        <v>112.968</v>
      </c>
      <c r="E190" s="1" cm="1">
        <f t="array" ref="E190">_xll.CP($A190,25)/$B190</f>
        <v>100.27121291793404</v>
      </c>
      <c r="F190" s="8"/>
      <c r="H190" s="4" t="s">
        <v>622</v>
      </c>
      <c r="I190" s="1" t="e" cm="1">
        <f t="array" ref="I190">_xll.H($H190,25)/$B190</f>
        <v>#VALUE!</v>
      </c>
      <c r="J190" s="1" t="e" cm="1">
        <f t="array" ref="J190">_xll.S($H190,25)/$B190</f>
        <v>#VALUE!</v>
      </c>
      <c r="K190" s="1" t="e" cm="1">
        <f t="array" ref="K190">_xll.CP($H190,25)/$B190</f>
        <v>#VALUE!</v>
      </c>
      <c r="L190" s="8" t="e" cm="1">
        <f t="array" ref="L190">IF(_xll.DE(H190)&gt;0,_xll.MW(H190)/(602.2*_xll.DE(H190)),"")/B190</f>
        <v>#VALUE!</v>
      </c>
      <c r="N190" s="1" t="str">
        <f t="shared" si="25"/>
        <v/>
      </c>
      <c r="O190" s="1" t="str">
        <f t="shared" si="19"/>
        <v/>
      </c>
      <c r="Q190" s="1" t="str">
        <f t="shared" si="20"/>
        <v/>
      </c>
      <c r="R190" s="1" t="str">
        <f t="shared" si="21"/>
        <v/>
      </c>
      <c r="T190" s="1" t="str">
        <f t="shared" si="18"/>
        <v/>
      </c>
      <c r="U190" s="1" t="str">
        <f t="shared" si="22"/>
        <v/>
      </c>
      <c r="W190" s="8" t="str">
        <f t="shared" si="23"/>
        <v/>
      </c>
      <c r="X190" s="8" t="str">
        <f t="shared" si="24"/>
        <v/>
      </c>
    </row>
    <row r="191" spans="1:24">
      <c r="A191" s="4" t="s">
        <v>258</v>
      </c>
      <c r="B191" s="4">
        <v>1</v>
      </c>
      <c r="C191" s="1" cm="1">
        <f t="array" ref="C191">_xll.H($A191,25)/$B191</f>
        <v>-190.37200000000001</v>
      </c>
      <c r="D191" s="1" cm="1">
        <f t="array" ref="D191">_xll.S($A191,25)/$B191</f>
        <v>129.70399201965333</v>
      </c>
      <c r="E191" s="1" cm="1">
        <f t="array" ref="E191">_xll.CP($A191,25)/$B191</f>
        <v>101.4977286437294</v>
      </c>
      <c r="F191" s="8"/>
      <c r="H191" s="4" t="s">
        <v>623</v>
      </c>
      <c r="I191" s="1" cm="1">
        <f t="array" ref="I191">_xll.H($H191,25)/$B191</f>
        <v>-627.6</v>
      </c>
      <c r="J191" s="1" cm="1">
        <f t="array" ref="J191">_xll.S($H191,25)/$B191</f>
        <v>117.152</v>
      </c>
      <c r="K191" s="1" cm="1">
        <f t="array" ref="K191">_xll.CP($H191,25)/$B191</f>
        <v>98.077686085996632</v>
      </c>
      <c r="L191" s="8" t="e" cm="1">
        <f t="array" ref="L191">IF(_xll.DE(H191)&gt;0,_xll.MW(H191)/(602.2*_xll.DE(H191)),"")/B191</f>
        <v>#VALUE!</v>
      </c>
      <c r="N191" s="1">
        <f t="shared" si="25"/>
        <v>129.70399201965333</v>
      </c>
      <c r="O191" s="1">
        <f t="shared" si="19"/>
        <v>117.152</v>
      </c>
      <c r="Q191" s="1">
        <f t="shared" si="20"/>
        <v>-190.37200000000001</v>
      </c>
      <c r="R191" s="1">
        <f t="shared" si="21"/>
        <v>-627.6</v>
      </c>
      <c r="T191" s="1">
        <f t="shared" ref="T191:T254" si="26">IF(AND(ISNUMBER(E191),ISNUMBER(K191)),E191,"")</f>
        <v>101.4977286437294</v>
      </c>
      <c r="U191" s="1">
        <f t="shared" si="22"/>
        <v>98.077686085996632</v>
      </c>
      <c r="W191" s="8" t="str">
        <f t="shared" si="23"/>
        <v/>
      </c>
      <c r="X191" s="8" t="str">
        <f t="shared" si="24"/>
        <v/>
      </c>
    </row>
    <row r="192" spans="1:24">
      <c r="A192" s="4" t="s">
        <v>415</v>
      </c>
      <c r="B192" s="4">
        <v>1</v>
      </c>
      <c r="C192" s="1" cm="1">
        <f t="array" ref="C192">_xll.H($A192,25)/$B192</f>
        <v>-292.88</v>
      </c>
      <c r="D192" s="1" cm="1">
        <f t="array" ref="D192">_xll.S($A192,25)/$B192</f>
        <v>150.624</v>
      </c>
      <c r="E192" s="1" cm="1">
        <f t="array" ref="E192">_xll.CP($A192,25)/$B192</f>
        <v>102.23072927420463</v>
      </c>
      <c r="F192" s="8"/>
      <c r="H192" s="4" t="s">
        <v>624</v>
      </c>
      <c r="I192" s="1" cm="1">
        <f t="array" ref="I192">_xll.H($H192,25)/$B192</f>
        <v>-794.96</v>
      </c>
      <c r="J192" s="1" cm="1">
        <f t="array" ref="J192">_xll.S($H192,25)/$B192</f>
        <v>119.244</v>
      </c>
      <c r="K192" s="1" cm="1">
        <f t="array" ref="K192">_xll.CP($H192,25)/$B192</f>
        <v>96.638096968062584</v>
      </c>
      <c r="L192" s="8" t="e" cm="1">
        <f t="array" ref="L192">IF(_xll.DE(H192)&gt;0,_xll.MW(H192)/(602.2*_xll.DE(H192)),"")/B192</f>
        <v>#VALUE!</v>
      </c>
      <c r="N192" s="1">
        <f t="shared" si="25"/>
        <v>150.624</v>
      </c>
      <c r="O192" s="1">
        <f t="shared" si="19"/>
        <v>119.244</v>
      </c>
      <c r="Q192" s="1">
        <f t="shared" si="20"/>
        <v>-292.88</v>
      </c>
      <c r="R192" s="1">
        <f t="shared" si="21"/>
        <v>-794.96</v>
      </c>
      <c r="T192" s="1">
        <f t="shared" si="26"/>
        <v>102.23072927420463</v>
      </c>
      <c r="U192" s="1">
        <f t="shared" si="22"/>
        <v>96.638096968062584</v>
      </c>
      <c r="W192" s="8" t="str">
        <f t="shared" si="23"/>
        <v/>
      </c>
      <c r="X192" s="8" t="str">
        <f t="shared" si="24"/>
        <v/>
      </c>
    </row>
    <row r="193" spans="1:24">
      <c r="A193" s="4" t="s">
        <v>138</v>
      </c>
      <c r="B193" s="4">
        <v>1</v>
      </c>
      <c r="C193" s="1" cm="1">
        <f t="array" ref="C193">_xll.H($A193,25)/$B193</f>
        <v>-962.32</v>
      </c>
      <c r="D193" s="1" cm="1">
        <f t="array" ref="D193">_xll.S($A193,25)/$B193</f>
        <v>150.624</v>
      </c>
      <c r="E193" s="1" cm="1">
        <f t="array" ref="E193">_xll.CP($A193,25)/$B193</f>
        <v>103.11784801540297</v>
      </c>
      <c r="F193" s="8"/>
      <c r="H193" s="4" t="s">
        <v>625</v>
      </c>
      <c r="I193" s="1" cm="1">
        <f t="array" ref="I193">_xll.H($H193,25)/$B193</f>
        <v>-1485.3200000000002</v>
      </c>
      <c r="J193" s="1" cm="1">
        <f t="array" ref="J193">_xll.S($H193,25)/$B193</f>
        <v>112.968</v>
      </c>
      <c r="K193" s="1" cm="1">
        <f t="array" ref="K193">_xll.CP($H193,25)/$B193</f>
        <v>96.008905689927303</v>
      </c>
      <c r="L193" s="8" t="e" cm="1">
        <f t="array" ref="L193">IF(_xll.DE(H193)&gt;0,_xll.MW(H193)/(602.2*_xll.DE(H193)),"")/B193</f>
        <v>#VALUE!</v>
      </c>
      <c r="N193" s="1">
        <f t="shared" si="25"/>
        <v>150.624</v>
      </c>
      <c r="O193" s="1">
        <f t="shared" si="19"/>
        <v>112.968</v>
      </c>
      <c r="Q193" s="1">
        <f t="shared" si="20"/>
        <v>-962.32</v>
      </c>
      <c r="R193" s="1">
        <f t="shared" si="21"/>
        <v>-1485.3200000000002</v>
      </c>
      <c r="T193" s="1">
        <f t="shared" si="26"/>
        <v>103.11784801540297</v>
      </c>
      <c r="U193" s="1">
        <f t="shared" si="22"/>
        <v>96.008905689927303</v>
      </c>
      <c r="W193" s="8" t="str">
        <f t="shared" si="23"/>
        <v/>
      </c>
      <c r="X193" s="8" t="str">
        <f t="shared" si="24"/>
        <v/>
      </c>
    </row>
    <row r="194" spans="1:24">
      <c r="A194" s="4" t="s">
        <v>49</v>
      </c>
      <c r="B194" s="4">
        <v>1</v>
      </c>
      <c r="C194" s="1" cm="1">
        <f t="array" ref="C194">_xll.H($A194,25)/$B194</f>
        <v>-460.24</v>
      </c>
      <c r="D194" s="1" cm="1">
        <f t="array" ref="D194">_xll.S($A194,25)/$B194</f>
        <v>163.17600000000002</v>
      </c>
      <c r="E194" s="1" cm="1">
        <f t="array" ref="E194">_xll.CP($A194,25)/$B194</f>
        <v>103.21777423586808</v>
      </c>
      <c r="F194" s="8"/>
      <c r="H194" s="4" t="s">
        <v>626</v>
      </c>
      <c r="I194" s="1" cm="1">
        <f t="array" ref="I194">_xll.H($H194,25)/$B194</f>
        <v>-1023.2159825439453</v>
      </c>
      <c r="J194" s="1" cm="1">
        <f t="array" ref="J194">_xll.S($H194,25)/$B194</f>
        <v>108.00000276184082</v>
      </c>
      <c r="K194" s="1" cm="1">
        <f t="array" ref="K194">_xll.CP($H194,25)/$B194</f>
        <v>91.237602160201263</v>
      </c>
      <c r="L194" s="8" cm="1">
        <f t="array" ref="L194">IF(_xll.DE(H194)&gt;0,_xll.MW(H194)/(602.2*_xll.DE(H194)),"")/B194</f>
        <v>5.2506747713745743E-2</v>
      </c>
      <c r="N194" s="1">
        <f t="shared" si="25"/>
        <v>163.17600000000002</v>
      </c>
      <c r="O194" s="1">
        <f t="shared" si="19"/>
        <v>108.00000276184082</v>
      </c>
      <c r="Q194" s="1">
        <f t="shared" si="20"/>
        <v>-460.24</v>
      </c>
      <c r="R194" s="1">
        <f t="shared" si="21"/>
        <v>-1023.2159825439453</v>
      </c>
      <c r="T194" s="1">
        <f t="shared" si="26"/>
        <v>103.21777423586808</v>
      </c>
      <c r="U194" s="1">
        <f t="shared" si="22"/>
        <v>91.237602160201263</v>
      </c>
      <c r="W194" s="8" t="str">
        <f t="shared" si="23"/>
        <v/>
      </c>
      <c r="X194" s="8" t="str">
        <f t="shared" si="24"/>
        <v/>
      </c>
    </row>
    <row r="195" spans="1:24">
      <c r="A195" s="4" t="s">
        <v>160</v>
      </c>
      <c r="B195" s="4">
        <v>1</v>
      </c>
      <c r="C195" s="1" cm="1">
        <f t="array" ref="C195">_xll.H($A195,25)/$B195</f>
        <v>-1020.8960000000001</v>
      </c>
      <c r="D195" s="1" cm="1">
        <f t="array" ref="D195">_xll.S($A195,25)/$B195</f>
        <v>158.99200000000002</v>
      </c>
      <c r="E195" s="1" cm="1">
        <f t="array" ref="E195">_xll.CP($A195,25)/$B195</f>
        <v>103.55559287420465</v>
      </c>
      <c r="F195" s="8"/>
      <c r="H195" s="4" t="s">
        <v>627</v>
      </c>
      <c r="I195" s="1" cm="1">
        <f t="array" ref="I195">_xll.H($H195,25)/$B195</f>
        <v>-1631.76</v>
      </c>
      <c r="J195" s="1" cm="1">
        <f t="array" ref="J195">_xll.S($H195,25)/$B195</f>
        <v>112.968</v>
      </c>
      <c r="K195" s="1" cm="1">
        <f t="array" ref="K195">_xll.CP($H195,25)/$B195</f>
        <v>98.430996290419387</v>
      </c>
      <c r="L195" s="8" t="e" cm="1">
        <f t="array" ref="L195">IF(_xll.DE(H195)&gt;0,_xll.MW(H195)/(602.2*_xll.DE(H195)),"")/B195</f>
        <v>#VALUE!</v>
      </c>
      <c r="N195" s="1">
        <f t="shared" si="25"/>
        <v>158.99200000000002</v>
      </c>
      <c r="O195" s="1">
        <f t="shared" ref="O195:O258" si="27">IF(AND(ISNUMBER(D195),ISNUMBER(J195)),J195,"")</f>
        <v>112.968</v>
      </c>
      <c r="Q195" s="1">
        <f t="shared" ref="Q195:Q258" si="28">IF(AND(ISNUMBER(C195),ISNUMBER(I195)),C195,"")</f>
        <v>-1020.8960000000001</v>
      </c>
      <c r="R195" s="1">
        <f t="shared" ref="R195:R258" si="29">IF(AND(ISNUMBER(C195),ISNUMBER(I195)),I195,"")</f>
        <v>-1631.76</v>
      </c>
      <c r="T195" s="1">
        <f t="shared" si="26"/>
        <v>103.55559287420465</v>
      </c>
      <c r="U195" s="1">
        <f t="shared" ref="U195:U258" si="30">IF(AND(ISNUMBER(E195),ISNUMBER(K195)),K195,"")</f>
        <v>98.430996290419387</v>
      </c>
      <c r="W195" s="8" t="str">
        <f t="shared" ref="W195:W258" si="31">IF(AND(ISNUMBER(F195),ISNUMBER(L195)),F195,"")</f>
        <v/>
      </c>
      <c r="X195" s="8" t="str">
        <f t="shared" ref="X195:X258" si="32">IF(AND(ISNUMBER(F195),ISNUMBER(L195)),L195,"")</f>
        <v/>
      </c>
    </row>
    <row r="196" spans="1:24">
      <c r="A196" s="4" t="s">
        <v>201</v>
      </c>
      <c r="B196" s="4">
        <v>1</v>
      </c>
      <c r="C196" s="1" cm="1">
        <f t="array" ref="C196">_xll.H($A196,25)/$B196</f>
        <v>-1243.4839572753906</v>
      </c>
      <c r="D196" s="1" cm="1">
        <f t="array" ref="D196">_xll.S($A196,25)/$B196</f>
        <v>150.624</v>
      </c>
      <c r="E196" s="1" cm="1">
        <f t="array" ref="E196">_xll.CP($A196,25)/$B196</f>
        <v>107.80892056953007</v>
      </c>
      <c r="F196" s="8"/>
      <c r="H196" s="4" t="s">
        <v>628</v>
      </c>
      <c r="I196" s="1" cm="1">
        <f t="array" ref="I196">_xll.H($H196,25)/$B196</f>
        <v>-1653.5999743652344</v>
      </c>
      <c r="J196" s="1" cm="1">
        <f t="array" ref="J196">_xll.S($H196,25)/$B196</f>
        <v>135.49999810791016</v>
      </c>
      <c r="K196" s="1" cm="1">
        <f t="array" ref="K196">_xll.CP($H196,25)/$B196</f>
        <v>103.19886123694464</v>
      </c>
      <c r="L196" s="8" t="e" cm="1">
        <f t="array" ref="L196">IF(_xll.DE(H196)&gt;0,_xll.MW(H196)/(602.2*_xll.DE(H196)),"")/B196</f>
        <v>#VALUE!</v>
      </c>
      <c r="N196" s="1">
        <f t="shared" si="25"/>
        <v>150.624</v>
      </c>
      <c r="O196" s="1">
        <f t="shared" si="27"/>
        <v>135.49999810791016</v>
      </c>
      <c r="Q196" s="1">
        <f t="shared" si="28"/>
        <v>-1243.4839572753906</v>
      </c>
      <c r="R196" s="1">
        <f t="shared" si="29"/>
        <v>-1653.5999743652344</v>
      </c>
      <c r="T196" s="1">
        <f t="shared" si="26"/>
        <v>107.80892056953007</v>
      </c>
      <c r="U196" s="1">
        <f t="shared" si="30"/>
        <v>103.19886123694464</v>
      </c>
      <c r="W196" s="8" t="str">
        <f t="shared" si="31"/>
        <v/>
      </c>
      <c r="X196" s="8" t="str">
        <f t="shared" si="32"/>
        <v/>
      </c>
    </row>
    <row r="197" spans="1:24">
      <c r="A197" s="4" t="s">
        <v>159</v>
      </c>
      <c r="B197" s="4">
        <v>1</v>
      </c>
      <c r="C197" s="1" cm="1">
        <f t="array" ref="C197">_xll.H($A197,25)/$B197</f>
        <v>-616.00002343749998</v>
      </c>
      <c r="D197" s="1" cm="1">
        <f t="array" ref="D197">_xll.S($A197,25)/$B197</f>
        <v>163.79999926757813</v>
      </c>
      <c r="E197" s="1" cm="1">
        <f t="array" ref="E197">_xll.CP($A197,25)/$B197</f>
        <v>112.30063558788379</v>
      </c>
      <c r="F197" s="8"/>
      <c r="H197" s="4" t="s">
        <v>629</v>
      </c>
      <c r="I197" s="1" t="e" cm="1">
        <f t="array" ref="I197">_xll.H($H197,25)/$B197</f>
        <v>#VALUE!</v>
      </c>
      <c r="J197" s="1" t="e" cm="1">
        <f t="array" ref="J197">_xll.S($H197,25)/$B197</f>
        <v>#VALUE!</v>
      </c>
      <c r="K197" s="1" t="e" cm="1">
        <f t="array" ref="K197">_xll.CP($H197,25)/$B197</f>
        <v>#VALUE!</v>
      </c>
      <c r="L197" s="8" t="e" cm="1">
        <f t="array" ref="L197">IF(_xll.DE(H197)&gt;0,_xll.MW(H197)/(602.2*_xll.DE(H197)),"")/B197</f>
        <v>#VALUE!</v>
      </c>
      <c r="N197" s="1" t="str">
        <f t="shared" si="25"/>
        <v/>
      </c>
      <c r="O197" s="1" t="str">
        <f t="shared" si="27"/>
        <v/>
      </c>
      <c r="Q197" s="1" t="str">
        <f t="shared" si="28"/>
        <v/>
      </c>
      <c r="R197" s="1" t="str">
        <f t="shared" si="29"/>
        <v/>
      </c>
      <c r="T197" s="1" t="str">
        <f t="shared" si="26"/>
        <v/>
      </c>
      <c r="U197" s="1" t="str">
        <f t="shared" si="30"/>
        <v/>
      </c>
      <c r="W197" s="8" t="str">
        <f t="shared" si="31"/>
        <v/>
      </c>
      <c r="X197" s="8" t="str">
        <f t="shared" si="32"/>
        <v/>
      </c>
    </row>
    <row r="198" spans="1:24">
      <c r="A198" s="4" t="s">
        <v>272</v>
      </c>
      <c r="B198" s="4">
        <v>1</v>
      </c>
      <c r="C198" s="1" cm="1">
        <f t="array" ref="C198">_xll.H($A198,25)/$B198</f>
        <v>-1052.9999770507814</v>
      </c>
      <c r="D198" s="1" cm="1">
        <f t="array" ref="D198">_xll.S($A198,25)/$B198</f>
        <v>169.94540887451171</v>
      </c>
      <c r="E198" s="1" cm="1">
        <f t="array" ref="E198">_xll.CP($A198,25)/$B198</f>
        <v>112.36125374077828</v>
      </c>
      <c r="F198" s="8"/>
      <c r="H198" s="4" t="s">
        <v>630</v>
      </c>
      <c r="I198" s="1" t="e" cm="1">
        <f t="array" ref="I198">_xll.H($H198,25)/$B198</f>
        <v>#VALUE!</v>
      </c>
      <c r="J198" s="1" t="e" cm="1">
        <f t="array" ref="J198">_xll.S($H198,25)/$B198</f>
        <v>#VALUE!</v>
      </c>
      <c r="K198" s="1" t="e" cm="1">
        <f t="array" ref="K198">_xll.CP($H198,25)/$B198</f>
        <v>#VALUE!</v>
      </c>
      <c r="L198" s="8" t="e" cm="1">
        <f t="array" ref="L198">IF(_xll.DE(H198)&gt;0,_xll.MW(H198)/(602.2*_xll.DE(H198)),"")/B198</f>
        <v>#VALUE!</v>
      </c>
      <c r="N198" s="1" t="str">
        <f t="shared" si="25"/>
        <v/>
      </c>
      <c r="O198" s="1" t="str">
        <f t="shared" si="27"/>
        <v/>
      </c>
      <c r="Q198" s="1" t="str">
        <f t="shared" si="28"/>
        <v/>
      </c>
      <c r="R198" s="1" t="str">
        <f t="shared" si="29"/>
        <v/>
      </c>
      <c r="T198" s="1" t="str">
        <f t="shared" si="26"/>
        <v/>
      </c>
      <c r="U198" s="1" t="str">
        <f t="shared" si="30"/>
        <v/>
      </c>
      <c r="W198" s="8" t="str">
        <f t="shared" si="31"/>
        <v/>
      </c>
      <c r="X198" s="8" t="str">
        <f t="shared" si="32"/>
        <v/>
      </c>
    </row>
    <row r="199" spans="1:24">
      <c r="A199" s="4" t="s">
        <v>245</v>
      </c>
      <c r="B199" s="4">
        <v>1</v>
      </c>
      <c r="C199" s="1" cm="1">
        <f t="array" ref="C199">_xll.H($A199,25)/$B199</f>
        <v>-221.19971212768556</v>
      </c>
      <c r="D199" s="1" cm="1">
        <f t="array" ref="D199">_xll.S($A199,25)/$B199</f>
        <v>153.30180532836914</v>
      </c>
      <c r="E199" s="1" cm="1">
        <f t="array" ref="E199">_xll.CP($A199,25)/$B199</f>
        <v>115.00140031433106</v>
      </c>
      <c r="F199" s="8"/>
      <c r="H199" s="4" t="s">
        <v>631</v>
      </c>
      <c r="I199" s="1" t="e" cm="1">
        <f t="array" ref="I199">_xll.H($H199,25)/$B199</f>
        <v>#VALUE!</v>
      </c>
      <c r="J199" s="1" t="e" cm="1">
        <f t="array" ref="J199">_xll.S($H199,25)/$B199</f>
        <v>#VALUE!</v>
      </c>
      <c r="K199" s="1" t="e" cm="1">
        <f t="array" ref="K199">_xll.CP($H199,25)/$B199</f>
        <v>#VALUE!</v>
      </c>
      <c r="L199" s="8" t="e" cm="1">
        <f t="array" ref="L199">IF(_xll.DE(H199)&gt;0,_xll.MW(H199)/(602.2*_xll.DE(H199)),"")/B199</f>
        <v>#VALUE!</v>
      </c>
      <c r="N199" s="1" t="str">
        <f t="shared" si="25"/>
        <v/>
      </c>
      <c r="O199" s="1" t="str">
        <f t="shared" si="27"/>
        <v/>
      </c>
      <c r="Q199" s="1" t="str">
        <f t="shared" si="28"/>
        <v/>
      </c>
      <c r="R199" s="1" t="str">
        <f t="shared" si="29"/>
        <v/>
      </c>
      <c r="T199" s="1" t="str">
        <f t="shared" si="26"/>
        <v/>
      </c>
      <c r="U199" s="1" t="str">
        <f t="shared" si="30"/>
        <v/>
      </c>
      <c r="W199" s="8" t="str">
        <f t="shared" si="31"/>
        <v/>
      </c>
      <c r="X199" s="8" t="str">
        <f t="shared" si="32"/>
        <v/>
      </c>
    </row>
    <row r="200" spans="1:24">
      <c r="A200" s="4" t="s">
        <v>300</v>
      </c>
      <c r="B200" s="4">
        <v>1</v>
      </c>
      <c r="C200" s="1" cm="1">
        <f t="array" ref="C200">_xll.H($A200,25)/$B200</f>
        <v>-966.62951489257819</v>
      </c>
      <c r="D200" s="1" cm="1">
        <f t="array" ref="D200">_xll.S($A200,25)/$B200</f>
        <v>137.23500527954101</v>
      </c>
      <c r="E200" s="1" cm="1">
        <f t="array" ref="E200">_xll.CP($A200,25)/$B200</f>
        <v>115.26740083963561</v>
      </c>
      <c r="F200" s="8"/>
      <c r="H200" s="4" t="s">
        <v>632</v>
      </c>
      <c r="I200" s="1" t="e" cm="1">
        <f t="array" ref="I200">_xll.H($H200,25)/$B200</f>
        <v>#VALUE!</v>
      </c>
      <c r="J200" s="1" t="e" cm="1">
        <f t="array" ref="J200">_xll.S($H200,25)/$B200</f>
        <v>#VALUE!</v>
      </c>
      <c r="K200" s="1" t="e" cm="1">
        <f t="array" ref="K200">_xll.CP($H200,25)/$B200</f>
        <v>#VALUE!</v>
      </c>
      <c r="L200" s="8" t="e" cm="1">
        <f t="array" ref="L200">IF(_xll.DE(H200)&gt;0,_xll.MW(H200)/(602.2*_xll.DE(H200)),"")/B200</f>
        <v>#VALUE!</v>
      </c>
      <c r="N200" s="1" t="str">
        <f t="shared" ref="N200:N263" si="33">IF(AND(ISNUMBER(D200),ISNUMBER(J200)),D200,"")</f>
        <v/>
      </c>
      <c r="O200" s="1" t="str">
        <f t="shared" si="27"/>
        <v/>
      </c>
      <c r="Q200" s="1" t="str">
        <f t="shared" si="28"/>
        <v/>
      </c>
      <c r="R200" s="1" t="str">
        <f t="shared" si="29"/>
        <v/>
      </c>
      <c r="T200" s="1" t="str">
        <f t="shared" si="26"/>
        <v/>
      </c>
      <c r="U200" s="1" t="str">
        <f t="shared" si="30"/>
        <v/>
      </c>
      <c r="W200" s="8" t="str">
        <f t="shared" si="31"/>
        <v/>
      </c>
      <c r="X200" s="8" t="str">
        <f t="shared" si="32"/>
        <v/>
      </c>
    </row>
    <row r="201" spans="1:24">
      <c r="A201" s="4" t="s">
        <v>128</v>
      </c>
      <c r="B201" s="4">
        <v>1</v>
      </c>
      <c r="C201" s="1" cm="1">
        <f t="array" ref="C201">_xll.H($A201,25)/$B201</f>
        <v>-1140.000056640625</v>
      </c>
      <c r="D201" s="1" cm="1">
        <f t="array" ref="D201">_xll.S($A201,25)/$B201</f>
        <v>170.69999853515625</v>
      </c>
      <c r="E201" s="1" cm="1">
        <f t="array" ref="E201">_xll.CP($A201,25)/$B201</f>
        <v>116.93482601325259</v>
      </c>
      <c r="F201" s="8"/>
      <c r="H201" s="4" t="s">
        <v>633</v>
      </c>
      <c r="I201" s="1" t="e" cm="1">
        <f t="array" ref="I201">_xll.H($H201,25)/$B201</f>
        <v>#VALUE!</v>
      </c>
      <c r="J201" s="1" t="e" cm="1">
        <f t="array" ref="J201">_xll.S($H201,25)/$B201</f>
        <v>#VALUE!</v>
      </c>
      <c r="K201" s="1" t="e" cm="1">
        <f t="array" ref="K201">_xll.CP($H201,25)/$B201</f>
        <v>#VALUE!</v>
      </c>
      <c r="L201" s="8" t="e" cm="1">
        <f t="array" ref="L201">IF(_xll.DE(H201)&gt;0,_xll.MW(H201)/(602.2*_xll.DE(H201)),"")/B201</f>
        <v>#VALUE!</v>
      </c>
      <c r="N201" s="1" t="str">
        <f t="shared" si="33"/>
        <v/>
      </c>
      <c r="O201" s="1" t="str">
        <f t="shared" si="27"/>
        <v/>
      </c>
      <c r="Q201" s="1" t="str">
        <f t="shared" si="28"/>
        <v/>
      </c>
      <c r="R201" s="1" t="str">
        <f t="shared" si="29"/>
        <v/>
      </c>
      <c r="T201" s="1" t="str">
        <f t="shared" si="26"/>
        <v/>
      </c>
      <c r="U201" s="1" t="str">
        <f t="shared" si="30"/>
        <v/>
      </c>
      <c r="W201" s="8" t="str">
        <f t="shared" si="31"/>
        <v/>
      </c>
      <c r="X201" s="8" t="str">
        <f t="shared" si="32"/>
        <v/>
      </c>
    </row>
    <row r="202" spans="1:24">
      <c r="A202" s="4" t="s">
        <v>241</v>
      </c>
      <c r="B202" s="4">
        <v>1</v>
      </c>
      <c r="C202" s="1" cm="1">
        <f t="array" ref="C202">_xll.H($A202,25)/$B202</f>
        <v>-943.40830212402352</v>
      </c>
      <c r="D202" s="1" cm="1">
        <f t="array" ref="D202">_xll.S($A202,25)/$B202</f>
        <v>212.12880319213869</v>
      </c>
      <c r="E202" s="1" cm="1">
        <f t="array" ref="E202">_xll.CP($A202,25)/$B202</f>
        <v>117.57039361572267</v>
      </c>
      <c r="F202" s="8"/>
      <c r="H202" s="4" t="s">
        <v>634</v>
      </c>
      <c r="I202" s="1" t="e" cm="1">
        <f t="array" ref="I202">_xll.H($H202,25)/$B202</f>
        <v>#VALUE!</v>
      </c>
      <c r="J202" s="1" t="e" cm="1">
        <f t="array" ref="J202">_xll.S($H202,25)/$B202</f>
        <v>#VALUE!</v>
      </c>
      <c r="K202" s="1" t="e" cm="1">
        <f t="array" ref="K202">_xll.CP($H202,25)/$B202</f>
        <v>#VALUE!</v>
      </c>
      <c r="L202" s="8" t="e" cm="1">
        <f t="array" ref="L202">IF(_xll.DE(H202)&gt;0,_xll.MW(H202)/(602.2*_xll.DE(H202)),"")/B202</f>
        <v>#VALUE!</v>
      </c>
      <c r="N202" s="1" t="str">
        <f t="shared" si="33"/>
        <v/>
      </c>
      <c r="O202" s="1" t="str">
        <f t="shared" si="27"/>
        <v/>
      </c>
      <c r="Q202" s="1" t="str">
        <f t="shared" si="28"/>
        <v/>
      </c>
      <c r="R202" s="1" t="str">
        <f t="shared" si="29"/>
        <v/>
      </c>
      <c r="T202" s="1" t="str">
        <f t="shared" si="26"/>
        <v/>
      </c>
      <c r="U202" s="1" t="str">
        <f t="shared" si="30"/>
        <v/>
      </c>
      <c r="W202" s="8" t="str">
        <f t="shared" si="31"/>
        <v/>
      </c>
      <c r="X202" s="8" t="str">
        <f t="shared" si="32"/>
        <v/>
      </c>
    </row>
    <row r="203" spans="1:24">
      <c r="A203" s="1" t="s">
        <v>341</v>
      </c>
      <c r="B203" s="4">
        <v>1</v>
      </c>
      <c r="C203" s="1" cm="1">
        <f t="array" ref="C203">_xll.H($A203,25)/$B203</f>
        <v>-1164.8260852050782</v>
      </c>
      <c r="D203" s="1" cm="1">
        <f t="array" ref="D203">_xll.S($A203,25)/$B203</f>
        <v>167.36</v>
      </c>
      <c r="E203" s="1" cm="1">
        <f t="array" ref="E203">_xll.CP($A203,25)/$B203</f>
        <v>117.98880319213868</v>
      </c>
      <c r="F203" s="8"/>
      <c r="H203" s="1" t="s">
        <v>635</v>
      </c>
      <c r="I203" s="1" t="e" cm="1">
        <f t="array" ref="I203">_xll.H($H203,25)/$B203</f>
        <v>#VALUE!</v>
      </c>
      <c r="J203" s="1" t="e" cm="1">
        <f t="array" ref="J203">_xll.S($H203,25)/$B203</f>
        <v>#VALUE!</v>
      </c>
      <c r="K203" s="1" t="e" cm="1">
        <f t="array" ref="K203">_xll.CP($H203,25)/$B203</f>
        <v>#VALUE!</v>
      </c>
      <c r="L203" s="8" t="e" cm="1">
        <f t="array" ref="L203">IF(_xll.DE(H203)&gt;0,_xll.MW(H203)/(602.2*_xll.DE(H203)),"")/B203</f>
        <v>#VALUE!</v>
      </c>
      <c r="N203" s="1" t="str">
        <f t="shared" si="33"/>
        <v/>
      </c>
      <c r="O203" s="1" t="str">
        <f t="shared" si="27"/>
        <v/>
      </c>
      <c r="Q203" s="1" t="str">
        <f t="shared" si="28"/>
        <v/>
      </c>
      <c r="R203" s="1" t="str">
        <f t="shared" si="29"/>
        <v/>
      </c>
      <c r="T203" s="1" t="str">
        <f t="shared" si="26"/>
        <v/>
      </c>
      <c r="U203" s="1" t="str">
        <f t="shared" si="30"/>
        <v/>
      </c>
      <c r="W203" s="8" t="str">
        <f t="shared" si="31"/>
        <v/>
      </c>
      <c r="X203" s="8" t="str">
        <f t="shared" si="32"/>
        <v/>
      </c>
    </row>
    <row r="204" spans="1:24">
      <c r="A204" s="4" t="s">
        <v>196</v>
      </c>
      <c r="B204" s="4">
        <v>1</v>
      </c>
      <c r="C204" s="1" cm="1">
        <f t="array" ref="C204">_xll.H($A204,25)/$B204</f>
        <v>-1243.0000290527344</v>
      </c>
      <c r="D204" s="1" cm="1">
        <f t="array" ref="D204">_xll.S($A204,25)/$B204</f>
        <v>162.79999798583984</v>
      </c>
      <c r="E204" s="1" cm="1">
        <f t="array" ref="E204">_xll.CP($A204,25)/$B204</f>
        <v>118.80000543212891</v>
      </c>
      <c r="F204" s="8"/>
      <c r="H204" s="4" t="s">
        <v>636</v>
      </c>
      <c r="I204" s="1" t="e" cm="1">
        <f t="array" ref="I204">_xll.H($H204,25)/$B204</f>
        <v>#VALUE!</v>
      </c>
      <c r="J204" s="1" t="e" cm="1">
        <f t="array" ref="J204">_xll.S($H204,25)/$B204</f>
        <v>#VALUE!</v>
      </c>
      <c r="K204" s="1" t="e" cm="1">
        <f t="array" ref="K204">_xll.CP($H204,25)/$B204</f>
        <v>#VALUE!</v>
      </c>
      <c r="L204" s="8" t="e" cm="1">
        <f t="array" ref="L204">IF(_xll.DE(H204)&gt;0,_xll.MW(H204)/(602.2*_xll.DE(H204)),"")/B204</f>
        <v>#VALUE!</v>
      </c>
      <c r="N204" s="1" t="str">
        <f t="shared" si="33"/>
        <v/>
      </c>
      <c r="O204" s="1" t="str">
        <f t="shared" si="27"/>
        <v/>
      </c>
      <c r="Q204" s="1" t="str">
        <f t="shared" si="28"/>
        <v/>
      </c>
      <c r="R204" s="1" t="str">
        <f t="shared" si="29"/>
        <v/>
      </c>
      <c r="T204" s="1" t="str">
        <f t="shared" si="26"/>
        <v/>
      </c>
      <c r="U204" s="1" t="str">
        <f t="shared" si="30"/>
        <v/>
      </c>
      <c r="W204" s="8" t="str">
        <f t="shared" si="31"/>
        <v/>
      </c>
      <c r="X204" s="8" t="str">
        <f t="shared" si="32"/>
        <v/>
      </c>
    </row>
    <row r="205" spans="1:24">
      <c r="A205" s="4" t="s">
        <v>224</v>
      </c>
      <c r="B205" s="4">
        <v>1</v>
      </c>
      <c r="C205" s="1" cm="1">
        <f t="array" ref="C205">_xll.H($A205,25)/$B205</f>
        <v>-1466.0000275878906</v>
      </c>
      <c r="D205" s="1" cm="1">
        <f t="array" ref="D205">_xll.S($A205,25)/$B205</f>
        <v>174.10000927734376</v>
      </c>
      <c r="E205" s="1" cm="1">
        <f t="array" ref="E205">_xll.CP($A205,25)/$B205</f>
        <v>119.69999700927735</v>
      </c>
      <c r="F205" s="8"/>
      <c r="H205" s="4" t="s">
        <v>637</v>
      </c>
      <c r="I205" s="1" t="e" cm="1">
        <f t="array" ref="I205">_xll.H($H205,25)/$B205</f>
        <v>#VALUE!</v>
      </c>
      <c r="J205" s="1" t="e" cm="1">
        <f t="array" ref="J205">_xll.S($H205,25)/$B205</f>
        <v>#VALUE!</v>
      </c>
      <c r="K205" s="1" t="e" cm="1">
        <f t="array" ref="K205">_xll.CP($H205,25)/$B205</f>
        <v>#VALUE!</v>
      </c>
      <c r="L205" s="8" t="e" cm="1">
        <f t="array" ref="L205">IF(_xll.DE(H205)&gt;0,_xll.MW(H205)/(602.2*_xll.DE(H205)),"")/B205</f>
        <v>#VALUE!</v>
      </c>
      <c r="N205" s="1" t="str">
        <f t="shared" si="33"/>
        <v/>
      </c>
      <c r="O205" s="1" t="str">
        <f t="shared" si="27"/>
        <v/>
      </c>
      <c r="Q205" s="1" t="str">
        <f t="shared" si="28"/>
        <v/>
      </c>
      <c r="R205" s="1" t="str">
        <f t="shared" si="29"/>
        <v/>
      </c>
      <c r="T205" s="1" t="str">
        <f t="shared" si="26"/>
        <v/>
      </c>
      <c r="U205" s="1" t="str">
        <f t="shared" si="30"/>
        <v/>
      </c>
      <c r="W205" s="8" t="str">
        <f t="shared" si="31"/>
        <v/>
      </c>
      <c r="X205" s="8" t="str">
        <f t="shared" si="32"/>
        <v/>
      </c>
    </row>
    <row r="206" spans="1:24">
      <c r="A206" s="4" t="s">
        <v>228</v>
      </c>
      <c r="B206" s="4">
        <v>1</v>
      </c>
      <c r="C206" s="1" cm="1">
        <f t="array" ref="C206">_xll.H($A206,25)/$B206</f>
        <v>-951.70001000976561</v>
      </c>
      <c r="D206" s="1" cm="1">
        <f t="array" ref="D206">_xll.S($A206,25)/$B206</f>
        <v>139.10001229858398</v>
      </c>
      <c r="E206" s="1" cm="1">
        <f t="array" ref="E206">_xll.CP($A206,25)/$B206</f>
        <v>119.82000210785596</v>
      </c>
      <c r="F206" s="8"/>
      <c r="H206" s="4" t="s">
        <v>638</v>
      </c>
      <c r="I206" s="1" t="e" cm="1">
        <f t="array" ref="I206">_xll.H($H206,25)/$B206</f>
        <v>#VALUE!</v>
      </c>
      <c r="J206" s="1" t="e" cm="1">
        <f t="array" ref="J206">_xll.S($H206,25)/$B206</f>
        <v>#VALUE!</v>
      </c>
      <c r="K206" s="1" t="e" cm="1">
        <f t="array" ref="K206">_xll.CP($H206,25)/$B206</f>
        <v>#VALUE!</v>
      </c>
      <c r="L206" s="8" t="e" cm="1">
        <f t="array" ref="L206">IF(_xll.DE(H206)&gt;0,_xll.MW(H206)/(602.2*_xll.DE(H206)),"")/B206</f>
        <v>#VALUE!</v>
      </c>
      <c r="N206" s="1" t="str">
        <f t="shared" si="33"/>
        <v/>
      </c>
      <c r="O206" s="1" t="str">
        <f t="shared" si="27"/>
        <v/>
      </c>
      <c r="Q206" s="1" t="str">
        <f t="shared" si="28"/>
        <v/>
      </c>
      <c r="R206" s="1" t="str">
        <f t="shared" si="29"/>
        <v/>
      </c>
      <c r="T206" s="1" t="str">
        <f t="shared" si="26"/>
        <v/>
      </c>
      <c r="U206" s="1" t="str">
        <f t="shared" si="30"/>
        <v/>
      </c>
      <c r="W206" s="8" t="str">
        <f t="shared" si="31"/>
        <v/>
      </c>
      <c r="X206" s="8" t="str">
        <f t="shared" si="32"/>
        <v/>
      </c>
    </row>
    <row r="207" spans="1:24">
      <c r="A207" s="4" t="s">
        <v>145</v>
      </c>
      <c r="B207" s="4">
        <v>1</v>
      </c>
      <c r="C207" s="1" cm="1">
        <f t="array" ref="C207">_xll.H($A207,25)/$B207</f>
        <v>-707.51442553710945</v>
      </c>
      <c r="D207" s="1" cm="1">
        <f t="array" ref="D207">_xll.S($A207,25)/$B207</f>
        <v>192.464</v>
      </c>
      <c r="E207" s="1" cm="1">
        <f t="array" ref="E207">_xll.CP($A207,25)/$B207</f>
        <v>119.82049866235174</v>
      </c>
      <c r="F207" s="8"/>
      <c r="H207" s="4" t="s">
        <v>639</v>
      </c>
      <c r="I207" s="1" t="e" cm="1">
        <f t="array" ref="I207">_xll.H($H207,25)/$B207</f>
        <v>#VALUE!</v>
      </c>
      <c r="J207" s="1" t="e" cm="1">
        <f t="array" ref="J207">_xll.S($H207,25)/$B207</f>
        <v>#VALUE!</v>
      </c>
      <c r="K207" s="1" t="e" cm="1">
        <f t="array" ref="K207">_xll.CP($H207,25)/$B207</f>
        <v>#VALUE!</v>
      </c>
      <c r="L207" s="8" t="e" cm="1">
        <f t="array" ref="L207">IF(_xll.DE(H207)&gt;0,_xll.MW(H207)/(602.2*_xll.DE(H207)),"")/B207</f>
        <v>#VALUE!</v>
      </c>
      <c r="N207" s="1" t="str">
        <f t="shared" si="33"/>
        <v/>
      </c>
      <c r="O207" s="1" t="str">
        <f t="shared" si="27"/>
        <v/>
      </c>
      <c r="Q207" s="1" t="str">
        <f t="shared" si="28"/>
        <v/>
      </c>
      <c r="R207" s="1" t="str">
        <f t="shared" si="29"/>
        <v/>
      </c>
      <c r="T207" s="1" t="str">
        <f t="shared" si="26"/>
        <v/>
      </c>
      <c r="U207" s="1" t="str">
        <f t="shared" si="30"/>
        <v/>
      </c>
      <c r="W207" s="8" t="str">
        <f t="shared" si="31"/>
        <v/>
      </c>
      <c r="X207" s="8" t="str">
        <f t="shared" si="32"/>
        <v/>
      </c>
    </row>
    <row r="208" spans="1:24">
      <c r="A208" s="4" t="s">
        <v>127</v>
      </c>
      <c r="B208" s="4">
        <v>1</v>
      </c>
      <c r="C208" s="1" cm="1">
        <f t="array" ref="C208">_xll.H($A208,25)/$B208</f>
        <v>-685.99998547363282</v>
      </c>
      <c r="D208" s="1" cm="1">
        <f t="array" ref="D208">_xll.S($A208,25)/$B208</f>
        <v>183.99999642944337</v>
      </c>
      <c r="E208" s="1" cm="1">
        <f t="array" ref="E208">_xll.CP($A208,25)/$B208</f>
        <v>120.00064989509433</v>
      </c>
      <c r="F208" s="8"/>
      <c r="H208" s="4" t="s">
        <v>640</v>
      </c>
      <c r="I208" s="1" t="e" cm="1">
        <f t="array" ref="I208">_xll.H($H208,25)/$B208</f>
        <v>#VALUE!</v>
      </c>
      <c r="J208" s="1" t="e" cm="1">
        <f t="array" ref="J208">_xll.S($H208,25)/$B208</f>
        <v>#VALUE!</v>
      </c>
      <c r="K208" s="1" t="e" cm="1">
        <f t="array" ref="K208">_xll.CP($H208,25)/$B208</f>
        <v>#VALUE!</v>
      </c>
      <c r="L208" s="8" t="e" cm="1">
        <f t="array" ref="L208">IF(_xll.DE(H208)&gt;0,_xll.MW(H208)/(602.2*_xll.DE(H208)),"")/B208</f>
        <v>#VALUE!</v>
      </c>
      <c r="N208" s="1" t="str">
        <f t="shared" si="33"/>
        <v/>
      </c>
      <c r="O208" s="1" t="str">
        <f t="shared" si="27"/>
        <v/>
      </c>
      <c r="Q208" s="1" t="str">
        <f t="shared" si="28"/>
        <v/>
      </c>
      <c r="R208" s="1" t="str">
        <f t="shared" si="29"/>
        <v/>
      </c>
      <c r="T208" s="1" t="str">
        <f t="shared" si="26"/>
        <v/>
      </c>
      <c r="U208" s="1" t="str">
        <f t="shared" si="30"/>
        <v/>
      </c>
      <c r="W208" s="8" t="str">
        <f t="shared" si="31"/>
        <v/>
      </c>
      <c r="X208" s="8" t="str">
        <f t="shared" si="32"/>
        <v/>
      </c>
    </row>
    <row r="209" spans="1:24">
      <c r="A209" s="4" t="s">
        <v>99</v>
      </c>
      <c r="B209" s="4">
        <v>1</v>
      </c>
      <c r="C209" s="1" cm="1">
        <f t="array" ref="C209">_xll.H($A209,25)/$B209</f>
        <v>-1136.7929787597657</v>
      </c>
      <c r="D209" s="1" cm="1">
        <f t="array" ref="D209">_xll.S($A209,25)/$B209</f>
        <v>120.08080319213867</v>
      </c>
      <c r="E209" s="1" cm="1">
        <f t="array" ref="E209">_xll.CP($A209,25)/$B209</f>
        <v>120.10170372009277</v>
      </c>
      <c r="F209" s="8"/>
      <c r="H209" s="4" t="s">
        <v>641</v>
      </c>
      <c r="I209" s="1" t="e" cm="1">
        <f t="array" ref="I209">_xll.H($H209,25)/$B209</f>
        <v>#VALUE!</v>
      </c>
      <c r="J209" s="1" t="e" cm="1">
        <f t="array" ref="J209">_xll.S($H209,25)/$B209</f>
        <v>#VALUE!</v>
      </c>
      <c r="K209" s="1" t="e" cm="1">
        <f t="array" ref="K209">_xll.CP($H209,25)/$B209</f>
        <v>#VALUE!</v>
      </c>
      <c r="L209" s="8" t="e" cm="1">
        <f t="array" ref="L209">IF(_xll.DE(H209)&gt;0,_xll.MW(H209)/(602.2*_xll.DE(H209)),"")/B209</f>
        <v>#VALUE!</v>
      </c>
      <c r="N209" s="1" t="str">
        <f t="shared" si="33"/>
        <v/>
      </c>
      <c r="O209" s="1" t="str">
        <f t="shared" si="27"/>
        <v/>
      </c>
      <c r="Q209" s="1" t="str">
        <f t="shared" si="28"/>
        <v/>
      </c>
      <c r="R209" s="1" t="str">
        <f t="shared" si="29"/>
        <v/>
      </c>
      <c r="T209" s="1" t="str">
        <f t="shared" si="26"/>
        <v/>
      </c>
      <c r="U209" s="1" t="str">
        <f t="shared" si="30"/>
        <v/>
      </c>
      <c r="W209" s="8" t="str">
        <f t="shared" si="31"/>
        <v/>
      </c>
      <c r="X209" s="8" t="str">
        <f t="shared" si="32"/>
        <v/>
      </c>
    </row>
    <row r="210" spans="1:24">
      <c r="A210" s="1" t="s">
        <v>288</v>
      </c>
      <c r="B210" s="4">
        <v>1</v>
      </c>
      <c r="C210" s="1" cm="1">
        <f t="array" ref="C210">_xll.H($A210,25)/$B210</f>
        <v>-990.3527872314454</v>
      </c>
      <c r="D210" s="1" cm="1">
        <f t="array" ref="D210">_xll.S($A210,25)/$B210</f>
        <v>190.6648946838379</v>
      </c>
      <c r="E210" s="1" cm="1">
        <f t="array" ref="E210">_xll.CP($A210,25)/$B210</f>
        <v>120.47119838979907</v>
      </c>
      <c r="F210" s="8"/>
      <c r="H210" s="1" t="s">
        <v>642</v>
      </c>
      <c r="I210" s="1" cm="1">
        <f t="array" ref="I210">_xll.H($H210,25)/$B210</f>
        <v>-1930.4980852050783</v>
      </c>
      <c r="J210" s="1" cm="1">
        <f t="array" ref="J210">_xll.S($H210,25)/$B210</f>
        <v>112.968</v>
      </c>
      <c r="K210" s="1" cm="1">
        <f t="array" ref="K210">_xll.CP($H210,25)/$B210</f>
        <v>92.043476549842367</v>
      </c>
      <c r="L210" s="8" cm="1">
        <f t="array" ref="L210">IF(_xll.DE(H210)&gt;0,_xll.MW(H210)/(602.2*_xll.DE(H210)),"")/B210</f>
        <v>5.9519699147780256E-2</v>
      </c>
      <c r="N210" s="1">
        <f t="shared" si="33"/>
        <v>190.6648946838379</v>
      </c>
      <c r="O210" s="1">
        <f t="shared" si="27"/>
        <v>112.968</v>
      </c>
      <c r="Q210" s="1">
        <f t="shared" si="28"/>
        <v>-990.3527872314454</v>
      </c>
      <c r="R210" s="1">
        <f t="shared" si="29"/>
        <v>-1930.4980852050783</v>
      </c>
      <c r="T210" s="1">
        <f t="shared" si="26"/>
        <v>120.47119838979907</v>
      </c>
      <c r="U210" s="1">
        <f t="shared" si="30"/>
        <v>92.043476549842367</v>
      </c>
      <c r="W210" s="8" t="str">
        <f t="shared" si="31"/>
        <v/>
      </c>
      <c r="X210" s="8" t="str">
        <f t="shared" si="32"/>
        <v/>
      </c>
    </row>
    <row r="211" spans="1:24">
      <c r="A211" s="4" t="s">
        <v>221</v>
      </c>
      <c r="B211" s="4">
        <v>1</v>
      </c>
      <c r="C211" s="1" cm="1">
        <f t="array" ref="C211">_xll.H($A211,25)/$B211</f>
        <v>-1690.000059326172</v>
      </c>
      <c r="D211" s="1" cm="1">
        <f t="array" ref="D211">_xll.S($A211,25)/$B211</f>
        <v>185.39998864746096</v>
      </c>
      <c r="E211" s="1" cm="1">
        <f t="array" ref="E211">_xll.CP($A211,25)/$B211</f>
        <v>120.90000173950196</v>
      </c>
      <c r="F211" s="8"/>
      <c r="H211" s="4" t="s">
        <v>643</v>
      </c>
      <c r="I211" s="1" t="e" cm="1">
        <f t="array" ref="I211">_xll.H($H211,25)/$B211</f>
        <v>#VALUE!</v>
      </c>
      <c r="J211" s="1" t="e" cm="1">
        <f t="array" ref="J211">_xll.S($H211,25)/$B211</f>
        <v>#VALUE!</v>
      </c>
      <c r="K211" s="1" t="e" cm="1">
        <f t="array" ref="K211">_xll.CP($H211,25)/$B211</f>
        <v>#VALUE!</v>
      </c>
      <c r="L211" s="8" t="e" cm="1">
        <f t="array" ref="L211">IF(_xll.DE(H211)&gt;0,_xll.MW(H211)/(602.2*_xll.DE(H211)),"")/B211</f>
        <v>#VALUE!</v>
      </c>
      <c r="N211" s="1" t="str">
        <f t="shared" si="33"/>
        <v/>
      </c>
      <c r="O211" s="1" t="str">
        <f t="shared" si="27"/>
        <v/>
      </c>
      <c r="Q211" s="1" t="str">
        <f t="shared" si="28"/>
        <v/>
      </c>
      <c r="R211" s="1" t="str">
        <f t="shared" si="29"/>
        <v/>
      </c>
      <c r="T211" s="1" t="str">
        <f t="shared" si="26"/>
        <v/>
      </c>
      <c r="U211" s="1" t="str">
        <f t="shared" si="30"/>
        <v/>
      </c>
      <c r="W211" s="8" t="str">
        <f t="shared" si="31"/>
        <v/>
      </c>
      <c r="X211" s="8" t="str">
        <f t="shared" si="32"/>
        <v/>
      </c>
    </row>
    <row r="212" spans="1:24">
      <c r="A212" s="4" t="s">
        <v>164</v>
      </c>
      <c r="B212" s="4">
        <v>1</v>
      </c>
      <c r="C212" s="1" cm="1">
        <f t="array" ref="C212">_xll.H($A212,25)/$B212</f>
        <v>-1043.9999974365235</v>
      </c>
      <c r="D212" s="1" cm="1">
        <f t="array" ref="D212">_xll.S($A212,25)/$B212</f>
        <v>193.69999609375</v>
      </c>
      <c r="E212" s="1" cm="1">
        <f t="array" ref="E212">_xll.CP($A212,25)/$B212</f>
        <v>121.26633320786134</v>
      </c>
      <c r="F212" s="8"/>
      <c r="H212" s="4" t="s">
        <v>644</v>
      </c>
      <c r="I212" s="1" cm="1">
        <f t="array" ref="I212">_xll.H($H212,25)/$B212</f>
        <v>-1944.9999711914063</v>
      </c>
      <c r="J212" s="1" cm="1">
        <f t="array" ref="J212">_xll.S($H212,25)/$B212</f>
        <v>146.8999871826172</v>
      </c>
      <c r="K212" s="1" cm="1">
        <f t="array" ref="K212">_xll.CP($H212,25)/$B212</f>
        <v>115.08640535233994</v>
      </c>
      <c r="L212" s="8" t="e" cm="1">
        <f t="array" ref="L212">IF(_xll.DE(H212)&gt;0,_xll.MW(H212)/(602.2*_xll.DE(H212)),"")/B212</f>
        <v>#VALUE!</v>
      </c>
      <c r="N212" s="1">
        <f t="shared" si="33"/>
        <v>193.69999609375</v>
      </c>
      <c r="O212" s="1">
        <f t="shared" si="27"/>
        <v>146.8999871826172</v>
      </c>
      <c r="Q212" s="1">
        <f t="shared" si="28"/>
        <v>-1043.9999974365235</v>
      </c>
      <c r="R212" s="1">
        <f t="shared" si="29"/>
        <v>-1944.9999711914063</v>
      </c>
      <c r="T212" s="1">
        <f t="shared" si="26"/>
        <v>121.26633320786134</v>
      </c>
      <c r="U212" s="1">
        <f t="shared" si="30"/>
        <v>115.08640535233994</v>
      </c>
      <c r="W212" s="8" t="str">
        <f t="shared" si="31"/>
        <v/>
      </c>
      <c r="X212" s="8" t="str">
        <f t="shared" si="32"/>
        <v/>
      </c>
    </row>
    <row r="213" spans="1:24">
      <c r="A213" s="1" t="s">
        <v>19</v>
      </c>
      <c r="B213" s="4">
        <v>1</v>
      </c>
      <c r="C213" s="1" cm="1">
        <f t="array" ref="C213">_xll.H($A213,25)/$B213</f>
        <v>-968.69999987792971</v>
      </c>
      <c r="D213" s="1" cm="1">
        <f t="array" ref="D213">_xll.S($A213,25)/$B213</f>
        <v>201.00000225830078</v>
      </c>
      <c r="E213" s="1" cm="1">
        <f t="array" ref="E213">_xll.CP($A213,25)/$B213</f>
        <v>121.40000238037109</v>
      </c>
      <c r="F213" s="8"/>
      <c r="H213" s="1" t="s">
        <v>645</v>
      </c>
      <c r="I213" s="1" cm="1">
        <f t="array" ref="I213">_xll.H($H213,25)/$B213</f>
        <v>-1850.0000090332032</v>
      </c>
      <c r="J213" s="1" cm="1">
        <f t="array" ref="J213">_xll.S($H213,25)/$B213</f>
        <v>147.25169702148438</v>
      </c>
      <c r="K213" s="1" cm="1">
        <f t="array" ref="K213">_xll.CP($H213,25)/$B213</f>
        <v>116.19336550733574</v>
      </c>
      <c r="L213" s="8" cm="1">
        <f t="array" ref="L213">IF(_xll.DE(H213)&gt;0,_xll.MW(H213)/(602.2*_xll.DE(H213)),"")/B213</f>
        <v>7.4841453859361848E-2</v>
      </c>
      <c r="N213" s="1">
        <f t="shared" si="33"/>
        <v>201.00000225830078</v>
      </c>
      <c r="O213" s="1">
        <f t="shared" si="27"/>
        <v>147.25169702148438</v>
      </c>
      <c r="Q213" s="1">
        <f t="shared" si="28"/>
        <v>-968.69999987792971</v>
      </c>
      <c r="R213" s="1">
        <f t="shared" si="29"/>
        <v>-1850.0000090332032</v>
      </c>
      <c r="T213" s="1">
        <f t="shared" si="26"/>
        <v>121.40000238037109</v>
      </c>
      <c r="U213" s="1">
        <f t="shared" si="30"/>
        <v>116.19336550733574</v>
      </c>
      <c r="W213" s="8" t="str">
        <f t="shared" si="31"/>
        <v/>
      </c>
      <c r="X213" s="8" t="str">
        <f t="shared" si="32"/>
        <v/>
      </c>
    </row>
    <row r="214" spans="1:24">
      <c r="A214" s="4" t="s">
        <v>376</v>
      </c>
      <c r="B214" s="4">
        <v>1</v>
      </c>
      <c r="C214" s="1" cm="1">
        <f t="array" ref="C214">_xll.H($A214,25)/$B214</f>
        <v>-849.90002636718748</v>
      </c>
      <c r="D214" s="1" cm="1">
        <f t="array" ref="D214">_xll.S($A214,25)/$B214</f>
        <v>197.8999887084961</v>
      </c>
      <c r="E214" s="1" cm="1">
        <f t="array" ref="E214">_xll.CP($A214,25)/$B214</f>
        <v>126.16999923706055</v>
      </c>
      <c r="F214" s="8"/>
      <c r="H214" s="4" t="s">
        <v>646</v>
      </c>
      <c r="I214" s="1" t="e" cm="1">
        <f t="array" ref="I214">_xll.H($H214,25)/$B214</f>
        <v>#VALUE!</v>
      </c>
      <c r="J214" s="1" t="e" cm="1">
        <f t="array" ref="J214">_xll.S($H214,25)/$B214</f>
        <v>#VALUE!</v>
      </c>
      <c r="K214" s="1" t="e" cm="1">
        <f t="array" ref="K214">_xll.CP($H214,25)/$B214</f>
        <v>#VALUE!</v>
      </c>
      <c r="L214" s="8" t="e" cm="1">
        <f t="array" ref="L214">IF(_xll.DE(H214)&gt;0,_xll.MW(H214)/(602.2*_xll.DE(H214)),"")/B214</f>
        <v>#VALUE!</v>
      </c>
      <c r="N214" s="1" t="str">
        <f t="shared" si="33"/>
        <v/>
      </c>
      <c r="O214" s="1" t="str">
        <f t="shared" si="27"/>
        <v/>
      </c>
      <c r="Q214" s="1" t="str">
        <f t="shared" si="28"/>
        <v/>
      </c>
      <c r="R214" s="1" t="str">
        <f t="shared" si="29"/>
        <v/>
      </c>
      <c r="T214" s="1" t="str">
        <f t="shared" si="26"/>
        <v/>
      </c>
      <c r="U214" s="1" t="str">
        <f t="shared" si="30"/>
        <v/>
      </c>
      <c r="W214" s="8" t="str">
        <f t="shared" si="31"/>
        <v/>
      </c>
      <c r="X214" s="8" t="str">
        <f t="shared" si="32"/>
        <v/>
      </c>
    </row>
    <row r="215" spans="1:24">
      <c r="A215" s="4" t="s">
        <v>151</v>
      </c>
      <c r="B215" s="4">
        <v>1</v>
      </c>
      <c r="C215" s="1" cm="1">
        <f t="array" ref="C215">_xll.H($A215,25)/$B215</f>
        <v>-476.976</v>
      </c>
      <c r="D215" s="1" cm="1">
        <f t="array" ref="D215">_xll.S($A215,25)/$B215</f>
        <v>223.84400000000002</v>
      </c>
      <c r="E215" s="1" cm="1">
        <f t="array" ref="E215">_xll.CP($A215,25)/$B215</f>
        <v>129.65605231047113</v>
      </c>
      <c r="F215" s="8"/>
      <c r="H215" s="4" t="s">
        <v>647</v>
      </c>
      <c r="I215" s="1" cm="1">
        <f t="array" ref="I215">_xll.H($H215,25)/$B215</f>
        <v>-1151.0600510253907</v>
      </c>
      <c r="J215" s="1" cm="1">
        <f t="array" ref="J215">_xll.S($H215,25)/$B215</f>
        <v>116.39049935913087</v>
      </c>
      <c r="K215" s="1" cm="1">
        <f t="array" ref="K215">_xll.CP($H215,25)/$B215</f>
        <v>125.05658841752961</v>
      </c>
      <c r="L215" s="8" t="e" cm="1">
        <f t="array" ref="L215">IF(_xll.DE(H215)&gt;0,_xll.MW(H215)/(602.2*_xll.DE(H215)),"")/B215</f>
        <v>#VALUE!</v>
      </c>
      <c r="N215" s="1">
        <f t="shared" si="33"/>
        <v>223.84400000000002</v>
      </c>
      <c r="O215" s="1">
        <f t="shared" si="27"/>
        <v>116.39049935913087</v>
      </c>
      <c r="Q215" s="1">
        <f t="shared" si="28"/>
        <v>-476.976</v>
      </c>
      <c r="R215" s="1">
        <f t="shared" si="29"/>
        <v>-1151.0600510253907</v>
      </c>
      <c r="T215" s="1">
        <f t="shared" si="26"/>
        <v>129.65605231047113</v>
      </c>
      <c r="U215" s="1">
        <f t="shared" si="30"/>
        <v>125.05658841752961</v>
      </c>
      <c r="W215" s="8" t="str">
        <f t="shared" si="31"/>
        <v/>
      </c>
      <c r="X215" s="8" t="str">
        <f t="shared" si="32"/>
        <v/>
      </c>
    </row>
    <row r="216" spans="1:24">
      <c r="A216" s="4" t="s">
        <v>368</v>
      </c>
      <c r="B216" s="4">
        <v>1</v>
      </c>
      <c r="C216" s="1" cm="1">
        <f t="array" ref="C216">_xll.H($A216,25)/$B216</f>
        <v>-1251.1809697265626</v>
      </c>
      <c r="D216" s="1" cm="1">
        <f t="array" ref="D216">_xll.S($A216,25)/$B216</f>
        <v>200.70539978027344</v>
      </c>
      <c r="E216" s="1" cm="1">
        <f t="array" ref="E216">_xll.CP($A216,25)/$B216</f>
        <v>134.99999746704103</v>
      </c>
      <c r="F216" s="8"/>
      <c r="H216" s="4" t="s">
        <v>648</v>
      </c>
      <c r="I216" s="1" t="e" cm="1">
        <f t="array" ref="I216">_xll.H($H216,25)/$B216</f>
        <v>#VALUE!</v>
      </c>
      <c r="J216" s="1" t="e" cm="1">
        <f t="array" ref="J216">_xll.S($H216,25)/$B216</f>
        <v>#VALUE!</v>
      </c>
      <c r="K216" s="1" t="e" cm="1">
        <f t="array" ref="K216">_xll.CP($H216,25)/$B216</f>
        <v>#VALUE!</v>
      </c>
      <c r="L216" s="8" t="e" cm="1">
        <f t="array" ref="L216">IF(_xll.DE(H216)&gt;0,_xll.MW(H216)/(602.2*_xll.DE(H216)),"")/B216</f>
        <v>#VALUE!</v>
      </c>
      <c r="N216" s="1" t="str">
        <f t="shared" si="33"/>
        <v/>
      </c>
      <c r="O216" s="1" t="str">
        <f t="shared" si="27"/>
        <v/>
      </c>
      <c r="Q216" s="1" t="str">
        <f t="shared" si="28"/>
        <v/>
      </c>
      <c r="R216" s="1" t="str">
        <f t="shared" si="29"/>
        <v/>
      </c>
      <c r="T216" s="1" t="str">
        <f t="shared" si="26"/>
        <v/>
      </c>
      <c r="U216" s="1" t="str">
        <f t="shared" si="30"/>
        <v/>
      </c>
      <c r="W216" s="8" t="str">
        <f t="shared" si="31"/>
        <v/>
      </c>
      <c r="X216" s="8" t="str">
        <f t="shared" si="32"/>
        <v/>
      </c>
    </row>
    <row r="217" spans="1:24">
      <c r="A217" s="4" t="s">
        <v>235</v>
      </c>
      <c r="B217" s="4">
        <v>1</v>
      </c>
      <c r="C217" s="1" cm="1">
        <f t="array" ref="C217">_xll.H($A217,25)/$B217</f>
        <v>-1103.3000383300782</v>
      </c>
      <c r="D217" s="1" cm="1">
        <f t="array" ref="D217">_xll.S($A217,25)/$B217</f>
        <v>180.84019412231447</v>
      </c>
      <c r="E217" s="1" cm="1">
        <f t="array" ref="E217">_xll.CP($A217,25)/$B217</f>
        <v>137.50000067138672</v>
      </c>
      <c r="F217" s="8"/>
      <c r="H217" s="4" t="s">
        <v>649</v>
      </c>
      <c r="I217" s="1" t="e" cm="1">
        <f t="array" ref="I217">_xll.H($H217,25)/$B217</f>
        <v>#VALUE!</v>
      </c>
      <c r="J217" s="1" t="e" cm="1">
        <f t="array" ref="J217">_xll.S($H217,25)/$B217</f>
        <v>#VALUE!</v>
      </c>
      <c r="K217" s="1" t="e" cm="1">
        <f t="array" ref="K217">_xll.CP($H217,25)/$B217</f>
        <v>#VALUE!</v>
      </c>
      <c r="L217" s="8" t="e" cm="1">
        <f t="array" ref="L217">IF(_xll.DE(H217)&gt;0,_xll.MW(H217)/(602.2*_xll.DE(H217)),"")/B217</f>
        <v>#VALUE!</v>
      </c>
      <c r="N217" s="1" t="str">
        <f t="shared" si="33"/>
        <v/>
      </c>
      <c r="O217" s="1" t="str">
        <f t="shared" si="27"/>
        <v/>
      </c>
      <c r="Q217" s="1" t="str">
        <f t="shared" si="28"/>
        <v/>
      </c>
      <c r="R217" s="1" t="str">
        <f t="shared" si="29"/>
        <v/>
      </c>
      <c r="T217" s="1" t="str">
        <f t="shared" si="26"/>
        <v/>
      </c>
      <c r="U217" s="1" t="str">
        <f t="shared" si="30"/>
        <v/>
      </c>
      <c r="W217" s="8" t="str">
        <f t="shared" si="31"/>
        <v/>
      </c>
      <c r="X217" s="8" t="str">
        <f t="shared" si="32"/>
        <v/>
      </c>
    </row>
    <row r="218" spans="1:24">
      <c r="A218" s="4" t="s">
        <v>264</v>
      </c>
      <c r="B218" s="4">
        <v>1</v>
      </c>
      <c r="C218" s="1" cm="1">
        <f t="array" ref="C218">_xll.H($A218,25)/$B218</f>
        <v>-443.50400000000002</v>
      </c>
      <c r="D218" s="1" cm="1">
        <f t="array" ref="D218">_xll.S($A218,25)/$B218</f>
        <v>166.52319680786132</v>
      </c>
      <c r="E218" s="1" cm="1">
        <f t="array" ref="E218">_xll.CP($A218,25)/$B218</f>
        <v>138.072</v>
      </c>
      <c r="F218" s="8"/>
      <c r="H218" s="4" t="s">
        <v>650</v>
      </c>
      <c r="I218" s="1" t="e" cm="1">
        <f t="array" ref="I218">_xll.H($H218,25)/$B218</f>
        <v>#VALUE!</v>
      </c>
      <c r="J218" s="1" t="e" cm="1">
        <f t="array" ref="J218">_xll.S($H218,25)/$B218</f>
        <v>#VALUE!</v>
      </c>
      <c r="K218" s="1" t="e" cm="1">
        <f t="array" ref="K218">_xll.CP($H218,25)/$B218</f>
        <v>#VALUE!</v>
      </c>
      <c r="L218" s="8" t="e" cm="1">
        <f t="array" ref="L218">IF(_xll.DE(H218)&gt;0,_xll.MW(H218)/(602.2*_xll.DE(H218)),"")/B218</f>
        <v>#VALUE!</v>
      </c>
      <c r="N218" s="1" t="str">
        <f t="shared" si="33"/>
        <v/>
      </c>
      <c r="O218" s="1" t="str">
        <f t="shared" si="27"/>
        <v/>
      </c>
      <c r="Q218" s="1" t="str">
        <f t="shared" si="28"/>
        <v/>
      </c>
      <c r="R218" s="1" t="str">
        <f t="shared" si="29"/>
        <v/>
      </c>
      <c r="T218" s="1" t="str">
        <f t="shared" si="26"/>
        <v/>
      </c>
      <c r="U218" s="1" t="str">
        <f t="shared" si="30"/>
        <v/>
      </c>
      <c r="W218" s="8" t="str">
        <f t="shared" si="31"/>
        <v/>
      </c>
      <c r="X218" s="8" t="str">
        <f t="shared" si="32"/>
        <v/>
      </c>
    </row>
    <row r="219" spans="1:24">
      <c r="A219" s="4" t="s">
        <v>54</v>
      </c>
      <c r="B219" s="4">
        <v>1</v>
      </c>
      <c r="C219" s="1" cm="1">
        <f t="array" ref="C219">_xll.H($A219,25)/$B219</f>
        <v>-1087.9999899902343</v>
      </c>
      <c r="D219" s="1" cm="1">
        <f t="array" ref="D219">_xll.S($A219,25)/$B219</f>
        <v>183.20100411987306</v>
      </c>
      <c r="E219" s="1" cm="1">
        <f t="array" ref="E219">_xll.CP($A219,25)/$B219</f>
        <v>138.8999928894043</v>
      </c>
      <c r="F219" s="8"/>
      <c r="H219" s="4" t="s">
        <v>651</v>
      </c>
      <c r="I219" s="1" t="e" cm="1">
        <f t="array" ref="I219">_xll.H($H219,25)/$B219</f>
        <v>#VALUE!</v>
      </c>
      <c r="J219" s="1" t="e" cm="1">
        <f t="array" ref="J219">_xll.S($H219,25)/$B219</f>
        <v>#VALUE!</v>
      </c>
      <c r="K219" s="1" t="e" cm="1">
        <f t="array" ref="K219">_xll.CP($H219,25)/$B219</f>
        <v>#VALUE!</v>
      </c>
      <c r="L219" s="8" t="e" cm="1">
        <f t="array" ref="L219">IF(_xll.DE(H219)&gt;0,_xll.MW(H219)/(602.2*_xll.DE(H219)),"")/B219</f>
        <v>#VALUE!</v>
      </c>
      <c r="N219" s="1" t="str">
        <f t="shared" si="33"/>
        <v/>
      </c>
      <c r="O219" s="1" t="str">
        <f t="shared" si="27"/>
        <v/>
      </c>
      <c r="Q219" s="1" t="str">
        <f t="shared" si="28"/>
        <v/>
      </c>
      <c r="R219" s="1" t="str">
        <f t="shared" si="29"/>
        <v/>
      </c>
      <c r="T219" s="1" t="str">
        <f t="shared" si="26"/>
        <v/>
      </c>
      <c r="U219" s="1" t="str">
        <f t="shared" si="30"/>
        <v/>
      </c>
      <c r="W219" s="8" t="str">
        <f t="shared" si="31"/>
        <v/>
      </c>
      <c r="X219" s="8" t="str">
        <f t="shared" si="32"/>
        <v/>
      </c>
    </row>
    <row r="220" spans="1:24">
      <c r="A220" s="4" t="s">
        <v>161</v>
      </c>
      <c r="B220" s="4">
        <v>1</v>
      </c>
      <c r="C220" s="1" cm="1">
        <f t="array" ref="C220">_xll.H($A220,25)/$B220</f>
        <v>-654.99997766113279</v>
      </c>
      <c r="D220" s="1" cm="1">
        <f t="array" ref="D220">_xll.S($A220,25)/$B220</f>
        <v>202.00000354003907</v>
      </c>
      <c r="E220" s="1" cm="1">
        <f t="array" ref="E220">_xll.CP($A220,25)/$B220</f>
        <v>139.89971154308304</v>
      </c>
      <c r="F220" s="8"/>
      <c r="H220" s="4" t="s">
        <v>652</v>
      </c>
      <c r="I220" s="1" t="e" cm="1">
        <f t="array" ref="I220">_xll.H($H220,25)/$B220</f>
        <v>#VALUE!</v>
      </c>
      <c r="J220" s="1" t="e" cm="1">
        <f t="array" ref="J220">_xll.S($H220,25)/$B220</f>
        <v>#VALUE!</v>
      </c>
      <c r="K220" s="1" t="e" cm="1">
        <f t="array" ref="K220">_xll.CP($H220,25)/$B220</f>
        <v>#VALUE!</v>
      </c>
      <c r="L220" s="8" t="e" cm="1">
        <f t="array" ref="L220">IF(_xll.DE(H220)&gt;0,_xll.MW(H220)/(602.2*_xll.DE(H220)),"")/B220</f>
        <v>#VALUE!</v>
      </c>
      <c r="N220" s="1" t="str">
        <f t="shared" si="33"/>
        <v/>
      </c>
      <c r="O220" s="1" t="str">
        <f t="shared" si="27"/>
        <v/>
      </c>
      <c r="Q220" s="1" t="str">
        <f t="shared" si="28"/>
        <v/>
      </c>
      <c r="R220" s="1" t="str">
        <f t="shared" si="29"/>
        <v/>
      </c>
      <c r="T220" s="1" t="str">
        <f t="shared" si="26"/>
        <v/>
      </c>
      <c r="U220" s="1" t="str">
        <f t="shared" si="30"/>
        <v/>
      </c>
      <c r="W220" s="8" t="str">
        <f t="shared" si="31"/>
        <v/>
      </c>
      <c r="X220" s="8" t="str">
        <f t="shared" si="32"/>
        <v/>
      </c>
    </row>
    <row r="221" spans="1:24">
      <c r="A221" s="4" t="s">
        <v>370</v>
      </c>
      <c r="B221" s="4">
        <v>1</v>
      </c>
      <c r="C221" s="1" cm="1">
        <f t="array" ref="C221">_xll.H($A221,25)/$B221</f>
        <v>-1288.2989028320312</v>
      </c>
      <c r="D221" s="1" cm="1">
        <f t="array" ref="D221">_xll.S($A221,25)/$B221</f>
        <v>196.20569726562502</v>
      </c>
      <c r="E221" s="1" cm="1">
        <f t="array" ref="E221">_xll.CP($A221,25)/$B221</f>
        <v>140.00000387573243</v>
      </c>
      <c r="F221" s="8"/>
      <c r="H221" s="4" t="s">
        <v>653</v>
      </c>
      <c r="I221" s="1" t="e" cm="1">
        <f t="array" ref="I221">_xll.H($H221,25)/$B221</f>
        <v>#VALUE!</v>
      </c>
      <c r="J221" s="1" t="e" cm="1">
        <f t="array" ref="J221">_xll.S($H221,25)/$B221</f>
        <v>#VALUE!</v>
      </c>
      <c r="K221" s="1" t="e" cm="1">
        <f t="array" ref="K221">_xll.CP($H221,25)/$B221</f>
        <v>#VALUE!</v>
      </c>
      <c r="L221" s="8" t="e" cm="1">
        <f t="array" ref="L221">IF(_xll.DE(H221)&gt;0,_xll.MW(H221)/(602.2*_xll.DE(H221)),"")/B221</f>
        <v>#VALUE!</v>
      </c>
      <c r="N221" s="1" t="str">
        <f t="shared" si="33"/>
        <v/>
      </c>
      <c r="O221" s="1" t="str">
        <f t="shared" si="27"/>
        <v/>
      </c>
      <c r="Q221" s="1" t="str">
        <f t="shared" si="28"/>
        <v/>
      </c>
      <c r="R221" s="1" t="str">
        <f t="shared" si="29"/>
        <v/>
      </c>
      <c r="T221" s="1" t="str">
        <f t="shared" si="26"/>
        <v/>
      </c>
      <c r="U221" s="1" t="str">
        <f t="shared" si="30"/>
        <v/>
      </c>
      <c r="W221" s="8" t="str">
        <f t="shared" si="31"/>
        <v/>
      </c>
      <c r="X221" s="8" t="str">
        <f t="shared" si="32"/>
        <v/>
      </c>
    </row>
    <row r="222" spans="1:24">
      <c r="A222" s="4" t="s">
        <v>60</v>
      </c>
      <c r="B222" s="4">
        <v>1</v>
      </c>
      <c r="C222" s="1" cm="1">
        <f t="array" ref="C222">_xll.H($A222,25)/$B222</f>
        <v>-1126.2158911132813</v>
      </c>
      <c r="D222" s="1" cm="1">
        <f t="array" ref="D222">_xll.S($A222,25)/$B222</f>
        <v>189.23679568481447</v>
      </c>
      <c r="E222" s="1" cm="1">
        <f t="array" ref="E222">_xll.CP($A222,25)/$B222</f>
        <v>144.4600121459961</v>
      </c>
      <c r="F222" s="8"/>
      <c r="H222" s="4" t="s">
        <v>654</v>
      </c>
      <c r="I222" s="1" t="e" cm="1">
        <f t="array" ref="I222">_xll.H($H222,25)/$B222</f>
        <v>#VALUE!</v>
      </c>
      <c r="J222" s="1" t="e" cm="1">
        <f t="array" ref="J222">_xll.S($H222,25)/$B222</f>
        <v>#VALUE!</v>
      </c>
      <c r="K222" s="1" t="e" cm="1">
        <f t="array" ref="K222">_xll.CP($H222,25)/$B222</f>
        <v>#VALUE!</v>
      </c>
      <c r="L222" s="8" t="e" cm="1">
        <f t="array" ref="L222">IF(_xll.DE(H222)&gt;0,_xll.MW(H222)/(602.2*_xll.DE(H222)),"")/B222</f>
        <v>#VALUE!</v>
      </c>
      <c r="N222" s="1" t="str">
        <f t="shared" si="33"/>
        <v/>
      </c>
      <c r="O222" s="1" t="str">
        <f t="shared" si="27"/>
        <v/>
      </c>
      <c r="Q222" s="1" t="str">
        <f t="shared" si="28"/>
        <v/>
      </c>
      <c r="R222" s="1" t="str">
        <f t="shared" si="29"/>
        <v/>
      </c>
      <c r="T222" s="1" t="str">
        <f t="shared" si="26"/>
        <v/>
      </c>
      <c r="U222" s="1" t="str">
        <f t="shared" si="30"/>
        <v/>
      </c>
      <c r="W222" s="8" t="str">
        <f t="shared" si="31"/>
        <v/>
      </c>
      <c r="X222" s="8" t="str">
        <f t="shared" si="32"/>
        <v/>
      </c>
    </row>
    <row r="223" spans="1:24">
      <c r="A223" s="4" t="s">
        <v>369</v>
      </c>
      <c r="B223" s="4">
        <v>1</v>
      </c>
      <c r="C223" s="1" cm="1">
        <f t="array" ref="C223">_xll.H($A223,25)/$B223</f>
        <v>-1247.680981201172</v>
      </c>
      <c r="D223" s="1" cm="1">
        <f t="array" ref="D223">_xll.S($A223,25)/$B223</f>
        <v>188.06939865112307</v>
      </c>
      <c r="E223" s="1" cm="1">
        <f t="array" ref="E223">_xll.CP($A223,25)/$B223</f>
        <v>144.60370626831056</v>
      </c>
      <c r="F223" s="8"/>
      <c r="H223" s="4" t="s">
        <v>655</v>
      </c>
      <c r="I223" s="1" t="e" cm="1">
        <f t="array" ref="I223">_xll.H($H223,25)/$B223</f>
        <v>#VALUE!</v>
      </c>
      <c r="J223" s="1" t="e" cm="1">
        <f t="array" ref="J223">_xll.S($H223,25)/$B223</f>
        <v>#VALUE!</v>
      </c>
      <c r="K223" s="1" t="e" cm="1">
        <f t="array" ref="K223">_xll.CP($H223,25)/$B223</f>
        <v>#VALUE!</v>
      </c>
      <c r="L223" s="8" t="e" cm="1">
        <f t="array" ref="L223">IF(_xll.DE(H223)&gt;0,_xll.MW(H223)/(602.2*_xll.DE(H223)),"")/B223</f>
        <v>#VALUE!</v>
      </c>
      <c r="N223" s="1" t="str">
        <f t="shared" si="33"/>
        <v/>
      </c>
      <c r="O223" s="1" t="str">
        <f t="shared" si="27"/>
        <v/>
      </c>
      <c r="Q223" s="1" t="str">
        <f t="shared" si="28"/>
        <v/>
      </c>
      <c r="R223" s="1" t="str">
        <f t="shared" si="29"/>
        <v/>
      </c>
      <c r="T223" s="1" t="str">
        <f t="shared" si="26"/>
        <v/>
      </c>
      <c r="U223" s="1" t="str">
        <f t="shared" si="30"/>
        <v/>
      </c>
      <c r="W223" s="8" t="str">
        <f t="shared" si="31"/>
        <v/>
      </c>
      <c r="X223" s="8" t="str">
        <f t="shared" si="32"/>
        <v/>
      </c>
    </row>
    <row r="224" spans="1:24">
      <c r="A224" s="4" t="s">
        <v>1</v>
      </c>
      <c r="B224" s="4">
        <v>1</v>
      </c>
      <c r="C224" s="1" cm="1">
        <f t="array" ref="C224">_xll.H($A224,25)/$B224</f>
        <v>-815.02648596191409</v>
      </c>
      <c r="D224" s="1" cm="1">
        <f t="array" ref="D224">_xll.S($A224,25)/$B224</f>
        <v>255.99999295043941</v>
      </c>
      <c r="E224" s="1" cm="1">
        <f t="array" ref="E224">_xll.CP($A224,25)/$B224</f>
        <v>145.24576247251036</v>
      </c>
      <c r="F224" s="8"/>
      <c r="H224" s="4" t="s">
        <v>656</v>
      </c>
      <c r="I224" s="1" cm="1">
        <f t="array" ref="I224">_xll.H($H224,25)/$B224</f>
        <v>-1649.300035888672</v>
      </c>
      <c r="J224" s="1" cm="1">
        <f t="array" ref="J224">_xll.S($H224,25)/$B224</f>
        <v>133.99999618530273</v>
      </c>
      <c r="K224" s="1" cm="1">
        <f t="array" ref="K224">_xll.CP($H224,25)/$B224</f>
        <v>114.30057632493413</v>
      </c>
      <c r="L224" s="8" cm="1">
        <f t="array" ref="L224">IF(_xll.DE(H224)&gt;0,_xll.MW(H224)/(602.2*_xll.DE(H224)),"")/B224</f>
        <v>7.350971642569315E-2</v>
      </c>
      <c r="N224" s="1">
        <f t="shared" si="33"/>
        <v>255.99999295043941</v>
      </c>
      <c r="O224" s="1">
        <f t="shared" si="27"/>
        <v>133.99999618530273</v>
      </c>
      <c r="Q224" s="1">
        <f t="shared" si="28"/>
        <v>-815.02648596191409</v>
      </c>
      <c r="R224" s="1">
        <f t="shared" si="29"/>
        <v>-1649.300035888672</v>
      </c>
      <c r="T224" s="1">
        <f t="shared" si="26"/>
        <v>145.24576247251036</v>
      </c>
      <c r="U224" s="1">
        <f t="shared" si="30"/>
        <v>114.30057632493413</v>
      </c>
      <c r="W224" s="8" t="str">
        <f t="shared" si="31"/>
        <v/>
      </c>
      <c r="X224" s="8" t="str">
        <f t="shared" si="32"/>
        <v/>
      </c>
    </row>
    <row r="225" spans="1:24">
      <c r="A225" s="4" t="s">
        <v>277</v>
      </c>
      <c r="B225" s="4">
        <v>1</v>
      </c>
      <c r="C225" s="1" cm="1">
        <f t="array" ref="C225">_xll.H($A225,25)/$B225</f>
        <v>-334.72</v>
      </c>
      <c r="D225" s="1" cm="1">
        <f t="array" ref="D225">_xll.S($A225,25)/$B225</f>
        <v>196.648</v>
      </c>
      <c r="E225" s="1" cm="1">
        <f t="array" ref="E225">_xll.CP($A225,25)/$B225</f>
        <v>146.40903520786134</v>
      </c>
      <c r="F225" s="8"/>
      <c r="H225" s="4" t="s">
        <v>657</v>
      </c>
      <c r="I225" s="1" t="e" cm="1">
        <f t="array" ref="I225">_xll.H($H225,25)/$B225</f>
        <v>#VALUE!</v>
      </c>
      <c r="J225" s="1" t="e" cm="1">
        <f t="array" ref="J225">_xll.S($H225,25)/$B225</f>
        <v>#VALUE!</v>
      </c>
      <c r="K225" s="1" t="e" cm="1">
        <f t="array" ref="K225">_xll.CP($H225,25)/$B225</f>
        <v>#VALUE!</v>
      </c>
      <c r="L225" s="8" t="e" cm="1">
        <f t="array" ref="L225">IF(_xll.DE(H225)&gt;0,_xll.MW(H225)/(602.2*_xll.DE(H225)),"")/B225</f>
        <v>#VALUE!</v>
      </c>
      <c r="N225" s="1" t="str">
        <f t="shared" si="33"/>
        <v/>
      </c>
      <c r="O225" s="1" t="str">
        <f t="shared" si="27"/>
        <v/>
      </c>
      <c r="Q225" s="1" t="str">
        <f t="shared" si="28"/>
        <v/>
      </c>
      <c r="R225" s="1" t="str">
        <f t="shared" si="29"/>
        <v/>
      </c>
      <c r="T225" s="1" t="str">
        <f t="shared" si="26"/>
        <v/>
      </c>
      <c r="U225" s="1" t="str">
        <f t="shared" si="30"/>
        <v/>
      </c>
      <c r="W225" s="8" t="str">
        <f t="shared" si="31"/>
        <v/>
      </c>
      <c r="X225" s="8" t="str">
        <f t="shared" si="32"/>
        <v/>
      </c>
    </row>
    <row r="226" spans="1:24">
      <c r="A226" s="4" t="s">
        <v>416</v>
      </c>
      <c r="B226" s="4">
        <v>1</v>
      </c>
      <c r="C226" s="1" cm="1">
        <f t="array" ref="C226">_xll.H($A226,25)/$B226</f>
        <v>-334.72</v>
      </c>
      <c r="D226" s="1" cm="1">
        <f t="array" ref="D226">_xll.S($A226,25)/$B226</f>
        <v>265.68398403930667</v>
      </c>
      <c r="E226" s="1" cm="1">
        <f t="array" ref="E226">_xll.CP($A226,25)/$B226</f>
        <v>157.03338687173613</v>
      </c>
      <c r="F226" s="8"/>
      <c r="H226" s="4" t="s">
        <v>658</v>
      </c>
      <c r="I226" s="1" cm="1">
        <f t="array" ref="I226">_xll.H($H226,25)/$B226</f>
        <v>-1129.68</v>
      </c>
      <c r="J226" s="1" cm="1">
        <f t="array" ref="J226">_xll.S($H226,25)/$B226</f>
        <v>167.36</v>
      </c>
      <c r="K226" s="1" cm="1">
        <f t="array" ref="K226">_xll.CP($H226,25)/$B226</f>
        <v>147.49076385159071</v>
      </c>
      <c r="L226" s="8" t="e" cm="1">
        <f t="array" ref="L226">IF(_xll.DE(H226)&gt;0,_xll.MW(H226)/(602.2*_xll.DE(H226)),"")/B226</f>
        <v>#VALUE!</v>
      </c>
      <c r="N226" s="1">
        <f t="shared" si="33"/>
        <v>265.68398403930667</v>
      </c>
      <c r="O226" s="1">
        <f t="shared" si="27"/>
        <v>167.36</v>
      </c>
      <c r="Q226" s="1">
        <f t="shared" si="28"/>
        <v>-334.72</v>
      </c>
      <c r="R226" s="1">
        <f t="shared" si="29"/>
        <v>-1129.68</v>
      </c>
      <c r="T226" s="1">
        <f t="shared" si="26"/>
        <v>157.03338687173613</v>
      </c>
      <c r="U226" s="1">
        <f t="shared" si="30"/>
        <v>147.49076385159071</v>
      </c>
      <c r="W226" s="8" t="str">
        <f t="shared" si="31"/>
        <v/>
      </c>
      <c r="X226" s="8" t="str">
        <f t="shared" si="32"/>
        <v/>
      </c>
    </row>
    <row r="227" spans="1:24">
      <c r="A227" s="4" t="s">
        <v>105</v>
      </c>
      <c r="B227" s="4">
        <v>1</v>
      </c>
      <c r="C227" s="1" cm="1">
        <f t="array" ref="C227">_xll.H($A227,25)/$B227</f>
        <v>-1279.7180510253907</v>
      </c>
      <c r="D227" s="1" cm="1">
        <f t="array" ref="D227">_xll.S($A227,25)/$B227</f>
        <v>179.91200000000001</v>
      </c>
      <c r="E227" s="1" cm="1">
        <f t="array" ref="E227">_xll.CP($A227,25)/$B227</f>
        <v>159.21150857292176</v>
      </c>
      <c r="F227" s="8"/>
      <c r="H227" s="4" t="s">
        <v>659</v>
      </c>
      <c r="I227" s="1" t="e" cm="1">
        <f t="array" ref="I227">_xll.H($H227,25)/$B227</f>
        <v>#VALUE!</v>
      </c>
      <c r="J227" s="1" t="e" cm="1">
        <f t="array" ref="J227">_xll.S($H227,25)/$B227</f>
        <v>#VALUE!</v>
      </c>
      <c r="K227" s="1" t="e" cm="1">
        <f t="array" ref="K227">_xll.CP($H227,25)/$B227</f>
        <v>#VALUE!</v>
      </c>
      <c r="L227" s="8" t="e" cm="1">
        <f t="array" ref="L227">IF(_xll.DE(H227)&gt;0,_xll.MW(H227)/(602.2*_xll.DE(H227)),"")/B227</f>
        <v>#VALUE!</v>
      </c>
      <c r="N227" s="1" t="str">
        <f t="shared" si="33"/>
        <v/>
      </c>
      <c r="O227" s="1" t="str">
        <f t="shared" si="27"/>
        <v/>
      </c>
      <c r="Q227" s="1" t="str">
        <f t="shared" si="28"/>
        <v/>
      </c>
      <c r="R227" s="1" t="str">
        <f t="shared" si="29"/>
        <v/>
      </c>
      <c r="T227" s="1" t="str">
        <f t="shared" si="26"/>
        <v/>
      </c>
      <c r="U227" s="1" t="str">
        <f t="shared" si="30"/>
        <v/>
      </c>
      <c r="W227" s="8" t="str">
        <f t="shared" si="31"/>
        <v/>
      </c>
      <c r="X227" s="8" t="str">
        <f t="shared" si="32"/>
        <v/>
      </c>
    </row>
    <row r="228" spans="1:24">
      <c r="A228" s="4" t="s">
        <v>233</v>
      </c>
      <c r="B228" s="4">
        <v>1</v>
      </c>
      <c r="C228" s="1" cm="1">
        <f t="array" ref="C228">_xll.H($A228,25)/$B228</f>
        <v>-1437.9989702148439</v>
      </c>
      <c r="D228" s="1" cm="1">
        <f t="array" ref="D228">_xll.S($A228,25)/$B228</f>
        <v>217.99890679931642</v>
      </c>
      <c r="E228" s="1" cm="1">
        <f t="array" ref="E228">_xll.CP($A228,25)/$B228</f>
        <v>160.20119808959961</v>
      </c>
      <c r="F228" s="8"/>
      <c r="H228" s="4" t="s">
        <v>660</v>
      </c>
      <c r="I228" s="1" t="e" cm="1">
        <f t="array" ref="I228">_xll.H($H228,25)/$B228</f>
        <v>#VALUE!</v>
      </c>
      <c r="J228" s="1" t="e" cm="1">
        <f t="array" ref="J228">_xll.S($H228,25)/$B228</f>
        <v>#VALUE!</v>
      </c>
      <c r="K228" s="1" t="e" cm="1">
        <f t="array" ref="K228">_xll.CP($H228,25)/$B228</f>
        <v>#VALUE!</v>
      </c>
      <c r="L228" s="8" t="e" cm="1">
        <f t="array" ref="L228">IF(_xll.DE(H228)&gt;0,_xll.MW(H228)/(602.2*_xll.DE(H228)),"")/B228</f>
        <v>#VALUE!</v>
      </c>
      <c r="N228" s="1" t="str">
        <f t="shared" si="33"/>
        <v/>
      </c>
      <c r="O228" s="1" t="str">
        <f t="shared" si="27"/>
        <v/>
      </c>
      <c r="Q228" s="1" t="str">
        <f t="shared" si="28"/>
        <v/>
      </c>
      <c r="R228" s="1" t="str">
        <f t="shared" si="29"/>
        <v/>
      </c>
      <c r="T228" s="1" t="str">
        <f t="shared" si="26"/>
        <v/>
      </c>
      <c r="U228" s="1" t="str">
        <f t="shared" si="30"/>
        <v/>
      </c>
      <c r="W228" s="8" t="str">
        <f t="shared" si="31"/>
        <v/>
      </c>
      <c r="X228" s="8" t="str">
        <f t="shared" si="32"/>
        <v/>
      </c>
    </row>
    <row r="229" spans="1:24">
      <c r="A229" s="4" t="s">
        <v>236</v>
      </c>
      <c r="B229" s="4">
        <v>1</v>
      </c>
      <c r="C229" s="1" cm="1">
        <f t="array" ref="C229">_xll.H($A229,25)/$B229</f>
        <v>-1555.6830358886718</v>
      </c>
      <c r="D229" s="1" cm="1">
        <f t="array" ref="D229">_xll.S($A229,25)/$B229</f>
        <v>250.65459713745119</v>
      </c>
      <c r="E229" s="1" cm="1">
        <f t="array" ref="E229">_xll.CP($A229,25)/$B229</f>
        <v>161.07284739688865</v>
      </c>
      <c r="F229" s="8"/>
      <c r="H229" s="4" t="s">
        <v>661</v>
      </c>
      <c r="I229" s="1" t="e" cm="1">
        <f t="array" ref="I229">_xll.H($H229,25)/$B229</f>
        <v>#VALUE!</v>
      </c>
      <c r="J229" s="1" t="e" cm="1">
        <f t="array" ref="J229">_xll.S($H229,25)/$B229</f>
        <v>#VALUE!</v>
      </c>
      <c r="K229" s="1" t="e" cm="1">
        <f t="array" ref="K229">_xll.CP($H229,25)/$B229</f>
        <v>#VALUE!</v>
      </c>
      <c r="L229" s="8" t="e" cm="1">
        <f t="array" ref="L229">IF(_xll.DE(H229)&gt;0,_xll.MW(H229)/(602.2*_xll.DE(H229)),"")/B229</f>
        <v>#VALUE!</v>
      </c>
      <c r="N229" s="1" t="str">
        <f t="shared" si="33"/>
        <v/>
      </c>
      <c r="O229" s="1" t="str">
        <f t="shared" si="27"/>
        <v/>
      </c>
      <c r="Q229" s="1" t="str">
        <f t="shared" si="28"/>
        <v/>
      </c>
      <c r="R229" s="1" t="str">
        <f t="shared" si="29"/>
        <v/>
      </c>
      <c r="T229" s="1" t="str">
        <f t="shared" si="26"/>
        <v/>
      </c>
      <c r="U229" s="1" t="str">
        <f t="shared" si="30"/>
        <v/>
      </c>
      <c r="W229" s="8" t="str">
        <f t="shared" si="31"/>
        <v/>
      </c>
      <c r="X229" s="8" t="str">
        <f t="shared" si="32"/>
        <v/>
      </c>
    </row>
    <row r="230" spans="1:24">
      <c r="A230" s="4" t="s">
        <v>293</v>
      </c>
      <c r="B230" s="4">
        <v>1</v>
      </c>
      <c r="C230" s="1" cm="1">
        <f t="array" ref="C230">_xll.H($A230,25)/$B230</f>
        <v>-2209.018185546875</v>
      </c>
      <c r="D230" s="1" cm="1">
        <f t="array" ref="D230">_xll.S($A230,25)/$B230</f>
        <v>669.20397326660157</v>
      </c>
      <c r="E230" s="1" cm="1">
        <f t="array" ref="E230">_xll.CP($A230,25)/$B230</f>
        <v>162.70300485229492</v>
      </c>
      <c r="F230" s="8"/>
      <c r="H230" s="4" t="s">
        <v>662</v>
      </c>
      <c r="I230" s="1" t="e" cm="1">
        <f t="array" ref="I230">_xll.H($H230,25)/$B230</f>
        <v>#VALUE!</v>
      </c>
      <c r="J230" s="1" t="e" cm="1">
        <f t="array" ref="J230">_xll.S($H230,25)/$B230</f>
        <v>#VALUE!</v>
      </c>
      <c r="K230" s="1" t="e" cm="1">
        <f t="array" ref="K230">_xll.CP($H230,25)/$B230</f>
        <v>#VALUE!</v>
      </c>
      <c r="L230" s="8" t="e" cm="1">
        <f t="array" ref="L230">IF(_xll.DE(H230)&gt;0,_xll.MW(H230)/(602.2*_xll.DE(H230)),"")/B230</f>
        <v>#VALUE!</v>
      </c>
      <c r="N230" s="1" t="str">
        <f t="shared" si="33"/>
        <v/>
      </c>
      <c r="O230" s="1" t="str">
        <f t="shared" si="27"/>
        <v/>
      </c>
      <c r="Q230" s="1" t="str">
        <f t="shared" si="28"/>
        <v/>
      </c>
      <c r="R230" s="1" t="str">
        <f t="shared" si="29"/>
        <v/>
      </c>
      <c r="T230" s="1" t="str">
        <f t="shared" si="26"/>
        <v/>
      </c>
      <c r="U230" s="1" t="str">
        <f t="shared" si="30"/>
        <v/>
      </c>
      <c r="W230" s="8" t="str">
        <f t="shared" si="31"/>
        <v/>
      </c>
      <c r="X230" s="8" t="str">
        <f t="shared" si="32"/>
        <v/>
      </c>
    </row>
    <row r="231" spans="1:24">
      <c r="A231" s="1" t="s">
        <v>146</v>
      </c>
      <c r="B231" s="4">
        <v>1</v>
      </c>
      <c r="C231" s="1" cm="1">
        <f t="array" ref="C231">_xll.H($A231,25)/$B231</f>
        <v>-1467.9999663085939</v>
      </c>
      <c r="D231" s="1" cm="1">
        <f t="array" ref="D231">_xll.S($A231,25)/$B231</f>
        <v>208.99999655151368</v>
      </c>
      <c r="E231" s="1" cm="1">
        <f t="array" ref="E231">_xll.CP($A231,25)/$B231</f>
        <v>163.00030468750001</v>
      </c>
      <c r="F231" s="8"/>
      <c r="H231" s="1" t="s">
        <v>663</v>
      </c>
      <c r="I231" s="1" t="e" cm="1">
        <f t="array" ref="I231">_xll.H($H231,25)/$B231</f>
        <v>#VALUE!</v>
      </c>
      <c r="J231" s="1" t="e" cm="1">
        <f t="array" ref="J231">_xll.S($H231,25)/$B231</f>
        <v>#VALUE!</v>
      </c>
      <c r="K231" s="1" t="e" cm="1">
        <f t="array" ref="K231">_xll.CP($H231,25)/$B231</f>
        <v>#VALUE!</v>
      </c>
      <c r="L231" s="8" t="e" cm="1">
        <f t="array" ref="L231">IF(_xll.DE(H231)&gt;0,_xll.MW(H231)/(602.2*_xll.DE(H231)),"")/B231</f>
        <v>#VALUE!</v>
      </c>
      <c r="N231" s="1" t="str">
        <f t="shared" si="33"/>
        <v/>
      </c>
      <c r="O231" s="1" t="str">
        <f t="shared" si="27"/>
        <v/>
      </c>
      <c r="Q231" s="1" t="str">
        <f t="shared" si="28"/>
        <v/>
      </c>
      <c r="R231" s="1" t="str">
        <f t="shared" si="29"/>
        <v/>
      </c>
      <c r="T231" s="1" t="str">
        <f t="shared" si="26"/>
        <v/>
      </c>
      <c r="U231" s="1" t="str">
        <f t="shared" si="30"/>
        <v/>
      </c>
      <c r="W231" s="8" t="str">
        <f t="shared" si="31"/>
        <v/>
      </c>
      <c r="X231" s="8" t="str">
        <f t="shared" si="32"/>
        <v/>
      </c>
    </row>
    <row r="232" spans="1:24">
      <c r="A232" s="4" t="s">
        <v>269</v>
      </c>
      <c r="B232" s="4">
        <v>1</v>
      </c>
      <c r="C232" s="1" cm="1">
        <f t="array" ref="C232">_xll.H($A232,25)/$B232</f>
        <v>-835.96321276855474</v>
      </c>
      <c r="D232" s="1" cm="1">
        <f t="array" ref="D232">_xll.S($A232,25)/$B232</f>
        <v>258.26199029541016</v>
      </c>
      <c r="E232" s="1" cm="1">
        <f t="array" ref="E232">_xll.CP($A232,25)/$B232</f>
        <v>165.19550145066572</v>
      </c>
      <c r="F232" s="8"/>
      <c r="H232" s="4" t="s">
        <v>664</v>
      </c>
      <c r="I232" s="1" t="e" cm="1">
        <f t="array" ref="I232">_xll.H($H232,25)/$B232</f>
        <v>#VALUE!</v>
      </c>
      <c r="J232" s="1" t="e" cm="1">
        <f t="array" ref="J232">_xll.S($H232,25)/$B232</f>
        <v>#VALUE!</v>
      </c>
      <c r="K232" s="1" t="e" cm="1">
        <f t="array" ref="K232">_xll.CP($H232,25)/$B232</f>
        <v>#VALUE!</v>
      </c>
      <c r="L232" s="8" t="e" cm="1">
        <f t="array" ref="L232">IF(_xll.DE(H232)&gt;0,_xll.MW(H232)/(602.2*_xll.DE(H232)),"")/B232</f>
        <v>#VALUE!</v>
      </c>
      <c r="N232" s="1" t="str">
        <f t="shared" si="33"/>
        <v/>
      </c>
      <c r="O232" s="1" t="str">
        <f t="shared" si="27"/>
        <v/>
      </c>
      <c r="Q232" s="1" t="str">
        <f t="shared" si="28"/>
        <v/>
      </c>
      <c r="R232" s="1" t="str">
        <f t="shared" si="29"/>
        <v/>
      </c>
      <c r="T232" s="1" t="str">
        <f t="shared" si="26"/>
        <v/>
      </c>
      <c r="U232" s="1" t="str">
        <f t="shared" si="30"/>
        <v/>
      </c>
      <c r="W232" s="8" t="str">
        <f t="shared" si="31"/>
        <v/>
      </c>
      <c r="X232" s="8" t="str">
        <f t="shared" si="32"/>
        <v/>
      </c>
    </row>
    <row r="233" spans="1:24">
      <c r="A233" s="4" t="s">
        <v>301</v>
      </c>
      <c r="B233" s="4">
        <v>1</v>
      </c>
      <c r="C233" s="1" cm="1">
        <f t="array" ref="C233">_xll.H($A233,25)/$B233</f>
        <v>-1092.0240000000001</v>
      </c>
      <c r="D233" s="1" cm="1">
        <f t="array" ref="D233">_xll.S($A233,25)/$B233</f>
        <v>218.82319680786134</v>
      </c>
      <c r="E233" s="1" cm="1">
        <f t="array" ref="E233">_xll.CP($A233,25)/$B233</f>
        <v>165.8997880859375</v>
      </c>
      <c r="F233" s="8"/>
      <c r="H233" s="4" t="s">
        <v>665</v>
      </c>
      <c r="I233" s="1" t="e" cm="1">
        <f t="array" ref="I233">_xll.H($H233,25)/$B233</f>
        <v>#VALUE!</v>
      </c>
      <c r="J233" s="1" t="e" cm="1">
        <f t="array" ref="J233">_xll.S($H233,25)/$B233</f>
        <v>#VALUE!</v>
      </c>
      <c r="K233" s="1" t="e" cm="1">
        <f t="array" ref="K233">_xll.CP($H233,25)/$B233</f>
        <v>#VALUE!</v>
      </c>
      <c r="L233" s="8" t="e" cm="1">
        <f t="array" ref="L233">IF(_xll.DE(H233)&gt;0,_xll.MW(H233)/(602.2*_xll.DE(H233)),"")/B233</f>
        <v>#VALUE!</v>
      </c>
      <c r="N233" s="1" t="str">
        <f t="shared" si="33"/>
        <v/>
      </c>
      <c r="O233" s="1" t="str">
        <f t="shared" si="27"/>
        <v/>
      </c>
      <c r="Q233" s="1" t="str">
        <f t="shared" si="28"/>
        <v/>
      </c>
      <c r="R233" s="1" t="str">
        <f t="shared" si="29"/>
        <v/>
      </c>
      <c r="T233" s="1" t="str">
        <f t="shared" si="26"/>
        <v/>
      </c>
      <c r="U233" s="1" t="str">
        <f t="shared" si="30"/>
        <v/>
      </c>
      <c r="W233" s="8" t="str">
        <f t="shared" si="31"/>
        <v/>
      </c>
      <c r="X233" s="8" t="str">
        <f t="shared" si="32"/>
        <v/>
      </c>
    </row>
    <row r="234" spans="1:24">
      <c r="A234" s="4" t="s">
        <v>37</v>
      </c>
      <c r="B234" s="4">
        <v>1</v>
      </c>
      <c r="C234" s="1" cm="1">
        <f t="array" ref="C234">_xll.H($A234,25)/$B234</f>
        <v>-1463.9999611816406</v>
      </c>
      <c r="D234" s="1" cm="1">
        <f t="array" ref="D234">_xll.S($A234,25)/$B234</f>
        <v>243.99579586791992</v>
      </c>
      <c r="E234" s="1" cm="1">
        <f t="array" ref="E234">_xll.CP($A234,25)/$B234</f>
        <v>168.54187263081749</v>
      </c>
      <c r="F234" s="8"/>
      <c r="H234" s="4" t="s">
        <v>666</v>
      </c>
      <c r="I234" s="1" t="e" cm="1">
        <f t="array" ref="I234">_xll.H($H234,25)/$B234</f>
        <v>#VALUE!</v>
      </c>
      <c r="J234" s="1" t="e" cm="1">
        <f t="array" ref="J234">_xll.S($H234,25)/$B234</f>
        <v>#VALUE!</v>
      </c>
      <c r="K234" s="1" t="e" cm="1">
        <f t="array" ref="K234">_xll.CP($H234,25)/$B234</f>
        <v>#VALUE!</v>
      </c>
      <c r="L234" s="8" t="e" cm="1">
        <f t="array" ref="L234">IF(_xll.DE(H234)&gt;0,_xll.MW(H234)/(602.2*_xll.DE(H234)),"")/B234</f>
        <v>#VALUE!</v>
      </c>
      <c r="N234" s="1" t="str">
        <f t="shared" si="33"/>
        <v/>
      </c>
      <c r="O234" s="1" t="str">
        <f t="shared" si="27"/>
        <v/>
      </c>
      <c r="Q234" s="1" t="str">
        <f t="shared" si="28"/>
        <v/>
      </c>
      <c r="R234" s="1" t="str">
        <f t="shared" si="29"/>
        <v/>
      </c>
      <c r="T234" s="1" t="str">
        <f t="shared" si="26"/>
        <v/>
      </c>
      <c r="U234" s="1" t="str">
        <f t="shared" si="30"/>
        <v/>
      </c>
      <c r="W234" s="8" t="str">
        <f t="shared" si="31"/>
        <v/>
      </c>
      <c r="X234" s="8" t="str">
        <f t="shared" si="32"/>
        <v/>
      </c>
    </row>
    <row r="235" spans="1:24">
      <c r="A235" s="4" t="s">
        <v>57</v>
      </c>
      <c r="B235" s="4">
        <v>1</v>
      </c>
      <c r="C235" s="1" cm="1">
        <f t="array" ref="C235">_xll.H($A235,25)/$B235</f>
        <v>-1530.8029963378906</v>
      </c>
      <c r="D235" s="1" cm="1">
        <f t="array" ref="D235">_xll.S($A235,25)/$B235</f>
        <v>208.79370458984377</v>
      </c>
      <c r="E235" s="1" cm="1">
        <f t="array" ref="E235">_xll.CP($A235,25)/$B235</f>
        <v>171.48585216151844</v>
      </c>
      <c r="F235" s="8"/>
      <c r="H235" s="4" t="s">
        <v>667</v>
      </c>
      <c r="I235" s="1" t="e" cm="1">
        <f t="array" ref="I235">_xll.H($H235,25)/$B235</f>
        <v>#VALUE!</v>
      </c>
      <c r="J235" s="1" t="e" cm="1">
        <f t="array" ref="J235">_xll.S($H235,25)/$B235</f>
        <v>#VALUE!</v>
      </c>
      <c r="K235" s="1" t="e" cm="1">
        <f t="array" ref="K235">_xll.CP($H235,25)/$B235</f>
        <v>#VALUE!</v>
      </c>
      <c r="L235" s="8" t="e" cm="1">
        <f t="array" ref="L235">IF(_xll.DE(H235)&gt;0,_xll.MW(H235)/(602.2*_xll.DE(H235)),"")/B235</f>
        <v>#VALUE!</v>
      </c>
      <c r="N235" s="1" t="str">
        <f t="shared" si="33"/>
        <v/>
      </c>
      <c r="O235" s="1" t="str">
        <f t="shared" si="27"/>
        <v/>
      </c>
      <c r="Q235" s="1" t="str">
        <f t="shared" si="28"/>
        <v/>
      </c>
      <c r="R235" s="1" t="str">
        <f t="shared" si="29"/>
        <v/>
      </c>
      <c r="T235" s="1" t="str">
        <f t="shared" si="26"/>
        <v/>
      </c>
      <c r="U235" s="1" t="str">
        <f t="shared" si="30"/>
        <v/>
      </c>
      <c r="W235" s="8" t="str">
        <f t="shared" si="31"/>
        <v/>
      </c>
      <c r="X235" s="8" t="str">
        <f t="shared" si="32"/>
        <v/>
      </c>
    </row>
    <row r="236" spans="1:24">
      <c r="A236" s="4" t="s">
        <v>113</v>
      </c>
      <c r="B236" s="4">
        <v>1</v>
      </c>
      <c r="C236" s="1" cm="1">
        <f t="array" ref="C236">_xll.H($A236,25)/$B236</f>
        <v>-989.90001428222661</v>
      </c>
      <c r="D236" s="1" cm="1">
        <f t="array" ref="D236">_xll.S($A236,25)/$B236</f>
        <v>279.49999114990237</v>
      </c>
      <c r="E236" s="1" cm="1">
        <f t="array" ref="E236">_xll.CP($A236,25)/$B236</f>
        <v>173.48695514269798</v>
      </c>
      <c r="F236" s="8"/>
      <c r="H236" s="4" t="s">
        <v>668</v>
      </c>
      <c r="I236" s="1" t="e" cm="1">
        <f t="array" ref="I236">_xll.H($H236,25)/$B236</f>
        <v>#VALUE!</v>
      </c>
      <c r="J236" s="1" t="e" cm="1">
        <f t="array" ref="J236">_xll.S($H236,25)/$B236</f>
        <v>#VALUE!</v>
      </c>
      <c r="K236" s="1" t="e" cm="1">
        <f t="array" ref="K236">_xll.CP($H236,25)/$B236</f>
        <v>#VALUE!</v>
      </c>
      <c r="L236" s="8" t="e" cm="1">
        <f t="array" ref="L236">IF(_xll.DE(H236)&gt;0,_xll.MW(H236)/(602.2*_xll.DE(H236)),"")/B236</f>
        <v>#VALUE!</v>
      </c>
      <c r="N236" s="1" t="str">
        <f t="shared" si="33"/>
        <v/>
      </c>
      <c r="O236" s="1" t="str">
        <f t="shared" si="27"/>
        <v/>
      </c>
      <c r="Q236" s="1" t="str">
        <f t="shared" si="28"/>
        <v/>
      </c>
      <c r="R236" s="1" t="str">
        <f t="shared" si="29"/>
        <v/>
      </c>
      <c r="T236" s="1" t="str">
        <f t="shared" si="26"/>
        <v/>
      </c>
      <c r="U236" s="1" t="str">
        <f t="shared" si="30"/>
        <v/>
      </c>
      <c r="W236" s="8" t="str">
        <f t="shared" si="31"/>
        <v/>
      </c>
      <c r="X236" s="8" t="str">
        <f t="shared" si="32"/>
        <v/>
      </c>
    </row>
    <row r="237" spans="1:24">
      <c r="A237" s="4" t="s">
        <v>32</v>
      </c>
      <c r="B237" s="4">
        <v>1</v>
      </c>
      <c r="C237" s="1" cm="1">
        <f t="array" ref="C237">_xll.H($A237,25)/$B237</f>
        <v>-523</v>
      </c>
      <c r="D237" s="1" cm="1">
        <f t="array" ref="D237">_xll.S($A237,25)/$B237</f>
        <v>255.19889382934571</v>
      </c>
      <c r="E237" s="1" cm="1">
        <f t="array" ref="E237">_xll.CP($A237,25)/$B237</f>
        <v>175.27559984217203</v>
      </c>
      <c r="F237" s="8"/>
      <c r="H237" s="4" t="s">
        <v>669</v>
      </c>
      <c r="I237" s="1" t="e" cm="1">
        <f t="array" ref="I237">_xll.H($H237,25)/$B237</f>
        <v>#VALUE!</v>
      </c>
      <c r="J237" s="1" t="e" cm="1">
        <f t="array" ref="J237">_xll.S($H237,25)/$B237</f>
        <v>#VALUE!</v>
      </c>
      <c r="K237" s="1" t="e" cm="1">
        <f t="array" ref="K237">_xll.CP($H237,25)/$B237</f>
        <v>#VALUE!</v>
      </c>
      <c r="L237" s="8" t="e" cm="1">
        <f t="array" ref="L237">IF(_xll.DE(H237)&gt;0,_xll.MW(H237)/(602.2*_xll.DE(H237)),"")/B237</f>
        <v>#VALUE!</v>
      </c>
      <c r="N237" s="1" t="str">
        <f t="shared" si="33"/>
        <v/>
      </c>
      <c r="O237" s="1" t="str">
        <f t="shared" si="27"/>
        <v/>
      </c>
      <c r="Q237" s="1" t="str">
        <f t="shared" si="28"/>
        <v/>
      </c>
      <c r="R237" s="1" t="str">
        <f t="shared" si="29"/>
        <v/>
      </c>
      <c r="T237" s="1" t="str">
        <f t="shared" si="26"/>
        <v/>
      </c>
      <c r="U237" s="1" t="str">
        <f t="shared" si="30"/>
        <v/>
      </c>
      <c r="W237" s="8" t="str">
        <f t="shared" si="31"/>
        <v/>
      </c>
      <c r="X237" s="8" t="str">
        <f t="shared" si="32"/>
        <v/>
      </c>
    </row>
    <row r="238" spans="1:24">
      <c r="A238" s="4" t="s">
        <v>324</v>
      </c>
      <c r="B238" s="4">
        <v>1</v>
      </c>
      <c r="C238" s="1" cm="1">
        <f t="array" ref="C238">_xll.H($A238,25)/$B238</f>
        <v>-1702.4999636230471</v>
      </c>
      <c r="D238" s="1" cm="1">
        <f t="array" ref="D238">_xll.S($A238,25)/$B238</f>
        <v>233.10000509643555</v>
      </c>
      <c r="E238" s="1" cm="1">
        <f t="array" ref="E238">_xll.CP($A238,25)/$B238</f>
        <v>180.73102771021934</v>
      </c>
      <c r="F238" s="8"/>
      <c r="H238" s="4" t="s">
        <v>670</v>
      </c>
      <c r="I238" s="1" t="e" cm="1">
        <f t="array" ref="I238">_xll.H($H238,25)/$B238</f>
        <v>#VALUE!</v>
      </c>
      <c r="J238" s="1" t="e" cm="1">
        <f t="array" ref="J238">_xll.S($H238,25)/$B238</f>
        <v>#VALUE!</v>
      </c>
      <c r="K238" s="1" t="e" cm="1">
        <f t="array" ref="K238">_xll.CP($H238,25)/$B238</f>
        <v>#VALUE!</v>
      </c>
      <c r="L238" s="8" t="e" cm="1">
        <f t="array" ref="L238">IF(_xll.DE(H238)&gt;0,_xll.MW(H238)/(602.2*_xll.DE(H238)),"")/B238</f>
        <v>#VALUE!</v>
      </c>
      <c r="N238" s="1" t="str">
        <f t="shared" si="33"/>
        <v/>
      </c>
      <c r="O238" s="1" t="str">
        <f t="shared" si="27"/>
        <v/>
      </c>
      <c r="Q238" s="1" t="str">
        <f t="shared" si="28"/>
        <v/>
      </c>
      <c r="R238" s="1" t="str">
        <f t="shared" si="29"/>
        <v/>
      </c>
      <c r="T238" s="1" t="str">
        <f t="shared" si="26"/>
        <v/>
      </c>
      <c r="U238" s="1" t="str">
        <f t="shared" si="30"/>
        <v/>
      </c>
      <c r="W238" s="8" t="str">
        <f t="shared" si="31"/>
        <v/>
      </c>
      <c r="X238" s="8" t="str">
        <f t="shared" si="32"/>
        <v/>
      </c>
    </row>
    <row r="239" spans="1:24">
      <c r="A239" s="4" t="s">
        <v>333</v>
      </c>
      <c r="B239" s="4">
        <v>1</v>
      </c>
      <c r="C239" s="1" cm="1">
        <f t="array" ref="C239">_xll.H($A239,25)/$B239</f>
        <v>-1408.3340424804687</v>
      </c>
      <c r="D239" s="1" cm="1">
        <f t="array" ref="D239">_xll.S($A239,25)/$B239</f>
        <v>218.57219894409181</v>
      </c>
      <c r="E239" s="1" cm="1">
        <f t="array" ref="E239">_xll.CP($A239,25)/$B239</f>
        <v>182.00400000000002</v>
      </c>
      <c r="F239" s="8"/>
      <c r="H239" s="4" t="s">
        <v>671</v>
      </c>
      <c r="I239" s="1" t="e" cm="1">
        <f t="array" ref="I239">_xll.H($H239,25)/$B239</f>
        <v>#VALUE!</v>
      </c>
      <c r="J239" s="1" t="e" cm="1">
        <f t="array" ref="J239">_xll.S($H239,25)/$B239</f>
        <v>#VALUE!</v>
      </c>
      <c r="K239" s="1" t="e" cm="1">
        <f t="array" ref="K239">_xll.CP($H239,25)/$B239</f>
        <v>#VALUE!</v>
      </c>
      <c r="L239" s="8" t="e" cm="1">
        <f t="array" ref="L239">IF(_xll.DE(H239)&gt;0,_xll.MW(H239)/(602.2*_xll.DE(H239)),"")/B239</f>
        <v>#VALUE!</v>
      </c>
      <c r="N239" s="1" t="str">
        <f t="shared" si="33"/>
        <v/>
      </c>
      <c r="O239" s="1" t="str">
        <f t="shared" si="27"/>
        <v/>
      </c>
      <c r="Q239" s="1" t="str">
        <f t="shared" si="28"/>
        <v/>
      </c>
      <c r="R239" s="1" t="str">
        <f t="shared" si="29"/>
        <v/>
      </c>
      <c r="T239" s="1" t="str">
        <f t="shared" si="26"/>
        <v/>
      </c>
      <c r="U239" s="1" t="str">
        <f t="shared" si="30"/>
        <v/>
      </c>
      <c r="W239" s="8" t="str">
        <f t="shared" si="31"/>
        <v/>
      </c>
      <c r="X239" s="8" t="str">
        <f t="shared" si="32"/>
        <v/>
      </c>
    </row>
    <row r="240" spans="1:24">
      <c r="A240" s="4" t="s">
        <v>364</v>
      </c>
      <c r="B240" s="4">
        <v>1</v>
      </c>
      <c r="C240" s="1" cm="1">
        <f t="array" ref="C240">_xll.H($A240,25)/$B240</f>
        <v>-1237.2089787597656</v>
      </c>
      <c r="D240" s="1" cm="1">
        <f t="array" ref="D240">_xll.S($A240,25)/$B240</f>
        <v>338.904</v>
      </c>
      <c r="E240" s="1" cm="1">
        <f t="array" ref="E240">_xll.CP($A240,25)/$B240</f>
        <v>184.93280319213869</v>
      </c>
      <c r="F240" s="8"/>
      <c r="H240" s="4" t="s">
        <v>672</v>
      </c>
      <c r="I240" s="1" t="e" cm="1">
        <f t="array" ref="I240">_xll.H($H240,25)/$B240</f>
        <v>#VALUE!</v>
      </c>
      <c r="J240" s="1" t="e" cm="1">
        <f t="array" ref="J240">_xll.S($H240,25)/$B240</f>
        <v>#VALUE!</v>
      </c>
      <c r="K240" s="1" t="e" cm="1">
        <f t="array" ref="K240">_xll.CP($H240,25)/$B240</f>
        <v>#VALUE!</v>
      </c>
      <c r="L240" s="8" t="e" cm="1">
        <f t="array" ref="L240">IF(_xll.DE(H240)&gt;0,_xll.MW(H240)/(602.2*_xll.DE(H240)),"")/B240</f>
        <v>#VALUE!</v>
      </c>
      <c r="N240" s="1" t="str">
        <f t="shared" si="33"/>
        <v/>
      </c>
      <c r="O240" s="1" t="str">
        <f t="shared" si="27"/>
        <v/>
      </c>
      <c r="Q240" s="1" t="str">
        <f t="shared" si="28"/>
        <v/>
      </c>
      <c r="R240" s="1" t="str">
        <f t="shared" si="29"/>
        <v/>
      </c>
      <c r="T240" s="1" t="str">
        <f t="shared" si="26"/>
        <v/>
      </c>
      <c r="U240" s="1" t="str">
        <f t="shared" si="30"/>
        <v/>
      </c>
      <c r="W240" s="8" t="str">
        <f t="shared" si="31"/>
        <v/>
      </c>
      <c r="X240" s="8" t="str">
        <f t="shared" si="32"/>
        <v/>
      </c>
    </row>
    <row r="241" spans="1:24">
      <c r="A241" s="4" t="s">
        <v>114</v>
      </c>
      <c r="B241" s="4">
        <v>1</v>
      </c>
      <c r="C241" s="1" cm="1">
        <f t="array" ref="C241">_xll.H($A241,25)/$B241</f>
        <v>-1247.3000952148439</v>
      </c>
      <c r="D241" s="1" cm="1">
        <f t="array" ref="D241">_xll.S($A241,25)/$B241</f>
        <v>348.89999072265624</v>
      </c>
      <c r="E241" s="1" cm="1">
        <f t="array" ref="E241">_xll.CP($A241,25)/$B241</f>
        <v>191.08926150519025</v>
      </c>
      <c r="F241" s="8"/>
      <c r="H241" s="4" t="s">
        <v>673</v>
      </c>
      <c r="I241" s="1" t="e" cm="1">
        <f t="array" ref="I241">_xll.H($H241,25)/$B241</f>
        <v>#VALUE!</v>
      </c>
      <c r="J241" s="1" t="e" cm="1">
        <f t="array" ref="J241">_xll.S($H241,25)/$B241</f>
        <v>#VALUE!</v>
      </c>
      <c r="K241" s="1" t="e" cm="1">
        <f t="array" ref="K241">_xll.CP($H241,25)/$B241</f>
        <v>#VALUE!</v>
      </c>
      <c r="L241" s="8" t="e" cm="1">
        <f t="array" ref="L241">IF(_xll.DE(H241)&gt;0,_xll.MW(H241)/(602.2*_xll.DE(H241)),"")/B241</f>
        <v>#VALUE!</v>
      </c>
      <c r="N241" s="1" t="str">
        <f t="shared" si="33"/>
        <v/>
      </c>
      <c r="O241" s="1" t="str">
        <f t="shared" si="27"/>
        <v/>
      </c>
      <c r="Q241" s="1" t="str">
        <f t="shared" si="28"/>
        <v/>
      </c>
      <c r="R241" s="1" t="str">
        <f t="shared" si="29"/>
        <v/>
      </c>
      <c r="T241" s="1" t="str">
        <f t="shared" si="26"/>
        <v/>
      </c>
      <c r="U241" s="1" t="str">
        <f t="shared" si="30"/>
        <v/>
      </c>
      <c r="W241" s="8" t="str">
        <f t="shared" si="31"/>
        <v/>
      </c>
      <c r="X241" s="8" t="str">
        <f t="shared" si="32"/>
        <v/>
      </c>
    </row>
    <row r="242" spans="1:24">
      <c r="A242" s="4" t="s">
        <v>407</v>
      </c>
      <c r="B242" s="4">
        <v>1</v>
      </c>
      <c r="C242" s="1" cm="1">
        <f t="array" ref="C242">_xll.H($A242,25)/$B242</f>
        <v>-2404.544851074219</v>
      </c>
      <c r="D242" s="1" cm="1">
        <f t="array" ref="D242">_xll.S($A242,25)/$B242</f>
        <v>276.25297961425781</v>
      </c>
      <c r="E242" s="1" cm="1">
        <f t="array" ref="E242">_xll.CP($A242,25)/$B242</f>
        <v>203.58875445075395</v>
      </c>
      <c r="F242" s="8"/>
      <c r="H242" s="4" t="s">
        <v>674</v>
      </c>
      <c r="I242" s="1" t="e" cm="1">
        <f t="array" ref="I242">_xll.H($H242,25)/$B242</f>
        <v>#VALUE!</v>
      </c>
      <c r="J242" s="1" t="e" cm="1">
        <f t="array" ref="J242">_xll.S($H242,25)/$B242</f>
        <v>#VALUE!</v>
      </c>
      <c r="K242" s="1" t="e" cm="1">
        <f t="array" ref="K242">_xll.CP($H242,25)/$B242</f>
        <v>#VALUE!</v>
      </c>
      <c r="L242" s="8" t="e" cm="1">
        <f t="array" ref="L242">IF(_xll.DE(H242)&gt;0,_xll.MW(H242)/(602.2*_xll.DE(H242)),"")/B242</f>
        <v>#VALUE!</v>
      </c>
      <c r="N242" s="1" t="str">
        <f t="shared" si="33"/>
        <v/>
      </c>
      <c r="O242" s="1" t="str">
        <f t="shared" si="27"/>
        <v/>
      </c>
      <c r="Q242" s="1" t="str">
        <f t="shared" si="28"/>
        <v/>
      </c>
      <c r="R242" s="1" t="str">
        <f t="shared" si="29"/>
        <v/>
      </c>
      <c r="T242" s="1" t="str">
        <f t="shared" si="26"/>
        <v/>
      </c>
      <c r="U242" s="1" t="str">
        <f t="shared" si="30"/>
        <v/>
      </c>
      <c r="W242" s="8" t="str">
        <f t="shared" si="31"/>
        <v/>
      </c>
      <c r="X242" s="8" t="str">
        <f t="shared" si="32"/>
        <v/>
      </c>
    </row>
    <row r="243" spans="1:24">
      <c r="A243" s="4" t="s">
        <v>304</v>
      </c>
      <c r="B243" s="4">
        <v>1</v>
      </c>
      <c r="C243" s="1" cm="1">
        <f t="array" ref="C243">_xll.H($A243,25)/$B243</f>
        <v>-1536.3740444335938</v>
      </c>
      <c r="D243" s="1" cm="1">
        <f t="array" ref="D243">_xll.S($A243,25)/$B243</f>
        <v>253.22990289306642</v>
      </c>
      <c r="E243" s="1" cm="1">
        <f t="array" ref="E243">_xll.CP($A243,25)/$B243</f>
        <v>208.07001483154298</v>
      </c>
      <c r="F243" s="8"/>
      <c r="H243" s="4" t="s">
        <v>675</v>
      </c>
      <c r="I243" s="1" t="e" cm="1">
        <f t="array" ref="I243">_xll.H($H243,25)/$B243</f>
        <v>#VALUE!</v>
      </c>
      <c r="J243" s="1" t="e" cm="1">
        <f t="array" ref="J243">_xll.S($H243,25)/$B243</f>
        <v>#VALUE!</v>
      </c>
      <c r="K243" s="1" t="e" cm="1">
        <f t="array" ref="K243">_xll.CP($H243,25)/$B243</f>
        <v>#VALUE!</v>
      </c>
      <c r="L243" s="8" t="e" cm="1">
        <f t="array" ref="L243">IF(_xll.DE(H243)&gt;0,_xll.MW(H243)/(602.2*_xll.DE(H243)),"")/B243</f>
        <v>#VALUE!</v>
      </c>
      <c r="N243" s="1" t="str">
        <f t="shared" si="33"/>
        <v/>
      </c>
      <c r="O243" s="1" t="str">
        <f t="shared" si="27"/>
        <v/>
      </c>
      <c r="Q243" s="1" t="str">
        <f t="shared" si="28"/>
        <v/>
      </c>
      <c r="R243" s="1" t="str">
        <f t="shared" si="29"/>
        <v/>
      </c>
      <c r="T243" s="1" t="str">
        <f t="shared" si="26"/>
        <v/>
      </c>
      <c r="U243" s="1" t="str">
        <f t="shared" si="30"/>
        <v/>
      </c>
      <c r="W243" s="8" t="str">
        <f t="shared" si="31"/>
        <v/>
      </c>
      <c r="X243" s="8" t="str">
        <f t="shared" si="32"/>
        <v/>
      </c>
    </row>
    <row r="244" spans="1:24">
      <c r="A244" s="4" t="s">
        <v>276</v>
      </c>
      <c r="B244" s="4">
        <v>1</v>
      </c>
      <c r="C244" s="1" cm="1">
        <f t="array" ref="C244">_xll.H($A244,25)/$B244</f>
        <v>-1060.2259575195312</v>
      </c>
      <c r="D244" s="1" cm="1">
        <f t="array" ref="D244">_xll.S($A244,25)/$B244</f>
        <v>323.53299041748051</v>
      </c>
      <c r="E244" s="1" cm="1">
        <f t="array" ref="E244">_xll.CP($A244,25)/$B244</f>
        <v>211.22097735711336</v>
      </c>
      <c r="F244" s="8"/>
      <c r="H244" s="4" t="s">
        <v>676</v>
      </c>
      <c r="I244" s="1" t="e" cm="1">
        <f t="array" ref="I244">_xll.H($H244,25)/$B244</f>
        <v>#VALUE!</v>
      </c>
      <c r="J244" s="1" t="e" cm="1">
        <f t="array" ref="J244">_xll.S($H244,25)/$B244</f>
        <v>#VALUE!</v>
      </c>
      <c r="K244" s="1" t="e" cm="1">
        <f t="array" ref="K244">_xll.CP($H244,25)/$B244</f>
        <v>#VALUE!</v>
      </c>
      <c r="L244" s="8" t="e" cm="1">
        <f t="array" ref="L244">IF(_xll.DE(H244)&gt;0,_xll.MW(H244)/(602.2*_xll.DE(H244)),"")/B244</f>
        <v>#VALUE!</v>
      </c>
      <c r="N244" s="1" t="str">
        <f t="shared" si="33"/>
        <v/>
      </c>
      <c r="O244" s="1" t="str">
        <f t="shared" si="27"/>
        <v/>
      </c>
      <c r="Q244" s="1" t="str">
        <f t="shared" si="28"/>
        <v/>
      </c>
      <c r="R244" s="1" t="str">
        <f t="shared" si="29"/>
        <v/>
      </c>
      <c r="T244" s="1" t="str">
        <f t="shared" si="26"/>
        <v/>
      </c>
      <c r="U244" s="1" t="str">
        <f t="shared" si="30"/>
        <v/>
      </c>
      <c r="W244" s="8" t="str">
        <f t="shared" si="31"/>
        <v/>
      </c>
      <c r="X244" s="8" t="str">
        <f t="shared" si="32"/>
        <v/>
      </c>
    </row>
    <row r="245" spans="1:24">
      <c r="A245" s="4" t="s">
        <v>253</v>
      </c>
      <c r="B245" s="4">
        <v>1</v>
      </c>
      <c r="C245" s="1" cm="1">
        <f t="array" ref="C245">_xll.H($A245,25)/$B245</f>
        <v>-651.86721276855474</v>
      </c>
      <c r="D245" s="1" cm="1">
        <f t="array" ref="D245">_xll.S($A245,25)/$B245</f>
        <v>276.56239361572267</v>
      </c>
      <c r="E245" s="1" cm="1">
        <f t="array" ref="E245">_xll.CP($A245,25)/$B245</f>
        <v>218.82319680786134</v>
      </c>
      <c r="F245" s="8"/>
      <c r="H245" s="4" t="s">
        <v>677</v>
      </c>
      <c r="I245" s="1" t="e" cm="1">
        <f t="array" ref="I245">_xll.H($H245,25)/$B245</f>
        <v>#VALUE!</v>
      </c>
      <c r="J245" s="1" t="e" cm="1">
        <f t="array" ref="J245">_xll.S($H245,25)/$B245</f>
        <v>#VALUE!</v>
      </c>
      <c r="K245" s="1" t="e" cm="1">
        <f t="array" ref="K245">_xll.CP($H245,25)/$B245</f>
        <v>#VALUE!</v>
      </c>
      <c r="L245" s="8" t="e" cm="1">
        <f t="array" ref="L245">IF(_xll.DE(H245)&gt;0,_xll.MW(H245)/(602.2*_xll.DE(H245)),"")/B245</f>
        <v>#VALUE!</v>
      </c>
      <c r="N245" s="1" t="str">
        <f t="shared" si="33"/>
        <v/>
      </c>
      <c r="O245" s="1" t="str">
        <f t="shared" si="27"/>
        <v/>
      </c>
      <c r="Q245" s="1" t="str">
        <f t="shared" si="28"/>
        <v/>
      </c>
      <c r="R245" s="1" t="str">
        <f t="shared" si="29"/>
        <v/>
      </c>
      <c r="T245" s="1" t="str">
        <f t="shared" si="26"/>
        <v/>
      </c>
      <c r="U245" s="1" t="str">
        <f t="shared" si="30"/>
        <v/>
      </c>
      <c r="W245" s="8" t="str">
        <f t="shared" si="31"/>
        <v/>
      </c>
      <c r="X245" s="8" t="str">
        <f t="shared" si="32"/>
        <v/>
      </c>
    </row>
    <row r="246" spans="1:24">
      <c r="A246" s="4" t="s">
        <v>213</v>
      </c>
      <c r="B246" s="4">
        <v>1</v>
      </c>
      <c r="C246" s="1" cm="1">
        <f t="array" ref="C246">_xll.H($A246,25)/$B246</f>
        <v>-2197.39880078125</v>
      </c>
      <c r="D246" s="1" cm="1">
        <f t="array" ref="D246">_xll.S($A246,25)/$B246</f>
        <v>326.3979987182617</v>
      </c>
      <c r="E246" s="1" cm="1">
        <f t="array" ref="E246">_xll.CP($A246,25)/$B246</f>
        <v>219.3866209964207</v>
      </c>
      <c r="F246" s="8"/>
      <c r="H246" s="4" t="s">
        <v>678</v>
      </c>
      <c r="I246" s="1" t="e" cm="1">
        <f t="array" ref="I246">_xll.H($H246,25)/$B246</f>
        <v>#VALUE!</v>
      </c>
      <c r="J246" s="1" t="e" cm="1">
        <f t="array" ref="J246">_xll.S($H246,25)/$B246</f>
        <v>#VALUE!</v>
      </c>
      <c r="K246" s="1" t="e" cm="1">
        <f t="array" ref="K246">_xll.CP($H246,25)/$B246</f>
        <v>#VALUE!</v>
      </c>
      <c r="L246" s="8" t="e" cm="1">
        <f t="array" ref="L246">IF(_xll.DE(H246)&gt;0,_xll.MW(H246)/(602.2*_xll.DE(H246)),"")/B246</f>
        <v>#VALUE!</v>
      </c>
      <c r="N246" s="1" t="str">
        <f t="shared" si="33"/>
        <v/>
      </c>
      <c r="O246" s="1" t="str">
        <f t="shared" si="27"/>
        <v/>
      </c>
      <c r="Q246" s="1" t="str">
        <f t="shared" si="28"/>
        <v/>
      </c>
      <c r="R246" s="1" t="str">
        <f t="shared" si="29"/>
        <v/>
      </c>
      <c r="T246" s="1" t="str">
        <f t="shared" si="26"/>
        <v/>
      </c>
      <c r="U246" s="1" t="str">
        <f t="shared" si="30"/>
        <v/>
      </c>
      <c r="W246" s="8" t="str">
        <f t="shared" si="31"/>
        <v/>
      </c>
      <c r="X246" s="8" t="str">
        <f t="shared" si="32"/>
        <v/>
      </c>
    </row>
    <row r="247" spans="1:24">
      <c r="A247" s="4" t="s">
        <v>206</v>
      </c>
      <c r="B247" s="4">
        <v>1</v>
      </c>
      <c r="C247" s="1" cm="1">
        <f t="array" ref="C247">_xll.H($A247,25)/$B247</f>
        <v>-2197.4371064453126</v>
      </c>
      <c r="D247" s="1" cm="1">
        <f t="array" ref="D247">_xll.S($A247,25)/$B247</f>
        <v>326.35200000000003</v>
      </c>
      <c r="E247" s="1" cm="1">
        <f t="array" ref="E247">_xll.CP($A247,25)/$B247</f>
        <v>219.39206543312417</v>
      </c>
      <c r="F247" s="8"/>
      <c r="H247" s="4" t="s">
        <v>679</v>
      </c>
      <c r="I247" s="1" t="e" cm="1">
        <f t="array" ref="I247">_xll.H($H247,25)/$B247</f>
        <v>#VALUE!</v>
      </c>
      <c r="J247" s="1" t="e" cm="1">
        <f t="array" ref="J247">_xll.S($H247,25)/$B247</f>
        <v>#VALUE!</v>
      </c>
      <c r="K247" s="1" t="e" cm="1">
        <f t="array" ref="K247">_xll.CP($H247,25)/$B247</f>
        <v>#VALUE!</v>
      </c>
      <c r="L247" s="8" t="e" cm="1">
        <f t="array" ref="L247">IF(_xll.DE(H247)&gt;0,_xll.MW(H247)/(602.2*_xll.DE(H247)),"")/B247</f>
        <v>#VALUE!</v>
      </c>
      <c r="N247" s="1" t="str">
        <f t="shared" si="33"/>
        <v/>
      </c>
      <c r="O247" s="1" t="str">
        <f t="shared" si="27"/>
        <v/>
      </c>
      <c r="Q247" s="1" t="str">
        <f t="shared" si="28"/>
        <v/>
      </c>
      <c r="R247" s="1" t="str">
        <f t="shared" si="29"/>
        <v/>
      </c>
      <c r="T247" s="1" t="str">
        <f t="shared" si="26"/>
        <v/>
      </c>
      <c r="U247" s="1" t="str">
        <f t="shared" si="30"/>
        <v/>
      </c>
      <c r="W247" s="8" t="str">
        <f t="shared" si="31"/>
        <v/>
      </c>
      <c r="X247" s="8" t="str">
        <f t="shared" si="32"/>
        <v/>
      </c>
    </row>
    <row r="248" spans="1:24">
      <c r="A248" s="4" t="s">
        <v>70</v>
      </c>
      <c r="B248" s="4">
        <v>1</v>
      </c>
      <c r="C248" s="1" cm="1">
        <f t="array" ref="C248">_xll.H($A248,25)/$B248</f>
        <v>-1964.0699353027344</v>
      </c>
      <c r="D248" s="1" cm="1">
        <f t="array" ref="D248">_xll.S($A248,25)/$B248</f>
        <v>479.35270684814458</v>
      </c>
      <c r="E248" s="1" cm="1">
        <f t="array" ref="E248">_xll.CP($A248,25)/$B248</f>
        <v>228.71616533566848</v>
      </c>
      <c r="F248" s="8"/>
      <c r="H248" s="4" t="s">
        <v>680</v>
      </c>
      <c r="I248" s="1" t="e" cm="1">
        <f t="array" ref="I248">_xll.H($H248,25)/$B248</f>
        <v>#VALUE!</v>
      </c>
      <c r="J248" s="1" t="e" cm="1">
        <f t="array" ref="J248">_xll.S($H248,25)/$B248</f>
        <v>#VALUE!</v>
      </c>
      <c r="K248" s="1" t="e" cm="1">
        <f t="array" ref="K248">_xll.CP($H248,25)/$B248</f>
        <v>#VALUE!</v>
      </c>
      <c r="L248" s="8" t="e" cm="1">
        <f t="array" ref="L248">IF(_xll.DE(H248)&gt;0,_xll.MW(H248)/(602.2*_xll.DE(H248)),"")/B248</f>
        <v>#VALUE!</v>
      </c>
      <c r="N248" s="1" t="str">
        <f t="shared" si="33"/>
        <v/>
      </c>
      <c r="O248" s="1" t="str">
        <f t="shared" si="27"/>
        <v/>
      </c>
      <c r="Q248" s="1" t="str">
        <f t="shared" si="28"/>
        <v/>
      </c>
      <c r="R248" s="1" t="str">
        <f t="shared" si="29"/>
        <v/>
      </c>
      <c r="T248" s="1" t="str">
        <f t="shared" si="26"/>
        <v/>
      </c>
      <c r="U248" s="1" t="str">
        <f t="shared" si="30"/>
        <v/>
      </c>
      <c r="W248" s="8" t="str">
        <f t="shared" si="31"/>
        <v/>
      </c>
      <c r="X248" s="8" t="str">
        <f t="shared" si="32"/>
        <v/>
      </c>
    </row>
    <row r="249" spans="1:24">
      <c r="A249" s="4" t="s">
        <v>66</v>
      </c>
      <c r="B249" s="4">
        <v>1</v>
      </c>
      <c r="C249" s="1" cm="1">
        <f t="array" ref="C249">_xll.H($A249,25)/$B249</f>
        <v>-1570.7610390625</v>
      </c>
      <c r="D249" s="1" cm="1">
        <f t="array" ref="D249">_xll.S($A249,25)/$B249</f>
        <v>295.37609283447267</v>
      </c>
      <c r="E249" s="1" cm="1">
        <f t="array" ref="E249">_xll.CP($A249,25)/$B249</f>
        <v>230.00000750732423</v>
      </c>
      <c r="F249" s="8"/>
      <c r="H249" s="4" t="s">
        <v>681</v>
      </c>
      <c r="I249" s="1" t="e" cm="1">
        <f t="array" ref="I249">_xll.H($H249,25)/$B249</f>
        <v>#VALUE!</v>
      </c>
      <c r="J249" s="1" t="e" cm="1">
        <f t="array" ref="J249">_xll.S($H249,25)/$B249</f>
        <v>#VALUE!</v>
      </c>
      <c r="K249" s="1" t="e" cm="1">
        <f t="array" ref="K249">_xll.CP($H249,25)/$B249</f>
        <v>#VALUE!</v>
      </c>
      <c r="L249" s="8" t="e" cm="1">
        <f t="array" ref="L249">IF(_xll.DE(H249)&gt;0,_xll.MW(H249)/(602.2*_xll.DE(H249)),"")/B249</f>
        <v>#VALUE!</v>
      </c>
      <c r="N249" s="1" t="str">
        <f t="shared" si="33"/>
        <v/>
      </c>
      <c r="O249" s="1" t="str">
        <f t="shared" si="27"/>
        <v/>
      </c>
      <c r="Q249" s="1" t="str">
        <f t="shared" si="28"/>
        <v/>
      </c>
      <c r="R249" s="1" t="str">
        <f t="shared" si="29"/>
        <v/>
      </c>
      <c r="T249" s="1" t="str">
        <f t="shared" si="26"/>
        <v/>
      </c>
      <c r="U249" s="1" t="str">
        <f t="shared" si="30"/>
        <v/>
      </c>
      <c r="W249" s="8" t="str">
        <f t="shared" si="31"/>
        <v/>
      </c>
      <c r="X249" s="8" t="str">
        <f t="shared" si="32"/>
        <v/>
      </c>
    </row>
    <row r="250" spans="1:24">
      <c r="A250" s="4" t="s">
        <v>289</v>
      </c>
      <c r="B250" s="4">
        <v>1</v>
      </c>
      <c r="C250" s="1" cm="1">
        <f t="array" ref="C250">_xll.H($A250,25)/$B250</f>
        <v>-1901.7000146484377</v>
      </c>
      <c r="D250" s="1" cm="1">
        <f t="array" ref="D250">_xll.S($A250,25)/$B250</f>
        <v>348.7529927368164</v>
      </c>
      <c r="E250" s="1" cm="1">
        <f t="array" ref="E250">_xll.CP($A250,25)/$B250</f>
        <v>234.50899914550783</v>
      </c>
      <c r="F250" s="8"/>
      <c r="H250" s="4" t="s">
        <v>682</v>
      </c>
      <c r="I250" s="1" t="e" cm="1">
        <f t="array" ref="I250">_xll.H($H250,25)/$B250</f>
        <v>#VALUE!</v>
      </c>
      <c r="J250" s="1" t="e" cm="1">
        <f t="array" ref="J250">_xll.S($H250,25)/$B250</f>
        <v>#VALUE!</v>
      </c>
      <c r="K250" s="1" t="e" cm="1">
        <f t="array" ref="K250">_xll.CP($H250,25)/$B250</f>
        <v>#VALUE!</v>
      </c>
      <c r="L250" s="8" t="e" cm="1">
        <f t="array" ref="L250">IF(_xll.DE(H250)&gt;0,_xll.MW(H250)/(602.2*_xll.DE(H250)),"")/B250</f>
        <v>#VALUE!</v>
      </c>
      <c r="N250" s="1" t="str">
        <f t="shared" si="33"/>
        <v/>
      </c>
      <c r="O250" s="1" t="str">
        <f t="shared" si="27"/>
        <v/>
      </c>
      <c r="Q250" s="1" t="str">
        <f t="shared" si="28"/>
        <v/>
      </c>
      <c r="R250" s="1" t="str">
        <f t="shared" si="29"/>
        <v/>
      </c>
      <c r="T250" s="1" t="str">
        <f t="shared" si="26"/>
        <v/>
      </c>
      <c r="U250" s="1" t="str">
        <f t="shared" si="30"/>
        <v/>
      </c>
      <c r="W250" s="8" t="str">
        <f t="shared" si="31"/>
        <v/>
      </c>
      <c r="X250" s="8" t="str">
        <f t="shared" si="32"/>
        <v/>
      </c>
    </row>
    <row r="251" spans="1:24">
      <c r="A251" s="1" t="s">
        <v>367</v>
      </c>
      <c r="B251" s="4">
        <v>1</v>
      </c>
      <c r="C251" s="1" cm="1">
        <f t="array" ref="C251">_xll.H($A251,25)/$B251</f>
        <v>-1023.4059786376954</v>
      </c>
      <c r="D251" s="1" cm="1">
        <f t="array" ref="D251">_xll.S($A251,25)/$B251</f>
        <v>366.1</v>
      </c>
      <c r="E251" s="1" cm="1">
        <f t="array" ref="E251">_xll.CP($A251,25)/$B251</f>
        <v>238.069590423584</v>
      </c>
      <c r="F251" s="8"/>
      <c r="H251" s="1" t="s">
        <v>683</v>
      </c>
      <c r="I251" s="1" t="e" cm="1">
        <f t="array" ref="I251">_xll.H($H251,25)/$B251</f>
        <v>#VALUE!</v>
      </c>
      <c r="J251" s="1" t="e" cm="1">
        <f t="array" ref="J251">_xll.S($H251,25)/$B251</f>
        <v>#VALUE!</v>
      </c>
      <c r="K251" s="1" t="e" cm="1">
        <f t="array" ref="K251">_xll.CP($H251,25)/$B251</f>
        <v>#VALUE!</v>
      </c>
      <c r="L251" s="8" t="e" cm="1">
        <f t="array" ref="L251">IF(_xll.DE(H251)&gt;0,_xll.MW(H251)/(602.2*_xll.DE(H251)),"")/B251</f>
        <v>#VALUE!</v>
      </c>
      <c r="N251" s="1" t="str">
        <f t="shared" si="33"/>
        <v/>
      </c>
      <c r="O251" s="1" t="str">
        <f t="shared" si="27"/>
        <v/>
      </c>
      <c r="Q251" s="1" t="str">
        <f t="shared" si="28"/>
        <v/>
      </c>
      <c r="R251" s="1" t="str">
        <f t="shared" si="29"/>
        <v/>
      </c>
      <c r="T251" s="1" t="str">
        <f t="shared" si="26"/>
        <v/>
      </c>
      <c r="U251" s="1" t="str">
        <f t="shared" si="30"/>
        <v/>
      </c>
      <c r="W251" s="8" t="str">
        <f t="shared" si="31"/>
        <v/>
      </c>
      <c r="X251" s="8" t="str">
        <f t="shared" si="32"/>
        <v/>
      </c>
    </row>
    <row r="252" spans="1:24">
      <c r="A252" s="1" t="s">
        <v>365</v>
      </c>
      <c r="B252" s="4">
        <v>1</v>
      </c>
      <c r="C252" s="1" cm="1">
        <f t="array" ref="C252">_xll.H($A252,25)/$B252</f>
        <v>-1064.828</v>
      </c>
      <c r="D252" s="1" cm="1">
        <f t="array" ref="D252">_xll.S($A252,25)/$B252</f>
        <v>366.1</v>
      </c>
      <c r="E252" s="1" cm="1">
        <f t="array" ref="E252">_xll.CP($A252,25)/$B252</f>
        <v>239.32480319213869</v>
      </c>
      <c r="F252" s="8"/>
      <c r="H252" s="1" t="s">
        <v>684</v>
      </c>
      <c r="I252" s="1" t="e" cm="1">
        <f t="array" ref="I252">_xll.H($H252,25)/$B252</f>
        <v>#VALUE!</v>
      </c>
      <c r="J252" s="1" t="e" cm="1">
        <f t="array" ref="J252">_xll.S($H252,25)/$B252</f>
        <v>#VALUE!</v>
      </c>
      <c r="K252" s="1" t="e" cm="1">
        <f t="array" ref="K252">_xll.CP($H252,25)/$B252</f>
        <v>#VALUE!</v>
      </c>
      <c r="L252" s="8" t="e" cm="1">
        <f t="array" ref="L252">IF(_xll.DE(H252)&gt;0,_xll.MW(H252)/(602.2*_xll.DE(H252)),"")/B252</f>
        <v>#VALUE!</v>
      </c>
      <c r="N252" s="1" t="str">
        <f t="shared" si="33"/>
        <v/>
      </c>
      <c r="O252" s="1" t="str">
        <f t="shared" si="27"/>
        <v/>
      </c>
      <c r="Q252" s="1" t="str">
        <f t="shared" si="28"/>
        <v/>
      </c>
      <c r="R252" s="1" t="str">
        <f t="shared" si="29"/>
        <v/>
      </c>
      <c r="T252" s="1" t="str">
        <f t="shared" si="26"/>
        <v/>
      </c>
      <c r="U252" s="1" t="str">
        <f t="shared" si="30"/>
        <v/>
      </c>
      <c r="W252" s="8" t="str">
        <f t="shared" si="31"/>
        <v/>
      </c>
      <c r="X252" s="8" t="str">
        <f t="shared" si="32"/>
        <v/>
      </c>
    </row>
    <row r="253" spans="1:24">
      <c r="A253" s="1" t="s">
        <v>366</v>
      </c>
      <c r="B253" s="4">
        <v>1</v>
      </c>
      <c r="C253" s="1" cm="1">
        <f t="array" ref="C253">_xll.H($A253,25)/$B253</f>
        <v>-1023.0000024414063</v>
      </c>
      <c r="D253" s="1" cm="1">
        <f t="array" ref="D253">_xll.S($A253,25)/$B253</f>
        <v>365.99999029541016</v>
      </c>
      <c r="E253" s="1" cm="1">
        <f t="array" ref="E253">_xll.CP($A253,25)/$B253</f>
        <v>239.32480319213869</v>
      </c>
      <c r="F253" s="8"/>
      <c r="H253" s="1" t="s">
        <v>685</v>
      </c>
      <c r="I253" s="1" t="e" cm="1">
        <f t="array" ref="I253">_xll.H($H253,25)/$B253</f>
        <v>#VALUE!</v>
      </c>
      <c r="J253" s="1" t="e" cm="1">
        <f t="array" ref="J253">_xll.S($H253,25)/$B253</f>
        <v>#VALUE!</v>
      </c>
      <c r="K253" s="1" t="e" cm="1">
        <f t="array" ref="K253">_xll.CP($H253,25)/$B253</f>
        <v>#VALUE!</v>
      </c>
      <c r="L253" s="8" t="e" cm="1">
        <f t="array" ref="L253">IF(_xll.DE(H253)&gt;0,_xll.MW(H253)/(602.2*_xll.DE(H253)),"")/B253</f>
        <v>#VALUE!</v>
      </c>
      <c r="N253" s="1" t="str">
        <f t="shared" si="33"/>
        <v/>
      </c>
      <c r="O253" s="1" t="str">
        <f t="shared" si="27"/>
        <v/>
      </c>
      <c r="Q253" s="1" t="str">
        <f t="shared" si="28"/>
        <v/>
      </c>
      <c r="R253" s="1" t="str">
        <f t="shared" si="29"/>
        <v/>
      </c>
      <c r="T253" s="1" t="str">
        <f t="shared" si="26"/>
        <v/>
      </c>
      <c r="U253" s="1" t="str">
        <f t="shared" si="30"/>
        <v/>
      </c>
      <c r="W253" s="8" t="str">
        <f t="shared" si="31"/>
        <v/>
      </c>
      <c r="X253" s="8" t="str">
        <f t="shared" si="32"/>
        <v/>
      </c>
    </row>
    <row r="254" spans="1:24">
      <c r="A254" s="4" t="s">
        <v>106</v>
      </c>
      <c r="B254" s="4">
        <v>1</v>
      </c>
      <c r="C254" s="1" cm="1">
        <f t="array" ref="C254">_xll.H($A254,25)/$B254</f>
        <v>-1899.0340681152345</v>
      </c>
      <c r="D254" s="1" cm="1">
        <f t="array" ref="D254">_xll.S($A254,25)/$B254</f>
        <v>264.01040957641601</v>
      </c>
      <c r="E254" s="1" cm="1">
        <f t="array" ref="E254">_xll.CP($A254,25)/$B254</f>
        <v>241.24687604628753</v>
      </c>
      <c r="F254" s="8"/>
      <c r="H254" s="4" t="s">
        <v>686</v>
      </c>
      <c r="I254" s="1" t="e" cm="1">
        <f t="array" ref="I254">_xll.H($H254,25)/$B254</f>
        <v>#VALUE!</v>
      </c>
      <c r="J254" s="1" t="e" cm="1">
        <f t="array" ref="J254">_xll.S($H254,25)/$B254</f>
        <v>#VALUE!</v>
      </c>
      <c r="K254" s="1" t="e" cm="1">
        <f t="array" ref="K254">_xll.CP($H254,25)/$B254</f>
        <v>#VALUE!</v>
      </c>
      <c r="L254" s="8" t="e" cm="1">
        <f t="array" ref="L254">IF(_xll.DE(H254)&gt;0,_xll.MW(H254)/(602.2*_xll.DE(H254)),"")/B254</f>
        <v>#VALUE!</v>
      </c>
      <c r="N254" s="1" t="str">
        <f t="shared" si="33"/>
        <v/>
      </c>
      <c r="O254" s="1" t="str">
        <f t="shared" si="27"/>
        <v/>
      </c>
      <c r="Q254" s="1" t="str">
        <f t="shared" si="28"/>
        <v/>
      </c>
      <c r="R254" s="1" t="str">
        <f t="shared" si="29"/>
        <v/>
      </c>
      <c r="T254" s="1" t="str">
        <f t="shared" si="26"/>
        <v/>
      </c>
      <c r="U254" s="1" t="str">
        <f t="shared" si="30"/>
        <v/>
      </c>
      <c r="W254" s="8" t="str">
        <f t="shared" si="31"/>
        <v/>
      </c>
      <c r="X254" s="8" t="str">
        <f t="shared" si="32"/>
        <v/>
      </c>
    </row>
    <row r="255" spans="1:24">
      <c r="A255" s="4" t="s">
        <v>325</v>
      </c>
      <c r="B255" s="4">
        <v>1</v>
      </c>
      <c r="C255" s="1" cm="1">
        <f t="array" ref="C255">_xll.H($A255,25)/$B255</f>
        <v>-1386.5999194335939</v>
      </c>
      <c r="D255" s="1" cm="1">
        <f t="array" ref="D255">_xll.S($A255,25)/$B255</f>
        <v>366.50000689697265</v>
      </c>
      <c r="E255" s="1" cm="1">
        <f t="array" ref="E255">_xll.CP($A255,25)/$B255</f>
        <v>248.85349295191813</v>
      </c>
      <c r="F255" s="8"/>
      <c r="H255" s="4" t="s">
        <v>687</v>
      </c>
      <c r="I255" s="1" t="e" cm="1">
        <f t="array" ref="I255">_xll.H($H255,25)/$B255</f>
        <v>#VALUE!</v>
      </c>
      <c r="J255" s="1" t="e" cm="1">
        <f t="array" ref="J255">_xll.S($H255,25)/$B255</f>
        <v>#VALUE!</v>
      </c>
      <c r="K255" s="1" t="e" cm="1">
        <f t="array" ref="K255">_xll.CP($H255,25)/$B255</f>
        <v>#VALUE!</v>
      </c>
      <c r="L255" s="8" t="e" cm="1">
        <f t="array" ref="L255">IF(_xll.DE(H255)&gt;0,_xll.MW(H255)/(602.2*_xll.DE(H255)),"")/B255</f>
        <v>#VALUE!</v>
      </c>
      <c r="N255" s="1" t="str">
        <f t="shared" si="33"/>
        <v/>
      </c>
      <c r="O255" s="1" t="str">
        <f t="shared" si="27"/>
        <v/>
      </c>
      <c r="Q255" s="1" t="str">
        <f t="shared" si="28"/>
        <v/>
      </c>
      <c r="R255" s="1" t="str">
        <f t="shared" si="29"/>
        <v/>
      </c>
      <c r="T255" s="1" t="str">
        <f t="shared" ref="T255:T318" si="34">IF(AND(ISNUMBER(E255),ISNUMBER(K255)),E255,"")</f>
        <v/>
      </c>
      <c r="U255" s="1" t="str">
        <f t="shared" si="30"/>
        <v/>
      </c>
      <c r="W255" s="8" t="str">
        <f t="shared" si="31"/>
        <v/>
      </c>
      <c r="X255" s="8" t="str">
        <f t="shared" si="32"/>
        <v/>
      </c>
    </row>
    <row r="256" spans="1:24">
      <c r="A256" s="4" t="s">
        <v>61</v>
      </c>
      <c r="B256" s="4">
        <v>1</v>
      </c>
      <c r="C256" s="1" cm="1">
        <f t="array" ref="C256">_xll.H($A256,25)/$B256</f>
        <v>-2391.6000903320314</v>
      </c>
      <c r="D256" s="1" cm="1">
        <f t="array" ref="D256">_xll.S($A256,25)/$B256</f>
        <v>411.70002014160156</v>
      </c>
      <c r="E256" s="1" cm="1">
        <f t="array" ref="E256">_xll.CP($A256,25)/$B256</f>
        <v>253.65999569702149</v>
      </c>
      <c r="F256" s="8"/>
      <c r="H256" s="4" t="s">
        <v>688</v>
      </c>
      <c r="I256" s="1" t="e" cm="1">
        <f t="array" ref="I256">_xll.H($H256,25)/$B256</f>
        <v>#VALUE!</v>
      </c>
      <c r="J256" s="1" t="e" cm="1">
        <f t="array" ref="J256">_xll.S($H256,25)/$B256</f>
        <v>#VALUE!</v>
      </c>
      <c r="K256" s="1" t="e" cm="1">
        <f t="array" ref="K256">_xll.CP($H256,25)/$B256</f>
        <v>#VALUE!</v>
      </c>
      <c r="L256" s="8" t="e" cm="1">
        <f t="array" ref="L256">IF(_xll.DE(H256)&gt;0,_xll.MW(H256)/(602.2*_xll.DE(H256)),"")/B256</f>
        <v>#VALUE!</v>
      </c>
      <c r="N256" s="1" t="str">
        <f t="shared" si="33"/>
        <v/>
      </c>
      <c r="O256" s="1" t="str">
        <f t="shared" si="27"/>
        <v/>
      </c>
      <c r="Q256" s="1" t="str">
        <f t="shared" si="28"/>
        <v/>
      </c>
      <c r="R256" s="1" t="str">
        <f t="shared" si="29"/>
        <v/>
      </c>
      <c r="T256" s="1" t="str">
        <f t="shared" si="34"/>
        <v/>
      </c>
      <c r="U256" s="1" t="str">
        <f t="shared" si="30"/>
        <v/>
      </c>
      <c r="W256" s="8" t="str">
        <f t="shared" si="31"/>
        <v/>
      </c>
      <c r="X256" s="8" t="str">
        <f t="shared" si="32"/>
        <v/>
      </c>
    </row>
    <row r="257" spans="1:24">
      <c r="A257" s="4" t="s">
        <v>71</v>
      </c>
      <c r="B257" s="4">
        <v>1</v>
      </c>
      <c r="C257" s="1" cm="1">
        <f t="array" ref="C257">_xll.H($A257,25)/$B257</f>
        <v>-2399.3799707031253</v>
      </c>
      <c r="D257" s="1" cm="1">
        <f t="array" ref="D257">_xll.S($A257,25)/$B257</f>
        <v>424.00000079345705</v>
      </c>
      <c r="E257" s="1" cm="1">
        <f t="array" ref="E257">_xll.CP($A257,25)/$B257</f>
        <v>254.89838378262883</v>
      </c>
      <c r="F257" s="8"/>
      <c r="H257" s="4" t="s">
        <v>689</v>
      </c>
      <c r="I257" s="1" t="e" cm="1">
        <f t="array" ref="I257">_xll.H($H257,25)/$B257</f>
        <v>#VALUE!</v>
      </c>
      <c r="J257" s="1" t="e" cm="1">
        <f t="array" ref="J257">_xll.S($H257,25)/$B257</f>
        <v>#VALUE!</v>
      </c>
      <c r="K257" s="1" t="e" cm="1">
        <f t="array" ref="K257">_xll.CP($H257,25)/$B257</f>
        <v>#VALUE!</v>
      </c>
      <c r="L257" s="8" t="e" cm="1">
        <f t="array" ref="L257">IF(_xll.DE(H257)&gt;0,_xll.MW(H257)/(602.2*_xll.DE(H257)),"")/B257</f>
        <v>#VALUE!</v>
      </c>
      <c r="N257" s="1" t="str">
        <f t="shared" si="33"/>
        <v/>
      </c>
      <c r="O257" s="1" t="str">
        <f t="shared" si="27"/>
        <v/>
      </c>
      <c r="Q257" s="1" t="str">
        <f t="shared" si="28"/>
        <v/>
      </c>
      <c r="R257" s="1" t="str">
        <f t="shared" si="29"/>
        <v/>
      </c>
      <c r="T257" s="1" t="str">
        <f t="shared" si="34"/>
        <v/>
      </c>
      <c r="U257" s="1" t="str">
        <f t="shared" si="30"/>
        <v/>
      </c>
      <c r="W257" s="8" t="str">
        <f t="shared" si="31"/>
        <v/>
      </c>
      <c r="X257" s="8" t="str">
        <f t="shared" si="32"/>
        <v/>
      </c>
    </row>
    <row r="258" spans="1:24">
      <c r="A258" s="4" t="s">
        <v>166</v>
      </c>
      <c r="B258" s="4">
        <v>1</v>
      </c>
      <c r="C258" s="1" cm="1">
        <f t="array" ref="C258">_xll.H($A258,25)/$B258</f>
        <v>-2485.4928911132815</v>
      </c>
      <c r="D258" s="1" cm="1">
        <f t="array" ref="D258">_xll.S($A258,25)/$B258</f>
        <v>405.230001953125</v>
      </c>
      <c r="E258" s="1" cm="1">
        <f t="array" ref="E258">_xll.CP($A258,25)/$B258</f>
        <v>255.79200915527343</v>
      </c>
      <c r="F258" s="8"/>
      <c r="H258" s="4" t="s">
        <v>690</v>
      </c>
      <c r="I258" s="1" t="e" cm="1">
        <f t="array" ref="I258">_xll.H($H258,25)/$B258</f>
        <v>#VALUE!</v>
      </c>
      <c r="J258" s="1" t="e" cm="1">
        <f t="array" ref="J258">_xll.S($H258,25)/$B258</f>
        <v>#VALUE!</v>
      </c>
      <c r="K258" s="1" t="e" cm="1">
        <f t="array" ref="K258">_xll.CP($H258,25)/$B258</f>
        <v>#VALUE!</v>
      </c>
      <c r="L258" s="8" t="e" cm="1">
        <f t="array" ref="L258">IF(_xll.DE(H258)&gt;0,_xll.MW(H258)/(602.2*_xll.DE(H258)),"")/B258</f>
        <v>#VALUE!</v>
      </c>
      <c r="N258" s="1" t="str">
        <f t="shared" si="33"/>
        <v/>
      </c>
      <c r="O258" s="1" t="str">
        <f t="shared" si="27"/>
        <v/>
      </c>
      <c r="Q258" s="1" t="str">
        <f t="shared" si="28"/>
        <v/>
      </c>
      <c r="R258" s="1" t="str">
        <f t="shared" si="29"/>
        <v/>
      </c>
      <c r="T258" s="1" t="str">
        <f t="shared" si="34"/>
        <v/>
      </c>
      <c r="U258" s="1" t="str">
        <f t="shared" si="30"/>
        <v/>
      </c>
      <c r="W258" s="8" t="str">
        <f t="shared" si="31"/>
        <v/>
      </c>
      <c r="X258" s="8" t="str">
        <f t="shared" si="32"/>
        <v/>
      </c>
    </row>
    <row r="259" spans="1:24">
      <c r="A259" s="4" t="s">
        <v>77</v>
      </c>
      <c r="B259" s="4">
        <v>1</v>
      </c>
      <c r="C259" s="1" cm="1">
        <f t="array" ref="C259">_xll.H($A259,25)/$B259</f>
        <v>-2364.4150712890628</v>
      </c>
      <c r="D259" s="1" cm="1">
        <f t="array" ref="D259">_xll.S($A259,25)/$B259</f>
        <v>454.92499334716797</v>
      </c>
      <c r="E259" s="1" cm="1">
        <f t="array" ref="E259">_xll.CP($A259,25)/$B259</f>
        <v>258.59141740047596</v>
      </c>
      <c r="F259" s="8"/>
      <c r="H259" s="4" t="s">
        <v>691</v>
      </c>
      <c r="I259" s="1" t="e" cm="1">
        <f t="array" ref="I259">_xll.H($H259,25)/$B259</f>
        <v>#VALUE!</v>
      </c>
      <c r="J259" s="1" t="e" cm="1">
        <f t="array" ref="J259">_xll.S($H259,25)/$B259</f>
        <v>#VALUE!</v>
      </c>
      <c r="K259" s="1" t="e" cm="1">
        <f t="array" ref="K259">_xll.CP($H259,25)/$B259</f>
        <v>#VALUE!</v>
      </c>
      <c r="L259" s="8" t="e" cm="1">
        <f t="array" ref="L259">IF(_xll.DE(H259)&gt;0,_xll.MW(H259)/(602.2*_xll.DE(H259)),"")/B259</f>
        <v>#VALUE!</v>
      </c>
      <c r="N259" s="1" t="str">
        <f t="shared" si="33"/>
        <v/>
      </c>
      <c r="O259" s="1" t="str">
        <f t="shared" ref="O259:O322" si="35">IF(AND(ISNUMBER(D259),ISNUMBER(J259)),J259,"")</f>
        <v/>
      </c>
      <c r="Q259" s="1" t="str">
        <f t="shared" ref="Q259:Q322" si="36">IF(AND(ISNUMBER(C259),ISNUMBER(I259)),C259,"")</f>
        <v/>
      </c>
      <c r="R259" s="1" t="str">
        <f t="shared" ref="R259:R322" si="37">IF(AND(ISNUMBER(C259),ISNUMBER(I259)),I259,"")</f>
        <v/>
      </c>
      <c r="T259" s="1" t="str">
        <f t="shared" si="34"/>
        <v/>
      </c>
      <c r="U259" s="1" t="str">
        <f t="shared" ref="U259:U322" si="38">IF(AND(ISNUMBER(E259),ISNUMBER(K259)),K259,"")</f>
        <v/>
      </c>
      <c r="W259" s="8" t="str">
        <f t="shared" ref="W259:W322" si="39">IF(AND(ISNUMBER(F259),ISNUMBER(L259)),F259,"")</f>
        <v/>
      </c>
      <c r="X259" s="8" t="str">
        <f t="shared" ref="X259:X322" si="40">IF(AND(ISNUMBER(F259),ISNUMBER(L259)),L259,"")</f>
        <v/>
      </c>
    </row>
    <row r="260" spans="1:24">
      <c r="A260" s="4" t="s">
        <v>350</v>
      </c>
      <c r="B260" s="4">
        <v>1</v>
      </c>
      <c r="C260" s="1" cm="1">
        <f t="array" ref="C260">_xll.H($A260,25)/$B260</f>
        <v>-2315.8000761718749</v>
      </c>
      <c r="D260" s="1" cm="1">
        <f t="array" ref="D260">_xll.S($A260,25)/$B260</f>
        <v>420.9999969482422</v>
      </c>
      <c r="E260" s="1" cm="1">
        <f t="array" ref="E260">_xll.CP($A260,25)/$B260</f>
        <v>259.9999980773926</v>
      </c>
      <c r="F260" s="8"/>
      <c r="H260" s="4" t="s">
        <v>692</v>
      </c>
      <c r="I260" s="1" t="e" cm="1">
        <f t="array" ref="I260">_xll.H($H260,25)/$B260</f>
        <v>#VALUE!</v>
      </c>
      <c r="J260" s="1" t="e" cm="1">
        <f t="array" ref="J260">_xll.S($H260,25)/$B260</f>
        <v>#VALUE!</v>
      </c>
      <c r="K260" s="1" t="e" cm="1">
        <f t="array" ref="K260">_xll.CP($H260,25)/$B260</f>
        <v>#VALUE!</v>
      </c>
      <c r="L260" s="8" t="e" cm="1">
        <f t="array" ref="L260">IF(_xll.DE(H260)&gt;0,_xll.MW(H260)/(602.2*_xll.DE(H260)),"")/B260</f>
        <v>#VALUE!</v>
      </c>
      <c r="N260" s="1" t="str">
        <f t="shared" si="33"/>
        <v/>
      </c>
      <c r="O260" s="1" t="str">
        <f t="shared" si="35"/>
        <v/>
      </c>
      <c r="Q260" s="1" t="str">
        <f t="shared" si="36"/>
        <v/>
      </c>
      <c r="R260" s="1" t="str">
        <f t="shared" si="37"/>
        <v/>
      </c>
      <c r="T260" s="1" t="str">
        <f t="shared" si="34"/>
        <v/>
      </c>
      <c r="U260" s="1" t="str">
        <f t="shared" si="38"/>
        <v/>
      </c>
      <c r="W260" s="8" t="str">
        <f t="shared" si="39"/>
        <v/>
      </c>
      <c r="X260" s="8" t="str">
        <f t="shared" si="40"/>
        <v/>
      </c>
    </row>
    <row r="261" spans="1:24">
      <c r="A261" s="4" t="s">
        <v>361</v>
      </c>
      <c r="B261" s="4">
        <v>1</v>
      </c>
      <c r="C261" s="1" cm="1">
        <f t="array" ref="C261">_xll.H($A261,25)/$B261</f>
        <v>-1336.0000524902343</v>
      </c>
      <c r="D261" s="1" cm="1">
        <f t="array" ref="D261">_xll.S($A261,25)/$B261</f>
        <v>345.99999658203126</v>
      </c>
      <c r="E261" s="1" cm="1">
        <f t="array" ref="E261">_xll.CP($A261,25)/$B261</f>
        <v>275.70051617431642</v>
      </c>
      <c r="F261" s="8"/>
      <c r="H261" s="4" t="s">
        <v>693</v>
      </c>
      <c r="I261" s="1" t="e" cm="1">
        <f t="array" ref="I261">_xll.H($H261,25)/$B261</f>
        <v>#VALUE!</v>
      </c>
      <c r="J261" s="1" t="e" cm="1">
        <f t="array" ref="J261">_xll.S($H261,25)/$B261</f>
        <v>#VALUE!</v>
      </c>
      <c r="K261" s="1" t="e" cm="1">
        <f t="array" ref="K261">_xll.CP($H261,25)/$B261</f>
        <v>#VALUE!</v>
      </c>
      <c r="L261" s="8" t="e" cm="1">
        <f t="array" ref="L261">IF(_xll.DE(H261)&gt;0,_xll.MW(H261)/(602.2*_xll.DE(H261)),"")/B261</f>
        <v>#VALUE!</v>
      </c>
      <c r="N261" s="1" t="str">
        <f t="shared" si="33"/>
        <v/>
      </c>
      <c r="O261" s="1" t="str">
        <f t="shared" si="35"/>
        <v/>
      </c>
      <c r="Q261" s="1" t="str">
        <f t="shared" si="36"/>
        <v/>
      </c>
      <c r="R261" s="1" t="str">
        <f t="shared" si="37"/>
        <v/>
      </c>
      <c r="T261" s="1" t="str">
        <f t="shared" si="34"/>
        <v/>
      </c>
      <c r="U261" s="1" t="str">
        <f t="shared" si="38"/>
        <v/>
      </c>
      <c r="W261" s="8" t="str">
        <f t="shared" si="39"/>
        <v/>
      </c>
      <c r="X261" s="8" t="str">
        <f t="shared" si="40"/>
        <v/>
      </c>
    </row>
    <row r="262" spans="1:24">
      <c r="A262" s="4" t="s">
        <v>315</v>
      </c>
      <c r="B262" s="4">
        <v>1</v>
      </c>
      <c r="C262" s="1" cm="1">
        <f t="array" ref="C262">_xll.H($A262,25)/$B262</f>
        <v>-2394.000067871094</v>
      </c>
      <c r="D262" s="1" cm="1">
        <f t="array" ref="D262">_xll.S($A262,25)/$B262</f>
        <v>419.89998596191407</v>
      </c>
      <c r="E262" s="1" cm="1">
        <f t="array" ref="E262">_xll.CP($A262,25)/$B262</f>
        <v>277.59999829101565</v>
      </c>
      <c r="F262" s="8"/>
      <c r="H262" s="4" t="s">
        <v>694</v>
      </c>
      <c r="I262" s="1" t="e" cm="1">
        <f t="array" ref="I262">_xll.H($H262,25)/$B262</f>
        <v>#VALUE!</v>
      </c>
      <c r="J262" s="1" t="e" cm="1">
        <f t="array" ref="J262">_xll.S($H262,25)/$B262</f>
        <v>#VALUE!</v>
      </c>
      <c r="K262" s="1" t="e" cm="1">
        <f t="array" ref="K262">_xll.CP($H262,25)/$B262</f>
        <v>#VALUE!</v>
      </c>
      <c r="L262" s="8" t="e" cm="1">
        <f t="array" ref="L262">IF(_xll.DE(H262)&gt;0,_xll.MW(H262)/(602.2*_xll.DE(H262)),"")/B262</f>
        <v>#VALUE!</v>
      </c>
      <c r="N262" s="1" t="str">
        <f t="shared" si="33"/>
        <v/>
      </c>
      <c r="O262" s="1" t="str">
        <f t="shared" si="35"/>
        <v/>
      </c>
      <c r="Q262" s="1" t="str">
        <f t="shared" si="36"/>
        <v/>
      </c>
      <c r="R262" s="1" t="str">
        <f t="shared" si="37"/>
        <v/>
      </c>
      <c r="T262" s="1" t="str">
        <f t="shared" si="34"/>
        <v/>
      </c>
      <c r="U262" s="1" t="str">
        <f t="shared" si="38"/>
        <v/>
      </c>
      <c r="W262" s="8" t="str">
        <f t="shared" si="39"/>
        <v/>
      </c>
      <c r="X262" s="8" t="str">
        <f t="shared" si="40"/>
        <v/>
      </c>
    </row>
    <row r="263" spans="1:24">
      <c r="A263" s="4" t="s">
        <v>45</v>
      </c>
      <c r="B263" s="4">
        <v>1</v>
      </c>
      <c r="C263" s="1" cm="1">
        <f t="array" ref="C263">_xll.H($A263,25)/$B263</f>
        <v>-2177.5000297851561</v>
      </c>
      <c r="D263" s="1" cm="1">
        <f t="array" ref="D263">_xll.S($A263,25)/$B263</f>
        <v>445.69999987792971</v>
      </c>
      <c r="E263" s="1" cm="1">
        <f t="array" ref="E263">_xll.CP($A263,25)/$B263</f>
        <v>280.90999072265629</v>
      </c>
      <c r="F263" s="8"/>
      <c r="H263" s="4" t="s">
        <v>695</v>
      </c>
      <c r="I263" s="1" t="e" cm="1">
        <f t="array" ref="I263">_xll.H($H263,25)/$B263</f>
        <v>#VALUE!</v>
      </c>
      <c r="J263" s="1" t="e" cm="1">
        <f t="array" ref="J263">_xll.S($H263,25)/$B263</f>
        <v>#VALUE!</v>
      </c>
      <c r="K263" s="1" t="e" cm="1">
        <f t="array" ref="K263">_xll.CP($H263,25)/$B263</f>
        <v>#VALUE!</v>
      </c>
      <c r="L263" s="8" t="e" cm="1">
        <f t="array" ref="L263">IF(_xll.DE(H263)&gt;0,_xll.MW(H263)/(602.2*_xll.DE(H263)),"")/B263</f>
        <v>#VALUE!</v>
      </c>
      <c r="N263" s="1" t="str">
        <f t="shared" si="33"/>
        <v/>
      </c>
      <c r="O263" s="1" t="str">
        <f t="shared" si="35"/>
        <v/>
      </c>
      <c r="Q263" s="1" t="str">
        <f t="shared" si="36"/>
        <v/>
      </c>
      <c r="R263" s="1" t="str">
        <f t="shared" si="37"/>
        <v/>
      </c>
      <c r="T263" s="1" t="str">
        <f t="shared" si="34"/>
        <v/>
      </c>
      <c r="U263" s="1" t="str">
        <f t="shared" si="38"/>
        <v/>
      </c>
      <c r="W263" s="8" t="str">
        <f t="shared" si="39"/>
        <v/>
      </c>
      <c r="X263" s="8" t="str">
        <f t="shared" si="40"/>
        <v/>
      </c>
    </row>
    <row r="264" spans="1:24">
      <c r="A264" s="4" t="s">
        <v>349</v>
      </c>
      <c r="B264" s="4">
        <v>1</v>
      </c>
      <c r="C264" s="1" cm="1">
        <f t="array" ref="C264">_xll.H($A264,25)/$B264</f>
        <v>-2412.1498022460937</v>
      </c>
      <c r="D264" s="1" cm="1">
        <f t="array" ref="D264">_xll.S($A264,25)/$B264</f>
        <v>368.49480627441409</v>
      </c>
      <c r="E264" s="1" cm="1">
        <f t="array" ref="E264">_xll.CP($A264,25)/$B264</f>
        <v>287.2376888481279</v>
      </c>
      <c r="F264" s="8"/>
      <c r="H264" s="4" t="s">
        <v>696</v>
      </c>
      <c r="I264" s="1" t="e" cm="1">
        <f t="array" ref="I264">_xll.H($H264,25)/$B264</f>
        <v>#VALUE!</v>
      </c>
      <c r="J264" s="1" t="e" cm="1">
        <f t="array" ref="J264">_xll.S($H264,25)/$B264</f>
        <v>#VALUE!</v>
      </c>
      <c r="K264" s="1" t="e" cm="1">
        <f t="array" ref="K264">_xll.CP($H264,25)/$B264</f>
        <v>#VALUE!</v>
      </c>
      <c r="L264" s="8" t="e" cm="1">
        <f t="array" ref="L264">IF(_xll.DE(H264)&gt;0,_xll.MW(H264)/(602.2*_xll.DE(H264)),"")/B264</f>
        <v>#VALUE!</v>
      </c>
      <c r="N264" s="1" t="str">
        <f t="shared" ref="N264:N327" si="41">IF(AND(ISNUMBER(D264),ISNUMBER(J264)),D264,"")</f>
        <v/>
      </c>
      <c r="O264" s="1" t="str">
        <f t="shared" si="35"/>
        <v/>
      </c>
      <c r="Q264" s="1" t="str">
        <f t="shared" si="36"/>
        <v/>
      </c>
      <c r="R264" s="1" t="str">
        <f t="shared" si="37"/>
        <v/>
      </c>
      <c r="T264" s="1" t="str">
        <f t="shared" si="34"/>
        <v/>
      </c>
      <c r="U264" s="1" t="str">
        <f t="shared" si="38"/>
        <v/>
      </c>
      <c r="W264" s="8" t="str">
        <f t="shared" si="39"/>
        <v/>
      </c>
      <c r="X264" s="8" t="str">
        <f t="shared" si="40"/>
        <v/>
      </c>
    </row>
    <row r="265" spans="1:24">
      <c r="A265" s="4" t="s">
        <v>239</v>
      </c>
      <c r="B265" s="4">
        <v>1</v>
      </c>
      <c r="C265" s="1" cm="1">
        <f t="array" ref="C265">_xll.H($A265,25)/$B265</f>
        <v>-2621.9999770507811</v>
      </c>
      <c r="D265" s="1" cm="1">
        <f t="array" ref="D265">_xll.S($A265,25)/$B265</f>
        <v>464.6000145263672</v>
      </c>
      <c r="E265" s="1" cm="1">
        <f t="array" ref="E265">_xll.CP($A265,25)/$B265</f>
        <v>296.64002014160155</v>
      </c>
      <c r="F265" s="8"/>
      <c r="H265" s="4" t="s">
        <v>697</v>
      </c>
      <c r="I265" s="1" t="e" cm="1">
        <f t="array" ref="I265">_xll.H($H265,25)/$B265</f>
        <v>#VALUE!</v>
      </c>
      <c r="J265" s="1" t="e" cm="1">
        <f t="array" ref="J265">_xll.S($H265,25)/$B265</f>
        <v>#VALUE!</v>
      </c>
      <c r="K265" s="1" t="e" cm="1">
        <f t="array" ref="K265">_xll.CP($H265,25)/$B265</f>
        <v>#VALUE!</v>
      </c>
      <c r="L265" s="8" t="e" cm="1">
        <f t="array" ref="L265">IF(_xll.DE(H265)&gt;0,_xll.MW(H265)/(602.2*_xll.DE(H265)),"")/B265</f>
        <v>#VALUE!</v>
      </c>
      <c r="N265" s="1" t="str">
        <f t="shared" si="41"/>
        <v/>
      </c>
      <c r="O265" s="1" t="str">
        <f t="shared" si="35"/>
        <v/>
      </c>
      <c r="Q265" s="1" t="str">
        <f t="shared" si="36"/>
        <v/>
      </c>
      <c r="R265" s="1" t="str">
        <f t="shared" si="37"/>
        <v/>
      </c>
      <c r="T265" s="1" t="str">
        <f t="shared" si="34"/>
        <v/>
      </c>
      <c r="U265" s="1" t="str">
        <f t="shared" si="38"/>
        <v/>
      </c>
      <c r="W265" s="8" t="str">
        <f t="shared" si="39"/>
        <v/>
      </c>
      <c r="X265" s="8" t="str">
        <f t="shared" si="40"/>
        <v/>
      </c>
    </row>
    <row r="266" spans="1:24">
      <c r="A266" s="4" t="s">
        <v>283</v>
      </c>
      <c r="B266" s="4">
        <v>1</v>
      </c>
      <c r="C266" s="1" cm="1">
        <f t="array" ref="C266">_xll.H($A266,25)/$B266</f>
        <v>-2754.0000185546878</v>
      </c>
      <c r="D266" s="1" cm="1">
        <f t="array" ref="D266">_xll.S($A266,25)/$B266</f>
        <v>412.70002142333988</v>
      </c>
      <c r="E266" s="1" cm="1">
        <f t="array" ref="E266">_xll.CP($A266,25)/$B266</f>
        <v>314.77998657226561</v>
      </c>
      <c r="F266" s="8"/>
      <c r="H266" s="4" t="s">
        <v>698</v>
      </c>
      <c r="I266" s="1" t="e" cm="1">
        <f t="array" ref="I266">_xll.H($H266,25)/$B266</f>
        <v>#VALUE!</v>
      </c>
      <c r="J266" s="1" t="e" cm="1">
        <f t="array" ref="J266">_xll.S($H266,25)/$B266</f>
        <v>#VALUE!</v>
      </c>
      <c r="K266" s="1" t="e" cm="1">
        <f t="array" ref="K266">_xll.CP($H266,25)/$B266</f>
        <v>#VALUE!</v>
      </c>
      <c r="L266" s="8" t="e" cm="1">
        <f t="array" ref="L266">IF(_xll.DE(H266)&gt;0,_xll.MW(H266)/(602.2*_xll.DE(H266)),"")/B266</f>
        <v>#VALUE!</v>
      </c>
      <c r="N266" s="1" t="str">
        <f t="shared" si="41"/>
        <v/>
      </c>
      <c r="O266" s="1" t="str">
        <f t="shared" si="35"/>
        <v/>
      </c>
      <c r="Q266" s="1" t="str">
        <f t="shared" si="36"/>
        <v/>
      </c>
      <c r="R266" s="1" t="str">
        <f t="shared" si="37"/>
        <v/>
      </c>
      <c r="T266" s="1" t="str">
        <f t="shared" si="34"/>
        <v/>
      </c>
      <c r="U266" s="1" t="str">
        <f t="shared" si="38"/>
        <v/>
      </c>
      <c r="W266" s="8" t="str">
        <f t="shared" si="39"/>
        <v/>
      </c>
      <c r="X266" s="8" t="str">
        <f t="shared" si="40"/>
        <v/>
      </c>
    </row>
    <row r="267" spans="1:24">
      <c r="A267" s="4" t="s">
        <v>386</v>
      </c>
      <c r="B267" s="4">
        <v>1</v>
      </c>
      <c r="C267" s="1" cm="1">
        <f t="array" ref="C267">_xll.H($A267,25)/$B267</f>
        <v>-510.44800000000004</v>
      </c>
      <c r="D267" s="1" cm="1">
        <f t="array" ref="D267">_xll.S($A267,25)/$B267</f>
        <v>499.988</v>
      </c>
      <c r="E267" s="1" cm="1">
        <f t="array" ref="E267">_xll.CP($A267,25)/$B267</f>
        <v>319.43810035688665</v>
      </c>
      <c r="F267" s="8"/>
      <c r="H267" s="4" t="s">
        <v>699</v>
      </c>
      <c r="I267" s="1" t="e" cm="1">
        <f t="array" ref="I267">_xll.H($H267,25)/$B267</f>
        <v>#VALUE!</v>
      </c>
      <c r="J267" s="1" t="e" cm="1">
        <f t="array" ref="J267">_xll.S($H267,25)/$B267</f>
        <v>#VALUE!</v>
      </c>
      <c r="K267" s="1" t="e" cm="1">
        <f t="array" ref="K267">_xll.CP($H267,25)/$B267</f>
        <v>#VALUE!</v>
      </c>
      <c r="L267" s="8" t="e" cm="1">
        <f t="array" ref="L267">IF(_xll.DE(H267)&gt;0,_xll.MW(H267)/(602.2*_xll.DE(H267)),"")/B267</f>
        <v>#VALUE!</v>
      </c>
      <c r="N267" s="1" t="str">
        <f t="shared" si="41"/>
        <v/>
      </c>
      <c r="O267" s="1" t="str">
        <f t="shared" si="35"/>
        <v/>
      </c>
      <c r="Q267" s="1" t="str">
        <f t="shared" si="36"/>
        <v/>
      </c>
      <c r="R267" s="1" t="str">
        <f t="shared" si="37"/>
        <v/>
      </c>
      <c r="T267" s="1" t="str">
        <f t="shared" si="34"/>
        <v/>
      </c>
      <c r="U267" s="1" t="str">
        <f t="shared" si="38"/>
        <v/>
      </c>
      <c r="W267" s="8" t="str">
        <f t="shared" si="39"/>
        <v/>
      </c>
      <c r="X267" s="8" t="str">
        <f t="shared" si="40"/>
        <v/>
      </c>
    </row>
    <row r="268" spans="1:24">
      <c r="A268" s="4" t="s">
        <v>63</v>
      </c>
      <c r="B268" s="4">
        <v>1</v>
      </c>
      <c r="C268" s="1" cm="1">
        <f t="array" ref="C268">_xll.H($A268,25)/$B268</f>
        <v>-3048.0000761718752</v>
      </c>
      <c r="D268" s="1" cm="1">
        <f t="array" ref="D268">_xll.S($A268,25)/$B268</f>
        <v>459.20000122070314</v>
      </c>
      <c r="E268" s="1" cm="1">
        <f t="array" ref="E268">_xll.CP($A268,25)/$B268</f>
        <v>337.64000885009767</v>
      </c>
      <c r="F268" s="8"/>
      <c r="H268" s="4" t="s">
        <v>700</v>
      </c>
      <c r="I268" s="1" t="e" cm="1">
        <f t="array" ref="I268">_xll.H($H268,25)/$B268</f>
        <v>#VALUE!</v>
      </c>
      <c r="J268" s="1" t="e" cm="1">
        <f t="array" ref="J268">_xll.S($H268,25)/$B268</f>
        <v>#VALUE!</v>
      </c>
      <c r="K268" s="1" t="e" cm="1">
        <f t="array" ref="K268">_xll.CP($H268,25)/$B268</f>
        <v>#VALUE!</v>
      </c>
      <c r="L268" s="8" t="e" cm="1">
        <f t="array" ref="L268">IF(_xll.DE(H268)&gt;0,_xll.MW(H268)/(602.2*_xll.DE(H268)),"")/B268</f>
        <v>#VALUE!</v>
      </c>
      <c r="N268" s="1" t="str">
        <f t="shared" si="41"/>
        <v/>
      </c>
      <c r="O268" s="1" t="str">
        <f t="shared" si="35"/>
        <v/>
      </c>
      <c r="Q268" s="1" t="str">
        <f t="shared" si="36"/>
        <v/>
      </c>
      <c r="R268" s="1" t="str">
        <f t="shared" si="37"/>
        <v/>
      </c>
      <c r="T268" s="1" t="str">
        <f t="shared" si="34"/>
        <v/>
      </c>
      <c r="U268" s="1" t="str">
        <f t="shared" si="38"/>
        <v/>
      </c>
      <c r="W268" s="8" t="str">
        <f t="shared" si="39"/>
        <v/>
      </c>
      <c r="X268" s="8" t="str">
        <f t="shared" si="40"/>
        <v/>
      </c>
    </row>
    <row r="269" spans="1:24">
      <c r="A269" s="4" t="s">
        <v>167</v>
      </c>
      <c r="B269" s="4">
        <v>1</v>
      </c>
      <c r="C269" s="1" cm="1">
        <f t="array" ref="C269">_xll.H($A269,25)/$B269</f>
        <v>-2830.8940424804687</v>
      </c>
      <c r="D269" s="1" cm="1">
        <f t="array" ref="D269">_xll.S($A269,25)/$B269</f>
        <v>376.14160638427734</v>
      </c>
      <c r="E269" s="1" cm="1">
        <f t="array" ref="E269">_xll.CP($A269,25)/$B269</f>
        <v>343.08800000000002</v>
      </c>
      <c r="F269" s="8"/>
      <c r="H269" s="4" t="s">
        <v>701</v>
      </c>
      <c r="I269" s="1" t="e" cm="1">
        <f t="array" ref="I269">_xll.H($H269,25)/$B269</f>
        <v>#VALUE!</v>
      </c>
      <c r="J269" s="1" t="e" cm="1">
        <f t="array" ref="J269">_xll.S($H269,25)/$B269</f>
        <v>#VALUE!</v>
      </c>
      <c r="K269" s="1" t="e" cm="1">
        <f t="array" ref="K269">_xll.CP($H269,25)/$B269</f>
        <v>#VALUE!</v>
      </c>
      <c r="L269" s="8" t="e" cm="1">
        <f t="array" ref="L269">IF(_xll.DE(H269)&gt;0,_xll.MW(H269)/(602.2*_xll.DE(H269)),"")/B269</f>
        <v>#VALUE!</v>
      </c>
      <c r="N269" s="1" t="str">
        <f t="shared" si="41"/>
        <v/>
      </c>
      <c r="O269" s="1" t="str">
        <f t="shared" si="35"/>
        <v/>
      </c>
      <c r="Q269" s="1" t="str">
        <f t="shared" si="36"/>
        <v/>
      </c>
      <c r="R269" s="1" t="str">
        <f t="shared" si="37"/>
        <v/>
      </c>
      <c r="T269" s="1" t="str">
        <f t="shared" si="34"/>
        <v/>
      </c>
      <c r="U269" s="1" t="str">
        <f t="shared" si="38"/>
        <v/>
      </c>
      <c r="W269" s="8" t="str">
        <f t="shared" si="39"/>
        <v/>
      </c>
      <c r="X269" s="8" t="str">
        <f t="shared" si="40"/>
        <v/>
      </c>
    </row>
    <row r="270" spans="1:24">
      <c r="A270" s="4" t="s">
        <v>112</v>
      </c>
      <c r="B270" s="4">
        <v>1</v>
      </c>
      <c r="C270" s="1" cm="1">
        <f t="array" ref="C270">_xll.H($A270,25)/$B270</f>
        <v>-2874.4079999999999</v>
      </c>
      <c r="D270" s="1" cm="1">
        <f t="array" ref="D270">_xll.S($A270,25)/$B270</f>
        <v>398.70169531250002</v>
      </c>
      <c r="E270" s="1" cm="1">
        <f t="array" ref="E270">_xll.CP($A270,25)/$B270</f>
        <v>343.0921549895105</v>
      </c>
      <c r="F270" s="8"/>
      <c r="H270" s="4" t="s">
        <v>702</v>
      </c>
      <c r="I270" s="1" t="e" cm="1">
        <f t="array" ref="I270">_xll.H($H270,25)/$B270</f>
        <v>#VALUE!</v>
      </c>
      <c r="J270" s="1" t="e" cm="1">
        <f t="array" ref="J270">_xll.S($H270,25)/$B270</f>
        <v>#VALUE!</v>
      </c>
      <c r="K270" s="1" t="e" cm="1">
        <f t="array" ref="K270">_xll.CP($H270,25)/$B270</f>
        <v>#VALUE!</v>
      </c>
      <c r="L270" s="8" t="e" cm="1">
        <f t="array" ref="L270">IF(_xll.DE(H270)&gt;0,_xll.MW(H270)/(602.2*_xll.DE(H270)),"")/B270</f>
        <v>#VALUE!</v>
      </c>
      <c r="N270" s="1" t="str">
        <f t="shared" si="41"/>
        <v/>
      </c>
      <c r="O270" s="1" t="str">
        <f t="shared" si="35"/>
        <v/>
      </c>
      <c r="Q270" s="1" t="str">
        <f t="shared" si="36"/>
        <v/>
      </c>
      <c r="R270" s="1" t="str">
        <f t="shared" si="37"/>
        <v/>
      </c>
      <c r="T270" s="1" t="str">
        <f t="shared" si="34"/>
        <v/>
      </c>
      <c r="U270" s="1" t="str">
        <f t="shared" si="38"/>
        <v/>
      </c>
      <c r="W270" s="8" t="str">
        <f t="shared" si="39"/>
        <v/>
      </c>
      <c r="X270" s="8" t="str">
        <f t="shared" si="40"/>
        <v/>
      </c>
    </row>
    <row r="271" spans="1:24">
      <c r="A271" s="4" t="s">
        <v>109</v>
      </c>
      <c r="B271" s="4">
        <v>1</v>
      </c>
      <c r="C271" s="1" cm="1">
        <f t="array" ref="C271">_xll.H($A271,25)/$B271</f>
        <v>-2869.9979965820312</v>
      </c>
      <c r="D271" s="1" cm="1">
        <f t="array" ref="D271">_xll.S($A271,25)/$B271</f>
        <v>401.66399999999999</v>
      </c>
      <c r="E271" s="1" cm="1">
        <f t="array" ref="E271">_xll.CP($A271,25)/$B271</f>
        <v>346.01792284300905</v>
      </c>
      <c r="F271" s="8"/>
      <c r="H271" s="4" t="s">
        <v>703</v>
      </c>
      <c r="I271" s="1" t="e" cm="1">
        <f t="array" ref="I271">_xll.H($H271,25)/$B271</f>
        <v>#VALUE!</v>
      </c>
      <c r="J271" s="1" t="e" cm="1">
        <f t="array" ref="J271">_xll.S($H271,25)/$B271</f>
        <v>#VALUE!</v>
      </c>
      <c r="K271" s="1" t="e" cm="1">
        <f t="array" ref="K271">_xll.CP($H271,25)/$B271</f>
        <v>#VALUE!</v>
      </c>
      <c r="L271" s="8" t="e" cm="1">
        <f t="array" ref="L271">IF(_xll.DE(H271)&gt;0,_xll.MW(H271)/(602.2*_xll.DE(H271)),"")/B271</f>
        <v>#VALUE!</v>
      </c>
      <c r="N271" s="1" t="str">
        <f t="shared" si="41"/>
        <v/>
      </c>
      <c r="O271" s="1" t="str">
        <f t="shared" si="35"/>
        <v/>
      </c>
      <c r="Q271" s="1" t="str">
        <f t="shared" si="36"/>
        <v/>
      </c>
      <c r="R271" s="1" t="str">
        <f t="shared" si="37"/>
        <v/>
      </c>
      <c r="T271" s="1" t="str">
        <f t="shared" si="34"/>
        <v/>
      </c>
      <c r="U271" s="1" t="str">
        <f t="shared" si="38"/>
        <v/>
      </c>
      <c r="W271" s="8" t="str">
        <f t="shared" si="39"/>
        <v/>
      </c>
      <c r="X271" s="8" t="str">
        <f t="shared" si="40"/>
        <v/>
      </c>
    </row>
    <row r="272" spans="1:24">
      <c r="A272" s="4" t="s">
        <v>310</v>
      </c>
      <c r="B272" s="4">
        <v>1</v>
      </c>
      <c r="C272" s="1" cm="1">
        <f t="array" ref="C272">_xll.H($A272,25)/$B272</f>
        <v>-2627.2419794921875</v>
      </c>
      <c r="D272" s="1" cm="1">
        <f t="array" ref="D272">_xll.S($A272,25)/$B272</f>
        <v>434.5499871826172</v>
      </c>
      <c r="E272" s="1" cm="1">
        <f t="array" ref="E272">_xll.CP($A272,25)/$B272</f>
        <v>346.96999176025395</v>
      </c>
      <c r="F272" s="8"/>
      <c r="H272" s="4" t="s">
        <v>704</v>
      </c>
      <c r="I272" s="1" t="e" cm="1">
        <f t="array" ref="I272">_xll.H($H272,25)/$B272</f>
        <v>#VALUE!</v>
      </c>
      <c r="J272" s="1" t="e" cm="1">
        <f t="array" ref="J272">_xll.S($H272,25)/$B272</f>
        <v>#VALUE!</v>
      </c>
      <c r="K272" s="1" t="e" cm="1">
        <f t="array" ref="K272">_xll.CP($H272,25)/$B272</f>
        <v>#VALUE!</v>
      </c>
      <c r="L272" s="8" t="e" cm="1">
        <f t="array" ref="L272">IF(_xll.DE(H272)&gt;0,_xll.MW(H272)/(602.2*_xll.DE(H272)),"")/B272</f>
        <v>#VALUE!</v>
      </c>
      <c r="N272" s="1" t="str">
        <f t="shared" si="41"/>
        <v/>
      </c>
      <c r="O272" s="1" t="str">
        <f t="shared" si="35"/>
        <v/>
      </c>
      <c r="Q272" s="1" t="str">
        <f t="shared" si="36"/>
        <v/>
      </c>
      <c r="R272" s="1" t="str">
        <f t="shared" si="37"/>
        <v/>
      </c>
      <c r="T272" s="1" t="str">
        <f t="shared" si="34"/>
        <v/>
      </c>
      <c r="U272" s="1" t="str">
        <f t="shared" si="38"/>
        <v/>
      </c>
      <c r="W272" s="8" t="str">
        <f t="shared" si="39"/>
        <v/>
      </c>
      <c r="X272" s="8" t="str">
        <f t="shared" si="40"/>
        <v/>
      </c>
    </row>
    <row r="273" spans="1:24">
      <c r="A273" s="4" t="s">
        <v>171</v>
      </c>
      <c r="B273" s="4">
        <v>1</v>
      </c>
      <c r="C273" s="1" cm="1">
        <f t="array" ref="C273">_xll.H($A273,25)/$B273</f>
        <v>-2878.1739575195315</v>
      </c>
      <c r="D273" s="1" cm="1">
        <f t="array" ref="D273">_xll.S($A273,25)/$B273</f>
        <v>406.18269573974607</v>
      </c>
      <c r="E273" s="1" cm="1">
        <f t="array" ref="E273">_xll.CP($A273,25)/$B273</f>
        <v>347.29811387772509</v>
      </c>
      <c r="F273" s="8"/>
      <c r="H273" s="4" t="s">
        <v>705</v>
      </c>
      <c r="I273" s="1" t="e" cm="1">
        <f t="array" ref="I273">_xll.H($H273,25)/$B273</f>
        <v>#VALUE!</v>
      </c>
      <c r="J273" s="1" t="e" cm="1">
        <f t="array" ref="J273">_xll.S($H273,25)/$B273</f>
        <v>#VALUE!</v>
      </c>
      <c r="K273" s="1" t="e" cm="1">
        <f t="array" ref="K273">_xll.CP($H273,25)/$B273</f>
        <v>#VALUE!</v>
      </c>
      <c r="L273" s="8" t="e" cm="1">
        <f t="array" ref="L273">IF(_xll.DE(H273)&gt;0,_xll.MW(H273)/(602.2*_xll.DE(H273)),"")/B273</f>
        <v>#VALUE!</v>
      </c>
      <c r="N273" s="1" t="str">
        <f t="shared" si="41"/>
        <v/>
      </c>
      <c r="O273" s="1" t="str">
        <f t="shared" si="35"/>
        <v/>
      </c>
      <c r="Q273" s="1" t="str">
        <f t="shared" si="36"/>
        <v/>
      </c>
      <c r="R273" s="1" t="str">
        <f t="shared" si="37"/>
        <v/>
      </c>
      <c r="T273" s="1" t="str">
        <f t="shared" si="34"/>
        <v/>
      </c>
      <c r="U273" s="1" t="str">
        <f t="shared" si="38"/>
        <v/>
      </c>
      <c r="W273" s="8" t="str">
        <f t="shared" si="39"/>
        <v/>
      </c>
      <c r="X273" s="8" t="str">
        <f t="shared" si="40"/>
        <v/>
      </c>
    </row>
    <row r="274" spans="1:24">
      <c r="A274" s="4" t="s">
        <v>406</v>
      </c>
      <c r="B274" s="4">
        <v>1</v>
      </c>
      <c r="C274" s="1" cm="1">
        <f t="array" ref="C274">_xll.H($A274,25)/$B274</f>
        <v>-3136.2999946289065</v>
      </c>
      <c r="D274" s="1" cm="1">
        <f t="array" ref="D274">_xll.S($A274,25)/$B274</f>
        <v>494.5000113525391</v>
      </c>
      <c r="E274" s="1" cm="1">
        <f t="array" ref="E274">_xll.CP($A274,25)/$B274</f>
        <v>372.47000848388672</v>
      </c>
      <c r="F274" s="8"/>
      <c r="H274" s="4" t="s">
        <v>706</v>
      </c>
      <c r="I274" s="1" t="e" cm="1">
        <f t="array" ref="I274">_xll.H($H274,25)/$B274</f>
        <v>#VALUE!</v>
      </c>
      <c r="J274" s="1" t="e" cm="1">
        <f t="array" ref="J274">_xll.S($H274,25)/$B274</f>
        <v>#VALUE!</v>
      </c>
      <c r="K274" s="1" t="e" cm="1">
        <f t="array" ref="K274">_xll.CP($H274,25)/$B274</f>
        <v>#VALUE!</v>
      </c>
      <c r="L274" s="8" t="e" cm="1">
        <f t="array" ref="L274">IF(_xll.DE(H274)&gt;0,_xll.MW(H274)/(602.2*_xll.DE(H274)),"")/B274</f>
        <v>#VALUE!</v>
      </c>
      <c r="N274" s="1" t="str">
        <f t="shared" si="41"/>
        <v/>
      </c>
      <c r="O274" s="1" t="str">
        <f t="shared" si="35"/>
        <v/>
      </c>
      <c r="Q274" s="1" t="str">
        <f t="shared" si="36"/>
        <v/>
      </c>
      <c r="R274" s="1" t="str">
        <f t="shared" si="37"/>
        <v/>
      </c>
      <c r="T274" s="1" t="str">
        <f t="shared" si="34"/>
        <v/>
      </c>
      <c r="U274" s="1" t="str">
        <f t="shared" si="38"/>
        <v/>
      </c>
      <c r="W274" s="8" t="str">
        <f t="shared" si="39"/>
        <v/>
      </c>
      <c r="X274" s="8" t="str">
        <f t="shared" si="40"/>
        <v/>
      </c>
    </row>
    <row r="275" spans="1:24">
      <c r="A275" s="4" t="s">
        <v>30</v>
      </c>
      <c r="B275" s="4">
        <v>1</v>
      </c>
      <c r="C275" s="1" cm="1">
        <f t="array" ref="C275">_xll.H($A275,25)/$B275</f>
        <v>-3104.9999257812501</v>
      </c>
      <c r="D275" s="1" cm="1">
        <f t="array" ref="D275">_xll.S($A275,25)/$B275</f>
        <v>522.09997650146488</v>
      </c>
      <c r="E275" s="1" cm="1">
        <f t="array" ref="E275">_xll.CP($A275,25)/$B275</f>
        <v>374.10001025390625</v>
      </c>
      <c r="F275" s="8"/>
      <c r="H275" s="4" t="s">
        <v>707</v>
      </c>
      <c r="I275" s="1" t="e" cm="1">
        <f t="array" ref="I275">_xll.H($H275,25)/$B275</f>
        <v>#VALUE!</v>
      </c>
      <c r="J275" s="1" t="e" cm="1">
        <f t="array" ref="J275">_xll.S($H275,25)/$B275</f>
        <v>#VALUE!</v>
      </c>
      <c r="K275" s="1" t="e" cm="1">
        <f t="array" ref="K275">_xll.CP($H275,25)/$B275</f>
        <v>#VALUE!</v>
      </c>
      <c r="L275" s="8" t="e" cm="1">
        <f t="array" ref="L275">IF(_xll.DE(H275)&gt;0,_xll.MW(H275)/(602.2*_xll.DE(H275)),"")/B275</f>
        <v>#VALUE!</v>
      </c>
      <c r="N275" s="1" t="str">
        <f t="shared" si="41"/>
        <v/>
      </c>
      <c r="O275" s="1" t="str">
        <f t="shared" si="35"/>
        <v/>
      </c>
      <c r="Q275" s="1" t="str">
        <f t="shared" si="36"/>
        <v/>
      </c>
      <c r="R275" s="1" t="str">
        <f t="shared" si="37"/>
        <v/>
      </c>
      <c r="T275" s="1" t="str">
        <f t="shared" si="34"/>
        <v/>
      </c>
      <c r="U275" s="1" t="str">
        <f t="shared" si="38"/>
        <v/>
      </c>
      <c r="W275" s="8" t="str">
        <f t="shared" si="39"/>
        <v/>
      </c>
      <c r="X275" s="8" t="str">
        <f t="shared" si="40"/>
        <v/>
      </c>
    </row>
    <row r="276" spans="1:24">
      <c r="A276" s="4" t="s">
        <v>173</v>
      </c>
      <c r="B276" s="4">
        <v>1</v>
      </c>
      <c r="C276" s="1" cm="1">
        <f t="array" ref="C276">_xll.H($A276,25)/$B276</f>
        <v>-3164.999875</v>
      </c>
      <c r="D276" s="1" cm="1">
        <f t="array" ref="D276">_xll.S($A276,25)/$B276</f>
        <v>462.80060595703128</v>
      </c>
      <c r="E276" s="1" cm="1">
        <f t="array" ref="E276">_xll.CP($A276,25)/$B276</f>
        <v>430.99799871826173</v>
      </c>
      <c r="F276" s="8"/>
      <c r="H276" s="4" t="s">
        <v>708</v>
      </c>
      <c r="I276" s="1" t="e" cm="1">
        <f t="array" ref="I276">_xll.H($H276,25)/$B276</f>
        <v>#VALUE!</v>
      </c>
      <c r="J276" s="1" t="e" cm="1">
        <f t="array" ref="J276">_xll.S($H276,25)/$B276</f>
        <v>#VALUE!</v>
      </c>
      <c r="K276" s="1" t="e" cm="1">
        <f t="array" ref="K276">_xll.CP($H276,25)/$B276</f>
        <v>#VALUE!</v>
      </c>
      <c r="L276" s="8" t="e" cm="1">
        <f t="array" ref="L276">IF(_xll.DE(H276)&gt;0,_xll.MW(H276)/(602.2*_xll.DE(H276)),"")/B276</f>
        <v>#VALUE!</v>
      </c>
      <c r="N276" s="1" t="str">
        <f t="shared" si="41"/>
        <v/>
      </c>
      <c r="O276" s="1" t="str">
        <f t="shared" si="35"/>
        <v/>
      </c>
      <c r="Q276" s="1" t="str">
        <f t="shared" si="36"/>
        <v/>
      </c>
      <c r="R276" s="1" t="str">
        <f t="shared" si="37"/>
        <v/>
      </c>
      <c r="T276" s="1" t="str">
        <f t="shared" si="34"/>
        <v/>
      </c>
      <c r="U276" s="1" t="str">
        <f t="shared" si="38"/>
        <v/>
      </c>
      <c r="W276" s="8" t="str">
        <f t="shared" si="39"/>
        <v/>
      </c>
      <c r="X276" s="8" t="str">
        <f t="shared" si="40"/>
        <v/>
      </c>
    </row>
    <row r="277" spans="1:24">
      <c r="A277" s="4" t="s">
        <v>218</v>
      </c>
      <c r="B277" s="4">
        <v>1</v>
      </c>
      <c r="C277" s="1" cm="1">
        <f t="array" ref="C277">_xll.H($A277,25)/$B277</f>
        <v>-5854.3996894531256</v>
      </c>
      <c r="D277" s="1" cm="1">
        <f t="array" ref="D277">_xll.S($A277,25)/$B277</f>
        <v>464.99998950195317</v>
      </c>
      <c r="E277" s="1" cm="1">
        <f t="array" ref="E277">_xll.CP($A277,25)/$B277</f>
        <v>0</v>
      </c>
      <c r="F277" s="8"/>
      <c r="H277" s="4" t="s">
        <v>709</v>
      </c>
      <c r="I277" s="1" t="e" cm="1">
        <f t="array" ref="I277">_xll.H($H277,25)/$B277</f>
        <v>#VALUE!</v>
      </c>
      <c r="J277" s="1" t="e" cm="1">
        <f t="array" ref="J277">_xll.S($H277,25)/$B277</f>
        <v>#VALUE!</v>
      </c>
      <c r="K277" s="1" t="e" cm="1">
        <f t="array" ref="K277">_xll.CP($H277,25)/$B277</f>
        <v>#VALUE!</v>
      </c>
      <c r="L277" s="8" t="e" cm="1">
        <f t="array" ref="L277">IF(_xll.DE(H277)&gt;0,_xll.MW(H277)/(602.2*_xll.DE(H277)),"")/B277</f>
        <v>#VALUE!</v>
      </c>
      <c r="N277" s="1" t="str">
        <f t="shared" si="41"/>
        <v/>
      </c>
      <c r="O277" s="1" t="str">
        <f t="shared" si="35"/>
        <v/>
      </c>
      <c r="Q277" s="1" t="str">
        <f t="shared" si="36"/>
        <v/>
      </c>
      <c r="R277" s="1" t="str">
        <f t="shared" si="37"/>
        <v/>
      </c>
      <c r="T277" s="1" t="str">
        <f t="shared" si="34"/>
        <v/>
      </c>
      <c r="U277" s="1" t="str">
        <f t="shared" si="38"/>
        <v/>
      </c>
      <c r="W277" s="8" t="str">
        <f t="shared" si="39"/>
        <v/>
      </c>
      <c r="X277" s="8" t="str">
        <f t="shared" si="40"/>
        <v/>
      </c>
    </row>
    <row r="278" spans="1:24">
      <c r="A278" s="4" t="s">
        <v>100</v>
      </c>
      <c r="B278" s="4">
        <v>1</v>
      </c>
      <c r="C278" s="1" cm="1">
        <f t="array" ref="C278">_xll.H($A278,25)/$B278</f>
        <v>-3183.9999951171876</v>
      </c>
      <c r="D278" s="1" cm="1">
        <f t="array" ref="D278">_xll.S($A278,25)/$B278</f>
        <v>419.65521276855469</v>
      </c>
      <c r="E278" s="1" cm="1">
        <f t="array" ref="E278">_xll.CP($A278,25)/$B278</f>
        <v>0</v>
      </c>
      <c r="F278" s="8"/>
      <c r="H278" s="4" t="s">
        <v>710</v>
      </c>
      <c r="I278" s="1" t="e" cm="1">
        <f t="array" ref="I278">_xll.H($H278,25)/$B278</f>
        <v>#VALUE!</v>
      </c>
      <c r="J278" s="1" t="e" cm="1">
        <f t="array" ref="J278">_xll.S($H278,25)/$B278</f>
        <v>#VALUE!</v>
      </c>
      <c r="K278" s="1" t="e" cm="1">
        <f t="array" ref="K278">_xll.CP($H278,25)/$B278</f>
        <v>#VALUE!</v>
      </c>
      <c r="L278" s="8" t="e" cm="1">
        <f t="array" ref="L278">IF(_xll.DE(H278)&gt;0,_xll.MW(H278)/(602.2*_xll.DE(H278)),"")/B278</f>
        <v>#VALUE!</v>
      </c>
      <c r="N278" s="1" t="str">
        <f t="shared" si="41"/>
        <v/>
      </c>
      <c r="O278" s="1" t="str">
        <f t="shared" si="35"/>
        <v/>
      </c>
      <c r="Q278" s="1" t="str">
        <f t="shared" si="36"/>
        <v/>
      </c>
      <c r="R278" s="1" t="str">
        <f t="shared" si="37"/>
        <v/>
      </c>
      <c r="T278" s="1" t="str">
        <f t="shared" si="34"/>
        <v/>
      </c>
      <c r="U278" s="1" t="str">
        <f t="shared" si="38"/>
        <v/>
      </c>
      <c r="W278" s="8" t="str">
        <f t="shared" si="39"/>
        <v/>
      </c>
      <c r="X278" s="8" t="str">
        <f t="shared" si="40"/>
        <v/>
      </c>
    </row>
    <row r="279" spans="1:24">
      <c r="A279" s="4" t="s">
        <v>354</v>
      </c>
      <c r="B279" s="4">
        <v>1</v>
      </c>
      <c r="C279" s="1" cm="1">
        <f t="array" ref="C279">_xll.H($A279,25)/$B279</f>
        <v>-3173.3969873046876</v>
      </c>
      <c r="D279" s="1" cm="1">
        <f t="array" ref="D279">_xll.S($A279,25)/$B279</f>
        <v>422.584</v>
      </c>
      <c r="E279" s="1" cm="1">
        <f t="array" ref="E279">_xll.CP($A279,25)/$B279</f>
        <v>0</v>
      </c>
      <c r="F279" s="8"/>
      <c r="H279" s="4" t="s">
        <v>711</v>
      </c>
      <c r="I279" s="1" t="e" cm="1">
        <f t="array" ref="I279">_xll.H($H279,25)/$B279</f>
        <v>#VALUE!</v>
      </c>
      <c r="J279" s="1" t="e" cm="1">
        <f t="array" ref="J279">_xll.S($H279,25)/$B279</f>
        <v>#VALUE!</v>
      </c>
      <c r="K279" s="1" t="e" cm="1">
        <f t="array" ref="K279">_xll.CP($H279,25)/$B279</f>
        <v>#VALUE!</v>
      </c>
      <c r="L279" s="8" t="e" cm="1">
        <f t="array" ref="L279">IF(_xll.DE(H279)&gt;0,_xll.MW(H279)/(602.2*_xll.DE(H279)),"")/B279</f>
        <v>#VALUE!</v>
      </c>
      <c r="N279" s="1" t="str">
        <f t="shared" si="41"/>
        <v/>
      </c>
      <c r="O279" s="1" t="str">
        <f t="shared" si="35"/>
        <v/>
      </c>
      <c r="Q279" s="1" t="str">
        <f t="shared" si="36"/>
        <v/>
      </c>
      <c r="R279" s="1" t="str">
        <f t="shared" si="37"/>
        <v/>
      </c>
      <c r="T279" s="1" t="str">
        <f t="shared" si="34"/>
        <v/>
      </c>
      <c r="U279" s="1" t="str">
        <f t="shared" si="38"/>
        <v/>
      </c>
      <c r="W279" s="8" t="str">
        <f t="shared" si="39"/>
        <v/>
      </c>
      <c r="X279" s="8" t="str">
        <f t="shared" si="40"/>
        <v/>
      </c>
    </row>
    <row r="280" spans="1:24">
      <c r="A280" s="4" t="s">
        <v>422</v>
      </c>
      <c r="B280" s="4">
        <v>1</v>
      </c>
      <c r="C280" s="1" cm="1">
        <f t="array" ref="C280">_xll.H($A280,25)/$B280</f>
        <v>-2892.8182128906251</v>
      </c>
      <c r="D280" s="1" cm="1">
        <f t="array" ref="D280">_xll.S($A280,25)/$B280</f>
        <v>376.56</v>
      </c>
      <c r="E280" s="1" cm="1">
        <f t="array" ref="E280">_xll.CP($A280,25)/$B280</f>
        <v>0</v>
      </c>
      <c r="F280" s="8"/>
      <c r="H280" s="4" t="s">
        <v>712</v>
      </c>
      <c r="I280" s="1" t="e" cm="1">
        <f t="array" ref="I280">_xll.H($H280,25)/$B280</f>
        <v>#VALUE!</v>
      </c>
      <c r="J280" s="1" t="e" cm="1">
        <f t="array" ref="J280">_xll.S($H280,25)/$B280</f>
        <v>#VALUE!</v>
      </c>
      <c r="K280" s="1" t="e" cm="1">
        <f t="array" ref="K280">_xll.CP($H280,25)/$B280</f>
        <v>#VALUE!</v>
      </c>
      <c r="L280" s="8" t="e" cm="1">
        <f t="array" ref="L280">IF(_xll.DE(H280)&gt;0,_xll.MW(H280)/(602.2*_xll.DE(H280)),"")/B280</f>
        <v>#VALUE!</v>
      </c>
      <c r="N280" s="1" t="str">
        <f t="shared" si="41"/>
        <v/>
      </c>
      <c r="O280" s="1" t="str">
        <f t="shared" si="35"/>
        <v/>
      </c>
      <c r="Q280" s="1" t="str">
        <f t="shared" si="36"/>
        <v/>
      </c>
      <c r="R280" s="1" t="str">
        <f t="shared" si="37"/>
        <v/>
      </c>
      <c r="T280" s="1" t="str">
        <f t="shared" si="34"/>
        <v/>
      </c>
      <c r="U280" s="1" t="str">
        <f t="shared" si="38"/>
        <v/>
      </c>
      <c r="W280" s="8" t="str">
        <f t="shared" si="39"/>
        <v/>
      </c>
      <c r="X280" s="8" t="str">
        <f t="shared" si="40"/>
        <v/>
      </c>
    </row>
    <row r="281" spans="1:24">
      <c r="A281" s="4" t="s">
        <v>98</v>
      </c>
      <c r="B281" s="4">
        <v>1</v>
      </c>
      <c r="C281" s="1" cm="1">
        <f t="array" ref="C281">_xll.H($A281,25)/$B281</f>
        <v>-2877.7548935546874</v>
      </c>
      <c r="D281" s="1" cm="1">
        <f t="array" ref="D281">_xll.S($A281,25)/$B281</f>
        <v>380.32560638427736</v>
      </c>
      <c r="E281" s="1" cm="1">
        <f t="array" ref="E281">_xll.CP($A281,25)/$B281</f>
        <v>0</v>
      </c>
      <c r="F281" s="8"/>
      <c r="H281" s="4" t="s">
        <v>713</v>
      </c>
      <c r="I281" s="1" t="e" cm="1">
        <f t="array" ref="I281">_xll.H($H281,25)/$B281</f>
        <v>#VALUE!</v>
      </c>
      <c r="J281" s="1" t="e" cm="1">
        <f t="array" ref="J281">_xll.S($H281,25)/$B281</f>
        <v>#VALUE!</v>
      </c>
      <c r="K281" s="1" t="e" cm="1">
        <f t="array" ref="K281">_xll.CP($H281,25)/$B281</f>
        <v>#VALUE!</v>
      </c>
      <c r="L281" s="8" t="e" cm="1">
        <f t="array" ref="L281">IF(_xll.DE(H281)&gt;0,_xll.MW(H281)/(602.2*_xll.DE(H281)),"")/B281</f>
        <v>#VALUE!</v>
      </c>
      <c r="N281" s="1" t="str">
        <f t="shared" si="41"/>
        <v/>
      </c>
      <c r="O281" s="1" t="str">
        <f t="shared" si="35"/>
        <v/>
      </c>
      <c r="Q281" s="1" t="str">
        <f t="shared" si="36"/>
        <v/>
      </c>
      <c r="R281" s="1" t="str">
        <f t="shared" si="37"/>
        <v/>
      </c>
      <c r="T281" s="1" t="str">
        <f t="shared" si="34"/>
        <v/>
      </c>
      <c r="U281" s="1" t="str">
        <f t="shared" si="38"/>
        <v/>
      </c>
      <c r="W281" s="8" t="str">
        <f t="shared" si="39"/>
        <v/>
      </c>
      <c r="X281" s="8" t="str">
        <f t="shared" si="40"/>
        <v/>
      </c>
    </row>
    <row r="282" spans="1:24">
      <c r="A282" s="4" t="s">
        <v>141</v>
      </c>
      <c r="B282" s="4">
        <v>1</v>
      </c>
      <c r="C282" s="1" cm="1">
        <f t="array" ref="C282">_xll.H($A282,25)/$B282</f>
        <v>-2871.0000727539064</v>
      </c>
      <c r="D282" s="1" cm="1">
        <f t="array" ref="D282">_xll.S($A282,25)/$B282</f>
        <v>404.00000708007815</v>
      </c>
      <c r="E282" s="1" cm="1">
        <f t="array" ref="E282">_xll.CP($A282,25)/$B282</f>
        <v>0</v>
      </c>
      <c r="F282" s="8"/>
      <c r="H282" s="4" t="s">
        <v>714</v>
      </c>
      <c r="I282" s="1" t="e" cm="1">
        <f t="array" ref="I282">_xll.H($H282,25)/$B282</f>
        <v>#VALUE!</v>
      </c>
      <c r="J282" s="1" t="e" cm="1">
        <f t="array" ref="J282">_xll.S($H282,25)/$B282</f>
        <v>#VALUE!</v>
      </c>
      <c r="K282" s="1" t="e" cm="1">
        <f t="array" ref="K282">_xll.CP($H282,25)/$B282</f>
        <v>#VALUE!</v>
      </c>
      <c r="L282" s="8" t="e" cm="1">
        <f t="array" ref="L282">IF(_xll.DE(H282)&gt;0,_xll.MW(H282)/(602.2*_xll.DE(H282)),"")/B282</f>
        <v>#VALUE!</v>
      </c>
      <c r="N282" s="1" t="str">
        <f t="shared" si="41"/>
        <v/>
      </c>
      <c r="O282" s="1" t="str">
        <f t="shared" si="35"/>
        <v/>
      </c>
      <c r="Q282" s="1" t="str">
        <f t="shared" si="36"/>
        <v/>
      </c>
      <c r="R282" s="1" t="str">
        <f t="shared" si="37"/>
        <v/>
      </c>
      <c r="T282" s="1" t="str">
        <f t="shared" si="34"/>
        <v/>
      </c>
      <c r="U282" s="1" t="str">
        <f t="shared" si="38"/>
        <v/>
      </c>
      <c r="W282" s="8" t="str">
        <f t="shared" si="39"/>
        <v/>
      </c>
      <c r="X282" s="8" t="str">
        <f t="shared" si="40"/>
        <v/>
      </c>
    </row>
    <row r="283" spans="1:24">
      <c r="A283" s="1" t="s">
        <v>400</v>
      </c>
      <c r="B283" s="4">
        <v>1</v>
      </c>
      <c r="C283" s="1" cm="1">
        <f t="array" ref="C283">_xll.H($A283,25)/$B283</f>
        <v>-2773.6000053710941</v>
      </c>
      <c r="D283" s="1" cm="1">
        <f t="array" ref="D283">_xll.S($A283,25)/$B283</f>
        <v>420.10000537109374</v>
      </c>
      <c r="E283" s="1" cm="1">
        <f t="array" ref="E283">_xll.CP($A283,25)/$B283</f>
        <v>0</v>
      </c>
      <c r="F283" s="8"/>
      <c r="H283" s="1" t="s">
        <v>715</v>
      </c>
      <c r="I283" s="1" t="e" cm="1">
        <f t="array" ref="I283">_xll.H($H283,25)/$B283</f>
        <v>#VALUE!</v>
      </c>
      <c r="J283" s="1" t="e" cm="1">
        <f t="array" ref="J283">_xll.S($H283,25)/$B283</f>
        <v>#VALUE!</v>
      </c>
      <c r="K283" s="1" t="e" cm="1">
        <f t="array" ref="K283">_xll.CP($H283,25)/$B283</f>
        <v>#VALUE!</v>
      </c>
      <c r="L283" s="8" t="e" cm="1">
        <f t="array" ref="L283">IF(_xll.DE(H283)&gt;0,_xll.MW(H283)/(602.2*_xll.DE(H283)),"")/B283</f>
        <v>#VALUE!</v>
      </c>
      <c r="N283" s="1" t="str">
        <f t="shared" si="41"/>
        <v/>
      </c>
      <c r="O283" s="1" t="str">
        <f t="shared" si="35"/>
        <v/>
      </c>
      <c r="Q283" s="1" t="str">
        <f t="shared" si="36"/>
        <v/>
      </c>
      <c r="R283" s="1" t="str">
        <f t="shared" si="37"/>
        <v/>
      </c>
      <c r="T283" s="1" t="str">
        <f t="shared" si="34"/>
        <v/>
      </c>
      <c r="U283" s="1" t="str">
        <f t="shared" si="38"/>
        <v/>
      </c>
      <c r="W283" s="8" t="str">
        <f t="shared" si="39"/>
        <v/>
      </c>
      <c r="X283" s="8" t="str">
        <f t="shared" si="40"/>
        <v/>
      </c>
    </row>
    <row r="284" spans="1:24">
      <c r="A284" s="4" t="s">
        <v>394</v>
      </c>
      <c r="B284" s="4">
        <v>1</v>
      </c>
      <c r="C284" s="1" cm="1">
        <f t="array" ref="C284">_xll.H($A284,25)/$B284</f>
        <v>-2716.2528510742191</v>
      </c>
      <c r="D284" s="1" cm="1">
        <f t="array" ref="D284">_xll.S($A284,25)/$B284</f>
        <v>1573.3719531250003</v>
      </c>
      <c r="E284" s="1" cm="1">
        <f t="array" ref="E284">_xll.CP($A284,25)/$B284</f>
        <v>0</v>
      </c>
      <c r="F284" s="8"/>
      <c r="H284" s="4" t="s">
        <v>716</v>
      </c>
      <c r="I284" s="1" t="e" cm="1">
        <f t="array" ref="I284">_xll.H($H284,25)/$B284</f>
        <v>#VALUE!</v>
      </c>
      <c r="J284" s="1" t="e" cm="1">
        <f t="array" ref="J284">_xll.S($H284,25)/$B284</f>
        <v>#VALUE!</v>
      </c>
      <c r="K284" s="1" t="e" cm="1">
        <f t="array" ref="K284">_xll.CP($H284,25)/$B284</f>
        <v>#VALUE!</v>
      </c>
      <c r="L284" s="8" t="e" cm="1">
        <f t="array" ref="L284">IF(_xll.DE(H284)&gt;0,_xll.MW(H284)/(602.2*_xll.DE(H284)),"")/B284</f>
        <v>#VALUE!</v>
      </c>
      <c r="N284" s="1" t="str">
        <f t="shared" si="41"/>
        <v/>
      </c>
      <c r="O284" s="1" t="str">
        <f t="shared" si="35"/>
        <v/>
      </c>
      <c r="Q284" s="1" t="str">
        <f t="shared" si="36"/>
        <v/>
      </c>
      <c r="R284" s="1" t="str">
        <f t="shared" si="37"/>
        <v/>
      </c>
      <c r="T284" s="1" t="str">
        <f t="shared" si="34"/>
        <v/>
      </c>
      <c r="U284" s="1" t="str">
        <f t="shared" si="38"/>
        <v/>
      </c>
      <c r="W284" s="8" t="str">
        <f t="shared" si="39"/>
        <v/>
      </c>
      <c r="X284" s="8" t="str">
        <f t="shared" si="40"/>
        <v/>
      </c>
    </row>
    <row r="285" spans="1:24">
      <c r="A285" s="4" t="s">
        <v>296</v>
      </c>
      <c r="B285" s="4">
        <v>1</v>
      </c>
      <c r="C285" s="1" cm="1">
        <f t="array" ref="C285">_xll.H($A285,25)/$B285</f>
        <v>-2646.4640170898438</v>
      </c>
      <c r="D285" s="1" cm="1">
        <f t="array" ref="D285">_xll.S($A285,25)/$B285</f>
        <v>330.87909106445312</v>
      </c>
      <c r="E285" s="1" cm="1">
        <f t="array" ref="E285">_xll.CP($A285,25)/$B285</f>
        <v>0</v>
      </c>
      <c r="F285" s="8"/>
      <c r="H285" s="4" t="s">
        <v>717</v>
      </c>
      <c r="I285" s="1" t="e" cm="1">
        <f t="array" ref="I285">_xll.H($H285,25)/$B285</f>
        <v>#VALUE!</v>
      </c>
      <c r="J285" s="1" t="e" cm="1">
        <f t="array" ref="J285">_xll.S($H285,25)/$B285</f>
        <v>#VALUE!</v>
      </c>
      <c r="K285" s="1" t="e" cm="1">
        <f t="array" ref="K285">_xll.CP($H285,25)/$B285</f>
        <v>#VALUE!</v>
      </c>
      <c r="L285" s="8" t="e" cm="1">
        <f t="array" ref="L285">IF(_xll.DE(H285)&gt;0,_xll.MW(H285)/(602.2*_xll.DE(H285)),"")/B285</f>
        <v>#VALUE!</v>
      </c>
      <c r="N285" s="1" t="str">
        <f t="shared" si="41"/>
        <v/>
      </c>
      <c r="O285" s="1" t="str">
        <f t="shared" si="35"/>
        <v/>
      </c>
      <c r="Q285" s="1" t="str">
        <f t="shared" si="36"/>
        <v/>
      </c>
      <c r="R285" s="1" t="str">
        <f t="shared" si="37"/>
        <v/>
      </c>
      <c r="T285" s="1" t="str">
        <f t="shared" si="34"/>
        <v/>
      </c>
      <c r="U285" s="1" t="str">
        <f t="shared" si="38"/>
        <v/>
      </c>
      <c r="W285" s="8" t="str">
        <f t="shared" si="39"/>
        <v/>
      </c>
      <c r="X285" s="8" t="str">
        <f t="shared" si="40"/>
        <v/>
      </c>
    </row>
    <row r="286" spans="1:24">
      <c r="A286" s="1" t="s">
        <v>278</v>
      </c>
      <c r="B286" s="4">
        <v>1</v>
      </c>
      <c r="C286" s="1" cm="1">
        <f t="array" ref="C286">_xll.H($A286,25)/$B286</f>
        <v>-2424.6001645507813</v>
      </c>
      <c r="D286" s="1" cm="1">
        <f t="array" ref="D286">_xll.S($A286,25)/$B286</f>
        <v>425.89999365234377</v>
      </c>
      <c r="E286" s="1" cm="1">
        <f t="array" ref="E286">_xll.CP($A286,25)/$B286</f>
        <v>0</v>
      </c>
      <c r="F286" s="8"/>
      <c r="H286" s="1" t="s">
        <v>718</v>
      </c>
      <c r="I286" s="1" t="e" cm="1">
        <f t="array" ref="I286">_xll.H($H286,25)/$B286</f>
        <v>#VALUE!</v>
      </c>
      <c r="J286" s="1" t="e" cm="1">
        <f t="array" ref="J286">_xll.S($H286,25)/$B286</f>
        <v>#VALUE!</v>
      </c>
      <c r="K286" s="1" t="e" cm="1">
        <f t="array" ref="K286">_xll.CP($H286,25)/$B286</f>
        <v>#VALUE!</v>
      </c>
      <c r="L286" s="8" t="e" cm="1">
        <f t="array" ref="L286">IF(_xll.DE(H286)&gt;0,_xll.MW(H286)/(602.2*_xll.DE(H286)),"")/B286</f>
        <v>#VALUE!</v>
      </c>
      <c r="N286" s="1" t="str">
        <f t="shared" si="41"/>
        <v/>
      </c>
      <c r="O286" s="1" t="str">
        <f t="shared" si="35"/>
        <v/>
      </c>
      <c r="Q286" s="1" t="str">
        <f t="shared" si="36"/>
        <v/>
      </c>
      <c r="R286" s="1" t="str">
        <f t="shared" si="37"/>
        <v/>
      </c>
      <c r="T286" s="1" t="str">
        <f t="shared" si="34"/>
        <v/>
      </c>
      <c r="U286" s="1" t="str">
        <f t="shared" si="38"/>
        <v/>
      </c>
      <c r="W286" s="8" t="str">
        <f t="shared" si="39"/>
        <v/>
      </c>
      <c r="X286" s="8" t="str">
        <f t="shared" si="40"/>
        <v/>
      </c>
    </row>
    <row r="287" spans="1:24">
      <c r="A287" s="4" t="s">
        <v>321</v>
      </c>
      <c r="B287" s="4">
        <v>1</v>
      </c>
      <c r="C287" s="1" cm="1">
        <f t="array" ref="C287">_xll.H($A287,25)/$B287</f>
        <v>-2393.248</v>
      </c>
      <c r="D287" s="1" cm="1">
        <f t="array" ref="D287">_xll.S($A287,25)/$B287</f>
        <v>376.56</v>
      </c>
      <c r="E287" s="1" cm="1">
        <f t="array" ref="E287">_xll.CP($A287,25)/$B287</f>
        <v>0</v>
      </c>
      <c r="F287" s="8"/>
      <c r="H287" s="4" t="s">
        <v>719</v>
      </c>
      <c r="I287" s="1" t="e" cm="1">
        <f t="array" ref="I287">_xll.H($H287,25)/$B287</f>
        <v>#VALUE!</v>
      </c>
      <c r="J287" s="1" t="e" cm="1">
        <f t="array" ref="J287">_xll.S($H287,25)/$B287</f>
        <v>#VALUE!</v>
      </c>
      <c r="K287" s="1" t="e" cm="1">
        <f t="array" ref="K287">_xll.CP($H287,25)/$B287</f>
        <v>#VALUE!</v>
      </c>
      <c r="L287" s="8" t="e" cm="1">
        <f t="array" ref="L287">IF(_xll.DE(H287)&gt;0,_xll.MW(H287)/(602.2*_xll.DE(H287)),"")/B287</f>
        <v>#VALUE!</v>
      </c>
      <c r="N287" s="1" t="str">
        <f t="shared" si="41"/>
        <v/>
      </c>
      <c r="O287" s="1" t="str">
        <f t="shared" si="35"/>
        <v/>
      </c>
      <c r="Q287" s="1" t="str">
        <f t="shared" si="36"/>
        <v/>
      </c>
      <c r="R287" s="1" t="str">
        <f t="shared" si="37"/>
        <v/>
      </c>
      <c r="T287" s="1" t="str">
        <f t="shared" si="34"/>
        <v/>
      </c>
      <c r="U287" s="1" t="str">
        <f t="shared" si="38"/>
        <v/>
      </c>
      <c r="W287" s="8" t="str">
        <f t="shared" si="39"/>
        <v/>
      </c>
      <c r="X287" s="8" t="str">
        <f t="shared" si="40"/>
        <v/>
      </c>
    </row>
    <row r="288" spans="1:24">
      <c r="A288" s="4" t="s">
        <v>64</v>
      </c>
      <c r="B288" s="4">
        <v>1</v>
      </c>
      <c r="C288" s="1" cm="1">
        <f t="array" ref="C288">_xll.H($A288,25)/$B288</f>
        <v>-2294.2000229492187</v>
      </c>
      <c r="D288" s="1" cm="1">
        <f t="array" ref="D288">_xll.S($A288,25)/$B288</f>
        <v>439.99998937988283</v>
      </c>
      <c r="E288" s="1" cm="1">
        <f t="array" ref="E288">_xll.CP($A288,25)/$B288</f>
        <v>0</v>
      </c>
      <c r="F288" s="8"/>
      <c r="H288" s="4" t="s">
        <v>720</v>
      </c>
      <c r="I288" s="1" t="e" cm="1">
        <f t="array" ref="I288">_xll.H($H288,25)/$B288</f>
        <v>#VALUE!</v>
      </c>
      <c r="J288" s="1" t="e" cm="1">
        <f t="array" ref="J288">_xll.S($H288,25)/$B288</f>
        <v>#VALUE!</v>
      </c>
      <c r="K288" s="1" t="e" cm="1">
        <f t="array" ref="K288">_xll.CP($H288,25)/$B288</f>
        <v>#VALUE!</v>
      </c>
      <c r="L288" s="8" t="e" cm="1">
        <f t="array" ref="L288">IF(_xll.DE(H288)&gt;0,_xll.MW(H288)/(602.2*_xll.DE(H288)),"")/B288</f>
        <v>#VALUE!</v>
      </c>
      <c r="N288" s="1" t="str">
        <f t="shared" si="41"/>
        <v/>
      </c>
      <c r="O288" s="1" t="str">
        <f t="shared" si="35"/>
        <v/>
      </c>
      <c r="Q288" s="1" t="str">
        <f t="shared" si="36"/>
        <v/>
      </c>
      <c r="R288" s="1" t="str">
        <f t="shared" si="37"/>
        <v/>
      </c>
      <c r="T288" s="1" t="str">
        <f t="shared" si="34"/>
        <v/>
      </c>
      <c r="U288" s="1" t="str">
        <f t="shared" si="38"/>
        <v/>
      </c>
      <c r="W288" s="8" t="str">
        <f t="shared" si="39"/>
        <v/>
      </c>
      <c r="X288" s="8" t="str">
        <f t="shared" si="40"/>
        <v/>
      </c>
    </row>
    <row r="289" spans="1:24">
      <c r="A289" s="4" t="s">
        <v>194</v>
      </c>
      <c r="B289" s="4">
        <v>1</v>
      </c>
      <c r="C289" s="1" cm="1">
        <f t="array" ref="C289">_xll.H($A289,25)/$B289</f>
        <v>-2283.6268935546877</v>
      </c>
      <c r="D289" s="1" cm="1">
        <f t="array" ref="D289">_xll.S($A289,25)/$B289</f>
        <v>535.55200000000002</v>
      </c>
      <c r="E289" s="1" cm="1">
        <f t="array" ref="E289">_xll.CP($A289,25)/$B289</f>
        <v>0</v>
      </c>
      <c r="F289" s="8"/>
      <c r="H289" s="4" t="s">
        <v>721</v>
      </c>
      <c r="I289" s="1" t="e" cm="1">
        <f t="array" ref="I289">_xll.H($H289,25)/$B289</f>
        <v>#VALUE!</v>
      </c>
      <c r="J289" s="1" t="e" cm="1">
        <f t="array" ref="J289">_xll.S($H289,25)/$B289</f>
        <v>#VALUE!</v>
      </c>
      <c r="K289" s="1" t="e" cm="1">
        <f t="array" ref="K289">_xll.CP($H289,25)/$B289</f>
        <v>#VALUE!</v>
      </c>
      <c r="L289" s="8" t="e" cm="1">
        <f t="array" ref="L289">IF(_xll.DE(H289)&gt;0,_xll.MW(H289)/(602.2*_xll.DE(H289)),"")/B289</f>
        <v>#VALUE!</v>
      </c>
      <c r="N289" s="1" t="str">
        <f t="shared" si="41"/>
        <v/>
      </c>
      <c r="O289" s="1" t="str">
        <f t="shared" si="35"/>
        <v/>
      </c>
      <c r="Q289" s="1" t="str">
        <f t="shared" si="36"/>
        <v/>
      </c>
      <c r="R289" s="1" t="str">
        <f t="shared" si="37"/>
        <v/>
      </c>
      <c r="T289" s="1" t="str">
        <f t="shared" si="34"/>
        <v/>
      </c>
      <c r="U289" s="1" t="str">
        <f t="shared" si="38"/>
        <v/>
      </c>
      <c r="W289" s="8" t="str">
        <f t="shared" si="39"/>
        <v/>
      </c>
      <c r="X289" s="8" t="str">
        <f t="shared" si="40"/>
        <v/>
      </c>
    </row>
    <row r="290" spans="1:24">
      <c r="A290" s="4" t="s">
        <v>180</v>
      </c>
      <c r="B290" s="4">
        <v>1</v>
      </c>
      <c r="C290" s="1" cm="1">
        <f t="array" ref="C290">_xll.H($A290,25)/$B290</f>
        <v>-2223.7960000000003</v>
      </c>
      <c r="D290" s="1" cm="1">
        <f t="array" ref="D290">_xll.S($A290,25)/$B290</f>
        <v>352.3263046875</v>
      </c>
      <c r="E290" s="1" cm="1">
        <f t="array" ref="E290">_xll.CP($A290,25)/$B290</f>
        <v>0</v>
      </c>
      <c r="F290" s="8"/>
      <c r="H290" s="4" t="s">
        <v>722</v>
      </c>
      <c r="I290" s="1" t="e" cm="1">
        <f t="array" ref="I290">_xll.H($H290,25)/$B290</f>
        <v>#VALUE!</v>
      </c>
      <c r="J290" s="1" t="e" cm="1">
        <f t="array" ref="J290">_xll.S($H290,25)/$B290</f>
        <v>#VALUE!</v>
      </c>
      <c r="K290" s="1" t="e" cm="1">
        <f t="array" ref="K290">_xll.CP($H290,25)/$B290</f>
        <v>#VALUE!</v>
      </c>
      <c r="L290" s="8" t="e" cm="1">
        <f t="array" ref="L290">IF(_xll.DE(H290)&gt;0,_xll.MW(H290)/(602.2*_xll.DE(H290)),"")/B290</f>
        <v>#VALUE!</v>
      </c>
      <c r="N290" s="1" t="str">
        <f t="shared" si="41"/>
        <v/>
      </c>
      <c r="O290" s="1" t="str">
        <f t="shared" si="35"/>
        <v/>
      </c>
      <c r="Q290" s="1" t="str">
        <f t="shared" si="36"/>
        <v/>
      </c>
      <c r="R290" s="1" t="str">
        <f t="shared" si="37"/>
        <v/>
      </c>
      <c r="T290" s="1" t="str">
        <f t="shared" si="34"/>
        <v/>
      </c>
      <c r="U290" s="1" t="str">
        <f t="shared" si="38"/>
        <v/>
      </c>
      <c r="W290" s="8" t="str">
        <f t="shared" si="39"/>
        <v/>
      </c>
      <c r="X290" s="8" t="str">
        <f t="shared" si="40"/>
        <v/>
      </c>
    </row>
    <row r="291" spans="1:24">
      <c r="A291" s="1" t="s">
        <v>154</v>
      </c>
      <c r="B291" s="4">
        <v>1</v>
      </c>
      <c r="C291" s="1" cm="1">
        <f t="array" ref="C291">_xll.H($A291,25)/$B291</f>
        <v>-2174.7999912109376</v>
      </c>
      <c r="D291" s="1" cm="1">
        <f t="array" ref="D291">_xll.S($A291,25)/$B291</f>
        <v>394.10000396728515</v>
      </c>
      <c r="E291" s="1" cm="1">
        <f t="array" ref="E291">_xll.CP($A291,25)/$B291</f>
        <v>0</v>
      </c>
      <c r="F291" s="8"/>
      <c r="H291" s="1" t="s">
        <v>723</v>
      </c>
      <c r="I291" s="1" t="e" cm="1">
        <f t="array" ref="I291">_xll.H($H291,25)/$B291</f>
        <v>#VALUE!</v>
      </c>
      <c r="J291" s="1" t="e" cm="1">
        <f t="array" ref="J291">_xll.S($H291,25)/$B291</f>
        <v>#VALUE!</v>
      </c>
      <c r="K291" s="1" t="e" cm="1">
        <f t="array" ref="K291">_xll.CP($H291,25)/$B291</f>
        <v>#VALUE!</v>
      </c>
      <c r="L291" s="8" t="e" cm="1">
        <f t="array" ref="L291">IF(_xll.DE(H291)&gt;0,_xll.MW(H291)/(602.2*_xll.DE(H291)),"")/B291</f>
        <v>#VALUE!</v>
      </c>
      <c r="N291" s="1" t="str">
        <f t="shared" si="41"/>
        <v/>
      </c>
      <c r="O291" s="1" t="str">
        <f t="shared" si="35"/>
        <v/>
      </c>
      <c r="Q291" s="1" t="str">
        <f t="shared" si="36"/>
        <v/>
      </c>
      <c r="R291" s="1" t="str">
        <f t="shared" si="37"/>
        <v/>
      </c>
      <c r="T291" s="1" t="str">
        <f t="shared" si="34"/>
        <v/>
      </c>
      <c r="U291" s="1" t="str">
        <f t="shared" si="38"/>
        <v/>
      </c>
      <c r="W291" s="8" t="str">
        <f t="shared" si="39"/>
        <v/>
      </c>
      <c r="X291" s="8" t="str">
        <f t="shared" si="40"/>
        <v/>
      </c>
    </row>
    <row r="292" spans="1:24">
      <c r="A292" s="4" t="s">
        <v>225</v>
      </c>
      <c r="B292" s="4">
        <v>1</v>
      </c>
      <c r="C292" s="1" cm="1">
        <f t="array" ref="C292">_xll.H($A292,25)/$B292</f>
        <v>-2164.8001699218753</v>
      </c>
      <c r="D292" s="1" cm="1">
        <f t="array" ref="D292">_xll.S($A292,25)/$B292</f>
        <v>271.99999749755858</v>
      </c>
      <c r="E292" s="1" cm="1">
        <f t="array" ref="E292">_xll.CP($A292,25)/$B292</f>
        <v>0</v>
      </c>
      <c r="F292" s="8"/>
      <c r="H292" s="4" t="s">
        <v>724</v>
      </c>
      <c r="I292" s="1" cm="1">
        <f t="array" ref="I292">_xll.H($H292,25)/$B292</f>
        <v>-2534.3898159179689</v>
      </c>
      <c r="J292" s="1" cm="1">
        <f t="array" ref="J292">_xll.S($H292,25)/$B292</f>
        <v>269.99999493408205</v>
      </c>
      <c r="K292" s="1" cm="1">
        <f t="array" ref="K292">_xll.CP($H292,25)/$B292</f>
        <v>0</v>
      </c>
      <c r="L292" s="8" t="e" cm="1">
        <f t="array" ref="L292">IF(_xll.DE(H292)&gt;0,_xll.MW(H292)/(602.2*_xll.DE(H292)),"")/B292</f>
        <v>#VALUE!</v>
      </c>
      <c r="N292" s="1">
        <f t="shared" si="41"/>
        <v>271.99999749755858</v>
      </c>
      <c r="O292" s="1">
        <f t="shared" si="35"/>
        <v>269.99999493408205</v>
      </c>
      <c r="Q292" s="1">
        <f t="shared" si="36"/>
        <v>-2164.8001699218753</v>
      </c>
      <c r="R292" s="1">
        <f t="shared" si="37"/>
        <v>-2534.3898159179689</v>
      </c>
      <c r="T292" s="1">
        <f t="shared" si="34"/>
        <v>0</v>
      </c>
      <c r="U292" s="1">
        <f t="shared" si="38"/>
        <v>0</v>
      </c>
      <c r="W292" s="8" t="str">
        <f t="shared" si="39"/>
        <v/>
      </c>
      <c r="X292" s="8" t="str">
        <f t="shared" si="40"/>
        <v/>
      </c>
    </row>
    <row r="293" spans="1:24">
      <c r="A293" s="4" t="s">
        <v>395</v>
      </c>
      <c r="B293" s="4">
        <v>1</v>
      </c>
      <c r="C293" s="1" cm="1">
        <f t="array" ref="C293">_xll.H($A293,25)/$B293</f>
        <v>-2162.7099575195311</v>
      </c>
      <c r="D293" s="1" cm="1">
        <f t="array" ref="D293">_xll.S($A293,25)/$B293</f>
        <v>504.1260012817383</v>
      </c>
      <c r="E293" s="1" cm="1">
        <f t="array" ref="E293">_xll.CP($A293,25)/$B293</f>
        <v>0</v>
      </c>
      <c r="F293" s="8"/>
      <c r="H293" s="4" t="s">
        <v>725</v>
      </c>
      <c r="I293" s="1" t="e" cm="1">
        <f t="array" ref="I293">_xll.H($H293,25)/$B293</f>
        <v>#VALUE!</v>
      </c>
      <c r="J293" s="1" t="e" cm="1">
        <f t="array" ref="J293">_xll.S($H293,25)/$B293</f>
        <v>#VALUE!</v>
      </c>
      <c r="K293" s="1" t="e" cm="1">
        <f t="array" ref="K293">_xll.CP($H293,25)/$B293</f>
        <v>#VALUE!</v>
      </c>
      <c r="L293" s="8" t="e" cm="1">
        <f t="array" ref="L293">IF(_xll.DE(H293)&gt;0,_xll.MW(H293)/(602.2*_xll.DE(H293)),"")/B293</f>
        <v>#VALUE!</v>
      </c>
      <c r="N293" s="1" t="str">
        <f t="shared" si="41"/>
        <v/>
      </c>
      <c r="O293" s="1" t="str">
        <f t="shared" si="35"/>
        <v/>
      </c>
      <c r="Q293" s="1" t="str">
        <f t="shared" si="36"/>
        <v/>
      </c>
      <c r="R293" s="1" t="str">
        <f t="shared" si="37"/>
        <v/>
      </c>
      <c r="T293" s="1" t="str">
        <f t="shared" si="34"/>
        <v/>
      </c>
      <c r="U293" s="1" t="str">
        <f t="shared" si="38"/>
        <v/>
      </c>
      <c r="W293" s="8" t="str">
        <f t="shared" si="39"/>
        <v/>
      </c>
      <c r="X293" s="8" t="str">
        <f t="shared" si="40"/>
        <v/>
      </c>
    </row>
    <row r="294" spans="1:24">
      <c r="A294" s="4" t="s">
        <v>263</v>
      </c>
      <c r="B294" s="4">
        <v>1</v>
      </c>
      <c r="C294" s="1" cm="1">
        <f t="array" ref="C294">_xll.H($A294,25)/$B294</f>
        <v>-2102.9999821777346</v>
      </c>
      <c r="D294" s="1" cm="1">
        <f t="array" ref="D294">_xll.S($A294,25)/$B294</f>
        <v>344.00008978271484</v>
      </c>
      <c r="E294" s="1" cm="1">
        <f t="array" ref="E294">_xll.CP($A294,25)/$B294</f>
        <v>0</v>
      </c>
      <c r="F294" s="8"/>
      <c r="H294" s="4" t="s">
        <v>726</v>
      </c>
      <c r="I294" s="1" t="e" cm="1">
        <f t="array" ref="I294">_xll.H($H294,25)/$B294</f>
        <v>#VALUE!</v>
      </c>
      <c r="J294" s="1" t="e" cm="1">
        <f t="array" ref="J294">_xll.S($H294,25)/$B294</f>
        <v>#VALUE!</v>
      </c>
      <c r="K294" s="1" t="e" cm="1">
        <f t="array" ref="K294">_xll.CP($H294,25)/$B294</f>
        <v>#VALUE!</v>
      </c>
      <c r="L294" s="8" t="e" cm="1">
        <f t="array" ref="L294">IF(_xll.DE(H294)&gt;0,_xll.MW(H294)/(602.2*_xll.DE(H294)),"")/B294</f>
        <v>#VALUE!</v>
      </c>
      <c r="N294" s="1" t="str">
        <f t="shared" si="41"/>
        <v/>
      </c>
      <c r="O294" s="1" t="str">
        <f t="shared" si="35"/>
        <v/>
      </c>
      <c r="Q294" s="1" t="str">
        <f t="shared" si="36"/>
        <v/>
      </c>
      <c r="R294" s="1" t="str">
        <f t="shared" si="37"/>
        <v/>
      </c>
      <c r="T294" s="1" t="str">
        <f t="shared" si="34"/>
        <v/>
      </c>
      <c r="U294" s="1" t="str">
        <f t="shared" si="38"/>
        <v/>
      </c>
      <c r="W294" s="8" t="str">
        <f t="shared" si="39"/>
        <v/>
      </c>
      <c r="X294" s="8" t="str">
        <f t="shared" si="40"/>
        <v/>
      </c>
    </row>
    <row r="295" spans="1:24">
      <c r="A295" s="4" t="s">
        <v>208</v>
      </c>
      <c r="B295" s="4">
        <v>1</v>
      </c>
      <c r="C295" s="1" cm="1">
        <f t="array" ref="C295">_xll.H($A295,25)/$B295</f>
        <v>-2086.1420424804687</v>
      </c>
      <c r="D295" s="1" cm="1">
        <f t="array" ref="D295">_xll.S($A295,25)/$B295</f>
        <v>502.08000000000004</v>
      </c>
      <c r="E295" s="1" cm="1">
        <f t="array" ref="E295">_xll.CP($A295,25)/$B295</f>
        <v>0</v>
      </c>
      <c r="F295" s="8"/>
      <c r="H295" s="4" t="s">
        <v>727</v>
      </c>
      <c r="I295" s="1" t="e" cm="1">
        <f t="array" ref="I295">_xll.H($H295,25)/$B295</f>
        <v>#VALUE!</v>
      </c>
      <c r="J295" s="1" t="e" cm="1">
        <f t="array" ref="J295">_xll.S($H295,25)/$B295</f>
        <v>#VALUE!</v>
      </c>
      <c r="K295" s="1" t="e" cm="1">
        <f t="array" ref="K295">_xll.CP($H295,25)/$B295</f>
        <v>#VALUE!</v>
      </c>
      <c r="L295" s="8" t="e" cm="1">
        <f t="array" ref="L295">IF(_xll.DE(H295)&gt;0,_xll.MW(H295)/(602.2*_xll.DE(H295)),"")/B295</f>
        <v>#VALUE!</v>
      </c>
      <c r="N295" s="1" t="str">
        <f t="shared" si="41"/>
        <v/>
      </c>
      <c r="O295" s="1" t="str">
        <f t="shared" si="35"/>
        <v/>
      </c>
      <c r="Q295" s="1" t="str">
        <f t="shared" si="36"/>
        <v/>
      </c>
      <c r="R295" s="1" t="str">
        <f t="shared" si="37"/>
        <v/>
      </c>
      <c r="T295" s="1" t="str">
        <f t="shared" si="34"/>
        <v/>
      </c>
      <c r="U295" s="1" t="str">
        <f t="shared" si="38"/>
        <v/>
      </c>
      <c r="W295" s="8" t="str">
        <f t="shared" si="39"/>
        <v/>
      </c>
      <c r="X295" s="8" t="str">
        <f t="shared" si="40"/>
        <v/>
      </c>
    </row>
    <row r="296" spans="1:24">
      <c r="A296" s="4" t="s">
        <v>373</v>
      </c>
      <c r="B296" s="4">
        <v>1</v>
      </c>
      <c r="C296" s="1" cm="1">
        <f t="array" ref="C296">_xll.H($A296,25)/$B296</f>
        <v>-2009.1360383300782</v>
      </c>
      <c r="D296" s="1" cm="1">
        <f t="array" ref="D296">_xll.S($A296,25)/$B296</f>
        <v>272.1984846801758</v>
      </c>
      <c r="E296" s="1" cm="1">
        <f t="array" ref="E296">_xll.CP($A296,25)/$B296</f>
        <v>0</v>
      </c>
      <c r="F296" s="8"/>
      <c r="H296" s="4" t="s">
        <v>728</v>
      </c>
      <c r="I296" s="1" t="e" cm="1">
        <f t="array" ref="I296">_xll.H($H296,25)/$B296</f>
        <v>#VALUE!</v>
      </c>
      <c r="J296" s="1" t="e" cm="1">
        <f t="array" ref="J296">_xll.S($H296,25)/$B296</f>
        <v>#VALUE!</v>
      </c>
      <c r="K296" s="1" t="e" cm="1">
        <f t="array" ref="K296">_xll.CP($H296,25)/$B296</f>
        <v>#VALUE!</v>
      </c>
      <c r="L296" s="8" t="e" cm="1">
        <f t="array" ref="L296">IF(_xll.DE(H296)&gt;0,_xll.MW(H296)/(602.2*_xll.DE(H296)),"")/B296</f>
        <v>#VALUE!</v>
      </c>
      <c r="N296" s="1" t="str">
        <f t="shared" si="41"/>
        <v/>
      </c>
      <c r="O296" s="1" t="str">
        <f t="shared" si="35"/>
        <v/>
      </c>
      <c r="Q296" s="1" t="str">
        <f t="shared" si="36"/>
        <v/>
      </c>
      <c r="R296" s="1" t="str">
        <f t="shared" si="37"/>
        <v/>
      </c>
      <c r="T296" s="1" t="str">
        <f t="shared" si="34"/>
        <v/>
      </c>
      <c r="U296" s="1" t="str">
        <f t="shared" si="38"/>
        <v/>
      </c>
      <c r="W296" s="8" t="str">
        <f t="shared" si="39"/>
        <v/>
      </c>
      <c r="X296" s="8" t="str">
        <f t="shared" si="40"/>
        <v/>
      </c>
    </row>
    <row r="297" spans="1:24">
      <c r="A297" s="4" t="s">
        <v>75</v>
      </c>
      <c r="B297" s="4">
        <v>1</v>
      </c>
      <c r="C297" s="1" cm="1">
        <f t="array" ref="C297">_xll.H($A297,25)/$B297</f>
        <v>-1982.0000505371095</v>
      </c>
      <c r="D297" s="1" cm="1">
        <f t="array" ref="D297">_xll.S($A297,25)/$B297</f>
        <v>411.99998541259765</v>
      </c>
      <c r="E297" s="1" cm="1">
        <f t="array" ref="E297">_xll.CP($A297,25)/$B297</f>
        <v>0</v>
      </c>
      <c r="F297" s="8"/>
      <c r="H297" s="4" t="s">
        <v>729</v>
      </c>
      <c r="I297" s="1" t="e" cm="1">
        <f t="array" ref="I297">_xll.H($H297,25)/$B297</f>
        <v>#VALUE!</v>
      </c>
      <c r="J297" s="1" t="e" cm="1">
        <f t="array" ref="J297">_xll.S($H297,25)/$B297</f>
        <v>#VALUE!</v>
      </c>
      <c r="K297" s="1" t="e" cm="1">
        <f t="array" ref="K297">_xll.CP($H297,25)/$B297</f>
        <v>#VALUE!</v>
      </c>
      <c r="L297" s="8" t="e" cm="1">
        <f t="array" ref="L297">IF(_xll.DE(H297)&gt;0,_xll.MW(H297)/(602.2*_xll.DE(H297)),"")/B297</f>
        <v>#VALUE!</v>
      </c>
      <c r="N297" s="1" t="str">
        <f t="shared" si="41"/>
        <v/>
      </c>
      <c r="O297" s="1" t="str">
        <f t="shared" si="35"/>
        <v/>
      </c>
      <c r="Q297" s="1" t="str">
        <f t="shared" si="36"/>
        <v/>
      </c>
      <c r="R297" s="1" t="str">
        <f t="shared" si="37"/>
        <v/>
      </c>
      <c r="T297" s="1" t="str">
        <f t="shared" si="34"/>
        <v/>
      </c>
      <c r="U297" s="1" t="str">
        <f t="shared" si="38"/>
        <v/>
      </c>
      <c r="W297" s="8" t="str">
        <f t="shared" si="39"/>
        <v/>
      </c>
      <c r="X297" s="8" t="str">
        <f t="shared" si="40"/>
        <v/>
      </c>
    </row>
    <row r="298" spans="1:24">
      <c r="A298" s="4" t="s">
        <v>425</v>
      </c>
      <c r="B298" s="4">
        <v>1</v>
      </c>
      <c r="C298" s="1" cm="1">
        <f t="array" ref="C298">_xll.H($A298,25)/$B298</f>
        <v>-1977.4000510253907</v>
      </c>
      <c r="D298" s="1" cm="1">
        <f t="array" ref="D298">_xll.S($A298,25)/$B298</f>
        <v>485.29998040771488</v>
      </c>
      <c r="E298" s="1" cm="1">
        <f t="array" ref="E298">_xll.CP($A298,25)/$B298</f>
        <v>0</v>
      </c>
      <c r="F298" s="8"/>
      <c r="H298" s="4" t="s">
        <v>730</v>
      </c>
      <c r="I298" s="1" t="e" cm="1">
        <f t="array" ref="I298">_xll.H($H298,25)/$B298</f>
        <v>#VALUE!</v>
      </c>
      <c r="J298" s="1" t="e" cm="1">
        <f t="array" ref="J298">_xll.S($H298,25)/$B298</f>
        <v>#VALUE!</v>
      </c>
      <c r="K298" s="1" t="e" cm="1">
        <f t="array" ref="K298">_xll.CP($H298,25)/$B298</f>
        <v>#VALUE!</v>
      </c>
      <c r="L298" s="8" t="e" cm="1">
        <f t="array" ref="L298">IF(_xll.DE(H298)&gt;0,_xll.MW(H298)/(602.2*_xll.DE(H298)),"")/B298</f>
        <v>#VALUE!</v>
      </c>
      <c r="N298" s="1" t="str">
        <f t="shared" si="41"/>
        <v/>
      </c>
      <c r="O298" s="1" t="str">
        <f t="shared" si="35"/>
        <v/>
      </c>
      <c r="Q298" s="1" t="str">
        <f t="shared" si="36"/>
        <v/>
      </c>
      <c r="R298" s="1" t="str">
        <f t="shared" si="37"/>
        <v/>
      </c>
      <c r="T298" s="1" t="str">
        <f t="shared" si="34"/>
        <v/>
      </c>
      <c r="U298" s="1" t="str">
        <f t="shared" si="38"/>
        <v/>
      </c>
      <c r="W298" s="8" t="str">
        <f t="shared" si="39"/>
        <v/>
      </c>
      <c r="X298" s="8" t="str">
        <f t="shared" si="40"/>
        <v/>
      </c>
    </row>
    <row r="299" spans="1:24">
      <c r="A299" s="4" t="s">
        <v>67</v>
      </c>
      <c r="B299" s="4">
        <v>1</v>
      </c>
      <c r="C299" s="1" cm="1">
        <f t="array" ref="C299">_xll.H($A299,25)/$B299</f>
        <v>-1976.1999345703125</v>
      </c>
      <c r="D299" s="1" cm="1">
        <f t="array" ref="D299">_xll.S($A299,25)/$B299</f>
        <v>410.00001477050785</v>
      </c>
      <c r="E299" s="1" cm="1">
        <f t="array" ref="E299">_xll.CP($A299,25)/$B299</f>
        <v>0</v>
      </c>
      <c r="F299" s="8"/>
      <c r="H299" s="4" t="s">
        <v>731</v>
      </c>
      <c r="I299" s="1" t="e" cm="1">
        <f t="array" ref="I299">_xll.H($H299,25)/$B299</f>
        <v>#VALUE!</v>
      </c>
      <c r="J299" s="1" t="e" cm="1">
        <f t="array" ref="J299">_xll.S($H299,25)/$B299</f>
        <v>#VALUE!</v>
      </c>
      <c r="K299" s="1" t="e" cm="1">
        <f t="array" ref="K299">_xll.CP($H299,25)/$B299</f>
        <v>#VALUE!</v>
      </c>
      <c r="L299" s="8" t="e" cm="1">
        <f t="array" ref="L299">IF(_xll.DE(H299)&gt;0,_xll.MW(H299)/(602.2*_xll.DE(H299)),"")/B299</f>
        <v>#VALUE!</v>
      </c>
      <c r="N299" s="1" t="str">
        <f t="shared" si="41"/>
        <v/>
      </c>
      <c r="O299" s="1" t="str">
        <f t="shared" si="35"/>
        <v/>
      </c>
      <c r="Q299" s="1" t="str">
        <f t="shared" si="36"/>
        <v/>
      </c>
      <c r="R299" s="1" t="str">
        <f t="shared" si="37"/>
        <v/>
      </c>
      <c r="T299" s="1" t="str">
        <f t="shared" si="34"/>
        <v/>
      </c>
      <c r="U299" s="1" t="str">
        <f t="shared" si="38"/>
        <v/>
      </c>
      <c r="W299" s="8" t="str">
        <f t="shared" si="39"/>
        <v/>
      </c>
      <c r="X299" s="8" t="str">
        <f t="shared" si="40"/>
        <v/>
      </c>
    </row>
    <row r="300" spans="1:24">
      <c r="A300" s="1" t="s">
        <v>34</v>
      </c>
      <c r="B300" s="4">
        <v>1</v>
      </c>
      <c r="C300" s="1" cm="1">
        <f t="array" ref="C300">_xll.H($A300,25)/$B300</f>
        <v>-1877.4000505371093</v>
      </c>
      <c r="D300" s="1" cm="1">
        <f t="array" ref="D300">_xll.S($A300,25)/$B300</f>
        <v>497.50001519775395</v>
      </c>
      <c r="E300" s="1" cm="1">
        <f t="array" ref="E300">_xll.CP($A300,25)/$B300</f>
        <v>0</v>
      </c>
      <c r="F300" s="8"/>
      <c r="H300" s="1" t="s">
        <v>732</v>
      </c>
      <c r="I300" s="1" t="e" cm="1">
        <f t="array" ref="I300">_xll.H($H300,25)/$B300</f>
        <v>#VALUE!</v>
      </c>
      <c r="J300" s="1" t="e" cm="1">
        <f t="array" ref="J300">_xll.S($H300,25)/$B300</f>
        <v>#VALUE!</v>
      </c>
      <c r="K300" s="1" t="e" cm="1">
        <f t="array" ref="K300">_xll.CP($H300,25)/$B300</f>
        <v>#VALUE!</v>
      </c>
      <c r="L300" s="8" t="e" cm="1">
        <f t="array" ref="L300">IF(_xll.DE(H300)&gt;0,_xll.MW(H300)/(602.2*_xll.DE(H300)),"")/B300</f>
        <v>#VALUE!</v>
      </c>
      <c r="N300" s="1" t="str">
        <f t="shared" si="41"/>
        <v/>
      </c>
      <c r="O300" s="1" t="str">
        <f t="shared" si="35"/>
        <v/>
      </c>
      <c r="Q300" s="1" t="str">
        <f t="shared" si="36"/>
        <v/>
      </c>
      <c r="R300" s="1" t="str">
        <f t="shared" si="37"/>
        <v/>
      </c>
      <c r="T300" s="1" t="str">
        <f t="shared" si="34"/>
        <v/>
      </c>
      <c r="U300" s="1" t="str">
        <f t="shared" si="38"/>
        <v/>
      </c>
      <c r="W300" s="8" t="str">
        <f t="shared" si="39"/>
        <v/>
      </c>
      <c r="X300" s="8" t="str">
        <f t="shared" si="40"/>
        <v/>
      </c>
    </row>
    <row r="301" spans="1:24">
      <c r="A301" s="4" t="s">
        <v>352</v>
      </c>
      <c r="B301" s="4">
        <v>1</v>
      </c>
      <c r="C301" s="1" cm="1">
        <f t="array" ref="C301">_xll.H($A301,25)/$B301</f>
        <v>-1862.7169787597657</v>
      </c>
      <c r="D301" s="1" cm="1">
        <f t="array" ref="D301">_xll.S($A301,25)/$B301</f>
        <v>52.300000000000004</v>
      </c>
      <c r="E301" s="1" cm="1">
        <f t="array" ref="E301">_xll.CP($A301,25)/$B301</f>
        <v>0</v>
      </c>
      <c r="F301" s="8"/>
      <c r="H301" s="4" t="s">
        <v>733</v>
      </c>
      <c r="I301" s="1" t="e" cm="1">
        <f t="array" ref="I301">_xll.H($H301,25)/$B301</f>
        <v>#VALUE!</v>
      </c>
      <c r="J301" s="1" t="e" cm="1">
        <f t="array" ref="J301">_xll.S($H301,25)/$B301</f>
        <v>#VALUE!</v>
      </c>
      <c r="K301" s="1" t="e" cm="1">
        <f t="array" ref="K301">_xll.CP($H301,25)/$B301</f>
        <v>#VALUE!</v>
      </c>
      <c r="L301" s="8" t="e" cm="1">
        <f t="array" ref="L301">IF(_xll.DE(H301)&gt;0,_xll.MW(H301)/(602.2*_xll.DE(H301)),"")/B301</f>
        <v>#VALUE!</v>
      </c>
      <c r="N301" s="1" t="str">
        <f t="shared" si="41"/>
        <v/>
      </c>
      <c r="O301" s="1" t="str">
        <f t="shared" si="35"/>
        <v/>
      </c>
      <c r="Q301" s="1" t="str">
        <f t="shared" si="36"/>
        <v/>
      </c>
      <c r="R301" s="1" t="str">
        <f t="shared" si="37"/>
        <v/>
      </c>
      <c r="T301" s="1" t="str">
        <f t="shared" si="34"/>
        <v/>
      </c>
      <c r="U301" s="1" t="str">
        <f t="shared" si="38"/>
        <v/>
      </c>
      <c r="W301" s="8" t="str">
        <f t="shared" si="39"/>
        <v/>
      </c>
      <c r="X301" s="8" t="str">
        <f t="shared" si="40"/>
        <v/>
      </c>
    </row>
    <row r="302" spans="1:24">
      <c r="A302" s="4" t="s">
        <v>338</v>
      </c>
      <c r="B302" s="4">
        <v>1</v>
      </c>
      <c r="C302" s="1" cm="1">
        <f t="array" ref="C302">_xll.H($A302,25)/$B302</f>
        <v>-1847.9999426269533</v>
      </c>
      <c r="D302" s="1" cm="1">
        <f t="array" ref="D302">_xll.S($A302,25)/$B302</f>
        <v>242.99999224853516</v>
      </c>
      <c r="E302" s="1" cm="1">
        <f t="array" ref="E302">_xll.CP($A302,25)/$B302</f>
        <v>0</v>
      </c>
      <c r="F302" s="8"/>
      <c r="H302" s="4" t="s">
        <v>734</v>
      </c>
      <c r="I302" s="1" t="e" cm="1">
        <f t="array" ref="I302">_xll.H($H302,25)/$B302</f>
        <v>#VALUE!</v>
      </c>
      <c r="J302" s="1" t="e" cm="1">
        <f t="array" ref="J302">_xll.S($H302,25)/$B302</f>
        <v>#VALUE!</v>
      </c>
      <c r="K302" s="1" t="e" cm="1">
        <f t="array" ref="K302">_xll.CP($H302,25)/$B302</f>
        <v>#VALUE!</v>
      </c>
      <c r="L302" s="8" t="e" cm="1">
        <f t="array" ref="L302">IF(_xll.DE(H302)&gt;0,_xll.MW(H302)/(602.2*_xll.DE(H302)),"")/B302</f>
        <v>#VALUE!</v>
      </c>
      <c r="N302" s="1" t="str">
        <f t="shared" si="41"/>
        <v/>
      </c>
      <c r="O302" s="1" t="str">
        <f t="shared" si="35"/>
        <v/>
      </c>
      <c r="Q302" s="1" t="str">
        <f t="shared" si="36"/>
        <v/>
      </c>
      <c r="R302" s="1" t="str">
        <f t="shared" si="37"/>
        <v/>
      </c>
      <c r="T302" s="1" t="str">
        <f t="shared" si="34"/>
        <v/>
      </c>
      <c r="U302" s="1" t="str">
        <f t="shared" si="38"/>
        <v/>
      </c>
      <c r="W302" s="8" t="str">
        <f t="shared" si="39"/>
        <v/>
      </c>
      <c r="X302" s="8" t="str">
        <f t="shared" si="40"/>
        <v/>
      </c>
    </row>
    <row r="303" spans="1:24">
      <c r="A303" s="1" t="s">
        <v>282</v>
      </c>
      <c r="B303" s="4">
        <v>1</v>
      </c>
      <c r="C303" s="1" cm="1">
        <f t="array" ref="C303">_xll.H($A303,25)/$B303</f>
        <v>-1725.9</v>
      </c>
      <c r="D303" s="1" cm="1">
        <f t="array" ref="D303">_xll.S($A303,25)/$B303</f>
        <v>335.09999218749999</v>
      </c>
      <c r="E303" s="1" cm="1">
        <f t="array" ref="E303">_xll.CP($A303,25)/$B303</f>
        <v>0</v>
      </c>
      <c r="F303" s="8"/>
      <c r="H303" s="1" t="s">
        <v>735</v>
      </c>
      <c r="I303" s="1" t="e" cm="1">
        <f t="array" ref="I303">_xll.H($H303,25)/$B303</f>
        <v>#VALUE!</v>
      </c>
      <c r="J303" s="1" t="e" cm="1">
        <f t="array" ref="J303">_xll.S($H303,25)/$B303</f>
        <v>#VALUE!</v>
      </c>
      <c r="K303" s="1" t="e" cm="1">
        <f t="array" ref="K303">_xll.CP($H303,25)/$B303</f>
        <v>#VALUE!</v>
      </c>
      <c r="L303" s="8" t="e" cm="1">
        <f t="array" ref="L303">IF(_xll.DE(H303)&gt;0,_xll.MW(H303)/(602.2*_xll.DE(H303)),"")/B303</f>
        <v>#VALUE!</v>
      </c>
      <c r="N303" s="1" t="str">
        <f t="shared" si="41"/>
        <v/>
      </c>
      <c r="O303" s="1" t="str">
        <f t="shared" si="35"/>
        <v/>
      </c>
      <c r="Q303" s="1" t="str">
        <f t="shared" si="36"/>
        <v/>
      </c>
      <c r="R303" s="1" t="str">
        <f t="shared" si="37"/>
        <v/>
      </c>
      <c r="T303" s="1" t="str">
        <f t="shared" si="34"/>
        <v/>
      </c>
      <c r="U303" s="1" t="str">
        <f t="shared" si="38"/>
        <v/>
      </c>
      <c r="W303" s="8" t="str">
        <f t="shared" si="39"/>
        <v/>
      </c>
      <c r="X303" s="8" t="str">
        <f t="shared" si="40"/>
        <v/>
      </c>
    </row>
    <row r="304" spans="1:24">
      <c r="A304" s="1" t="s">
        <v>271</v>
      </c>
      <c r="B304" s="4">
        <v>1</v>
      </c>
      <c r="C304" s="1" cm="1">
        <f t="array" ref="C304">_xll.H($A304,25)/$B304</f>
        <v>-1722.5999670410156</v>
      </c>
      <c r="D304" s="1" cm="1">
        <f t="array" ref="D304">_xll.S($A304,25)/$B304</f>
        <v>362.79999896240236</v>
      </c>
      <c r="E304" s="1" cm="1">
        <f t="array" ref="E304">_xll.CP($A304,25)/$B304</f>
        <v>0</v>
      </c>
      <c r="F304" s="8"/>
      <c r="H304" s="1" t="s">
        <v>736</v>
      </c>
      <c r="I304" s="1" t="e" cm="1">
        <f t="array" ref="I304">_xll.H($H304,25)/$B304</f>
        <v>#VALUE!</v>
      </c>
      <c r="J304" s="1" t="e" cm="1">
        <f t="array" ref="J304">_xll.S($H304,25)/$B304</f>
        <v>#VALUE!</v>
      </c>
      <c r="K304" s="1" t="e" cm="1">
        <f t="array" ref="K304">_xll.CP($H304,25)/$B304</f>
        <v>#VALUE!</v>
      </c>
      <c r="L304" s="8" t="e" cm="1">
        <f t="array" ref="L304">IF(_xll.DE(H304)&gt;0,_xll.MW(H304)/(602.2*_xll.DE(H304)),"")/B304</f>
        <v>#VALUE!</v>
      </c>
      <c r="N304" s="1" t="str">
        <f t="shared" si="41"/>
        <v/>
      </c>
      <c r="O304" s="1" t="str">
        <f t="shared" si="35"/>
        <v/>
      </c>
      <c r="Q304" s="1" t="str">
        <f t="shared" si="36"/>
        <v/>
      </c>
      <c r="R304" s="1" t="str">
        <f t="shared" si="37"/>
        <v/>
      </c>
      <c r="T304" s="1" t="str">
        <f t="shared" si="34"/>
        <v/>
      </c>
      <c r="U304" s="1" t="str">
        <f t="shared" si="38"/>
        <v/>
      </c>
      <c r="W304" s="8" t="str">
        <f t="shared" si="39"/>
        <v/>
      </c>
      <c r="X304" s="8" t="str">
        <f t="shared" si="40"/>
        <v/>
      </c>
    </row>
    <row r="305" spans="1:24">
      <c r="A305" s="4" t="s">
        <v>344</v>
      </c>
      <c r="B305" s="4">
        <v>1</v>
      </c>
      <c r="C305" s="1" cm="1">
        <f t="array" ref="C305">_xll.H($A305,25)/$B305</f>
        <v>-1708.6999907226564</v>
      </c>
      <c r="D305" s="1" cm="1">
        <f t="array" ref="D305">_xll.S($A305,25)/$B305</f>
        <v>205.39999832153325</v>
      </c>
      <c r="E305" s="1" cm="1">
        <f t="array" ref="E305">_xll.CP($A305,25)/$B305</f>
        <v>0</v>
      </c>
      <c r="F305" s="8"/>
      <c r="H305" s="4" t="s">
        <v>737</v>
      </c>
      <c r="I305" s="1" t="e" cm="1">
        <f t="array" ref="I305">_xll.H($H305,25)/$B305</f>
        <v>#VALUE!</v>
      </c>
      <c r="J305" s="1" t="e" cm="1">
        <f t="array" ref="J305">_xll.S($H305,25)/$B305</f>
        <v>#VALUE!</v>
      </c>
      <c r="K305" s="1" t="e" cm="1">
        <f t="array" ref="K305">_xll.CP($H305,25)/$B305</f>
        <v>#VALUE!</v>
      </c>
      <c r="L305" s="8" t="e" cm="1">
        <f t="array" ref="L305">IF(_xll.DE(H305)&gt;0,_xll.MW(H305)/(602.2*_xll.DE(H305)),"")/B305</f>
        <v>#VALUE!</v>
      </c>
      <c r="N305" s="1" t="str">
        <f t="shared" si="41"/>
        <v/>
      </c>
      <c r="O305" s="1" t="str">
        <f t="shared" si="35"/>
        <v/>
      </c>
      <c r="Q305" s="1" t="str">
        <f t="shared" si="36"/>
        <v/>
      </c>
      <c r="R305" s="1" t="str">
        <f t="shared" si="37"/>
        <v/>
      </c>
      <c r="T305" s="1" t="str">
        <f t="shared" si="34"/>
        <v/>
      </c>
      <c r="U305" s="1" t="str">
        <f t="shared" si="38"/>
        <v/>
      </c>
      <c r="W305" s="8" t="str">
        <f t="shared" si="39"/>
        <v/>
      </c>
      <c r="X305" s="8" t="str">
        <f t="shared" si="40"/>
        <v/>
      </c>
    </row>
    <row r="306" spans="1:24">
      <c r="A306" s="4" t="s">
        <v>426</v>
      </c>
      <c r="B306" s="4">
        <v>1</v>
      </c>
      <c r="C306" s="1" cm="1">
        <f t="array" ref="C306">_xll.H($A306,25)/$B306</f>
        <v>-1705.7999965820313</v>
      </c>
      <c r="D306" s="1" cm="1">
        <f t="array" ref="D306">_xll.S($A306,25)/$B306</f>
        <v>351.49998767089846</v>
      </c>
      <c r="E306" s="1" cm="1">
        <f t="array" ref="E306">_xll.CP($A306,25)/$B306</f>
        <v>0</v>
      </c>
      <c r="F306" s="8"/>
      <c r="H306" s="4" t="s">
        <v>738</v>
      </c>
      <c r="I306" s="1" t="e" cm="1">
        <f t="array" ref="I306">_xll.H($H306,25)/$B306</f>
        <v>#VALUE!</v>
      </c>
      <c r="J306" s="1" t="e" cm="1">
        <f t="array" ref="J306">_xll.S($H306,25)/$B306</f>
        <v>#VALUE!</v>
      </c>
      <c r="K306" s="1" t="e" cm="1">
        <f t="array" ref="K306">_xll.CP($H306,25)/$B306</f>
        <v>#VALUE!</v>
      </c>
      <c r="L306" s="8" t="e" cm="1">
        <f t="array" ref="L306">IF(_xll.DE(H306)&gt;0,_xll.MW(H306)/(602.2*_xll.DE(H306)),"")/B306</f>
        <v>#VALUE!</v>
      </c>
      <c r="N306" s="1" t="str">
        <f t="shared" si="41"/>
        <v/>
      </c>
      <c r="O306" s="1" t="str">
        <f t="shared" si="35"/>
        <v/>
      </c>
      <c r="Q306" s="1" t="str">
        <f t="shared" si="36"/>
        <v/>
      </c>
      <c r="R306" s="1" t="str">
        <f t="shared" si="37"/>
        <v/>
      </c>
      <c r="T306" s="1" t="str">
        <f t="shared" si="34"/>
        <v/>
      </c>
      <c r="U306" s="1" t="str">
        <f t="shared" si="38"/>
        <v/>
      </c>
      <c r="W306" s="8" t="str">
        <f t="shared" si="39"/>
        <v/>
      </c>
      <c r="X306" s="8" t="str">
        <f t="shared" si="40"/>
        <v/>
      </c>
    </row>
    <row r="307" spans="1:24">
      <c r="A307" s="4" t="s">
        <v>115</v>
      </c>
      <c r="B307" s="4">
        <v>1</v>
      </c>
      <c r="C307" s="1" cm="1">
        <f t="array" ref="C307">_xll.H($A307,25)/$B307</f>
        <v>-1700.4000471191407</v>
      </c>
      <c r="D307" s="1" cm="1">
        <f t="array" ref="D307">_xll.S($A307,25)/$B307</f>
        <v>225.89999267578125</v>
      </c>
      <c r="E307" s="1" cm="1">
        <f t="array" ref="E307">_xll.CP($A307,25)/$B307</f>
        <v>0</v>
      </c>
      <c r="F307" s="8"/>
      <c r="H307" s="4" t="s">
        <v>739</v>
      </c>
      <c r="I307" s="1" t="e" cm="1">
        <f t="array" ref="I307">_xll.H($H307,25)/$B307</f>
        <v>#VALUE!</v>
      </c>
      <c r="J307" s="1" t="e" cm="1">
        <f t="array" ref="J307">_xll.S($H307,25)/$B307</f>
        <v>#VALUE!</v>
      </c>
      <c r="K307" s="1" t="e" cm="1">
        <f t="array" ref="K307">_xll.CP($H307,25)/$B307</f>
        <v>#VALUE!</v>
      </c>
      <c r="L307" s="8" t="e" cm="1">
        <f t="array" ref="L307">IF(_xll.DE(H307)&gt;0,_xll.MW(H307)/(602.2*_xll.DE(H307)),"")/B307</f>
        <v>#VALUE!</v>
      </c>
      <c r="N307" s="1" t="str">
        <f t="shared" si="41"/>
        <v/>
      </c>
      <c r="O307" s="1" t="str">
        <f t="shared" si="35"/>
        <v/>
      </c>
      <c r="Q307" s="1" t="str">
        <f t="shared" si="36"/>
        <v/>
      </c>
      <c r="R307" s="1" t="str">
        <f t="shared" si="37"/>
        <v/>
      </c>
      <c r="T307" s="1" t="str">
        <f t="shared" si="34"/>
        <v/>
      </c>
      <c r="U307" s="1" t="str">
        <f t="shared" si="38"/>
        <v/>
      </c>
      <c r="W307" s="8" t="str">
        <f t="shared" si="39"/>
        <v/>
      </c>
      <c r="X307" s="8" t="str">
        <f t="shared" si="40"/>
        <v/>
      </c>
    </row>
    <row r="308" spans="1:24">
      <c r="A308" s="4" t="s">
        <v>335</v>
      </c>
      <c r="B308" s="4">
        <v>1</v>
      </c>
      <c r="C308" s="1" cm="1">
        <f t="array" ref="C308">_xll.H($A308,25)/$B308</f>
        <v>-1696.5999975585937</v>
      </c>
      <c r="D308" s="1" cm="1">
        <f t="array" ref="D308">_xll.S($A308,25)/$B308</f>
        <v>235.10000765991211</v>
      </c>
      <c r="E308" s="1" cm="1">
        <f t="array" ref="E308">_xll.CP($A308,25)/$B308</f>
        <v>0</v>
      </c>
      <c r="F308" s="8"/>
      <c r="H308" s="4" t="s">
        <v>740</v>
      </c>
      <c r="I308" s="1" t="e" cm="1">
        <f t="array" ref="I308">_xll.H($H308,25)/$B308</f>
        <v>#VALUE!</v>
      </c>
      <c r="J308" s="1" t="e" cm="1">
        <f t="array" ref="J308">_xll.S($H308,25)/$B308</f>
        <v>#VALUE!</v>
      </c>
      <c r="K308" s="1" t="e" cm="1">
        <f t="array" ref="K308">_xll.CP($H308,25)/$B308</f>
        <v>#VALUE!</v>
      </c>
      <c r="L308" s="8" t="e" cm="1">
        <f t="array" ref="L308">IF(_xll.DE(H308)&gt;0,_xll.MW(H308)/(602.2*_xll.DE(H308)),"")/B308</f>
        <v>#VALUE!</v>
      </c>
      <c r="N308" s="1" t="str">
        <f t="shared" si="41"/>
        <v/>
      </c>
      <c r="O308" s="1" t="str">
        <f t="shared" si="35"/>
        <v/>
      </c>
      <c r="Q308" s="1" t="str">
        <f t="shared" si="36"/>
        <v/>
      </c>
      <c r="R308" s="1" t="str">
        <f t="shared" si="37"/>
        <v/>
      </c>
      <c r="T308" s="1" t="str">
        <f t="shared" si="34"/>
        <v/>
      </c>
      <c r="U308" s="1" t="str">
        <f t="shared" si="38"/>
        <v/>
      </c>
      <c r="W308" s="8" t="str">
        <f t="shared" si="39"/>
        <v/>
      </c>
      <c r="X308" s="8" t="str">
        <f t="shared" si="40"/>
        <v/>
      </c>
    </row>
    <row r="309" spans="1:24">
      <c r="A309" s="4" t="s">
        <v>339</v>
      </c>
      <c r="B309" s="4">
        <v>1</v>
      </c>
      <c r="C309" s="1" cm="1">
        <f t="array" ref="C309">_xll.H($A309,25)/$B309</f>
        <v>-1695.4000087890627</v>
      </c>
      <c r="D309" s="1" cm="1">
        <f t="array" ref="D309">_xll.S($A309,25)/$B309</f>
        <v>210.89998941040039</v>
      </c>
      <c r="E309" s="1" cm="1">
        <f t="array" ref="E309">_xll.CP($A309,25)/$B309</f>
        <v>0</v>
      </c>
      <c r="F309" s="8"/>
      <c r="H309" s="4" t="s">
        <v>741</v>
      </c>
      <c r="I309" s="1" t="e" cm="1">
        <f t="array" ref="I309">_xll.H($H309,25)/$B309</f>
        <v>#VALUE!</v>
      </c>
      <c r="J309" s="1" t="e" cm="1">
        <f t="array" ref="J309">_xll.S($H309,25)/$B309</f>
        <v>#VALUE!</v>
      </c>
      <c r="K309" s="1" t="e" cm="1">
        <f t="array" ref="K309">_xll.CP($H309,25)/$B309</f>
        <v>#VALUE!</v>
      </c>
      <c r="L309" s="8" t="e" cm="1">
        <f t="array" ref="L309">IF(_xll.DE(H309)&gt;0,_xll.MW(H309)/(602.2*_xll.DE(H309)),"")/B309</f>
        <v>#VALUE!</v>
      </c>
      <c r="N309" s="1" t="str">
        <f t="shared" si="41"/>
        <v/>
      </c>
      <c r="O309" s="1" t="str">
        <f t="shared" si="35"/>
        <v/>
      </c>
      <c r="Q309" s="1" t="str">
        <f t="shared" si="36"/>
        <v/>
      </c>
      <c r="R309" s="1" t="str">
        <f t="shared" si="37"/>
        <v/>
      </c>
      <c r="T309" s="1" t="str">
        <f t="shared" si="34"/>
        <v/>
      </c>
      <c r="U309" s="1" t="str">
        <f t="shared" si="38"/>
        <v/>
      </c>
      <c r="W309" s="8" t="str">
        <f t="shared" si="39"/>
        <v/>
      </c>
      <c r="X309" s="8" t="str">
        <f t="shared" si="40"/>
        <v/>
      </c>
    </row>
    <row r="310" spans="1:24">
      <c r="A310" s="4" t="s">
        <v>332</v>
      </c>
      <c r="B310" s="4">
        <v>1</v>
      </c>
      <c r="C310" s="1" cm="1">
        <f t="array" ref="C310">_xll.H($A310,25)/$B310</f>
        <v>-1688.6999650878906</v>
      </c>
      <c r="D310" s="1" cm="1">
        <f t="array" ref="D310">_xll.S($A310,25)/$B310</f>
        <v>234.30000982666016</v>
      </c>
      <c r="E310" s="1" cm="1">
        <f t="array" ref="E310">_xll.CP($A310,25)/$B310</f>
        <v>0</v>
      </c>
      <c r="F310" s="8"/>
      <c r="H310" s="4" t="s">
        <v>742</v>
      </c>
      <c r="I310" s="1" t="e" cm="1">
        <f t="array" ref="I310">_xll.H($H310,25)/$B310</f>
        <v>#VALUE!</v>
      </c>
      <c r="J310" s="1" t="e" cm="1">
        <f t="array" ref="J310">_xll.S($H310,25)/$B310</f>
        <v>#VALUE!</v>
      </c>
      <c r="K310" s="1" t="e" cm="1">
        <f t="array" ref="K310">_xll.CP($H310,25)/$B310</f>
        <v>#VALUE!</v>
      </c>
      <c r="L310" s="8" t="e" cm="1">
        <f t="array" ref="L310">IF(_xll.DE(H310)&gt;0,_xll.MW(H310)/(602.2*_xll.DE(H310)),"")/B310</f>
        <v>#VALUE!</v>
      </c>
      <c r="N310" s="1" t="str">
        <f t="shared" si="41"/>
        <v/>
      </c>
      <c r="O310" s="1" t="str">
        <f t="shared" si="35"/>
        <v/>
      </c>
      <c r="Q310" s="1" t="str">
        <f t="shared" si="36"/>
        <v/>
      </c>
      <c r="R310" s="1" t="str">
        <f t="shared" si="37"/>
        <v/>
      </c>
      <c r="T310" s="1" t="str">
        <f t="shared" si="34"/>
        <v/>
      </c>
      <c r="U310" s="1" t="str">
        <f t="shared" si="38"/>
        <v/>
      </c>
      <c r="W310" s="8" t="str">
        <f t="shared" si="39"/>
        <v/>
      </c>
      <c r="X310" s="8" t="str">
        <f t="shared" si="40"/>
        <v/>
      </c>
    </row>
    <row r="311" spans="1:24">
      <c r="A311" s="4" t="s">
        <v>87</v>
      </c>
      <c r="B311" s="4">
        <v>1</v>
      </c>
      <c r="C311" s="1" cm="1">
        <f t="array" ref="C311">_xll.H($A311,25)/$B311</f>
        <v>-1687.3999985351563</v>
      </c>
      <c r="D311" s="1" cm="1">
        <f t="array" ref="D311">_xll.S($A311,25)/$B311</f>
        <v>230.99999282836916</v>
      </c>
      <c r="E311" s="1" cm="1">
        <f t="array" ref="E311">_xll.CP($A311,25)/$B311</f>
        <v>0</v>
      </c>
      <c r="F311" s="8"/>
      <c r="H311" s="4" t="s">
        <v>743</v>
      </c>
      <c r="I311" s="1" t="e" cm="1">
        <f t="array" ref="I311">_xll.H($H311,25)/$B311</f>
        <v>#VALUE!</v>
      </c>
      <c r="J311" s="1" t="e" cm="1">
        <f t="array" ref="J311">_xll.S($H311,25)/$B311</f>
        <v>#VALUE!</v>
      </c>
      <c r="K311" s="1" t="e" cm="1">
        <f t="array" ref="K311">_xll.CP($H311,25)/$B311</f>
        <v>#VALUE!</v>
      </c>
      <c r="L311" s="8" t="e" cm="1">
        <f t="array" ref="L311">IF(_xll.DE(H311)&gt;0,_xll.MW(H311)/(602.2*_xll.DE(H311)),"")/B311</f>
        <v>#VALUE!</v>
      </c>
      <c r="N311" s="1" t="str">
        <f t="shared" si="41"/>
        <v/>
      </c>
      <c r="O311" s="1" t="str">
        <f t="shared" si="35"/>
        <v/>
      </c>
      <c r="Q311" s="1" t="str">
        <f t="shared" si="36"/>
        <v/>
      </c>
      <c r="R311" s="1" t="str">
        <f t="shared" si="37"/>
        <v/>
      </c>
      <c r="T311" s="1" t="str">
        <f t="shared" si="34"/>
        <v/>
      </c>
      <c r="U311" s="1" t="str">
        <f t="shared" si="38"/>
        <v/>
      </c>
      <c r="W311" s="8" t="str">
        <f t="shared" si="39"/>
        <v/>
      </c>
      <c r="X311" s="8" t="str">
        <f t="shared" si="40"/>
        <v/>
      </c>
    </row>
    <row r="312" spans="1:24">
      <c r="A312" s="4" t="s">
        <v>327</v>
      </c>
      <c r="B312" s="4">
        <v>1</v>
      </c>
      <c r="C312" s="1" cm="1">
        <f t="array" ref="C312">_xll.H($A312,25)/$B312</f>
        <v>-1668.5999616699219</v>
      </c>
      <c r="D312" s="1" cm="1">
        <f t="array" ref="D312">_xll.S($A312,25)/$B312</f>
        <v>231.39999972534181</v>
      </c>
      <c r="E312" s="1" cm="1">
        <f t="array" ref="E312">_xll.CP($A312,25)/$B312</f>
        <v>0</v>
      </c>
      <c r="F312" s="8"/>
      <c r="H312" s="4" t="s">
        <v>744</v>
      </c>
      <c r="I312" s="1" t="e" cm="1">
        <f t="array" ref="I312">_xll.H($H312,25)/$B312</f>
        <v>#VALUE!</v>
      </c>
      <c r="J312" s="1" t="e" cm="1">
        <f t="array" ref="J312">_xll.S($H312,25)/$B312</f>
        <v>#VALUE!</v>
      </c>
      <c r="K312" s="1" t="e" cm="1">
        <f t="array" ref="K312">_xll.CP($H312,25)/$B312</f>
        <v>#VALUE!</v>
      </c>
      <c r="L312" s="8" t="e" cm="1">
        <f t="array" ref="L312">IF(_xll.DE(H312)&gt;0,_xll.MW(H312)/(602.2*_xll.DE(H312)),"")/B312</f>
        <v>#VALUE!</v>
      </c>
      <c r="N312" s="1" t="str">
        <f t="shared" si="41"/>
        <v/>
      </c>
      <c r="O312" s="1" t="str">
        <f t="shared" si="35"/>
        <v/>
      </c>
      <c r="Q312" s="1" t="str">
        <f t="shared" si="36"/>
        <v/>
      </c>
      <c r="R312" s="1" t="str">
        <f t="shared" si="37"/>
        <v/>
      </c>
      <c r="T312" s="1" t="str">
        <f t="shared" si="34"/>
        <v/>
      </c>
      <c r="U312" s="1" t="str">
        <f t="shared" si="38"/>
        <v/>
      </c>
      <c r="W312" s="8" t="str">
        <f t="shared" si="39"/>
        <v/>
      </c>
      <c r="X312" s="8" t="str">
        <f t="shared" si="40"/>
        <v/>
      </c>
    </row>
    <row r="313" spans="1:24">
      <c r="A313" s="4" t="s">
        <v>331</v>
      </c>
      <c r="B313" s="4">
        <v>1</v>
      </c>
      <c r="C313" s="1" cm="1">
        <f t="array" ref="C313">_xll.H($A313,25)/$B313</f>
        <v>-1666.5000451660158</v>
      </c>
      <c r="D313" s="1" cm="1">
        <f t="array" ref="D313">_xll.S($A313,25)/$B313</f>
        <v>231.39999972534181</v>
      </c>
      <c r="E313" s="1" cm="1">
        <f t="array" ref="E313">_xll.CP($A313,25)/$B313</f>
        <v>0</v>
      </c>
      <c r="F313" s="8"/>
      <c r="H313" s="4" t="s">
        <v>745</v>
      </c>
      <c r="I313" s="1" t="e" cm="1">
        <f t="array" ref="I313">_xll.H($H313,25)/$B313</f>
        <v>#VALUE!</v>
      </c>
      <c r="J313" s="1" t="e" cm="1">
        <f t="array" ref="J313">_xll.S($H313,25)/$B313</f>
        <v>#VALUE!</v>
      </c>
      <c r="K313" s="1" t="e" cm="1">
        <f t="array" ref="K313">_xll.CP($H313,25)/$B313</f>
        <v>#VALUE!</v>
      </c>
      <c r="L313" s="8" t="e" cm="1">
        <f t="array" ref="L313">IF(_xll.DE(H313)&gt;0,_xll.MW(H313)/(602.2*_xll.DE(H313)),"")/B313</f>
        <v>#VALUE!</v>
      </c>
      <c r="N313" s="1" t="str">
        <f t="shared" si="41"/>
        <v/>
      </c>
      <c r="O313" s="1" t="str">
        <f t="shared" si="35"/>
        <v/>
      </c>
      <c r="Q313" s="1" t="str">
        <f t="shared" si="36"/>
        <v/>
      </c>
      <c r="R313" s="1" t="str">
        <f t="shared" si="37"/>
        <v/>
      </c>
      <c r="T313" s="1" t="str">
        <f t="shared" si="34"/>
        <v/>
      </c>
      <c r="U313" s="1" t="str">
        <f t="shared" si="38"/>
        <v/>
      </c>
      <c r="W313" s="8" t="str">
        <f t="shared" si="39"/>
        <v/>
      </c>
      <c r="X313" s="8" t="str">
        <f t="shared" si="40"/>
        <v/>
      </c>
    </row>
    <row r="314" spans="1:24">
      <c r="A314" s="4" t="s">
        <v>188</v>
      </c>
      <c r="B314" s="4">
        <v>1</v>
      </c>
      <c r="C314" s="1" cm="1">
        <f t="array" ref="C314">_xll.H($A314,25)/$B314</f>
        <v>-1663.5999233398438</v>
      </c>
      <c r="D314" s="1" cm="1">
        <f t="array" ref="D314">_xll.S($A314,25)/$B314</f>
        <v>222.60000759887697</v>
      </c>
      <c r="E314" s="1" cm="1">
        <f t="array" ref="E314">_xll.CP($A314,25)/$B314</f>
        <v>0</v>
      </c>
      <c r="F314" s="8"/>
      <c r="H314" s="4" t="s">
        <v>746</v>
      </c>
      <c r="I314" s="1" t="e" cm="1">
        <f t="array" ref="I314">_xll.H($H314,25)/$B314</f>
        <v>#VALUE!</v>
      </c>
      <c r="J314" s="1" t="e" cm="1">
        <f t="array" ref="J314">_xll.S($H314,25)/$B314</f>
        <v>#VALUE!</v>
      </c>
      <c r="K314" s="1" t="e" cm="1">
        <f t="array" ref="K314">_xll.CP($H314,25)/$B314</f>
        <v>#VALUE!</v>
      </c>
      <c r="L314" s="8" t="e" cm="1">
        <f t="array" ref="L314">IF(_xll.DE(H314)&gt;0,_xll.MW(H314)/(602.2*_xll.DE(H314)),"")/B314</f>
        <v>#VALUE!</v>
      </c>
      <c r="N314" s="1" t="str">
        <f t="shared" si="41"/>
        <v/>
      </c>
      <c r="O314" s="1" t="str">
        <f t="shared" si="35"/>
        <v/>
      </c>
      <c r="Q314" s="1" t="str">
        <f t="shared" si="36"/>
        <v/>
      </c>
      <c r="R314" s="1" t="str">
        <f t="shared" si="37"/>
        <v/>
      </c>
      <c r="T314" s="1" t="str">
        <f t="shared" si="34"/>
        <v/>
      </c>
      <c r="U314" s="1" t="str">
        <f t="shared" si="38"/>
        <v/>
      </c>
      <c r="W314" s="8" t="str">
        <f t="shared" si="39"/>
        <v/>
      </c>
      <c r="X314" s="8" t="str">
        <f t="shared" si="40"/>
        <v/>
      </c>
    </row>
    <row r="315" spans="1:24">
      <c r="A315" s="4" t="s">
        <v>187</v>
      </c>
      <c r="B315" s="4">
        <v>1</v>
      </c>
      <c r="C315" s="1" cm="1">
        <f t="array" ref="C315">_xll.H($A315,25)/$B315</f>
        <v>-1660.999990234375</v>
      </c>
      <c r="D315" s="1" cm="1">
        <f t="array" ref="D315">_xll.S($A315,25)/$B315</f>
        <v>233.89998696899414</v>
      </c>
      <c r="E315" s="1" cm="1">
        <f t="array" ref="E315">_xll.CP($A315,25)/$B315</f>
        <v>0</v>
      </c>
      <c r="F315" s="8"/>
      <c r="H315" s="4" t="s">
        <v>747</v>
      </c>
      <c r="I315" s="1" t="e" cm="1">
        <f t="array" ref="I315">_xll.H($H315,25)/$B315</f>
        <v>#VALUE!</v>
      </c>
      <c r="J315" s="1" t="e" cm="1">
        <f t="array" ref="J315">_xll.S($H315,25)/$B315</f>
        <v>#VALUE!</v>
      </c>
      <c r="K315" s="1" t="e" cm="1">
        <f t="array" ref="K315">_xll.CP($H315,25)/$B315</f>
        <v>#VALUE!</v>
      </c>
      <c r="L315" s="8" t="e" cm="1">
        <f t="array" ref="L315">IF(_xll.DE(H315)&gt;0,_xll.MW(H315)/(602.2*_xll.DE(H315)),"")/B315</f>
        <v>#VALUE!</v>
      </c>
      <c r="N315" s="1" t="str">
        <f t="shared" si="41"/>
        <v/>
      </c>
      <c r="O315" s="1" t="str">
        <f t="shared" si="35"/>
        <v/>
      </c>
      <c r="Q315" s="1" t="str">
        <f t="shared" si="36"/>
        <v/>
      </c>
      <c r="R315" s="1" t="str">
        <f t="shared" si="37"/>
        <v/>
      </c>
      <c r="T315" s="1" t="str">
        <f t="shared" si="34"/>
        <v/>
      </c>
      <c r="U315" s="1" t="str">
        <f t="shared" si="38"/>
        <v/>
      </c>
      <c r="W315" s="8" t="str">
        <f t="shared" si="39"/>
        <v/>
      </c>
      <c r="X315" s="8" t="str">
        <f t="shared" si="40"/>
        <v/>
      </c>
    </row>
    <row r="316" spans="1:24">
      <c r="A316" s="4" t="s">
        <v>343</v>
      </c>
      <c r="B316" s="4">
        <v>1</v>
      </c>
      <c r="C316" s="1" cm="1">
        <f t="array" ref="C316">_xll.H($A316,25)/$B316</f>
        <v>-1659.0000515136719</v>
      </c>
      <c r="D316" s="1" cm="1">
        <f t="array" ref="D316">_xll.S($A316,25)/$B316</f>
        <v>235.10000765991211</v>
      </c>
      <c r="E316" s="1" cm="1">
        <f t="array" ref="E316">_xll.CP($A316,25)/$B316</f>
        <v>0</v>
      </c>
      <c r="F316" s="8"/>
      <c r="H316" s="4" t="s">
        <v>748</v>
      </c>
      <c r="I316" s="1" t="e" cm="1">
        <f t="array" ref="I316">_xll.H($H316,25)/$B316</f>
        <v>#VALUE!</v>
      </c>
      <c r="J316" s="1" t="e" cm="1">
        <f t="array" ref="J316">_xll.S($H316,25)/$B316</f>
        <v>#VALUE!</v>
      </c>
      <c r="K316" s="1" t="e" cm="1">
        <f t="array" ref="K316">_xll.CP($H316,25)/$B316</f>
        <v>#VALUE!</v>
      </c>
      <c r="L316" s="8" t="e" cm="1">
        <f t="array" ref="L316">IF(_xll.DE(H316)&gt;0,_xll.MW(H316)/(602.2*_xll.DE(H316)),"")/B316</f>
        <v>#VALUE!</v>
      </c>
      <c r="N316" s="1" t="str">
        <f t="shared" si="41"/>
        <v/>
      </c>
      <c r="O316" s="1" t="str">
        <f t="shared" si="35"/>
        <v/>
      </c>
      <c r="Q316" s="1" t="str">
        <f t="shared" si="36"/>
        <v/>
      </c>
      <c r="R316" s="1" t="str">
        <f t="shared" si="37"/>
        <v/>
      </c>
      <c r="T316" s="1" t="str">
        <f t="shared" si="34"/>
        <v/>
      </c>
      <c r="U316" s="1" t="str">
        <f t="shared" si="38"/>
        <v/>
      </c>
      <c r="W316" s="8" t="str">
        <f t="shared" si="39"/>
        <v/>
      </c>
      <c r="X316" s="8" t="str">
        <f t="shared" si="40"/>
        <v/>
      </c>
    </row>
    <row r="317" spans="1:24">
      <c r="A317" s="4" t="s">
        <v>193</v>
      </c>
      <c r="B317" s="4">
        <v>1</v>
      </c>
      <c r="C317" s="1" cm="1">
        <f t="array" ref="C317">_xll.H($A317,25)/$B317</f>
        <v>-1649.3329787597656</v>
      </c>
      <c r="D317" s="1" cm="1">
        <f t="array" ref="D317">_xll.S($A317,25)/$B317</f>
        <v>347.27199999999999</v>
      </c>
      <c r="E317" s="1" cm="1">
        <f t="array" ref="E317">_xll.CP($A317,25)/$B317</f>
        <v>0</v>
      </c>
      <c r="F317" s="8"/>
      <c r="H317" s="4" t="s">
        <v>749</v>
      </c>
      <c r="I317" s="1" t="e" cm="1">
        <f t="array" ref="I317">_xll.H($H317,25)/$B317</f>
        <v>#VALUE!</v>
      </c>
      <c r="J317" s="1" t="e" cm="1">
        <f t="array" ref="J317">_xll.S($H317,25)/$B317</f>
        <v>#VALUE!</v>
      </c>
      <c r="K317" s="1" t="e" cm="1">
        <f t="array" ref="K317">_xll.CP($H317,25)/$B317</f>
        <v>#VALUE!</v>
      </c>
      <c r="L317" s="8" t="e" cm="1">
        <f t="array" ref="L317">IF(_xll.DE(H317)&gt;0,_xll.MW(H317)/(602.2*_xll.DE(H317)),"")/B317</f>
        <v>#VALUE!</v>
      </c>
      <c r="N317" s="1" t="str">
        <f t="shared" si="41"/>
        <v/>
      </c>
      <c r="O317" s="1" t="str">
        <f t="shared" si="35"/>
        <v/>
      </c>
      <c r="Q317" s="1" t="str">
        <f t="shared" si="36"/>
        <v/>
      </c>
      <c r="R317" s="1" t="str">
        <f t="shared" si="37"/>
        <v/>
      </c>
      <c r="T317" s="1" t="str">
        <f t="shared" si="34"/>
        <v/>
      </c>
      <c r="U317" s="1" t="str">
        <f t="shared" si="38"/>
        <v/>
      </c>
      <c r="W317" s="8" t="str">
        <f t="shared" si="39"/>
        <v/>
      </c>
      <c r="X317" s="8" t="str">
        <f t="shared" si="40"/>
        <v/>
      </c>
    </row>
    <row r="318" spans="1:24">
      <c r="A318" s="4" t="s">
        <v>385</v>
      </c>
      <c r="B318" s="4">
        <v>1</v>
      </c>
      <c r="C318" s="1" cm="1">
        <f t="array" ref="C318">_xll.H($A318,25)/$B318</f>
        <v>-1632.1779147949219</v>
      </c>
      <c r="D318" s="1" cm="1">
        <f t="array" ref="D318">_xll.S($A318,25)/$B318</f>
        <v>383.43851617431642</v>
      </c>
      <c r="E318" s="1" cm="1">
        <f t="array" ref="E318">_xll.CP($A318,25)/$B318</f>
        <v>0</v>
      </c>
      <c r="F318" s="8"/>
      <c r="H318" s="4" t="s">
        <v>750</v>
      </c>
      <c r="I318" s="1" t="e" cm="1">
        <f t="array" ref="I318">_xll.H($H318,25)/$B318</f>
        <v>#VALUE!</v>
      </c>
      <c r="J318" s="1" t="e" cm="1">
        <f t="array" ref="J318">_xll.S($H318,25)/$B318</f>
        <v>#VALUE!</v>
      </c>
      <c r="K318" s="1" t="e" cm="1">
        <f t="array" ref="K318">_xll.CP($H318,25)/$B318</f>
        <v>#VALUE!</v>
      </c>
      <c r="L318" s="8" t="e" cm="1">
        <f t="array" ref="L318">IF(_xll.DE(H318)&gt;0,_xll.MW(H318)/(602.2*_xll.DE(H318)),"")/B318</f>
        <v>#VALUE!</v>
      </c>
      <c r="N318" s="1" t="str">
        <f t="shared" si="41"/>
        <v/>
      </c>
      <c r="O318" s="1" t="str">
        <f t="shared" si="35"/>
        <v/>
      </c>
      <c r="Q318" s="1" t="str">
        <f t="shared" si="36"/>
        <v/>
      </c>
      <c r="R318" s="1" t="str">
        <f t="shared" si="37"/>
        <v/>
      </c>
      <c r="T318" s="1" t="str">
        <f t="shared" si="34"/>
        <v/>
      </c>
      <c r="U318" s="1" t="str">
        <f t="shared" si="38"/>
        <v/>
      </c>
      <c r="W318" s="8" t="str">
        <f t="shared" si="39"/>
        <v/>
      </c>
      <c r="X318" s="8" t="str">
        <f t="shared" si="40"/>
        <v/>
      </c>
    </row>
    <row r="319" spans="1:24">
      <c r="A319" s="4" t="s">
        <v>111</v>
      </c>
      <c r="B319" s="4">
        <v>1</v>
      </c>
      <c r="C319" s="1" cm="1">
        <f t="array" ref="C319">_xll.H($A319,25)/$B319</f>
        <v>-1607.9110212402345</v>
      </c>
      <c r="D319" s="1" cm="1">
        <f t="array" ref="D319">_xll.S($A319,25)/$B319</f>
        <v>272.79681915283203</v>
      </c>
      <c r="E319" s="1" cm="1">
        <f t="array" ref="E319">_xll.CP($A319,25)/$B319</f>
        <v>0</v>
      </c>
      <c r="F319" s="8"/>
      <c r="H319" s="4" t="s">
        <v>751</v>
      </c>
      <c r="I319" s="1" t="e" cm="1">
        <f t="array" ref="I319">_xll.H($H319,25)/$B319</f>
        <v>#VALUE!</v>
      </c>
      <c r="J319" s="1" t="e" cm="1">
        <f t="array" ref="J319">_xll.S($H319,25)/$B319</f>
        <v>#VALUE!</v>
      </c>
      <c r="K319" s="1" t="e" cm="1">
        <f t="array" ref="K319">_xll.CP($H319,25)/$B319</f>
        <v>#VALUE!</v>
      </c>
      <c r="L319" s="8" t="e" cm="1">
        <f t="array" ref="L319">IF(_xll.DE(H319)&gt;0,_xll.MW(H319)/(602.2*_xll.DE(H319)),"")/B319</f>
        <v>#VALUE!</v>
      </c>
      <c r="N319" s="1" t="str">
        <f t="shared" si="41"/>
        <v/>
      </c>
      <c r="O319" s="1" t="str">
        <f t="shared" si="35"/>
        <v/>
      </c>
      <c r="Q319" s="1" t="str">
        <f t="shared" si="36"/>
        <v/>
      </c>
      <c r="R319" s="1" t="str">
        <f t="shared" si="37"/>
        <v/>
      </c>
      <c r="T319" s="1" t="str">
        <f t="shared" ref="T319:T382" si="42">IF(AND(ISNUMBER(E319),ISNUMBER(K319)),E319,"")</f>
        <v/>
      </c>
      <c r="U319" s="1" t="str">
        <f t="shared" si="38"/>
        <v/>
      </c>
      <c r="W319" s="8" t="str">
        <f t="shared" si="39"/>
        <v/>
      </c>
      <c r="X319" s="8" t="str">
        <f t="shared" si="40"/>
        <v/>
      </c>
    </row>
    <row r="320" spans="1:24">
      <c r="A320" s="1" t="s">
        <v>427</v>
      </c>
      <c r="B320" s="4">
        <v>1</v>
      </c>
      <c r="C320" s="1" cm="1">
        <f t="array" ref="C320">_xll.H($A320,25)/$B320</f>
        <v>-1578.6000378417968</v>
      </c>
      <c r="D320" s="1" cm="1">
        <f t="array" ref="D320">_xll.S($A320,25)/$B320</f>
        <v>357.29997595214843</v>
      </c>
      <c r="E320" s="1" cm="1">
        <f t="array" ref="E320">_xll.CP($A320,25)/$B320</f>
        <v>0</v>
      </c>
      <c r="F320" s="8"/>
      <c r="H320" s="1" t="s">
        <v>752</v>
      </c>
      <c r="I320" s="1" t="e" cm="1">
        <f t="array" ref="I320">_xll.H($H320,25)/$B320</f>
        <v>#VALUE!</v>
      </c>
      <c r="J320" s="1" t="e" cm="1">
        <f t="array" ref="J320">_xll.S($H320,25)/$B320</f>
        <v>#VALUE!</v>
      </c>
      <c r="K320" s="1" t="e" cm="1">
        <f t="array" ref="K320">_xll.CP($H320,25)/$B320</f>
        <v>#VALUE!</v>
      </c>
      <c r="L320" s="8" t="e" cm="1">
        <f t="array" ref="L320">IF(_xll.DE(H320)&gt;0,_xll.MW(H320)/(602.2*_xll.DE(H320)),"")/B320</f>
        <v>#VALUE!</v>
      </c>
      <c r="N320" s="1" t="str">
        <f t="shared" si="41"/>
        <v/>
      </c>
      <c r="O320" s="1" t="str">
        <f t="shared" si="35"/>
        <v/>
      </c>
      <c r="Q320" s="1" t="str">
        <f t="shared" si="36"/>
        <v/>
      </c>
      <c r="R320" s="1" t="str">
        <f t="shared" si="37"/>
        <v/>
      </c>
      <c r="T320" s="1" t="str">
        <f t="shared" si="42"/>
        <v/>
      </c>
      <c r="U320" s="1" t="str">
        <f t="shared" si="38"/>
        <v/>
      </c>
      <c r="W320" s="8" t="str">
        <f t="shared" si="39"/>
        <v/>
      </c>
      <c r="X320" s="8" t="str">
        <f t="shared" si="40"/>
        <v/>
      </c>
    </row>
    <row r="321" spans="1:24">
      <c r="A321" s="4" t="s">
        <v>408</v>
      </c>
      <c r="B321" s="4">
        <v>1</v>
      </c>
      <c r="C321" s="1" cm="1">
        <f t="array" ref="C321">_xll.H($A321,25)/$B321</f>
        <v>-1559.8000009765626</v>
      </c>
      <c r="D321" s="1" cm="1">
        <f t="array" ref="D321">_xll.S($A321,25)/$B321</f>
        <v>192.50000732421876</v>
      </c>
      <c r="E321" s="1" cm="1">
        <f t="array" ref="E321">_xll.CP($A321,25)/$B321</f>
        <v>0</v>
      </c>
      <c r="F321" s="8"/>
      <c r="H321" s="4" t="s">
        <v>753</v>
      </c>
      <c r="I321" s="1" t="e" cm="1">
        <f t="array" ref="I321">_xll.H($H321,25)/$B321</f>
        <v>#VALUE!</v>
      </c>
      <c r="J321" s="1" t="e" cm="1">
        <f t="array" ref="J321">_xll.S($H321,25)/$B321</f>
        <v>#VALUE!</v>
      </c>
      <c r="K321" s="1" t="e" cm="1">
        <f t="array" ref="K321">_xll.CP($H321,25)/$B321</f>
        <v>#VALUE!</v>
      </c>
      <c r="L321" s="8" t="e" cm="1">
        <f t="array" ref="L321">IF(_xll.DE(H321)&gt;0,_xll.MW(H321)/(602.2*_xll.DE(H321)),"")/B321</f>
        <v>#VALUE!</v>
      </c>
      <c r="N321" s="1" t="str">
        <f t="shared" si="41"/>
        <v/>
      </c>
      <c r="O321" s="1" t="str">
        <f t="shared" si="35"/>
        <v/>
      </c>
      <c r="Q321" s="1" t="str">
        <f t="shared" si="36"/>
        <v/>
      </c>
      <c r="R321" s="1" t="str">
        <f t="shared" si="37"/>
        <v/>
      </c>
      <c r="T321" s="1" t="str">
        <f t="shared" si="42"/>
        <v/>
      </c>
      <c r="U321" s="1" t="str">
        <f t="shared" si="38"/>
        <v/>
      </c>
      <c r="W321" s="8" t="str">
        <f t="shared" si="39"/>
        <v/>
      </c>
      <c r="X321" s="8" t="str">
        <f t="shared" si="40"/>
        <v/>
      </c>
    </row>
    <row r="322" spans="1:24">
      <c r="A322" s="4" t="s">
        <v>326</v>
      </c>
      <c r="B322" s="4">
        <v>1</v>
      </c>
      <c r="C322" s="1" cm="1">
        <f t="array" ref="C322">_xll.H($A322,25)/$B322</f>
        <v>-1555.5999125976564</v>
      </c>
      <c r="D322" s="1" cm="1">
        <f t="array" ref="D322">_xll.S($A322,25)/$B322</f>
        <v>229.30000341796875</v>
      </c>
      <c r="E322" s="1" cm="1">
        <f t="array" ref="E322">_xll.CP($A322,25)/$B322</f>
        <v>0</v>
      </c>
      <c r="F322" s="8"/>
      <c r="H322" s="4" t="s">
        <v>754</v>
      </c>
      <c r="I322" s="1" t="e" cm="1">
        <f t="array" ref="I322">_xll.H($H322,25)/$B322</f>
        <v>#VALUE!</v>
      </c>
      <c r="J322" s="1" t="e" cm="1">
        <f t="array" ref="J322">_xll.S($H322,25)/$B322</f>
        <v>#VALUE!</v>
      </c>
      <c r="K322" s="1" t="e" cm="1">
        <f t="array" ref="K322">_xll.CP($H322,25)/$B322</f>
        <v>#VALUE!</v>
      </c>
      <c r="L322" s="8" t="e" cm="1">
        <f t="array" ref="L322">IF(_xll.DE(H322)&gt;0,_xll.MW(H322)/(602.2*_xll.DE(H322)),"")/B322</f>
        <v>#VALUE!</v>
      </c>
      <c r="N322" s="1" t="str">
        <f t="shared" si="41"/>
        <v/>
      </c>
      <c r="O322" s="1" t="str">
        <f t="shared" si="35"/>
        <v/>
      </c>
      <c r="Q322" s="1" t="str">
        <f t="shared" si="36"/>
        <v/>
      </c>
      <c r="R322" s="1" t="str">
        <f t="shared" si="37"/>
        <v/>
      </c>
      <c r="T322" s="1" t="str">
        <f t="shared" si="42"/>
        <v/>
      </c>
      <c r="U322" s="1" t="str">
        <f t="shared" si="38"/>
        <v/>
      </c>
      <c r="W322" s="8" t="str">
        <f t="shared" si="39"/>
        <v/>
      </c>
      <c r="X322" s="8" t="str">
        <f t="shared" si="40"/>
        <v/>
      </c>
    </row>
    <row r="323" spans="1:24">
      <c r="A323" s="4" t="s">
        <v>393</v>
      </c>
      <c r="B323" s="4">
        <v>1</v>
      </c>
      <c r="C323" s="1" cm="1">
        <f t="array" ref="C323">_xll.H($A323,25)/$B323</f>
        <v>-1535.528</v>
      </c>
      <c r="D323" s="1" cm="1">
        <f t="array" ref="D323">_xll.S($A323,25)/$B323</f>
        <v>-250.77639318847656</v>
      </c>
      <c r="E323" s="1" cm="1">
        <f t="array" ref="E323">_xll.CP($A323,25)/$B323</f>
        <v>0</v>
      </c>
      <c r="F323" s="8"/>
      <c r="H323" s="4" t="s">
        <v>755</v>
      </c>
      <c r="I323" s="1" t="e" cm="1">
        <f t="array" ref="I323">_xll.H($H323,25)/$B323</f>
        <v>#VALUE!</v>
      </c>
      <c r="J323" s="1" t="e" cm="1">
        <f t="array" ref="J323">_xll.S($H323,25)/$B323</f>
        <v>#VALUE!</v>
      </c>
      <c r="K323" s="1" t="e" cm="1">
        <f t="array" ref="K323">_xll.CP($H323,25)/$B323</f>
        <v>#VALUE!</v>
      </c>
      <c r="L323" s="8" t="e" cm="1">
        <f t="array" ref="L323">IF(_xll.DE(H323)&gt;0,_xll.MW(H323)/(602.2*_xll.DE(H323)),"")/B323</f>
        <v>#VALUE!</v>
      </c>
      <c r="N323" s="1" t="str">
        <f t="shared" si="41"/>
        <v/>
      </c>
      <c r="O323" s="1" t="str">
        <f t="shared" ref="O323:O386" si="43">IF(AND(ISNUMBER(D323),ISNUMBER(J323)),J323,"")</f>
        <v/>
      </c>
      <c r="Q323" s="1" t="str">
        <f t="shared" ref="Q323:Q386" si="44">IF(AND(ISNUMBER(C323),ISNUMBER(I323)),C323,"")</f>
        <v/>
      </c>
      <c r="R323" s="1" t="str">
        <f t="shared" ref="R323:R386" si="45">IF(AND(ISNUMBER(C323),ISNUMBER(I323)),I323,"")</f>
        <v/>
      </c>
      <c r="T323" s="1" t="str">
        <f t="shared" si="42"/>
        <v/>
      </c>
      <c r="U323" s="1" t="str">
        <f t="shared" ref="U323:U386" si="46">IF(AND(ISNUMBER(E323),ISNUMBER(K323)),K323,"")</f>
        <v/>
      </c>
      <c r="W323" s="8" t="str">
        <f t="shared" ref="W323:W386" si="47">IF(AND(ISNUMBER(F323),ISNUMBER(L323)),F323,"")</f>
        <v/>
      </c>
      <c r="X323" s="8" t="str">
        <f t="shared" ref="X323:X374" si="48">IF(AND(ISNUMBER(F323),ISNUMBER(L323)),L323,"")</f>
        <v/>
      </c>
    </row>
    <row r="324" spans="1:24">
      <c r="A324" s="4" t="s">
        <v>261</v>
      </c>
      <c r="B324" s="4">
        <v>1</v>
      </c>
      <c r="C324" s="1" cm="1">
        <f t="array" ref="C324">_xll.H($A324,25)/$B324</f>
        <v>-1516.7</v>
      </c>
      <c r="D324" s="1" cm="1">
        <f t="array" ref="D324">_xll.S($A324,25)/$B324</f>
        <v>242.99999224853516</v>
      </c>
      <c r="E324" s="1" cm="1">
        <f t="array" ref="E324">_xll.CP($A324,25)/$B324</f>
        <v>0</v>
      </c>
      <c r="F324" s="8"/>
      <c r="H324" s="4" t="s">
        <v>756</v>
      </c>
      <c r="I324" s="1" t="e" cm="1">
        <f t="array" ref="I324">_xll.H($H324,25)/$B324</f>
        <v>#VALUE!</v>
      </c>
      <c r="J324" s="1" t="e" cm="1">
        <f t="array" ref="J324">_xll.S($H324,25)/$B324</f>
        <v>#VALUE!</v>
      </c>
      <c r="K324" s="1" t="e" cm="1">
        <f t="array" ref="K324">_xll.CP($H324,25)/$B324</f>
        <v>#VALUE!</v>
      </c>
      <c r="L324" s="8" t="e" cm="1">
        <f t="array" ref="L324">IF(_xll.DE(H324)&gt;0,_xll.MW(H324)/(602.2*_xll.DE(H324)),"")/B324</f>
        <v>#VALUE!</v>
      </c>
      <c r="N324" s="1" t="str">
        <f t="shared" si="41"/>
        <v/>
      </c>
      <c r="O324" s="1" t="str">
        <f t="shared" si="43"/>
        <v/>
      </c>
      <c r="Q324" s="1" t="str">
        <f t="shared" si="44"/>
        <v/>
      </c>
      <c r="R324" s="1" t="str">
        <f t="shared" si="45"/>
        <v/>
      </c>
      <c r="T324" s="1" t="str">
        <f t="shared" si="42"/>
        <v/>
      </c>
      <c r="U324" s="1" t="str">
        <f t="shared" si="46"/>
        <v/>
      </c>
      <c r="W324" s="8" t="str">
        <f t="shared" si="47"/>
        <v/>
      </c>
      <c r="X324" s="8" t="str">
        <f t="shared" si="48"/>
        <v/>
      </c>
    </row>
    <row r="325" spans="1:24">
      <c r="A325" s="4" t="s">
        <v>203</v>
      </c>
      <c r="B325" s="4">
        <v>1</v>
      </c>
      <c r="C325" s="1" cm="1">
        <f t="array" ref="C325">_xll.H($A325,25)/$B325</f>
        <v>-1473.1860424804688</v>
      </c>
      <c r="D325" s="1" cm="1">
        <f t="array" ref="D325">_xll.S($A325,25)/$B325</f>
        <v>326.35200000000003</v>
      </c>
      <c r="E325" s="1" cm="1">
        <f t="array" ref="E325">_xll.CP($A325,25)/$B325</f>
        <v>0</v>
      </c>
      <c r="F325" s="8"/>
      <c r="H325" s="4" t="s">
        <v>757</v>
      </c>
      <c r="I325" s="1" t="e" cm="1">
        <f t="array" ref="I325">_xll.H($H325,25)/$B325</f>
        <v>#VALUE!</v>
      </c>
      <c r="J325" s="1" t="e" cm="1">
        <f t="array" ref="J325">_xll.S($H325,25)/$B325</f>
        <v>#VALUE!</v>
      </c>
      <c r="K325" s="1" t="e" cm="1">
        <f t="array" ref="K325">_xll.CP($H325,25)/$B325</f>
        <v>#VALUE!</v>
      </c>
      <c r="L325" s="8" t="e" cm="1">
        <f t="array" ref="L325">IF(_xll.DE(H325)&gt;0,_xll.MW(H325)/(602.2*_xll.DE(H325)),"")/B325</f>
        <v>#VALUE!</v>
      </c>
      <c r="N325" s="1" t="str">
        <f t="shared" si="41"/>
        <v/>
      </c>
      <c r="O325" s="1" t="str">
        <f t="shared" si="43"/>
        <v/>
      </c>
      <c r="Q325" s="1" t="str">
        <f t="shared" si="44"/>
        <v/>
      </c>
      <c r="R325" s="1" t="str">
        <f t="shared" si="45"/>
        <v/>
      </c>
      <c r="T325" s="1" t="str">
        <f t="shared" si="42"/>
        <v/>
      </c>
      <c r="U325" s="1" t="str">
        <f t="shared" si="46"/>
        <v/>
      </c>
      <c r="W325" s="8" t="str">
        <f t="shared" si="47"/>
        <v/>
      </c>
      <c r="X325" s="8" t="str">
        <f t="shared" si="48"/>
        <v/>
      </c>
    </row>
    <row r="326" spans="1:24">
      <c r="A326" s="4" t="s">
        <v>346</v>
      </c>
      <c r="B326" s="4">
        <v>1</v>
      </c>
      <c r="C326" s="1" cm="1">
        <f t="array" ref="C326">_xll.H($A326,25)/$B326</f>
        <v>-1432.0000478515626</v>
      </c>
      <c r="D326" s="1" cm="1">
        <f t="array" ref="D326">_xll.S($A326,25)/$B326</f>
        <v>134.99999746704103</v>
      </c>
      <c r="E326" s="1" cm="1">
        <f t="array" ref="E326">_xll.CP($A326,25)/$B326</f>
        <v>0</v>
      </c>
      <c r="F326" s="8"/>
      <c r="H326" s="4" t="s">
        <v>758</v>
      </c>
      <c r="I326" s="1" t="e" cm="1">
        <f t="array" ref="I326">_xll.H($H326,25)/$B326</f>
        <v>#VALUE!</v>
      </c>
      <c r="J326" s="1" t="e" cm="1">
        <f t="array" ref="J326">_xll.S($H326,25)/$B326</f>
        <v>#VALUE!</v>
      </c>
      <c r="K326" s="1" t="e" cm="1">
        <f t="array" ref="K326">_xll.CP($H326,25)/$B326</f>
        <v>#VALUE!</v>
      </c>
      <c r="L326" s="8" t="e" cm="1">
        <f t="array" ref="L326">IF(_xll.DE(H326)&gt;0,_xll.MW(H326)/(602.2*_xll.DE(H326)),"")/B326</f>
        <v>#VALUE!</v>
      </c>
      <c r="N326" s="1" t="str">
        <f t="shared" si="41"/>
        <v/>
      </c>
      <c r="O326" s="1" t="str">
        <f t="shared" si="43"/>
        <v/>
      </c>
      <c r="Q326" s="1" t="str">
        <f t="shared" si="44"/>
        <v/>
      </c>
      <c r="R326" s="1" t="str">
        <f t="shared" si="45"/>
        <v/>
      </c>
      <c r="T326" s="1" t="str">
        <f t="shared" si="42"/>
        <v/>
      </c>
      <c r="U326" s="1" t="str">
        <f t="shared" si="46"/>
        <v/>
      </c>
      <c r="W326" s="8" t="str">
        <f t="shared" si="47"/>
        <v/>
      </c>
      <c r="X326" s="8" t="str">
        <f t="shared" si="48"/>
        <v/>
      </c>
    </row>
    <row r="327" spans="1:24">
      <c r="A327" s="4" t="s">
        <v>372</v>
      </c>
      <c r="B327" s="4">
        <v>1</v>
      </c>
      <c r="C327" s="1" cm="1">
        <f t="array" ref="C327">_xll.H($A327,25)/$B327</f>
        <v>-1403.9830297851563</v>
      </c>
      <c r="D327" s="1" cm="1">
        <f t="array" ref="D327">_xll.S($A327,25)/$B327</f>
        <v>200.83199999999999</v>
      </c>
      <c r="E327" s="1" cm="1">
        <f t="array" ref="E327">_xll.CP($A327,25)/$B327</f>
        <v>0</v>
      </c>
      <c r="F327" s="8"/>
      <c r="H327" s="4" t="s">
        <v>759</v>
      </c>
      <c r="I327" s="1" t="e" cm="1">
        <f t="array" ref="I327">_xll.H($H327,25)/$B327</f>
        <v>#VALUE!</v>
      </c>
      <c r="J327" s="1" t="e" cm="1">
        <f t="array" ref="J327">_xll.S($H327,25)/$B327</f>
        <v>#VALUE!</v>
      </c>
      <c r="K327" s="1" t="e" cm="1">
        <f t="array" ref="K327">_xll.CP($H327,25)/$B327</f>
        <v>#VALUE!</v>
      </c>
      <c r="L327" s="8" t="e" cm="1">
        <f t="array" ref="L327">IF(_xll.DE(H327)&gt;0,_xll.MW(H327)/(602.2*_xll.DE(H327)),"")/B327</f>
        <v>#VALUE!</v>
      </c>
      <c r="N327" s="1" t="str">
        <f t="shared" si="41"/>
        <v/>
      </c>
      <c r="O327" s="1" t="str">
        <f t="shared" si="43"/>
        <v/>
      </c>
      <c r="Q327" s="1" t="str">
        <f t="shared" si="44"/>
        <v/>
      </c>
      <c r="R327" s="1" t="str">
        <f t="shared" si="45"/>
        <v/>
      </c>
      <c r="T327" s="1" t="str">
        <f t="shared" si="42"/>
        <v/>
      </c>
      <c r="U327" s="1" t="str">
        <f t="shared" si="46"/>
        <v/>
      </c>
      <c r="W327" s="8" t="str">
        <f t="shared" si="47"/>
        <v/>
      </c>
      <c r="X327" s="8" t="str">
        <f t="shared" si="48"/>
        <v/>
      </c>
    </row>
    <row r="328" spans="1:24">
      <c r="A328" s="4" t="s">
        <v>79</v>
      </c>
      <c r="B328" s="4">
        <v>1</v>
      </c>
      <c r="C328" s="1" cm="1">
        <f t="array" ref="C328">_xll.H($A328,25)/$B328</f>
        <v>-1315.0310212402344</v>
      </c>
      <c r="D328" s="1" cm="1">
        <f t="array" ref="D328">_xll.S($A328,25)/$B328</f>
        <v>342.26378979492188</v>
      </c>
      <c r="E328" s="1" cm="1">
        <f t="array" ref="E328">_xll.CP($A328,25)/$B328</f>
        <v>0</v>
      </c>
      <c r="F328" s="8"/>
      <c r="H328" s="4" t="s">
        <v>760</v>
      </c>
      <c r="I328" s="1" t="e" cm="1">
        <f t="array" ref="I328">_xll.H($H328,25)/$B328</f>
        <v>#VALUE!</v>
      </c>
      <c r="J328" s="1" t="e" cm="1">
        <f t="array" ref="J328">_xll.S($H328,25)/$B328</f>
        <v>#VALUE!</v>
      </c>
      <c r="K328" s="1" t="e" cm="1">
        <f t="array" ref="K328">_xll.CP($H328,25)/$B328</f>
        <v>#VALUE!</v>
      </c>
      <c r="L328" s="8" t="e" cm="1">
        <f t="array" ref="L328">IF(_xll.DE(H328)&gt;0,_xll.MW(H328)/(602.2*_xll.DE(H328)),"")/B328</f>
        <v>#VALUE!</v>
      </c>
      <c r="N328" s="1" t="str">
        <f t="shared" ref="N328:N386" si="49">IF(AND(ISNUMBER(D328),ISNUMBER(J328)),D328,"")</f>
        <v/>
      </c>
      <c r="O328" s="1" t="str">
        <f t="shared" si="43"/>
        <v/>
      </c>
      <c r="Q328" s="1" t="str">
        <f t="shared" si="44"/>
        <v/>
      </c>
      <c r="R328" s="1" t="str">
        <f t="shared" si="45"/>
        <v/>
      </c>
      <c r="T328" s="1" t="str">
        <f t="shared" si="42"/>
        <v/>
      </c>
      <c r="U328" s="1" t="str">
        <f t="shared" si="46"/>
        <v/>
      </c>
      <c r="W328" s="8" t="str">
        <f t="shared" si="47"/>
        <v/>
      </c>
      <c r="X328" s="8" t="str">
        <f t="shared" si="48"/>
        <v/>
      </c>
    </row>
    <row r="329" spans="1:24">
      <c r="A329" s="4" t="s">
        <v>392</v>
      </c>
      <c r="B329" s="4">
        <v>1</v>
      </c>
      <c r="C329" s="1" cm="1">
        <f t="array" ref="C329">_xll.H($A329,25)/$B329</f>
        <v>-1313.3580852050782</v>
      </c>
      <c r="D329" s="1" cm="1">
        <f t="array" ref="D329">_xll.S($A329,25)/$B329</f>
        <v>-146.20989468383789</v>
      </c>
      <c r="E329" s="1" cm="1">
        <f t="array" ref="E329">_xll.CP($A329,25)/$B329</f>
        <v>0</v>
      </c>
      <c r="F329" s="8"/>
      <c r="H329" s="4" t="s">
        <v>761</v>
      </c>
      <c r="I329" s="1" t="e" cm="1">
        <f t="array" ref="I329">_xll.H($H329,25)/$B329</f>
        <v>#VALUE!</v>
      </c>
      <c r="J329" s="1" t="e" cm="1">
        <f t="array" ref="J329">_xll.S($H329,25)/$B329</f>
        <v>#VALUE!</v>
      </c>
      <c r="K329" s="1" t="e" cm="1">
        <f t="array" ref="K329">_xll.CP($H329,25)/$B329</f>
        <v>#VALUE!</v>
      </c>
      <c r="L329" s="8" t="e" cm="1">
        <f t="array" ref="L329">IF(_xll.DE(H329)&gt;0,_xll.MW(H329)/(602.2*_xll.DE(H329)),"")/B329</f>
        <v>#VALUE!</v>
      </c>
      <c r="N329" s="1" t="str">
        <f t="shared" si="49"/>
        <v/>
      </c>
      <c r="O329" s="1" t="str">
        <f t="shared" si="43"/>
        <v/>
      </c>
      <c r="Q329" s="1" t="str">
        <f t="shared" si="44"/>
        <v/>
      </c>
      <c r="R329" s="1" t="str">
        <f t="shared" si="45"/>
        <v/>
      </c>
      <c r="T329" s="1" t="str">
        <f t="shared" si="42"/>
        <v/>
      </c>
      <c r="U329" s="1" t="str">
        <f t="shared" si="46"/>
        <v/>
      </c>
      <c r="W329" s="8" t="str">
        <f t="shared" si="47"/>
        <v/>
      </c>
      <c r="X329" s="8" t="str">
        <f t="shared" si="48"/>
        <v/>
      </c>
    </row>
    <row r="330" spans="1:24">
      <c r="A330" s="4" t="s">
        <v>108</v>
      </c>
      <c r="B330" s="4">
        <v>1</v>
      </c>
      <c r="C330" s="1" cm="1">
        <f t="array" ref="C330">_xll.H($A330,25)/$B330</f>
        <v>-1307.7340476074219</v>
      </c>
      <c r="D330" s="1" cm="1">
        <f t="array" ref="D330">_xll.S($A330,25)/$B330</f>
        <v>233.46719680786134</v>
      </c>
      <c r="E330" s="1" cm="1">
        <f t="array" ref="E330">_xll.CP($A330,25)/$B330</f>
        <v>0</v>
      </c>
      <c r="F330" s="8"/>
      <c r="H330" s="4" t="s">
        <v>762</v>
      </c>
      <c r="I330" s="1" t="e" cm="1">
        <f t="array" ref="I330">_xll.H($H330,25)/$B330</f>
        <v>#VALUE!</v>
      </c>
      <c r="J330" s="1" t="e" cm="1">
        <f t="array" ref="J330">_xll.S($H330,25)/$B330</f>
        <v>#VALUE!</v>
      </c>
      <c r="K330" s="1" t="e" cm="1">
        <f t="array" ref="K330">_xll.CP($H330,25)/$B330</f>
        <v>#VALUE!</v>
      </c>
      <c r="L330" s="8" t="e" cm="1">
        <f t="array" ref="L330">IF(_xll.DE(H330)&gt;0,_xll.MW(H330)/(602.2*_xll.DE(H330)),"")/B330</f>
        <v>#VALUE!</v>
      </c>
      <c r="N330" s="1" t="str">
        <f t="shared" si="49"/>
        <v/>
      </c>
      <c r="O330" s="1" t="str">
        <f t="shared" si="43"/>
        <v/>
      </c>
      <c r="Q330" s="1" t="str">
        <f t="shared" si="44"/>
        <v/>
      </c>
      <c r="R330" s="1" t="str">
        <f t="shared" si="45"/>
        <v/>
      </c>
      <c r="T330" s="1" t="str">
        <f t="shared" si="42"/>
        <v/>
      </c>
      <c r="U330" s="1" t="str">
        <f t="shared" si="46"/>
        <v/>
      </c>
      <c r="W330" s="8" t="str">
        <f t="shared" si="47"/>
        <v/>
      </c>
      <c r="X330" s="8" t="str">
        <f t="shared" si="48"/>
        <v/>
      </c>
    </row>
    <row r="331" spans="1:24">
      <c r="A331" s="1" t="s">
        <v>290</v>
      </c>
      <c r="B331" s="4">
        <v>1</v>
      </c>
      <c r="C331" s="1" cm="1">
        <f t="array" ref="C331">_xll.H($A331,25)/$B331</f>
        <v>-1247.6689787597657</v>
      </c>
      <c r="D331" s="1" cm="1">
        <f t="array" ref="D331">_xll.S($A331,25)/$B331</f>
        <v>355.64</v>
      </c>
      <c r="E331" s="1" cm="1">
        <f t="array" ref="E331">_xll.CP($A331,25)/$B331</f>
        <v>0</v>
      </c>
      <c r="F331" s="8"/>
      <c r="H331" s="1" t="s">
        <v>763</v>
      </c>
      <c r="I331" s="1" t="e" cm="1">
        <f t="array" ref="I331">_xll.H($H331,25)/$B331</f>
        <v>#VALUE!</v>
      </c>
      <c r="J331" s="1" t="e" cm="1">
        <f t="array" ref="J331">_xll.S($H331,25)/$B331</f>
        <v>#VALUE!</v>
      </c>
      <c r="K331" s="1" t="e" cm="1">
        <f t="array" ref="K331">_xll.CP($H331,25)/$B331</f>
        <v>#VALUE!</v>
      </c>
      <c r="L331" s="8" t="e" cm="1">
        <f t="array" ref="L331">IF(_xll.DE(H331)&gt;0,_xll.MW(H331)/(602.2*_xll.DE(H331)),"")/B331</f>
        <v>#VALUE!</v>
      </c>
      <c r="N331" s="1" t="str">
        <f t="shared" si="49"/>
        <v/>
      </c>
      <c r="O331" s="1" t="str">
        <f t="shared" si="43"/>
        <v/>
      </c>
      <c r="Q331" s="1" t="str">
        <f t="shared" si="44"/>
        <v/>
      </c>
      <c r="R331" s="1" t="str">
        <f t="shared" si="45"/>
        <v/>
      </c>
      <c r="T331" s="1" t="str">
        <f t="shared" si="42"/>
        <v/>
      </c>
      <c r="U331" s="1" t="str">
        <f t="shared" si="46"/>
        <v/>
      </c>
      <c r="W331" s="8" t="str">
        <f t="shared" si="47"/>
        <v/>
      </c>
      <c r="X331" s="8" t="str">
        <f t="shared" si="48"/>
        <v/>
      </c>
    </row>
    <row r="332" spans="1:24">
      <c r="A332" s="4" t="s">
        <v>90</v>
      </c>
      <c r="B332" s="4">
        <v>1</v>
      </c>
      <c r="C332" s="1" cm="1">
        <f t="array" ref="C332">_xll.H($A332,25)/$B332</f>
        <v>-1224.7000087890626</v>
      </c>
      <c r="D332" s="1" cm="1">
        <f t="array" ref="D332">_xll.S($A332,25)/$B332</f>
        <v>1128.400080078125</v>
      </c>
      <c r="E332" s="1" cm="1">
        <f t="array" ref="E332">_xll.CP($A332,25)/$B332</f>
        <v>0</v>
      </c>
      <c r="F332" s="8"/>
      <c r="H332" s="4" t="s">
        <v>764</v>
      </c>
      <c r="I332" s="1" t="e" cm="1">
        <f t="array" ref="I332">_xll.H($H332,25)/$B332</f>
        <v>#VALUE!</v>
      </c>
      <c r="J332" s="1" t="e" cm="1">
        <f t="array" ref="J332">_xll.S($H332,25)/$B332</f>
        <v>#VALUE!</v>
      </c>
      <c r="K332" s="1" t="e" cm="1">
        <f t="array" ref="K332">_xll.CP($H332,25)/$B332</f>
        <v>#VALUE!</v>
      </c>
      <c r="L332" s="8" t="e" cm="1">
        <f t="array" ref="L332">IF(_xll.DE(H332)&gt;0,_xll.MW(H332)/(602.2*_xll.DE(H332)),"")/B332</f>
        <v>#VALUE!</v>
      </c>
      <c r="N332" s="1" t="str">
        <f t="shared" si="49"/>
        <v/>
      </c>
      <c r="O332" s="1" t="str">
        <f t="shared" si="43"/>
        <v/>
      </c>
      <c r="Q332" s="1" t="str">
        <f t="shared" si="44"/>
        <v/>
      </c>
      <c r="R332" s="1" t="str">
        <f t="shared" si="45"/>
        <v/>
      </c>
      <c r="T332" s="1" t="str">
        <f t="shared" si="42"/>
        <v/>
      </c>
      <c r="U332" s="1" t="str">
        <f t="shared" si="46"/>
        <v/>
      </c>
      <c r="W332" s="8" t="str">
        <f t="shared" si="47"/>
        <v/>
      </c>
      <c r="X332" s="8" t="str">
        <f t="shared" si="48"/>
        <v/>
      </c>
    </row>
    <row r="333" spans="1:24">
      <c r="A333" s="4" t="s">
        <v>65</v>
      </c>
      <c r="B333" s="4">
        <v>1</v>
      </c>
      <c r="C333" s="1" cm="1">
        <f t="array" ref="C333">_xll.H($A333,25)/$B333</f>
        <v>-1161.5000043945313</v>
      </c>
      <c r="D333" s="1" cm="1">
        <f t="array" ref="D333">_xll.S($A333,25)/$B333</f>
        <v>-1951.0000427246096</v>
      </c>
      <c r="E333" s="1" cm="1">
        <f t="array" ref="E333">_xll.CP($A333,25)/$B333</f>
        <v>0</v>
      </c>
      <c r="F333" s="8"/>
      <c r="H333" s="4" t="s">
        <v>765</v>
      </c>
      <c r="I333" s="1" t="e" cm="1">
        <f t="array" ref="I333">_xll.H($H333,25)/$B333</f>
        <v>#VALUE!</v>
      </c>
      <c r="J333" s="1" t="e" cm="1">
        <f t="array" ref="J333">_xll.S($H333,25)/$B333</f>
        <v>#VALUE!</v>
      </c>
      <c r="K333" s="1" t="e" cm="1">
        <f t="array" ref="K333">_xll.CP($H333,25)/$B333</f>
        <v>#VALUE!</v>
      </c>
      <c r="L333" s="8" t="e" cm="1">
        <f t="array" ref="L333">IF(_xll.DE(H333)&gt;0,_xll.MW(H333)/(602.2*_xll.DE(H333)),"")/B333</f>
        <v>#VALUE!</v>
      </c>
      <c r="N333" s="1" t="str">
        <f t="shared" si="49"/>
        <v/>
      </c>
      <c r="O333" s="1" t="str">
        <f t="shared" si="43"/>
        <v/>
      </c>
      <c r="Q333" s="1" t="str">
        <f t="shared" si="44"/>
        <v/>
      </c>
      <c r="R333" s="1" t="str">
        <f t="shared" si="45"/>
        <v/>
      </c>
      <c r="T333" s="1" t="str">
        <f t="shared" si="42"/>
        <v/>
      </c>
      <c r="U333" s="1" t="str">
        <f t="shared" si="46"/>
        <v/>
      </c>
      <c r="W333" s="8" t="str">
        <f t="shared" si="47"/>
        <v/>
      </c>
      <c r="X333" s="8" t="str">
        <f t="shared" si="48"/>
        <v/>
      </c>
    </row>
    <row r="334" spans="1:24">
      <c r="A334" s="4" t="s">
        <v>31</v>
      </c>
      <c r="B334" s="4">
        <v>1</v>
      </c>
      <c r="C334" s="1" cm="1">
        <f t="array" ref="C334">_xll.H($A334,25)/$B334</f>
        <v>-1158.9680000000001</v>
      </c>
      <c r="D334" s="1" cm="1">
        <f t="array" ref="D334">_xll.S($A334,25)/$B334</f>
        <v>133.88800000000001</v>
      </c>
      <c r="E334" s="1" cm="1">
        <f t="array" ref="E334">_xll.CP($A334,25)/$B334</f>
        <v>0</v>
      </c>
      <c r="F334" s="8"/>
      <c r="H334" s="4" t="s">
        <v>766</v>
      </c>
      <c r="I334" s="1" t="e" cm="1">
        <f t="array" ref="I334">_xll.H($H334,25)/$B334</f>
        <v>#VALUE!</v>
      </c>
      <c r="J334" s="1" t="e" cm="1">
        <f t="array" ref="J334">_xll.S($H334,25)/$B334</f>
        <v>#VALUE!</v>
      </c>
      <c r="K334" s="1" t="e" cm="1">
        <f t="array" ref="K334">_xll.CP($H334,25)/$B334</f>
        <v>#VALUE!</v>
      </c>
      <c r="L334" s="8" t="e" cm="1">
        <f t="array" ref="L334">IF(_xll.DE(H334)&gt;0,_xll.MW(H334)/(602.2*_xll.DE(H334)),"")/B334</f>
        <v>#VALUE!</v>
      </c>
      <c r="N334" s="1" t="str">
        <f t="shared" si="49"/>
        <v/>
      </c>
      <c r="O334" s="1" t="str">
        <f t="shared" si="43"/>
        <v/>
      </c>
      <c r="Q334" s="1" t="str">
        <f t="shared" si="44"/>
        <v/>
      </c>
      <c r="R334" s="1" t="str">
        <f t="shared" si="45"/>
        <v/>
      </c>
      <c r="T334" s="1" t="str">
        <f t="shared" si="42"/>
        <v/>
      </c>
      <c r="U334" s="1" t="str">
        <f t="shared" si="46"/>
        <v/>
      </c>
      <c r="W334" s="8" t="str">
        <f t="shared" si="47"/>
        <v/>
      </c>
      <c r="X334" s="8" t="str">
        <f t="shared" si="48"/>
        <v/>
      </c>
    </row>
    <row r="335" spans="1:24">
      <c r="A335" s="4" t="s">
        <v>358</v>
      </c>
      <c r="B335" s="4">
        <v>1</v>
      </c>
      <c r="C335" s="1" cm="1">
        <f t="array" ref="C335">_xll.H($A335,25)/$B335</f>
        <v>-1132.0000463867189</v>
      </c>
      <c r="D335" s="1" cm="1">
        <f t="array" ref="D335">_xll.S($A335,25)/$B335</f>
        <v>255.00000762939453</v>
      </c>
      <c r="E335" s="1" cm="1">
        <f t="array" ref="E335">_xll.CP($A335,25)/$B335</f>
        <v>0</v>
      </c>
      <c r="F335" s="8"/>
      <c r="H335" s="4" t="s">
        <v>767</v>
      </c>
      <c r="I335" s="1" t="e" cm="1">
        <f t="array" ref="I335">_xll.H($H335,25)/$B335</f>
        <v>#VALUE!</v>
      </c>
      <c r="J335" s="1" t="e" cm="1">
        <f t="array" ref="J335">_xll.S($H335,25)/$B335</f>
        <v>#VALUE!</v>
      </c>
      <c r="K335" s="1" t="e" cm="1">
        <f t="array" ref="K335">_xll.CP($H335,25)/$B335</f>
        <v>#VALUE!</v>
      </c>
      <c r="L335" s="8" t="e" cm="1">
        <f t="array" ref="L335">IF(_xll.DE(H335)&gt;0,_xll.MW(H335)/(602.2*_xll.DE(H335)),"")/B335</f>
        <v>#VALUE!</v>
      </c>
      <c r="N335" s="1" t="str">
        <f t="shared" si="49"/>
        <v/>
      </c>
      <c r="O335" s="1" t="str">
        <f t="shared" si="43"/>
        <v/>
      </c>
      <c r="Q335" s="1" t="str">
        <f t="shared" si="44"/>
        <v/>
      </c>
      <c r="R335" s="1" t="str">
        <f t="shared" si="45"/>
        <v/>
      </c>
      <c r="T335" s="1" t="str">
        <f t="shared" si="42"/>
        <v/>
      </c>
      <c r="U335" s="1" t="str">
        <f t="shared" si="46"/>
        <v/>
      </c>
      <c r="W335" s="8" t="str">
        <f t="shared" si="47"/>
        <v/>
      </c>
      <c r="X335" s="8" t="str">
        <f t="shared" si="48"/>
        <v/>
      </c>
    </row>
    <row r="336" spans="1:24">
      <c r="A336" s="1" t="s">
        <v>419</v>
      </c>
      <c r="B336" s="4">
        <v>1</v>
      </c>
      <c r="C336" s="1" cm="1">
        <f t="array" ref="C336">_xll.H($A336,25)/$B336</f>
        <v>-1112.944</v>
      </c>
      <c r="D336" s="1" cm="1">
        <f t="array" ref="D336">_xll.S($A336,25)/$B336</f>
        <v>43.48431053161621</v>
      </c>
      <c r="E336" s="1" cm="1">
        <f t="array" ref="E336">_xll.CP($A336,25)/$B336</f>
        <v>0</v>
      </c>
      <c r="F336" s="8"/>
      <c r="H336" s="1" t="s">
        <v>768</v>
      </c>
      <c r="I336" s="1" t="e" cm="1">
        <f t="array" ref="I336">_xll.H($H336,25)/$B336</f>
        <v>#VALUE!</v>
      </c>
      <c r="J336" s="1" t="e" cm="1">
        <f t="array" ref="J336">_xll.S($H336,25)/$B336</f>
        <v>#VALUE!</v>
      </c>
      <c r="K336" s="1" t="e" cm="1">
        <f t="array" ref="K336">_xll.CP($H336,25)/$B336</f>
        <v>#VALUE!</v>
      </c>
      <c r="L336" s="8" t="e" cm="1">
        <f t="array" ref="L336">IF(_xll.DE(H336)&gt;0,_xll.MW(H336)/(602.2*_xll.DE(H336)),"")/B336</f>
        <v>#VALUE!</v>
      </c>
      <c r="N336" s="1" t="str">
        <f t="shared" si="49"/>
        <v/>
      </c>
      <c r="O336" s="1" t="str">
        <f t="shared" si="43"/>
        <v/>
      </c>
      <c r="Q336" s="1" t="str">
        <f t="shared" si="44"/>
        <v/>
      </c>
      <c r="R336" s="1" t="str">
        <f t="shared" si="45"/>
        <v/>
      </c>
      <c r="T336" s="1" t="str">
        <f t="shared" si="42"/>
        <v/>
      </c>
      <c r="U336" s="1" t="str">
        <f t="shared" si="46"/>
        <v/>
      </c>
      <c r="W336" s="8" t="str">
        <f t="shared" si="47"/>
        <v/>
      </c>
      <c r="X336" s="8" t="str">
        <f t="shared" si="48"/>
        <v/>
      </c>
    </row>
    <row r="337" spans="1:24">
      <c r="A337" s="4" t="s">
        <v>371</v>
      </c>
      <c r="B337" s="4">
        <v>1</v>
      </c>
      <c r="C337" s="1" cm="1">
        <f t="array" ref="C337">_xll.H($A337,25)/$B337</f>
        <v>-1110.9780256347656</v>
      </c>
      <c r="D337" s="1" cm="1">
        <f t="array" ref="D337">_xll.S($A337,25)/$B337</f>
        <v>156.9</v>
      </c>
      <c r="E337" s="1" cm="1">
        <f t="array" ref="E337">_xll.CP($A337,25)/$B337</f>
        <v>0</v>
      </c>
      <c r="F337" s="8"/>
      <c r="H337" s="4" t="s">
        <v>769</v>
      </c>
      <c r="I337" s="1" t="e" cm="1">
        <f t="array" ref="I337">_xll.H($H337,25)/$B337</f>
        <v>#VALUE!</v>
      </c>
      <c r="J337" s="1" t="e" cm="1">
        <f t="array" ref="J337">_xll.S($H337,25)/$B337</f>
        <v>#VALUE!</v>
      </c>
      <c r="K337" s="1" t="e" cm="1">
        <f t="array" ref="K337">_xll.CP($H337,25)/$B337</f>
        <v>#VALUE!</v>
      </c>
      <c r="L337" s="8" t="e" cm="1">
        <f t="array" ref="L337">IF(_xll.DE(H337)&gt;0,_xll.MW(H337)/(602.2*_xll.DE(H337)),"")/B337</f>
        <v>#VALUE!</v>
      </c>
      <c r="N337" s="1" t="str">
        <f t="shared" si="49"/>
        <v/>
      </c>
      <c r="O337" s="1" t="str">
        <f t="shared" si="43"/>
        <v/>
      </c>
      <c r="Q337" s="1" t="str">
        <f t="shared" si="44"/>
        <v/>
      </c>
      <c r="R337" s="1" t="str">
        <f t="shared" si="45"/>
        <v/>
      </c>
      <c r="T337" s="1" t="str">
        <f t="shared" si="42"/>
        <v/>
      </c>
      <c r="U337" s="1" t="str">
        <f t="shared" si="46"/>
        <v/>
      </c>
      <c r="W337" s="8" t="str">
        <f t="shared" si="47"/>
        <v/>
      </c>
      <c r="X337" s="8" t="str">
        <f t="shared" si="48"/>
        <v/>
      </c>
    </row>
    <row r="338" spans="1:24">
      <c r="A338" s="4" t="s">
        <v>157</v>
      </c>
      <c r="B338" s="4">
        <v>1</v>
      </c>
      <c r="C338" s="1" cm="1">
        <f t="array" ref="C338">_xll.H($A338,25)/$B338</f>
        <v>-1093.7000004882814</v>
      </c>
      <c r="D338" s="1" cm="1">
        <f t="array" ref="D338">_xll.S($A338,25)/$B338</f>
        <v>125.50000125122071</v>
      </c>
      <c r="E338" s="1" cm="1">
        <f t="array" ref="E338">_xll.CP($A338,25)/$B338</f>
        <v>0</v>
      </c>
      <c r="F338" s="8"/>
      <c r="H338" s="4" t="s">
        <v>770</v>
      </c>
      <c r="I338" s="1" t="e" cm="1">
        <f t="array" ref="I338">_xll.H($H338,25)/$B338</f>
        <v>#VALUE!</v>
      </c>
      <c r="J338" s="1" t="e" cm="1">
        <f t="array" ref="J338">_xll.S($H338,25)/$B338</f>
        <v>#VALUE!</v>
      </c>
      <c r="K338" s="1" t="e" cm="1">
        <f t="array" ref="K338">_xll.CP($H338,25)/$B338</f>
        <v>#VALUE!</v>
      </c>
      <c r="L338" s="8" t="e" cm="1">
        <f t="array" ref="L338">IF(_xll.DE(H338)&gt;0,_xll.MW(H338)/(602.2*_xll.DE(H338)),"")/B338</f>
        <v>#VALUE!</v>
      </c>
      <c r="N338" s="1" t="str">
        <f t="shared" si="49"/>
        <v/>
      </c>
      <c r="O338" s="1" t="str">
        <f t="shared" si="43"/>
        <v/>
      </c>
      <c r="Q338" s="1" t="str">
        <f t="shared" si="44"/>
        <v/>
      </c>
      <c r="R338" s="1" t="str">
        <f t="shared" si="45"/>
        <v/>
      </c>
      <c r="T338" s="1" t="str">
        <f t="shared" si="42"/>
        <v/>
      </c>
      <c r="U338" s="1" t="str">
        <f t="shared" si="46"/>
        <v/>
      </c>
      <c r="W338" s="8" t="str">
        <f t="shared" si="47"/>
        <v/>
      </c>
      <c r="X338" s="8" t="str">
        <f t="shared" si="48"/>
        <v/>
      </c>
    </row>
    <row r="339" spans="1:24">
      <c r="A339" s="4" t="s">
        <v>0</v>
      </c>
      <c r="B339" s="4">
        <v>1</v>
      </c>
      <c r="C339" s="1" cm="1">
        <f t="array" ref="C339">_xll.H($A339,25)/$B339</f>
        <v>-1082.8190212402344</v>
      </c>
      <c r="D339" s="1" cm="1">
        <f t="array" ref="D339">_xll.S($A339,25)/$B339</f>
        <v>61.375098617553711</v>
      </c>
      <c r="E339" s="1" cm="1">
        <f t="array" ref="E339">_xll.CP($A339,25)/$B339</f>
        <v>0</v>
      </c>
      <c r="F339" s="8"/>
      <c r="H339" s="4" t="s">
        <v>771</v>
      </c>
      <c r="I339" s="1" t="e" cm="1">
        <f t="array" ref="I339">_xll.H($H339,25)/$B339</f>
        <v>#VALUE!</v>
      </c>
      <c r="J339" s="1" t="e" cm="1">
        <f t="array" ref="J339">_xll.S($H339,25)/$B339</f>
        <v>#VALUE!</v>
      </c>
      <c r="K339" s="1" t="e" cm="1">
        <f t="array" ref="K339">_xll.CP($H339,25)/$B339</f>
        <v>#VALUE!</v>
      </c>
      <c r="L339" s="8" t="e" cm="1">
        <f t="array" ref="L339">IF(_xll.DE(H339)&gt;0,_xll.MW(H339)/(602.2*_xll.DE(H339)),"")/B339</f>
        <v>#VALUE!</v>
      </c>
      <c r="N339" s="1" t="str">
        <f t="shared" si="49"/>
        <v/>
      </c>
      <c r="O339" s="1" t="str">
        <f t="shared" si="43"/>
        <v/>
      </c>
      <c r="Q339" s="1" t="str">
        <f t="shared" si="44"/>
        <v/>
      </c>
      <c r="R339" s="1" t="str">
        <f t="shared" si="45"/>
        <v/>
      </c>
      <c r="T339" s="1" t="str">
        <f t="shared" si="42"/>
        <v/>
      </c>
      <c r="U339" s="1" t="str">
        <f t="shared" si="46"/>
        <v/>
      </c>
      <c r="W339" s="8" t="str">
        <f t="shared" si="47"/>
        <v/>
      </c>
      <c r="X339" s="8" t="str">
        <f t="shared" si="48"/>
        <v/>
      </c>
    </row>
    <row r="340" spans="1:24">
      <c r="A340" s="4" t="s">
        <v>412</v>
      </c>
      <c r="B340" s="4">
        <v>1</v>
      </c>
      <c r="C340" s="1" cm="1">
        <f t="array" ref="C340">_xll.H($A340,25)/$B340</f>
        <v>-1081.9820424804689</v>
      </c>
      <c r="D340" s="1" cm="1">
        <f t="array" ref="D340">_xll.S($A340,25)/$B340</f>
        <v>385.93630084228516</v>
      </c>
      <c r="E340" s="1" cm="1">
        <f t="array" ref="E340">_xll.CP($A340,25)/$B340</f>
        <v>0</v>
      </c>
      <c r="F340" s="8"/>
      <c r="H340" s="4" t="s">
        <v>772</v>
      </c>
      <c r="I340" s="1" t="e" cm="1">
        <f t="array" ref="I340">_xll.H($H340,25)/$B340</f>
        <v>#VALUE!</v>
      </c>
      <c r="J340" s="1" t="e" cm="1">
        <f t="array" ref="J340">_xll.S($H340,25)/$B340</f>
        <v>#VALUE!</v>
      </c>
      <c r="K340" s="1" t="e" cm="1">
        <f t="array" ref="K340">_xll.CP($H340,25)/$B340</f>
        <v>#VALUE!</v>
      </c>
      <c r="L340" s="8" t="e" cm="1">
        <f t="array" ref="L340">IF(_xll.DE(H340)&gt;0,_xll.MW(H340)/(602.2*_xll.DE(H340)),"")/B340</f>
        <v>#VALUE!</v>
      </c>
      <c r="N340" s="1" t="str">
        <f t="shared" si="49"/>
        <v/>
      </c>
      <c r="O340" s="1" t="str">
        <f t="shared" si="43"/>
        <v/>
      </c>
      <c r="Q340" s="1" t="str">
        <f t="shared" si="44"/>
        <v/>
      </c>
      <c r="R340" s="1" t="str">
        <f t="shared" si="45"/>
        <v/>
      </c>
      <c r="T340" s="1" t="str">
        <f t="shared" si="42"/>
        <v/>
      </c>
      <c r="U340" s="1" t="str">
        <f t="shared" si="46"/>
        <v/>
      </c>
      <c r="W340" s="8" t="str">
        <f t="shared" si="47"/>
        <v/>
      </c>
      <c r="X340" s="8" t="str">
        <f t="shared" si="48"/>
        <v/>
      </c>
    </row>
    <row r="341" spans="1:24">
      <c r="A341" s="4" t="s">
        <v>379</v>
      </c>
      <c r="B341" s="4">
        <v>1</v>
      </c>
      <c r="C341" s="1" cm="1">
        <f t="array" ref="C341">_xll.H($A341,25)/$B341</f>
        <v>-1048.0920638427735</v>
      </c>
      <c r="D341" s="1" cm="1">
        <f t="array" ref="D341">_xll.S($A341,25)/$B341</f>
        <v>275.37830169677733</v>
      </c>
      <c r="E341" s="1" cm="1">
        <f t="array" ref="E341">_xll.CP($A341,25)/$B341</f>
        <v>0</v>
      </c>
      <c r="F341" s="8"/>
      <c r="H341" s="4" t="s">
        <v>773</v>
      </c>
      <c r="I341" s="1" t="e" cm="1">
        <f t="array" ref="I341">_xll.H($H341,25)/$B341</f>
        <v>#VALUE!</v>
      </c>
      <c r="J341" s="1" t="e" cm="1">
        <f t="array" ref="J341">_xll.S($H341,25)/$B341</f>
        <v>#VALUE!</v>
      </c>
      <c r="K341" s="1" t="e" cm="1">
        <f t="array" ref="K341">_xll.CP($H341,25)/$B341</f>
        <v>#VALUE!</v>
      </c>
      <c r="L341" s="8" t="e" cm="1">
        <f t="array" ref="L341">IF(_xll.DE(H341)&gt;0,_xll.MW(H341)/(602.2*_xll.DE(H341)),"")/B341</f>
        <v>#VALUE!</v>
      </c>
      <c r="N341" s="1" t="str">
        <f t="shared" si="49"/>
        <v/>
      </c>
      <c r="O341" s="1" t="str">
        <f t="shared" si="43"/>
        <v/>
      </c>
      <c r="Q341" s="1" t="str">
        <f t="shared" si="44"/>
        <v/>
      </c>
      <c r="R341" s="1" t="str">
        <f t="shared" si="45"/>
        <v/>
      </c>
      <c r="T341" s="1" t="str">
        <f t="shared" si="42"/>
        <v/>
      </c>
      <c r="U341" s="1" t="str">
        <f t="shared" si="46"/>
        <v/>
      </c>
      <c r="W341" s="8" t="str">
        <f t="shared" si="47"/>
        <v/>
      </c>
      <c r="X341" s="8" t="str">
        <f t="shared" si="48"/>
        <v/>
      </c>
    </row>
    <row r="342" spans="1:24">
      <c r="A342" s="4" t="s">
        <v>38</v>
      </c>
      <c r="B342" s="4">
        <v>1</v>
      </c>
      <c r="C342" s="1" cm="1">
        <f t="array" ref="C342">_xll.H($A342,25)/$B342</f>
        <v>-1029.2640638427736</v>
      </c>
      <c r="D342" s="1" cm="1">
        <f t="array" ref="D342">_xll.S($A342,25)/$B342</f>
        <v>259.40798403930665</v>
      </c>
      <c r="E342" s="1" cm="1">
        <f t="array" ref="E342">_xll.CP($A342,25)/$B342</f>
        <v>0</v>
      </c>
      <c r="F342" s="8"/>
      <c r="H342" s="4" t="s">
        <v>774</v>
      </c>
      <c r="I342" s="1" cm="1">
        <f t="array" ref="I342">_xll.H($H342,25)/$B342</f>
        <v>-1940.9999660644532</v>
      </c>
      <c r="J342" s="1" cm="1">
        <f t="array" ref="J342">_xll.S($H342,25)/$B342</f>
        <v>200.00000097656252</v>
      </c>
      <c r="K342" s="1" cm="1">
        <f t="array" ref="K342">_xll.CP($H342,25)/$B342</f>
        <v>133.88344174987145</v>
      </c>
      <c r="L342" s="8" t="e" cm="1">
        <f t="array" ref="L342">IF(_xll.DE(H342)&gt;0,_xll.MW(H342)/(602.2*_xll.DE(H342)),"")/B342</f>
        <v>#VALUE!</v>
      </c>
      <c r="N342" s="1">
        <f t="shared" si="49"/>
        <v>259.40798403930665</v>
      </c>
      <c r="O342" s="1">
        <f t="shared" si="43"/>
        <v>200.00000097656252</v>
      </c>
      <c r="Q342" s="1">
        <f t="shared" si="44"/>
        <v>-1029.2640638427736</v>
      </c>
      <c r="R342" s="1">
        <f t="shared" si="45"/>
        <v>-1940.9999660644532</v>
      </c>
      <c r="T342" s="1">
        <f t="shared" si="42"/>
        <v>0</v>
      </c>
      <c r="U342" s="1">
        <f t="shared" si="46"/>
        <v>133.88344174987145</v>
      </c>
      <c r="W342" s="8" t="str">
        <f t="shared" si="47"/>
        <v/>
      </c>
      <c r="X342" s="8" t="str">
        <f t="shared" si="48"/>
        <v/>
      </c>
    </row>
    <row r="343" spans="1:24">
      <c r="A343" s="1" t="s">
        <v>248</v>
      </c>
      <c r="B343" s="4">
        <v>1</v>
      </c>
      <c r="C343" s="1" cm="1">
        <f t="array" ref="C343">_xll.H($A343,25)/$B343</f>
        <v>-1028.8000545654297</v>
      </c>
      <c r="D343" s="1" cm="1">
        <f t="array" ref="D343">_xll.S($A343,25)/$B343</f>
        <v>180.00000726318359</v>
      </c>
      <c r="E343" s="1" cm="1">
        <f t="array" ref="E343">_xll.CP($A343,25)/$B343</f>
        <v>0</v>
      </c>
      <c r="F343" s="8"/>
      <c r="H343" s="1" t="s">
        <v>775</v>
      </c>
      <c r="I343" s="1" t="e" cm="1">
        <f t="array" ref="I343">_xll.H($H343,25)/$B343</f>
        <v>#VALUE!</v>
      </c>
      <c r="J343" s="1" t="e" cm="1">
        <f t="array" ref="J343">_xll.S($H343,25)/$B343</f>
        <v>#VALUE!</v>
      </c>
      <c r="K343" s="1" t="e" cm="1">
        <f t="array" ref="K343">_xll.CP($H343,25)/$B343</f>
        <v>#VALUE!</v>
      </c>
      <c r="L343" s="8" t="e" cm="1">
        <f t="array" ref="L343">IF(_xll.DE(H343)&gt;0,_xll.MW(H343)/(602.2*_xll.DE(H343)),"")/B343</f>
        <v>#VALUE!</v>
      </c>
      <c r="N343" s="1" t="str">
        <f t="shared" si="49"/>
        <v/>
      </c>
      <c r="O343" s="1" t="str">
        <f t="shared" si="43"/>
        <v/>
      </c>
      <c r="Q343" s="1" t="str">
        <f t="shared" si="44"/>
        <v/>
      </c>
      <c r="R343" s="1" t="str">
        <f t="shared" si="45"/>
        <v/>
      </c>
      <c r="T343" s="1" t="str">
        <f t="shared" si="42"/>
        <v/>
      </c>
      <c r="U343" s="1" t="str">
        <f t="shared" si="46"/>
        <v/>
      </c>
      <c r="W343" s="8" t="str">
        <f t="shared" si="47"/>
        <v/>
      </c>
      <c r="X343" s="8" t="str">
        <f t="shared" si="48"/>
        <v/>
      </c>
    </row>
    <row r="344" spans="1:24">
      <c r="A344" s="4" t="s">
        <v>89</v>
      </c>
      <c r="B344" s="4">
        <v>1</v>
      </c>
      <c r="C344" s="1" cm="1">
        <f t="array" ref="C344">_xll.H($A344,25)/$B344</f>
        <v>-1023.4059786376954</v>
      </c>
      <c r="D344" s="1" cm="1">
        <f t="array" ref="D344">_xll.S($A344,25)/$B344</f>
        <v>110.03919680786133</v>
      </c>
      <c r="E344" s="1" cm="1">
        <f t="array" ref="E344">_xll.CP($A344,25)/$B344</f>
        <v>0</v>
      </c>
      <c r="F344" s="8"/>
      <c r="H344" s="4" t="s">
        <v>776</v>
      </c>
      <c r="I344" s="1" t="e" cm="1">
        <f t="array" ref="I344">_xll.H($H344,25)/$B344</f>
        <v>#VALUE!</v>
      </c>
      <c r="J344" s="1" t="e" cm="1">
        <f t="array" ref="J344">_xll.S($H344,25)/$B344</f>
        <v>#VALUE!</v>
      </c>
      <c r="K344" s="1" t="e" cm="1">
        <f t="array" ref="K344">_xll.CP($H344,25)/$B344</f>
        <v>#VALUE!</v>
      </c>
      <c r="L344" s="8" t="e" cm="1">
        <f t="array" ref="L344">IF(_xll.DE(H344)&gt;0,_xll.MW(H344)/(602.2*_xll.DE(H344)),"")/B344</f>
        <v>#VALUE!</v>
      </c>
      <c r="N344" s="1" t="str">
        <f t="shared" si="49"/>
        <v/>
      </c>
      <c r="O344" s="1" t="str">
        <f t="shared" si="43"/>
        <v/>
      </c>
      <c r="Q344" s="1" t="str">
        <f t="shared" si="44"/>
        <v/>
      </c>
      <c r="R344" s="1" t="str">
        <f t="shared" si="45"/>
        <v/>
      </c>
      <c r="T344" s="1" t="str">
        <f t="shared" si="42"/>
        <v/>
      </c>
      <c r="U344" s="1" t="str">
        <f t="shared" si="46"/>
        <v/>
      </c>
      <c r="W344" s="8" t="str">
        <f t="shared" si="47"/>
        <v/>
      </c>
      <c r="X344" s="8" t="str">
        <f t="shared" si="48"/>
        <v/>
      </c>
    </row>
    <row r="345" spans="1:24">
      <c r="A345" s="4" t="s">
        <v>247</v>
      </c>
      <c r="B345" s="4">
        <v>1</v>
      </c>
      <c r="C345" s="1" cm="1">
        <f t="array" ref="C345">_xll.H($A345,25)/$B345</f>
        <v>-1011.6909573974609</v>
      </c>
      <c r="D345" s="1" cm="1">
        <f t="array" ref="D345">_xll.S($A345,25)/$B345</f>
        <v>97.487196807861338</v>
      </c>
      <c r="E345" s="1" cm="1">
        <f t="array" ref="E345">_xll.CP($A345,25)/$B345</f>
        <v>0</v>
      </c>
      <c r="F345" s="8"/>
      <c r="H345" s="4" t="s">
        <v>777</v>
      </c>
      <c r="I345" s="1" t="e" cm="1">
        <f t="array" ref="I345">_xll.H($H345,25)/$B345</f>
        <v>#VALUE!</v>
      </c>
      <c r="J345" s="1" t="e" cm="1">
        <f t="array" ref="J345">_xll.S($H345,25)/$B345</f>
        <v>#VALUE!</v>
      </c>
      <c r="K345" s="1" t="e" cm="1">
        <f t="array" ref="K345">_xll.CP($H345,25)/$B345</f>
        <v>#VALUE!</v>
      </c>
      <c r="L345" s="8" t="e" cm="1">
        <f t="array" ref="L345">IF(_xll.DE(H345)&gt;0,_xll.MW(H345)/(602.2*_xll.DE(H345)),"")/B345</f>
        <v>#VALUE!</v>
      </c>
      <c r="N345" s="1" t="str">
        <f t="shared" si="49"/>
        <v/>
      </c>
      <c r="O345" s="1" t="str">
        <f t="shared" si="43"/>
        <v/>
      </c>
      <c r="Q345" s="1" t="str">
        <f t="shared" si="44"/>
        <v/>
      </c>
      <c r="R345" s="1" t="str">
        <f t="shared" si="45"/>
        <v/>
      </c>
      <c r="T345" s="1" t="str">
        <f t="shared" si="42"/>
        <v/>
      </c>
      <c r="U345" s="1" t="str">
        <f t="shared" si="46"/>
        <v/>
      </c>
      <c r="W345" s="8" t="str">
        <f t="shared" si="47"/>
        <v/>
      </c>
      <c r="X345" s="8" t="str">
        <f t="shared" si="48"/>
        <v/>
      </c>
    </row>
    <row r="346" spans="1:24">
      <c r="A346" s="4" t="s">
        <v>390</v>
      </c>
      <c r="B346" s="4">
        <v>1</v>
      </c>
      <c r="C346" s="1" cm="1">
        <f t="array" ref="C346">_xll.H($A346,25)/$B346</f>
        <v>-1009.5990212402344</v>
      </c>
      <c r="D346" s="1" cm="1">
        <f t="array" ref="D346">_xll.S($A346,25)/$B346</f>
        <v>89.956000000000003</v>
      </c>
      <c r="E346" s="1" cm="1">
        <f t="array" ref="E346">_xll.CP($A346,25)/$B346</f>
        <v>0</v>
      </c>
      <c r="F346" s="8"/>
      <c r="H346" s="4" t="s">
        <v>778</v>
      </c>
      <c r="I346" s="1" t="e" cm="1">
        <f t="array" ref="I346">_xll.H($H346,25)/$B346</f>
        <v>#VALUE!</v>
      </c>
      <c r="J346" s="1" t="e" cm="1">
        <f t="array" ref="J346">_xll.S($H346,25)/$B346</f>
        <v>#VALUE!</v>
      </c>
      <c r="K346" s="1" t="e" cm="1">
        <f t="array" ref="K346">_xll.CP($H346,25)/$B346</f>
        <v>#VALUE!</v>
      </c>
      <c r="L346" s="8" t="e" cm="1">
        <f t="array" ref="L346">IF(_xll.DE(H346)&gt;0,_xll.MW(H346)/(602.2*_xll.DE(H346)),"")/B346</f>
        <v>#VALUE!</v>
      </c>
      <c r="N346" s="1" t="str">
        <f t="shared" si="49"/>
        <v/>
      </c>
      <c r="O346" s="1" t="str">
        <f t="shared" si="43"/>
        <v/>
      </c>
      <c r="Q346" s="1" t="str">
        <f t="shared" si="44"/>
        <v/>
      </c>
      <c r="R346" s="1" t="str">
        <f t="shared" si="45"/>
        <v/>
      </c>
      <c r="T346" s="1" t="str">
        <f t="shared" si="42"/>
        <v/>
      </c>
      <c r="U346" s="1" t="str">
        <f t="shared" si="46"/>
        <v/>
      </c>
      <c r="W346" s="8" t="str">
        <f t="shared" si="47"/>
        <v/>
      </c>
      <c r="X346" s="8" t="str">
        <f t="shared" si="48"/>
        <v/>
      </c>
    </row>
    <row r="347" spans="1:24">
      <c r="A347" s="4" t="s">
        <v>107</v>
      </c>
      <c r="B347" s="4">
        <v>1</v>
      </c>
      <c r="C347" s="1" cm="1">
        <f t="array" ref="C347">_xll.H($A347,25)/$B347</f>
        <v>-1003.5410443115235</v>
      </c>
      <c r="D347" s="1" cm="1">
        <f t="array" ref="D347">_xll.S($A347,25)/$B347</f>
        <v>194.13760638427735</v>
      </c>
      <c r="E347" s="1" cm="1">
        <f t="array" ref="E347">_xll.CP($A347,25)/$B347</f>
        <v>0</v>
      </c>
      <c r="F347" s="8"/>
      <c r="H347" s="4" t="s">
        <v>779</v>
      </c>
      <c r="I347" s="1" t="e" cm="1">
        <f t="array" ref="I347">_xll.H($H347,25)/$B347</f>
        <v>#VALUE!</v>
      </c>
      <c r="J347" s="1" t="e" cm="1">
        <f t="array" ref="J347">_xll.S($H347,25)/$B347</f>
        <v>#VALUE!</v>
      </c>
      <c r="K347" s="1" t="e" cm="1">
        <f t="array" ref="K347">_xll.CP($H347,25)/$B347</f>
        <v>#VALUE!</v>
      </c>
      <c r="L347" s="8" t="e" cm="1">
        <f t="array" ref="L347">IF(_xll.DE(H347)&gt;0,_xll.MW(H347)/(602.2*_xll.DE(H347)),"")/B347</f>
        <v>#VALUE!</v>
      </c>
      <c r="N347" s="1" t="str">
        <f t="shared" si="49"/>
        <v/>
      </c>
      <c r="O347" s="1" t="str">
        <f t="shared" si="43"/>
        <v/>
      </c>
      <c r="Q347" s="1" t="str">
        <f t="shared" si="44"/>
        <v/>
      </c>
      <c r="R347" s="1" t="str">
        <f t="shared" si="45"/>
        <v/>
      </c>
      <c r="T347" s="1" t="str">
        <f t="shared" si="42"/>
        <v/>
      </c>
      <c r="U347" s="1" t="str">
        <f t="shared" si="46"/>
        <v/>
      </c>
      <c r="W347" s="8" t="str">
        <f t="shared" si="47"/>
        <v/>
      </c>
      <c r="X347" s="8" t="str">
        <f t="shared" si="48"/>
        <v/>
      </c>
    </row>
    <row r="348" spans="1:24">
      <c r="A348" s="4" t="s">
        <v>223</v>
      </c>
      <c r="B348" s="4">
        <v>1</v>
      </c>
      <c r="C348" s="1" cm="1">
        <f t="array" ref="C348">_xll.H($A348,25)/$B348</f>
        <v>-998.72085107421879</v>
      </c>
      <c r="D348" s="1" cm="1">
        <f t="array" ref="D348">_xll.S($A348,25)/$B348</f>
        <v>75.311999999999998</v>
      </c>
      <c r="E348" s="1" cm="1">
        <f t="array" ref="E348">_xll.CP($A348,25)/$B348</f>
        <v>0</v>
      </c>
      <c r="F348" s="8"/>
      <c r="H348" s="4" t="s">
        <v>780</v>
      </c>
      <c r="I348" s="1" t="e" cm="1">
        <f t="array" ref="I348">_xll.H($H348,25)/$B348</f>
        <v>#VALUE!</v>
      </c>
      <c r="J348" s="1" t="e" cm="1">
        <f t="array" ref="J348">_xll.S($H348,25)/$B348</f>
        <v>#VALUE!</v>
      </c>
      <c r="K348" s="1" t="e" cm="1">
        <f t="array" ref="K348">_xll.CP($H348,25)/$B348</f>
        <v>#VALUE!</v>
      </c>
      <c r="L348" s="8" t="e" cm="1">
        <f t="array" ref="L348">IF(_xll.DE(H348)&gt;0,_xll.MW(H348)/(602.2*_xll.DE(H348)),"")/B348</f>
        <v>#VALUE!</v>
      </c>
      <c r="N348" s="1" t="str">
        <f t="shared" si="49"/>
        <v/>
      </c>
      <c r="O348" s="1" t="str">
        <f t="shared" si="43"/>
        <v/>
      </c>
      <c r="Q348" s="1" t="str">
        <f t="shared" si="44"/>
        <v/>
      </c>
      <c r="R348" s="1" t="str">
        <f t="shared" si="45"/>
        <v/>
      </c>
      <c r="T348" s="1" t="str">
        <f t="shared" si="42"/>
        <v/>
      </c>
      <c r="U348" s="1" t="str">
        <f t="shared" si="46"/>
        <v/>
      </c>
      <c r="W348" s="8" t="str">
        <f t="shared" si="47"/>
        <v/>
      </c>
      <c r="X348" s="8" t="str">
        <f t="shared" si="48"/>
        <v/>
      </c>
    </row>
    <row r="349" spans="1:24">
      <c r="A349" s="1" t="s">
        <v>2</v>
      </c>
      <c r="B349" s="4">
        <v>1</v>
      </c>
      <c r="C349" s="1" cm="1">
        <f t="array" ref="C349">_xll.H($A349,25)/$B349</f>
        <v>-991.00002526855474</v>
      </c>
      <c r="D349" s="1" cm="1">
        <f t="array" ref="D349">_xll.S($A349,25)/$B349</f>
        <v>100.416</v>
      </c>
      <c r="E349" s="1" cm="1">
        <f t="array" ref="E349">_xll.CP($A349,25)/$B349</f>
        <v>0</v>
      </c>
      <c r="F349" s="8"/>
      <c r="H349" s="1" t="s">
        <v>781</v>
      </c>
      <c r="I349" s="1" t="e" cm="1">
        <f t="array" ref="I349">_xll.H($H349,25)/$B349</f>
        <v>#VALUE!</v>
      </c>
      <c r="J349" s="1" t="e" cm="1">
        <f t="array" ref="J349">_xll.S($H349,25)/$B349</f>
        <v>#VALUE!</v>
      </c>
      <c r="K349" s="1" t="e" cm="1">
        <f t="array" ref="K349">_xll.CP($H349,25)/$B349</f>
        <v>#VALUE!</v>
      </c>
      <c r="L349" s="8" t="e" cm="1">
        <f t="array" ref="L349">IF(_xll.DE(H349)&gt;0,_xll.MW(H349)/(602.2*_xll.DE(H349)),"")/B349</f>
        <v>#VALUE!</v>
      </c>
      <c r="N349" s="1" t="str">
        <f t="shared" si="49"/>
        <v/>
      </c>
      <c r="O349" s="1" t="str">
        <f t="shared" si="43"/>
        <v/>
      </c>
      <c r="Q349" s="1" t="str">
        <f t="shared" si="44"/>
        <v/>
      </c>
      <c r="R349" s="1" t="str">
        <f t="shared" si="45"/>
        <v/>
      </c>
      <c r="T349" s="1" t="str">
        <f t="shared" si="42"/>
        <v/>
      </c>
      <c r="U349" s="1" t="str">
        <f t="shared" si="46"/>
        <v/>
      </c>
      <c r="W349" s="8" t="str">
        <f t="shared" si="47"/>
        <v/>
      </c>
      <c r="X349" s="8" t="str">
        <f t="shared" si="48"/>
        <v/>
      </c>
    </row>
    <row r="350" spans="1:24">
      <c r="A350" s="4" t="s">
        <v>83</v>
      </c>
      <c r="B350" s="4">
        <v>1</v>
      </c>
      <c r="C350" s="1" cm="1">
        <f t="array" ref="C350">_xll.H($A350,25)/$B350</f>
        <v>-990.3527872314454</v>
      </c>
      <c r="D350" s="1" cm="1">
        <f t="array" ref="D350">_xll.S($A350,25)/$B350</f>
        <v>104.60000000000001</v>
      </c>
      <c r="E350" s="1" cm="1">
        <f t="array" ref="E350">_xll.CP($A350,25)/$B350</f>
        <v>0</v>
      </c>
      <c r="F350" s="8"/>
      <c r="H350" s="4" t="s">
        <v>782</v>
      </c>
      <c r="I350" s="1" t="e" cm="1">
        <f t="array" ref="I350">_xll.H($H350,25)/$B350</f>
        <v>#VALUE!</v>
      </c>
      <c r="J350" s="1" t="e" cm="1">
        <f t="array" ref="J350">_xll.S($H350,25)/$B350</f>
        <v>#VALUE!</v>
      </c>
      <c r="K350" s="1" t="e" cm="1">
        <f t="array" ref="K350">_xll.CP($H350,25)/$B350</f>
        <v>#VALUE!</v>
      </c>
      <c r="L350" s="8" t="e" cm="1">
        <f t="array" ref="L350">IF(_xll.DE(H350)&gt;0,_xll.MW(H350)/(602.2*_xll.DE(H350)),"")/B350</f>
        <v>#VALUE!</v>
      </c>
      <c r="N350" s="1" t="str">
        <f t="shared" si="49"/>
        <v/>
      </c>
      <c r="O350" s="1" t="str">
        <f t="shared" si="43"/>
        <v/>
      </c>
      <c r="Q350" s="1" t="str">
        <f t="shared" si="44"/>
        <v/>
      </c>
      <c r="R350" s="1" t="str">
        <f t="shared" si="45"/>
        <v/>
      </c>
      <c r="T350" s="1" t="str">
        <f t="shared" si="42"/>
        <v/>
      </c>
      <c r="U350" s="1" t="str">
        <f t="shared" si="46"/>
        <v/>
      </c>
      <c r="W350" s="8" t="str">
        <f t="shared" si="47"/>
        <v/>
      </c>
      <c r="X350" s="8" t="str">
        <f t="shared" si="48"/>
        <v/>
      </c>
    </row>
    <row r="351" spans="1:24">
      <c r="A351" s="4" t="s">
        <v>46</v>
      </c>
      <c r="B351" s="4">
        <v>1</v>
      </c>
      <c r="C351" s="1" cm="1">
        <f t="array" ref="C351">_xll.H($A351,25)/$B351</f>
        <v>-987.2000395507813</v>
      </c>
      <c r="D351" s="1" cm="1">
        <f t="array" ref="D351">_xll.S($A351,25)/$B351</f>
        <v>79.496000000000009</v>
      </c>
      <c r="E351" s="1" cm="1">
        <f t="array" ref="E351">_xll.CP($A351,25)/$B351</f>
        <v>0</v>
      </c>
      <c r="F351" s="8"/>
      <c r="H351" s="4" t="s">
        <v>783</v>
      </c>
      <c r="I351" s="1" t="e" cm="1">
        <f t="array" ref="I351">_xll.H($H351,25)/$B351</f>
        <v>#VALUE!</v>
      </c>
      <c r="J351" s="1" t="e" cm="1">
        <f t="array" ref="J351">_xll.S($H351,25)/$B351</f>
        <v>#VALUE!</v>
      </c>
      <c r="K351" s="1" t="e" cm="1">
        <f t="array" ref="K351">_xll.CP($H351,25)/$B351</f>
        <v>#VALUE!</v>
      </c>
      <c r="L351" s="8" t="e" cm="1">
        <f t="array" ref="L351">IF(_xll.DE(H351)&gt;0,_xll.MW(H351)/(602.2*_xll.DE(H351)),"")/B351</f>
        <v>#VALUE!</v>
      </c>
      <c r="N351" s="1" t="str">
        <f t="shared" si="49"/>
        <v/>
      </c>
      <c r="O351" s="1" t="str">
        <f t="shared" si="43"/>
        <v/>
      </c>
      <c r="Q351" s="1" t="str">
        <f t="shared" si="44"/>
        <v/>
      </c>
      <c r="R351" s="1" t="str">
        <f t="shared" si="45"/>
        <v/>
      </c>
      <c r="T351" s="1" t="str">
        <f t="shared" si="42"/>
        <v/>
      </c>
      <c r="U351" s="1" t="str">
        <f t="shared" si="46"/>
        <v/>
      </c>
      <c r="W351" s="8" t="str">
        <f t="shared" si="47"/>
        <v/>
      </c>
      <c r="X351" s="8" t="str">
        <f t="shared" si="48"/>
        <v/>
      </c>
    </row>
    <row r="352" spans="1:24">
      <c r="A352" s="4" t="s">
        <v>242</v>
      </c>
      <c r="B352" s="4">
        <v>1</v>
      </c>
      <c r="C352" s="1" cm="1">
        <f t="array" ref="C352">_xll.H($A352,25)/$B352</f>
        <v>-985.00001757812504</v>
      </c>
      <c r="D352" s="1" cm="1">
        <f t="array" ref="D352">_xll.S($A352,25)/$B352</f>
        <v>100.416</v>
      </c>
      <c r="E352" s="1" cm="1">
        <f t="array" ref="E352">_xll.CP($A352,25)/$B352</f>
        <v>0</v>
      </c>
      <c r="F352" s="8"/>
      <c r="H352" s="4" t="s">
        <v>784</v>
      </c>
      <c r="I352" s="1" t="e" cm="1">
        <f t="array" ref="I352">_xll.H($H352,25)/$B352</f>
        <v>#VALUE!</v>
      </c>
      <c r="J352" s="1" t="e" cm="1">
        <f t="array" ref="J352">_xll.S($H352,25)/$B352</f>
        <v>#VALUE!</v>
      </c>
      <c r="K352" s="1" t="e" cm="1">
        <f t="array" ref="K352">_xll.CP($H352,25)/$B352</f>
        <v>#VALUE!</v>
      </c>
      <c r="L352" s="8" t="e" cm="1">
        <f t="array" ref="L352">IF(_xll.DE(H352)&gt;0,_xll.MW(H352)/(602.2*_xll.DE(H352)),"")/B352</f>
        <v>#VALUE!</v>
      </c>
      <c r="N352" s="1" t="str">
        <f t="shared" si="49"/>
        <v/>
      </c>
      <c r="O352" s="1" t="str">
        <f t="shared" si="43"/>
        <v/>
      </c>
      <c r="Q352" s="1" t="str">
        <f t="shared" si="44"/>
        <v/>
      </c>
      <c r="R352" s="1" t="str">
        <f t="shared" si="45"/>
        <v/>
      </c>
      <c r="T352" s="1" t="str">
        <f t="shared" si="42"/>
        <v/>
      </c>
      <c r="U352" s="1" t="str">
        <f t="shared" si="46"/>
        <v/>
      </c>
      <c r="W352" s="8" t="str">
        <f t="shared" si="47"/>
        <v/>
      </c>
      <c r="X352" s="8" t="str">
        <f t="shared" si="48"/>
        <v/>
      </c>
    </row>
    <row r="353" spans="1:24">
      <c r="A353" s="4" t="s">
        <v>68</v>
      </c>
      <c r="B353" s="4">
        <v>1</v>
      </c>
      <c r="C353" s="1" cm="1">
        <f t="array" ref="C353">_xll.H($A353,25)/$B353</f>
        <v>-984.49514892578134</v>
      </c>
      <c r="D353" s="1" cm="1">
        <f t="array" ref="D353">_xll.S($A353,25)/$B353</f>
        <v>100.416</v>
      </c>
      <c r="E353" s="1" cm="1">
        <f t="array" ref="E353">_xll.CP($A353,25)/$B353</f>
        <v>0</v>
      </c>
      <c r="F353" s="8"/>
      <c r="H353" s="4" t="s">
        <v>785</v>
      </c>
      <c r="I353" s="1" t="e" cm="1">
        <f t="array" ref="I353">_xll.H($H353,25)/$B353</f>
        <v>#VALUE!</v>
      </c>
      <c r="J353" s="1" t="e" cm="1">
        <f t="array" ref="J353">_xll.S($H353,25)/$B353</f>
        <v>#VALUE!</v>
      </c>
      <c r="K353" s="1" t="e" cm="1">
        <f t="array" ref="K353">_xll.CP($H353,25)/$B353</f>
        <v>#VALUE!</v>
      </c>
      <c r="L353" s="8" t="e" cm="1">
        <f t="array" ref="L353">IF(_xll.DE(H353)&gt;0,_xll.MW(H353)/(602.2*_xll.DE(H353)),"")/B353</f>
        <v>#VALUE!</v>
      </c>
      <c r="N353" s="1" t="str">
        <f t="shared" si="49"/>
        <v/>
      </c>
      <c r="O353" s="1" t="str">
        <f t="shared" si="43"/>
        <v/>
      </c>
      <c r="Q353" s="1" t="str">
        <f t="shared" si="44"/>
        <v/>
      </c>
      <c r="R353" s="1" t="str">
        <f t="shared" si="45"/>
        <v/>
      </c>
      <c r="T353" s="1" t="str">
        <f t="shared" si="42"/>
        <v/>
      </c>
      <c r="U353" s="1" t="str">
        <f t="shared" si="46"/>
        <v/>
      </c>
      <c r="W353" s="8" t="str">
        <f t="shared" si="47"/>
        <v/>
      </c>
      <c r="X353" s="8" t="str">
        <f t="shared" si="48"/>
        <v/>
      </c>
    </row>
    <row r="354" spans="1:24">
      <c r="A354" s="4" t="s">
        <v>62</v>
      </c>
      <c r="B354" s="4">
        <v>1</v>
      </c>
      <c r="C354" s="1" cm="1">
        <f t="array" ref="C354">_xll.H($A354,25)/$B354</f>
        <v>-977.79995727539063</v>
      </c>
      <c r="D354" s="1" cm="1">
        <f t="array" ref="D354">_xll.S($A354,25)/$B354</f>
        <v>-1360.5999499511722</v>
      </c>
      <c r="E354" s="1" cm="1">
        <f t="array" ref="E354">_xll.CP($A354,25)/$B354</f>
        <v>0</v>
      </c>
      <c r="F354" s="8"/>
      <c r="H354" s="4" t="s">
        <v>786</v>
      </c>
      <c r="I354" s="1" t="e" cm="1">
        <f t="array" ref="I354">_xll.H($H354,25)/$B354</f>
        <v>#VALUE!</v>
      </c>
      <c r="J354" s="1" t="e" cm="1">
        <f t="array" ref="J354">_xll.S($H354,25)/$B354</f>
        <v>#VALUE!</v>
      </c>
      <c r="K354" s="1" t="e" cm="1">
        <f t="array" ref="K354">_xll.CP($H354,25)/$B354</f>
        <v>#VALUE!</v>
      </c>
      <c r="L354" s="8" t="e" cm="1">
        <f t="array" ref="L354">IF(_xll.DE(H354)&gt;0,_xll.MW(H354)/(602.2*_xll.DE(H354)),"")/B354</f>
        <v>#VALUE!</v>
      </c>
      <c r="N354" s="1" t="str">
        <f t="shared" si="49"/>
        <v/>
      </c>
      <c r="O354" s="1" t="str">
        <f t="shared" si="43"/>
        <v/>
      </c>
      <c r="Q354" s="1" t="str">
        <f t="shared" si="44"/>
        <v/>
      </c>
      <c r="R354" s="1" t="str">
        <f t="shared" si="45"/>
        <v/>
      </c>
      <c r="T354" s="1" t="str">
        <f t="shared" si="42"/>
        <v/>
      </c>
      <c r="U354" s="1" t="str">
        <f t="shared" si="46"/>
        <v/>
      </c>
      <c r="W354" s="8" t="str">
        <f t="shared" si="47"/>
        <v/>
      </c>
      <c r="X354" s="8" t="str">
        <f t="shared" si="48"/>
        <v/>
      </c>
    </row>
    <row r="355" spans="1:24">
      <c r="A355" s="4" t="s">
        <v>179</v>
      </c>
      <c r="B355" s="4">
        <v>1</v>
      </c>
      <c r="C355" s="1" cm="1">
        <f t="array" ref="C355">_xll.H($A355,25)/$B355</f>
        <v>-974.87200000000007</v>
      </c>
      <c r="D355" s="1" cm="1">
        <f t="array" ref="D355">_xll.S($A355,25)/$B355</f>
        <v>146.44</v>
      </c>
      <c r="E355" s="1" cm="1">
        <f t="array" ref="E355">_xll.CP($A355,25)/$B355</f>
        <v>0</v>
      </c>
      <c r="F355" s="8"/>
      <c r="H355" s="4" t="s">
        <v>787</v>
      </c>
      <c r="I355" s="1" t="e" cm="1">
        <f t="array" ref="I355">_xll.H($H355,25)/$B355</f>
        <v>#VALUE!</v>
      </c>
      <c r="J355" s="1" t="e" cm="1">
        <f t="array" ref="J355">_xll.S($H355,25)/$B355</f>
        <v>#VALUE!</v>
      </c>
      <c r="K355" s="1" t="e" cm="1">
        <f t="array" ref="K355">_xll.CP($H355,25)/$B355</f>
        <v>#VALUE!</v>
      </c>
      <c r="L355" s="8" t="e" cm="1">
        <f t="array" ref="L355">IF(_xll.DE(H355)&gt;0,_xll.MW(H355)/(602.2*_xll.DE(H355)),"")/B355</f>
        <v>#VALUE!</v>
      </c>
      <c r="N355" s="1" t="str">
        <f t="shared" si="49"/>
        <v/>
      </c>
      <c r="O355" s="1" t="str">
        <f t="shared" si="43"/>
        <v/>
      </c>
      <c r="Q355" s="1" t="str">
        <f t="shared" si="44"/>
        <v/>
      </c>
      <c r="R355" s="1" t="str">
        <f t="shared" si="45"/>
        <v/>
      </c>
      <c r="T355" s="1" t="str">
        <f t="shared" si="42"/>
        <v/>
      </c>
      <c r="U355" s="1" t="str">
        <f t="shared" si="46"/>
        <v/>
      </c>
      <c r="W355" s="8" t="str">
        <f t="shared" si="47"/>
        <v/>
      </c>
      <c r="X355" s="8" t="str">
        <f t="shared" si="48"/>
        <v/>
      </c>
    </row>
    <row r="356" spans="1:24">
      <c r="A356" s="4" t="s">
        <v>170</v>
      </c>
      <c r="B356" s="4">
        <v>1</v>
      </c>
      <c r="C356" s="1" cm="1">
        <f t="array" ref="C356">_xll.H($A356,25)/$B356</f>
        <v>-974.03521276855474</v>
      </c>
      <c r="D356" s="1" cm="1">
        <f t="array" ref="D356">_xll.S($A356,25)/$B356</f>
        <v>147.27678723144533</v>
      </c>
      <c r="E356" s="1" cm="1">
        <f t="array" ref="E356">_xll.CP($A356,25)/$B356</f>
        <v>0</v>
      </c>
      <c r="F356" s="8"/>
      <c r="H356" s="4" t="s">
        <v>788</v>
      </c>
      <c r="I356" s="1" t="e" cm="1">
        <f t="array" ref="I356">_xll.H($H356,25)/$B356</f>
        <v>#VALUE!</v>
      </c>
      <c r="J356" s="1" t="e" cm="1">
        <f t="array" ref="J356">_xll.S($H356,25)/$B356</f>
        <v>#VALUE!</v>
      </c>
      <c r="K356" s="1" t="e" cm="1">
        <f t="array" ref="K356">_xll.CP($H356,25)/$B356</f>
        <v>#VALUE!</v>
      </c>
      <c r="L356" s="8" t="e" cm="1">
        <f t="array" ref="L356">IF(_xll.DE(H356)&gt;0,_xll.MW(H356)/(602.2*_xll.DE(H356)),"")/B356</f>
        <v>#VALUE!</v>
      </c>
      <c r="N356" s="1" t="str">
        <f t="shared" si="49"/>
        <v/>
      </c>
      <c r="O356" s="1" t="str">
        <f t="shared" si="43"/>
        <v/>
      </c>
      <c r="Q356" s="1" t="str">
        <f t="shared" si="44"/>
        <v/>
      </c>
      <c r="R356" s="1" t="str">
        <f t="shared" si="45"/>
        <v/>
      </c>
      <c r="T356" s="1" t="str">
        <f t="shared" si="42"/>
        <v/>
      </c>
      <c r="U356" s="1" t="str">
        <f t="shared" si="46"/>
        <v/>
      </c>
      <c r="W356" s="8" t="str">
        <f t="shared" si="47"/>
        <v/>
      </c>
      <c r="X356" s="8" t="str">
        <f t="shared" si="48"/>
        <v/>
      </c>
    </row>
    <row r="357" spans="1:24">
      <c r="A357" s="4" t="s">
        <v>411</v>
      </c>
      <c r="B357" s="4">
        <v>1</v>
      </c>
      <c r="C357" s="1" cm="1">
        <f t="array" ref="C357">_xll.H($A357,25)/$B357</f>
        <v>-967.75921276855468</v>
      </c>
      <c r="D357" s="1" cm="1">
        <f t="array" ref="D357">_xll.S($A357,25)/$B357</f>
        <v>251.04000000000002</v>
      </c>
      <c r="E357" s="1" cm="1">
        <f t="array" ref="E357">_xll.CP($A357,25)/$B357</f>
        <v>0</v>
      </c>
      <c r="F357" s="8"/>
      <c r="H357" s="4" t="s">
        <v>789</v>
      </c>
      <c r="I357" s="1" t="e" cm="1">
        <f t="array" ref="I357">_xll.H($H357,25)/$B357</f>
        <v>#VALUE!</v>
      </c>
      <c r="J357" s="1" t="e" cm="1">
        <f t="array" ref="J357">_xll.S($H357,25)/$B357</f>
        <v>#VALUE!</v>
      </c>
      <c r="K357" s="1" t="e" cm="1">
        <f t="array" ref="K357">_xll.CP($H357,25)/$B357</f>
        <v>#VALUE!</v>
      </c>
      <c r="L357" s="8" t="e" cm="1">
        <f t="array" ref="L357">IF(_xll.DE(H357)&gt;0,_xll.MW(H357)/(602.2*_xll.DE(H357)),"")/B357</f>
        <v>#VALUE!</v>
      </c>
      <c r="N357" s="1" t="str">
        <f t="shared" si="49"/>
        <v/>
      </c>
      <c r="O357" s="1" t="str">
        <f t="shared" si="43"/>
        <v/>
      </c>
      <c r="Q357" s="1" t="str">
        <f t="shared" si="44"/>
        <v/>
      </c>
      <c r="R357" s="1" t="str">
        <f t="shared" si="45"/>
        <v/>
      </c>
      <c r="T357" s="1" t="str">
        <f t="shared" si="42"/>
        <v/>
      </c>
      <c r="U357" s="1" t="str">
        <f t="shared" si="46"/>
        <v/>
      </c>
      <c r="W357" s="8" t="str">
        <f t="shared" si="47"/>
        <v/>
      </c>
      <c r="X357" s="8" t="str">
        <f t="shared" si="48"/>
        <v/>
      </c>
    </row>
    <row r="358" spans="1:24">
      <c r="A358" s="1" t="s">
        <v>209</v>
      </c>
      <c r="B358" s="4">
        <v>1</v>
      </c>
      <c r="C358" s="1" cm="1">
        <f t="array" ref="C358">_xll.H($A358,25)/$B358</f>
        <v>-967.29999169921882</v>
      </c>
      <c r="D358" s="1" cm="1">
        <f t="array" ref="D358">_xll.S($A358,25)/$B358</f>
        <v>213.39999261474611</v>
      </c>
      <c r="E358" s="1" cm="1">
        <f t="array" ref="E358">_xll.CP($A358,25)/$B358</f>
        <v>0</v>
      </c>
      <c r="F358" s="8"/>
      <c r="H358" s="1" t="s">
        <v>790</v>
      </c>
      <c r="I358" s="1" t="e" cm="1">
        <f t="array" ref="I358">_xll.H($H358,25)/$B358</f>
        <v>#VALUE!</v>
      </c>
      <c r="J358" s="1" t="e" cm="1">
        <f t="array" ref="J358">_xll.S($H358,25)/$B358</f>
        <v>#VALUE!</v>
      </c>
      <c r="K358" s="1" t="e" cm="1">
        <f t="array" ref="K358">_xll.CP($H358,25)/$B358</f>
        <v>#VALUE!</v>
      </c>
      <c r="L358" s="8" t="e" cm="1">
        <f t="array" ref="L358">IF(_xll.DE(H358)&gt;0,_xll.MW(H358)/(602.2*_xll.DE(H358)),"")/B358</f>
        <v>#VALUE!</v>
      </c>
      <c r="N358" s="1" t="str">
        <f t="shared" si="49"/>
        <v/>
      </c>
      <c r="O358" s="1" t="str">
        <f t="shared" si="43"/>
        <v/>
      </c>
      <c r="Q358" s="1" t="str">
        <f t="shared" si="44"/>
        <v/>
      </c>
      <c r="R358" s="1" t="str">
        <f t="shared" si="45"/>
        <v/>
      </c>
      <c r="T358" s="1" t="str">
        <f t="shared" si="42"/>
        <v/>
      </c>
      <c r="U358" s="1" t="str">
        <f t="shared" si="46"/>
        <v/>
      </c>
      <c r="W358" s="8" t="str">
        <f t="shared" si="47"/>
        <v/>
      </c>
      <c r="X358" s="8" t="str">
        <f t="shared" si="48"/>
        <v/>
      </c>
    </row>
    <row r="359" spans="1:24">
      <c r="A359" s="4" t="s">
        <v>80</v>
      </c>
      <c r="B359" s="4">
        <v>1</v>
      </c>
      <c r="C359" s="1" cm="1">
        <f t="array" ref="C359">_xll.H($A359,25)/$B359</f>
        <v>-966.33666809082035</v>
      </c>
      <c r="D359" s="1" cm="1">
        <f t="array" ref="D359">_xll.S($A359,25)/$B359</f>
        <v>144.34800000000001</v>
      </c>
      <c r="E359" s="1" cm="1">
        <f t="array" ref="E359">_xll.CP($A359,25)/$B359</f>
        <v>0</v>
      </c>
      <c r="F359" s="8"/>
      <c r="H359" s="4" t="s">
        <v>791</v>
      </c>
      <c r="I359" s="1" t="e" cm="1">
        <f t="array" ref="I359">_xll.H($H359,25)/$B359</f>
        <v>#VALUE!</v>
      </c>
      <c r="J359" s="1" t="e" cm="1">
        <f t="array" ref="J359">_xll.S($H359,25)/$B359</f>
        <v>#VALUE!</v>
      </c>
      <c r="K359" s="1" t="e" cm="1">
        <f t="array" ref="K359">_xll.CP($H359,25)/$B359</f>
        <v>#VALUE!</v>
      </c>
      <c r="L359" s="8" t="e" cm="1">
        <f t="array" ref="L359">IF(_xll.DE(H359)&gt;0,_xll.MW(H359)/(602.2*_xll.DE(H359)),"")/B359</f>
        <v>#VALUE!</v>
      </c>
      <c r="N359" s="1" t="str">
        <f t="shared" si="49"/>
        <v/>
      </c>
      <c r="O359" s="1" t="str">
        <f t="shared" si="43"/>
        <v/>
      </c>
      <c r="Q359" s="1" t="str">
        <f t="shared" si="44"/>
        <v/>
      </c>
      <c r="R359" s="1" t="str">
        <f t="shared" si="45"/>
        <v/>
      </c>
      <c r="T359" s="1" t="str">
        <f t="shared" si="42"/>
        <v/>
      </c>
      <c r="U359" s="1" t="str">
        <f t="shared" si="46"/>
        <v/>
      </c>
      <c r="W359" s="8" t="str">
        <f t="shared" si="47"/>
        <v/>
      </c>
      <c r="X359" s="8" t="str">
        <f t="shared" si="48"/>
        <v/>
      </c>
    </row>
    <row r="360" spans="1:24">
      <c r="A360" s="1" t="s">
        <v>59</v>
      </c>
      <c r="B360" s="4">
        <v>1</v>
      </c>
      <c r="C360" s="1" cm="1">
        <f t="array" ref="C360">_xll.H($A360,25)/$B360</f>
        <v>-963.20000878906251</v>
      </c>
      <c r="D360" s="1" cm="1">
        <f t="array" ref="D360">_xll.S($A360,25)/$B360</f>
        <v>104.99999891662597</v>
      </c>
      <c r="E360" s="1" cm="1">
        <f t="array" ref="E360">_xll.CP($A360,25)/$B360</f>
        <v>0</v>
      </c>
      <c r="F360" s="8"/>
      <c r="H360" s="1" t="s">
        <v>792</v>
      </c>
      <c r="I360" s="1" t="e" cm="1">
        <f t="array" ref="I360">_xll.H($H360,25)/$B360</f>
        <v>#VALUE!</v>
      </c>
      <c r="J360" s="1" t="e" cm="1">
        <f t="array" ref="J360">_xll.S($H360,25)/$B360</f>
        <v>#VALUE!</v>
      </c>
      <c r="K360" s="1" t="e" cm="1">
        <f t="array" ref="K360">_xll.CP($H360,25)/$B360</f>
        <v>#VALUE!</v>
      </c>
      <c r="L360" s="8" t="e" cm="1">
        <f t="array" ref="L360">IF(_xll.DE(H360)&gt;0,_xll.MW(H360)/(602.2*_xll.DE(H360)),"")/B360</f>
        <v>#VALUE!</v>
      </c>
      <c r="N360" s="1" t="str">
        <f t="shared" si="49"/>
        <v/>
      </c>
      <c r="O360" s="1" t="str">
        <f t="shared" si="43"/>
        <v/>
      </c>
      <c r="Q360" s="1" t="str">
        <f t="shared" si="44"/>
        <v/>
      </c>
      <c r="R360" s="1" t="str">
        <f t="shared" si="45"/>
        <v/>
      </c>
      <c r="T360" s="1" t="str">
        <f t="shared" si="42"/>
        <v/>
      </c>
      <c r="U360" s="1" t="str">
        <f t="shared" si="46"/>
        <v/>
      </c>
      <c r="W360" s="8" t="str">
        <f t="shared" si="47"/>
        <v/>
      </c>
      <c r="X360" s="8" t="str">
        <f t="shared" si="48"/>
        <v/>
      </c>
    </row>
    <row r="361" spans="1:24">
      <c r="A361" s="4" t="s">
        <v>207</v>
      </c>
      <c r="B361" s="4">
        <v>1</v>
      </c>
      <c r="C361" s="1" cm="1">
        <f t="array" ref="C361">_xll.H($A361,25)/$B361</f>
        <v>-962.00002001953123</v>
      </c>
      <c r="D361" s="1" cm="1">
        <f t="array" ref="D361">_xll.S($A361,25)/$B361</f>
        <v>87.864000000000004</v>
      </c>
      <c r="E361" s="1" cm="1">
        <f t="array" ref="E361">_xll.CP($A361,25)/$B361</f>
        <v>0</v>
      </c>
      <c r="F361" s="8"/>
      <c r="H361" s="4" t="s">
        <v>793</v>
      </c>
      <c r="I361" s="1" t="e" cm="1">
        <f t="array" ref="I361">_xll.H($H361,25)/$B361</f>
        <v>#VALUE!</v>
      </c>
      <c r="J361" s="1" t="e" cm="1">
        <f t="array" ref="J361">_xll.S($H361,25)/$B361</f>
        <v>#VALUE!</v>
      </c>
      <c r="K361" s="1" t="e" cm="1">
        <f t="array" ref="K361">_xll.CP($H361,25)/$B361</f>
        <v>#VALUE!</v>
      </c>
      <c r="L361" s="8" t="e" cm="1">
        <f t="array" ref="L361">IF(_xll.DE(H361)&gt;0,_xll.MW(H361)/(602.2*_xll.DE(H361)),"")/B361</f>
        <v>#VALUE!</v>
      </c>
      <c r="N361" s="1" t="str">
        <f t="shared" si="49"/>
        <v/>
      </c>
      <c r="O361" s="1" t="str">
        <f t="shared" si="43"/>
        <v/>
      </c>
      <c r="Q361" s="1" t="str">
        <f t="shared" si="44"/>
        <v/>
      </c>
      <c r="R361" s="1" t="str">
        <f t="shared" si="45"/>
        <v/>
      </c>
      <c r="T361" s="1" t="str">
        <f t="shared" si="42"/>
        <v/>
      </c>
      <c r="U361" s="1" t="str">
        <f t="shared" si="46"/>
        <v/>
      </c>
      <c r="W361" s="8" t="str">
        <f t="shared" si="47"/>
        <v/>
      </c>
      <c r="X361" s="8" t="str">
        <f t="shared" si="48"/>
        <v/>
      </c>
    </row>
    <row r="362" spans="1:24">
      <c r="A362" s="4" t="s">
        <v>175</v>
      </c>
      <c r="B362" s="4">
        <v>1</v>
      </c>
      <c r="C362" s="1" cm="1">
        <f t="array" ref="C362">_xll.H($A362,25)/$B362</f>
        <v>-958.42891064453124</v>
      </c>
      <c r="D362" s="1" cm="1">
        <f t="array" ref="D362">_xll.S($A362,25)/$B362</f>
        <v>146.85839361572266</v>
      </c>
      <c r="E362" s="1" cm="1">
        <f t="array" ref="E362">_xll.CP($A362,25)/$B362</f>
        <v>0</v>
      </c>
      <c r="F362" s="8"/>
      <c r="H362" s="4" t="s">
        <v>794</v>
      </c>
      <c r="I362" s="1" t="e" cm="1">
        <f t="array" ref="I362">_xll.H($H362,25)/$B362</f>
        <v>#VALUE!</v>
      </c>
      <c r="J362" s="1" t="e" cm="1">
        <f t="array" ref="J362">_xll.S($H362,25)/$B362</f>
        <v>#VALUE!</v>
      </c>
      <c r="K362" s="1" t="e" cm="1">
        <f t="array" ref="K362">_xll.CP($H362,25)/$B362</f>
        <v>#VALUE!</v>
      </c>
      <c r="L362" s="8" t="e" cm="1">
        <f t="array" ref="L362">IF(_xll.DE(H362)&gt;0,_xll.MW(H362)/(602.2*_xll.DE(H362)),"")/B362</f>
        <v>#VALUE!</v>
      </c>
      <c r="N362" s="1" t="str">
        <f t="shared" si="49"/>
        <v/>
      </c>
      <c r="O362" s="1" t="str">
        <f t="shared" si="43"/>
        <v/>
      </c>
      <c r="Q362" s="1" t="str">
        <f t="shared" si="44"/>
        <v/>
      </c>
      <c r="R362" s="1" t="str">
        <f t="shared" si="45"/>
        <v/>
      </c>
      <c r="T362" s="1" t="str">
        <f t="shared" si="42"/>
        <v/>
      </c>
      <c r="U362" s="1" t="str">
        <f t="shared" si="46"/>
        <v/>
      </c>
      <c r="W362" s="8" t="str">
        <f t="shared" si="47"/>
        <v/>
      </c>
      <c r="X362" s="8" t="str">
        <f t="shared" si="48"/>
        <v/>
      </c>
    </row>
    <row r="363" spans="1:24">
      <c r="A363" s="1" t="s">
        <v>360</v>
      </c>
      <c r="B363" s="4">
        <v>1</v>
      </c>
      <c r="C363" s="1" cm="1">
        <f t="array" ref="C363">_xll.H($A363,25)/$B363</f>
        <v>-917.55121276855471</v>
      </c>
      <c r="D363" s="1" cm="1">
        <f t="array" ref="D363">_xll.S($A363,25)/$B363</f>
        <v>204.07880404663086</v>
      </c>
      <c r="E363" s="1" cm="1">
        <f t="array" ref="E363">_xll.CP($A363,25)/$B363</f>
        <v>0</v>
      </c>
      <c r="F363" s="8"/>
      <c r="H363" s="1" t="s">
        <v>795</v>
      </c>
      <c r="I363" s="1" t="e" cm="1">
        <f t="array" ref="I363">_xll.H($H363,25)/$B363</f>
        <v>#VALUE!</v>
      </c>
      <c r="J363" s="1" t="e" cm="1">
        <f t="array" ref="J363">_xll.S($H363,25)/$B363</f>
        <v>#VALUE!</v>
      </c>
      <c r="K363" s="1" t="e" cm="1">
        <f t="array" ref="K363">_xll.CP($H363,25)/$B363</f>
        <v>#VALUE!</v>
      </c>
      <c r="L363" s="8" t="e" cm="1">
        <f t="array" ref="L363">IF(_xll.DE(H363)&gt;0,_xll.MW(H363)/(602.2*_xll.DE(H363)),"")/B363</f>
        <v>#VALUE!</v>
      </c>
      <c r="N363" s="1" t="str">
        <f t="shared" si="49"/>
        <v/>
      </c>
      <c r="O363" s="1" t="str">
        <f t="shared" si="43"/>
        <v/>
      </c>
      <c r="Q363" s="1" t="str">
        <f t="shared" si="44"/>
        <v/>
      </c>
      <c r="R363" s="1" t="str">
        <f t="shared" si="45"/>
        <v/>
      </c>
      <c r="T363" s="1" t="str">
        <f t="shared" si="42"/>
        <v/>
      </c>
      <c r="U363" s="1" t="str">
        <f t="shared" si="46"/>
        <v/>
      </c>
      <c r="W363" s="8" t="str">
        <f t="shared" si="47"/>
        <v/>
      </c>
      <c r="X363" s="8" t="str">
        <f t="shared" si="48"/>
        <v/>
      </c>
    </row>
    <row r="364" spans="1:24">
      <c r="A364" s="4" t="s">
        <v>410</v>
      </c>
      <c r="B364" s="4">
        <v>1</v>
      </c>
      <c r="C364" s="1" cm="1">
        <f t="array" ref="C364">_xll.H($A364,25)/$B364</f>
        <v>-907.928</v>
      </c>
      <c r="D364" s="1" cm="1">
        <f t="array" ref="D364">_xll.S($A364,25)/$B364</f>
        <v>241.41678723144531</v>
      </c>
      <c r="E364" s="1" cm="1">
        <f t="array" ref="E364">_xll.CP($A364,25)/$B364</f>
        <v>0</v>
      </c>
      <c r="F364" s="8"/>
      <c r="H364" s="4" t="s">
        <v>796</v>
      </c>
      <c r="I364" s="1" t="e" cm="1">
        <f t="array" ref="I364">_xll.H($H364,25)/$B364</f>
        <v>#VALUE!</v>
      </c>
      <c r="J364" s="1" t="e" cm="1">
        <f t="array" ref="J364">_xll.S($H364,25)/$B364</f>
        <v>#VALUE!</v>
      </c>
      <c r="K364" s="1" t="e" cm="1">
        <f t="array" ref="K364">_xll.CP($H364,25)/$B364</f>
        <v>#VALUE!</v>
      </c>
      <c r="L364" s="8" t="e" cm="1">
        <f t="array" ref="L364">IF(_xll.DE(H364)&gt;0,_xll.MW(H364)/(602.2*_xll.DE(H364)),"")/B364</f>
        <v>#VALUE!</v>
      </c>
      <c r="N364" s="1" t="str">
        <f t="shared" si="49"/>
        <v/>
      </c>
      <c r="O364" s="1" t="str">
        <f t="shared" si="43"/>
        <v/>
      </c>
      <c r="Q364" s="1" t="str">
        <f t="shared" si="44"/>
        <v/>
      </c>
      <c r="R364" s="1" t="str">
        <f t="shared" si="45"/>
        <v/>
      </c>
      <c r="T364" s="1" t="str">
        <f t="shared" si="42"/>
        <v/>
      </c>
      <c r="U364" s="1" t="str">
        <f t="shared" si="46"/>
        <v/>
      </c>
      <c r="W364" s="8" t="str">
        <f t="shared" si="47"/>
        <v/>
      </c>
      <c r="X364" s="8" t="str">
        <f t="shared" si="48"/>
        <v/>
      </c>
    </row>
    <row r="365" spans="1:24">
      <c r="A365" s="1" t="s">
        <v>216</v>
      </c>
      <c r="B365" s="4">
        <v>1</v>
      </c>
      <c r="C365" s="1" cm="1">
        <f t="array" ref="C365">_xll.H($A365,25)/$B365</f>
        <v>-907.90003686523437</v>
      </c>
      <c r="D365" s="1" cm="1">
        <f t="array" ref="D365">_xll.S($A365,25)/$B365</f>
        <v>234.30000982666016</v>
      </c>
      <c r="E365" s="1" cm="1">
        <f t="array" ref="E365">_xll.CP($A365,25)/$B365</f>
        <v>0</v>
      </c>
      <c r="F365" s="8"/>
      <c r="H365" s="1" t="s">
        <v>797</v>
      </c>
      <c r="I365" s="1" t="e" cm="1">
        <f t="array" ref="I365">_xll.H($H365,25)/$B365</f>
        <v>#VALUE!</v>
      </c>
      <c r="J365" s="1" t="e" cm="1">
        <f t="array" ref="J365">_xll.S($H365,25)/$B365</f>
        <v>#VALUE!</v>
      </c>
      <c r="K365" s="1" t="e" cm="1">
        <f t="array" ref="K365">_xll.CP($H365,25)/$B365</f>
        <v>#VALUE!</v>
      </c>
      <c r="L365" s="8" t="e" cm="1">
        <f t="array" ref="L365">IF(_xll.DE(H365)&gt;0,_xll.MW(H365)/(602.2*_xll.DE(H365)),"")/B365</f>
        <v>#VALUE!</v>
      </c>
      <c r="N365" s="1" t="str">
        <f t="shared" si="49"/>
        <v/>
      </c>
      <c r="O365" s="1" t="str">
        <f t="shared" si="43"/>
        <v/>
      </c>
      <c r="Q365" s="1" t="str">
        <f t="shared" si="44"/>
        <v/>
      </c>
      <c r="R365" s="1" t="str">
        <f t="shared" si="45"/>
        <v/>
      </c>
      <c r="T365" s="1" t="str">
        <f t="shared" si="42"/>
        <v/>
      </c>
      <c r="U365" s="1" t="str">
        <f t="shared" si="46"/>
        <v/>
      </c>
      <c r="W365" s="8" t="str">
        <f t="shared" si="47"/>
        <v/>
      </c>
      <c r="X365" s="8" t="str">
        <f t="shared" si="48"/>
        <v/>
      </c>
    </row>
    <row r="366" spans="1:24">
      <c r="A366" s="4" t="s">
        <v>210</v>
      </c>
      <c r="B366" s="4">
        <v>1</v>
      </c>
      <c r="C366" s="1" cm="1">
        <f t="array" ref="C366">_xll.H($A366,25)/$B366</f>
        <v>-898.29999902343752</v>
      </c>
      <c r="D366" s="1" cm="1">
        <f t="array" ref="D366">_xll.S($A366,25)/$B366</f>
        <v>213.39999261474611</v>
      </c>
      <c r="E366" s="1" cm="1">
        <f t="array" ref="E366">_xll.CP($A366,25)/$B366</f>
        <v>0</v>
      </c>
      <c r="F366" s="8"/>
      <c r="H366" s="4" t="s">
        <v>798</v>
      </c>
      <c r="I366" s="1" t="e" cm="1">
        <f t="array" ref="I366">_xll.H($H366,25)/$B366</f>
        <v>#VALUE!</v>
      </c>
      <c r="J366" s="1" t="e" cm="1">
        <f t="array" ref="J366">_xll.S($H366,25)/$B366</f>
        <v>#VALUE!</v>
      </c>
      <c r="K366" s="1" t="e" cm="1">
        <f t="array" ref="K366">_xll.CP($H366,25)/$B366</f>
        <v>#VALUE!</v>
      </c>
      <c r="L366" s="8" t="e" cm="1">
        <f t="array" ref="L366">IF(_xll.DE(H366)&gt;0,_xll.MW(H366)/(602.2*_xll.DE(H366)),"")/B366</f>
        <v>#VALUE!</v>
      </c>
      <c r="N366" s="1" t="str">
        <f t="shared" si="49"/>
        <v/>
      </c>
      <c r="O366" s="1" t="str">
        <f t="shared" si="43"/>
        <v/>
      </c>
      <c r="Q366" s="1" t="str">
        <f t="shared" si="44"/>
        <v/>
      </c>
      <c r="R366" s="1" t="str">
        <f t="shared" si="45"/>
        <v/>
      </c>
      <c r="T366" s="1" t="str">
        <f t="shared" si="42"/>
        <v/>
      </c>
      <c r="U366" s="1" t="str">
        <f t="shared" si="46"/>
        <v/>
      </c>
      <c r="W366" s="8" t="str">
        <f t="shared" si="47"/>
        <v/>
      </c>
      <c r="X366" s="8" t="str">
        <f t="shared" si="48"/>
        <v/>
      </c>
    </row>
    <row r="367" spans="1:24">
      <c r="A367" s="1" t="s">
        <v>12</v>
      </c>
      <c r="B367" s="4">
        <v>1</v>
      </c>
      <c r="C367" s="1" cm="1">
        <f t="array" ref="C367">_xll.H($A367,25)/$B367</f>
        <v>-852.30000390625003</v>
      </c>
      <c r="D367" s="1" cm="1">
        <f t="array" ref="D367">_xll.S($A367,25)/$B367</f>
        <v>238.50000244140625</v>
      </c>
      <c r="E367" s="1" cm="1">
        <f t="array" ref="E367">_xll.CP($A367,25)/$B367</f>
        <v>0</v>
      </c>
      <c r="F367" s="8"/>
      <c r="H367" s="1" t="s">
        <v>799</v>
      </c>
      <c r="I367" s="1" t="e" cm="1">
        <f t="array" ref="I367">_xll.H($H367,25)/$B367</f>
        <v>#VALUE!</v>
      </c>
      <c r="J367" s="1" t="e" cm="1">
        <f t="array" ref="J367">_xll.S($H367,25)/$B367</f>
        <v>#VALUE!</v>
      </c>
      <c r="K367" s="1" t="e" cm="1">
        <f t="array" ref="K367">_xll.CP($H367,25)/$B367</f>
        <v>#VALUE!</v>
      </c>
      <c r="L367" s="8" t="e" cm="1">
        <f t="array" ref="L367">IF(_xll.DE(H367)&gt;0,_xll.MW(H367)/(602.2*_xll.DE(H367)),"")/B367</f>
        <v>#VALUE!</v>
      </c>
      <c r="N367" s="1" t="str">
        <f t="shared" si="49"/>
        <v/>
      </c>
      <c r="O367" s="1" t="str">
        <f t="shared" si="43"/>
        <v/>
      </c>
      <c r="Q367" s="1" t="str">
        <f t="shared" si="44"/>
        <v/>
      </c>
      <c r="R367" s="1" t="str">
        <f t="shared" si="45"/>
        <v/>
      </c>
      <c r="T367" s="1" t="str">
        <f t="shared" si="42"/>
        <v/>
      </c>
      <c r="U367" s="1" t="str">
        <f t="shared" si="46"/>
        <v/>
      </c>
      <c r="W367" s="8" t="str">
        <f t="shared" si="47"/>
        <v/>
      </c>
      <c r="X367" s="8" t="str">
        <f t="shared" si="48"/>
        <v/>
      </c>
    </row>
    <row r="368" spans="1:24">
      <c r="A368" s="4" t="s">
        <v>409</v>
      </c>
      <c r="B368" s="4">
        <v>1</v>
      </c>
      <c r="C368" s="1" cm="1">
        <f t="array" ref="C368">_xll.H($A368,25)/$B368</f>
        <v>-851.8624255371094</v>
      </c>
      <c r="D368" s="1" cm="1">
        <f t="array" ref="D368">_xll.S($A368,25)/$B368</f>
        <v>251.04000000000002</v>
      </c>
      <c r="E368" s="1" cm="1">
        <f t="array" ref="E368">_xll.CP($A368,25)/$B368</f>
        <v>0</v>
      </c>
      <c r="F368" s="8"/>
      <c r="H368" s="4" t="s">
        <v>800</v>
      </c>
      <c r="I368" s="1" t="e" cm="1">
        <f t="array" ref="I368">_xll.H($H368,25)/$B368</f>
        <v>#VALUE!</v>
      </c>
      <c r="J368" s="1" t="e" cm="1">
        <f t="array" ref="J368">_xll.S($H368,25)/$B368</f>
        <v>#VALUE!</v>
      </c>
      <c r="K368" s="1" t="e" cm="1">
        <f t="array" ref="K368">_xll.CP($H368,25)/$B368</f>
        <v>#VALUE!</v>
      </c>
      <c r="L368" s="8" t="e" cm="1">
        <f t="array" ref="L368">IF(_xll.DE(H368)&gt;0,_xll.MW(H368)/(602.2*_xll.DE(H368)),"")/B368</f>
        <v>#VALUE!</v>
      </c>
      <c r="N368" s="1" t="str">
        <f t="shared" si="49"/>
        <v/>
      </c>
      <c r="O368" s="1" t="str">
        <f t="shared" si="43"/>
        <v/>
      </c>
      <c r="Q368" s="1" t="str">
        <f t="shared" si="44"/>
        <v/>
      </c>
      <c r="R368" s="1" t="str">
        <f t="shared" si="45"/>
        <v/>
      </c>
      <c r="T368" s="1" t="str">
        <f t="shared" si="42"/>
        <v/>
      </c>
      <c r="U368" s="1" t="str">
        <f t="shared" si="46"/>
        <v/>
      </c>
      <c r="W368" s="8" t="str">
        <f t="shared" si="47"/>
        <v/>
      </c>
      <c r="X368" s="8" t="str">
        <f t="shared" si="48"/>
        <v/>
      </c>
    </row>
    <row r="369" spans="1:24">
      <c r="A369" s="1" t="s">
        <v>4</v>
      </c>
      <c r="B369" s="4">
        <v>1</v>
      </c>
      <c r="C369" s="1" cm="1">
        <f t="array" ref="C369">_xll.H($A369,25)/$B369</f>
        <v>-812.0999970703125</v>
      </c>
      <c r="D369" s="1" cm="1">
        <f t="array" ref="D369">_xll.S($A369,25)/$B369</f>
        <v>175.6999889831543</v>
      </c>
      <c r="E369" s="1" cm="1">
        <f t="array" ref="E369">_xll.CP($A369,25)/$B369</f>
        <v>0</v>
      </c>
      <c r="F369" s="8"/>
      <c r="H369" s="1" t="s">
        <v>801</v>
      </c>
      <c r="I369" s="1" t="e" cm="1">
        <f t="array" ref="I369">_xll.H($H369,25)/$B369</f>
        <v>#VALUE!</v>
      </c>
      <c r="J369" s="1" t="e" cm="1">
        <f t="array" ref="J369">_xll.S($H369,25)/$B369</f>
        <v>#VALUE!</v>
      </c>
      <c r="K369" s="1" t="e" cm="1">
        <f t="array" ref="K369">_xll.CP($H369,25)/$B369</f>
        <v>#VALUE!</v>
      </c>
      <c r="L369" s="8" t="e" cm="1">
        <f t="array" ref="L369">IF(_xll.DE(H369)&gt;0,_xll.MW(H369)/(602.2*_xll.DE(H369)),"")/B369</f>
        <v>#VALUE!</v>
      </c>
      <c r="N369" s="1" t="str">
        <f t="shared" si="49"/>
        <v/>
      </c>
      <c r="O369" s="1" t="str">
        <f t="shared" si="43"/>
        <v/>
      </c>
      <c r="Q369" s="1" t="str">
        <f t="shared" si="44"/>
        <v/>
      </c>
      <c r="R369" s="1" t="str">
        <f t="shared" si="45"/>
        <v/>
      </c>
      <c r="T369" s="1" t="str">
        <f t="shared" si="42"/>
        <v/>
      </c>
      <c r="U369" s="1" t="str">
        <f t="shared" si="46"/>
        <v/>
      </c>
      <c r="W369" s="8" t="str">
        <f t="shared" si="47"/>
        <v/>
      </c>
      <c r="X369" s="8" t="str">
        <f t="shared" si="48"/>
        <v/>
      </c>
    </row>
    <row r="370" spans="1:24">
      <c r="A370" s="4" t="s">
        <v>231</v>
      </c>
      <c r="B370" s="4">
        <v>1</v>
      </c>
      <c r="C370" s="1" cm="1">
        <f t="array" ref="C370">_xll.H($A370,25)/$B370</f>
        <v>-789.00002172851566</v>
      </c>
      <c r="D370" s="1" cm="1">
        <f t="array" ref="D370">_xll.S($A370,25)/$B370</f>
        <v>371.99999798583985</v>
      </c>
      <c r="E370" s="1" cm="1">
        <f t="array" ref="E370">_xll.CP($A370,25)/$B370</f>
        <v>0</v>
      </c>
      <c r="F370" s="8"/>
      <c r="H370" s="4" t="s">
        <v>802</v>
      </c>
      <c r="I370" s="1" t="e" cm="1">
        <f t="array" ref="I370">_xll.H($H370,25)/$B370</f>
        <v>#VALUE!</v>
      </c>
      <c r="J370" s="1" t="e" cm="1">
        <f t="array" ref="J370">_xll.S($H370,25)/$B370</f>
        <v>#VALUE!</v>
      </c>
      <c r="K370" s="1" t="e" cm="1">
        <f t="array" ref="K370">_xll.CP($H370,25)/$B370</f>
        <v>#VALUE!</v>
      </c>
      <c r="L370" s="8" t="e" cm="1">
        <f t="array" ref="L370">IF(_xll.DE(H370)&gt;0,_xll.MW(H370)/(602.2*_xll.DE(H370)),"")/B370</f>
        <v>#VALUE!</v>
      </c>
      <c r="N370" s="1" t="str">
        <f t="shared" si="49"/>
        <v/>
      </c>
      <c r="O370" s="1" t="str">
        <f t="shared" si="43"/>
        <v/>
      </c>
      <c r="Q370" s="1" t="str">
        <f t="shared" si="44"/>
        <v/>
      </c>
      <c r="R370" s="1" t="str">
        <f t="shared" si="45"/>
        <v/>
      </c>
      <c r="T370" s="1" t="str">
        <f t="shared" si="42"/>
        <v/>
      </c>
      <c r="U370" s="1" t="str">
        <f t="shared" si="46"/>
        <v/>
      </c>
      <c r="W370" s="8" t="str">
        <f t="shared" si="47"/>
        <v/>
      </c>
      <c r="X370" s="8" t="str">
        <f t="shared" si="48"/>
        <v/>
      </c>
    </row>
    <row r="371" spans="1:24">
      <c r="A371" s="4" t="s">
        <v>297</v>
      </c>
      <c r="B371" s="4">
        <v>1</v>
      </c>
      <c r="C371" s="1" cm="1">
        <f t="array" ref="C371">_xll.H($A371,25)/$B371</f>
        <v>-786.59998034667967</v>
      </c>
      <c r="D371" s="1" cm="1">
        <f t="array" ref="D371">_xll.S($A371,25)/$B371</f>
        <v>179.50000662231446</v>
      </c>
      <c r="E371" s="1" cm="1">
        <f t="array" ref="E371">_xll.CP($A371,25)/$B371</f>
        <v>0</v>
      </c>
      <c r="F371" s="8"/>
      <c r="H371" s="4" t="s">
        <v>803</v>
      </c>
      <c r="I371" s="1" t="e" cm="1">
        <f t="array" ref="I371">_xll.H($H371,25)/$B371</f>
        <v>#VALUE!</v>
      </c>
      <c r="J371" s="1" t="e" cm="1">
        <f t="array" ref="J371">_xll.S($H371,25)/$B371</f>
        <v>#VALUE!</v>
      </c>
      <c r="K371" s="1" t="e" cm="1">
        <f t="array" ref="K371">_xll.CP($H371,25)/$B371</f>
        <v>#VALUE!</v>
      </c>
      <c r="L371" s="8" t="e" cm="1">
        <f t="array" ref="L371">IF(_xll.DE(H371)&gt;0,_xll.MW(H371)/(602.2*_xll.DE(H371)),"")/B371</f>
        <v>#VALUE!</v>
      </c>
      <c r="N371" s="1" t="str">
        <f t="shared" si="49"/>
        <v/>
      </c>
      <c r="O371" s="1" t="str">
        <f t="shared" si="43"/>
        <v/>
      </c>
      <c r="Q371" s="1" t="str">
        <f t="shared" si="44"/>
        <v/>
      </c>
      <c r="R371" s="1" t="str">
        <f t="shared" si="45"/>
        <v/>
      </c>
      <c r="T371" s="1" t="str">
        <f t="shared" si="42"/>
        <v/>
      </c>
      <c r="U371" s="1" t="str">
        <f t="shared" si="46"/>
        <v/>
      </c>
      <c r="W371" s="8" t="str">
        <f t="shared" si="47"/>
        <v/>
      </c>
      <c r="X371" s="8" t="str">
        <f t="shared" si="48"/>
        <v/>
      </c>
    </row>
    <row r="372" spans="1:24">
      <c r="A372" s="1" t="s">
        <v>9</v>
      </c>
      <c r="B372" s="4">
        <v>1</v>
      </c>
      <c r="C372" s="1" cm="1">
        <f t="array" ref="C372">_xll.H($A372,25)/$B372</f>
        <v>-750.59999804687504</v>
      </c>
      <c r="D372" s="1" cm="1">
        <f t="array" ref="D372">_xll.S($A372,25)/$B372</f>
        <v>192.50000732421876</v>
      </c>
      <c r="E372" s="1" cm="1">
        <f t="array" ref="E372">_xll.CP($A372,25)/$B372</f>
        <v>0</v>
      </c>
      <c r="F372" s="8"/>
      <c r="H372" s="1" t="s">
        <v>804</v>
      </c>
      <c r="I372" s="1" t="e" cm="1">
        <f t="array" ref="I372">_xll.H($H372,25)/$B372</f>
        <v>#VALUE!</v>
      </c>
      <c r="J372" s="1" t="e" cm="1">
        <f t="array" ref="J372">_xll.S($H372,25)/$B372</f>
        <v>#VALUE!</v>
      </c>
      <c r="K372" s="1" t="e" cm="1">
        <f t="array" ref="K372">_xll.CP($H372,25)/$B372</f>
        <v>#VALUE!</v>
      </c>
      <c r="L372" s="8" t="e" cm="1">
        <f t="array" ref="L372">IF(_xll.DE(H372)&gt;0,_xll.MW(H372)/(602.2*_xll.DE(H372)),"")/B372</f>
        <v>#VALUE!</v>
      </c>
      <c r="N372" s="1" t="str">
        <f t="shared" si="49"/>
        <v/>
      </c>
      <c r="O372" s="1" t="str">
        <f t="shared" si="43"/>
        <v/>
      </c>
      <c r="Q372" s="1" t="str">
        <f t="shared" si="44"/>
        <v/>
      </c>
      <c r="R372" s="1" t="str">
        <f t="shared" si="45"/>
        <v/>
      </c>
      <c r="T372" s="1" t="str">
        <f t="shared" si="42"/>
        <v/>
      </c>
      <c r="U372" s="1" t="str">
        <f t="shared" si="46"/>
        <v/>
      </c>
      <c r="W372" s="8" t="str">
        <f t="shared" si="47"/>
        <v/>
      </c>
      <c r="X372" s="8" t="str">
        <f t="shared" si="48"/>
        <v/>
      </c>
    </row>
    <row r="373" spans="1:24">
      <c r="A373" s="1" t="s">
        <v>405</v>
      </c>
      <c r="B373" s="4">
        <v>1</v>
      </c>
      <c r="C373" s="1" cm="1">
        <f t="array" ref="C373">_xll.H($A373,25)/$B373</f>
        <v>-714.99999072265632</v>
      </c>
      <c r="D373" s="1" cm="1">
        <f t="array" ref="D373">_xll.S($A373,25)/$B373</f>
        <v>225.93600000000001</v>
      </c>
      <c r="E373" s="1" cm="1">
        <f t="array" ref="E373">_xll.CP($A373,25)/$B373</f>
        <v>0</v>
      </c>
      <c r="F373" s="8"/>
      <c r="H373" s="1" t="s">
        <v>805</v>
      </c>
      <c r="I373" s="1" t="e" cm="1">
        <f t="array" ref="I373">_xll.H($H373,25)/$B373</f>
        <v>#VALUE!</v>
      </c>
      <c r="J373" s="1" t="e" cm="1">
        <f t="array" ref="J373">_xll.S($H373,25)/$B373</f>
        <v>#VALUE!</v>
      </c>
      <c r="K373" s="1" t="e" cm="1">
        <f t="array" ref="K373">_xll.CP($H373,25)/$B373</f>
        <v>#VALUE!</v>
      </c>
      <c r="L373" s="8" t="e" cm="1">
        <f t="array" ref="L373">IF(_xll.DE(H373)&gt;0,_xll.MW(H373)/(602.2*_xll.DE(H373)),"")/B373</f>
        <v>#VALUE!</v>
      </c>
      <c r="N373" s="1" t="str">
        <f t="shared" si="49"/>
        <v/>
      </c>
      <c r="O373" s="1" t="str">
        <f t="shared" si="43"/>
        <v/>
      </c>
      <c r="Q373" s="1" t="str">
        <f t="shared" si="44"/>
        <v/>
      </c>
      <c r="R373" s="1" t="str">
        <f t="shared" si="45"/>
        <v/>
      </c>
      <c r="T373" s="1" t="str">
        <f t="shared" si="42"/>
        <v/>
      </c>
      <c r="U373" s="1" t="str">
        <f t="shared" si="46"/>
        <v/>
      </c>
      <c r="W373" s="8" t="str">
        <f t="shared" si="47"/>
        <v/>
      </c>
      <c r="X373" s="8" t="str">
        <f t="shared" si="48"/>
        <v/>
      </c>
    </row>
    <row r="374" spans="1:24">
      <c r="A374" s="4" t="s">
        <v>377</v>
      </c>
      <c r="B374" s="4">
        <v>1</v>
      </c>
      <c r="C374" s="1" cm="1">
        <f t="array" ref="C374">_xll.H($A374,25)/$B374</f>
        <v>-686.71994042968754</v>
      </c>
      <c r="D374" s="1" cm="1">
        <f t="array" ref="D374">_xll.S($A374,25)/$B374</f>
        <v>170.70719680786132</v>
      </c>
      <c r="E374" s="1" cm="1">
        <f t="array" ref="E374">_xll.CP($A374,25)/$B374</f>
        <v>0</v>
      </c>
      <c r="F374" s="8"/>
      <c r="H374" s="4" t="s">
        <v>806</v>
      </c>
      <c r="I374" s="1" t="e" cm="1">
        <f t="array" ref="I374">_xll.H($H374,25)/$B374</f>
        <v>#VALUE!</v>
      </c>
      <c r="J374" s="1" t="e" cm="1">
        <f t="array" ref="J374">_xll.S($H374,25)/$B374</f>
        <v>#VALUE!</v>
      </c>
      <c r="K374" s="1" t="e" cm="1">
        <f t="array" ref="K374">_xll.CP($H374,25)/$B374</f>
        <v>#VALUE!</v>
      </c>
      <c r="L374" s="8" t="e" cm="1">
        <f t="array" ref="L374">IF(_xll.DE(H374)&gt;0,_xll.MW(H374)/(602.2*_xll.DE(H374)),"")/B374</f>
        <v>#VALUE!</v>
      </c>
      <c r="N374" s="1" t="str">
        <f t="shared" si="49"/>
        <v/>
      </c>
      <c r="O374" s="1" t="str">
        <f t="shared" si="43"/>
        <v/>
      </c>
      <c r="Q374" s="1" t="str">
        <f t="shared" si="44"/>
        <v/>
      </c>
      <c r="R374" s="1" t="str">
        <f t="shared" si="45"/>
        <v/>
      </c>
      <c r="T374" s="1" t="str">
        <f t="shared" si="42"/>
        <v/>
      </c>
      <c r="U374" s="1" t="str">
        <f t="shared" si="46"/>
        <v/>
      </c>
      <c r="W374" s="8" t="str">
        <f t="shared" si="47"/>
        <v/>
      </c>
      <c r="X374" s="8" t="str">
        <f t="shared" si="48"/>
        <v/>
      </c>
    </row>
    <row r="375" spans="1:24">
      <c r="A375" s="4" t="s">
        <v>387</v>
      </c>
      <c r="B375" s="4">
        <v>1</v>
      </c>
      <c r="C375" s="1" cm="1">
        <f t="array" ref="C375">_xll.H($A375,25)/$B375</f>
        <v>-654.00000830078125</v>
      </c>
      <c r="D375" s="1" cm="1">
        <f t="array" ref="D375">_xll.S($A375,25)/$B375</f>
        <v>148.10000787353516</v>
      </c>
      <c r="E375" s="1" cm="1">
        <f t="array" ref="E375">_xll.CP($A375,25)/$B375</f>
        <v>0</v>
      </c>
      <c r="F375" s="8"/>
      <c r="H375" s="4" t="s">
        <v>1633</v>
      </c>
      <c r="I375" s="1" t="e" cm="1">
        <f t="array" ref="I375">_xll.H($H375,25)/$B375</f>
        <v>#VALUE!</v>
      </c>
      <c r="J375" s="1" t="e" cm="1">
        <f t="array" ref="J375">_xll.S($H375,25)/$B375</f>
        <v>#VALUE!</v>
      </c>
      <c r="K375" s="1" t="e" cm="1">
        <f t="array" ref="K375">_xll.CP($H375,25)/$B375</f>
        <v>#VALUE!</v>
      </c>
      <c r="L375" s="8" t="e" cm="1">
        <f t="array" ref="L375">IF(_xll.DE(H375)&gt;0,_xll.MW(H375)/(602.2*_xll.DE(H375)),"")/B375</f>
        <v>#VALUE!</v>
      </c>
      <c r="N375" s="1" t="str">
        <f t="shared" si="49"/>
        <v/>
      </c>
      <c r="O375" s="1" t="str">
        <f t="shared" si="43"/>
        <v/>
      </c>
      <c r="Q375" s="1" t="str">
        <f t="shared" si="44"/>
        <v/>
      </c>
      <c r="R375" s="1" t="str">
        <f t="shared" si="45"/>
        <v/>
      </c>
      <c r="T375" s="1" t="str">
        <f t="shared" si="42"/>
        <v/>
      </c>
      <c r="U375" s="1" t="str">
        <f t="shared" si="46"/>
        <v/>
      </c>
      <c r="W375" s="8" t="str">
        <f t="shared" si="47"/>
        <v/>
      </c>
      <c r="X375" s="8"/>
    </row>
    <row r="376" spans="1:24">
      <c r="A376" s="4" t="s">
        <v>130</v>
      </c>
      <c r="B376" s="4">
        <v>1</v>
      </c>
      <c r="C376" s="1" cm="1">
        <f t="array" ref="C376">_xll.H($A376,25)/$B376</f>
        <v>-614.99999023437499</v>
      </c>
      <c r="D376" s="1" cm="1">
        <f t="array" ref="D376">_xll.S($A376,25)/$B376</f>
        <v>133.99999618530273</v>
      </c>
      <c r="E376" s="1" cm="1">
        <f t="array" ref="E376">_xll.CP($A376,25)/$B376</f>
        <v>0</v>
      </c>
      <c r="F376" s="8"/>
      <c r="H376" s="4" t="s">
        <v>807</v>
      </c>
      <c r="I376" s="1" t="e" cm="1">
        <f t="array" ref="I376">_xll.H($H376,25)/$B376</f>
        <v>#VALUE!</v>
      </c>
      <c r="J376" s="1" t="e" cm="1">
        <f t="array" ref="J376">_xll.S($H376,25)/$B376</f>
        <v>#VALUE!</v>
      </c>
      <c r="K376" s="1" t="e" cm="1">
        <f t="array" ref="K376">_xll.CP($H376,25)/$B376</f>
        <v>#VALUE!</v>
      </c>
      <c r="L376" s="8" t="e" cm="1">
        <f t="array" ref="L376">IF(_xll.DE(H376)&gt;0,_xll.MW(H376)/(602.2*_xll.DE(H376)),"")/B376</f>
        <v>#VALUE!</v>
      </c>
      <c r="N376" s="1" t="str">
        <f t="shared" si="49"/>
        <v/>
      </c>
      <c r="O376" s="1" t="str">
        <f t="shared" si="43"/>
        <v/>
      </c>
      <c r="Q376" s="1" t="str">
        <f t="shared" si="44"/>
        <v/>
      </c>
      <c r="R376" s="1" t="str">
        <f t="shared" si="45"/>
        <v/>
      </c>
      <c r="T376" s="1" t="str">
        <f t="shared" si="42"/>
        <v/>
      </c>
      <c r="U376" s="1" t="str">
        <f t="shared" si="46"/>
        <v/>
      </c>
      <c r="W376" s="8" t="str">
        <f t="shared" si="47"/>
        <v/>
      </c>
      <c r="X376" s="8" t="str">
        <f t="shared" ref="X376:X386" si="50">IF(AND(ISNUMBER(F375),ISNUMBER(L376)),L376,"")</f>
        <v/>
      </c>
    </row>
    <row r="377" spans="1:24">
      <c r="A377" s="4" t="s">
        <v>380</v>
      </c>
      <c r="B377" s="4">
        <v>1</v>
      </c>
      <c r="C377" s="1" cm="1">
        <f t="array" ref="C377">_xll.H($A377,25)/$B377</f>
        <v>-490.78321276855473</v>
      </c>
      <c r="D377" s="1" cm="1">
        <f t="array" ref="D377">_xll.S($A377,25)/$B377</f>
        <v>117.01809776306153</v>
      </c>
      <c r="E377" s="1" cm="1">
        <f t="array" ref="E377">_xll.CP($A377,25)/$B377</f>
        <v>0</v>
      </c>
      <c r="F377" s="8"/>
      <c r="H377" s="4" t="s">
        <v>808</v>
      </c>
      <c r="I377" s="1" t="e" cm="1">
        <f t="array" ref="I377">_xll.H($H377,25)/$B377</f>
        <v>#VALUE!</v>
      </c>
      <c r="J377" s="1" t="e" cm="1">
        <f t="array" ref="J377">_xll.S($H377,25)/$B377</f>
        <v>#VALUE!</v>
      </c>
      <c r="K377" s="1" t="e" cm="1">
        <f t="array" ref="K377">_xll.CP($H377,25)/$B377</f>
        <v>#VALUE!</v>
      </c>
      <c r="L377" s="8" t="e" cm="1">
        <f t="array" ref="L377">IF(_xll.DE(H377)&gt;0,_xll.MW(H377)/(602.2*_xll.DE(H377)),"")/B377</f>
        <v>#VALUE!</v>
      </c>
      <c r="N377" s="1" t="str">
        <f t="shared" si="49"/>
        <v/>
      </c>
      <c r="O377" s="1" t="str">
        <f t="shared" si="43"/>
        <v/>
      </c>
      <c r="Q377" s="1" t="str">
        <f t="shared" si="44"/>
        <v/>
      </c>
      <c r="R377" s="1" t="str">
        <f t="shared" si="45"/>
        <v/>
      </c>
      <c r="T377" s="1" t="str">
        <f t="shared" si="42"/>
        <v/>
      </c>
      <c r="U377" s="1" t="str">
        <f t="shared" si="46"/>
        <v/>
      </c>
      <c r="W377" s="8" t="str">
        <f t="shared" si="47"/>
        <v/>
      </c>
      <c r="X377" s="8" t="str">
        <f t="shared" si="50"/>
        <v/>
      </c>
    </row>
    <row r="378" spans="1:24">
      <c r="A378" s="4" t="s">
        <v>348</v>
      </c>
      <c r="B378" s="4">
        <v>1</v>
      </c>
      <c r="C378" s="1" cm="1">
        <f t="array" ref="C378">_xll.H($A378,25)/$B378</f>
        <v>-410.03200000000004</v>
      </c>
      <c r="D378" s="1" cm="1">
        <f t="array" ref="D378">_xll.S($A378,25)/$B378</f>
        <v>225.93600000000001</v>
      </c>
      <c r="E378" s="1" cm="1">
        <f t="array" ref="E378">_xll.CP($A378,25)/$B378</f>
        <v>0</v>
      </c>
      <c r="F378" s="8"/>
      <c r="H378" s="4" t="s">
        <v>809</v>
      </c>
      <c r="I378" s="1" cm="1">
        <f t="array" ref="I378">_xll.H($H378,25)/$B378</f>
        <v>-1198.7160000000001</v>
      </c>
      <c r="J378" s="1" cm="1">
        <f t="array" ref="J378">_xll.S($H378,25)/$B378</f>
        <v>128.867204788208</v>
      </c>
      <c r="K378" s="1" cm="1">
        <f t="array" ref="K378">_xll.CP($H378,25)/$B378</f>
        <v>100.29215679213867</v>
      </c>
      <c r="L378" s="8" t="e" cm="1">
        <f t="array" ref="L378">IF(_xll.DE(H378)&gt;0,_xll.MW(H378)/(602.2*_xll.DE(H378)),"")/B378</f>
        <v>#VALUE!</v>
      </c>
      <c r="N378" s="1">
        <f t="shared" si="49"/>
        <v>225.93600000000001</v>
      </c>
      <c r="O378" s="1">
        <f t="shared" si="43"/>
        <v>128.867204788208</v>
      </c>
      <c r="Q378" s="1">
        <f t="shared" si="44"/>
        <v>-410.03200000000004</v>
      </c>
      <c r="R378" s="1">
        <f t="shared" si="45"/>
        <v>-1198.7160000000001</v>
      </c>
      <c r="T378" s="1">
        <f t="shared" si="42"/>
        <v>0</v>
      </c>
      <c r="U378" s="1">
        <f t="shared" si="46"/>
        <v>100.29215679213867</v>
      </c>
      <c r="W378" s="8" t="str">
        <f t="shared" si="47"/>
        <v/>
      </c>
      <c r="X378" s="8" t="str">
        <f t="shared" si="50"/>
        <v/>
      </c>
    </row>
    <row r="379" spans="1:24">
      <c r="A379" s="4" t="s">
        <v>88</v>
      </c>
      <c r="B379" s="4">
        <v>1</v>
      </c>
      <c r="C379" s="1" cm="1">
        <f t="array" ref="C379">_xll.H($A379,25)/$B379</f>
        <v>-181.60000292968752</v>
      </c>
      <c r="D379" s="1" cm="1">
        <f t="array" ref="D379">_xll.S($A379,25)/$B379</f>
        <v>145.19999777221679</v>
      </c>
      <c r="E379" s="1" cm="1">
        <f t="array" ref="E379">_xll.CP($A379,25)/$B379</f>
        <v>0</v>
      </c>
      <c r="F379" s="8"/>
      <c r="H379" s="4" t="s">
        <v>810</v>
      </c>
      <c r="I379" s="1" t="e" cm="1">
        <f t="array" ref="I379">_xll.H($H379,25)/$B379</f>
        <v>#VALUE!</v>
      </c>
      <c r="J379" s="1" t="e" cm="1">
        <f t="array" ref="J379">_xll.S($H379,25)/$B379</f>
        <v>#VALUE!</v>
      </c>
      <c r="K379" s="1" t="e" cm="1">
        <f t="array" ref="K379">_xll.CP($H379,25)/$B379</f>
        <v>#VALUE!</v>
      </c>
      <c r="L379" s="8" t="e" cm="1">
        <f t="array" ref="L379">IF(_xll.DE(H379)&gt;0,_xll.MW(H379)/(602.2*_xll.DE(H379)),"")/B379</f>
        <v>#VALUE!</v>
      </c>
      <c r="N379" s="1" t="str">
        <f t="shared" si="49"/>
        <v/>
      </c>
      <c r="O379" s="1" t="str">
        <f t="shared" si="43"/>
        <v/>
      </c>
      <c r="Q379" s="1" t="str">
        <f t="shared" si="44"/>
        <v/>
      </c>
      <c r="R379" s="1" t="str">
        <f t="shared" si="45"/>
        <v/>
      </c>
      <c r="T379" s="1" t="str">
        <f t="shared" si="42"/>
        <v/>
      </c>
      <c r="U379" s="1" t="str">
        <f t="shared" si="46"/>
        <v/>
      </c>
      <c r="W379" s="8" t="str">
        <f t="shared" si="47"/>
        <v/>
      </c>
      <c r="X379" s="8" t="str">
        <f t="shared" si="50"/>
        <v/>
      </c>
    </row>
    <row r="380" spans="1:24">
      <c r="A380" s="4" t="s">
        <v>336</v>
      </c>
      <c r="B380" s="4">
        <v>1</v>
      </c>
      <c r="C380" s="1" cm="1">
        <f t="array" ref="C380">_xll.H($A380,25)/$B380</f>
        <v>-165.30000119018555</v>
      </c>
      <c r="D380" s="1" cm="1">
        <f t="array" ref="D380">_xll.S($A380,25)/$B380</f>
        <v>143.89999929809571</v>
      </c>
      <c r="E380" s="1" cm="1">
        <f t="array" ref="E380">_xll.CP($A380,25)/$B380</f>
        <v>0</v>
      </c>
      <c r="F380" s="8"/>
      <c r="H380" s="4" t="s">
        <v>811</v>
      </c>
      <c r="I380" s="1" t="e" cm="1">
        <f t="array" ref="I380">_xll.H($H380,25)/$B380</f>
        <v>#VALUE!</v>
      </c>
      <c r="J380" s="1" t="e" cm="1">
        <f t="array" ref="J380">_xll.S($H380,25)/$B380</f>
        <v>#VALUE!</v>
      </c>
      <c r="K380" s="1" t="e" cm="1">
        <f t="array" ref="K380">_xll.CP($H380,25)/$B380</f>
        <v>#VALUE!</v>
      </c>
      <c r="L380" s="8" t="e" cm="1">
        <f t="array" ref="L380">IF(_xll.DE(H380)&gt;0,_xll.MW(H380)/(602.2*_xll.DE(H380)),"")/B380</f>
        <v>#VALUE!</v>
      </c>
      <c r="N380" s="1" t="str">
        <f t="shared" si="49"/>
        <v/>
      </c>
      <c r="O380" s="1" t="str">
        <f t="shared" si="43"/>
        <v/>
      </c>
      <c r="Q380" s="1" t="str">
        <f t="shared" si="44"/>
        <v/>
      </c>
      <c r="R380" s="1" t="str">
        <f t="shared" si="45"/>
        <v/>
      </c>
      <c r="T380" s="1" t="str">
        <f t="shared" si="42"/>
        <v/>
      </c>
      <c r="U380" s="1" t="str">
        <f t="shared" si="46"/>
        <v/>
      </c>
      <c r="W380" s="8" t="str">
        <f t="shared" si="47"/>
        <v/>
      </c>
      <c r="X380" s="8" t="str">
        <f t="shared" si="50"/>
        <v/>
      </c>
    </row>
    <row r="381" spans="1:24">
      <c r="A381" s="4" t="s">
        <v>308</v>
      </c>
      <c r="B381" s="4">
        <v>1</v>
      </c>
      <c r="C381" s="1" cm="1">
        <f t="array" ref="C381">_xll.H($A381,25)/$B381</f>
        <v>-33.597518882751466</v>
      </c>
      <c r="D381" s="1" cm="1">
        <f t="array" ref="D381">_xll.S($A381,25)/$B381</f>
        <v>102.50800000000001</v>
      </c>
      <c r="E381" s="1" cm="1">
        <f t="array" ref="E381">_xll.CP($A381,25)/$B381</f>
        <v>0</v>
      </c>
      <c r="F381" s="8"/>
      <c r="H381" s="4" t="s">
        <v>812</v>
      </c>
      <c r="I381" s="1" t="e" cm="1">
        <f t="array" ref="I381">_xll.H($H381,25)/$B381</f>
        <v>#VALUE!</v>
      </c>
      <c r="J381" s="1" t="e" cm="1">
        <f t="array" ref="J381">_xll.S($H381,25)/$B381</f>
        <v>#VALUE!</v>
      </c>
      <c r="K381" s="1" t="e" cm="1">
        <f t="array" ref="K381">_xll.CP($H381,25)/$B381</f>
        <v>#VALUE!</v>
      </c>
      <c r="L381" s="8" t="e" cm="1">
        <f t="array" ref="L381">IF(_xll.DE(H381)&gt;0,_xll.MW(H381)/(602.2*_xll.DE(H381)),"")/B381</f>
        <v>#VALUE!</v>
      </c>
      <c r="N381" s="1" t="str">
        <f t="shared" si="49"/>
        <v/>
      </c>
      <c r="O381" s="1" t="str">
        <f t="shared" si="43"/>
        <v/>
      </c>
      <c r="Q381" s="1" t="str">
        <f t="shared" si="44"/>
        <v/>
      </c>
      <c r="R381" s="1" t="str">
        <f t="shared" si="45"/>
        <v/>
      </c>
      <c r="T381" s="1" t="str">
        <f t="shared" si="42"/>
        <v/>
      </c>
      <c r="U381" s="1" t="str">
        <f t="shared" si="46"/>
        <v/>
      </c>
      <c r="W381" s="8" t="str">
        <f t="shared" si="47"/>
        <v/>
      </c>
      <c r="X381" s="8" t="str">
        <f t="shared" si="50"/>
        <v/>
      </c>
    </row>
    <row r="382" spans="1:24">
      <c r="A382" s="4" t="s">
        <v>295</v>
      </c>
      <c r="B382" s="4">
        <v>1</v>
      </c>
      <c r="C382" s="1" cm="1">
        <f t="array" ref="C382">_xll.H($A382,25)/$B382</f>
        <v>-27.865441356658938</v>
      </c>
      <c r="D382" s="1" cm="1">
        <f t="array" ref="D382">_xll.S($A382,25)/$B382</f>
        <v>-30.961598403930665</v>
      </c>
      <c r="E382" s="1" cm="1">
        <f t="array" ref="E382">_xll.CP($A382,25)/$B382</f>
        <v>0</v>
      </c>
      <c r="F382" s="8"/>
      <c r="H382" s="4" t="s">
        <v>813</v>
      </c>
      <c r="I382" s="1" t="e" cm="1">
        <f t="array" ref="I382">_xll.H($H382,25)/$B382</f>
        <v>#VALUE!</v>
      </c>
      <c r="J382" s="1" t="e" cm="1">
        <f t="array" ref="J382">_xll.S($H382,25)/$B382</f>
        <v>#VALUE!</v>
      </c>
      <c r="K382" s="1" t="e" cm="1">
        <f t="array" ref="K382">_xll.CP($H382,25)/$B382</f>
        <v>#VALUE!</v>
      </c>
      <c r="L382" s="8" t="e" cm="1">
        <f t="array" ref="L382">IF(_xll.DE(H382)&gt;0,_xll.MW(H382)/(602.2*_xll.DE(H382)),"")/B382</f>
        <v>#VALUE!</v>
      </c>
      <c r="N382" s="1" t="str">
        <f t="shared" si="49"/>
        <v/>
      </c>
      <c r="O382" s="1" t="str">
        <f t="shared" si="43"/>
        <v/>
      </c>
      <c r="Q382" s="1" t="str">
        <f t="shared" si="44"/>
        <v/>
      </c>
      <c r="R382" s="1" t="str">
        <f t="shared" si="45"/>
        <v/>
      </c>
      <c r="T382" s="1" t="str">
        <f t="shared" si="42"/>
        <v/>
      </c>
      <c r="U382" s="1" t="str">
        <f t="shared" si="46"/>
        <v/>
      </c>
      <c r="W382" s="8" t="str">
        <f t="shared" si="47"/>
        <v/>
      </c>
      <c r="X382" s="8" t="str">
        <f t="shared" si="50"/>
        <v/>
      </c>
    </row>
    <row r="383" spans="1:24">
      <c r="A383" s="4" t="s">
        <v>55</v>
      </c>
      <c r="B383" s="4">
        <v>1</v>
      </c>
      <c r="C383" s="1" cm="1">
        <f t="array" ref="C383">_xll.H($A383,25)/$B383</f>
        <v>-14.229989589691163</v>
      </c>
      <c r="D383" s="1" cm="1">
        <f t="array" ref="D383">_xll.S($A383,25)/$B383</f>
        <v>256.32998028564452</v>
      </c>
      <c r="E383" s="1" cm="1">
        <f t="array" ref="E383">_xll.CP($A383,25)/$B383</f>
        <v>0</v>
      </c>
      <c r="F383" s="8"/>
      <c r="H383" s="4" t="s">
        <v>814</v>
      </c>
      <c r="I383" s="1" t="e" cm="1">
        <f t="array" ref="I383">_xll.H($H383,25)/$B383</f>
        <v>#VALUE!</v>
      </c>
      <c r="J383" s="1" t="e" cm="1">
        <f t="array" ref="J383">_xll.S($H383,25)/$B383</f>
        <v>#VALUE!</v>
      </c>
      <c r="K383" s="1" t="e" cm="1">
        <f t="array" ref="K383">_xll.CP($H383,25)/$B383</f>
        <v>#VALUE!</v>
      </c>
      <c r="L383" s="8" t="e" cm="1">
        <f t="array" ref="L383">IF(_xll.DE(H383)&gt;0,_xll.MW(H383)/(602.2*_xll.DE(H383)),"")/B383</f>
        <v>#VALUE!</v>
      </c>
      <c r="N383" s="1" t="str">
        <f t="shared" si="49"/>
        <v/>
      </c>
      <c r="O383" s="1" t="str">
        <f t="shared" si="43"/>
        <v/>
      </c>
      <c r="Q383" s="1" t="str">
        <f t="shared" si="44"/>
        <v/>
      </c>
      <c r="R383" s="1" t="str">
        <f t="shared" si="45"/>
        <v/>
      </c>
      <c r="T383" s="1" t="str">
        <f t="shared" ref="T383:T386" si="51">IF(AND(ISNUMBER(E383),ISNUMBER(K383)),E383,"")</f>
        <v/>
      </c>
      <c r="U383" s="1" t="str">
        <f t="shared" si="46"/>
        <v/>
      </c>
      <c r="W383" s="8" t="str">
        <f t="shared" si="47"/>
        <v/>
      </c>
      <c r="X383" s="8" t="str">
        <f t="shared" si="50"/>
        <v/>
      </c>
    </row>
    <row r="384" spans="1:24">
      <c r="A384" s="4" t="s">
        <v>74</v>
      </c>
      <c r="B384" s="4">
        <v>1</v>
      </c>
      <c r="C384" s="1" cm="1">
        <f t="array" ref="C384">_xll.H($A384,25)/$B384</f>
        <v>-5.0208001995086669</v>
      </c>
      <c r="D384" s="1" cm="1">
        <f t="array" ref="D384">_xll.S($A384,25)/$B384</f>
        <v>84.516803192138681</v>
      </c>
      <c r="E384" s="1" cm="1">
        <f t="array" ref="E384">_xll.CP($A384,25)/$B384</f>
        <v>0</v>
      </c>
      <c r="F384" s="8"/>
      <c r="H384" s="4" t="s">
        <v>815</v>
      </c>
      <c r="I384" s="1" cm="1">
        <f t="array" ref="I384">_xll.H($H384,25)/$B384</f>
        <v>-220.49680319213869</v>
      </c>
      <c r="J384" s="1" cm="1">
        <f t="array" ref="J384">_xll.S($H384,25)/$B384</f>
        <v>65.688795211791998</v>
      </c>
      <c r="K384" s="1" cm="1">
        <f t="array" ref="K384">_xll.CP($H384,25)/$B384</f>
        <v>0</v>
      </c>
      <c r="L384" s="8" t="e" cm="1">
        <f t="array" ref="L384">IF(_xll.DE(H384)&gt;0,_xll.MW(H384)/(602.2*_xll.DE(H384)),"")/B384</f>
        <v>#VALUE!</v>
      </c>
      <c r="N384" s="1">
        <f t="shared" si="49"/>
        <v>84.516803192138681</v>
      </c>
      <c r="O384" s="1">
        <f t="shared" si="43"/>
        <v>65.688795211791998</v>
      </c>
      <c r="Q384" s="1">
        <f t="shared" si="44"/>
        <v>-5.0208001995086669</v>
      </c>
      <c r="R384" s="1">
        <f t="shared" si="45"/>
        <v>-220.49680319213869</v>
      </c>
      <c r="T384" s="1">
        <f t="shared" si="51"/>
        <v>0</v>
      </c>
      <c r="U384" s="1">
        <f t="shared" si="46"/>
        <v>0</v>
      </c>
      <c r="W384" s="8" t="str">
        <f t="shared" si="47"/>
        <v/>
      </c>
      <c r="X384" s="8" t="str">
        <f t="shared" si="50"/>
        <v/>
      </c>
    </row>
    <row r="385" spans="1:25">
      <c r="A385" s="4" t="s">
        <v>355</v>
      </c>
      <c r="B385" s="4">
        <v>1</v>
      </c>
      <c r="C385" s="1" cm="1">
        <f t="array" ref="C385">_xll.H($A385,25)/$B385</f>
        <v>26.526560638427735</v>
      </c>
      <c r="D385" s="1" cm="1">
        <f t="array" ref="D385">_xll.S($A385,25)/$B385</f>
        <v>4.1840000000000002</v>
      </c>
      <c r="E385" s="1" cm="1">
        <f t="array" ref="E385">_xll.CP($A385,25)/$B385</f>
        <v>0</v>
      </c>
      <c r="F385" s="8"/>
      <c r="H385" s="4" t="s">
        <v>816</v>
      </c>
      <c r="I385" s="1" t="e" cm="1">
        <f t="array" ref="I385">_xll.H($H385,25)/$B385</f>
        <v>#VALUE!</v>
      </c>
      <c r="J385" s="1" t="e" cm="1">
        <f t="array" ref="J385">_xll.S($H385,25)/$B385</f>
        <v>#VALUE!</v>
      </c>
      <c r="K385" s="1" t="e" cm="1">
        <f t="array" ref="K385">_xll.CP($H385,25)/$B385</f>
        <v>#VALUE!</v>
      </c>
      <c r="L385" s="8" t="e" cm="1">
        <f t="array" ref="L385">IF(_xll.DE(H385)&gt;0,_xll.MW(H385)/(602.2*_xll.DE(H385)),"")/B385</f>
        <v>#VALUE!</v>
      </c>
      <c r="N385" s="1" t="str">
        <f t="shared" si="49"/>
        <v/>
      </c>
      <c r="O385" s="1" t="str">
        <f t="shared" si="43"/>
        <v/>
      </c>
      <c r="Q385" s="1" t="str">
        <f t="shared" si="44"/>
        <v/>
      </c>
      <c r="R385" s="1" t="str">
        <f t="shared" si="45"/>
        <v/>
      </c>
      <c r="T385" s="1" t="str">
        <f t="shared" si="51"/>
        <v/>
      </c>
      <c r="U385" s="1" t="str">
        <f t="shared" si="46"/>
        <v/>
      </c>
      <c r="W385" s="8" t="str">
        <f t="shared" si="47"/>
        <v/>
      </c>
      <c r="X385" s="8" t="str">
        <f t="shared" si="50"/>
        <v/>
      </c>
    </row>
    <row r="386" spans="1:25">
      <c r="A386" s="4" t="s">
        <v>351</v>
      </c>
      <c r="B386" s="4">
        <v>1</v>
      </c>
      <c r="C386" s="1" cm="1">
        <f t="array" ref="C386">_xll.H($A386,25)/$B386</f>
        <v>33.890401596069339</v>
      </c>
      <c r="D386" s="1" cm="1">
        <f t="array" ref="D386">_xll.S($A386,25)/$B386</f>
        <v>41.84</v>
      </c>
      <c r="E386" s="1" cm="1">
        <f t="array" ref="E386">_xll.CP($A386,25)/$B386</f>
        <v>0</v>
      </c>
      <c r="F386" s="8"/>
      <c r="H386" s="4" t="s">
        <v>817</v>
      </c>
      <c r="I386" s="1" t="e" cm="1">
        <f t="array" ref="I386">_xll.H($H386,25)/$B386</f>
        <v>#VALUE!</v>
      </c>
      <c r="J386" s="1" t="e" cm="1">
        <f t="array" ref="J386">_xll.S($H386,25)/$B386</f>
        <v>#VALUE!</v>
      </c>
      <c r="K386" s="1" t="e" cm="1">
        <f t="array" ref="K386">_xll.CP($H386,25)/$B386</f>
        <v>#VALUE!</v>
      </c>
      <c r="L386" s="8" t="e" cm="1">
        <f t="array" ref="L386">IF(_xll.DE(H386)&gt;0,_xll.MW(H386)/(602.2*_xll.DE(H386)),"")/B386</f>
        <v>#VALUE!</v>
      </c>
      <c r="N386" s="1" t="str">
        <f t="shared" si="49"/>
        <v/>
      </c>
      <c r="O386" s="1" t="str">
        <f t="shared" si="43"/>
        <v/>
      </c>
      <c r="Q386" s="1" t="str">
        <f t="shared" si="44"/>
        <v/>
      </c>
      <c r="R386" s="1" t="str">
        <f t="shared" si="45"/>
        <v/>
      </c>
      <c r="T386" s="1" t="str">
        <f t="shared" si="51"/>
        <v/>
      </c>
      <c r="U386" s="1" t="str">
        <f t="shared" si="46"/>
        <v/>
      </c>
      <c r="W386" s="8" t="str">
        <f t="shared" si="47"/>
        <v/>
      </c>
      <c r="X386" s="8" t="str">
        <f t="shared" si="50"/>
        <v/>
      </c>
    </row>
    <row r="387" spans="1:25">
      <c r="A387" s="4"/>
      <c r="B387" s="4"/>
      <c r="C387" s="1"/>
      <c r="F387" s="8"/>
      <c r="H387" s="4"/>
      <c r="I387" s="1"/>
      <c r="J387" s="1"/>
      <c r="K387" s="1"/>
      <c r="L387" s="8"/>
      <c r="N387" s="1"/>
      <c r="Q387" s="1"/>
      <c r="R387" s="1"/>
      <c r="T387" s="1"/>
      <c r="U387" s="1"/>
      <c r="W387" s="8"/>
      <c r="X387" s="8"/>
    </row>
    <row r="388" spans="1:25">
      <c r="B388" s="4"/>
      <c r="C388" s="1"/>
      <c r="F388" s="8"/>
      <c r="H388" s="4"/>
      <c r="I388" s="1"/>
      <c r="J388" s="1"/>
      <c r="K388" s="1"/>
      <c r="L388" s="8"/>
      <c r="Q388" s="1"/>
      <c r="R388" s="1"/>
      <c r="V388" s="13"/>
      <c r="W388" s="18"/>
      <c r="X388" s="1"/>
      <c r="Y388" s="1"/>
    </row>
    <row r="389" spans="1:25">
      <c r="B389" s="4"/>
      <c r="C389" s="1"/>
      <c r="D389" s="1" t="s">
        <v>1597</v>
      </c>
      <c r="G389" s="1"/>
      <c r="H389" s="4"/>
      <c r="I389" s="1" t="s">
        <v>1597</v>
      </c>
      <c r="J389" s="1" t="s">
        <v>1597</v>
      </c>
      <c r="K389" s="1" t="s">
        <v>1597</v>
      </c>
      <c r="L389" s="8"/>
      <c r="Q389" s="1" t="str">
        <f>IF(AND(ISNUMBER(C388),ISNUMBER(I389)),C388,"")</f>
        <v/>
      </c>
      <c r="R389" s="1" t="str">
        <f>IF(AND(ISNUMBER(C388),ISNUMBER(I389)),I389,"")</f>
        <v/>
      </c>
      <c r="V389" s="13"/>
      <c r="W389" s="13"/>
      <c r="X389" s="1">
        <v>-341.29998736572264</v>
      </c>
      <c r="Y389" s="1">
        <v>-711.28</v>
      </c>
    </row>
    <row r="390" spans="1:25">
      <c r="B390" s="4"/>
      <c r="C390" s="1"/>
      <c r="D390" s="1" t="s">
        <v>1597</v>
      </c>
      <c r="G390" s="1" t="s">
        <v>1597</v>
      </c>
      <c r="H390" s="4"/>
      <c r="I390" s="1"/>
      <c r="J390" s="1"/>
      <c r="K390" s="1"/>
      <c r="L390" s="8"/>
      <c r="Q390" s="1"/>
      <c r="R390" s="1"/>
      <c r="V390" s="13"/>
      <c r="W390" s="13"/>
      <c r="X390" s="1"/>
      <c r="Y390" s="1"/>
    </row>
    <row r="391" spans="1:25">
      <c r="B391" s="4"/>
      <c r="C391" s="1"/>
      <c r="D391" s="1" t="s">
        <v>1597</v>
      </c>
      <c r="F391" s="1" t="s">
        <v>1597</v>
      </c>
      <c r="G391" s="1" t="s">
        <v>1597</v>
      </c>
      <c r="H391" s="4"/>
      <c r="I391" s="1"/>
      <c r="J391" s="1"/>
      <c r="K391" s="1"/>
      <c r="L391" s="8"/>
      <c r="Q391" s="17"/>
      <c r="R391" s="1"/>
      <c r="V391" s="13"/>
      <c r="W391" s="13"/>
      <c r="X391" s="1"/>
      <c r="Y391" s="1"/>
    </row>
    <row r="392" spans="1:25">
      <c r="C392" s="1" t="s">
        <v>1597</v>
      </c>
      <c r="D392" s="1" t="s">
        <v>1597</v>
      </c>
      <c r="E392" s="1" t="s">
        <v>1597</v>
      </c>
      <c r="F392" s="1" t="s">
        <v>1597</v>
      </c>
      <c r="G392" s="1" t="s">
        <v>1597</v>
      </c>
      <c r="H392" s="4"/>
      <c r="I392" s="1"/>
      <c r="J392" s="1"/>
      <c r="K392" s="1"/>
      <c r="L392" s="8"/>
      <c r="R392" s="1"/>
      <c r="V392" s="13"/>
      <c r="W392" s="13"/>
      <c r="X392" s="1"/>
      <c r="Y392" s="1"/>
    </row>
    <row r="393" spans="1:25">
      <c r="C393" s="1" t="s">
        <v>1597</v>
      </c>
      <c r="D393" s="1" t="s">
        <v>1597</v>
      </c>
      <c r="E393" s="1" t="s">
        <v>1597</v>
      </c>
      <c r="F393" s="1" t="s">
        <v>1597</v>
      </c>
      <c r="G393" s="1" t="s">
        <v>1597</v>
      </c>
      <c r="H393" s="4"/>
      <c r="I393" s="1"/>
      <c r="J393" s="1"/>
      <c r="K393" s="1"/>
      <c r="L393" s="8"/>
      <c r="Q393" s="1"/>
      <c r="R393" s="1"/>
      <c r="V393" s="13"/>
      <c r="W393" s="13"/>
      <c r="X393" s="1"/>
      <c r="Y393" s="1"/>
    </row>
    <row r="394" spans="1:25">
      <c r="C394" s="1" t="s">
        <v>1597</v>
      </c>
      <c r="D394" s="1" t="s">
        <v>1597</v>
      </c>
      <c r="E394" s="1" t="s">
        <v>1597</v>
      </c>
      <c r="F394" s="1" t="s">
        <v>1597</v>
      </c>
      <c r="G394" s="1" t="s">
        <v>1597</v>
      </c>
      <c r="H394" s="4"/>
      <c r="I394" s="1"/>
      <c r="J394" s="1"/>
      <c r="K394" s="1"/>
      <c r="L394" s="8"/>
      <c r="Q394" s="1"/>
      <c r="R394" s="1"/>
      <c r="V394" s="13"/>
      <c r="W394" s="13"/>
      <c r="X394" s="1"/>
      <c r="Y394" s="1"/>
    </row>
    <row r="395" spans="1:25">
      <c r="C395" s="1" t="s">
        <v>1597</v>
      </c>
      <c r="D395" s="1" t="s">
        <v>1597</v>
      </c>
      <c r="E395" s="1" t="s">
        <v>1597</v>
      </c>
      <c r="F395" s="1" t="s">
        <v>1597</v>
      </c>
      <c r="G395" s="1" t="s">
        <v>1597</v>
      </c>
      <c r="H395" s="4"/>
      <c r="I395" s="1"/>
      <c r="J395" s="1"/>
      <c r="K395" s="1"/>
      <c r="L395" s="8"/>
      <c r="Q395" s="1"/>
      <c r="R395" s="15"/>
      <c r="V395" s="13"/>
      <c r="W395" s="13"/>
      <c r="X395" s="1"/>
      <c r="Y395" s="1"/>
    </row>
    <row r="396" spans="1:25">
      <c r="C396" s="1" t="s">
        <v>1597</v>
      </c>
      <c r="D396" s="1" t="s">
        <v>1597</v>
      </c>
      <c r="E396" s="1" t="s">
        <v>1597</v>
      </c>
      <c r="F396" s="1" t="s">
        <v>1597</v>
      </c>
      <c r="G396" s="1" t="s">
        <v>1597</v>
      </c>
      <c r="H396" s="4"/>
      <c r="I396" s="1"/>
      <c r="J396" s="1"/>
      <c r="K396" s="1"/>
      <c r="L396" s="8"/>
      <c r="Q396" s="15"/>
      <c r="R396" s="15"/>
      <c r="V396" s="13"/>
      <c r="W396" s="13"/>
      <c r="X396" s="1"/>
      <c r="Y396" s="1"/>
    </row>
    <row r="397" spans="1:25">
      <c r="B397" s="14"/>
      <c r="E397" s="1" t="s">
        <v>1597</v>
      </c>
      <c r="F397" s="1" t="s">
        <v>1597</v>
      </c>
      <c r="G397" s="1" t="s">
        <v>1597</v>
      </c>
      <c r="H397" s="4"/>
      <c r="I397" s="1"/>
      <c r="J397" s="1"/>
      <c r="K397" s="1"/>
      <c r="L397" s="8"/>
      <c r="V397" s="13"/>
      <c r="W397" s="13"/>
      <c r="X397" s="1"/>
      <c r="Y397" s="1"/>
    </row>
    <row r="398" spans="1:25">
      <c r="B398" s="14"/>
      <c r="F398" s="1"/>
      <c r="G398" s="1"/>
      <c r="H398" s="4"/>
      <c r="I398" s="1"/>
      <c r="J398" s="1"/>
      <c r="K398" s="1"/>
      <c r="L398" s="8"/>
      <c r="V398" s="13"/>
      <c r="W398" s="13"/>
      <c r="X398" s="1"/>
      <c r="Y398" s="1"/>
    </row>
    <row r="399" spans="1:25">
      <c r="B399" s="14"/>
      <c r="F399" s="1"/>
      <c r="G399" s="1"/>
      <c r="H399" s="4"/>
      <c r="I399" s="1"/>
      <c r="J399" s="1"/>
      <c r="K399" s="1"/>
      <c r="L399" s="8"/>
      <c r="V399" s="13"/>
      <c r="W399" s="13"/>
      <c r="X399" s="1"/>
      <c r="Y399" s="1"/>
    </row>
    <row r="400" spans="1:25">
      <c r="B400" s="14"/>
      <c r="F400" s="1"/>
      <c r="G400" s="1"/>
      <c r="H400" s="4"/>
      <c r="I400" s="1"/>
      <c r="J400" s="1"/>
      <c r="K400" s="1"/>
      <c r="L400" s="8"/>
      <c r="V400" s="13"/>
      <c r="W400" s="13"/>
      <c r="X400" s="1"/>
      <c r="Y400" s="1"/>
    </row>
    <row r="401" spans="2:25">
      <c r="B401" s="14"/>
      <c r="F401" s="1"/>
      <c r="G401" s="1"/>
      <c r="H401" s="4"/>
      <c r="I401" s="1"/>
      <c r="J401" s="1"/>
      <c r="K401" s="1"/>
      <c r="L401" s="8"/>
      <c r="V401" s="13"/>
      <c r="W401" s="13"/>
      <c r="X401" s="1"/>
      <c r="Y401" s="1"/>
    </row>
    <row r="402" spans="2:25">
      <c r="B402" s="14"/>
      <c r="F402" s="1"/>
      <c r="G402" s="1"/>
      <c r="H402" s="4"/>
      <c r="I402" s="1"/>
      <c r="J402" s="1"/>
      <c r="K402" s="1"/>
      <c r="L402" s="8"/>
      <c r="V402" s="13"/>
      <c r="W402" s="13"/>
      <c r="X402" s="1"/>
      <c r="Y402" s="1"/>
    </row>
    <row r="403" spans="2:25">
      <c r="B403" s="14"/>
      <c r="F403" s="1"/>
      <c r="G403" s="1"/>
      <c r="H403" s="4"/>
      <c r="I403" s="1"/>
      <c r="J403" s="1"/>
      <c r="K403" s="1"/>
      <c r="L403" s="8"/>
      <c r="V403" s="13"/>
      <c r="W403" s="13"/>
      <c r="X403" s="1"/>
      <c r="Y403" s="1"/>
    </row>
    <row r="404" spans="2:25">
      <c r="B404" s="14"/>
      <c r="F404" s="1"/>
      <c r="G404" s="1"/>
      <c r="H404" s="4"/>
      <c r="I404" s="1"/>
      <c r="J404" s="1"/>
      <c r="K404" s="1"/>
      <c r="L404" s="8"/>
      <c r="V404" s="13"/>
      <c r="W404" s="13"/>
      <c r="X404" s="1"/>
      <c r="Y404" s="1"/>
    </row>
    <row r="405" spans="2:25">
      <c r="B405" s="14"/>
      <c r="F405" s="1"/>
      <c r="G405" s="1"/>
      <c r="H405" s="4"/>
      <c r="I405" s="1"/>
      <c r="J405" s="1"/>
      <c r="K405" s="1"/>
      <c r="L405" s="8"/>
      <c r="V405" s="13"/>
      <c r="W405" s="13"/>
      <c r="X405" s="1"/>
      <c r="Y405" s="1"/>
    </row>
    <row r="406" spans="2:25">
      <c r="B406" s="14"/>
      <c r="F406" s="1"/>
      <c r="G406" s="1"/>
      <c r="H406" s="4"/>
      <c r="I406" s="1"/>
      <c r="J406" s="1"/>
      <c r="K406" s="1"/>
      <c r="L406" s="8"/>
      <c r="V406" s="13"/>
      <c r="W406" s="13"/>
      <c r="X406" s="1"/>
      <c r="Y406" s="1"/>
    </row>
    <row r="407" spans="2:25">
      <c r="B407" s="14"/>
      <c r="F407" s="1"/>
      <c r="G407" s="1"/>
      <c r="H407" s="4"/>
      <c r="I407" s="1"/>
      <c r="J407" s="1"/>
      <c r="K407" s="1"/>
      <c r="L407" s="8"/>
      <c r="V407" s="13"/>
      <c r="W407" s="13"/>
      <c r="X407" s="1"/>
      <c r="Y407" s="1"/>
    </row>
    <row r="408" spans="2:25">
      <c r="B408" s="14"/>
      <c r="F408" s="1"/>
      <c r="G408" s="1"/>
      <c r="H408" s="4"/>
      <c r="I408" s="1"/>
      <c r="J408" s="1"/>
      <c r="K408" s="1"/>
      <c r="L408" s="8"/>
      <c r="V408" s="13"/>
      <c r="W408" s="13"/>
      <c r="X408" s="1"/>
      <c r="Y408" s="1"/>
    </row>
    <row r="409" spans="2:25">
      <c r="B409" s="14"/>
      <c r="F409" s="1"/>
      <c r="G409" s="1"/>
      <c r="H409" s="4"/>
      <c r="I409" s="1"/>
      <c r="J409" s="1"/>
      <c r="K409" s="1"/>
      <c r="L409" s="8"/>
      <c r="V409" s="13"/>
      <c r="W409" s="13"/>
      <c r="X409" s="1"/>
      <c r="Y409" s="1"/>
    </row>
    <row r="410" spans="2:25">
      <c r="B410" s="14"/>
      <c r="F410" s="1"/>
      <c r="G410" s="1"/>
      <c r="H410" s="4"/>
      <c r="I410" s="1"/>
      <c r="J410" s="1"/>
      <c r="K410" s="1"/>
      <c r="L410" s="8"/>
      <c r="V410" s="13"/>
      <c r="W410" s="13"/>
      <c r="X410" s="1"/>
      <c r="Y410" s="1"/>
    </row>
    <row r="411" spans="2:25">
      <c r="B411" s="14"/>
      <c r="F411" s="1"/>
      <c r="G411" s="1"/>
      <c r="H411" s="4"/>
      <c r="I411" s="1"/>
      <c r="J411" s="1"/>
      <c r="K411" s="1"/>
      <c r="L411" s="8"/>
      <c r="V411" s="13"/>
      <c r="W411" s="13"/>
      <c r="X411" s="1"/>
      <c r="Y411" s="1"/>
    </row>
    <row r="412" spans="2:25">
      <c r="B412" s="14"/>
      <c r="F412" s="1"/>
      <c r="G412" s="1"/>
      <c r="H412" s="4"/>
      <c r="I412" s="1"/>
      <c r="J412" s="1"/>
      <c r="K412" s="1"/>
      <c r="L412" s="8"/>
      <c r="V412" s="13"/>
      <c r="W412" s="13"/>
      <c r="X412" s="1"/>
      <c r="Y412" s="1"/>
    </row>
    <row r="413" spans="2:25">
      <c r="B413" s="14"/>
      <c r="F413" s="1"/>
      <c r="G413" s="1"/>
      <c r="H413" s="4"/>
      <c r="I413" s="1"/>
      <c r="J413" s="1"/>
      <c r="K413" s="1"/>
      <c r="L413" s="8"/>
      <c r="V413" s="13"/>
      <c r="W413" s="13"/>
      <c r="X413" s="1"/>
      <c r="Y413" s="1"/>
    </row>
    <row r="414" spans="2:25">
      <c r="B414" s="14"/>
      <c r="F414" s="1"/>
      <c r="G414" s="1"/>
      <c r="H414" s="4"/>
      <c r="I414" s="1"/>
      <c r="J414" s="1"/>
      <c r="K414" s="1"/>
      <c r="L414" s="8"/>
      <c r="V414" s="13"/>
      <c r="W414" s="13"/>
      <c r="X414" s="1"/>
      <c r="Y414" s="1"/>
    </row>
    <row r="415" spans="2:25">
      <c r="B415" s="14"/>
      <c r="F415" s="1"/>
      <c r="G415" s="1"/>
      <c r="H415" s="4"/>
      <c r="I415" s="1"/>
      <c r="J415" s="1"/>
      <c r="K415" s="1"/>
      <c r="L415" s="8"/>
      <c r="V415" s="13"/>
      <c r="W415" s="13"/>
      <c r="X415" s="1"/>
      <c r="Y415" s="1"/>
    </row>
    <row r="416" spans="2:25">
      <c r="B416" s="14"/>
      <c r="F416" s="1"/>
      <c r="G416" s="1"/>
      <c r="H416" s="4"/>
      <c r="I416" s="1"/>
      <c r="J416" s="1"/>
      <c r="K416" s="1"/>
      <c r="L416" s="8"/>
      <c r="V416" s="13"/>
      <c r="W416" s="13"/>
      <c r="X416" s="1"/>
      <c r="Y416" s="1"/>
    </row>
    <row r="417" spans="1:25">
      <c r="B417" s="14"/>
      <c r="F417" s="1"/>
      <c r="G417" s="1"/>
      <c r="H417" s="4"/>
      <c r="I417" s="1"/>
      <c r="J417" s="1"/>
      <c r="K417" s="1"/>
      <c r="L417" s="8"/>
      <c r="V417" s="13"/>
      <c r="W417" s="13"/>
      <c r="X417" s="1"/>
      <c r="Y417" s="1"/>
    </row>
    <row r="418" spans="1:25">
      <c r="B418" s="14"/>
      <c r="F418" s="1"/>
      <c r="G418" s="1"/>
      <c r="H418" s="4"/>
      <c r="I418" s="1"/>
      <c r="J418" s="1"/>
      <c r="K418" s="1"/>
      <c r="L418" s="8"/>
      <c r="V418" s="13"/>
      <c r="W418" s="13"/>
      <c r="X418" s="1"/>
      <c r="Y418" s="1"/>
    </row>
    <row r="419" spans="1:25">
      <c r="B419" s="14"/>
      <c r="F419" s="1"/>
      <c r="G419" s="1"/>
      <c r="H419" s="4"/>
      <c r="I419" s="1"/>
      <c r="J419" s="1"/>
      <c r="K419" s="1"/>
      <c r="L419" s="8"/>
      <c r="V419" s="13"/>
      <c r="W419" s="13"/>
      <c r="X419" s="1"/>
      <c r="Y419" s="1"/>
    </row>
    <row r="420" spans="1:25">
      <c r="B420" s="14"/>
      <c r="F420" s="1"/>
      <c r="G420" s="1"/>
      <c r="H420" s="4"/>
      <c r="I420" s="1"/>
      <c r="J420" s="1"/>
      <c r="K420" s="1"/>
      <c r="L420" s="8"/>
      <c r="V420" s="13"/>
      <c r="W420" s="13"/>
      <c r="X420" s="1"/>
      <c r="Y420" s="1"/>
    </row>
    <row r="421" spans="1:25">
      <c r="B421" s="14"/>
      <c r="F421" s="1"/>
      <c r="G421" s="1"/>
      <c r="H421" s="4"/>
      <c r="I421" s="1"/>
      <c r="J421" s="1"/>
      <c r="K421" s="1"/>
      <c r="L421" s="8"/>
      <c r="V421" s="13"/>
      <c r="W421" s="13"/>
      <c r="X421" s="1"/>
      <c r="Y421" s="1"/>
    </row>
    <row r="422" spans="1:25">
      <c r="B422" s="14"/>
      <c r="F422" s="1"/>
      <c r="G422" s="1"/>
      <c r="H422" s="4"/>
      <c r="I422" s="1"/>
      <c r="J422" s="1"/>
      <c r="K422" s="1"/>
      <c r="L422" s="8"/>
      <c r="V422" s="13"/>
      <c r="W422" s="13"/>
      <c r="X422" s="1"/>
      <c r="Y422" s="1"/>
    </row>
    <row r="423" spans="1:25">
      <c r="B423" s="14"/>
      <c r="F423" s="1"/>
      <c r="G423" s="1"/>
      <c r="H423" s="4"/>
      <c r="I423" s="1"/>
      <c r="J423" s="1"/>
      <c r="K423" s="1"/>
      <c r="L423" s="8"/>
      <c r="V423" s="13"/>
      <c r="W423" s="13"/>
      <c r="X423" s="1"/>
      <c r="Y423" s="1"/>
    </row>
    <row r="424" spans="1:25">
      <c r="B424" s="14"/>
      <c r="F424" s="1"/>
      <c r="G424" s="1"/>
      <c r="H424" s="4"/>
      <c r="I424" s="1"/>
      <c r="J424" s="1"/>
      <c r="K424" s="1"/>
      <c r="L424" s="8"/>
      <c r="V424" s="13"/>
      <c r="W424" s="13"/>
      <c r="X424" s="1"/>
      <c r="Y424" s="1"/>
    </row>
    <row r="425" spans="1:25">
      <c r="B425" s="14"/>
      <c r="F425" s="1"/>
      <c r="G425" s="1"/>
      <c r="H425" s="4"/>
      <c r="I425" s="1"/>
      <c r="J425" s="1"/>
      <c r="K425" s="1"/>
      <c r="L425" s="8"/>
      <c r="V425" s="13"/>
      <c r="W425" s="13"/>
      <c r="X425" s="1"/>
      <c r="Y425" s="1"/>
    </row>
    <row r="426" spans="1:25">
      <c r="B426" s="14"/>
      <c r="F426" s="1"/>
      <c r="G426" s="1"/>
      <c r="H426" s="4"/>
      <c r="I426" s="1"/>
      <c r="J426" s="1"/>
      <c r="K426" s="1"/>
      <c r="L426" s="8"/>
      <c r="V426" s="13"/>
      <c r="W426" s="13"/>
      <c r="X426" s="1"/>
      <c r="Y426" s="1"/>
    </row>
    <row r="427" spans="1:25">
      <c r="B427" s="14"/>
      <c r="F427" s="1"/>
      <c r="G427" s="1"/>
      <c r="H427" s="4"/>
      <c r="I427" s="1"/>
      <c r="J427" s="1"/>
      <c r="K427" s="1"/>
      <c r="L427" s="8"/>
      <c r="V427" s="13"/>
      <c r="W427" s="13"/>
      <c r="X427" s="1"/>
      <c r="Y427" s="1"/>
    </row>
    <row r="428" spans="1:25">
      <c r="B428" s="14"/>
      <c r="F428" s="1"/>
      <c r="G428" s="1"/>
      <c r="H428" s="4"/>
      <c r="I428" s="1"/>
      <c r="J428" s="1"/>
      <c r="K428" s="1"/>
      <c r="L428" s="8"/>
      <c r="V428" s="13"/>
      <c r="W428" s="13"/>
      <c r="X428" s="1"/>
      <c r="Y428" s="1"/>
    </row>
    <row r="429" spans="1:25">
      <c r="B429" s="14"/>
      <c r="F429" s="1"/>
      <c r="G429" s="1"/>
      <c r="H429" s="4"/>
      <c r="I429" s="1"/>
      <c r="J429" s="1"/>
      <c r="K429" s="1"/>
      <c r="L429" s="8"/>
      <c r="V429" s="13"/>
      <c r="W429" s="13"/>
      <c r="X429" s="1"/>
      <c r="Y429" s="1"/>
    </row>
    <row r="430" spans="1:25">
      <c r="A430" s="5" t="s">
        <v>1611</v>
      </c>
      <c r="B430" s="4"/>
      <c r="C430" s="1"/>
      <c r="D430"/>
      <c r="E430"/>
      <c r="H430" s="1" t="str">
        <f>IF(AND(ISNUMBER(L436),ISNUMBER(R438)),L436,"")</f>
        <v/>
      </c>
      <c r="I430" s="1" t="str">
        <f t="shared" ref="I430:I450" si="52">IF(AND(ISNUMBER(L436),ISNUMBER(R438)),R438,"")</f>
        <v/>
      </c>
      <c r="K430" s="5" t="s">
        <v>1611</v>
      </c>
      <c r="M430" s="1"/>
      <c r="N430" s="1" t="s">
        <v>1597</v>
      </c>
      <c r="O430" s="1" t="s">
        <v>1597</v>
      </c>
      <c r="P430" s="1" t="s">
        <v>1597</v>
      </c>
      <c r="Q430" s="4"/>
      <c r="V430" s="13"/>
      <c r="W430" s="13"/>
      <c r="X430" s="1">
        <v>-641.32351489257815</v>
      </c>
      <c r="Y430" s="1">
        <v>-1124.2409787597658</v>
      </c>
    </row>
    <row r="431" spans="1:25">
      <c r="A431" s="3">
        <f>COUNT(A433:A542)</f>
        <v>110</v>
      </c>
      <c r="B431" s="4"/>
      <c r="C431" s="1"/>
      <c r="D431"/>
      <c r="E431"/>
      <c r="G431" s="6"/>
      <c r="H431" s="1"/>
      <c r="I431" s="1" t="str">
        <f t="shared" si="52"/>
        <v/>
      </c>
      <c r="K431" s="3">
        <f>COUNT(K433:K543)</f>
        <v>111</v>
      </c>
      <c r="L431" s="1"/>
      <c r="N431"/>
      <c r="O431" s="4"/>
    </row>
    <row r="432" spans="1:25">
      <c r="A432" s="38" t="s">
        <v>1599</v>
      </c>
      <c r="B432" s="38"/>
      <c r="C432" s="10"/>
      <c r="D432"/>
      <c r="E432"/>
      <c r="G432" s="4"/>
      <c r="I432" s="1" t="str">
        <f t="shared" si="52"/>
        <v/>
      </c>
      <c r="K432" s="39" t="s">
        <v>1598</v>
      </c>
      <c r="L432" s="39"/>
      <c r="M432" s="10"/>
      <c r="N432"/>
      <c r="O432"/>
      <c r="Q432" s="6"/>
      <c r="R432" s="5"/>
    </row>
    <row r="433" spans="1:19">
      <c r="A433" s="1">
        <v>-408.26639617919926</v>
      </c>
      <c r="B433" s="1">
        <v>-616.93078723144538</v>
      </c>
      <c r="C433" s="10"/>
      <c r="D433" s="10"/>
      <c r="E433" s="10"/>
      <c r="G433" s="4"/>
      <c r="I433" s="1" t="str">
        <f t="shared" si="52"/>
        <v/>
      </c>
      <c r="K433" s="1">
        <v>59.299829414367679</v>
      </c>
      <c r="L433" s="1">
        <v>35.659999580383293</v>
      </c>
      <c r="M433" s="16"/>
      <c r="N433" s="10"/>
      <c r="O433"/>
      <c r="Q433" s="1"/>
      <c r="R433" s="1"/>
    </row>
    <row r="434" spans="1:19">
      <c r="A434" s="1">
        <v>-137.00000003051758</v>
      </c>
      <c r="B434" s="1">
        <v>-280.29997302246096</v>
      </c>
      <c r="D434"/>
      <c r="E434"/>
      <c r="I434" s="1" t="str">
        <f t="shared" si="52"/>
        <v/>
      </c>
      <c r="K434" s="1">
        <v>86.190401596069336</v>
      </c>
      <c r="L434" s="1">
        <v>64.999999519348151</v>
      </c>
      <c r="N434"/>
      <c r="O434"/>
      <c r="Q434" s="1"/>
      <c r="R434" s="1"/>
      <c r="S434" s="4"/>
    </row>
    <row r="435" spans="1:19">
      <c r="A435" s="1">
        <v>-127.0680994720459</v>
      </c>
      <c r="B435" s="1">
        <v>-202.92400000000001</v>
      </c>
      <c r="D435"/>
      <c r="E435"/>
      <c r="H435" s="1" t="str">
        <f t="shared" ref="H435:H450" si="53">IF(AND(ISNUMBER(L441),ISNUMBER(R443)),L441,"")</f>
        <v/>
      </c>
      <c r="I435" s="1" t="str">
        <f t="shared" si="52"/>
        <v/>
      </c>
      <c r="K435" s="1">
        <v>96.231999999999999</v>
      </c>
      <c r="L435" s="1">
        <v>83.68</v>
      </c>
      <c r="N435"/>
      <c r="O435" s="10"/>
      <c r="P435" s="10"/>
      <c r="Q435" s="10"/>
      <c r="R435" s="10"/>
      <c r="S435" s="4"/>
    </row>
    <row r="436" spans="1:19">
      <c r="A436" s="1">
        <v>-411.11981701660159</v>
      </c>
      <c r="B436" s="1">
        <v>-576.59996655273437</v>
      </c>
      <c r="D436"/>
      <c r="E436"/>
      <c r="H436" s="1" t="str">
        <f t="shared" si="53"/>
        <v/>
      </c>
      <c r="I436" s="1" t="str">
        <f t="shared" si="52"/>
        <v/>
      </c>
      <c r="K436" s="1">
        <v>72.132159042358396</v>
      </c>
      <c r="L436" s="1">
        <v>51.212159042358401</v>
      </c>
      <c r="N436"/>
      <c r="O436"/>
      <c r="S436" s="4"/>
    </row>
    <row r="437" spans="1:19">
      <c r="A437" s="1">
        <v>-671.0999759521485</v>
      </c>
      <c r="B437" s="1">
        <v>-1406.9000061035156</v>
      </c>
      <c r="D437"/>
      <c r="E437"/>
      <c r="H437" s="1" t="str">
        <f t="shared" si="53"/>
        <v/>
      </c>
      <c r="I437" s="1" t="str">
        <f t="shared" si="52"/>
        <v/>
      </c>
      <c r="K437" s="1">
        <v>172.80001080322268</v>
      </c>
      <c r="L437" s="1">
        <v>175.6999889831543</v>
      </c>
      <c r="N437"/>
      <c r="O437"/>
      <c r="S437" s="4"/>
    </row>
    <row r="438" spans="1:19">
      <c r="A438" s="1">
        <v>-314.55308935546879</v>
      </c>
      <c r="B438" s="1">
        <v>-467.55998895263673</v>
      </c>
      <c r="D438"/>
      <c r="E438"/>
      <c r="H438" s="1" t="str">
        <f t="shared" si="53"/>
        <v/>
      </c>
      <c r="I438" s="1" t="str">
        <f t="shared" si="52"/>
        <v/>
      </c>
      <c r="K438" s="1">
        <v>94.976803192138675</v>
      </c>
      <c r="L438" s="1">
        <v>71.968976913452153</v>
      </c>
      <c r="N438"/>
      <c r="O438"/>
    </row>
    <row r="439" spans="1:19">
      <c r="A439" s="1">
        <v>-305.33199029541015</v>
      </c>
      <c r="B439" s="1">
        <v>-657.29997741699219</v>
      </c>
      <c r="D439"/>
      <c r="E439"/>
      <c r="H439" s="1" t="str">
        <f t="shared" si="53"/>
        <v/>
      </c>
      <c r="I439" s="1" t="str">
        <f t="shared" si="52"/>
        <v/>
      </c>
      <c r="K439" s="1">
        <v>97.650003860473646</v>
      </c>
      <c r="L439" s="1">
        <v>73.519997192382817</v>
      </c>
      <c r="N439"/>
      <c r="O439"/>
    </row>
    <row r="440" spans="1:19">
      <c r="A440" s="1">
        <v>-436.68412341308596</v>
      </c>
      <c r="B440" s="1">
        <v>-567.35042553710934</v>
      </c>
      <c r="D440"/>
      <c r="E440"/>
      <c r="H440" s="1" t="str">
        <f t="shared" si="53"/>
        <v/>
      </c>
      <c r="I440" s="1" t="str">
        <f t="shared" si="52"/>
        <v/>
      </c>
      <c r="K440" s="1">
        <v>82.709996841430666</v>
      </c>
      <c r="L440" s="1">
        <v>66.546514892578131</v>
      </c>
      <c r="N440"/>
      <c r="O440"/>
    </row>
    <row r="441" spans="1:19">
      <c r="A441" s="1">
        <v>-451.00000347900391</v>
      </c>
      <c r="B441" s="1">
        <v>-992.275029296875</v>
      </c>
      <c r="D441"/>
      <c r="E441"/>
      <c r="H441" s="1" t="str">
        <f t="shared" si="53"/>
        <v/>
      </c>
      <c r="I441" s="1" t="str">
        <f t="shared" si="52"/>
        <v/>
      </c>
      <c r="K441" s="1">
        <v>99.419996871948243</v>
      </c>
      <c r="L441" s="1">
        <v>76.220003845214848</v>
      </c>
      <c r="N441"/>
      <c r="O441"/>
    </row>
    <row r="442" spans="1:19">
      <c r="A442" s="1">
        <v>-514.99998974609377</v>
      </c>
      <c r="B442" s="1">
        <v>-922.34899719238285</v>
      </c>
      <c r="D442"/>
      <c r="E442"/>
      <c r="H442" s="1" t="str">
        <f t="shared" si="53"/>
        <v/>
      </c>
      <c r="I442" s="1" t="str">
        <f t="shared" si="52"/>
        <v/>
      </c>
      <c r="K442" s="1">
        <v>83.069998260498068</v>
      </c>
      <c r="L442" s="1">
        <v>75.000000366210941</v>
      </c>
      <c r="N442"/>
      <c r="O442"/>
    </row>
    <row r="443" spans="1:19">
      <c r="A443" s="1">
        <v>-312.50000152587893</v>
      </c>
      <c r="B443" s="1">
        <v>-673.00000073242188</v>
      </c>
      <c r="D443"/>
      <c r="E443"/>
      <c r="H443" s="1" t="str">
        <f t="shared" si="53"/>
        <v/>
      </c>
      <c r="I443" s="1" t="str">
        <f t="shared" si="52"/>
        <v/>
      </c>
      <c r="K443" s="1">
        <v>109.19999951171876</v>
      </c>
      <c r="L443" s="1">
        <v>81.96000386047362</v>
      </c>
      <c r="N443"/>
      <c r="O443"/>
    </row>
    <row r="444" spans="1:19">
      <c r="A444" s="1">
        <v>-219.10000311279299</v>
      </c>
      <c r="B444" s="1">
        <v>-542.7067319335938</v>
      </c>
      <c r="D444"/>
      <c r="E444"/>
      <c r="H444" s="1" t="str">
        <f t="shared" si="53"/>
        <v/>
      </c>
      <c r="I444" s="1" t="str">
        <f t="shared" si="52"/>
        <v/>
      </c>
      <c r="K444" s="1">
        <v>108.06999838256836</v>
      </c>
      <c r="L444" s="1">
        <v>77.800016723632794</v>
      </c>
      <c r="N444"/>
      <c r="O444"/>
    </row>
    <row r="445" spans="1:19">
      <c r="A445" s="1">
        <v>-341.29998736572264</v>
      </c>
      <c r="B445" s="1">
        <v>-711.28</v>
      </c>
      <c r="D445"/>
      <c r="E445"/>
      <c r="H445" s="1" t="str">
        <f t="shared" si="53"/>
        <v/>
      </c>
      <c r="I445" s="1" t="str">
        <f t="shared" si="52"/>
        <v/>
      </c>
      <c r="K445" s="1">
        <v>118.05999586486816</v>
      </c>
      <c r="L445" s="1">
        <v>87.000007766723641</v>
      </c>
      <c r="N445"/>
      <c r="O445"/>
    </row>
    <row r="446" spans="1:19">
      <c r="A446" s="1">
        <v>-641.32351489257815</v>
      </c>
      <c r="B446" s="1">
        <v>-1124.2409787597658</v>
      </c>
      <c r="D446"/>
      <c r="E446"/>
      <c r="H446" s="1" t="str">
        <f t="shared" si="53"/>
        <v/>
      </c>
      <c r="I446" s="1" t="str">
        <f t="shared" si="52"/>
        <v/>
      </c>
      <c r="K446" s="1">
        <v>89.61997952270508</v>
      </c>
      <c r="L446" s="1">
        <v>57.253860054016116</v>
      </c>
      <c r="N446"/>
      <c r="O446"/>
    </row>
    <row r="447" spans="1:19">
      <c r="A447" s="1">
        <v>-442.31001245117187</v>
      </c>
      <c r="B447" s="1">
        <v>-557.09995751953124</v>
      </c>
      <c r="D447"/>
      <c r="E447"/>
      <c r="H447" s="1" t="str">
        <f t="shared" si="53"/>
        <v/>
      </c>
      <c r="I447" s="1" t="str">
        <f t="shared" si="52"/>
        <v/>
      </c>
      <c r="K447" s="1">
        <v>101.16999911499023</v>
      </c>
      <c r="L447" s="1">
        <v>92.960001998901376</v>
      </c>
      <c r="N447"/>
      <c r="O447"/>
    </row>
    <row r="448" spans="1:19">
      <c r="A448" s="1">
        <v>-481.28969659423831</v>
      </c>
      <c r="B448" s="1">
        <v>-854.99997863769534</v>
      </c>
      <c r="D448"/>
      <c r="E448"/>
      <c r="H448" s="1" t="str">
        <f t="shared" si="53"/>
        <v/>
      </c>
      <c r="I448" s="1" t="str">
        <f t="shared" si="52"/>
        <v/>
      </c>
      <c r="K448" s="1">
        <v>118.2398010559082</v>
      </c>
      <c r="L448" s="1">
        <v>92.269997283935552</v>
      </c>
      <c r="N448"/>
      <c r="O448"/>
    </row>
    <row r="449" spans="1:15">
      <c r="A449" s="1">
        <v>-496.22242553710942</v>
      </c>
      <c r="B449" s="1">
        <v>-1027.0000075683595</v>
      </c>
      <c r="D449"/>
      <c r="E449"/>
      <c r="H449" s="1" t="str">
        <f t="shared" si="53"/>
        <v/>
      </c>
      <c r="I449" s="1" t="str">
        <f t="shared" si="52"/>
        <v/>
      </c>
      <c r="K449" s="1">
        <v>75.814003707885746</v>
      </c>
      <c r="L449" s="1">
        <v>53.350022094726562</v>
      </c>
      <c r="N449"/>
      <c r="O449"/>
    </row>
    <row r="450" spans="1:15">
      <c r="A450" s="1">
        <v>-388.29998376464846</v>
      </c>
      <c r="B450" s="1">
        <v>-781.79996142578125</v>
      </c>
      <c r="D450"/>
      <c r="E450"/>
      <c r="H450" s="1" t="str">
        <f t="shared" si="53"/>
        <v/>
      </c>
      <c r="I450" s="1" t="str">
        <f t="shared" si="52"/>
        <v/>
      </c>
      <c r="K450" s="1">
        <v>115.30000094604493</v>
      </c>
      <c r="L450" s="1">
        <v>86.869999938964853</v>
      </c>
      <c r="N450"/>
      <c r="O450"/>
    </row>
    <row r="451" spans="1:15">
      <c r="A451" s="1">
        <v>-435.22001708984379</v>
      </c>
      <c r="B451" s="1">
        <v>-559.70001831054685</v>
      </c>
      <c r="D451"/>
      <c r="E451"/>
      <c r="H451" s="1"/>
      <c r="I451" s="1"/>
      <c r="K451" s="1">
        <v>95.230003631591799</v>
      </c>
      <c r="L451" s="1">
        <v>77.699999038696291</v>
      </c>
      <c r="N451"/>
      <c r="O451"/>
    </row>
    <row r="452" spans="1:15">
      <c r="A452" s="1">
        <v>-173.20000173950197</v>
      </c>
      <c r="B452" s="1">
        <v>-468.608</v>
      </c>
      <c r="D452"/>
      <c r="E452"/>
      <c r="H452" s="1"/>
      <c r="I452" s="1"/>
      <c r="K452" s="1">
        <v>104.18160638427734</v>
      </c>
      <c r="L452" s="1">
        <v>88.700811172485359</v>
      </c>
      <c r="N452"/>
      <c r="O452"/>
    </row>
    <row r="453" spans="1:15">
      <c r="A453" s="1">
        <v>-289.99998864746095</v>
      </c>
      <c r="B453" s="1">
        <v>-711.28</v>
      </c>
      <c r="D453"/>
      <c r="E453"/>
      <c r="H453" s="1"/>
      <c r="I453" s="1"/>
      <c r="K453" s="1">
        <v>95.000002059936534</v>
      </c>
      <c r="L453" s="1">
        <v>104.60000000000001</v>
      </c>
      <c r="N453"/>
      <c r="O453"/>
    </row>
    <row r="454" spans="1:15">
      <c r="A454" s="1">
        <v>-431.00000976562501</v>
      </c>
      <c r="B454" s="1">
        <v>-962.30001721191411</v>
      </c>
      <c r="D454"/>
      <c r="E454"/>
      <c r="H454" s="1" t="str">
        <f>IF(AND(ISNUMBER(L460),ISNUMBER(E551)),L460,"")</f>
        <v/>
      </c>
      <c r="I454" s="1" t="str">
        <f>IF(AND(ISNUMBER(L460),ISNUMBER(E551)),E551,"")</f>
        <v/>
      </c>
      <c r="K454" s="1">
        <v>109.99999734497071</v>
      </c>
      <c r="L454" s="1">
        <v>75.300005538940439</v>
      </c>
      <c r="N454"/>
      <c r="O454"/>
    </row>
    <row r="455" spans="1:15">
      <c r="A455" s="1">
        <v>-359.40560638427735</v>
      </c>
      <c r="B455" s="1">
        <v>-675.99997265625007</v>
      </c>
      <c r="D455"/>
      <c r="E455"/>
      <c r="H455" s="1" t="str">
        <f>IF(AND(ISNUMBER(L461),ISNUMBER(E552)),L461,"")</f>
        <v/>
      </c>
      <c r="I455" s="1" t="str">
        <f>IF(AND(ISNUMBER(L461),ISNUMBER(E552)),E552,"")</f>
        <v/>
      </c>
      <c r="K455" s="1">
        <v>135.98000000000002</v>
      </c>
      <c r="L455" s="1">
        <v>106.00000019836426</v>
      </c>
      <c r="N455"/>
      <c r="O455"/>
    </row>
    <row r="456" spans="1:15">
      <c r="A456" s="1">
        <v>-415.99999053955082</v>
      </c>
      <c r="B456" s="1">
        <v>-764.39999658203124</v>
      </c>
      <c r="D456"/>
      <c r="E456"/>
      <c r="H456" s="1" t="str">
        <f>IF(AND(ISNUMBER(L462),ISNUMBER(E553)),L462,"")</f>
        <v/>
      </c>
      <c r="I456" s="1" t="str">
        <f>IF(AND(ISNUMBER(L462),ISNUMBER(E553)),E553,"")</f>
        <v/>
      </c>
      <c r="K456" s="1">
        <v>111.49999926757813</v>
      </c>
      <c r="L456" s="1">
        <v>73.680003143310543</v>
      </c>
      <c r="N456"/>
      <c r="O456"/>
    </row>
    <row r="457" spans="1:15">
      <c r="A457" s="1">
        <v>-325.09678723144532</v>
      </c>
      <c r="B457" s="1">
        <v>-677.00000585937505</v>
      </c>
      <c r="D457"/>
      <c r="E457"/>
      <c r="H457" s="1" t="str">
        <f>IF(AND(ISNUMBER(L463),ISNUMBER(E554)),L463,"")</f>
        <v/>
      </c>
      <c r="I457" s="1" t="str">
        <f>IF(AND(ISNUMBER(L463),ISNUMBER(E554)),E554,"")</f>
        <v/>
      </c>
      <c r="K457" s="1">
        <v>134.10000588989257</v>
      </c>
      <c r="L457" s="1">
        <v>96.19999880981446</v>
      </c>
      <c r="N457"/>
      <c r="O457"/>
    </row>
    <row r="458" spans="1:15">
      <c r="A458" s="1">
        <v>-224.26240957641602</v>
      </c>
      <c r="B458" s="1">
        <v>-422.584</v>
      </c>
      <c r="D458"/>
      <c r="E458"/>
      <c r="H458" s="1" t="str">
        <f>IF(AND(ISNUMBER(L464),ISNUMBER(E555)),L464,"")</f>
        <v/>
      </c>
      <c r="I458" s="1" t="str">
        <f>IF(AND(ISNUMBER(L464),ISNUMBER(E555)),E555,"")</f>
        <v/>
      </c>
      <c r="K458" s="1">
        <v>146.02160638427736</v>
      </c>
      <c r="L458" s="1">
        <v>116.31520478820801</v>
      </c>
      <c r="N458"/>
      <c r="O458"/>
    </row>
    <row r="459" spans="1:15">
      <c r="A459" s="1">
        <v>-795.39004492187507</v>
      </c>
      <c r="B459" s="1">
        <v>-1228.0000417480469</v>
      </c>
      <c r="D459"/>
      <c r="E459"/>
      <c r="H459" s="1"/>
      <c r="I459" s="1"/>
      <c r="K459" s="1">
        <v>108.36799250793457</v>
      </c>
      <c r="L459" s="1">
        <v>68.449995162963887</v>
      </c>
      <c r="N459"/>
      <c r="O459"/>
    </row>
    <row r="460" spans="1:15">
      <c r="A460" s="1">
        <v>-833.84995312500007</v>
      </c>
      <c r="B460" s="1">
        <v>-1217.1259575195313</v>
      </c>
      <c r="D460"/>
      <c r="E460"/>
      <c r="H460" s="1"/>
      <c r="I460" s="1"/>
      <c r="K460" s="1">
        <v>114.80899415588379</v>
      </c>
      <c r="L460" s="1">
        <v>82.123002441406257</v>
      </c>
      <c r="N460"/>
      <c r="O460"/>
    </row>
    <row r="461" spans="1:15">
      <c r="A461" s="1">
        <v>-580.59997167968754</v>
      </c>
      <c r="B461" s="1">
        <v>-1297.0000344238281</v>
      </c>
      <c r="D461"/>
      <c r="E461"/>
      <c r="H461" s="1"/>
      <c r="I461" s="1"/>
      <c r="K461" s="1">
        <v>131.08000329589845</v>
      </c>
      <c r="L461" s="1">
        <v>96.599997726440435</v>
      </c>
      <c r="N461"/>
      <c r="O461"/>
    </row>
    <row r="462" spans="1:15">
      <c r="A462" s="1">
        <v>-935.40005615234384</v>
      </c>
      <c r="B462" s="1">
        <v>-1584.0620424804688</v>
      </c>
      <c r="D462"/>
      <c r="E462"/>
      <c r="H462" s="1"/>
      <c r="I462" s="1"/>
      <c r="K462" s="1">
        <v>143.92998944091798</v>
      </c>
      <c r="L462" s="1">
        <v>109.2699951324463</v>
      </c>
      <c r="N462"/>
      <c r="O462"/>
    </row>
    <row r="463" spans="1:15">
      <c r="A463" s="1">
        <v>-855.19999804687495</v>
      </c>
      <c r="B463" s="1">
        <v>-1208.758085205078</v>
      </c>
      <c r="D463"/>
      <c r="E463"/>
      <c r="H463" s="1"/>
      <c r="I463" s="1"/>
      <c r="K463" s="1">
        <v>123.66649266052249</v>
      </c>
      <c r="L463" s="1">
        <v>96.399363830566415</v>
      </c>
      <c r="N463" s="1"/>
      <c r="O463"/>
    </row>
    <row r="464" spans="1:15">
      <c r="A464" s="1">
        <v>-424.03578466796876</v>
      </c>
      <c r="B464" s="1">
        <v>-910.00001721191404</v>
      </c>
      <c r="D464"/>
      <c r="E464"/>
      <c r="H464" s="1"/>
      <c r="I464" s="1"/>
      <c r="K464" s="1">
        <v>158.15500527954103</v>
      </c>
      <c r="L464" s="1">
        <v>96.000003341674812</v>
      </c>
      <c r="N464" s="1"/>
      <c r="O464"/>
    </row>
    <row r="465" spans="1:15">
      <c r="A465" s="1">
        <v>-544.40003381347663</v>
      </c>
      <c r="B465" s="1">
        <v>-1159.9999545898438</v>
      </c>
      <c r="D465"/>
      <c r="E465"/>
      <c r="H465" s="1"/>
      <c r="I465" s="1"/>
      <c r="K465" s="1">
        <v>122.90000430297852</v>
      </c>
      <c r="L465" s="1">
        <v>93.880000305175784</v>
      </c>
      <c r="N465" s="1"/>
      <c r="O465"/>
    </row>
    <row r="466" spans="1:15">
      <c r="A466" s="1">
        <v>-530.00000897216796</v>
      </c>
      <c r="B466" s="1">
        <v>-1190.0000568847656</v>
      </c>
      <c r="D466" s="4"/>
      <c r="K466" s="1">
        <v>142.00000643920899</v>
      </c>
      <c r="L466" s="1">
        <v>109.99999734497071</v>
      </c>
      <c r="N466" s="1"/>
      <c r="O466"/>
    </row>
    <row r="467" spans="1:15">
      <c r="A467" s="1">
        <v>-399.48830212402345</v>
      </c>
      <c r="B467" s="1">
        <v>-990.4000308837891</v>
      </c>
      <c r="D467" s="4"/>
      <c r="K467" s="1">
        <v>142.256</v>
      </c>
      <c r="L467" s="1">
        <v>111.99999990844726</v>
      </c>
      <c r="N467" s="1"/>
      <c r="O467"/>
    </row>
    <row r="468" spans="1:15">
      <c r="A468" s="1">
        <v>-961.09996459960939</v>
      </c>
      <c r="B468" s="1">
        <v>-1569.8369787597658</v>
      </c>
      <c r="D468" s="4"/>
      <c r="K468" s="1">
        <v>159.4799981994629</v>
      </c>
      <c r="L468" s="1">
        <v>110.91999565124512</v>
      </c>
      <c r="N468" s="1"/>
      <c r="O468"/>
    </row>
    <row r="469" spans="1:15">
      <c r="A469" s="1">
        <v>-988.09996728515625</v>
      </c>
      <c r="B469" s="1">
        <v>-1505.4028935546876</v>
      </c>
      <c r="D469" s="4"/>
      <c r="K469" s="1">
        <v>164.46999725341797</v>
      </c>
      <c r="L469" s="1">
        <v>115.47840159606935</v>
      </c>
      <c r="N469" s="1"/>
      <c r="O469"/>
    </row>
    <row r="470" spans="1:15">
      <c r="A470" s="1">
        <v>-1025.3000660400392</v>
      </c>
      <c r="B470" s="1">
        <v>-1668.9980852050783</v>
      </c>
      <c r="D470" s="4"/>
      <c r="K470" s="1">
        <v>150.20598944091796</v>
      </c>
      <c r="L470" s="1">
        <v>115.73000596618652</v>
      </c>
      <c r="N470" s="1"/>
      <c r="O470"/>
    </row>
    <row r="471" spans="1:15">
      <c r="A471" s="1">
        <v>-879.47678723144531</v>
      </c>
      <c r="B471" s="1">
        <v>-1422.56</v>
      </c>
      <c r="D471" s="4"/>
      <c r="K471" s="1">
        <v>158.99200000000002</v>
      </c>
      <c r="L471" s="1">
        <v>102.50800000000001</v>
      </c>
      <c r="N471" s="1"/>
      <c r="O471"/>
    </row>
    <row r="472" spans="1:15">
      <c r="A472" s="1">
        <v>-1018.1999835205079</v>
      </c>
      <c r="B472" s="1">
        <v>-1699.5400849609375</v>
      </c>
      <c r="D472" s="4"/>
      <c r="K472" s="1">
        <v>151.46099472045898</v>
      </c>
      <c r="L472" s="1">
        <v>114.77100770568848</v>
      </c>
      <c r="N472" s="1"/>
      <c r="O472"/>
    </row>
    <row r="473" spans="1:15">
      <c r="A473" s="1">
        <v>-721.70003442382813</v>
      </c>
      <c r="B473" s="1">
        <v>-1435.5000363769532</v>
      </c>
      <c r="D473" s="4"/>
      <c r="K473" s="1">
        <v>139.69999072265625</v>
      </c>
      <c r="L473" s="1">
        <v>87.899999343872068</v>
      </c>
      <c r="N473" s="1"/>
      <c r="O473"/>
    </row>
    <row r="474" spans="1:15">
      <c r="A474" s="1">
        <v>-974.40001037597665</v>
      </c>
      <c r="B474" s="1">
        <v>-1598.9999746093752</v>
      </c>
      <c r="D474" s="4"/>
      <c r="K474" s="1">
        <v>166.0999990234375</v>
      </c>
      <c r="L474" s="1">
        <v>128.99999775695801</v>
      </c>
      <c r="N474" s="1"/>
      <c r="O474"/>
    </row>
    <row r="475" spans="1:15">
      <c r="A475" s="1">
        <v>-977.79995727539063</v>
      </c>
      <c r="B475" s="1">
        <v>-1593.9999362792969</v>
      </c>
      <c r="D475" s="4"/>
      <c r="K475" s="1">
        <v>146.19999905395508</v>
      </c>
      <c r="L475" s="1">
        <v>110.59999971008301</v>
      </c>
      <c r="N475" s="1"/>
      <c r="O475"/>
    </row>
    <row r="476" spans="1:15">
      <c r="A476" s="1">
        <v>-804.50002563476562</v>
      </c>
      <c r="B476" s="1">
        <v>-1179.8880000000001</v>
      </c>
      <c r="D476" s="4"/>
      <c r="K476" s="1">
        <v>122.58999975585938</v>
      </c>
      <c r="L476" s="1">
        <v>96.231999999999999</v>
      </c>
      <c r="N476" s="1"/>
      <c r="O476"/>
    </row>
    <row r="477" spans="1:15">
      <c r="A477" s="1">
        <v>-868.99999658203126</v>
      </c>
      <c r="B477" s="1">
        <v>-1200.808</v>
      </c>
      <c r="D477" s="4"/>
      <c r="K477" s="1">
        <v>133.88800000000001</v>
      </c>
      <c r="L477" s="1">
        <v>100.416</v>
      </c>
      <c r="N477" s="1"/>
      <c r="O477"/>
    </row>
    <row r="478" spans="1:15">
      <c r="A478" s="1">
        <v>-1040.9000477294921</v>
      </c>
      <c r="B478" s="1">
        <v>-1679.4579575195314</v>
      </c>
      <c r="D478" s="4"/>
      <c r="K478" s="1">
        <v>153.42730426025392</v>
      </c>
      <c r="L478" s="1">
        <v>120.7920994720459</v>
      </c>
      <c r="N478" s="1"/>
      <c r="O478"/>
    </row>
    <row r="479" spans="1:15">
      <c r="A479" s="1">
        <v>-264.002014251709</v>
      </c>
      <c r="B479" s="1">
        <v>-711.28</v>
      </c>
      <c r="D479" s="4"/>
      <c r="K479" s="1">
        <v>123.80040287780763</v>
      </c>
      <c r="L479" s="1">
        <v>108.78400000000001</v>
      </c>
      <c r="N479" s="1"/>
      <c r="O479"/>
    </row>
    <row r="480" spans="1:15">
      <c r="A480" s="1">
        <v>-998.72085107421879</v>
      </c>
      <c r="B480" s="1">
        <v>-1707.0720000000001</v>
      </c>
      <c r="D480" s="4"/>
      <c r="K480" s="1">
        <v>155.37999932861328</v>
      </c>
      <c r="L480" s="1">
        <v>117.98880319213868</v>
      </c>
      <c r="N480" s="1"/>
      <c r="O480"/>
    </row>
    <row r="481" spans="1:15">
      <c r="A481" s="1">
        <v>-959.59997863769536</v>
      </c>
      <c r="B481" s="1">
        <v>-1586.6998981933593</v>
      </c>
      <c r="D481" s="4"/>
      <c r="K481" s="1">
        <v>161.7000029602051</v>
      </c>
      <c r="L481" s="1">
        <v>126.10989924621583</v>
      </c>
      <c r="N481" s="1"/>
      <c r="O481"/>
    </row>
    <row r="482" spans="1:15">
      <c r="A482" s="1">
        <v>-1058.8000291748046</v>
      </c>
      <c r="B482" s="1">
        <v>-1689.0811064453126</v>
      </c>
      <c r="D482" s="4"/>
      <c r="K482" s="1">
        <v>153.30180532836914</v>
      </c>
      <c r="L482" s="1">
        <v>121.21099584960938</v>
      </c>
      <c r="N482" s="1"/>
      <c r="O482"/>
    </row>
    <row r="483" spans="1:15">
      <c r="A483" s="1">
        <v>-1059.6999569091797</v>
      </c>
      <c r="B483" s="1">
        <v>-1688.9129445800781</v>
      </c>
      <c r="D483" s="4"/>
      <c r="K483" s="1">
        <v>150.9586957397461</v>
      </c>
      <c r="L483" s="1">
        <v>115.26920478820801</v>
      </c>
      <c r="N483" s="1"/>
      <c r="O483"/>
    </row>
    <row r="484" spans="1:15">
      <c r="A484" s="1">
        <v>-863.70002490234378</v>
      </c>
      <c r="B484" s="1">
        <v>-1501.4000793457033</v>
      </c>
      <c r="D484" s="4"/>
      <c r="K484" s="1">
        <v>163.89999301147461</v>
      </c>
      <c r="L484" s="1">
        <v>123.40000494384766</v>
      </c>
      <c r="N484" s="1"/>
      <c r="O484"/>
    </row>
    <row r="485" spans="1:15">
      <c r="A485" s="1">
        <v>-896.80001306152349</v>
      </c>
      <c r="B485" s="1">
        <v>-1528.9999487304688</v>
      </c>
      <c r="D485" s="4"/>
      <c r="K485" s="1">
        <v>165.19999148559572</v>
      </c>
      <c r="L485" s="1">
        <v>124.89999888610841</v>
      </c>
      <c r="N485" s="1"/>
      <c r="O485"/>
    </row>
    <row r="486" spans="1:15">
      <c r="A486" s="1">
        <v>-118.40720478820801</v>
      </c>
      <c r="B486" s="1">
        <v>-348.52718084716798</v>
      </c>
      <c r="D486" s="4"/>
      <c r="K486" s="1">
        <v>164.35999615478516</v>
      </c>
      <c r="L486" s="1">
        <v>114.22319680786133</v>
      </c>
      <c r="N486" s="1"/>
      <c r="O486"/>
    </row>
    <row r="487" spans="1:15">
      <c r="A487" s="1">
        <v>-714.2000407714844</v>
      </c>
      <c r="B487" s="1">
        <v>-1400.0000068359375</v>
      </c>
      <c r="D487" s="4"/>
      <c r="K487" s="1">
        <v>145.80000811767579</v>
      </c>
      <c r="L487" s="1">
        <v>96.000003341674812</v>
      </c>
      <c r="N487" s="1"/>
      <c r="O487"/>
    </row>
    <row r="488" spans="1:15">
      <c r="A488" s="1">
        <v>-379.07039361572265</v>
      </c>
      <c r="B488" s="1">
        <v>-910.43842553710942</v>
      </c>
      <c r="D488" s="4"/>
      <c r="K488" s="1">
        <v>176.98319680786133</v>
      </c>
      <c r="L488" s="1">
        <v>122.59120478820802</v>
      </c>
      <c r="N488" s="1"/>
      <c r="O488"/>
    </row>
    <row r="489" spans="1:15">
      <c r="A489" s="1">
        <v>-994.5369787597657</v>
      </c>
      <c r="B489" s="1">
        <v>-1692.4000368652344</v>
      </c>
      <c r="D489" s="4"/>
      <c r="K489" s="1">
        <v>166.71000076293947</v>
      </c>
      <c r="L489" s="1">
        <v>118.62000073242189</v>
      </c>
      <c r="N489" s="1"/>
      <c r="O489"/>
    </row>
    <row r="490" spans="1:15">
      <c r="A490" s="1">
        <v>-251.04000000000002</v>
      </c>
      <c r="B490" s="1">
        <v>-920.48</v>
      </c>
      <c r="D490" s="4"/>
      <c r="K490" s="1">
        <v>209.20000000000002</v>
      </c>
      <c r="L490" s="1">
        <v>150.624</v>
      </c>
      <c r="N490" s="1"/>
      <c r="O490"/>
    </row>
    <row r="491" spans="1:15">
      <c r="A491" s="1">
        <v>-820.99999890136723</v>
      </c>
      <c r="B491" s="1">
        <v>-1168.9999980468751</v>
      </c>
      <c r="D491" s="4"/>
      <c r="K491" s="1">
        <v>195.30000772094726</v>
      </c>
      <c r="L491" s="1">
        <v>151.46080319213868</v>
      </c>
      <c r="N491" s="1"/>
      <c r="O491"/>
    </row>
    <row r="492" spans="1:15">
      <c r="A492" s="1">
        <v>-447.99999963378906</v>
      </c>
      <c r="B492" s="1">
        <v>-1236.9999575195313</v>
      </c>
      <c r="D492" s="4"/>
      <c r="K492" s="1">
        <v>184.99999771118163</v>
      </c>
      <c r="L492" s="1">
        <v>142.00000643920899</v>
      </c>
      <c r="N492" s="1"/>
      <c r="O492"/>
    </row>
    <row r="493" spans="1:15">
      <c r="A493" s="1">
        <v>-987.09999792480471</v>
      </c>
      <c r="B493" s="1">
        <v>-1681.1310212402345</v>
      </c>
      <c r="D493" s="4"/>
      <c r="K493" s="1">
        <v>148.11360638427735</v>
      </c>
      <c r="L493" s="1">
        <v>94.830363830566412</v>
      </c>
      <c r="N493" s="1"/>
      <c r="O493"/>
    </row>
    <row r="494" spans="1:15">
      <c r="A494" s="1">
        <v>-524.67357446289066</v>
      </c>
      <c r="B494" s="1">
        <v>-1174.9999418945313</v>
      </c>
      <c r="D494" s="4"/>
      <c r="K494" s="1">
        <v>142.00500213623047</v>
      </c>
      <c r="L494" s="1">
        <v>96.000003341674812</v>
      </c>
      <c r="N494" s="1"/>
      <c r="O494"/>
    </row>
    <row r="495" spans="1:15">
      <c r="A495" s="1">
        <v>-381.99921276855468</v>
      </c>
      <c r="B495" s="1">
        <v>-914.99903405761722</v>
      </c>
      <c r="D495" s="4"/>
      <c r="K495" s="1">
        <v>184.096</v>
      </c>
      <c r="L495" s="1">
        <v>127.23539945983887</v>
      </c>
      <c r="N495" s="1"/>
      <c r="O495"/>
    </row>
    <row r="496" spans="1:15">
      <c r="A496" s="1">
        <v>-995.79200000000003</v>
      </c>
      <c r="B496" s="1">
        <v>-1692.0099575195313</v>
      </c>
      <c r="D496" s="4"/>
      <c r="K496" s="1">
        <v>168.60000222778322</v>
      </c>
      <c r="L496" s="1">
        <v>118.82559840393067</v>
      </c>
      <c r="N496" s="1"/>
      <c r="O496"/>
    </row>
    <row r="497" spans="1:15">
      <c r="A497" s="1">
        <v>-361.0000158081055</v>
      </c>
      <c r="B497" s="1">
        <v>-941.40000000000009</v>
      </c>
      <c r="D497" s="4"/>
      <c r="K497" s="1">
        <v>230.12</v>
      </c>
      <c r="L497" s="1">
        <v>175.72800000000001</v>
      </c>
      <c r="N497" s="1"/>
      <c r="O497"/>
    </row>
    <row r="498" spans="1:15">
      <c r="A498" s="1">
        <v>-999.976</v>
      </c>
      <c r="B498" s="1">
        <v>-1718.3689787597657</v>
      </c>
      <c r="D498" s="4"/>
      <c r="K498" s="1">
        <v>136.81680319213868</v>
      </c>
      <c r="L498" s="1">
        <v>99.441001144409185</v>
      </c>
      <c r="N498" s="1"/>
      <c r="O498"/>
    </row>
    <row r="499" spans="1:15">
      <c r="A499" s="1">
        <v>-254.80560638427735</v>
      </c>
      <c r="B499" s="1">
        <v>-836.80000000000007</v>
      </c>
      <c r="D499" s="4"/>
      <c r="K499" s="1">
        <v>154.80799999999999</v>
      </c>
      <c r="L499" s="1">
        <v>156.9</v>
      </c>
      <c r="N499" s="1"/>
      <c r="O499"/>
    </row>
    <row r="500" spans="1:15">
      <c r="A500" s="1">
        <v>-983.99998437500005</v>
      </c>
      <c r="B500" s="1">
        <v>-1779.9999831542968</v>
      </c>
      <c r="D500" s="4"/>
      <c r="K500" s="1">
        <v>200.00000097656252</v>
      </c>
      <c r="L500" s="1">
        <v>151.00000201416017</v>
      </c>
      <c r="N500" s="1"/>
      <c r="O500"/>
    </row>
    <row r="501" spans="1:15">
      <c r="A501" s="1">
        <v>-1019.2009743652344</v>
      </c>
      <c r="B501" s="1">
        <v>-1914.1999189453127</v>
      </c>
      <c r="D501" s="4"/>
      <c r="K501" s="1">
        <v>197.09989511108398</v>
      </c>
      <c r="L501" s="1">
        <v>151.67000000000002</v>
      </c>
      <c r="N501" s="1"/>
      <c r="O501"/>
    </row>
    <row r="502" spans="1:15">
      <c r="A502" s="1">
        <v>-1186.7579931640626</v>
      </c>
      <c r="B502" s="1">
        <v>-2098.0381218261718</v>
      </c>
      <c r="D502" s="4"/>
      <c r="K502" s="1">
        <v>190.37200000000001</v>
      </c>
      <c r="L502" s="1">
        <v>147.0470011291504</v>
      </c>
      <c r="N502" s="1"/>
      <c r="O502"/>
    </row>
    <row r="503" spans="1:15">
      <c r="A503" s="1">
        <v>-323.84160638427738</v>
      </c>
      <c r="B503" s="1">
        <v>-857.72</v>
      </c>
      <c r="D503" s="4"/>
      <c r="K503" s="1">
        <v>203.00000482177734</v>
      </c>
      <c r="L503" s="1">
        <v>175.72800000000001</v>
      </c>
      <c r="N503" s="1"/>
      <c r="O503"/>
    </row>
    <row r="504" spans="1:15">
      <c r="A504" s="1">
        <v>-979.79995983886727</v>
      </c>
      <c r="B504" s="1">
        <v>-1911.3000524902345</v>
      </c>
      <c r="D504" s="4"/>
      <c r="K504" s="1">
        <v>180.89999884033202</v>
      </c>
      <c r="L504" s="1">
        <v>104.60000000000001</v>
      </c>
      <c r="N504" s="1"/>
      <c r="O504"/>
    </row>
    <row r="505" spans="1:15">
      <c r="A505" s="1">
        <v>-512.95836169433596</v>
      </c>
      <c r="B505" s="1">
        <v>-1447.9999406738282</v>
      </c>
      <c r="D505" s="4"/>
      <c r="K505" s="1">
        <v>219.99999468994142</v>
      </c>
      <c r="L505" s="1">
        <v>165.00000399780274</v>
      </c>
      <c r="N505" s="1"/>
      <c r="O505"/>
    </row>
    <row r="506" spans="1:15">
      <c r="A506" s="1">
        <v>-527.18403192138669</v>
      </c>
      <c r="B506" s="1">
        <v>-1370.0000322265626</v>
      </c>
      <c r="D506" s="4"/>
      <c r="K506" s="1">
        <v>200.00000097656252</v>
      </c>
      <c r="L506" s="1">
        <v>159.99999758911133</v>
      </c>
      <c r="N506" s="1"/>
      <c r="O506"/>
    </row>
    <row r="507" spans="1:15">
      <c r="A507" s="1">
        <v>-797.47042553710935</v>
      </c>
      <c r="B507" s="1">
        <v>-1813.8000073242188</v>
      </c>
      <c r="D507" s="4"/>
      <c r="K507" s="1">
        <v>210.45519680786134</v>
      </c>
      <c r="L507" s="1">
        <v>160.24719680786137</v>
      </c>
      <c r="N507" s="1"/>
      <c r="O507"/>
    </row>
    <row r="508" spans="1:15">
      <c r="A508" s="1">
        <v>-858.97521276855468</v>
      </c>
      <c r="B508" s="1">
        <v>-1903.5999755859375</v>
      </c>
      <c r="D508" s="4"/>
      <c r="K508" s="1">
        <v>221.75200000000001</v>
      </c>
      <c r="L508" s="1">
        <v>173.29999548339845</v>
      </c>
      <c r="N508" s="1"/>
      <c r="O508"/>
    </row>
    <row r="509" spans="1:15">
      <c r="A509" s="1">
        <v>-1687.000981201172</v>
      </c>
      <c r="B509" s="1">
        <v>-2023.2819370117188</v>
      </c>
      <c r="D509" s="4"/>
      <c r="K509" s="1">
        <v>303.00109063720703</v>
      </c>
      <c r="L509" s="1">
        <v>260.66321276855467</v>
      </c>
      <c r="N509" s="1"/>
      <c r="O509"/>
    </row>
    <row r="510" spans="1:15">
      <c r="A510" s="1">
        <v>-1039.0000229492189</v>
      </c>
      <c r="B510" s="1">
        <v>-2082.9999565429689</v>
      </c>
      <c r="D510" s="4"/>
      <c r="K510" s="1">
        <v>242.70128787231445</v>
      </c>
      <c r="L510" s="1">
        <v>179.50000662231446</v>
      </c>
      <c r="N510" s="1"/>
      <c r="O510"/>
    </row>
    <row r="511" spans="1:15">
      <c r="A511" s="1">
        <v>-1143.0000285644533</v>
      </c>
      <c r="B511" s="1">
        <v>-2196.6</v>
      </c>
      <c r="D511" s="4"/>
      <c r="K511" s="1">
        <v>238.50000244140625</v>
      </c>
      <c r="L511" s="1">
        <v>230.12</v>
      </c>
      <c r="N511" s="1"/>
      <c r="O511"/>
    </row>
    <row r="512" spans="1:15">
      <c r="A512" s="1">
        <v>-598.29999755859376</v>
      </c>
      <c r="B512" s="1">
        <v>-1750.0000085449219</v>
      </c>
      <c r="D512" s="4"/>
      <c r="K512" s="1">
        <v>238.488</v>
      </c>
      <c r="L512" s="1">
        <v>222.99999853515627</v>
      </c>
      <c r="N512" s="1"/>
      <c r="O512"/>
    </row>
    <row r="513" spans="1:15">
      <c r="A513" s="1">
        <v>-1066.4999783935548</v>
      </c>
      <c r="B513" s="1">
        <v>-2197.6998833007815</v>
      </c>
      <c r="D513" s="4"/>
      <c r="K513" s="1">
        <v>285.49999884033207</v>
      </c>
      <c r="L513" s="1">
        <v>227.80000149536133</v>
      </c>
      <c r="N513" s="1"/>
      <c r="O513"/>
    </row>
    <row r="514" spans="1:15">
      <c r="A514" s="1">
        <v>117.57039361572267</v>
      </c>
      <c r="B514" s="1">
        <v>-238.488</v>
      </c>
      <c r="D514" s="4"/>
      <c r="K514" s="1">
        <v>151.87919680786135</v>
      </c>
      <c r="L514" s="1">
        <v>104.60000000000001</v>
      </c>
      <c r="N514" s="1"/>
      <c r="O514"/>
    </row>
    <row r="515" spans="1:15">
      <c r="A515" s="1">
        <v>-435.13600000000002</v>
      </c>
      <c r="B515" s="1">
        <v>-523</v>
      </c>
      <c r="D515" s="4"/>
      <c r="K515" s="1">
        <v>112.968</v>
      </c>
      <c r="L515" s="1">
        <v>98.699994033813482</v>
      </c>
      <c r="N515" s="1"/>
      <c r="O515"/>
    </row>
    <row r="516" spans="1:15">
      <c r="A516" s="1">
        <v>-1000.3939786376953</v>
      </c>
      <c r="B516" s="1">
        <v>-1148.9260424804688</v>
      </c>
      <c r="D516" s="4"/>
      <c r="K516" s="1">
        <v>100.416</v>
      </c>
      <c r="L516" s="1">
        <v>94.14</v>
      </c>
      <c r="N516" s="1"/>
      <c r="O516"/>
    </row>
    <row r="517" spans="1:15">
      <c r="A517" s="1">
        <v>-931.00001220703132</v>
      </c>
      <c r="B517" s="1">
        <v>-1140.000056640625</v>
      </c>
      <c r="D517" s="4"/>
      <c r="K517" s="1">
        <v>105.60000128173829</v>
      </c>
      <c r="L517" s="1">
        <v>96.000003341674812</v>
      </c>
      <c r="N517" s="1"/>
      <c r="O517"/>
    </row>
    <row r="518" spans="1:15">
      <c r="A518" s="1">
        <v>-390.78560638427734</v>
      </c>
      <c r="B518" s="1">
        <v>-753.12</v>
      </c>
      <c r="D518" s="4"/>
      <c r="K518" s="1">
        <v>129.70399201965333</v>
      </c>
      <c r="L518" s="1">
        <v>100.416</v>
      </c>
      <c r="N518" s="1"/>
      <c r="O518"/>
    </row>
    <row r="519" spans="1:15">
      <c r="A519" s="1">
        <v>-543.92000000000007</v>
      </c>
      <c r="B519" s="1">
        <v>-962.32</v>
      </c>
      <c r="D519" s="4"/>
      <c r="K519" s="1">
        <v>129.70399201965333</v>
      </c>
      <c r="L519" s="1">
        <v>94.14</v>
      </c>
      <c r="N519" s="1"/>
      <c r="O519"/>
    </row>
    <row r="520" spans="1:15">
      <c r="A520" s="1">
        <v>-133.88800000000001</v>
      </c>
      <c r="B520" s="1">
        <v>-418.40000000000003</v>
      </c>
      <c r="D520" s="4"/>
      <c r="K520" s="1">
        <v>129.70399201965333</v>
      </c>
      <c r="L520" s="1">
        <v>106.69199999999999</v>
      </c>
      <c r="N520" s="1"/>
      <c r="O520"/>
    </row>
    <row r="521" spans="1:15">
      <c r="A521" s="1">
        <v>-163.17600000000002</v>
      </c>
      <c r="B521" s="1">
        <v>-489.52800000000002</v>
      </c>
      <c r="D521" s="4"/>
      <c r="K521" s="1">
        <v>121.336</v>
      </c>
      <c r="L521" s="1">
        <v>92.048000000000002</v>
      </c>
      <c r="N521" s="1"/>
      <c r="O521"/>
    </row>
    <row r="522" spans="1:15">
      <c r="A522" s="1">
        <v>-1232.2010239257813</v>
      </c>
      <c r="B522" s="1">
        <v>-1665.1980356445313</v>
      </c>
      <c r="D522" s="4"/>
      <c r="K522" s="1">
        <v>123.3986961669922</v>
      </c>
      <c r="L522" s="1">
        <v>104.60000000000001</v>
      </c>
      <c r="N522" s="1"/>
      <c r="O522"/>
    </row>
    <row r="523" spans="1:15">
      <c r="A523" s="1">
        <v>-553.12478723144534</v>
      </c>
      <c r="B523" s="1">
        <v>-1087.8400000000001</v>
      </c>
      <c r="D523" s="4"/>
      <c r="K523" s="1">
        <v>154.80799999999999</v>
      </c>
      <c r="L523" s="1">
        <v>108.78400000000001</v>
      </c>
      <c r="N523" s="1"/>
      <c r="O523"/>
    </row>
    <row r="524" spans="1:15">
      <c r="A524" s="1">
        <v>-983.24</v>
      </c>
      <c r="B524" s="1">
        <v>-1112.944</v>
      </c>
      <c r="D524" s="4"/>
      <c r="K524" s="1">
        <v>88.700811172485359</v>
      </c>
      <c r="L524" s="1">
        <v>86.60880319213868</v>
      </c>
      <c r="N524" s="1"/>
      <c r="O524"/>
    </row>
    <row r="525" spans="1:15">
      <c r="A525" s="1">
        <v>-1069.30005859375</v>
      </c>
      <c r="B525" s="1">
        <v>-1504.6000068359376</v>
      </c>
      <c r="D525" s="4"/>
      <c r="K525" s="1">
        <v>138.32299786376953</v>
      </c>
      <c r="L525" s="1">
        <v>119.19800128173829</v>
      </c>
      <c r="N525" s="1"/>
      <c r="O525"/>
    </row>
    <row r="526" spans="1:15">
      <c r="A526" s="1">
        <v>-774.04000000000008</v>
      </c>
      <c r="B526" s="1">
        <v>-1464.4</v>
      </c>
      <c r="D526" s="4"/>
      <c r="K526" s="1">
        <v>151.04240957641602</v>
      </c>
      <c r="L526" s="1">
        <v>119.244</v>
      </c>
      <c r="N526" s="1"/>
      <c r="O526"/>
    </row>
    <row r="527" spans="1:15">
      <c r="A527" s="1">
        <v>-633.99998266601563</v>
      </c>
      <c r="B527" s="1">
        <v>-633.99998266601563</v>
      </c>
      <c r="D527" s="4"/>
      <c r="K527" s="1">
        <v>215.5000048828125</v>
      </c>
      <c r="L527" s="1">
        <v>215.5000048828125</v>
      </c>
      <c r="N527" s="1"/>
      <c r="O527"/>
    </row>
    <row r="528" spans="1:15">
      <c r="A528" s="1">
        <v>-190.37200000000001</v>
      </c>
      <c r="B528" s="1">
        <v>-627.6</v>
      </c>
      <c r="D528" s="4"/>
      <c r="K528" s="1">
        <v>129.70399201965333</v>
      </c>
      <c r="L528" s="1">
        <v>117.152</v>
      </c>
      <c r="N528" s="1"/>
      <c r="O528"/>
    </row>
    <row r="529" spans="1:19">
      <c r="A529" s="1">
        <v>-292.88</v>
      </c>
      <c r="B529" s="1">
        <v>-794.96</v>
      </c>
      <c r="D529" s="4"/>
      <c r="K529" s="1">
        <v>150.624</v>
      </c>
      <c r="L529" s="1">
        <v>119.244</v>
      </c>
      <c r="N529" s="1"/>
      <c r="O529"/>
    </row>
    <row r="530" spans="1:19">
      <c r="A530" s="1">
        <v>-962.32</v>
      </c>
      <c r="B530" s="1">
        <v>-1485.3200000000002</v>
      </c>
      <c r="D530" s="4"/>
      <c r="K530" s="1">
        <v>150.624</v>
      </c>
      <c r="L530" s="1">
        <v>112.968</v>
      </c>
      <c r="N530" s="1"/>
      <c r="O530"/>
    </row>
    <row r="531" spans="1:19">
      <c r="A531" s="1">
        <v>-460.24</v>
      </c>
      <c r="B531" s="1">
        <v>-1023.2159825439453</v>
      </c>
      <c r="D531" s="4"/>
      <c r="K531" s="1">
        <v>163.17600000000002</v>
      </c>
      <c r="L531" s="1">
        <v>108.00000276184082</v>
      </c>
      <c r="N531" s="1"/>
      <c r="O531"/>
    </row>
    <row r="532" spans="1:19">
      <c r="A532" s="1">
        <v>-1020.8960000000001</v>
      </c>
      <c r="B532" s="1">
        <v>-1631.76</v>
      </c>
      <c r="D532" s="4"/>
      <c r="K532" s="1">
        <v>158.99200000000002</v>
      </c>
      <c r="L532" s="1">
        <v>112.968</v>
      </c>
      <c r="N532" s="1"/>
      <c r="O532"/>
    </row>
    <row r="533" spans="1:19">
      <c r="A533" s="1">
        <v>-1243.4839572753906</v>
      </c>
      <c r="B533" s="1">
        <v>-1653.5999743652344</v>
      </c>
      <c r="D533" s="4"/>
      <c r="K533" s="1">
        <v>150.624</v>
      </c>
      <c r="L533" s="1">
        <v>135.49999810791016</v>
      </c>
      <c r="N533" s="1"/>
      <c r="O533"/>
    </row>
    <row r="534" spans="1:19">
      <c r="A534" s="1">
        <v>-990.3527872314454</v>
      </c>
      <c r="B534" s="1">
        <v>-1930.4980852050783</v>
      </c>
      <c r="D534" s="4"/>
      <c r="K534" s="1">
        <v>190.6648946838379</v>
      </c>
      <c r="L534" s="1">
        <v>112.968</v>
      </c>
      <c r="N534" s="1"/>
      <c r="O534"/>
    </row>
    <row r="535" spans="1:19">
      <c r="A535" s="1">
        <v>-1043.9999974365235</v>
      </c>
      <c r="B535" s="1">
        <v>-1944.9999711914063</v>
      </c>
      <c r="D535" s="4"/>
      <c r="K535" s="1">
        <v>193.69999609375</v>
      </c>
      <c r="L535" s="1">
        <v>146.8999871826172</v>
      </c>
      <c r="N535" s="1"/>
      <c r="O535"/>
    </row>
    <row r="536" spans="1:19">
      <c r="A536" s="1">
        <v>-968.69999987792971</v>
      </c>
      <c r="B536" s="1">
        <v>-1850.0000090332032</v>
      </c>
      <c r="D536"/>
      <c r="E536"/>
      <c r="H536" s="1" t="str">
        <f t="shared" ref="H536:H543" si="54">IF(AND(ISNUMBER(L534),ISNUMBER(E625)),L534,"")</f>
        <v/>
      </c>
      <c r="I536" s="1" t="str">
        <f t="shared" ref="I536:I543" si="55">IF(AND(ISNUMBER(L534),ISNUMBER(E625)),E625,"")</f>
        <v/>
      </c>
      <c r="K536" s="1">
        <v>201.00000225830078</v>
      </c>
      <c r="L536" s="1">
        <v>147.25169702148438</v>
      </c>
      <c r="N536" s="1"/>
      <c r="O536"/>
    </row>
    <row r="537" spans="1:19">
      <c r="A537" s="1">
        <v>-476.976</v>
      </c>
      <c r="B537" s="1">
        <v>-1151.0600510253907</v>
      </c>
      <c r="D537"/>
      <c r="E537"/>
      <c r="H537" s="1" t="str">
        <f t="shared" si="54"/>
        <v/>
      </c>
      <c r="I537" s="1" t="str">
        <f t="shared" si="55"/>
        <v/>
      </c>
      <c r="K537" s="1">
        <v>223.84400000000002</v>
      </c>
      <c r="L537" s="1">
        <v>116.39049935913087</v>
      </c>
      <c r="N537" s="1"/>
      <c r="O537"/>
    </row>
    <row r="538" spans="1:19">
      <c r="A538" s="1">
        <v>-815.02648596191409</v>
      </c>
      <c r="B538" s="1">
        <v>-1649.300035888672</v>
      </c>
      <c r="D538"/>
      <c r="E538"/>
      <c r="H538" s="1" t="str">
        <f t="shared" si="54"/>
        <v/>
      </c>
      <c r="I538" s="1" t="str">
        <f t="shared" si="55"/>
        <v/>
      </c>
      <c r="K538" s="1">
        <v>255.99999295043941</v>
      </c>
      <c r="L538" s="1">
        <v>133.99999618530273</v>
      </c>
      <c r="N538" s="1"/>
      <c r="O538"/>
    </row>
    <row r="539" spans="1:19">
      <c r="A539" s="1">
        <v>-334.72</v>
      </c>
      <c r="B539" s="1">
        <v>-1129.68</v>
      </c>
      <c r="D539" s="1" t="str">
        <f>IF(AND(ISNUMBER(#REF!),ISNUMBER(B621)),#REF!,"")</f>
        <v/>
      </c>
      <c r="E539" s="1" t="str">
        <f>IF(AND(ISNUMBER(#REF!),ISNUMBER(B621)),B621,"")</f>
        <v/>
      </c>
      <c r="H539" s="1" t="str">
        <f t="shared" si="54"/>
        <v/>
      </c>
      <c r="I539" s="1" t="str">
        <f t="shared" si="55"/>
        <v/>
      </c>
      <c r="K539" s="1">
        <v>265.68398403930667</v>
      </c>
      <c r="L539" s="1">
        <v>167.36</v>
      </c>
      <c r="N539" s="1"/>
      <c r="O539"/>
    </row>
    <row r="540" spans="1:19">
      <c r="A540" s="1">
        <v>-2164.8001699218753</v>
      </c>
      <c r="B540" s="1">
        <v>-2534.3898159179689</v>
      </c>
      <c r="C540" s="1"/>
      <c r="D540"/>
      <c r="E540"/>
      <c r="H540" s="1" t="str">
        <f t="shared" si="54"/>
        <v/>
      </c>
      <c r="I540" s="1" t="str">
        <f t="shared" si="55"/>
        <v/>
      </c>
      <c r="K540" s="1">
        <v>271.99999749755858</v>
      </c>
      <c r="L540" s="1">
        <v>269.99999493408205</v>
      </c>
      <c r="N540" s="1"/>
      <c r="O540"/>
    </row>
    <row r="541" spans="1:19">
      <c r="A541" s="1">
        <v>-1029.2640638427736</v>
      </c>
      <c r="B541" s="1">
        <v>-1940.9999660644532</v>
      </c>
      <c r="C541" s="1"/>
      <c r="D541"/>
      <c r="E541"/>
      <c r="H541" s="1" t="str">
        <f t="shared" si="54"/>
        <v/>
      </c>
      <c r="I541" s="1" t="str">
        <f t="shared" si="55"/>
        <v/>
      </c>
      <c r="K541" s="1">
        <v>259.40798403930665</v>
      </c>
      <c r="L541" s="1">
        <v>200.00000097656252</v>
      </c>
      <c r="N541" s="1"/>
      <c r="O541"/>
    </row>
    <row r="542" spans="1:19">
      <c r="A542" s="1">
        <v>-410.03200000000004</v>
      </c>
      <c r="B542" s="1">
        <v>-1198.7160000000001</v>
      </c>
      <c r="C542" s="1"/>
      <c r="D542"/>
      <c r="E542"/>
      <c r="H542" s="1" t="str">
        <f t="shared" si="54"/>
        <v/>
      </c>
      <c r="I542" s="1" t="str">
        <f t="shared" si="55"/>
        <v/>
      </c>
      <c r="K542" s="1">
        <v>225.93600000000001</v>
      </c>
      <c r="L542" s="1">
        <v>128.867204788208</v>
      </c>
      <c r="N542" s="1"/>
      <c r="O542"/>
    </row>
    <row r="543" spans="1:19">
      <c r="A543" s="9">
        <v>-5.0208001995086669</v>
      </c>
      <c r="B543" s="9">
        <v>-220.49680319213869</v>
      </c>
      <c r="C543" s="1"/>
      <c r="D543"/>
      <c r="E543"/>
      <c r="H543" s="1" t="str">
        <f t="shared" si="54"/>
        <v/>
      </c>
      <c r="I543" s="1" t="str">
        <f t="shared" si="55"/>
        <v/>
      </c>
      <c r="K543" s="1">
        <v>84.516803192138681</v>
      </c>
      <c r="L543" s="1">
        <v>65.688795211791998</v>
      </c>
      <c r="N543" s="1"/>
      <c r="O543"/>
    </row>
    <row r="544" spans="1:19">
      <c r="B544" s="1"/>
      <c r="C544" s="1"/>
      <c r="D544"/>
      <c r="L544" s="4"/>
      <c r="M544" s="1"/>
      <c r="N544"/>
      <c r="O544"/>
      <c r="R544" s="1" t="str">
        <f>IF(AND(ISNUMBER(L542),ISNUMBER(E633)),L542,"")</f>
        <v/>
      </c>
      <c r="S544" s="1" t="str">
        <f>IF(AND(ISNUMBER(L542),ISNUMBER(E633)),E633,"")</f>
        <v/>
      </c>
    </row>
    <row r="545" spans="1:17">
      <c r="D545"/>
      <c r="F545" s="1"/>
      <c r="L545" s="4"/>
      <c r="M545" s="1"/>
      <c r="N545"/>
      <c r="O545"/>
    </row>
    <row r="546" spans="1:17">
      <c r="A546" s="3">
        <f>COUNT(A548:A647)</f>
        <v>100</v>
      </c>
      <c r="D546"/>
      <c r="E546"/>
      <c r="K546" s="3">
        <f>COUNT(K548:K613)</f>
        <v>66</v>
      </c>
      <c r="N546"/>
      <c r="O546"/>
      <c r="P546" s="5"/>
    </row>
    <row r="547" spans="1:17">
      <c r="A547" s="5" t="s">
        <v>1607</v>
      </c>
      <c r="D547"/>
      <c r="E547"/>
      <c r="K547" s="38" t="s">
        <v>1610</v>
      </c>
      <c r="L547" s="38"/>
      <c r="M547" s="10"/>
      <c r="N547"/>
      <c r="O547"/>
      <c r="P547" s="1"/>
      <c r="Q547" s="5"/>
    </row>
    <row r="548" spans="1:17">
      <c r="A548" s="1">
        <v>48.027804562435811</v>
      </c>
      <c r="B548" s="1">
        <v>41.814870294207985</v>
      </c>
      <c r="C548" s="10"/>
      <c r="D548"/>
      <c r="E548"/>
      <c r="K548" s="8">
        <v>3.4041845275313481E-2</v>
      </c>
      <c r="L548" s="8">
        <v>1.6347020606215772E-2</v>
      </c>
      <c r="N548"/>
      <c r="O548"/>
      <c r="P548" s="1"/>
      <c r="Q548" s="4"/>
    </row>
    <row r="549" spans="1:17">
      <c r="A549" s="1">
        <v>52.550021293863857</v>
      </c>
      <c r="B549" s="1">
        <v>52.000169149880264</v>
      </c>
      <c r="D549"/>
      <c r="E549"/>
      <c r="K549" s="8">
        <v>3.9709071244688796E-2</v>
      </c>
      <c r="L549" s="8">
        <v>1.9305832667949704E-2</v>
      </c>
      <c r="N549"/>
      <c r="P549" s="1"/>
      <c r="Q549" s="4"/>
    </row>
    <row r="550" spans="1:17">
      <c r="A550" s="1">
        <v>52.977162837527885</v>
      </c>
      <c r="B550" s="1">
        <v>51.921152189455697</v>
      </c>
      <c r="D550"/>
      <c r="E550"/>
      <c r="K550" s="8">
        <v>4.2805039040001672E-2</v>
      </c>
      <c r="L550" s="8">
        <v>3.5999977195608865E-2</v>
      </c>
      <c r="N550"/>
      <c r="P550" s="1"/>
    </row>
    <row r="551" spans="1:17">
      <c r="A551" s="1">
        <v>50.483360349924574</v>
      </c>
      <c r="B551" s="1">
        <v>46.557004144372613</v>
      </c>
      <c r="C551" s="5"/>
      <c r="D551" s="5"/>
      <c r="E551"/>
      <c r="K551" s="8">
        <v>4.4826222488100045E-2</v>
      </c>
      <c r="L551" s="8">
        <v>2.5080802569905043E-2</v>
      </c>
      <c r="N551"/>
      <c r="O551" s="1" t="str">
        <f t="shared" ref="O551:O580" si="56">IF(AND(ISNUMBER(L469),ISNUMBER(E560)),L469,"")</f>
        <v/>
      </c>
      <c r="P551" s="1" t="str">
        <f t="shared" ref="P551:P578" si="57">IF(AND(ISNUMBER(L469),ISNUMBER(E560)),E560,"")</f>
        <v/>
      </c>
    </row>
    <row r="552" spans="1:17">
      <c r="A552" s="1">
        <v>144.00022282667817</v>
      </c>
      <c r="B552" s="1">
        <v>133.99907150717311</v>
      </c>
      <c r="C552" s="1"/>
      <c r="D552" s="12"/>
      <c r="E552"/>
      <c r="K552" s="8">
        <v>4.7595533075209223E-2</v>
      </c>
      <c r="L552" s="8">
        <v>9.034362607086785E-2</v>
      </c>
      <c r="N552"/>
      <c r="O552" s="1" t="str">
        <f t="shared" si="56"/>
        <v/>
      </c>
      <c r="P552" s="1" t="str">
        <f t="shared" si="57"/>
        <v/>
      </c>
    </row>
    <row r="553" spans="1:17">
      <c r="A553" s="1">
        <v>86.647065558830263</v>
      </c>
      <c r="B553" s="1">
        <v>65.26946797442443</v>
      </c>
      <c r="C553" s="1"/>
      <c r="D553" s="12"/>
      <c r="E553"/>
      <c r="K553" s="8">
        <v>5.8056690826732676E-2</v>
      </c>
      <c r="L553" s="8">
        <v>6.059369125192321E-2</v>
      </c>
      <c r="N553"/>
      <c r="O553" s="1" t="str">
        <f t="shared" si="56"/>
        <v/>
      </c>
      <c r="P553" s="1" t="str">
        <f t="shared" si="57"/>
        <v/>
      </c>
    </row>
    <row r="554" spans="1:17">
      <c r="A554" s="1">
        <v>71.669734412774119</v>
      </c>
      <c r="B554" s="1">
        <v>64.059968624371251</v>
      </c>
      <c r="D554"/>
      <c r="E554"/>
      <c r="K554" s="8">
        <v>6.0622507023909221E-2</v>
      </c>
      <c r="L554" s="8">
        <v>3.4162047757467673E-2</v>
      </c>
      <c r="N554"/>
      <c r="O554" s="1" t="str">
        <f t="shared" si="56"/>
        <v/>
      </c>
      <c r="P554" s="1" t="str">
        <f t="shared" si="57"/>
        <v/>
      </c>
    </row>
    <row r="555" spans="1:17">
      <c r="A555" s="1">
        <v>51.440022682636005</v>
      </c>
      <c r="B555" s="1">
        <v>49.139250968419987</v>
      </c>
      <c r="D555"/>
      <c r="E555"/>
      <c r="K555" s="8">
        <v>6.2398307364267422E-2</v>
      </c>
      <c r="L555" s="8">
        <v>3.890084657076124E-2</v>
      </c>
      <c r="N555"/>
      <c r="O555" s="1" t="str">
        <f t="shared" si="56"/>
        <v/>
      </c>
      <c r="P555" s="1" t="str">
        <f t="shared" si="57"/>
        <v/>
      </c>
    </row>
    <row r="556" spans="1:17">
      <c r="A556" s="1">
        <v>72.199032039773115</v>
      </c>
      <c r="B556" s="1">
        <v>63.180076915852887</v>
      </c>
      <c r="D556"/>
      <c r="E556"/>
      <c r="K556" s="8">
        <v>6.2643115223786169E-2</v>
      </c>
      <c r="L556" s="8">
        <v>3.738961581893907E-2</v>
      </c>
      <c r="N556"/>
      <c r="O556" s="1" t="str">
        <f t="shared" si="56"/>
        <v/>
      </c>
      <c r="P556" s="1" t="str">
        <f t="shared" si="57"/>
        <v/>
      </c>
    </row>
    <row r="557" spans="1:17">
      <c r="A557" s="1">
        <v>69.82962532672795</v>
      </c>
      <c r="B557" s="1">
        <v>65.999835375913477</v>
      </c>
      <c r="D557"/>
      <c r="E557"/>
      <c r="K557" s="8">
        <v>6.3013357655238147E-2</v>
      </c>
      <c r="L557" s="8">
        <v>3.4274890096675073E-2</v>
      </c>
      <c r="N557"/>
      <c r="O557" s="1" t="str">
        <f t="shared" si="56"/>
        <v/>
      </c>
      <c r="P557" s="1" t="str">
        <f t="shared" si="57"/>
        <v/>
      </c>
    </row>
    <row r="558" spans="1:17">
      <c r="A558" s="1">
        <v>78.500199152671058</v>
      </c>
      <c r="B558" s="1">
        <v>68.780214421399933</v>
      </c>
      <c r="D558"/>
      <c r="E558"/>
      <c r="K558" s="8">
        <v>6.4245559322906903E-2</v>
      </c>
      <c r="L558" s="8">
        <v>3.6089644210743281E-2</v>
      </c>
      <c r="N558"/>
      <c r="O558" s="1" t="str">
        <f t="shared" si="56"/>
        <v/>
      </c>
      <c r="P558" s="1" t="str">
        <f t="shared" si="57"/>
        <v/>
      </c>
    </row>
    <row r="559" spans="1:17">
      <c r="A559" s="1">
        <v>71.880085271259048</v>
      </c>
      <c r="B559" s="1">
        <v>65.814966226814974</v>
      </c>
      <c r="D559"/>
      <c r="E559"/>
      <c r="K559" s="8">
        <v>6.5938577282347227E-2</v>
      </c>
      <c r="L559" s="8">
        <v>3.9862822082676164E-2</v>
      </c>
      <c r="N559"/>
      <c r="O559" s="1" t="str">
        <f t="shared" si="56"/>
        <v/>
      </c>
      <c r="P559" s="1" t="str">
        <f t="shared" si="57"/>
        <v/>
      </c>
    </row>
    <row r="560" spans="1:17">
      <c r="A560" s="1">
        <v>76.60080517649007</v>
      </c>
      <c r="B560" s="1">
        <v>68.119171884143014</v>
      </c>
      <c r="D560"/>
      <c r="E560"/>
      <c r="K560" s="8">
        <v>6.6607563699577724E-2</v>
      </c>
      <c r="L560" s="8">
        <v>3.8100641098771489E-2</v>
      </c>
      <c r="N560"/>
      <c r="O560" s="1" t="str">
        <f t="shared" si="56"/>
        <v/>
      </c>
      <c r="P560" s="1" t="str">
        <f t="shared" si="57"/>
        <v/>
      </c>
    </row>
    <row r="561" spans="1:16">
      <c r="A561" s="1">
        <v>71.384283877610116</v>
      </c>
      <c r="B561" s="1">
        <v>61.570897754474167</v>
      </c>
      <c r="D561"/>
      <c r="E561"/>
      <c r="K561" s="8">
        <v>6.8002269847338065E-2</v>
      </c>
      <c r="L561" s="8">
        <v>3.2864358791299654E-2</v>
      </c>
      <c r="N561"/>
      <c r="O561" s="1" t="str">
        <f t="shared" si="56"/>
        <v/>
      </c>
      <c r="P561" s="1" t="str">
        <f t="shared" si="57"/>
        <v/>
      </c>
    </row>
    <row r="562" spans="1:16">
      <c r="A562" s="1">
        <v>52.470050886190229</v>
      </c>
      <c r="B562" s="1">
        <v>51.090282700934047</v>
      </c>
      <c r="D562"/>
      <c r="E562"/>
      <c r="K562" s="8">
        <v>7.0103392002197951E-2</v>
      </c>
      <c r="L562" s="8">
        <v>5.4363833864186674E-2</v>
      </c>
      <c r="N562"/>
      <c r="O562" s="1" t="str">
        <f t="shared" si="56"/>
        <v/>
      </c>
      <c r="P562" s="1" t="str">
        <f t="shared" si="57"/>
        <v/>
      </c>
    </row>
    <row r="563" spans="1:16">
      <c r="A563" s="1">
        <v>72.433303619733053</v>
      </c>
      <c r="B563" s="1">
        <v>66.780145150164813</v>
      </c>
      <c r="D563"/>
      <c r="E563"/>
      <c r="K563" s="8">
        <v>7.0196115575678134E-2</v>
      </c>
      <c r="L563" s="8">
        <v>3.8775265350592732E-2</v>
      </c>
      <c r="N563"/>
      <c r="O563" s="1" t="str">
        <f t="shared" si="56"/>
        <v/>
      </c>
      <c r="P563" s="1" t="str">
        <f t="shared" si="57"/>
        <v/>
      </c>
    </row>
    <row r="564" spans="1:16">
      <c r="A564" s="1">
        <v>62.41105263356539</v>
      </c>
      <c r="B564" s="1">
        <v>51.840071306125097</v>
      </c>
      <c r="D564"/>
      <c r="E564"/>
      <c r="K564" s="8">
        <v>7.0217126009647385E-2</v>
      </c>
      <c r="L564" s="8">
        <v>3.7172424570876848E-2</v>
      </c>
      <c r="N564"/>
      <c r="O564" s="1" t="str">
        <f t="shared" si="56"/>
        <v/>
      </c>
      <c r="P564" s="1" t="str">
        <f t="shared" si="57"/>
        <v/>
      </c>
    </row>
    <row r="565" spans="1:16">
      <c r="A565" s="1">
        <v>71.17025906800076</v>
      </c>
      <c r="B565" s="1">
        <v>64.770189168281021</v>
      </c>
      <c r="D565"/>
      <c r="E565"/>
      <c r="K565" s="8">
        <v>7.0913310393760351E-2</v>
      </c>
      <c r="L565" s="8">
        <v>3.943014015969299E-2</v>
      </c>
      <c r="N565"/>
      <c r="O565" s="1" t="str">
        <f t="shared" si="56"/>
        <v/>
      </c>
      <c r="P565" s="1" t="str">
        <f t="shared" si="57"/>
        <v/>
      </c>
    </row>
    <row r="566" spans="1:16">
      <c r="A566" s="1">
        <v>52.259890309775521</v>
      </c>
      <c r="B566" s="1">
        <v>50.629647073064774</v>
      </c>
      <c r="D566"/>
      <c r="E566"/>
      <c r="K566" s="8">
        <v>7.1713717594575233E-2</v>
      </c>
      <c r="L566" s="8">
        <v>5.4210707409463363E-2</v>
      </c>
      <c r="N566"/>
      <c r="O566" s="1" t="str">
        <f t="shared" si="56"/>
        <v/>
      </c>
      <c r="P566" s="1" t="str">
        <f t="shared" si="57"/>
        <v/>
      </c>
    </row>
    <row r="567" spans="1:16">
      <c r="A567" s="1">
        <v>75.273297999999997</v>
      </c>
      <c r="B567" s="1">
        <v>65.943752957001692</v>
      </c>
      <c r="D567"/>
      <c r="E567"/>
      <c r="K567" s="8">
        <v>7.361590833610096E-2</v>
      </c>
      <c r="L567" s="8">
        <v>4.1634608457470731E-2</v>
      </c>
      <c r="N567"/>
      <c r="O567" s="1" t="str">
        <f t="shared" si="56"/>
        <v/>
      </c>
      <c r="P567" s="1" t="str">
        <f t="shared" si="57"/>
        <v/>
      </c>
    </row>
    <row r="568" spans="1:16">
      <c r="A568" s="1">
        <v>71.000203294942068</v>
      </c>
      <c r="B568" s="1">
        <v>92.220087682065966</v>
      </c>
      <c r="D568"/>
      <c r="E568"/>
      <c r="K568" s="8">
        <v>7.722686801487301E-2</v>
      </c>
      <c r="L568" s="8">
        <v>4.8242703003009861E-2</v>
      </c>
      <c r="N568"/>
      <c r="O568" s="1" t="str">
        <f t="shared" si="56"/>
        <v/>
      </c>
      <c r="P568" s="1" t="str">
        <f t="shared" si="57"/>
        <v/>
      </c>
    </row>
    <row r="569" spans="1:16">
      <c r="A569" s="1">
        <v>74.000008185075814</v>
      </c>
      <c r="B569" s="1">
        <v>66.000350799174029</v>
      </c>
      <c r="D569"/>
      <c r="E569"/>
      <c r="K569" s="8">
        <v>7.7851225337224494E-2</v>
      </c>
      <c r="L569" s="8">
        <v>3.4679847397705313E-2</v>
      </c>
      <c r="N569"/>
      <c r="O569" s="1" t="str">
        <f t="shared" si="56"/>
        <v/>
      </c>
      <c r="P569" s="1" t="str">
        <f t="shared" si="57"/>
        <v/>
      </c>
    </row>
    <row r="570" spans="1:16">
      <c r="A570" s="1">
        <v>77.093074777220323</v>
      </c>
      <c r="B570" s="1">
        <v>72.258777026263942</v>
      </c>
      <c r="D570"/>
      <c r="E570"/>
      <c r="K570" s="8">
        <v>7.9714463722043855E-2</v>
      </c>
      <c r="L570" s="8">
        <v>5.6941760750216029E-2</v>
      </c>
      <c r="N570"/>
      <c r="O570" s="1" t="str">
        <f t="shared" si="56"/>
        <v/>
      </c>
      <c r="P570" s="1" t="str">
        <f t="shared" si="57"/>
        <v/>
      </c>
    </row>
    <row r="571" spans="1:16">
      <c r="A571" s="1">
        <v>71.339639649370682</v>
      </c>
      <c r="B571" s="1">
        <v>65.650187602312258</v>
      </c>
      <c r="D571"/>
      <c r="E571"/>
      <c r="K571" s="8">
        <v>8.0507189301000301E-2</v>
      </c>
      <c r="L571" s="8">
        <v>4.4267260530858214E-2</v>
      </c>
      <c r="N571"/>
      <c r="O571" s="1" t="str">
        <f t="shared" si="56"/>
        <v/>
      </c>
      <c r="P571" s="1" t="str">
        <f t="shared" si="57"/>
        <v/>
      </c>
    </row>
    <row r="572" spans="1:16">
      <c r="A572" s="1">
        <v>78.050742830420347</v>
      </c>
      <c r="B572" s="1">
        <v>72.395278002722605</v>
      </c>
      <c r="D572"/>
      <c r="E572"/>
      <c r="K572" s="8">
        <v>8.5719798782054213E-2</v>
      </c>
      <c r="L572" s="8">
        <v>4.0770218155541223E-2</v>
      </c>
      <c r="N572"/>
      <c r="O572" s="1" t="str">
        <f t="shared" si="56"/>
        <v/>
      </c>
      <c r="P572" s="1" t="str">
        <f t="shared" si="57"/>
        <v/>
      </c>
    </row>
    <row r="573" spans="1:16">
      <c r="A573" s="1">
        <v>73.905842798609953</v>
      </c>
      <c r="B573" s="1">
        <v>74.8566676419495</v>
      </c>
      <c r="D573"/>
      <c r="E573"/>
      <c r="K573" s="8">
        <v>8.6253199617076143E-2</v>
      </c>
      <c r="L573" s="8">
        <v>4.9197288051904091E-2</v>
      </c>
      <c r="N573"/>
      <c r="O573" s="1" t="str">
        <f t="shared" si="56"/>
        <v/>
      </c>
      <c r="P573" s="1" t="str">
        <f t="shared" si="57"/>
        <v/>
      </c>
    </row>
    <row r="574" spans="1:16">
      <c r="A574" s="1">
        <v>72.856156706464915</v>
      </c>
      <c r="B574" s="1">
        <v>67.027051985924288</v>
      </c>
      <c r="D574"/>
      <c r="E574"/>
      <c r="K574" s="8">
        <v>8.7069910328794409E-2</v>
      </c>
      <c r="L574" s="8">
        <v>5.3296853050634245E-2</v>
      </c>
      <c r="N574"/>
      <c r="O574" s="1" t="str">
        <f t="shared" si="56"/>
        <v/>
      </c>
      <c r="P574" s="1" t="str">
        <f t="shared" si="57"/>
        <v/>
      </c>
    </row>
    <row r="575" spans="1:16">
      <c r="A575" s="1">
        <v>75.588110878341297</v>
      </c>
      <c r="B575" s="1">
        <v>69.83935708714445</v>
      </c>
      <c r="D575"/>
      <c r="E575"/>
      <c r="K575" s="8">
        <v>8.7723000346085309E-2</v>
      </c>
      <c r="L575" s="8">
        <v>5.1103540983736116E-2</v>
      </c>
      <c r="N575"/>
      <c r="O575" s="1" t="str">
        <f t="shared" si="56"/>
        <v/>
      </c>
      <c r="P575" s="1" t="str">
        <f t="shared" si="57"/>
        <v/>
      </c>
    </row>
    <row r="576" spans="1:16">
      <c r="A576" s="1">
        <v>93.199739476227492</v>
      </c>
      <c r="B576" s="1">
        <v>89.866534966563904</v>
      </c>
      <c r="D576"/>
      <c r="E576"/>
      <c r="K576" s="8">
        <v>8.8663360374370684E-2</v>
      </c>
      <c r="L576" s="8">
        <v>5.9537595657423815E-2</v>
      </c>
      <c r="N576"/>
      <c r="O576" s="1" t="str">
        <f t="shared" si="56"/>
        <v/>
      </c>
      <c r="P576" s="1" t="str">
        <f t="shared" si="57"/>
        <v/>
      </c>
    </row>
    <row r="577" spans="1:16">
      <c r="A577" s="1">
        <v>106.93894193876847</v>
      </c>
      <c r="B577" s="1">
        <v>99.575794153448669</v>
      </c>
      <c r="D577"/>
      <c r="E577"/>
      <c r="K577" s="8">
        <v>8.9826163019075311E-2</v>
      </c>
      <c r="L577" s="8">
        <v>5.4736517070291812E-2</v>
      </c>
      <c r="N577"/>
      <c r="O577" s="1" t="str">
        <f t="shared" si="56"/>
        <v/>
      </c>
      <c r="P577" s="1" t="str">
        <f t="shared" si="57"/>
        <v/>
      </c>
    </row>
    <row r="578" spans="1:16">
      <c r="A578" s="1">
        <v>75.064728879187584</v>
      </c>
      <c r="B578" s="1">
        <v>72.171766956659454</v>
      </c>
      <c r="D578"/>
      <c r="E578"/>
      <c r="K578" s="8">
        <v>9.162403724924495E-2</v>
      </c>
      <c r="L578" s="8">
        <v>4.7628568431829221E-2</v>
      </c>
      <c r="N578"/>
      <c r="O578" s="1" t="str">
        <f t="shared" si="56"/>
        <v/>
      </c>
      <c r="P578" s="1" t="str">
        <f t="shared" si="57"/>
        <v/>
      </c>
    </row>
    <row r="579" spans="1:16">
      <c r="A579" s="1">
        <v>94.995934850928549</v>
      </c>
      <c r="B579" s="1">
        <v>91.000110053797272</v>
      </c>
      <c r="D579"/>
      <c r="E579"/>
      <c r="K579" s="8">
        <v>9.1820408502158751E-2</v>
      </c>
      <c r="L579" s="8">
        <v>6.4990711625485406E-2</v>
      </c>
      <c r="N579"/>
      <c r="O579" s="1" t="str">
        <f t="shared" si="56"/>
        <v/>
      </c>
      <c r="P579" s="1" t="str">
        <f t="shared" ref="P579:P610" si="58">IF(AND(ISNUMBER(L497),ISNUMBER(E588)),E588,"")</f>
        <v/>
      </c>
    </row>
    <row r="580" spans="1:16">
      <c r="A580" s="1">
        <v>91.800324266529927</v>
      </c>
      <c r="B580" s="1">
        <v>78.739772347052863</v>
      </c>
      <c r="D580"/>
      <c r="E580"/>
      <c r="K580" s="8">
        <v>9.2944228588368843E-2</v>
      </c>
      <c r="L580" s="8">
        <v>4.841859470736129E-2</v>
      </c>
      <c r="N580"/>
      <c r="O580" s="1" t="str">
        <f t="shared" si="56"/>
        <v/>
      </c>
      <c r="P580" s="1" t="str">
        <f t="shared" si="58"/>
        <v/>
      </c>
    </row>
    <row r="581" spans="1:16">
      <c r="A581" s="1">
        <v>100.00137586032798</v>
      </c>
      <c r="B581" s="1">
        <v>91.99874778519046</v>
      </c>
      <c r="D581"/>
      <c r="E581"/>
      <c r="K581" s="8">
        <v>9.3545774984685345E-2</v>
      </c>
      <c r="L581" s="8">
        <v>4.6587150942484272E-2</v>
      </c>
      <c r="N581"/>
      <c r="O581" s="1" t="str">
        <f t="shared" ref="O581:O612" si="59">IF(AND(ISNUMBER(L499),ISNUMBER(E590)),L499,"")</f>
        <v/>
      </c>
      <c r="P581" s="1" t="str">
        <f t="shared" si="58"/>
        <v/>
      </c>
    </row>
    <row r="582" spans="1:16">
      <c r="A582" s="1">
        <v>96.941285388035723</v>
      </c>
      <c r="B582" s="1">
        <v>91.39867513579496</v>
      </c>
      <c r="D582"/>
      <c r="E582"/>
      <c r="K582" s="8">
        <v>9.4062925800568506E-2</v>
      </c>
      <c r="L582" s="8">
        <v>4.5752856344662564E-2</v>
      </c>
      <c r="N582"/>
      <c r="O582" s="1" t="str">
        <f t="shared" si="59"/>
        <v/>
      </c>
      <c r="P582" s="1" t="str">
        <f t="shared" si="58"/>
        <v/>
      </c>
    </row>
    <row r="583" spans="1:16">
      <c r="A583" s="1">
        <v>95.347701522962652</v>
      </c>
      <c r="B583" s="1">
        <v>94.569492089691735</v>
      </c>
      <c r="D583"/>
      <c r="E583"/>
      <c r="K583" s="8">
        <v>9.5583383276360498E-2</v>
      </c>
      <c r="L583" s="8">
        <v>4.9686794074767351E-2</v>
      </c>
      <c r="N583"/>
      <c r="O583" s="1" t="str">
        <f t="shared" si="59"/>
        <v/>
      </c>
      <c r="P583" s="1" t="str">
        <f t="shared" si="58"/>
        <v/>
      </c>
    </row>
    <row r="584" spans="1:16">
      <c r="A584" s="1">
        <v>97.685260675734099</v>
      </c>
      <c r="B584" s="1">
        <v>94.966716055350986</v>
      </c>
      <c r="D584"/>
      <c r="E584"/>
      <c r="K584" s="8">
        <v>9.6845857634241084E-2</v>
      </c>
      <c r="L584" s="8">
        <v>5.0392472931035659E-2</v>
      </c>
      <c r="N584"/>
      <c r="O584" s="1" t="str">
        <f t="shared" si="59"/>
        <v/>
      </c>
      <c r="P584" s="1" t="str">
        <f t="shared" si="58"/>
        <v/>
      </c>
    </row>
    <row r="585" spans="1:16">
      <c r="A585" s="1">
        <v>108.9706255250526</v>
      </c>
      <c r="B585" s="1">
        <v>106.74815785677285</v>
      </c>
      <c r="D585"/>
      <c r="E585"/>
      <c r="K585" s="8">
        <v>9.7009194740251409E-2</v>
      </c>
      <c r="L585" s="8">
        <v>5.84335115860578E-2</v>
      </c>
      <c r="N585"/>
      <c r="O585" s="1" t="str">
        <f t="shared" si="59"/>
        <v/>
      </c>
      <c r="P585" s="1" t="str">
        <f t="shared" si="58"/>
        <v/>
      </c>
    </row>
    <row r="586" spans="1:16">
      <c r="A586" s="1">
        <v>98.246181306362672</v>
      </c>
      <c r="B586" s="1">
        <v>88.393608284164216</v>
      </c>
      <c r="D586"/>
      <c r="E586"/>
      <c r="K586" s="8">
        <v>9.8830977729887456E-2</v>
      </c>
      <c r="L586" s="8">
        <v>5.2273391739001349E-2</v>
      </c>
      <c r="N586"/>
      <c r="O586" s="1" t="str">
        <f t="shared" si="59"/>
        <v/>
      </c>
      <c r="P586" s="1" t="str">
        <f t="shared" si="58"/>
        <v/>
      </c>
    </row>
    <row r="587" spans="1:16">
      <c r="A587" s="1">
        <v>97.150117678513482</v>
      </c>
      <c r="B587" s="1">
        <v>92.000391588479403</v>
      </c>
      <c r="D587"/>
      <c r="E587"/>
      <c r="K587" s="8">
        <v>9.9574368493865056E-2</v>
      </c>
      <c r="L587" s="8">
        <v>5.0611837383201311E-2</v>
      </c>
      <c r="N587"/>
      <c r="O587" s="1" t="str">
        <f t="shared" si="59"/>
        <v/>
      </c>
      <c r="P587" s="1" t="str">
        <f t="shared" si="58"/>
        <v/>
      </c>
    </row>
    <row r="588" spans="1:16">
      <c r="A588" s="1">
        <v>82.393838399999993</v>
      </c>
      <c r="B588" s="1">
        <v>75.16948864766006</v>
      </c>
      <c r="D588"/>
      <c r="E588"/>
      <c r="K588" s="8">
        <v>0.10041457264535711</v>
      </c>
      <c r="L588" s="8">
        <v>6.5430935783081998E-2</v>
      </c>
      <c r="N588"/>
      <c r="O588" s="1" t="str">
        <f t="shared" si="59"/>
        <v/>
      </c>
      <c r="P588" s="1" t="str">
        <f t="shared" si="58"/>
        <v/>
      </c>
    </row>
    <row r="589" spans="1:16">
      <c r="A589" s="1">
        <v>80.229001225310327</v>
      </c>
      <c r="B589" s="1">
        <v>75.925708882065976</v>
      </c>
      <c r="D589"/>
      <c r="E589"/>
      <c r="K589" s="8">
        <v>0.10066339991442108</v>
      </c>
      <c r="L589" s="8">
        <v>5.1331804482846501E-2</v>
      </c>
      <c r="N589"/>
      <c r="O589" s="1" t="str">
        <f t="shared" si="59"/>
        <v/>
      </c>
      <c r="P589" s="1" t="str">
        <f t="shared" si="58"/>
        <v/>
      </c>
    </row>
    <row r="590" spans="1:16">
      <c r="A590" s="1">
        <v>99.101989029354542</v>
      </c>
      <c r="B590" s="1">
        <v>92.419776264960376</v>
      </c>
      <c r="D590"/>
      <c r="E590"/>
      <c r="K590" s="8">
        <v>0.1018911386967418</v>
      </c>
      <c r="L590" s="8">
        <v>5.3571917607984659E-2</v>
      </c>
      <c r="N590"/>
      <c r="O590" s="1" t="str">
        <f t="shared" si="59"/>
        <v/>
      </c>
      <c r="P590" s="1" t="str">
        <f t="shared" si="58"/>
        <v/>
      </c>
    </row>
    <row r="591" spans="1:16">
      <c r="A591" s="1">
        <v>92.379483234820498</v>
      </c>
      <c r="B591" s="1">
        <v>98.826161132194528</v>
      </c>
      <c r="D591"/>
      <c r="E591"/>
      <c r="K591" s="8">
        <v>0.10214068365131884</v>
      </c>
      <c r="L591" s="8">
        <v>5.2163986941378054E-2</v>
      </c>
      <c r="N591"/>
      <c r="O591" s="1" t="str">
        <f t="shared" si="59"/>
        <v/>
      </c>
      <c r="P591" s="1" t="str">
        <f t="shared" si="58"/>
        <v/>
      </c>
    </row>
    <row r="592" spans="1:16">
      <c r="A592" s="1">
        <v>98.299402969825906</v>
      </c>
      <c r="B592" s="1">
        <v>91.207910868017052</v>
      </c>
      <c r="D592"/>
      <c r="E592"/>
      <c r="K592" s="8">
        <v>0.10309595221540814</v>
      </c>
      <c r="L592" s="8">
        <v>5.3162012530009781E-2</v>
      </c>
      <c r="N592"/>
      <c r="O592" s="1" t="str">
        <f t="shared" si="59"/>
        <v/>
      </c>
      <c r="P592" s="1" t="str">
        <f t="shared" si="58"/>
        <v/>
      </c>
    </row>
    <row r="593" spans="1:16">
      <c r="A593" s="1">
        <v>101.61702039213867</v>
      </c>
      <c r="B593" s="1">
        <v>92.581483953904907</v>
      </c>
      <c r="D593"/>
      <c r="E593"/>
      <c r="K593" s="8">
        <v>0.10379000401261605</v>
      </c>
      <c r="L593" s="8">
        <v>5.5046129012768827E-2</v>
      </c>
      <c r="N593"/>
      <c r="O593" s="1" t="str">
        <f t="shared" si="59"/>
        <v/>
      </c>
      <c r="P593" s="1" t="str">
        <f t="shared" si="58"/>
        <v/>
      </c>
    </row>
    <row r="594" spans="1:16">
      <c r="A594" s="1">
        <v>100.41144174987144</v>
      </c>
      <c r="B594" s="1">
        <v>92.632970632075967</v>
      </c>
      <c r="D594"/>
      <c r="E594"/>
      <c r="K594" s="8">
        <v>0.1059803621838338</v>
      </c>
      <c r="L594" s="8">
        <v>5.3530915367729456E-2</v>
      </c>
      <c r="N594"/>
      <c r="O594" s="1" t="str">
        <f t="shared" si="59"/>
        <v/>
      </c>
      <c r="P594" s="1" t="str">
        <f t="shared" si="58"/>
        <v/>
      </c>
    </row>
    <row r="595" spans="1:16">
      <c r="A595" s="1">
        <v>87.8644656408282</v>
      </c>
      <c r="B595" s="1">
        <v>93.089318922191907</v>
      </c>
      <c r="D595"/>
      <c r="E595"/>
      <c r="K595" s="8">
        <v>0.10716930874365768</v>
      </c>
      <c r="L595" s="8">
        <v>6.2477527704343325E-2</v>
      </c>
      <c r="N595"/>
      <c r="O595" s="1" t="str">
        <f t="shared" si="59"/>
        <v/>
      </c>
      <c r="P595" s="1" t="str">
        <f t="shared" si="58"/>
        <v/>
      </c>
    </row>
    <row r="596" spans="1:16">
      <c r="A596" s="1">
        <v>102.52568618409707</v>
      </c>
      <c r="B596" s="1">
        <v>95.099818294663564</v>
      </c>
      <c r="D596"/>
      <c r="E596"/>
      <c r="K596" s="8">
        <v>0.11024118582740478</v>
      </c>
      <c r="L596" s="8">
        <v>8.3021278153886394E-2</v>
      </c>
      <c r="N596"/>
      <c r="O596" s="1" t="str">
        <f t="shared" si="59"/>
        <v/>
      </c>
      <c r="P596" s="1" t="str">
        <f t="shared" si="58"/>
        <v/>
      </c>
    </row>
    <row r="597" spans="1:16">
      <c r="A597" s="1">
        <v>101.84891495724132</v>
      </c>
      <c r="B597" s="1">
        <v>94.192666099111861</v>
      </c>
      <c r="D597"/>
      <c r="E597"/>
      <c r="K597" s="8">
        <v>0.11082049005858614</v>
      </c>
      <c r="L597" s="8">
        <v>4.7742509091721348E-2</v>
      </c>
      <c r="N597"/>
      <c r="O597" s="1" t="str">
        <f t="shared" si="59"/>
        <v/>
      </c>
      <c r="P597" s="1" t="str">
        <f t="shared" si="58"/>
        <v/>
      </c>
    </row>
    <row r="598" spans="1:16">
      <c r="A598" s="1">
        <v>100.32095844007368</v>
      </c>
      <c r="B598" s="1">
        <v>91.280357524557132</v>
      </c>
      <c r="D598"/>
      <c r="E598"/>
      <c r="K598" s="8">
        <v>0.11116348681225006</v>
      </c>
      <c r="L598" s="8">
        <v>5.8131448743217712E-2</v>
      </c>
      <c r="N598"/>
      <c r="O598" s="1" t="str">
        <f t="shared" si="59"/>
        <v/>
      </c>
      <c r="P598" s="1" t="str">
        <f t="shared" si="58"/>
        <v/>
      </c>
    </row>
    <row r="599" spans="1:16">
      <c r="A599" s="1">
        <v>92.870201033258354</v>
      </c>
      <c r="B599" s="1">
        <v>83.999840338469042</v>
      </c>
      <c r="D599"/>
      <c r="E599"/>
      <c r="K599" s="8">
        <v>0.11278867303800297</v>
      </c>
      <c r="L599" s="8">
        <v>7.786342466315016E-2</v>
      </c>
      <c r="N599"/>
      <c r="O599" s="1" t="str">
        <f t="shared" si="59"/>
        <v/>
      </c>
      <c r="P599" s="1" t="str">
        <f t="shared" si="58"/>
        <v/>
      </c>
    </row>
    <row r="600" spans="1:16">
      <c r="A600" s="1">
        <v>100.43154651097259</v>
      </c>
      <c r="B600" s="1">
        <v>90.864268681564695</v>
      </c>
      <c r="D600"/>
      <c r="E600"/>
      <c r="K600" s="8">
        <v>0.11737773834791403</v>
      </c>
      <c r="L600" s="8">
        <v>4.6408551007448388E-2</v>
      </c>
      <c r="N600"/>
      <c r="O600" s="1" t="str">
        <f t="shared" si="59"/>
        <v/>
      </c>
      <c r="P600" s="1" t="str">
        <f t="shared" si="58"/>
        <v/>
      </c>
    </row>
    <row r="601" spans="1:16">
      <c r="A601" s="1">
        <v>99.625313180887829</v>
      </c>
      <c r="B601" s="1">
        <v>96.234779730086302</v>
      </c>
      <c r="D601"/>
      <c r="E601"/>
      <c r="K601" s="8">
        <v>0.11837970488803304</v>
      </c>
      <c r="L601" s="8">
        <v>4.7075048252147693E-2</v>
      </c>
      <c r="N601"/>
      <c r="O601" s="1" t="str">
        <f t="shared" si="59"/>
        <v/>
      </c>
      <c r="P601" s="1" t="str">
        <f t="shared" si="58"/>
        <v/>
      </c>
    </row>
    <row r="602" spans="1:16">
      <c r="A602" s="1">
        <v>118.85199577592392</v>
      </c>
      <c r="B602" s="1">
        <v>114.56419440393067</v>
      </c>
      <c r="D602"/>
      <c r="E602"/>
      <c r="K602" s="8">
        <v>0.12063992133873186</v>
      </c>
      <c r="L602" s="8">
        <v>6.778646593711847E-2</v>
      </c>
      <c r="N602"/>
      <c r="O602" s="1" t="str">
        <f t="shared" si="59"/>
        <v/>
      </c>
      <c r="P602" s="1" t="str">
        <f t="shared" si="58"/>
        <v/>
      </c>
    </row>
    <row r="603" spans="1:16">
      <c r="A603" s="1">
        <v>129.70057330521905</v>
      </c>
      <c r="B603" s="1">
        <v>115.99901369675698</v>
      </c>
      <c r="D603"/>
      <c r="E603"/>
      <c r="K603" s="8">
        <v>0.12423466946121774</v>
      </c>
      <c r="L603" s="8">
        <v>6.0418963037977426E-2</v>
      </c>
      <c r="N603"/>
      <c r="O603" s="1" t="str">
        <f t="shared" si="59"/>
        <v/>
      </c>
      <c r="P603" s="1" t="str">
        <f t="shared" si="58"/>
        <v/>
      </c>
    </row>
    <row r="604" spans="1:16">
      <c r="A604" s="1">
        <v>118.41000588989259</v>
      </c>
      <c r="B604" s="1">
        <v>88.885243836085522</v>
      </c>
      <c r="D604"/>
      <c r="E604"/>
      <c r="K604" s="8">
        <v>0.12785504441904091</v>
      </c>
      <c r="L604" s="8">
        <v>7.6433861105545814E-2</v>
      </c>
      <c r="N604"/>
      <c r="O604" s="1" t="str">
        <f t="shared" si="59"/>
        <v/>
      </c>
      <c r="P604" s="1" t="str">
        <f t="shared" si="58"/>
        <v/>
      </c>
    </row>
    <row r="605" spans="1:16">
      <c r="A605" s="1">
        <v>106.84265410870472</v>
      </c>
      <c r="B605" s="1">
        <v>90.223310780503084</v>
      </c>
      <c r="D605"/>
      <c r="E605"/>
      <c r="K605" s="8">
        <v>0.13363462744100699</v>
      </c>
      <c r="L605" s="8">
        <v>7.7829682108775014E-2</v>
      </c>
      <c r="N605"/>
      <c r="O605" s="1" t="str">
        <f t="shared" si="59"/>
        <v/>
      </c>
      <c r="P605" s="1" t="str">
        <f t="shared" si="58"/>
        <v/>
      </c>
    </row>
    <row r="606" spans="1:16">
      <c r="A606" s="1">
        <v>98.321875009840781</v>
      </c>
      <c r="B606" s="1">
        <v>94.156342536914551</v>
      </c>
      <c r="D606"/>
      <c r="E606"/>
      <c r="K606" s="8">
        <v>0.13525196558584734</v>
      </c>
      <c r="L606" s="8">
        <v>8.3854097126863578E-2</v>
      </c>
      <c r="N606"/>
      <c r="O606" s="1" t="str">
        <f t="shared" si="59"/>
        <v/>
      </c>
      <c r="P606" s="1" t="str">
        <f t="shared" si="58"/>
        <v/>
      </c>
    </row>
    <row r="607" spans="1:16">
      <c r="A607" s="1">
        <v>163.50925240786131</v>
      </c>
      <c r="B607" s="1">
        <v>152.36589150467989</v>
      </c>
      <c r="D607"/>
      <c r="E607"/>
      <c r="K607" s="8">
        <v>0.13805723538607095</v>
      </c>
      <c r="L607" s="8">
        <v>6.2681236943712165E-2</v>
      </c>
      <c r="N607"/>
      <c r="O607" s="1" t="str">
        <f t="shared" si="59"/>
        <v/>
      </c>
      <c r="P607" s="1" t="str">
        <f t="shared" si="58"/>
        <v/>
      </c>
    </row>
    <row r="608" spans="1:16">
      <c r="A608" s="1">
        <v>92.047466536592495</v>
      </c>
      <c r="B608" s="1">
        <v>95.231243404353322</v>
      </c>
      <c r="D608"/>
      <c r="E608"/>
      <c r="K608" s="8">
        <v>0.15474657438853237</v>
      </c>
      <c r="L608" s="8">
        <v>7.8478350935824934E-2</v>
      </c>
      <c r="N608"/>
      <c r="O608" s="1" t="str">
        <f t="shared" si="59"/>
        <v/>
      </c>
      <c r="P608" s="1" t="str">
        <f t="shared" si="58"/>
        <v/>
      </c>
    </row>
    <row r="609" spans="1:18">
      <c r="A609" s="1">
        <v>117.41240784766006</v>
      </c>
      <c r="B609" s="1">
        <v>117.99198096020126</v>
      </c>
      <c r="D609"/>
      <c r="E609"/>
      <c r="K609" s="8">
        <v>0.15495040639449303</v>
      </c>
      <c r="L609" s="8">
        <v>9.0592596581581808E-2</v>
      </c>
      <c r="N609"/>
      <c r="O609" s="1" t="str">
        <f t="shared" si="59"/>
        <v/>
      </c>
      <c r="P609" s="1" t="str">
        <f t="shared" si="58"/>
        <v/>
      </c>
    </row>
    <row r="610" spans="1:18">
      <c r="A610" s="1">
        <v>121.99596312881252</v>
      </c>
      <c r="B610" s="1">
        <v>117.74248927813531</v>
      </c>
      <c r="D610"/>
      <c r="E610"/>
      <c r="K610" s="8">
        <v>0.1613815128584011</v>
      </c>
      <c r="L610" s="8">
        <v>0.1155629251365949</v>
      </c>
      <c r="N610"/>
      <c r="O610" s="1" t="str">
        <f t="shared" si="59"/>
        <v/>
      </c>
      <c r="P610" s="1" t="str">
        <f t="shared" si="58"/>
        <v/>
      </c>
    </row>
    <row r="611" spans="1:18">
      <c r="A611" s="1">
        <v>120.77787053294199</v>
      </c>
      <c r="B611" s="1">
        <v>116.02169853894024</v>
      </c>
      <c r="D611"/>
      <c r="E611"/>
      <c r="K611" s="8">
        <v>0.16164140610416858</v>
      </c>
      <c r="L611" s="8">
        <v>9.6670824816528972E-2</v>
      </c>
      <c r="N611"/>
      <c r="O611" s="1" t="str">
        <f t="shared" si="59"/>
        <v/>
      </c>
      <c r="P611" s="1" t="str">
        <f t="shared" ref="P611:P613" si="60">IF(AND(ISNUMBER(L529),ISNUMBER(E620)),E620,"")</f>
        <v/>
      </c>
    </row>
    <row r="612" spans="1:18">
      <c r="A612" s="1">
        <v>120.7654337273909</v>
      </c>
      <c r="B612" s="1">
        <v>110.54273266010672</v>
      </c>
      <c r="D612"/>
      <c r="E612"/>
      <c r="K612" s="8">
        <v>0.18100469592120616</v>
      </c>
      <c r="L612" s="8">
        <v>9.5181960206379035E-2</v>
      </c>
      <c r="N612"/>
      <c r="O612" s="1" t="str">
        <f t="shared" si="59"/>
        <v/>
      </c>
      <c r="P612" s="1" t="str">
        <f t="shared" si="60"/>
        <v/>
      </c>
    </row>
    <row r="613" spans="1:18">
      <c r="A613" s="1">
        <v>138.49040957641603</v>
      </c>
      <c r="B613" s="1">
        <v>118.5870228874588</v>
      </c>
      <c r="D613"/>
      <c r="E613"/>
      <c r="K613" s="8">
        <v>0.20791676904162312</v>
      </c>
      <c r="L613" s="8">
        <v>0.114843908427832</v>
      </c>
      <c r="N613"/>
      <c r="O613" s="1" t="str">
        <f t="shared" ref="O613" si="61">IF(AND(ISNUMBER(L531),ISNUMBER(E622)),L531,"")</f>
        <v/>
      </c>
      <c r="P613" s="1" t="str">
        <f t="shared" si="60"/>
        <v/>
      </c>
    </row>
    <row r="614" spans="1:18">
      <c r="A614" s="1">
        <v>116.80025531825905</v>
      </c>
      <c r="B614" s="1">
        <v>103.70091351055943</v>
      </c>
      <c r="D614"/>
      <c r="E614"/>
      <c r="L614" s="1" t="str">
        <f>IF(AND(ISNUMBER(L532),ISNUMBER(E623)),L532,"")</f>
        <v/>
      </c>
      <c r="M614" s="1" t="str">
        <f>IF(AND(ISNUMBER(L532),ISNUMBER(E623)),E623,"")</f>
        <v/>
      </c>
      <c r="N614"/>
      <c r="O614"/>
      <c r="Q614" s="4"/>
      <c r="R614" s="1"/>
    </row>
    <row r="615" spans="1:18">
      <c r="A615" s="1">
        <v>155.6412833171789</v>
      </c>
      <c r="B615" s="1">
        <v>139.99919791818479</v>
      </c>
      <c r="D615"/>
      <c r="E615"/>
      <c r="F615" s="1"/>
      <c r="G615" s="1"/>
      <c r="H615" s="1"/>
      <c r="L615" s="1"/>
      <c r="M615" s="1"/>
      <c r="N615"/>
      <c r="O615"/>
      <c r="Q615" s="4"/>
      <c r="R615" s="1"/>
    </row>
    <row r="616" spans="1:18">
      <c r="A616" s="1">
        <v>155.6417646841937</v>
      </c>
      <c r="B616" s="1">
        <v>136.00086874708148</v>
      </c>
      <c r="D616"/>
      <c r="E616"/>
      <c r="F616" s="1"/>
      <c r="G616" s="1"/>
      <c r="H616" s="1"/>
      <c r="L616" s="1"/>
      <c r="M616" s="1"/>
      <c r="N616"/>
      <c r="O616"/>
      <c r="Q616" s="4"/>
      <c r="R616" s="1"/>
    </row>
    <row r="617" spans="1:18">
      <c r="A617" s="1">
        <v>147.90093887004937</v>
      </c>
      <c r="B617" s="1">
        <v>134.84784147473511</v>
      </c>
      <c r="D617"/>
      <c r="E617"/>
      <c r="F617" s="1"/>
      <c r="G617" s="1"/>
      <c r="H617" s="1"/>
      <c r="L617" s="1"/>
      <c r="M617" s="1"/>
      <c r="N617"/>
      <c r="O617"/>
      <c r="Q617" s="4"/>
      <c r="R617" s="1"/>
    </row>
    <row r="618" spans="1:18">
      <c r="A618" s="1">
        <v>147.89998846435549</v>
      </c>
      <c r="B618" s="1">
        <v>138.00144293009893</v>
      </c>
      <c r="D618"/>
      <c r="E618"/>
      <c r="F618" s="1"/>
      <c r="G618" s="1"/>
      <c r="H618" s="1"/>
      <c r="L618" s="1"/>
      <c r="M618" s="1"/>
      <c r="N618"/>
      <c r="O618"/>
      <c r="Q618" s="4"/>
      <c r="R618" s="1"/>
    </row>
    <row r="619" spans="1:18">
      <c r="A619" s="1">
        <v>144.57808002083232</v>
      </c>
      <c r="B619" s="1">
        <v>131.9976675060758</v>
      </c>
      <c r="D619"/>
      <c r="E619"/>
      <c r="F619" s="1"/>
      <c r="G619" s="1"/>
      <c r="H619" s="1"/>
      <c r="L619" s="1"/>
      <c r="M619" s="1"/>
      <c r="N619"/>
      <c r="O619"/>
      <c r="Q619" s="4"/>
      <c r="R619" s="1"/>
    </row>
    <row r="620" spans="1:18">
      <c r="A620" s="1">
        <v>155.67392656127839</v>
      </c>
      <c r="B620" s="1">
        <v>142.09802221228409</v>
      </c>
      <c r="D620"/>
      <c r="E620"/>
      <c r="F620" s="1"/>
      <c r="G620" s="1"/>
      <c r="H620" s="1"/>
      <c r="L620" s="1"/>
      <c r="M620" s="1"/>
      <c r="N620"/>
      <c r="O620"/>
      <c r="Q620" s="4"/>
      <c r="R620" s="1"/>
    </row>
    <row r="621" spans="1:18">
      <c r="A621" s="1">
        <v>175.69840089795818</v>
      </c>
      <c r="B621" s="1">
        <v>166.75124896030479</v>
      </c>
      <c r="D621"/>
      <c r="E621"/>
      <c r="F621" s="1"/>
      <c r="G621" s="1"/>
      <c r="H621" s="1"/>
      <c r="L621" s="1"/>
      <c r="M621" s="1"/>
      <c r="N621"/>
      <c r="O621"/>
      <c r="Q621" s="4"/>
      <c r="R621" s="1"/>
    </row>
    <row r="622" spans="1:18">
      <c r="A622" s="1">
        <v>77.269233835868079</v>
      </c>
      <c r="B622" s="1">
        <v>73.519117828006742</v>
      </c>
      <c r="D622"/>
      <c r="E622"/>
      <c r="F622" s="1"/>
      <c r="G622" s="1"/>
      <c r="H622" s="1"/>
      <c r="L622" s="1"/>
      <c r="M622" s="1"/>
      <c r="N622"/>
      <c r="O622"/>
      <c r="Q622" s="4"/>
      <c r="R622" s="1"/>
    </row>
    <row r="623" spans="1:18">
      <c r="A623" s="1">
        <v>49.371200798034671</v>
      </c>
      <c r="B623" s="1">
        <v>48.576238563537601</v>
      </c>
      <c r="D623"/>
      <c r="E623"/>
      <c r="F623" s="1"/>
      <c r="G623" s="1"/>
      <c r="H623" s="1"/>
      <c r="L623" s="1"/>
      <c r="M623" s="1"/>
      <c r="N623"/>
      <c r="O623"/>
      <c r="Q623" s="4"/>
      <c r="R623" s="1"/>
    </row>
    <row r="624" spans="1:18">
      <c r="A624" s="1">
        <v>70.935238023641247</v>
      </c>
      <c r="B624" s="1">
        <v>69.571889952419298</v>
      </c>
      <c r="D624"/>
      <c r="E624"/>
      <c r="F624" s="1"/>
      <c r="G624" s="1"/>
      <c r="H624" s="1"/>
      <c r="L624" s="1"/>
      <c r="M624" s="1"/>
      <c r="N624"/>
      <c r="O624"/>
      <c r="Q624" s="4"/>
      <c r="R624" s="1"/>
    </row>
    <row r="625" spans="1:18">
      <c r="A625" s="1">
        <v>71.56995342338405</v>
      </c>
      <c r="B625" s="1">
        <v>69.50240419489225</v>
      </c>
      <c r="D625"/>
      <c r="E625"/>
      <c r="F625" s="1"/>
      <c r="G625" s="1"/>
      <c r="H625" s="1"/>
      <c r="L625" s="1"/>
      <c r="M625" s="1"/>
      <c r="N625"/>
      <c r="O625"/>
      <c r="Q625" s="4"/>
      <c r="R625" s="1"/>
    </row>
    <row r="626" spans="1:18">
      <c r="A626" s="1">
        <v>75.603372639798735</v>
      </c>
      <c r="B626" s="1">
        <v>72.079528710072708</v>
      </c>
      <c r="D626"/>
      <c r="E626"/>
      <c r="F626" s="1"/>
      <c r="G626" s="1"/>
      <c r="H626" s="1"/>
      <c r="L626" s="1"/>
      <c r="M626" s="1"/>
      <c r="N626"/>
      <c r="O626"/>
      <c r="Q626" s="4"/>
      <c r="R626" s="1"/>
    </row>
    <row r="627" spans="1:18">
      <c r="A627" s="1">
        <v>76.488480325299008</v>
      </c>
      <c r="B627" s="1">
        <v>72.160106487961968</v>
      </c>
      <c r="D627"/>
      <c r="E627"/>
      <c r="F627" s="1"/>
      <c r="G627" s="1"/>
      <c r="H627" s="1"/>
      <c r="L627" s="1"/>
      <c r="M627" s="1"/>
      <c r="N627"/>
      <c r="O627"/>
      <c r="Q627" s="4"/>
      <c r="R627" s="1"/>
    </row>
    <row r="628" spans="1:18">
      <c r="A628" s="1">
        <v>77.848798968062596</v>
      </c>
      <c r="B628" s="1">
        <v>73.753127114003362</v>
      </c>
      <c r="D628"/>
      <c r="E628"/>
      <c r="F628" s="1"/>
      <c r="G628" s="1"/>
      <c r="H628" s="1"/>
      <c r="L628" s="1"/>
      <c r="M628" s="1"/>
      <c r="N628"/>
      <c r="O628"/>
      <c r="Q628" s="4"/>
      <c r="R628" s="1"/>
    </row>
    <row r="629" spans="1:18">
      <c r="A629" s="1">
        <v>79.610725517934029</v>
      </c>
      <c r="B629" s="1">
        <v>73.399826079597474</v>
      </c>
      <c r="C629" s="1"/>
      <c r="E629"/>
      <c r="F629" s="1"/>
      <c r="G629" s="1"/>
      <c r="H629" s="1"/>
      <c r="L629" s="1"/>
      <c r="M629" s="1"/>
      <c r="N629"/>
      <c r="O629"/>
      <c r="Q629" s="4"/>
      <c r="R629" s="1"/>
    </row>
    <row r="630" spans="1:18">
      <c r="A630" s="1">
        <v>91.265252163147224</v>
      </c>
      <c r="B630" s="1">
        <v>86.251656216916643</v>
      </c>
      <c r="C630" s="1"/>
      <c r="E630"/>
      <c r="F630" s="1"/>
      <c r="G630" s="1"/>
      <c r="H630" s="1"/>
      <c r="L630" s="1"/>
      <c r="M630" s="1"/>
      <c r="N630"/>
      <c r="O630"/>
      <c r="Q630" s="4"/>
      <c r="R630" s="1"/>
    </row>
    <row r="631" spans="1:18">
      <c r="A631" s="1">
        <v>92.860714472970017</v>
      </c>
      <c r="B631" s="1">
        <v>98.238858792138672</v>
      </c>
      <c r="C631" s="1"/>
      <c r="E631"/>
      <c r="F631" s="1"/>
      <c r="G631" s="1"/>
      <c r="H631" s="1"/>
      <c r="L631" s="1"/>
      <c r="M631" s="1"/>
      <c r="N631"/>
      <c r="O631"/>
      <c r="Q631" s="4"/>
      <c r="R631" s="1"/>
    </row>
    <row r="632" spans="1:18">
      <c r="A632" s="1">
        <v>93.096474743188779</v>
      </c>
      <c r="B632" s="1">
        <v>79.494295770746874</v>
      </c>
      <c r="C632" s="1"/>
      <c r="E632"/>
      <c r="F632" s="1"/>
      <c r="G632" s="1"/>
      <c r="H632" s="1"/>
      <c r="L632" s="1"/>
      <c r="M632" s="1"/>
      <c r="N632"/>
      <c r="O632"/>
      <c r="Q632" s="4"/>
      <c r="R632" s="1"/>
    </row>
    <row r="633" spans="1:18">
      <c r="A633" s="1">
        <v>94.726677165090734</v>
      </c>
      <c r="B633" s="1">
        <v>84.522039507787539</v>
      </c>
      <c r="C633" s="1"/>
      <c r="E633"/>
      <c r="F633" s="1"/>
      <c r="G633" s="1"/>
      <c r="H633" s="1"/>
      <c r="L633" s="1"/>
      <c r="M633" s="1"/>
      <c r="N633"/>
      <c r="O633"/>
      <c r="Q633" s="4"/>
      <c r="R633" s="1"/>
    </row>
    <row r="634" spans="1:18">
      <c r="A634" s="1">
        <v>99.626539243729411</v>
      </c>
      <c r="B634" s="1">
        <v>96.557515199999997</v>
      </c>
      <c r="C634" s="1"/>
      <c r="E634"/>
      <c r="F634" s="1"/>
      <c r="G634" s="1"/>
      <c r="H634" s="1"/>
      <c r="L634" s="1"/>
      <c r="M634" s="1"/>
      <c r="N634"/>
      <c r="O634"/>
      <c r="Q634" s="4"/>
      <c r="R634" s="1"/>
    </row>
    <row r="635" spans="1:18">
      <c r="A635" s="1">
        <v>99.960061427908485</v>
      </c>
      <c r="B635" s="1">
        <v>99.960061427908485</v>
      </c>
      <c r="C635" s="1"/>
      <c r="E635"/>
      <c r="G635" s="1"/>
      <c r="H635" s="1"/>
      <c r="N635"/>
      <c r="O635"/>
      <c r="Q635" s="4"/>
      <c r="R635" s="1"/>
    </row>
    <row r="636" spans="1:18">
      <c r="A636" s="1">
        <v>101.4977286437294</v>
      </c>
      <c r="B636" s="1">
        <v>98.077686085996632</v>
      </c>
      <c r="C636" s="1"/>
      <c r="E636"/>
      <c r="G636" s="1"/>
      <c r="H636" s="1"/>
      <c r="N636"/>
      <c r="O636"/>
      <c r="Q636" s="4"/>
      <c r="R636" s="1"/>
    </row>
    <row r="637" spans="1:18">
      <c r="A637" s="1">
        <v>102.23072927420463</v>
      </c>
      <c r="B637" s="1">
        <v>96.638096968062584</v>
      </c>
      <c r="C637" s="1"/>
      <c r="E637"/>
      <c r="G637" s="1"/>
      <c r="H637" s="1"/>
      <c r="N637"/>
      <c r="O637"/>
      <c r="Q637" s="4"/>
      <c r="R637" s="1"/>
    </row>
    <row r="638" spans="1:18">
      <c r="A638" s="1">
        <v>103.11784801540297</v>
      </c>
      <c r="B638" s="1">
        <v>96.008905689927303</v>
      </c>
      <c r="C638" s="1"/>
      <c r="E638"/>
      <c r="G638" s="1"/>
      <c r="H638" s="1"/>
      <c r="N638"/>
      <c r="O638"/>
      <c r="Q638" s="4"/>
      <c r="R638" s="1"/>
    </row>
    <row r="639" spans="1:18">
      <c r="A639" s="1">
        <v>103.21777423586808</v>
      </c>
      <c r="B639" s="1">
        <v>91.237602160201263</v>
      </c>
      <c r="C639" s="1"/>
      <c r="E639"/>
      <c r="G639" s="1"/>
      <c r="H639" s="1"/>
      <c r="N639"/>
      <c r="O639"/>
      <c r="Q639" s="4"/>
      <c r="R639" s="1"/>
    </row>
    <row r="640" spans="1:18">
      <c r="A640" s="1">
        <v>103.55559287420465</v>
      </c>
      <c r="B640" s="1">
        <v>98.430996290419387</v>
      </c>
      <c r="C640" s="1"/>
      <c r="E640"/>
      <c r="G640" s="1"/>
      <c r="H640" s="1"/>
      <c r="N640"/>
      <c r="O640"/>
      <c r="Q640" s="4"/>
      <c r="R640" s="1"/>
    </row>
    <row r="641" spans="1:18">
      <c r="A641" s="1">
        <v>107.80892056953007</v>
      </c>
      <c r="B641" s="1">
        <v>103.19886123694464</v>
      </c>
      <c r="C641" s="1"/>
      <c r="E641"/>
      <c r="G641" s="1"/>
      <c r="H641" s="1"/>
      <c r="N641"/>
      <c r="O641"/>
      <c r="Q641" s="4"/>
      <c r="R641" s="1"/>
    </row>
    <row r="642" spans="1:18">
      <c r="A642" s="1">
        <v>120.47119838979907</v>
      </c>
      <c r="B642" s="1">
        <v>92.043476549842367</v>
      </c>
      <c r="C642" s="1"/>
      <c r="E642"/>
      <c r="G642" s="1"/>
      <c r="H642" s="1"/>
      <c r="N642"/>
      <c r="O642"/>
      <c r="Q642" s="4"/>
      <c r="R642" s="1"/>
    </row>
    <row r="643" spans="1:18">
      <c r="A643" s="1">
        <v>121.26633320786134</v>
      </c>
      <c r="B643" s="1">
        <v>115.08640535233994</v>
      </c>
      <c r="C643" s="1"/>
      <c r="E643"/>
      <c r="G643" s="1"/>
      <c r="H643" s="1"/>
      <c r="N643"/>
      <c r="O643"/>
      <c r="Q643" s="4"/>
      <c r="R643" s="1"/>
    </row>
    <row r="644" spans="1:18">
      <c r="A644" s="1">
        <v>121.40000238037109</v>
      </c>
      <c r="B644" s="1">
        <v>116.19336550733574</v>
      </c>
      <c r="C644" s="1"/>
      <c r="E644"/>
      <c r="G644" s="1"/>
      <c r="H644" s="1"/>
      <c r="N644"/>
      <c r="O644"/>
      <c r="Q644" s="4"/>
      <c r="R644" s="1"/>
    </row>
    <row r="645" spans="1:18">
      <c r="A645" s="1">
        <v>129.65605231047113</v>
      </c>
      <c r="B645" s="1">
        <v>125.05658841752961</v>
      </c>
      <c r="C645" s="1"/>
      <c r="E645"/>
      <c r="G645" s="1"/>
      <c r="H645" s="1"/>
      <c r="N645"/>
      <c r="O645"/>
      <c r="Q645" s="4"/>
      <c r="R645" s="1"/>
    </row>
    <row r="646" spans="1:18">
      <c r="A646" s="1">
        <v>145.24576247251036</v>
      </c>
      <c r="B646" s="1">
        <v>114.30057632493413</v>
      </c>
      <c r="C646" s="1"/>
      <c r="E646"/>
      <c r="G646" s="1"/>
      <c r="H646" s="1"/>
      <c r="N646"/>
      <c r="O646"/>
      <c r="Q646" s="4"/>
      <c r="R646" s="1"/>
    </row>
    <row r="647" spans="1:18">
      <c r="A647" s="1">
        <v>157.03338687173613</v>
      </c>
      <c r="B647" s="1">
        <v>147.49076385159071</v>
      </c>
      <c r="C647" s="1"/>
      <c r="E647"/>
      <c r="G647" s="1"/>
      <c r="H647" s="1"/>
      <c r="N647"/>
      <c r="O647"/>
      <c r="Q647" s="4"/>
      <c r="R647" s="1"/>
    </row>
    <row r="648" spans="1:18">
      <c r="B648" s="1"/>
      <c r="C648" s="1"/>
      <c r="D648"/>
      <c r="E648"/>
      <c r="L648" s="4"/>
      <c r="M648" s="1"/>
      <c r="N648"/>
      <c r="O648"/>
    </row>
    <row r="649" spans="1:18">
      <c r="B649" s="1"/>
      <c r="C649" s="1"/>
      <c r="D649"/>
      <c r="E649"/>
      <c r="L649" s="4"/>
      <c r="M649" s="1"/>
      <c r="N649"/>
      <c r="O649"/>
    </row>
    <row r="650" spans="1:18">
      <c r="B650" s="1"/>
      <c r="C650" s="1"/>
      <c r="D650"/>
      <c r="E650"/>
      <c r="L650" s="4"/>
      <c r="M650" s="1"/>
      <c r="N650"/>
      <c r="O650"/>
    </row>
    <row r="651" spans="1:18">
      <c r="B651" s="1"/>
      <c r="C651" s="1"/>
      <c r="D651"/>
      <c r="E651"/>
      <c r="L651" s="4"/>
      <c r="M651" s="1"/>
      <c r="N651"/>
      <c r="O651"/>
    </row>
    <row r="652" spans="1:18">
      <c r="B652" s="1"/>
      <c r="C652" s="1"/>
      <c r="D652"/>
      <c r="E652"/>
      <c r="L652" s="4"/>
      <c r="M652" s="1"/>
      <c r="N652"/>
      <c r="O652"/>
    </row>
    <row r="653" spans="1:18">
      <c r="B653" s="1"/>
      <c r="C653" s="1"/>
      <c r="D653"/>
      <c r="E653"/>
      <c r="L653" s="4"/>
      <c r="M653" s="1"/>
      <c r="N653"/>
      <c r="O653"/>
    </row>
    <row r="654" spans="1:18">
      <c r="B654" s="1"/>
      <c r="C654" s="1"/>
      <c r="D654"/>
      <c r="E654"/>
      <c r="L654" s="4"/>
      <c r="M654" s="1"/>
      <c r="N654"/>
      <c r="O654"/>
    </row>
    <row r="655" spans="1:18">
      <c r="B655" s="1"/>
      <c r="C655" s="1"/>
      <c r="D655"/>
      <c r="E655"/>
      <c r="L655" s="4"/>
      <c r="M655" s="1"/>
      <c r="N655"/>
      <c r="O655"/>
    </row>
    <row r="656" spans="1:18">
      <c r="B656" s="1"/>
      <c r="C656" s="1"/>
      <c r="D656"/>
      <c r="E656"/>
      <c r="L656" s="4"/>
      <c r="M656" s="1"/>
      <c r="N656"/>
      <c r="O656"/>
    </row>
    <row r="657" spans="2:15">
      <c r="B657" s="1"/>
      <c r="C657" s="1"/>
      <c r="D657"/>
      <c r="E657"/>
      <c r="L657" s="4"/>
      <c r="M657" s="1"/>
      <c r="N657"/>
      <c r="O657"/>
    </row>
    <row r="658" spans="2:15">
      <c r="B658" s="1"/>
      <c r="C658" s="1"/>
      <c r="D658"/>
      <c r="E658"/>
      <c r="L658" s="4"/>
      <c r="M658" s="1"/>
      <c r="N658"/>
      <c r="O658"/>
    </row>
    <row r="659" spans="2:15">
      <c r="B659" s="1"/>
      <c r="C659" s="1"/>
      <c r="D659"/>
      <c r="L659" s="4"/>
      <c r="M659" s="1"/>
      <c r="N659"/>
      <c r="O659"/>
    </row>
    <row r="660" spans="2:15">
      <c r="B660" s="1"/>
      <c r="C660" s="1"/>
      <c r="D660"/>
      <c r="L660" s="4"/>
      <c r="M660" s="1"/>
      <c r="N660"/>
      <c r="O660"/>
    </row>
    <row r="938" spans="12:12">
      <c r="L938" s="12">
        <f t="shared" ref="L938:L961" si="62">J520</f>
        <v>0</v>
      </c>
    </row>
    <row r="939" spans="12:12">
      <c r="L939" s="12">
        <f t="shared" si="62"/>
        <v>0</v>
      </c>
    </row>
    <row r="940" spans="12:12">
      <c r="L940" s="12">
        <f t="shared" si="62"/>
        <v>0</v>
      </c>
    </row>
    <row r="941" spans="12:12">
      <c r="L941" s="12">
        <f t="shared" si="62"/>
        <v>0</v>
      </c>
    </row>
    <row r="942" spans="12:12">
      <c r="L942" s="12">
        <f t="shared" si="62"/>
        <v>0</v>
      </c>
    </row>
    <row r="943" spans="12:12">
      <c r="L943" s="12">
        <f t="shared" si="62"/>
        <v>0</v>
      </c>
    </row>
    <row r="944" spans="12:12">
      <c r="L944" s="12">
        <f t="shared" si="62"/>
        <v>0</v>
      </c>
    </row>
    <row r="945" spans="12:12">
      <c r="L945" s="12">
        <f t="shared" si="62"/>
        <v>0</v>
      </c>
    </row>
    <row r="946" spans="12:12">
      <c r="L946" s="12">
        <f t="shared" si="62"/>
        <v>0</v>
      </c>
    </row>
    <row r="947" spans="12:12">
      <c r="L947" s="12">
        <f t="shared" si="62"/>
        <v>0</v>
      </c>
    </row>
    <row r="948" spans="12:12">
      <c r="L948" s="12">
        <f t="shared" si="62"/>
        <v>0</v>
      </c>
    </row>
    <row r="949" spans="12:12">
      <c r="L949" s="12">
        <f t="shared" si="62"/>
        <v>0</v>
      </c>
    </row>
    <row r="950" spans="12:12">
      <c r="L950" s="12">
        <f t="shared" si="62"/>
        <v>0</v>
      </c>
    </row>
    <row r="951" spans="12:12">
      <c r="L951" s="12">
        <f t="shared" si="62"/>
        <v>0</v>
      </c>
    </row>
    <row r="952" spans="12:12">
      <c r="L952" s="12">
        <f t="shared" si="62"/>
        <v>0</v>
      </c>
    </row>
    <row r="953" spans="12:12">
      <c r="L953" s="12">
        <f t="shared" si="62"/>
        <v>0</v>
      </c>
    </row>
    <row r="954" spans="12:12">
      <c r="L954" s="12">
        <f t="shared" si="62"/>
        <v>0</v>
      </c>
    </row>
    <row r="955" spans="12:12">
      <c r="L955" s="12">
        <f t="shared" si="62"/>
        <v>0</v>
      </c>
    </row>
    <row r="956" spans="12:12">
      <c r="L956" s="12">
        <f t="shared" si="62"/>
        <v>0</v>
      </c>
    </row>
    <row r="957" spans="12:12">
      <c r="L957" s="12">
        <f t="shared" si="62"/>
        <v>0</v>
      </c>
    </row>
    <row r="958" spans="12:12">
      <c r="L958" s="12">
        <f t="shared" si="62"/>
        <v>0</v>
      </c>
    </row>
    <row r="959" spans="12:12">
      <c r="L959" s="12">
        <f t="shared" si="62"/>
        <v>0</v>
      </c>
    </row>
    <row r="960" spans="12:12">
      <c r="L960" s="12">
        <f t="shared" si="62"/>
        <v>0</v>
      </c>
    </row>
    <row r="961" spans="12:12">
      <c r="L961" s="12">
        <f t="shared" si="62"/>
        <v>0</v>
      </c>
    </row>
    <row r="962" spans="12:12">
      <c r="L962" s="12">
        <f>A544</f>
        <v>0</v>
      </c>
    </row>
    <row r="963" spans="12:12">
      <c r="L963" s="12" t="e">
        <f>#REF!</f>
        <v>#REF!</v>
      </c>
    </row>
    <row r="964" spans="12:12">
      <c r="L964" s="12" t="e">
        <f>#REF!</f>
        <v>#REF!</v>
      </c>
    </row>
    <row r="965" spans="12:12">
      <c r="L965" s="12" t="e">
        <f>#REF!</f>
        <v>#REF!</v>
      </c>
    </row>
    <row r="966" spans="12:12">
      <c r="L966" s="12" t="e">
        <f>#REF!</f>
        <v>#REF!</v>
      </c>
    </row>
    <row r="967" spans="12:12">
      <c r="L967" s="12" t="e">
        <f>#REF!</f>
        <v>#REF!</v>
      </c>
    </row>
    <row r="968" spans="12:12">
      <c r="L968" s="12" t="e">
        <f>#REF!</f>
        <v>#REF!</v>
      </c>
    </row>
    <row r="969" spans="12:12">
      <c r="L969" s="12" t="e">
        <f>#REF!</f>
        <v>#REF!</v>
      </c>
    </row>
    <row r="970" spans="12:12">
      <c r="L970" s="12" t="e">
        <f>#REF!</f>
        <v>#REF!</v>
      </c>
    </row>
    <row r="971" spans="12:12">
      <c r="L971" s="12" t="e">
        <f>#REF!</f>
        <v>#REF!</v>
      </c>
    </row>
    <row r="972" spans="12:12">
      <c r="L972" s="12" t="e">
        <f>#REF!</f>
        <v>#REF!</v>
      </c>
    </row>
    <row r="973" spans="12:12">
      <c r="L973" s="12" t="e">
        <f>#REF!</f>
        <v>#REF!</v>
      </c>
    </row>
    <row r="974" spans="12:12">
      <c r="L974" s="12" t="e">
        <f>#REF!</f>
        <v>#REF!</v>
      </c>
    </row>
  </sheetData>
  <mergeCells count="7">
    <mergeCell ref="W1:X1"/>
    <mergeCell ref="K432:L432"/>
    <mergeCell ref="A432:B432"/>
    <mergeCell ref="K547:L547"/>
    <mergeCell ref="N1:O1"/>
    <mergeCell ref="Q1:R1"/>
    <mergeCell ref="T1:U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53D2-C4EA-42B3-8CA6-98803E2A63A6}">
  <sheetPr codeName="Sheet3"/>
  <dimension ref="A1:X696"/>
  <sheetViews>
    <sheetView showZeros="0" topLeftCell="H402" workbookViewId="0">
      <selection activeCell="N587" sqref="N587:S591"/>
    </sheetView>
  </sheetViews>
  <sheetFormatPr defaultRowHeight="15"/>
  <cols>
    <col min="1" max="1" width="19.7109375" bestFit="1" customWidth="1"/>
    <col min="2" max="2" width="19.7109375" customWidth="1"/>
    <col min="4" max="5" width="9.140625" style="1"/>
    <col min="7" max="7" width="13.7109375" bestFit="1" customWidth="1"/>
    <col min="8" max="8" width="19" bestFit="1" customWidth="1"/>
    <col min="14" max="14" width="9.140625" style="4"/>
    <col min="15" max="15" width="9.140625" style="1"/>
    <col min="16" max="16" width="19.85546875" style="4" bestFit="1" customWidth="1"/>
  </cols>
  <sheetData>
    <row r="1" spans="1:24">
      <c r="A1" s="3" t="s">
        <v>432</v>
      </c>
      <c r="B1" s="3" t="s">
        <v>1634</v>
      </c>
      <c r="C1" s="6" t="s">
        <v>428</v>
      </c>
      <c r="D1" s="6" t="s">
        <v>429</v>
      </c>
      <c r="E1" s="6" t="s">
        <v>430</v>
      </c>
      <c r="F1" s="7" t="s">
        <v>431</v>
      </c>
      <c r="G1" s="2" cm="1">
        <f t="array" ref="G1">_xll.S("Al2O3",25)</f>
        <v>50.948572181701664</v>
      </c>
      <c r="H1" s="3" t="s">
        <v>855</v>
      </c>
      <c r="I1" s="6" t="s">
        <v>428</v>
      </c>
      <c r="J1" s="6" t="s">
        <v>429</v>
      </c>
      <c r="K1" s="6" t="s">
        <v>430</v>
      </c>
      <c r="L1" s="7" t="s">
        <v>431</v>
      </c>
      <c r="N1" s="38" t="s">
        <v>1604</v>
      </c>
      <c r="O1" s="38"/>
      <c r="Q1" s="38" t="s">
        <v>1603</v>
      </c>
      <c r="R1" s="38"/>
      <c r="T1" s="38" t="s">
        <v>1608</v>
      </c>
      <c r="U1" s="38"/>
      <c r="W1" s="38" t="s">
        <v>1610</v>
      </c>
      <c r="X1" s="38"/>
    </row>
    <row r="2" spans="1:24" ht="17.25">
      <c r="A2" s="4" t="s">
        <v>402</v>
      </c>
      <c r="B2" s="4">
        <v>1</v>
      </c>
      <c r="C2" s="1" cm="1">
        <f t="array" ref="C2">_xll.H($A2,25)/$B2</f>
        <v>-408.26639617919926</v>
      </c>
      <c r="D2" s="1" cm="1">
        <f t="array" ref="D2">_xll.S($A2,25)/$B2</f>
        <v>59.299829414367679</v>
      </c>
      <c r="E2" s="1" cm="1">
        <f t="array" ref="E2">_xll.CP($A2,25)/$B2</f>
        <v>48.027804562435811</v>
      </c>
      <c r="F2" s="8" cm="1">
        <f t="array" ref="F2">IF(_xll.DE(A2)&gt;0,_xll.MW(A2)/(602.2*_xll.DE(A2)),"")/$B2</f>
        <v>3.4041845275313481E-2</v>
      </c>
      <c r="G2" s="3" t="s">
        <v>424</v>
      </c>
      <c r="H2" s="4" t="s">
        <v>856</v>
      </c>
      <c r="I2" s="1" cm="1">
        <f t="array" ref="I2">_xll.H($H2,25)/$B2</f>
        <v>-351.15999298095704</v>
      </c>
      <c r="J2" s="1" cm="1">
        <f t="array" ref="J2">_xll.S($H2,25)/$B2</f>
        <v>74.009998458862313</v>
      </c>
      <c r="K2" s="1" cm="1">
        <f t="array" ref="K2">_xll.CP($H2,25)/$B2</f>
        <v>49.829829143180717</v>
      </c>
      <c r="L2" s="8" cm="1">
        <f t="array" ref="L2">IF(_xll.DE(H2)&gt;0,_xll.MW(H2)/(602.2*_xll.DE(H2)),"")/$B2</f>
        <v>4.1631895681351935E-2</v>
      </c>
      <c r="N2" s="1">
        <f t="shared" ref="N2" si="0">IF(AND(ISNUMBER(D2),ISNUMBER(J2)),D2,"")</f>
        <v>59.299829414367679</v>
      </c>
      <c r="O2" s="1">
        <f t="shared" ref="O2" si="1">IF(AND(ISNUMBER(D2),ISNUMBER(J2)),J2,"")</f>
        <v>74.009998458862313</v>
      </c>
      <c r="P2" s="4" t="str">
        <f>H2</f>
        <v>LiBr</v>
      </c>
      <c r="Q2" s="1">
        <f t="shared" ref="Q2" si="2">IF(AND(ISNUMBER(C2),ISNUMBER(I2)),C2,"")</f>
        <v>-408.26639617919926</v>
      </c>
      <c r="R2" s="1">
        <f t="shared" ref="R2" si="3">IF(AND(ISNUMBER(C2),ISNUMBER(I2)),I2,"")</f>
        <v>-351.15999298095704</v>
      </c>
      <c r="T2" s="1">
        <f>IF(AND(ISNUMBER(E2),ISNUMBER(K2)),E2,"")</f>
        <v>48.027804562435811</v>
      </c>
      <c r="U2" s="1">
        <f>IF(AND(ISNUMBER(E2),ISNUMBER(K2)),K2,"")</f>
        <v>49.829829143180717</v>
      </c>
      <c r="W2" s="8">
        <f>IF(AND(ISNUMBER(F2),ISNUMBER(L2)),F2,"")</f>
        <v>3.4041845275313481E-2</v>
      </c>
      <c r="X2" s="8">
        <f>IF(AND(ISNUMBER(F2),ISNUMBER(L2)),L2,"")</f>
        <v>4.1631895681351935E-2</v>
      </c>
    </row>
    <row r="3" spans="1:24">
      <c r="A3" s="4" t="s">
        <v>81</v>
      </c>
      <c r="B3" s="4">
        <v>1</v>
      </c>
      <c r="C3" s="1" cm="1">
        <f t="array" ref="C3">_xll.H($A3,25)/$B3</f>
        <v>-137.00000003051758</v>
      </c>
      <c r="D3" s="1" cm="1">
        <f t="array" ref="D3">_xll.S($A3,25)/$B3</f>
        <v>86.190401596069336</v>
      </c>
      <c r="E3" s="1" cm="1">
        <f t="array" ref="E3">_xll.CP($A3,25)/$B3</f>
        <v>52.550021293863857</v>
      </c>
      <c r="F3" s="8" cm="1">
        <f t="array" ref="F3">IF(_xll.DE(A3)&gt;0,_xll.MW(A3)/(602.2*_xll.DE(A3)),"")/$B3</f>
        <v>3.9709071244688796E-2</v>
      </c>
      <c r="H3" s="4" t="s">
        <v>857</v>
      </c>
      <c r="I3" s="1" cm="1">
        <f t="array" ref="I3">_xll.H($H3,25)/$B3</f>
        <v>-104.99999891662598</v>
      </c>
      <c r="J3" s="1" cm="1">
        <f t="array" ref="J3">_xll.S($H3,25)/$B3</f>
        <v>96.099997085571289</v>
      </c>
      <c r="K3" s="1" cm="1">
        <f t="array" ref="K3">_xll.CP($H3,25)/$B3</f>
        <v>54.889958916277457</v>
      </c>
      <c r="L3" s="8" cm="1">
        <f t="array" ref="L3">IF(_xll.DE(H3)&gt;0,_xll.MW(H3)/(602.2*_xll.DE(H3)),"")/$B3</f>
        <v>4.7833312476269742E-2</v>
      </c>
      <c r="N3" s="1">
        <f t="shared" ref="N3:N66" si="4">IF(AND(ISNUMBER(D3),ISNUMBER(J3)),D3,"")</f>
        <v>86.190401596069336</v>
      </c>
      <c r="O3" s="1">
        <f t="shared" ref="O3:O66" si="5">IF(AND(ISNUMBER(D3),ISNUMBER(J3)),J3,"")</f>
        <v>96.099997085571289</v>
      </c>
      <c r="P3" s="4" t="str">
        <f t="shared" ref="P3:P66" si="6">H3</f>
        <v>CuBr</v>
      </c>
      <c r="Q3" s="1">
        <f t="shared" ref="Q3:Q66" si="7">IF(AND(ISNUMBER(C3),ISNUMBER(I3)),C3,"")</f>
        <v>-137.00000003051758</v>
      </c>
      <c r="R3" s="1">
        <f t="shared" ref="R3:R66" si="8">IF(AND(ISNUMBER(C3),ISNUMBER(I3)),I3,"")</f>
        <v>-104.99999891662598</v>
      </c>
      <c r="T3" s="1">
        <f t="shared" ref="T3:T66" si="9">IF(AND(ISNUMBER(E3),ISNUMBER(K3)),E3,"")</f>
        <v>52.550021293863857</v>
      </c>
      <c r="U3" s="1">
        <f t="shared" ref="U3:U66" si="10">IF(AND(ISNUMBER(E3),ISNUMBER(K3)),K3,"")</f>
        <v>54.889958916277457</v>
      </c>
      <c r="W3" s="8">
        <f t="shared" ref="W3:W66" si="11">IF(AND(ISNUMBER(F3),ISNUMBER(L3)),F3,"")</f>
        <v>3.9709071244688796E-2</v>
      </c>
      <c r="X3" s="8">
        <f t="shared" ref="X3:X66" si="12">IF(AND(ISNUMBER(F3),ISNUMBER(L3)),L3,"")</f>
        <v>4.7833312476269742E-2</v>
      </c>
    </row>
    <row r="4" spans="1:24">
      <c r="A4" s="4" t="s">
        <v>92</v>
      </c>
      <c r="B4" s="4">
        <v>1</v>
      </c>
      <c r="C4" s="1" cm="1">
        <f t="array" ref="C4">_xll.H($A4,25)/$B4</f>
        <v>-127.0680994720459</v>
      </c>
      <c r="D4" s="1" cm="1">
        <f t="array" ref="D4">_xll.S($A4,25)/$B4</f>
        <v>96.231999999999999</v>
      </c>
      <c r="E4" s="1" cm="1">
        <f t="array" ref="E4">_xll.CP($A4,25)/$B4</f>
        <v>52.977162837527885</v>
      </c>
      <c r="F4" s="8" cm="1">
        <f t="array" ref="F4">IF(_xll.DE(A4)&gt;0,_xll.MW(A4)/(602.2*_xll.DE(A4)),"")/$B4</f>
        <v>4.2805039040001672E-2</v>
      </c>
      <c r="H4" s="4" t="s">
        <v>858</v>
      </c>
      <c r="I4" s="1" cm="1">
        <f t="array" ref="I4">_xll.H($H4,25)/$B4</f>
        <v>-100.416</v>
      </c>
      <c r="J4" s="1" cm="1">
        <f t="array" ref="J4">_xll.S($H4,25)/$B4</f>
        <v>107.11039361572266</v>
      </c>
      <c r="K4" s="1" cm="1">
        <f t="array" ref="K4">_xll.CP($H4,25)/$B4</f>
        <v>52.389863147671569</v>
      </c>
      <c r="L4" s="8" cm="1">
        <f t="array" ref="L4">IF(_xll.DE(H4)&gt;0,_xll.MW(H4)/(602.2*_xll.DE(H4)),"")/$B4</f>
        <v>4.8193256896031801E-2</v>
      </c>
      <c r="N4" s="1">
        <f t="shared" si="4"/>
        <v>96.231999999999999</v>
      </c>
      <c r="O4" s="1">
        <f t="shared" si="5"/>
        <v>107.11039361572266</v>
      </c>
      <c r="P4" s="4" t="str">
        <f t="shared" si="6"/>
        <v>AgBr</v>
      </c>
      <c r="Q4" s="1">
        <f t="shared" si="7"/>
        <v>-127.0680994720459</v>
      </c>
      <c r="R4" s="1">
        <f t="shared" si="8"/>
        <v>-100.416</v>
      </c>
      <c r="T4" s="1">
        <f t="shared" si="9"/>
        <v>52.977162837527885</v>
      </c>
      <c r="U4" s="1">
        <f t="shared" si="10"/>
        <v>52.389863147671569</v>
      </c>
      <c r="W4" s="8">
        <f t="shared" si="11"/>
        <v>4.2805039040001672E-2</v>
      </c>
      <c r="X4" s="8">
        <f t="shared" si="12"/>
        <v>4.8193256896031801E-2</v>
      </c>
    </row>
    <row r="5" spans="1:24">
      <c r="A5" s="4" t="s">
        <v>35</v>
      </c>
      <c r="B5" s="4">
        <v>1</v>
      </c>
      <c r="C5" s="1" cm="1">
        <f t="array" ref="C5">_xll.H($A5,25)/$B5</f>
        <v>-411.11981701660159</v>
      </c>
      <c r="D5" s="1" cm="1">
        <f t="array" ref="D5">_xll.S($A5,25)/$B5</f>
        <v>72.132159042358396</v>
      </c>
      <c r="E5" s="1" cm="1">
        <f t="array" ref="E5">_xll.CP($A5,25)/$B5</f>
        <v>50.483360349924574</v>
      </c>
      <c r="F5" s="8" cm="1">
        <f t="array" ref="F5">IF(_xll.DE(A5)&gt;0,_xll.MW(A5)/(602.2*_xll.DE(A5)),"")/$B5</f>
        <v>4.4826222488100045E-2</v>
      </c>
      <c r="H5" s="4" t="s">
        <v>859</v>
      </c>
      <c r="I5" s="1" cm="1">
        <f t="array" ref="I5">_xll.H($H5,25)/$B5</f>
        <v>-361.16000579833985</v>
      </c>
      <c r="J5" s="1" cm="1">
        <f t="array" ref="J5">_xll.S($H5,25)/$B5</f>
        <v>86.929996185302741</v>
      </c>
      <c r="K5" s="1" cm="1">
        <f t="array" ref="K5">_xll.CP($H5,25)/$B5</f>
        <v>51.379872908633303</v>
      </c>
      <c r="L5" s="8" cm="1">
        <f t="array" ref="L5">IF(_xll.DE(H5)&gt;0,_xll.MW(H5)/(602.2*_xll.DE(H5)),"")/$B5</f>
        <v>5.3344712365517924E-2</v>
      </c>
      <c r="N5" s="1">
        <f t="shared" si="4"/>
        <v>72.132159042358396</v>
      </c>
      <c r="O5" s="1">
        <f t="shared" si="5"/>
        <v>86.929996185302741</v>
      </c>
      <c r="P5" s="4" t="str">
        <f t="shared" si="6"/>
        <v>NaBr</v>
      </c>
      <c r="Q5" s="1">
        <f t="shared" si="7"/>
        <v>-411.11981701660159</v>
      </c>
      <c r="R5" s="1">
        <f t="shared" si="8"/>
        <v>-361.16000579833985</v>
      </c>
      <c r="T5" s="1">
        <f t="shared" si="9"/>
        <v>50.483360349924574</v>
      </c>
      <c r="U5" s="1">
        <f t="shared" si="10"/>
        <v>51.379872908633303</v>
      </c>
      <c r="W5" s="8">
        <f t="shared" si="11"/>
        <v>4.4826222488100045E-2</v>
      </c>
      <c r="X5" s="8">
        <f t="shared" si="12"/>
        <v>5.3344712365517924E-2</v>
      </c>
    </row>
    <row r="6" spans="1:24">
      <c r="A6" s="4" t="s">
        <v>120</v>
      </c>
      <c r="B6" s="4">
        <v>1</v>
      </c>
      <c r="C6" s="1" cm="1">
        <f t="array" ref="C6">_xll.H($A6,25)/$B6</f>
        <v>-671.0999759521485</v>
      </c>
      <c r="D6" s="1" cm="1">
        <f t="array" ref="D6">_xll.S($A6,25)/$B6</f>
        <v>172.80001080322268</v>
      </c>
      <c r="E6" s="1" cm="1">
        <f t="array" ref="E6">_xll.CP($A6,25)/$B6</f>
        <v>144.00022282667817</v>
      </c>
      <c r="F6" s="8" cm="1">
        <f t="array" ref="F6">IF(_xll.DE(A6)&gt;0,_xll.MW(A6)/(602.2*_xll.DE(A6)),"")/$B6</f>
        <v>4.7595533075209223E-2</v>
      </c>
      <c r="H6" s="4" t="s">
        <v>860</v>
      </c>
      <c r="I6" s="1" cm="1">
        <f t="array" ref="I6">_xll.H($H6,25)/$B6</f>
        <v>-548.00000012207033</v>
      </c>
      <c r="J6" s="1" cm="1">
        <f t="array" ref="J6">_xll.S($H6,25)/$B6</f>
        <v>230.00000750732423</v>
      </c>
      <c r="K6" s="1" cm="1">
        <f t="array" ref="K6">_xll.CP($H6,25)/$B6</f>
        <v>151.40910014866398</v>
      </c>
      <c r="L6" s="8" cm="1">
        <f t="array" ref="L6">IF(_xll.DE(H6)&gt;0,_xll.MW(H6)/(602.2*_xll.DE(H6)),"")/$B6</f>
        <v>0.15683566317442107</v>
      </c>
      <c r="N6" s="1">
        <f t="shared" si="4"/>
        <v>172.80001080322268</v>
      </c>
      <c r="O6" s="1">
        <f t="shared" si="5"/>
        <v>230.00000750732423</v>
      </c>
      <c r="P6" s="4" t="str">
        <f t="shared" si="6"/>
        <v>WOBr4</v>
      </c>
      <c r="Q6" s="1">
        <f t="shared" si="7"/>
        <v>-671.0999759521485</v>
      </c>
      <c r="R6" s="1">
        <f t="shared" si="8"/>
        <v>-548.00000012207033</v>
      </c>
      <c r="T6" s="1">
        <f t="shared" si="9"/>
        <v>144.00022282667817</v>
      </c>
      <c r="U6" s="1">
        <f t="shared" si="10"/>
        <v>151.40910014866398</v>
      </c>
      <c r="W6" s="8">
        <f t="shared" si="11"/>
        <v>4.7595533075209223E-2</v>
      </c>
      <c r="X6" s="8">
        <f t="shared" si="12"/>
        <v>0.15683566317442107</v>
      </c>
    </row>
    <row r="7" spans="1:24">
      <c r="A7" s="4" t="s">
        <v>229</v>
      </c>
      <c r="B7" s="4">
        <v>1</v>
      </c>
      <c r="C7" s="1" cm="1">
        <f t="array" ref="C7">_xll.H($A7,25)/$B7</f>
        <v>-190.19209106445314</v>
      </c>
      <c r="D7" s="1" cm="1">
        <f t="array" ref="D7">_xll.S($A7,25)/$B7</f>
        <v>161.43960424804689</v>
      </c>
      <c r="E7" s="1" cm="1">
        <f t="array" ref="E7">_xll.CP($A7,25)/$B7</f>
        <v>74.171520729726026</v>
      </c>
      <c r="F7" s="8" cm="1">
        <f t="array" ref="F7">IF(_xll.DE(A7)&gt;0,_xll.MW(A7)/(602.2*_xll.DE(A7)),"")/$B7</f>
        <v>4.7773140334805168E-2</v>
      </c>
      <c r="H7" s="4" t="s">
        <v>861</v>
      </c>
      <c r="I7" s="1" t="e" cm="1">
        <f t="array" ref="I7">_xll.H($H7,25)/$B7</f>
        <v>#VALUE!</v>
      </c>
      <c r="J7" s="1" t="e" cm="1">
        <f t="array" ref="J7">_xll.S($H7,25)/$B7</f>
        <v>#VALUE!</v>
      </c>
      <c r="K7" s="1" t="e" cm="1">
        <f t="array" ref="K7">_xll.CP($H7,25)/$B7</f>
        <v>#VALUE!</v>
      </c>
      <c r="L7" s="8" t="e" cm="1">
        <f t="array" ref="L7">IF(_xll.DE(H7)&gt;0,_xll.MW(H7)/(602.2*_xll.DE(H7)),"")/$B7</f>
        <v>#VALUE!</v>
      </c>
      <c r="N7" s="1" t="str">
        <f t="shared" si="4"/>
        <v/>
      </c>
      <c r="O7" s="1" t="str">
        <f t="shared" si="5"/>
        <v/>
      </c>
      <c r="P7" s="4" t="str">
        <f t="shared" si="6"/>
        <v>TeBr2</v>
      </c>
      <c r="Q7" s="1" t="str">
        <f t="shared" si="7"/>
        <v/>
      </c>
      <c r="R7" s="1" t="str">
        <f t="shared" si="8"/>
        <v/>
      </c>
      <c r="T7" s="1" t="str">
        <f t="shared" si="9"/>
        <v/>
      </c>
      <c r="U7" s="1" t="str">
        <f t="shared" si="10"/>
        <v/>
      </c>
      <c r="W7" s="8" t="str">
        <f t="shared" si="11"/>
        <v/>
      </c>
      <c r="X7" s="8" t="str">
        <f t="shared" si="12"/>
        <v/>
      </c>
    </row>
    <row r="8" spans="1:24">
      <c r="A8" s="1" t="s">
        <v>52</v>
      </c>
      <c r="B8" s="4">
        <v>1</v>
      </c>
      <c r="C8" s="1" cm="1">
        <f t="array" ref="C8">_xll.H($A8,25)/$B8</f>
        <v>-132.46330062866213</v>
      </c>
      <c r="D8" s="1" cm="1">
        <f t="array" ref="D8">_xll.S($A8,25)/$B8</f>
        <v>96.264998733520514</v>
      </c>
      <c r="E8" s="1" cm="1">
        <f t="array" ref="E8">_xll.CP($A8,25)/$B8</f>
        <v>50.987982246423748</v>
      </c>
      <c r="F8" s="8" cm="1">
        <f t="array" ref="F8">IF(_xll.DE(A8)&gt;0,_xll.MW(A8)/(602.2*_xll.DE(A8)),"")/$B8</f>
        <v>5.4744105187485216E-2</v>
      </c>
      <c r="H8" s="1" t="s">
        <v>862</v>
      </c>
      <c r="I8" s="1" cm="1">
        <f t="array" ref="I8">_xll.H($H8,25)/$B8</f>
        <v>-102.09800170898438</v>
      </c>
      <c r="J8" s="1" cm="1">
        <f t="array" ref="J8">_xll.S($H8,25)/$B8</f>
        <v>109.39900541687012</v>
      </c>
      <c r="K8" s="1" cm="1">
        <f t="array" ref="K8">_xll.CP($H8,25)/$B8</f>
        <v>53.258551019674783</v>
      </c>
      <c r="L8" s="8" t="e" cm="1">
        <f t="array" ref="L8">IF(_xll.DE(H8)&gt;0,_xll.MW(H8)/(602.2*_xll.DE(H8)),"")/$B8</f>
        <v>#VALUE!</v>
      </c>
      <c r="N8" s="1">
        <f t="shared" si="4"/>
        <v>96.264998733520514</v>
      </c>
      <c r="O8" s="1">
        <f t="shared" si="5"/>
        <v>109.39900541687012</v>
      </c>
      <c r="P8" s="4" t="str">
        <f t="shared" si="6"/>
        <v>HgBr</v>
      </c>
      <c r="Q8" s="1">
        <f t="shared" si="7"/>
        <v>-132.46330062866213</v>
      </c>
      <c r="R8" s="1">
        <f t="shared" si="8"/>
        <v>-102.09800170898438</v>
      </c>
      <c r="T8" s="1">
        <f t="shared" si="9"/>
        <v>50.987982246423748</v>
      </c>
      <c r="U8" s="1">
        <f t="shared" si="10"/>
        <v>53.258551019674783</v>
      </c>
      <c r="W8" s="8" t="str">
        <f t="shared" si="11"/>
        <v/>
      </c>
      <c r="X8" s="8" t="str">
        <f t="shared" si="12"/>
        <v/>
      </c>
    </row>
    <row r="9" spans="1:24">
      <c r="A9" s="4" t="s">
        <v>104</v>
      </c>
      <c r="B9" s="4">
        <v>1</v>
      </c>
      <c r="C9" s="1" cm="1">
        <f t="array" ref="C9">_xll.H($A9,25)/$B9</f>
        <v>-712.99954125976569</v>
      </c>
      <c r="D9" s="1" cm="1">
        <f t="array" ref="D9">_xll.S($A9,25)/$B9</f>
        <v>102.99999635314941</v>
      </c>
      <c r="E9" s="1" cm="1">
        <f t="array" ref="E9">_xll.CP($A9,25)/$B9</f>
        <v>98.001833404541017</v>
      </c>
      <c r="F9" s="8" cm="1">
        <f t="array" ref="F9">IF(_xll.DE(A9)&gt;0,_xll.MW(A9)/(602.2*_xll.DE(A9)),"")/$B9</f>
        <v>5.5730176021531658E-2</v>
      </c>
      <c r="H9" s="4" t="s">
        <v>863</v>
      </c>
      <c r="I9" s="1" cm="1">
        <f t="array" ref="I9">_xll.H($H9,25)/$B9</f>
        <v>-662.49460852050788</v>
      </c>
      <c r="J9" s="1" cm="1">
        <f t="array" ref="J9">_xll.S($H9,25)/$B9</f>
        <v>109.59990266418457</v>
      </c>
      <c r="K9" s="1" cm="1">
        <f t="array" ref="K9">_xll.CP($H9,25)/$B9</f>
        <v>94.558401596069345</v>
      </c>
      <c r="L9" s="8" t="e" cm="1">
        <f t="array" ref="L9">IF(_xll.DE(H9)&gt;0,_xll.MW(H9)/(602.2*_xll.DE(H9)),"")/$B9</f>
        <v>#VALUE!</v>
      </c>
      <c r="N9" s="1">
        <f t="shared" si="4"/>
        <v>102.99999635314941</v>
      </c>
      <c r="O9" s="1">
        <f t="shared" si="5"/>
        <v>109.59990266418457</v>
      </c>
      <c r="P9" s="4" t="str">
        <f t="shared" si="6"/>
        <v>LiBr*H2O</v>
      </c>
      <c r="Q9" s="1">
        <f t="shared" si="7"/>
        <v>-712.99954125976569</v>
      </c>
      <c r="R9" s="1">
        <f t="shared" si="8"/>
        <v>-662.49460852050788</v>
      </c>
      <c r="T9" s="1">
        <f t="shared" si="9"/>
        <v>98.001833404541017</v>
      </c>
      <c r="U9" s="1">
        <f t="shared" si="10"/>
        <v>94.558401596069345</v>
      </c>
      <c r="W9" s="8" t="str">
        <f t="shared" si="11"/>
        <v/>
      </c>
      <c r="X9" s="8" t="str">
        <f t="shared" si="12"/>
        <v/>
      </c>
    </row>
    <row r="10" spans="1:24">
      <c r="A10" s="4" t="s">
        <v>186</v>
      </c>
      <c r="B10" s="4">
        <v>1</v>
      </c>
      <c r="C10" s="1" cm="1">
        <f t="array" ref="C10">_xll.H($A10,25)/$B10</f>
        <v>-383.70001617431643</v>
      </c>
      <c r="D10" s="1" cm="1">
        <f t="array" ref="D10">_xll.S($A10,25)/$B10</f>
        <v>101.69999787902833</v>
      </c>
      <c r="E10" s="1" cm="1">
        <f t="array" ref="E10">_xll.CP($A10,25)/$B10</f>
        <v>71.91956445944254</v>
      </c>
      <c r="F10" s="8" cm="1">
        <f t="array" ref="F10">IF(_xll.DE(A10)&gt;0,_xll.MW(A10)/(602.2*_xll.DE(A10)),"")/$B10</f>
        <v>5.6019295200380737E-2</v>
      </c>
      <c r="H10" s="4" t="s">
        <v>864</v>
      </c>
      <c r="I10" s="1" cm="1">
        <f t="array" ref="I10">_xll.H($H10,25)/$B10</f>
        <v>-334.29997839355468</v>
      </c>
      <c r="J10" s="1" cm="1">
        <f t="array" ref="J10">_xll.S($H10,25)/$B10</f>
        <v>108.50000340270996</v>
      </c>
      <c r="K10" s="1" cm="1">
        <f t="array" ref="K10">_xll.CP($H10,25)/$B10</f>
        <v>70.554875780656729</v>
      </c>
      <c r="L10" s="8" t="e" cm="1">
        <f t="array" ref="L10">IF(_xll.DE(H10)&gt;0,_xll.MW(H10)/(602.2*_xll.DE(H10)),"")/$B10</f>
        <v>#VALUE!</v>
      </c>
      <c r="N10" s="1">
        <f t="shared" si="4"/>
        <v>101.69999787902833</v>
      </c>
      <c r="O10" s="1">
        <f t="shared" si="5"/>
        <v>108.50000340270996</v>
      </c>
      <c r="P10" s="4" t="str">
        <f t="shared" si="6"/>
        <v>BiOBr</v>
      </c>
      <c r="Q10" s="1">
        <f t="shared" si="7"/>
        <v>-383.70001617431643</v>
      </c>
      <c r="R10" s="1">
        <f t="shared" si="8"/>
        <v>-334.29997839355468</v>
      </c>
      <c r="T10" s="1">
        <f t="shared" si="9"/>
        <v>71.91956445944254</v>
      </c>
      <c r="U10" s="1">
        <f t="shared" si="10"/>
        <v>70.554875780656729</v>
      </c>
      <c r="W10" s="8" t="str">
        <f t="shared" si="11"/>
        <v/>
      </c>
      <c r="X10" s="8" t="str">
        <f t="shared" si="12"/>
        <v/>
      </c>
    </row>
    <row r="11" spans="1:24">
      <c r="A11" s="4" t="s">
        <v>165</v>
      </c>
      <c r="B11" s="4">
        <v>1</v>
      </c>
      <c r="C11" s="1" cm="1">
        <f t="array" ref="C11">_xll.H($A11,25)/$B11</f>
        <v>-407.60000531005863</v>
      </c>
      <c r="D11" s="1" cm="1">
        <f t="array" ref="D11">_xll.S($A11,25)/$B11</f>
        <v>82.550006851196287</v>
      </c>
      <c r="E11" s="1" cm="1">
        <f t="array" ref="E11">_xll.CP($A11,25)/$B11</f>
        <v>70.499974898145922</v>
      </c>
      <c r="F11" s="8" cm="1">
        <f t="array" ref="F11">IF(_xll.DE(A11)&gt;0,_xll.MW(A11)/(602.2*_xll.DE(A11)),"")/$B11</f>
        <v>5.7476030522955503E-2</v>
      </c>
      <c r="H11" s="4" t="s">
        <v>865</v>
      </c>
      <c r="I11" s="1" t="e" cm="1">
        <f t="array" ref="I11">_xll.H($H11,25)/$B11</f>
        <v>#VALUE!</v>
      </c>
      <c r="J11" s="1" t="e" cm="1">
        <f t="array" ref="J11">_xll.S($H11,25)/$B11</f>
        <v>#VALUE!</v>
      </c>
      <c r="K11" s="1" t="e" cm="1">
        <f t="array" ref="K11">_xll.CP($H11,25)/$B11</f>
        <v>#VALUE!</v>
      </c>
      <c r="L11" s="8" t="e" cm="1">
        <f t="array" ref="L11">IF(_xll.DE(H11)&gt;0,_xll.MW(H11)/(602.2*_xll.DE(H11)),"")/$B11</f>
        <v>#VALUE!</v>
      </c>
      <c r="N11" s="1" t="str">
        <f t="shared" si="4"/>
        <v/>
      </c>
      <c r="O11" s="1" t="str">
        <f t="shared" si="5"/>
        <v/>
      </c>
      <c r="P11" s="4" t="str">
        <f t="shared" si="6"/>
        <v>FeOBr</v>
      </c>
      <c r="Q11" s="1" t="str">
        <f t="shared" si="7"/>
        <v/>
      </c>
      <c r="R11" s="1" t="str">
        <f t="shared" si="8"/>
        <v/>
      </c>
      <c r="T11" s="1" t="str">
        <f t="shared" si="9"/>
        <v/>
      </c>
      <c r="U11" s="1" t="str">
        <f t="shared" si="10"/>
        <v/>
      </c>
      <c r="W11" s="8" t="str">
        <f t="shared" si="11"/>
        <v/>
      </c>
      <c r="X11" s="8" t="str">
        <f t="shared" si="12"/>
        <v/>
      </c>
    </row>
    <row r="12" spans="1:24">
      <c r="A12" s="1" t="s">
        <v>254</v>
      </c>
      <c r="B12" s="4">
        <v>1</v>
      </c>
      <c r="C12" s="1" cm="1">
        <f t="array" ref="C12">_xll.H($A12,25)/$B12</f>
        <v>-314.55308935546879</v>
      </c>
      <c r="D12" s="1" cm="1">
        <f t="array" ref="D12">_xll.S($A12,25)/$B12</f>
        <v>94.976803192138675</v>
      </c>
      <c r="E12" s="1" cm="1">
        <f t="array" ref="E12">_xll.CP($A12,25)/$B12</f>
        <v>86.647065558830263</v>
      </c>
      <c r="F12" s="8" cm="1">
        <f t="array" ref="F12">IF(_xll.DE(A12)&gt;0,_xll.MW(A12)/(602.2*_xll.DE(A12)),"")/$B12</f>
        <v>5.8056690826732676E-2</v>
      </c>
      <c r="H12" s="1" t="s">
        <v>866</v>
      </c>
      <c r="I12" s="1" cm="1">
        <f t="array" ref="I12">_xll.H($H12,25)/$B12</f>
        <v>-271.49978936767582</v>
      </c>
      <c r="J12" s="1" cm="1">
        <f t="array" ref="J12">_xll.S($H12,25)/$B12</f>
        <v>112.83830340576172</v>
      </c>
      <c r="K12" s="1" cm="1">
        <f t="array" ref="K12">_xll.CP($H12,25)/$B12</f>
        <v>88.70958947669854</v>
      </c>
      <c r="L12" s="8" cm="1">
        <f t="array" ref="L12">IF(_xll.DE(H12)&gt;0,_xll.MW(H12)/(602.2*_xll.DE(H12)),"")/$B12</f>
        <v>6.6958044190127561E-2</v>
      </c>
      <c r="N12" s="1">
        <f t="shared" si="4"/>
        <v>94.976803192138675</v>
      </c>
      <c r="O12" s="1">
        <f t="shared" si="5"/>
        <v>112.83830340576172</v>
      </c>
      <c r="P12" s="4" t="str">
        <f t="shared" si="6"/>
        <v>NH4Br</v>
      </c>
      <c r="Q12" s="1">
        <f t="shared" si="7"/>
        <v>-314.55308935546879</v>
      </c>
      <c r="R12" s="1">
        <f t="shared" si="8"/>
        <v>-271.49978936767582</v>
      </c>
      <c r="T12" s="1">
        <f t="shared" si="9"/>
        <v>86.647065558830263</v>
      </c>
      <c r="U12" s="1">
        <f t="shared" si="10"/>
        <v>88.70958947669854</v>
      </c>
      <c r="W12" s="8">
        <f t="shared" si="11"/>
        <v>5.8056690826732676E-2</v>
      </c>
      <c r="X12" s="8">
        <f t="shared" si="12"/>
        <v>6.6958044190127561E-2</v>
      </c>
    </row>
    <row r="13" spans="1:24">
      <c r="A13" s="4" t="s">
        <v>40</v>
      </c>
      <c r="B13" s="4">
        <v>1</v>
      </c>
      <c r="C13" s="1" cm="1">
        <f t="array" ref="C13">_xll.H($A13,25)/$B13</f>
        <v>-186.02060424804688</v>
      </c>
      <c r="D13" s="1" cm="1">
        <f t="array" ref="D13">_xll.S($A13,25)/$B13</f>
        <v>100.00180404663087</v>
      </c>
      <c r="E13" s="1" cm="1">
        <f t="array" ref="E13">_xll.CP($A13,25)/$B13</f>
        <v>51.427091621695659</v>
      </c>
      <c r="F13" s="8" cm="1">
        <f t="array" ref="F13">IF(_xll.DE(A13)&gt;0,_xll.MW(A13)/(602.2*_xll.DE(A13)),"")/$B13</f>
        <v>5.9626452134534123E-2</v>
      </c>
      <c r="H13" s="4" t="s">
        <v>867</v>
      </c>
      <c r="I13" s="1" cm="1">
        <f t="array" ref="I13">_xll.H($H13,25)/$B13</f>
        <v>-175.30119509887697</v>
      </c>
      <c r="J13" s="1" cm="1">
        <f t="array" ref="J13">_xll.S($H13,25)/$B13</f>
        <v>112.10000163269044</v>
      </c>
      <c r="K13" s="1" cm="1">
        <f t="array" ref="K13">_xll.CP($H13,25)/$B13</f>
        <v>49.97877690158537</v>
      </c>
      <c r="L13" s="8" cm="1">
        <f t="array" ref="L13">IF(_xll.DE(H13)&gt;0,_xll.MW(H13)/(602.2*_xll.DE(H13)),"")/$B13</f>
        <v>6.519174267685432E-2</v>
      </c>
      <c r="N13" s="1">
        <f t="shared" si="4"/>
        <v>100.00180404663087</v>
      </c>
      <c r="O13" s="1">
        <f t="shared" si="5"/>
        <v>112.10000163269044</v>
      </c>
      <c r="P13" s="4" t="str">
        <f t="shared" si="6"/>
        <v>InBr</v>
      </c>
      <c r="Q13" s="1">
        <f t="shared" si="7"/>
        <v>-186.02060424804688</v>
      </c>
      <c r="R13" s="1">
        <f t="shared" si="8"/>
        <v>-175.30119509887697</v>
      </c>
      <c r="T13" s="1">
        <f t="shared" si="9"/>
        <v>51.427091621695659</v>
      </c>
      <c r="U13" s="1">
        <f t="shared" si="10"/>
        <v>49.97877690158537</v>
      </c>
      <c r="W13" s="8">
        <f t="shared" si="11"/>
        <v>5.9626452134534123E-2</v>
      </c>
      <c r="X13" s="8">
        <f t="shared" si="12"/>
        <v>6.519174267685432E-2</v>
      </c>
    </row>
    <row r="14" spans="1:24">
      <c r="A14" s="4" t="s">
        <v>250</v>
      </c>
      <c r="B14" s="4">
        <v>1</v>
      </c>
      <c r="C14" s="1" cm="1">
        <f t="array" ref="C14">_xll.H($A14,25)/$B14</f>
        <v>-305.33199029541015</v>
      </c>
      <c r="D14" s="1" cm="1">
        <f t="array" ref="D14">_xll.S($A14,25)/$B14</f>
        <v>97.650003860473646</v>
      </c>
      <c r="E14" s="1" cm="1">
        <f t="array" ref="E14">_xll.CP($A14,25)/$B14</f>
        <v>71.669734412774119</v>
      </c>
      <c r="F14" s="8" cm="1">
        <f t="array" ref="F14">IF(_xll.DE(A14)&gt;0,_xll.MW(A14)/(602.2*_xll.DE(A14)),"")/$B14</f>
        <v>6.0622507023909221E-2</v>
      </c>
      <c r="H14" s="4" t="s">
        <v>868</v>
      </c>
      <c r="I14" s="1" cm="1">
        <f t="array" ref="I14">_xll.H($H14,25)/$B14</f>
        <v>-211.89999069213869</v>
      </c>
      <c r="J14" s="1" cm="1">
        <f t="array" ref="J14">_xll.S($H14,25)/$B14</f>
        <v>122.3599981842041</v>
      </c>
      <c r="K14" s="1" cm="1">
        <f t="array" ref="K14">_xll.CP($H14,25)/$B14</f>
        <v>75.399889527910801</v>
      </c>
      <c r="L14" s="8" cm="1">
        <f t="array" ref="L14">IF(_xll.DE(H14)&gt;0,_xll.MW(H14)/(602.2*_xll.DE(H14)),"")/$B14</f>
        <v>7.1172732110715023E-2</v>
      </c>
      <c r="N14" s="1">
        <f t="shared" si="4"/>
        <v>97.650003860473646</v>
      </c>
      <c r="O14" s="1">
        <f t="shared" si="5"/>
        <v>122.3599981842041</v>
      </c>
      <c r="P14" s="4" t="str">
        <f t="shared" si="6"/>
        <v>NiBr2</v>
      </c>
      <c r="Q14" s="1">
        <f t="shared" si="7"/>
        <v>-305.33199029541015</v>
      </c>
      <c r="R14" s="1">
        <f t="shared" si="8"/>
        <v>-211.89999069213869</v>
      </c>
      <c r="T14" s="1">
        <f t="shared" si="9"/>
        <v>71.669734412774119</v>
      </c>
      <c r="U14" s="1">
        <f t="shared" si="10"/>
        <v>75.399889527910801</v>
      </c>
      <c r="W14" s="8">
        <f t="shared" si="11"/>
        <v>6.0622507023909221E-2</v>
      </c>
      <c r="X14" s="8">
        <f t="shared" si="12"/>
        <v>7.1172732110715023E-2</v>
      </c>
    </row>
    <row r="15" spans="1:24">
      <c r="A15" s="4" t="s">
        <v>292</v>
      </c>
      <c r="B15" s="4">
        <v>1</v>
      </c>
      <c r="C15" s="1" cm="1">
        <f t="array" ref="C15">_xll.H($A15,25)/$B15</f>
        <v>-436.68412341308596</v>
      </c>
      <c r="D15" s="1" cm="1">
        <f t="array" ref="D15">_xll.S($A15,25)/$B15</f>
        <v>82.709996841430666</v>
      </c>
      <c r="E15" s="1" cm="1">
        <f t="array" ref="E15">_xll.CP($A15,25)/$B15</f>
        <v>51.440022682636005</v>
      </c>
      <c r="F15" s="8" cm="1">
        <f t="array" ref="F15">IF(_xll.DE(A15)&gt;0,_xll.MW(A15)/(602.2*_xll.DE(A15)),"")/$B15</f>
        <v>6.2398307364267422E-2</v>
      </c>
      <c r="H15" s="4" t="s">
        <v>869</v>
      </c>
      <c r="I15" s="1" cm="1">
        <f t="array" ref="I15">_xll.H($H15,25)/$B15</f>
        <v>-393.450020690918</v>
      </c>
      <c r="J15" s="1" cm="1">
        <f t="array" ref="J15">_xll.S($H15,25)/$B15</f>
        <v>95.920000366210942</v>
      </c>
      <c r="K15" s="1" cm="1">
        <f t="array" ref="K15">_xll.CP($H15,25)/$B15</f>
        <v>52.469963904487862</v>
      </c>
      <c r="L15" s="8" cm="1">
        <f t="array" ref="L15">IF(_xll.DE(H15)&gt;0,_xll.MW(H15)/(602.2*_xll.DE(H15)),"")/$B15</f>
        <v>7.2121381931582351E-2</v>
      </c>
      <c r="N15" s="1">
        <f t="shared" si="4"/>
        <v>82.709996841430666</v>
      </c>
      <c r="O15" s="1">
        <f t="shared" si="5"/>
        <v>95.920000366210942</v>
      </c>
      <c r="P15" s="4" t="str">
        <f t="shared" si="6"/>
        <v>KBr</v>
      </c>
      <c r="Q15" s="1">
        <f t="shared" si="7"/>
        <v>-436.68412341308596</v>
      </c>
      <c r="R15" s="1">
        <f t="shared" si="8"/>
        <v>-393.450020690918</v>
      </c>
      <c r="T15" s="1">
        <f t="shared" si="9"/>
        <v>51.440022682636005</v>
      </c>
      <c r="U15" s="1">
        <f t="shared" si="10"/>
        <v>52.469963904487862</v>
      </c>
      <c r="W15" s="8">
        <f t="shared" si="11"/>
        <v>6.2398307364267422E-2</v>
      </c>
      <c r="X15" s="8">
        <f t="shared" si="12"/>
        <v>7.2121381931582351E-2</v>
      </c>
    </row>
    <row r="16" spans="1:24">
      <c r="A16" s="4" t="s">
        <v>198</v>
      </c>
      <c r="B16" s="4">
        <v>1</v>
      </c>
      <c r="C16" s="1" cm="1">
        <f t="array" ref="C16">_xll.H($A16,25)/$B16</f>
        <v>-451.00000347900391</v>
      </c>
      <c r="D16" s="1" cm="1">
        <f t="array" ref="D16">_xll.S($A16,25)/$B16</f>
        <v>99.419996871948243</v>
      </c>
      <c r="E16" s="1" cm="1">
        <f t="array" ref="E16">_xll.CP($A16,25)/$B16</f>
        <v>72.199032039773115</v>
      </c>
      <c r="F16" s="8" cm="1">
        <f t="array" ref="F16">IF(_xll.DE(A16)&gt;0,_xll.MW(A16)/(602.2*_xll.DE(A16)),"")/$B16</f>
        <v>6.2643115223786169E-2</v>
      </c>
      <c r="H16" s="4" t="s">
        <v>870</v>
      </c>
      <c r="I16" s="1" cm="1">
        <f t="array" ref="I16">_xll.H($H16,25)/$B16</f>
        <v>-364.42639361572265</v>
      </c>
      <c r="J16" s="1" cm="1">
        <f t="array" ref="J16">_xll.S($H16,25)/$B16</f>
        <v>125.52000000000001</v>
      </c>
      <c r="K16" s="1" cm="1">
        <f t="array" ref="K16">_xll.CP($H16,25)/$B16</f>
        <v>77.38077241572266</v>
      </c>
      <c r="L16" s="8" cm="1">
        <f t="array" ref="L16">IF(_xll.DE(H16)&gt;0,_xll.MW(H16)/(602.2*_xll.DE(H16)),"")/$B16</f>
        <v>7.6411782529081596E-2</v>
      </c>
      <c r="N16" s="1">
        <f t="shared" si="4"/>
        <v>99.419996871948243</v>
      </c>
      <c r="O16" s="1">
        <f t="shared" si="5"/>
        <v>125.52000000000001</v>
      </c>
      <c r="P16" s="4" t="str">
        <f t="shared" si="6"/>
        <v>VBr2</v>
      </c>
      <c r="Q16" s="1">
        <f t="shared" si="7"/>
        <v>-451.00000347900391</v>
      </c>
      <c r="R16" s="1">
        <f t="shared" si="8"/>
        <v>-364.42639361572265</v>
      </c>
      <c r="T16" s="1">
        <f t="shared" si="9"/>
        <v>72.199032039773115</v>
      </c>
      <c r="U16" s="1">
        <f t="shared" si="10"/>
        <v>77.38077241572266</v>
      </c>
      <c r="W16" s="8">
        <f t="shared" si="11"/>
        <v>6.2643115223786169E-2</v>
      </c>
      <c r="X16" s="8">
        <f t="shared" si="12"/>
        <v>7.6411782529081596E-2</v>
      </c>
    </row>
    <row r="17" spans="1:24">
      <c r="A17" s="4" t="s">
        <v>29</v>
      </c>
      <c r="B17" s="4">
        <v>1</v>
      </c>
      <c r="C17" s="1" cm="1">
        <f t="array" ref="C17">_xll.H($A17,25)/$B17</f>
        <v>-514.99998974609377</v>
      </c>
      <c r="D17" s="1" cm="1">
        <f t="array" ref="D17">_xll.S($A17,25)/$B17</f>
        <v>83.069998260498068</v>
      </c>
      <c r="E17" s="1" cm="1">
        <f t="array" ref="E17">_xll.CP($A17,25)/$B17</f>
        <v>69.82962532672795</v>
      </c>
      <c r="F17" s="8" cm="1">
        <f t="array" ref="F17">IF(_xll.DE(A17)&gt;0,_xll.MW(A17)/(602.2*_xll.DE(A17)),"")/$B17</f>
        <v>6.3013357655238147E-2</v>
      </c>
      <c r="H17" s="4" t="s">
        <v>871</v>
      </c>
      <c r="I17" s="1" cm="1">
        <f t="array" ref="I17">_xll.H($H17,25)/$B17</f>
        <v>-405.39998333740238</v>
      </c>
      <c r="J17" s="1" cm="1">
        <f t="array" ref="J17">_xll.S($H17,25)/$B17</f>
        <v>108.40000167846681</v>
      </c>
      <c r="K17" s="1" cm="1">
        <f t="array" ref="K17">_xll.CP($H17,25)/$B17</f>
        <v>72.000095081915859</v>
      </c>
      <c r="L17" s="8" cm="1">
        <f t="array" ref="L17">IF(_xll.DE(H17)&gt;0,_xll.MW(H17)/(602.2*_xll.DE(H17)),"")/$B17</f>
        <v>8.0014040843718673E-2</v>
      </c>
      <c r="N17" s="1">
        <f t="shared" si="4"/>
        <v>83.069998260498068</v>
      </c>
      <c r="O17" s="1">
        <f t="shared" si="5"/>
        <v>108.40000167846681</v>
      </c>
      <c r="P17" s="4" t="str">
        <f t="shared" si="6"/>
        <v>TiBr2</v>
      </c>
      <c r="Q17" s="1">
        <f t="shared" si="7"/>
        <v>-514.99998974609377</v>
      </c>
      <c r="R17" s="1">
        <f t="shared" si="8"/>
        <v>-405.39998333740238</v>
      </c>
      <c r="T17" s="1">
        <f t="shared" si="9"/>
        <v>69.82962532672795</v>
      </c>
      <c r="U17" s="1">
        <f t="shared" si="10"/>
        <v>72.000095081915859</v>
      </c>
      <c r="W17" s="8">
        <f t="shared" si="11"/>
        <v>6.3013357655238147E-2</v>
      </c>
      <c r="X17" s="8">
        <f t="shared" si="12"/>
        <v>8.0014040843718673E-2</v>
      </c>
    </row>
    <row r="18" spans="1:24">
      <c r="A18" s="1" t="s">
        <v>359</v>
      </c>
      <c r="B18" s="4">
        <v>1</v>
      </c>
      <c r="C18" s="1" cm="1">
        <f t="array" ref="C18">_xll.H($A18,25)/$B18</f>
        <v>-312.50000152587893</v>
      </c>
      <c r="D18" s="1" cm="1">
        <f t="array" ref="D18">_xll.S($A18,25)/$B18</f>
        <v>109.19999951171876</v>
      </c>
      <c r="E18" s="1" cm="1">
        <f t="array" ref="E18">_xll.CP($A18,25)/$B18</f>
        <v>78.500199152671058</v>
      </c>
      <c r="F18" s="8" cm="1">
        <f t="array" ref="F18">IF(_xll.DE(A18)&gt;0,_xll.MW(A18)/(602.2*_xll.DE(A18)),"")/$B18</f>
        <v>6.4245559322906903E-2</v>
      </c>
      <c r="H18" s="1" t="s">
        <v>872</v>
      </c>
      <c r="I18" s="1" cm="1">
        <f t="array" ref="I18">_xll.H($H18,25)/$B18</f>
        <v>-215.39999517822267</v>
      </c>
      <c r="J18" s="1" cm="1">
        <f t="array" ref="J18">_xll.S($H18,25)/$B18</f>
        <v>134.99999746704103</v>
      </c>
      <c r="K18" s="1" cm="1">
        <f t="array" ref="K18">_xll.CP($H18,25)/$B18</f>
        <v>79.700050816726446</v>
      </c>
      <c r="L18" s="8" cm="1">
        <f t="array" ref="L18">IF(_xll.DE(H18)&gt;0,_xll.MW(H18)/(602.2*_xll.DE(H18)),"")/$B18</f>
        <v>7.3994050594813787E-2</v>
      </c>
      <c r="N18" s="1">
        <f t="shared" si="4"/>
        <v>109.19999951171876</v>
      </c>
      <c r="O18" s="1">
        <f t="shared" si="5"/>
        <v>134.99999746704103</v>
      </c>
      <c r="P18" s="4" t="str">
        <f t="shared" si="6"/>
        <v>CoBr2</v>
      </c>
      <c r="Q18" s="1">
        <f t="shared" si="7"/>
        <v>-312.50000152587893</v>
      </c>
      <c r="R18" s="1">
        <f t="shared" si="8"/>
        <v>-215.39999517822267</v>
      </c>
      <c r="T18" s="1">
        <f t="shared" si="9"/>
        <v>78.500199152671058</v>
      </c>
      <c r="U18" s="1">
        <f t="shared" si="10"/>
        <v>79.700050816726446</v>
      </c>
      <c r="W18" s="8">
        <f t="shared" si="11"/>
        <v>6.4245559322906903E-2</v>
      </c>
      <c r="X18" s="8">
        <f t="shared" si="12"/>
        <v>7.3994050594813787E-2</v>
      </c>
    </row>
    <row r="19" spans="1:24">
      <c r="A19" s="4" t="s">
        <v>85</v>
      </c>
      <c r="B19" s="4">
        <v>1</v>
      </c>
      <c r="C19" s="1" cm="1">
        <f t="array" ref="C19">_xll.H($A19,25)/$B19</f>
        <v>-219.10000311279299</v>
      </c>
      <c r="D19" s="1" cm="1">
        <f t="array" ref="D19">_xll.S($A19,25)/$B19</f>
        <v>108.06999838256836</v>
      </c>
      <c r="E19" s="1" cm="1">
        <f t="array" ref="E19">_xll.CP($A19,25)/$B19</f>
        <v>71.880085271259048</v>
      </c>
      <c r="F19" s="8" cm="1">
        <f t="array" ref="F19">IF(_xll.DE(A19)&gt;0,_xll.MW(A19)/(602.2*_xll.DE(A19)),"")/$B19</f>
        <v>6.5938577282347227E-2</v>
      </c>
      <c r="H19" s="4" t="s">
        <v>873</v>
      </c>
      <c r="I19" s="1" cm="1">
        <f t="array" ref="I19">_xll.H($H19,25)/$B19</f>
        <v>-138.50000195312501</v>
      </c>
      <c r="J19" s="1" cm="1">
        <f t="array" ref="J19">_xll.S($H19,25)/$B19</f>
        <v>129.9999990386963</v>
      </c>
      <c r="K19" s="1" cm="1">
        <f t="array" ref="K19">_xll.CP($H19,25)/$B19</f>
        <v>74.999850042128372</v>
      </c>
      <c r="L19" s="8" cm="1">
        <f t="array" ref="L19">IF(_xll.DE(H19)&gt;0,_xll.MW(H19)/(602.2*_xll.DE(H19)),"")/$B19</f>
        <v>7.7756124431630144E-2</v>
      </c>
      <c r="N19" s="1">
        <f t="shared" si="4"/>
        <v>108.06999838256836</v>
      </c>
      <c r="O19" s="1">
        <f t="shared" si="5"/>
        <v>129.9999990386963</v>
      </c>
      <c r="P19" s="4" t="str">
        <f t="shared" si="6"/>
        <v>CuBr2</v>
      </c>
      <c r="Q19" s="1">
        <f t="shared" si="7"/>
        <v>-219.10000311279299</v>
      </c>
      <c r="R19" s="1">
        <f t="shared" si="8"/>
        <v>-138.50000195312501</v>
      </c>
      <c r="T19" s="1">
        <f t="shared" si="9"/>
        <v>71.880085271259048</v>
      </c>
      <c r="U19" s="1">
        <f t="shared" si="10"/>
        <v>74.999850042128372</v>
      </c>
      <c r="W19" s="8">
        <f t="shared" si="11"/>
        <v>6.5938577282347227E-2</v>
      </c>
      <c r="X19" s="8">
        <f t="shared" si="12"/>
        <v>7.7756124431630144E-2</v>
      </c>
    </row>
    <row r="20" spans="1:24">
      <c r="A20" s="4" t="s">
        <v>73</v>
      </c>
      <c r="B20" s="4">
        <v>1</v>
      </c>
      <c r="C20" s="1" cm="1">
        <f t="array" ref="C20">_xll.H($A20,25)/$B20</f>
        <v>-341.29998736572264</v>
      </c>
      <c r="D20" s="1" cm="1">
        <f t="array" ref="D20">_xll.S($A20,25)/$B20</f>
        <v>118.05999586486816</v>
      </c>
      <c r="E20" s="1" cm="1">
        <f t="array" ref="E20">_xll.CP($A20,25)/$B20</f>
        <v>76.60080517649007</v>
      </c>
      <c r="F20" s="8" cm="1">
        <f t="array" ref="F20">IF(_xll.DE(A20)&gt;0,_xll.MW(A20)/(602.2*_xll.DE(A20)),"")/$B20</f>
        <v>6.6607563699577724E-2</v>
      </c>
      <c r="H20" s="4" t="s">
        <v>73</v>
      </c>
      <c r="I20" s="1" cm="1">
        <f t="array" ref="I20">_xll.H($H20,25)/$B20</f>
        <v>-341.29998736572264</v>
      </c>
      <c r="J20" s="1" cm="1">
        <f t="array" ref="J20">_xll.S($H20,25)/$B20</f>
        <v>118.05999586486816</v>
      </c>
      <c r="K20" s="1" cm="1">
        <f t="array" ref="K20">_xll.CP($H20,25)/$B20</f>
        <v>76.60080517649007</v>
      </c>
      <c r="L20" s="8" cm="1">
        <f t="array" ref="L20">IF(_xll.DE(H20)&gt;0,_xll.MW(H20)/(602.2*_xll.DE(H20)),"")/$B20</f>
        <v>6.6607563699577724E-2</v>
      </c>
      <c r="N20" s="1">
        <f t="shared" si="4"/>
        <v>118.05999586486816</v>
      </c>
      <c r="O20" s="1">
        <f t="shared" si="5"/>
        <v>118.05999586486816</v>
      </c>
      <c r="P20" s="4" t="str">
        <f t="shared" si="6"/>
        <v>FeCl2</v>
      </c>
      <c r="Q20" s="1">
        <f t="shared" si="7"/>
        <v>-341.29998736572264</v>
      </c>
      <c r="R20" s="1">
        <f t="shared" si="8"/>
        <v>-341.29998736572264</v>
      </c>
      <c r="T20" s="1">
        <f t="shared" si="9"/>
        <v>76.60080517649007</v>
      </c>
      <c r="U20" s="1">
        <f t="shared" si="10"/>
        <v>76.60080517649007</v>
      </c>
      <c r="W20" s="8">
        <f t="shared" si="11"/>
        <v>6.6607563699577724E-2</v>
      </c>
      <c r="X20" s="8">
        <f t="shared" si="12"/>
        <v>6.6607563699577724E-2</v>
      </c>
    </row>
    <row r="21" spans="1:24">
      <c r="A21" s="4" t="s">
        <v>51</v>
      </c>
      <c r="B21" s="4">
        <v>1</v>
      </c>
      <c r="C21" s="1" cm="1">
        <f t="array" ref="C21">_xll.H($A21,25)/$B21</f>
        <v>-641.32351489257815</v>
      </c>
      <c r="D21" s="1" cm="1">
        <f t="array" ref="D21">_xll.S($A21,25)/$B21</f>
        <v>89.61997952270508</v>
      </c>
      <c r="E21" s="1" cm="1">
        <f t="array" ref="E21">_xll.CP($A21,25)/$B21</f>
        <v>71.384283877610116</v>
      </c>
      <c r="F21" s="8" cm="1">
        <f t="array" ref="F21">IF(_xll.DE(A21)&gt;0,_xll.MW(A21)/(602.2*_xll.DE(A21)),"")/$B21</f>
        <v>6.8002269847338065E-2</v>
      </c>
      <c r="H21" s="4" t="s">
        <v>874</v>
      </c>
      <c r="I21" s="1" cm="1">
        <f t="array" ref="I21">_xll.H($H21,25)/$B21</f>
        <v>-524.29999847412114</v>
      </c>
      <c r="J21" s="1" cm="1">
        <f t="array" ref="J21">_xll.S($H21,25)/$B21</f>
        <v>116.999998336792</v>
      </c>
      <c r="K21" s="1" cm="1">
        <f t="array" ref="K21">_xll.CP($H21,25)/$B21</f>
        <v>73.219189327959114</v>
      </c>
      <c r="L21" s="8" cm="1">
        <f t="array" ref="L21">IF(_xll.DE(H21)&gt;0,_xll.MW(H21)/(602.2*_xll.DE(H21)),"")/$B21</f>
        <v>8.2186551901094418E-2</v>
      </c>
      <c r="N21" s="1">
        <f t="shared" si="4"/>
        <v>89.61997952270508</v>
      </c>
      <c r="O21" s="1">
        <f t="shared" si="5"/>
        <v>116.999998336792</v>
      </c>
      <c r="P21" s="4" t="str">
        <f t="shared" si="6"/>
        <v>MgBr2</v>
      </c>
      <c r="Q21" s="1">
        <f t="shared" si="7"/>
        <v>-641.32351489257815</v>
      </c>
      <c r="R21" s="1">
        <f t="shared" si="8"/>
        <v>-524.29999847412114</v>
      </c>
      <c r="T21" s="1">
        <f t="shared" si="9"/>
        <v>71.384283877610116</v>
      </c>
      <c r="U21" s="1">
        <f t="shared" si="10"/>
        <v>73.219189327959114</v>
      </c>
      <c r="W21" s="8">
        <f t="shared" si="11"/>
        <v>6.8002269847338065E-2</v>
      </c>
      <c r="X21" s="8">
        <f t="shared" si="12"/>
        <v>8.2186551901094418E-2</v>
      </c>
    </row>
    <row r="22" spans="1:24">
      <c r="A22" s="4" t="s">
        <v>84</v>
      </c>
      <c r="B22" s="4">
        <v>1</v>
      </c>
      <c r="C22" s="1" cm="1">
        <f t="array" ref="C22">_xll.H($A22,25)/$B22</f>
        <v>-442.31001245117187</v>
      </c>
      <c r="D22" s="1" cm="1">
        <f t="array" ref="D22">_xll.S($A22,25)/$B22</f>
        <v>101.16999911499023</v>
      </c>
      <c r="E22" s="1" cm="1">
        <f t="array" ref="E22">_xll.CP($A22,25)/$B22</f>
        <v>52.470050886190229</v>
      </c>
      <c r="F22" s="8" cm="1">
        <f t="array" ref="F22">IF(_xll.DE(A22)&gt;0,_xll.MW(A22)/(602.2*_xll.DE(A22)),"")/$B22</f>
        <v>7.0103392002197951E-2</v>
      </c>
      <c r="H22" s="4" t="s">
        <v>875</v>
      </c>
      <c r="I22" s="1" cm="1">
        <f t="array" ref="I22">_xll.H($H22,25)/$B22</f>
        <v>-405.60000274658205</v>
      </c>
      <c r="J22" s="1" cm="1">
        <f t="array" ref="J22">_xll.S($H22,25)/$B22</f>
        <v>112.94000494384765</v>
      </c>
      <c r="K22" s="1" cm="1">
        <f t="array" ref="K22">_xll.CP($H22,25)/$B22</f>
        <v>52.929959263986241</v>
      </c>
      <c r="L22" s="8" cm="1">
        <f t="array" ref="L22">IF(_xll.DE(H22)&gt;0,_xll.MW(H22)/(602.2*_xll.DE(H22)),"")/$B22</f>
        <v>7.9771260159817545E-2</v>
      </c>
      <c r="N22" s="1">
        <f t="shared" si="4"/>
        <v>101.16999911499023</v>
      </c>
      <c r="O22" s="1">
        <f t="shared" si="5"/>
        <v>112.94000494384765</v>
      </c>
      <c r="P22" s="4" t="str">
        <f t="shared" si="6"/>
        <v>CsBr</v>
      </c>
      <c r="Q22" s="1">
        <f t="shared" si="7"/>
        <v>-442.31001245117187</v>
      </c>
      <c r="R22" s="1">
        <f t="shared" si="8"/>
        <v>-405.60000274658205</v>
      </c>
      <c r="T22" s="1">
        <f t="shared" si="9"/>
        <v>52.470050886190229</v>
      </c>
      <c r="U22" s="1">
        <f t="shared" si="10"/>
        <v>52.929959263986241</v>
      </c>
      <c r="W22" s="8">
        <f t="shared" si="11"/>
        <v>7.0103392002197951E-2</v>
      </c>
      <c r="X22" s="8">
        <f t="shared" si="12"/>
        <v>7.9771260159817545E-2</v>
      </c>
    </row>
    <row r="23" spans="1:24">
      <c r="A23" s="4" t="s">
        <v>47</v>
      </c>
      <c r="B23" s="4">
        <v>1</v>
      </c>
      <c r="C23" s="1" cm="1">
        <f t="array" ref="C23">_xll.H($A23,25)/$B23</f>
        <v>-481.28969659423831</v>
      </c>
      <c r="D23" s="1" cm="1">
        <f t="array" ref="D23">_xll.S($A23,25)/$B23</f>
        <v>118.2398010559082</v>
      </c>
      <c r="E23" s="1" cm="1">
        <f t="array" ref="E23">_xll.CP($A23,25)/$B23</f>
        <v>72.433303619733053</v>
      </c>
      <c r="F23" s="8" cm="1">
        <f t="array" ref="F23">IF(_xll.DE(A23)&gt;0,_xll.MW(A23)/(602.2*_xll.DE(A23)),"")/$B23</f>
        <v>7.0196115575678134E-2</v>
      </c>
      <c r="H23" s="4" t="s">
        <v>876</v>
      </c>
      <c r="I23" s="1" cm="1">
        <f t="array" ref="I23">_xll.H($H23,25)/$B23</f>
        <v>-384.928</v>
      </c>
      <c r="J23" s="1" cm="1">
        <f t="array" ref="J23">_xll.S($H23,25)/$B23</f>
        <v>138.072</v>
      </c>
      <c r="K23" s="1" cm="1">
        <f t="array" ref="K23">_xll.CP($H23,25)/$B23</f>
        <v>75.303962382627816</v>
      </c>
      <c r="L23" s="8" cm="1">
        <f t="array" ref="L23">IF(_xll.DE(H23)&gt;0,_xll.MW(H23)/(602.2*_xll.DE(H23)),"")/$B23</f>
        <v>8.1323263878511465E-2</v>
      </c>
      <c r="N23" s="1">
        <f t="shared" si="4"/>
        <v>118.2398010559082</v>
      </c>
      <c r="O23" s="1">
        <f t="shared" si="5"/>
        <v>138.072</v>
      </c>
      <c r="P23" s="4" t="str">
        <f t="shared" si="6"/>
        <v>MnBr2</v>
      </c>
      <c r="Q23" s="1">
        <f t="shared" si="7"/>
        <v>-481.28969659423831</v>
      </c>
      <c r="R23" s="1">
        <f t="shared" si="8"/>
        <v>-384.928</v>
      </c>
      <c r="T23" s="1">
        <f t="shared" si="9"/>
        <v>72.433303619733053</v>
      </c>
      <c r="U23" s="1">
        <f t="shared" si="10"/>
        <v>75.303962382627816</v>
      </c>
      <c r="W23" s="8">
        <f t="shared" si="11"/>
        <v>7.0196115575678134E-2</v>
      </c>
      <c r="X23" s="8">
        <f t="shared" si="12"/>
        <v>8.1323263878511465E-2</v>
      </c>
    </row>
    <row r="24" spans="1:24">
      <c r="A24" s="4" t="s">
        <v>94</v>
      </c>
      <c r="B24" s="4">
        <v>1</v>
      </c>
      <c r="C24" s="1" cm="1">
        <f t="array" ref="C24">_xll.H($A24,25)/$B24</f>
        <v>-496.22242553710942</v>
      </c>
      <c r="D24" s="1" cm="1">
        <f t="array" ref="D24">_xll.S($A24,25)/$B24</f>
        <v>75.814003707885746</v>
      </c>
      <c r="E24" s="1" cm="1">
        <f t="array" ref="E24">_xll.CP($A24,25)/$B24</f>
        <v>62.41105263356539</v>
      </c>
      <c r="F24" s="8" cm="1">
        <f t="array" ref="F24">IF(_xll.DE(A24)&gt;0,_xll.MW(A24)/(602.2*_xll.DE(A24)),"")/$B24</f>
        <v>7.0217126009647385E-2</v>
      </c>
      <c r="H24" s="4" t="s">
        <v>877</v>
      </c>
      <c r="I24" s="1" cm="1">
        <f t="array" ref="I24">_xll.H($H24,25)/$B24</f>
        <v>-355.60000250244144</v>
      </c>
      <c r="J24" s="1" cm="1">
        <f t="array" ref="J24">_xll.S($H24,25)/$B24</f>
        <v>100.39999940490723</v>
      </c>
      <c r="K24" s="1" cm="1">
        <f t="array" ref="K24">_xll.CP($H24,25)/$B24</f>
        <v>69.454181078092176</v>
      </c>
      <c r="L24" s="8" cm="1">
        <f t="array" ref="L24">IF(_xll.DE(H24)&gt;0,_xll.MW(H24)/(602.2*_xll.DE(H24)),"")/$B24</f>
        <v>8.090593618579138E-2</v>
      </c>
      <c r="N24" s="1">
        <f t="shared" si="4"/>
        <v>75.814003707885746</v>
      </c>
      <c r="O24" s="1">
        <f t="shared" si="5"/>
        <v>100.39999940490723</v>
      </c>
      <c r="P24" s="4" t="str">
        <f t="shared" si="6"/>
        <v>BeBr2</v>
      </c>
      <c r="Q24" s="1">
        <f t="shared" si="7"/>
        <v>-496.22242553710942</v>
      </c>
      <c r="R24" s="1">
        <f t="shared" si="8"/>
        <v>-355.60000250244144</v>
      </c>
      <c r="T24" s="1">
        <f t="shared" si="9"/>
        <v>62.41105263356539</v>
      </c>
      <c r="U24" s="1">
        <f t="shared" si="10"/>
        <v>69.454181078092176</v>
      </c>
      <c r="W24" s="8">
        <f t="shared" si="11"/>
        <v>7.0217126009647385E-2</v>
      </c>
      <c r="X24" s="8">
        <f t="shared" si="12"/>
        <v>8.090593618579138E-2</v>
      </c>
    </row>
    <row r="25" spans="1:24">
      <c r="A25" s="4" t="s">
        <v>334</v>
      </c>
      <c r="B25" s="4">
        <v>1</v>
      </c>
      <c r="C25" s="1" cm="1">
        <f t="array" ref="C25">_xll.H($A25,25)/$B25</f>
        <v>-496.22242553710936</v>
      </c>
      <c r="D25" s="1" cm="1">
        <f t="array" ref="D25">_xll.S($A25,25)/$B25</f>
        <v>75.814083511352536</v>
      </c>
      <c r="E25" s="1" cm="1">
        <f t="array" ref="E25">_xll.CP($A25,25)/$B25</f>
        <v>62.415378011887569</v>
      </c>
      <c r="F25" s="8" cm="1">
        <f t="array" ref="F25">IF(_xll.DE(A25)&gt;0,_xll.MW(A25)/(602.2*_xll.DE(A25)),"")/$B25</f>
        <v>7.0217126009647385E-2</v>
      </c>
      <c r="H25" s="4" t="s">
        <v>878</v>
      </c>
      <c r="I25" s="1" t="e" cm="1">
        <f t="array" ref="I25">_xll.H($H25,25)/$B25</f>
        <v>#VALUE!</v>
      </c>
      <c r="J25" s="1" t="e" cm="1">
        <f t="array" ref="J25">_xll.S($H25,25)/$B25</f>
        <v>#VALUE!</v>
      </c>
      <c r="K25" s="1" t="e" cm="1">
        <f t="array" ref="K25">_xll.CP($H25,25)/$B25</f>
        <v>#VALUE!</v>
      </c>
      <c r="L25" s="8" t="e" cm="1">
        <f t="array" ref="L25">IF(_xll.DE(H25)&gt;0,_xll.MW(H25)/(602.2*_xll.DE(H25)),"")/$B25</f>
        <v>#VALUE!</v>
      </c>
      <c r="N25" s="1" t="str">
        <f t="shared" si="4"/>
        <v/>
      </c>
      <c r="O25" s="1" t="str">
        <f t="shared" si="5"/>
        <v/>
      </c>
      <c r="P25" s="4" t="str">
        <f t="shared" si="6"/>
        <v>BeBr2(B)</v>
      </c>
      <c r="Q25" s="1" t="str">
        <f t="shared" si="7"/>
        <v/>
      </c>
      <c r="R25" s="1" t="str">
        <f t="shared" si="8"/>
        <v/>
      </c>
      <c r="T25" s="1" t="str">
        <f t="shared" si="9"/>
        <v/>
      </c>
      <c r="U25" s="1" t="str">
        <f t="shared" si="10"/>
        <v/>
      </c>
      <c r="W25" s="8" t="str">
        <f t="shared" si="11"/>
        <v/>
      </c>
      <c r="X25" s="8" t="str">
        <f t="shared" si="12"/>
        <v/>
      </c>
    </row>
    <row r="26" spans="1:24">
      <c r="A26" s="4" t="s">
        <v>330</v>
      </c>
      <c r="B26" s="4">
        <v>1</v>
      </c>
      <c r="C26" s="1" cm="1">
        <f t="array" ref="C26">_xll.H($A26,25)/$B26</f>
        <v>-490.78321276855473</v>
      </c>
      <c r="D26" s="1" cm="1">
        <f t="array" ref="D26">_xll.S($A26,25)/$B26</f>
        <v>82.676000564575219</v>
      </c>
      <c r="E26" s="1" cm="1">
        <f t="array" ref="E26">_xll.CP($A26,25)/$B26</f>
        <v>64.803856742104273</v>
      </c>
      <c r="F26" s="8" cm="1">
        <f t="array" ref="F26">IF(_xll.DE(A26)&gt;0,_xll.MW(A26)/(602.2*_xll.DE(A26)),"")/$B26</f>
        <v>7.0217126009647385E-2</v>
      </c>
      <c r="H26" s="4" t="s">
        <v>879</v>
      </c>
      <c r="I26" s="1" t="e" cm="1">
        <f t="array" ref="I26">_xll.H($H26,25)/$B26</f>
        <v>#VALUE!</v>
      </c>
      <c r="J26" s="1" t="e" cm="1">
        <f t="array" ref="J26">_xll.S($H26,25)/$B26</f>
        <v>#VALUE!</v>
      </c>
      <c r="K26" s="1" t="e" cm="1">
        <f t="array" ref="K26">_xll.CP($H26,25)/$B26</f>
        <v>#VALUE!</v>
      </c>
      <c r="L26" s="8" t="e" cm="1">
        <f t="array" ref="L26">IF(_xll.DE(H26)&gt;0,_xll.MW(H26)/(602.2*_xll.DE(H26)),"")/$B26</f>
        <v>#VALUE!</v>
      </c>
      <c r="N26" s="1" t="str">
        <f t="shared" si="4"/>
        <v/>
      </c>
      <c r="O26" s="1" t="str">
        <f t="shared" si="5"/>
        <v/>
      </c>
      <c r="P26" s="4" t="str">
        <f t="shared" si="6"/>
        <v>BeBr2(A)</v>
      </c>
      <c r="Q26" s="1" t="str">
        <f t="shared" si="7"/>
        <v/>
      </c>
      <c r="R26" s="1" t="str">
        <f t="shared" si="8"/>
        <v/>
      </c>
      <c r="T26" s="1" t="str">
        <f t="shared" si="9"/>
        <v/>
      </c>
      <c r="U26" s="1" t="str">
        <f t="shared" si="10"/>
        <v/>
      </c>
      <c r="W26" s="8" t="str">
        <f t="shared" si="11"/>
        <v/>
      </c>
      <c r="X26" s="8" t="str">
        <f t="shared" si="12"/>
        <v/>
      </c>
    </row>
    <row r="27" spans="1:24">
      <c r="A27" s="4" t="s">
        <v>76</v>
      </c>
      <c r="B27" s="4">
        <v>1</v>
      </c>
      <c r="C27" s="1" cm="1">
        <f t="array" ref="C27">_xll.H($A27,25)/$B27</f>
        <v>-388.29998376464846</v>
      </c>
      <c r="D27" s="1" cm="1">
        <f t="array" ref="D27">_xll.S($A27,25)/$B27</f>
        <v>115.30000094604493</v>
      </c>
      <c r="E27" s="1" cm="1">
        <f t="array" ref="E27">_xll.CP($A27,25)/$B27</f>
        <v>71.17025906800076</v>
      </c>
      <c r="F27" s="8" cm="1">
        <f t="array" ref="F27">IF(_xll.DE(A27)&gt;0,_xll.MW(A27)/(602.2*_xll.DE(A27)),"")/$B27</f>
        <v>7.0913310393760351E-2</v>
      </c>
      <c r="H27" s="4" t="s">
        <v>880</v>
      </c>
      <c r="I27" s="1" cm="1">
        <f t="array" ref="I27">_xll.H($H27,25)/$B27</f>
        <v>-297.99999890136718</v>
      </c>
      <c r="J27" s="1" cm="1">
        <f t="array" ref="J27">_xll.S($H27,25)/$B27</f>
        <v>140.00000387573243</v>
      </c>
      <c r="K27" s="1" cm="1">
        <f t="array" ref="K27">_xll.CP($H27,25)/$B27</f>
        <v>66.000022856915209</v>
      </c>
      <c r="L27" s="8" cm="1">
        <f t="array" ref="L27">IF(_xll.DE(H27)&gt;0,_xll.MW(H27)/(602.2*_xll.DE(H27)),"")/$B27</f>
        <v>8.3030500122537446E-2</v>
      </c>
      <c r="N27" s="1">
        <f t="shared" si="4"/>
        <v>115.30000094604493</v>
      </c>
      <c r="O27" s="1">
        <f t="shared" si="5"/>
        <v>140.00000387573243</v>
      </c>
      <c r="P27" s="4" t="str">
        <f t="shared" si="6"/>
        <v>CrBr2</v>
      </c>
      <c r="Q27" s="1">
        <f t="shared" si="7"/>
        <v>-388.29998376464846</v>
      </c>
      <c r="R27" s="1">
        <f t="shared" si="8"/>
        <v>-297.99999890136718</v>
      </c>
      <c r="T27" s="1">
        <f t="shared" si="9"/>
        <v>71.17025906800076</v>
      </c>
      <c r="U27" s="1">
        <f t="shared" si="10"/>
        <v>66.000022856915209</v>
      </c>
      <c r="W27" s="8">
        <f t="shared" si="11"/>
        <v>7.0913310393760351E-2</v>
      </c>
      <c r="X27" s="8">
        <f t="shared" si="12"/>
        <v>8.3030500122537446E-2</v>
      </c>
    </row>
    <row r="28" spans="1:24">
      <c r="A28" s="4" t="s">
        <v>270</v>
      </c>
      <c r="B28" s="4">
        <v>1</v>
      </c>
      <c r="C28" s="1" cm="1">
        <f t="array" ref="C28">_xll.H($A28,25)/$B28</f>
        <v>-209.20000000000002</v>
      </c>
      <c r="D28" s="1" cm="1">
        <f t="array" ref="D28">_xll.S($A28,25)/$B28</f>
        <v>129.70399201965333</v>
      </c>
      <c r="E28" s="1" cm="1">
        <f t="array" ref="E28">_xll.CP($A28,25)/$B28</f>
        <v>75.925708882065976</v>
      </c>
      <c r="F28" s="8" cm="1">
        <f t="array" ref="F28">IF(_xll.DE(A28)&gt;0,_xll.MW(A28)/(602.2*_xll.DE(A28)),"")/$B28</f>
        <v>7.1508571136601695E-2</v>
      </c>
      <c r="H28" s="4" t="s">
        <v>881</v>
      </c>
      <c r="I28" s="1" cm="1">
        <f t="array" ref="I28">_xll.H($H28,25)/$B28</f>
        <v>-155.00000714111329</v>
      </c>
      <c r="J28" s="1" cm="1">
        <f t="array" ref="J28">_xll.S($H28,25)/$B28</f>
        <v>154.80799999999999</v>
      </c>
      <c r="K28" s="1" cm="1">
        <f t="array" ref="K28">_xll.CP($H28,25)/$B28</f>
        <v>79.077598403930665</v>
      </c>
      <c r="L28" s="8" t="e" cm="1">
        <f t="array" ref="L28">IF(_xll.DE(H28)&gt;0,_xll.MW(H28)/(602.2*_xll.DE(H28)),"")/$B28</f>
        <v>#VALUE!</v>
      </c>
      <c r="N28" s="1">
        <f t="shared" si="4"/>
        <v>129.70399201965333</v>
      </c>
      <c r="O28" s="1">
        <f t="shared" si="5"/>
        <v>154.80799999999999</v>
      </c>
      <c r="P28" s="4" t="str">
        <f t="shared" si="6"/>
        <v>PoBr2</v>
      </c>
      <c r="Q28" s="1">
        <f t="shared" si="7"/>
        <v>-209.20000000000002</v>
      </c>
      <c r="R28" s="1">
        <f t="shared" si="8"/>
        <v>-155.00000714111329</v>
      </c>
      <c r="T28" s="1">
        <f t="shared" si="9"/>
        <v>75.925708882065976</v>
      </c>
      <c r="U28" s="1">
        <f t="shared" si="10"/>
        <v>79.077598403930665</v>
      </c>
      <c r="W28" s="8" t="str">
        <f t="shared" si="11"/>
        <v/>
      </c>
      <c r="X28" s="8" t="str">
        <f t="shared" si="12"/>
        <v/>
      </c>
    </row>
    <row r="29" spans="1:24">
      <c r="A29" s="4" t="s">
        <v>230</v>
      </c>
      <c r="B29" s="4">
        <v>1</v>
      </c>
      <c r="C29" s="1" cm="1">
        <f t="array" ref="C29">_xll.H($A29,25)/$B29</f>
        <v>-435.22001708984379</v>
      </c>
      <c r="D29" s="1" cm="1">
        <f t="array" ref="D29">_xll.S($A29,25)/$B29</f>
        <v>95.230003631591799</v>
      </c>
      <c r="E29" s="1" cm="1">
        <f t="array" ref="E29">_xll.CP($A29,25)/$B29</f>
        <v>52.259890309775521</v>
      </c>
      <c r="F29" s="8" cm="1">
        <f t="array" ref="F29">IF(_xll.DE(A29)&gt;0,_xll.MW(A29)/(602.2*_xll.DE(A29)),"")/$B29</f>
        <v>7.1713717594575233E-2</v>
      </c>
      <c r="H29" s="4" t="s">
        <v>882</v>
      </c>
      <c r="I29" s="1" cm="1">
        <f t="array" ref="I29">_xll.H($H29,25)/$B29</f>
        <v>-394.77000195312502</v>
      </c>
      <c r="J29" s="1" cm="1">
        <f t="array" ref="J29">_xll.S($H29,25)/$B29</f>
        <v>110.09999906921387</v>
      </c>
      <c r="K29" s="1" cm="1">
        <f t="array" ref="K29">_xll.CP($H29,25)/$B29</f>
        <v>52.760090824222431</v>
      </c>
      <c r="L29" s="8" cm="1">
        <f t="array" ref="L29">IF(_xll.DE(H29)&gt;0,_xll.MW(H29)/(602.2*_xll.DE(H29)),"")/$B29</f>
        <v>8.1973958524111268E-2</v>
      </c>
      <c r="N29" s="1">
        <f t="shared" si="4"/>
        <v>95.230003631591799</v>
      </c>
      <c r="O29" s="1">
        <f t="shared" si="5"/>
        <v>110.09999906921387</v>
      </c>
      <c r="P29" s="4" t="str">
        <f t="shared" si="6"/>
        <v>RbBr</v>
      </c>
      <c r="Q29" s="1">
        <f t="shared" si="7"/>
        <v>-435.22001708984379</v>
      </c>
      <c r="R29" s="1">
        <f t="shared" si="8"/>
        <v>-394.77000195312502</v>
      </c>
      <c r="T29" s="1">
        <f t="shared" si="9"/>
        <v>52.259890309775521</v>
      </c>
      <c r="U29" s="1">
        <f t="shared" si="10"/>
        <v>52.760090824222431</v>
      </c>
      <c r="W29" s="8">
        <f t="shared" si="11"/>
        <v>7.1713717594575233E-2</v>
      </c>
      <c r="X29" s="8">
        <f t="shared" si="12"/>
        <v>8.1973958524111268E-2</v>
      </c>
    </row>
    <row r="30" spans="1:24">
      <c r="A30" s="4" t="s">
        <v>238</v>
      </c>
      <c r="B30" s="4">
        <v>1</v>
      </c>
      <c r="C30" s="1" cm="1">
        <f t="array" ref="C30">_xll.H($A30,25)/$B30</f>
        <v>-137.70000411987306</v>
      </c>
      <c r="D30" s="1" cm="1">
        <f t="array" ref="D30">_xll.S($A30,25)/$B30</f>
        <v>219.6181989440918</v>
      </c>
      <c r="E30" s="1" cm="1">
        <f t="array" ref="E30">_xll.CP($A30,25)/$B30</f>
        <v>75.411245922367854</v>
      </c>
      <c r="F30" s="8" cm="1">
        <f t="array" ref="F30">IF(_xll.DE(A30)&gt;0,_xll.MW(A30)/(602.2*_xll.DE(A30)),"")/$B30</f>
        <v>7.3007784573447448E-2</v>
      </c>
      <c r="H30" s="4" t="s">
        <v>883</v>
      </c>
      <c r="I30" s="1" cm="1">
        <f t="array" ref="I30">_xll.H($H30,25)/$B30</f>
        <v>-100.416</v>
      </c>
      <c r="J30" s="1" cm="1">
        <f t="array" ref="J30">_xll.S($H30,25)/$B30</f>
        <v>53.429677925109864</v>
      </c>
      <c r="K30" s="1" cm="1">
        <f t="array" ref="K30">_xll.CP($H30,25)/$B30</f>
        <v>75.897027799999989</v>
      </c>
      <c r="L30" s="8" cm="1">
        <f t="array" ref="L30">IF(_xll.DE(H30)&gt;0,_xll.MW(H30)/(602.2*_xll.DE(H30)),"")/$B30</f>
        <v>8.8620420590792531E-2</v>
      </c>
      <c r="N30" s="1">
        <f t="shared" si="4"/>
        <v>219.6181989440918</v>
      </c>
      <c r="O30" s="1">
        <f t="shared" si="5"/>
        <v>53.429677925109864</v>
      </c>
      <c r="P30" s="4" t="str">
        <f t="shared" si="6"/>
        <v>PtBr2</v>
      </c>
      <c r="Q30" s="1">
        <f t="shared" si="7"/>
        <v>-137.70000411987306</v>
      </c>
      <c r="R30" s="1">
        <f t="shared" si="8"/>
        <v>-100.416</v>
      </c>
      <c r="T30" s="1">
        <f t="shared" si="9"/>
        <v>75.411245922367854</v>
      </c>
      <c r="U30" s="1">
        <f t="shared" si="10"/>
        <v>75.897027799999989</v>
      </c>
      <c r="W30" s="8">
        <f t="shared" si="11"/>
        <v>7.3007784573447448E-2</v>
      </c>
      <c r="X30" s="8">
        <f t="shared" si="12"/>
        <v>8.8620420590792531E-2</v>
      </c>
    </row>
    <row r="31" spans="1:24">
      <c r="A31" s="4" t="s">
        <v>285</v>
      </c>
      <c r="B31" s="4">
        <v>1</v>
      </c>
      <c r="C31" s="1" cm="1">
        <f t="array" ref="C31">_xll.H($A31,25)/$B31</f>
        <v>-173.20000173950197</v>
      </c>
      <c r="D31" s="1" cm="1">
        <f t="array" ref="D31">_xll.S($A31,25)/$B31</f>
        <v>104.18160638427734</v>
      </c>
      <c r="E31" s="1" cm="1">
        <f t="array" ref="E31">_xll.CP($A31,25)/$B31</f>
        <v>75.273297999999997</v>
      </c>
      <c r="F31" s="8" cm="1">
        <f t="array" ref="F31">IF(_xll.DE(A31)&gt;0,_xll.MW(A31)/(602.2*_xll.DE(A31)),"")/$B31</f>
        <v>7.361590833610096E-2</v>
      </c>
      <c r="H31" s="4" t="s">
        <v>884</v>
      </c>
      <c r="I31" s="1" cm="1">
        <f t="array" ref="I31">_xll.H($H31,25)/$B31</f>
        <v>-103.34480319213867</v>
      </c>
      <c r="J31" s="1" cm="1">
        <f t="array" ref="J31">_xll.S($H31,25)/$B31</f>
        <v>141.00101068115234</v>
      </c>
      <c r="K31" s="1" cm="1">
        <f t="array" ref="K31">_xll.CP($H31,25)/$B31</f>
        <v>76.520642261349209</v>
      </c>
      <c r="L31" s="8" cm="1">
        <f t="array" ref="L31">IF(_xll.DE(H31)&gt;0,_xll.MW(H31)/(602.2*_xll.DE(H31)),"")/$B31</f>
        <v>8.5017758528084575E-2</v>
      </c>
      <c r="N31" s="1">
        <f t="shared" si="4"/>
        <v>104.18160638427734</v>
      </c>
      <c r="O31" s="1">
        <f t="shared" si="5"/>
        <v>141.00101068115234</v>
      </c>
      <c r="P31" s="4" t="str">
        <f t="shared" si="6"/>
        <v>PdBr2</v>
      </c>
      <c r="Q31" s="1">
        <f t="shared" si="7"/>
        <v>-173.20000173950197</v>
      </c>
      <c r="R31" s="1">
        <f t="shared" si="8"/>
        <v>-103.34480319213867</v>
      </c>
      <c r="T31" s="1">
        <f t="shared" si="9"/>
        <v>75.273297999999997</v>
      </c>
      <c r="U31" s="1">
        <f t="shared" si="10"/>
        <v>76.520642261349209</v>
      </c>
      <c r="W31" s="8">
        <f t="shared" si="11"/>
        <v>7.361590833610096E-2</v>
      </c>
      <c r="X31" s="8">
        <f t="shared" si="12"/>
        <v>8.5017758528084575E-2</v>
      </c>
    </row>
    <row r="32" spans="1:24">
      <c r="A32" s="4" t="s">
        <v>312</v>
      </c>
      <c r="B32" s="4">
        <v>1</v>
      </c>
      <c r="C32" s="1" cm="1">
        <f t="array" ref="C32">_xll.H($A32,25)/$B32</f>
        <v>-289.99998864746095</v>
      </c>
      <c r="D32" s="1" cm="1">
        <f t="array" ref="D32">_xll.S($A32,25)/$B32</f>
        <v>95.000002059936534</v>
      </c>
      <c r="E32" s="1" cm="1">
        <f t="array" ref="E32">_xll.CP($A32,25)/$B32</f>
        <v>71.000203294942068</v>
      </c>
      <c r="F32" s="8" cm="1">
        <f t="array" ref="F32">IF(_xll.DE(A32)&gt;0,_xll.MW(A32)/(602.2*_xll.DE(A32)),"")/$B32</f>
        <v>7.4603495941121034E-2</v>
      </c>
      <c r="H32" s="4" t="s">
        <v>885</v>
      </c>
      <c r="I32" s="1" cm="1">
        <f t="array" ref="I32">_xll.H($H32,25)/$B32</f>
        <v>-202.8999951171875</v>
      </c>
      <c r="J32" s="1" cm="1">
        <f t="array" ref="J32">_xll.S($H32,25)/$B32</f>
        <v>124.69999543762208</v>
      </c>
      <c r="K32" s="1" cm="1">
        <f t="array" ref="K32">_xll.CP($H32,25)/$B32</f>
        <v>77.000253202176651</v>
      </c>
      <c r="L32" s="8" cm="1">
        <f t="array" ref="L32">IF(_xll.DE(H32)&gt;0,_xll.MW(H32)/(602.2*_xll.DE(H32)),"")/$B32</f>
        <v>8.7029931917061362E-2</v>
      </c>
      <c r="N32" s="1">
        <f t="shared" si="4"/>
        <v>95.000002059936534</v>
      </c>
      <c r="O32" s="1">
        <f t="shared" si="5"/>
        <v>124.69999543762208</v>
      </c>
      <c r="P32" s="4" t="str">
        <f t="shared" si="6"/>
        <v>MoBr2</v>
      </c>
      <c r="Q32" s="1">
        <f t="shared" si="7"/>
        <v>-289.99998864746095</v>
      </c>
      <c r="R32" s="1">
        <f t="shared" si="8"/>
        <v>-202.8999951171875</v>
      </c>
      <c r="T32" s="1">
        <f t="shared" si="9"/>
        <v>71.000203294942068</v>
      </c>
      <c r="U32" s="1">
        <f t="shared" si="10"/>
        <v>77.000253202176651</v>
      </c>
      <c r="W32" s="8">
        <f t="shared" si="11"/>
        <v>7.4603495941121034E-2</v>
      </c>
      <c r="X32" s="8">
        <f t="shared" si="12"/>
        <v>8.7029931917061362E-2</v>
      </c>
    </row>
    <row r="33" spans="1:24">
      <c r="A33" s="4" t="s">
        <v>14</v>
      </c>
      <c r="B33" s="4">
        <v>1</v>
      </c>
      <c r="C33" s="1" cm="1">
        <f t="array" ref="C33">_xll.H($A33,25)/$B33</f>
        <v>-431.00000976562501</v>
      </c>
      <c r="D33" s="1" cm="1">
        <f t="array" ref="D33">_xll.S($A33,25)/$B33</f>
        <v>109.99999734497071</v>
      </c>
      <c r="E33" s="1" cm="1">
        <f t="array" ref="E33">_xll.CP($A33,25)/$B33</f>
        <v>74.000008185075814</v>
      </c>
      <c r="F33" s="8" cm="1">
        <f t="array" ref="F33">IF(_xll.DE(A33)&gt;0,_xll.MW(A33)/(602.2*_xll.DE(A33)),"")/$B33</f>
        <v>7.478597194314289E-2</v>
      </c>
      <c r="H33" s="4" t="s">
        <v>886</v>
      </c>
      <c r="I33" s="1" cm="1">
        <f t="array" ref="I33">_xll.H($H33,25)/$B33</f>
        <v>-404.60000146484379</v>
      </c>
      <c r="J33" s="1" cm="1">
        <f t="array" ref="J33">_xll.S($H33,25)/$B33</f>
        <v>115.90000331115723</v>
      </c>
      <c r="K33" s="1" cm="1">
        <f t="array" ref="K33">_xll.CP($H33,25)/$B33</f>
        <v>77.000531115396498</v>
      </c>
      <c r="L33" s="8" t="e" cm="1">
        <f t="array" ref="L33">IF(_xll.DE(H33)&gt;0,_xll.MW(H33)/(602.2*_xll.DE(H33)),"")/$B33</f>
        <v>#VALUE!</v>
      </c>
      <c r="N33" s="1">
        <f t="shared" si="4"/>
        <v>109.99999734497071</v>
      </c>
      <c r="O33" s="1">
        <f t="shared" si="5"/>
        <v>115.90000331115723</v>
      </c>
      <c r="P33" s="4" t="str">
        <f t="shared" si="6"/>
        <v>ZrBr2</v>
      </c>
      <c r="Q33" s="1">
        <f t="shared" si="7"/>
        <v>-431.00000976562501</v>
      </c>
      <c r="R33" s="1">
        <f t="shared" si="8"/>
        <v>-404.60000146484379</v>
      </c>
      <c r="T33" s="1">
        <f t="shared" si="9"/>
        <v>74.000008185075814</v>
      </c>
      <c r="U33" s="1">
        <f t="shared" si="10"/>
        <v>77.000531115396498</v>
      </c>
      <c r="W33" s="8" t="str">
        <f t="shared" si="11"/>
        <v/>
      </c>
      <c r="X33" s="8" t="str">
        <f t="shared" si="12"/>
        <v/>
      </c>
    </row>
    <row r="34" spans="1:24">
      <c r="A34" s="4" t="s">
        <v>320</v>
      </c>
      <c r="B34" s="4">
        <v>1</v>
      </c>
      <c r="C34" s="1" cm="1">
        <f t="array" ref="C34">_xll.H($A34,25)/$B34</f>
        <v>-812.00001928710935</v>
      </c>
      <c r="D34" s="1" cm="1">
        <f t="array" ref="D34">_xll.S($A34,25)/$B34</f>
        <v>127.84999787902832</v>
      </c>
      <c r="E34" s="1" cm="1">
        <f t="array" ref="E34">_xll.CP($A34,25)/$B34</f>
        <v>75.849451984080517</v>
      </c>
      <c r="F34" s="8" cm="1">
        <f t="array" ref="F34">IF(_xll.DE(A34)&gt;0,_xll.MW(A34)/(602.2*_xll.DE(A34)),"")/$B34</f>
        <v>7.5529180644554647E-2</v>
      </c>
      <c r="H34" s="4" t="s">
        <v>887</v>
      </c>
      <c r="I34" s="1" cm="1">
        <f t="array" ref="I34">_xll.H($H34,25)/$B34</f>
        <v>-753.7000115966797</v>
      </c>
      <c r="J34" s="1" cm="1">
        <f t="array" ref="J34">_xll.S($H34,25)/$B34</f>
        <v>136.81680319213868</v>
      </c>
      <c r="K34" s="1" cm="1">
        <f t="array" ref="K34">_xll.CP($H34,25)/$B34</f>
        <v>76.266375882857801</v>
      </c>
      <c r="L34" s="8" t="e" cm="1">
        <f t="array" ref="L34">IF(_xll.DE(H34)&gt;0,_xll.MW(H34)/(602.2*_xll.DE(H34)),"")/$B34</f>
        <v>#VALUE!</v>
      </c>
      <c r="N34" s="1">
        <f t="shared" si="4"/>
        <v>127.84999787902832</v>
      </c>
      <c r="O34" s="1">
        <f t="shared" si="5"/>
        <v>136.81680319213868</v>
      </c>
      <c r="P34" s="4" t="str">
        <f t="shared" si="6"/>
        <v>EuBr2</v>
      </c>
      <c r="Q34" s="1">
        <f t="shared" si="7"/>
        <v>-812.00001928710935</v>
      </c>
      <c r="R34" s="1">
        <f t="shared" si="8"/>
        <v>-753.7000115966797</v>
      </c>
      <c r="T34" s="1">
        <f t="shared" si="9"/>
        <v>75.849451984080517</v>
      </c>
      <c r="U34" s="1">
        <f t="shared" si="10"/>
        <v>76.266375882857801</v>
      </c>
      <c r="W34" s="8" t="str">
        <f t="shared" si="11"/>
        <v/>
      </c>
      <c r="X34" s="8" t="str">
        <f t="shared" si="12"/>
        <v/>
      </c>
    </row>
    <row r="35" spans="1:24">
      <c r="A35" s="4" t="s">
        <v>131</v>
      </c>
      <c r="B35" s="4">
        <v>1</v>
      </c>
      <c r="C35" s="1" cm="1">
        <f t="array" ref="C35">_xll.H($A35,25)/$B35</f>
        <v>-781.99998083496098</v>
      </c>
      <c r="D35" s="1" cm="1">
        <f t="array" ref="D35">_xll.S($A35,25)/$B35</f>
        <v>119.98000343322754</v>
      </c>
      <c r="E35" s="1" cm="1">
        <f t="array" ref="E35">_xll.CP($A35,25)/$B35</f>
        <v>70.240234659729296</v>
      </c>
      <c r="F35" s="8" cm="1">
        <f t="array" ref="F35">IF(_xll.DE(A35)&gt;0,_xll.MW(A35)/(602.2*_xll.DE(A35)),"")/$B35</f>
        <v>7.6871837066415552E-2</v>
      </c>
      <c r="H35" s="4" t="s">
        <v>888</v>
      </c>
      <c r="I35" s="1" t="e" cm="1">
        <f t="array" ref="I35">_xll.H($H35,25)/$B35</f>
        <v>#VALUE!</v>
      </c>
      <c r="J35" s="1" t="e" cm="1">
        <f t="array" ref="J35">_xll.S($H35,25)/$B35</f>
        <v>#VALUE!</v>
      </c>
      <c r="K35" s="1" t="e" cm="1">
        <f t="array" ref="K35">_xll.CP($H35,25)/$B35</f>
        <v>#VALUE!</v>
      </c>
      <c r="L35" s="8" t="e" cm="1">
        <f t="array" ref="L35">IF(_xll.DE(H35)&gt;0,_xll.MW(H35)/(602.2*_xll.DE(H35)),"")/$B35</f>
        <v>#VALUE!</v>
      </c>
      <c r="N35" s="1" t="str">
        <f t="shared" si="4"/>
        <v/>
      </c>
      <c r="O35" s="1" t="str">
        <f t="shared" si="5"/>
        <v/>
      </c>
      <c r="P35" s="4" t="str">
        <f t="shared" si="6"/>
        <v>YbBr2</v>
      </c>
      <c r="Q35" s="1" t="str">
        <f t="shared" si="7"/>
        <v/>
      </c>
      <c r="R35" s="1" t="str">
        <f t="shared" si="8"/>
        <v/>
      </c>
      <c r="T35" s="1" t="str">
        <f t="shared" si="9"/>
        <v/>
      </c>
      <c r="U35" s="1" t="str">
        <f t="shared" si="10"/>
        <v/>
      </c>
      <c r="W35" s="8" t="str">
        <f t="shared" si="11"/>
        <v/>
      </c>
      <c r="X35" s="8" t="str">
        <f t="shared" si="12"/>
        <v/>
      </c>
    </row>
    <row r="36" spans="1:24">
      <c r="A36" s="4" t="s">
        <v>33</v>
      </c>
      <c r="B36" s="4">
        <v>1</v>
      </c>
      <c r="C36" s="1" cm="1">
        <f t="array" ref="C36">_xll.H($A36,25)/$B36</f>
        <v>-359.40560638427735</v>
      </c>
      <c r="D36" s="1" cm="1">
        <f t="array" ref="D36">_xll.S($A36,25)/$B36</f>
        <v>135.98000000000002</v>
      </c>
      <c r="E36" s="1" cm="1">
        <f t="array" ref="E36">_xll.CP($A36,25)/$B36</f>
        <v>77.093074777220323</v>
      </c>
      <c r="F36" s="8" cm="1">
        <f t="array" ref="F36">IF(_xll.DE(A36)&gt;0,_xll.MW(A36)/(602.2*_xll.DE(A36)),"")/$B36</f>
        <v>7.722686801487301E-2</v>
      </c>
      <c r="H36" s="4" t="s">
        <v>889</v>
      </c>
      <c r="I36" s="1" cm="1">
        <f t="array" ref="I36">_xll.H($H36,25)/$B36</f>
        <v>-278.65439361572265</v>
      </c>
      <c r="J36" s="1" cm="1">
        <f t="array" ref="J36">_xll.S($H36,25)/$B36</f>
        <v>161.11330383300782</v>
      </c>
      <c r="K36" s="1" cm="1">
        <f t="array" ref="K36">_xll.CP($H36,25)/$B36</f>
        <v>79.594577006457968</v>
      </c>
      <c r="L36" s="8" cm="1">
        <f t="array" ref="L36">IF(_xll.DE(H36)&gt;0,_xll.MW(H36)/(602.2*_xll.DE(H36)),"")/$B36</f>
        <v>9.1097961401351943E-2</v>
      </c>
      <c r="N36" s="1">
        <f t="shared" si="4"/>
        <v>135.98000000000002</v>
      </c>
      <c r="O36" s="1">
        <f t="shared" si="5"/>
        <v>161.11330383300782</v>
      </c>
      <c r="P36" s="4" t="str">
        <f t="shared" si="6"/>
        <v>PbBr2</v>
      </c>
      <c r="Q36" s="1">
        <f t="shared" si="7"/>
        <v>-359.40560638427735</v>
      </c>
      <c r="R36" s="1">
        <f t="shared" si="8"/>
        <v>-278.65439361572265</v>
      </c>
      <c r="T36" s="1">
        <f t="shared" si="9"/>
        <v>77.093074777220323</v>
      </c>
      <c r="U36" s="1">
        <f t="shared" si="10"/>
        <v>79.594577006457968</v>
      </c>
      <c r="W36" s="8">
        <f t="shared" si="11"/>
        <v>7.722686801487301E-2</v>
      </c>
      <c r="X36" s="8">
        <f t="shared" si="12"/>
        <v>9.1097961401351943E-2</v>
      </c>
    </row>
    <row r="37" spans="1:24">
      <c r="A37" s="4" t="s">
        <v>13</v>
      </c>
      <c r="B37" s="4">
        <v>1</v>
      </c>
      <c r="C37" s="1" cm="1">
        <f t="array" ref="C37">_xll.H($A37,25)/$B37</f>
        <v>-257.31601596069339</v>
      </c>
      <c r="D37" s="1" cm="1">
        <f t="array" ref="D37">_xll.S($A37,25)/$B37</f>
        <v>130.54080319213867</v>
      </c>
      <c r="E37" s="1" cm="1">
        <f t="array" ref="E37">_xll.CP($A37,25)/$B37</f>
        <v>75.036881586572619</v>
      </c>
      <c r="F37" s="8" cm="1">
        <f t="array" ref="F37">IF(_xll.DE(A37)&gt;0,_xll.MW(A37)/(602.2*_xll.DE(A37)),"")/$B37</f>
        <v>7.781927575285251E-2</v>
      </c>
      <c r="H37" s="4" t="s">
        <v>890</v>
      </c>
      <c r="I37" s="1" cm="1">
        <f t="array" ref="I37">_xll.H($H37,25)/$B37</f>
        <v>-79.496000000000009</v>
      </c>
      <c r="J37" s="1" cm="1">
        <f t="array" ref="J37">_xll.S($H37,25)/$B37</f>
        <v>155.00000714111329</v>
      </c>
      <c r="K37" s="1" cm="1">
        <f t="array" ref="K37">_xll.CP($H37,25)/$B37</f>
        <v>0</v>
      </c>
      <c r="L37" s="8" t="e" cm="1">
        <f t="array" ref="L37">IF(_xll.DE(H37)&gt;0,_xll.MW(H37)/(602.2*_xll.DE(H37)),"")/$B37</f>
        <v>#VALUE!</v>
      </c>
      <c r="N37" s="1">
        <f t="shared" si="4"/>
        <v>130.54080319213867</v>
      </c>
      <c r="O37" s="1">
        <f t="shared" si="5"/>
        <v>155.00000714111329</v>
      </c>
      <c r="P37" s="4" t="str">
        <f t="shared" si="6"/>
        <v>WBr2</v>
      </c>
      <c r="Q37" s="1">
        <f t="shared" si="7"/>
        <v>-257.31601596069339</v>
      </c>
      <c r="R37" s="1">
        <f t="shared" si="8"/>
        <v>-79.496000000000009</v>
      </c>
      <c r="T37" s="1">
        <f t="shared" si="9"/>
        <v>75.036881586572619</v>
      </c>
      <c r="U37" s="1">
        <f t="shared" si="10"/>
        <v>0</v>
      </c>
      <c r="W37" s="8" t="str">
        <f t="shared" si="11"/>
        <v/>
      </c>
      <c r="X37" s="8" t="str">
        <f t="shared" si="12"/>
        <v/>
      </c>
    </row>
    <row r="38" spans="1:24">
      <c r="A38" s="4" t="s">
        <v>7</v>
      </c>
      <c r="B38" s="4">
        <v>1</v>
      </c>
      <c r="C38" s="1" cm="1">
        <f t="array" ref="C38">_xll.H($A38,25)/$B38</f>
        <v>-415.99999053955082</v>
      </c>
      <c r="D38" s="1" cm="1">
        <f t="array" ref="D38">_xll.S($A38,25)/$B38</f>
        <v>111.49999926757813</v>
      </c>
      <c r="E38" s="1" cm="1">
        <f t="array" ref="E38">_xll.CP($A38,25)/$B38</f>
        <v>71.339639649370682</v>
      </c>
      <c r="F38" s="8" cm="1">
        <f t="array" ref="F38">IF(_xll.DE(A38)&gt;0,_xll.MW(A38)/(602.2*_xll.DE(A38)),"")/$B38</f>
        <v>7.7851225337224494E-2</v>
      </c>
      <c r="H38" s="4" t="s">
        <v>891</v>
      </c>
      <c r="I38" s="1" cm="1">
        <f t="array" ref="I38">_xll.H($H38,25)/$B38</f>
        <v>-329.00000671386721</v>
      </c>
      <c r="J38" s="1" cm="1">
        <f t="array" ref="J38">_xll.S($H38,25)/$B38</f>
        <v>138.49040957641603</v>
      </c>
      <c r="K38" s="1" cm="1">
        <f t="array" ref="K38">_xll.CP($H38,25)/$B38</f>
        <v>71.900108965205888</v>
      </c>
      <c r="L38" s="8" cm="1">
        <f t="array" ref="L38">IF(_xll.DE(H38)&gt;0,_xll.MW(H38)/(602.2*_xll.DE(H38)),"")/$B38</f>
        <v>8.3098269308830575E-2</v>
      </c>
      <c r="N38" s="1">
        <f t="shared" si="4"/>
        <v>111.49999926757813</v>
      </c>
      <c r="O38" s="1">
        <f t="shared" si="5"/>
        <v>138.49040957641603</v>
      </c>
      <c r="P38" s="4" t="str">
        <f t="shared" si="6"/>
        <v>ZnBr2</v>
      </c>
      <c r="Q38" s="1">
        <f t="shared" si="7"/>
        <v>-415.99999053955082</v>
      </c>
      <c r="R38" s="1">
        <f t="shared" si="8"/>
        <v>-329.00000671386721</v>
      </c>
      <c r="T38" s="1">
        <f t="shared" si="9"/>
        <v>71.339639649370682</v>
      </c>
      <c r="U38" s="1">
        <f t="shared" si="10"/>
        <v>71.900108965205888</v>
      </c>
      <c r="W38" s="8">
        <f t="shared" si="11"/>
        <v>7.7851225337224494E-2</v>
      </c>
      <c r="X38" s="8">
        <f t="shared" si="12"/>
        <v>8.3098269308830575E-2</v>
      </c>
    </row>
    <row r="39" spans="1:24">
      <c r="A39" s="4" t="s">
        <v>266</v>
      </c>
      <c r="B39" s="4">
        <v>1</v>
      </c>
      <c r="C39" s="1" cm="1">
        <f t="array" ref="C39">_xll.H($A39,25)/$B39</f>
        <v>-693.49997912597655</v>
      </c>
      <c r="D39" s="1" cm="1">
        <f t="array" ref="D39">_xll.S($A39,25)/$B39</f>
        <v>130.82000360107423</v>
      </c>
      <c r="E39" s="1" cm="1">
        <f t="array" ref="E39">_xll.CP($A39,25)/$B39</f>
        <v>77.199998397827144</v>
      </c>
      <c r="F39" s="8" cm="1">
        <f t="array" ref="F39">IF(_xll.DE(A39)&gt;0,_xll.MW(A39)/(602.2*_xll.DE(A39)),"")/$B39</f>
        <v>7.8867548215540206E-2</v>
      </c>
      <c r="H39" s="4" t="s">
        <v>892</v>
      </c>
      <c r="I39" s="1" t="e" cm="1">
        <f t="array" ref="I39">_xll.H($H39,25)/$B39</f>
        <v>#VALUE!</v>
      </c>
      <c r="J39" s="1" t="e" cm="1">
        <f t="array" ref="J39">_xll.S($H39,25)/$B39</f>
        <v>#VALUE!</v>
      </c>
      <c r="K39" s="1" t="e" cm="1">
        <f t="array" ref="K39">_xll.CP($H39,25)/$B39</f>
        <v>#VALUE!</v>
      </c>
      <c r="L39" s="8" t="e" cm="1">
        <f t="array" ref="L39">IF(_xll.DE(H39)&gt;0,_xll.MW(H39)/(602.2*_xll.DE(H39)),"")/$B39</f>
        <v>#VALUE!</v>
      </c>
      <c r="N39" s="1" t="str">
        <f t="shared" si="4"/>
        <v/>
      </c>
      <c r="O39" s="1" t="str">
        <f t="shared" si="5"/>
        <v/>
      </c>
      <c r="P39" s="4" t="str">
        <f t="shared" si="6"/>
        <v>NdBr2</v>
      </c>
      <c r="Q39" s="1" t="str">
        <f t="shared" si="7"/>
        <v/>
      </c>
      <c r="R39" s="1" t="str">
        <f t="shared" si="8"/>
        <v/>
      </c>
      <c r="T39" s="1" t="str">
        <f t="shared" si="9"/>
        <v/>
      </c>
      <c r="U39" s="1" t="str">
        <f t="shared" si="10"/>
        <v/>
      </c>
      <c r="W39" s="8" t="str">
        <f t="shared" si="11"/>
        <v/>
      </c>
      <c r="X39" s="8" t="str">
        <f t="shared" si="12"/>
        <v/>
      </c>
    </row>
    <row r="40" spans="1:24">
      <c r="A40" s="4" t="s">
        <v>211</v>
      </c>
      <c r="B40" s="4">
        <v>1</v>
      </c>
      <c r="C40" s="1" cm="1">
        <f t="array" ref="C40">_xll.H($A40,25)/$B40</f>
        <v>-690.40002941894534</v>
      </c>
      <c r="D40" s="1" cm="1">
        <f t="array" ref="D40">_xll.S($A40,25)/$B40</f>
        <v>119.19999636840821</v>
      </c>
      <c r="E40" s="1" cm="1">
        <f t="array" ref="E40">_xll.CP($A40,25)/$B40</f>
        <v>89.959185271174917</v>
      </c>
      <c r="F40" s="8" cm="1">
        <f t="array" ref="F40">IF(_xll.DE(A40)&gt;0,_xll.MW(A40)/(602.2*_xll.DE(A40)),"")/$B40</f>
        <v>7.9481077785651999E-2</v>
      </c>
      <c r="H40" s="4" t="s">
        <v>893</v>
      </c>
      <c r="I40" s="1" t="e" cm="1">
        <f t="array" ref="I40">_xll.H($H40,25)/$B40</f>
        <v>#VALUE!</v>
      </c>
      <c r="J40" s="1" t="e" cm="1">
        <f t="array" ref="J40">_xll.S($H40,25)/$B40</f>
        <v>#VALUE!</v>
      </c>
      <c r="K40" s="1" t="e" cm="1">
        <f t="array" ref="K40">_xll.CP($H40,25)/$B40</f>
        <v>#VALUE!</v>
      </c>
      <c r="L40" s="8" t="e" cm="1">
        <f t="array" ref="L40">IF(_xll.DE(H40)&gt;0,_xll.MW(H40)/(602.2*_xll.DE(H40)),"")/$B40</f>
        <v>#VALUE!</v>
      </c>
      <c r="N40" s="1" t="str">
        <f t="shared" si="4"/>
        <v/>
      </c>
      <c r="O40" s="1" t="str">
        <f t="shared" si="5"/>
        <v/>
      </c>
      <c r="P40" s="4" t="str">
        <f t="shared" si="6"/>
        <v>VOBr2</v>
      </c>
      <c r="Q40" s="1" t="str">
        <f t="shared" si="7"/>
        <v/>
      </c>
      <c r="R40" s="1" t="str">
        <f t="shared" si="8"/>
        <v/>
      </c>
      <c r="T40" s="1" t="str">
        <f t="shared" si="9"/>
        <v/>
      </c>
      <c r="U40" s="1" t="str">
        <f t="shared" si="10"/>
        <v/>
      </c>
      <c r="W40" s="8" t="str">
        <f t="shared" si="11"/>
        <v/>
      </c>
      <c r="X40" s="8" t="str">
        <f t="shared" si="12"/>
        <v/>
      </c>
    </row>
    <row r="41" spans="1:24">
      <c r="A41" s="4" t="s">
        <v>22</v>
      </c>
      <c r="B41" s="4">
        <v>1</v>
      </c>
      <c r="C41" s="1" cm="1">
        <f t="array" ref="C41">_xll.H($A41,25)/$B41</f>
        <v>-325.09678723144532</v>
      </c>
      <c r="D41" s="1" cm="1">
        <f t="array" ref="D41">_xll.S($A41,25)/$B41</f>
        <v>134.10000588989257</v>
      </c>
      <c r="E41" s="1" cm="1">
        <f t="array" ref="E41">_xll.CP($A41,25)/$B41</f>
        <v>78.050742830420347</v>
      </c>
      <c r="F41" s="8" cm="1">
        <f t="array" ref="F41">IF(_xll.DE(A41)&gt;0,_xll.MW(A41)/(602.2*_xll.DE(A41)),"")/$B41</f>
        <v>7.9714463722043855E-2</v>
      </c>
      <c r="H41" s="4" t="s">
        <v>894</v>
      </c>
      <c r="I41" s="1" cm="1">
        <f t="array" ref="I41">_xll.H($H41,25)/$B41</f>
        <v>-253.59999945068361</v>
      </c>
      <c r="J41" s="1" cm="1">
        <f t="array" ref="J41">_xll.S($H41,25)/$B41</f>
        <v>153.00049935913086</v>
      </c>
      <c r="K41" s="1" cm="1">
        <f t="array" ref="K41">_xll.CP($H41,25)/$B41</f>
        <v>78.965088278146936</v>
      </c>
      <c r="L41" s="8" cm="1">
        <f t="array" ref="L41">IF(_xll.DE(H41)&gt;0,_xll.MW(H41)/(602.2*_xll.DE(H41)),"")/$B41</f>
        <v>9.0385151647363049E-2</v>
      </c>
      <c r="N41" s="1">
        <f t="shared" si="4"/>
        <v>134.10000588989257</v>
      </c>
      <c r="O41" s="1">
        <f t="shared" si="5"/>
        <v>153.00049935913086</v>
      </c>
      <c r="P41" s="4" t="str">
        <f t="shared" si="6"/>
        <v>SnBr2</v>
      </c>
      <c r="Q41" s="1">
        <f t="shared" si="7"/>
        <v>-325.09678723144532</v>
      </c>
      <c r="R41" s="1">
        <f t="shared" si="8"/>
        <v>-253.59999945068361</v>
      </c>
      <c r="T41" s="1">
        <f t="shared" si="9"/>
        <v>78.050742830420347</v>
      </c>
      <c r="U41" s="1">
        <f t="shared" si="10"/>
        <v>78.965088278146936</v>
      </c>
      <c r="W41" s="8">
        <f t="shared" si="11"/>
        <v>7.9714463722043855E-2</v>
      </c>
      <c r="X41" s="8">
        <f t="shared" si="12"/>
        <v>9.0385151647363049E-2</v>
      </c>
    </row>
    <row r="42" spans="1:24">
      <c r="A42" s="1" t="s">
        <v>56</v>
      </c>
      <c r="B42" s="4">
        <v>1</v>
      </c>
      <c r="C42" s="1" cm="1">
        <f t="array" ref="C42">_xll.H($A42,25)/$B42</f>
        <v>-224.26240957641602</v>
      </c>
      <c r="D42" s="1" cm="1">
        <f t="array" ref="D42">_xll.S($A42,25)/$B42</f>
        <v>146.02160638427736</v>
      </c>
      <c r="E42" s="1" cm="1">
        <f t="array" ref="E42">_xll.CP($A42,25)/$B42</f>
        <v>73.905842798609953</v>
      </c>
      <c r="F42" s="8" cm="1">
        <f t="array" ref="F42">IF(_xll.DE(A42)&gt;0,_xll.MW(A42)/(602.2*_xll.DE(A42)),"")/$B42</f>
        <v>8.0507189301000301E-2</v>
      </c>
      <c r="H42" s="1" t="s">
        <v>895</v>
      </c>
      <c r="I42" s="1" cm="1">
        <f t="array" ref="I42">_xll.H($H42,25)/$B42</f>
        <v>-175.50000149536135</v>
      </c>
      <c r="J42" s="1" cm="1">
        <f t="array" ref="J42">_xll.S($H42,25)/$B42</f>
        <v>155.00000714111329</v>
      </c>
      <c r="K42" s="1" cm="1">
        <f t="array" ref="K42">_xll.CP($H42,25)/$B42</f>
        <v>75.316383368212882</v>
      </c>
      <c r="L42" s="8" cm="1">
        <f t="array" ref="L42">IF(_xll.DE(H42)&gt;0,_xll.MW(H42)/(602.2*_xll.DE(H42)),"")/$B42</f>
        <v>9.8920484020832783E-2</v>
      </c>
      <c r="N42" s="1">
        <f t="shared" si="4"/>
        <v>146.02160638427736</v>
      </c>
      <c r="O42" s="1">
        <f t="shared" si="5"/>
        <v>155.00000714111329</v>
      </c>
      <c r="P42" s="4" t="str">
        <f t="shared" si="6"/>
        <v>HgBr2</v>
      </c>
      <c r="Q42" s="1">
        <f t="shared" si="7"/>
        <v>-224.26240957641602</v>
      </c>
      <c r="R42" s="1">
        <f t="shared" si="8"/>
        <v>-175.50000149536135</v>
      </c>
      <c r="T42" s="1">
        <f t="shared" si="9"/>
        <v>73.905842798609953</v>
      </c>
      <c r="U42" s="1">
        <f t="shared" si="10"/>
        <v>75.316383368212882</v>
      </c>
      <c r="W42" s="8">
        <f t="shared" si="11"/>
        <v>8.0507189301000301E-2</v>
      </c>
      <c r="X42" s="8">
        <f t="shared" si="12"/>
        <v>9.8920484020832783E-2</v>
      </c>
    </row>
    <row r="43" spans="1:24">
      <c r="A43" s="4" t="s">
        <v>44</v>
      </c>
      <c r="B43" s="4">
        <v>1</v>
      </c>
      <c r="C43" s="1" cm="1">
        <f t="array" ref="C43">_xll.H($A43,25)/$B43</f>
        <v>-362.75281915283205</v>
      </c>
      <c r="D43" s="1" cm="1">
        <f t="array" ref="D43">_xll.S($A43,25)/$B43</f>
        <v>122.17279521179199</v>
      </c>
      <c r="E43" s="1" cm="1">
        <f t="array" ref="E43">_xll.CP($A43,25)/$B43</f>
        <v>73.545515199999997</v>
      </c>
      <c r="F43" s="8" cm="1">
        <f t="array" ref="F43">IF(_xll.DE(A43)&gt;0,_xll.MW(A43)/(602.2*_xll.DE(A43)),"")/$B43</f>
        <v>8.4727790522418869E-2</v>
      </c>
      <c r="H43" s="4" t="s">
        <v>896</v>
      </c>
      <c r="I43" s="1" t="e" cm="1">
        <f t="array" ref="I43">_xll.H($H43,25)/$B43</f>
        <v>#VALUE!</v>
      </c>
      <c r="J43" s="1" t="e" cm="1">
        <f t="array" ref="J43">_xll.S($H43,25)/$B43</f>
        <v>#VALUE!</v>
      </c>
      <c r="K43" s="1" t="e" cm="1">
        <f t="array" ref="K43">_xll.CP($H43,25)/$B43</f>
        <v>#VALUE!</v>
      </c>
      <c r="L43" s="8" t="e" cm="1">
        <f t="array" ref="L43">IF(_xll.DE(H43)&gt;0,_xll.MW(H43)/(602.2*_xll.DE(H43)),"")/$B43</f>
        <v>#VALUE!</v>
      </c>
      <c r="N43" s="1" t="str">
        <f t="shared" si="4"/>
        <v/>
      </c>
      <c r="O43" s="1" t="str">
        <f t="shared" si="5"/>
        <v/>
      </c>
      <c r="P43" s="4" t="str">
        <f t="shared" si="6"/>
        <v>InBr2</v>
      </c>
      <c r="Q43" s="1" t="str">
        <f t="shared" si="7"/>
        <v/>
      </c>
      <c r="R43" s="1" t="str">
        <f t="shared" si="8"/>
        <v/>
      </c>
      <c r="T43" s="1" t="str">
        <f t="shared" si="9"/>
        <v/>
      </c>
      <c r="U43" s="1" t="str">
        <f t="shared" si="10"/>
        <v/>
      </c>
      <c r="W43" s="8" t="str">
        <f t="shared" si="11"/>
        <v/>
      </c>
      <c r="X43" s="8" t="str">
        <f t="shared" si="12"/>
        <v/>
      </c>
    </row>
    <row r="44" spans="1:24">
      <c r="A44" s="4" t="s">
        <v>91</v>
      </c>
      <c r="B44" s="4">
        <v>1</v>
      </c>
      <c r="C44" s="1" cm="1">
        <f t="array" ref="C44">_xll.H($A44,25)/$B44</f>
        <v>-795.39004492187507</v>
      </c>
      <c r="D44" s="1" cm="1">
        <f t="array" ref="D44">_xll.S($A44,25)/$B44</f>
        <v>108.36799250793457</v>
      </c>
      <c r="E44" s="1" cm="1">
        <f t="array" ref="E44">_xll.CP($A44,25)/$B44</f>
        <v>72.856156706464915</v>
      </c>
      <c r="F44" s="8" cm="1">
        <f t="array" ref="F44">IF(_xll.DE(A44)&gt;0,_xll.MW(A44)/(602.2*_xll.DE(A44)),"")/$B44</f>
        <v>8.5719798782054213E-2</v>
      </c>
      <c r="H44" s="4" t="s">
        <v>897</v>
      </c>
      <c r="I44" s="1" cm="1">
        <f t="array" ref="I44">_xll.H($H44,25)/$B44</f>
        <v>-683.79996350097656</v>
      </c>
      <c r="J44" s="1" cm="1">
        <f t="array" ref="J44">_xll.S($H44,25)/$B44</f>
        <v>129.9999990386963</v>
      </c>
      <c r="K44" s="1" cm="1">
        <f t="array" ref="K44">_xll.CP($H44,25)/$B44</f>
        <v>75.06057384476405</v>
      </c>
      <c r="L44" s="8" cm="1">
        <f t="array" ref="L44">IF(_xll.DE(H44)&gt;0,_xll.MW(H44)/(602.2*_xll.DE(H44)),"")/$B44</f>
        <v>9.3500359098739022E-2</v>
      </c>
      <c r="N44" s="1">
        <f t="shared" si="4"/>
        <v>108.36799250793457</v>
      </c>
      <c r="O44" s="1">
        <f t="shared" si="5"/>
        <v>129.9999990386963</v>
      </c>
      <c r="P44" s="4" t="str">
        <f t="shared" si="6"/>
        <v>CaBr2</v>
      </c>
      <c r="Q44" s="1">
        <f t="shared" si="7"/>
        <v>-795.39004492187507</v>
      </c>
      <c r="R44" s="1">
        <f t="shared" si="8"/>
        <v>-683.79996350097656</v>
      </c>
      <c r="T44" s="1">
        <f t="shared" si="9"/>
        <v>72.856156706464915</v>
      </c>
      <c r="U44" s="1">
        <f t="shared" si="10"/>
        <v>75.06057384476405</v>
      </c>
      <c r="W44" s="8">
        <f t="shared" si="11"/>
        <v>8.5719798782054213E-2</v>
      </c>
      <c r="X44" s="8">
        <f t="shared" si="12"/>
        <v>9.3500359098739022E-2</v>
      </c>
    </row>
    <row r="45" spans="1:24">
      <c r="A45" s="4" t="s">
        <v>28</v>
      </c>
      <c r="B45" s="4">
        <v>1</v>
      </c>
      <c r="C45" s="1" cm="1">
        <f t="array" ref="C45">_xll.H($A45,25)/$B45</f>
        <v>-833.84995312500007</v>
      </c>
      <c r="D45" s="1" cm="1">
        <f t="array" ref="D45">_xll.S($A45,25)/$B45</f>
        <v>114.80899415588379</v>
      </c>
      <c r="E45" s="1" cm="1">
        <f t="array" ref="E45">_xll.CP($A45,25)/$B45</f>
        <v>75.588110878341297</v>
      </c>
      <c r="F45" s="8" cm="1">
        <f t="array" ref="F45">IF(_xll.DE(A45)&gt;0,_xll.MW(A45)/(602.2*_xll.DE(A45)),"")/$B45</f>
        <v>8.6253199617076143E-2</v>
      </c>
      <c r="H45" s="4" t="s">
        <v>898</v>
      </c>
      <c r="I45" s="1" cm="1">
        <f t="array" ref="I45">_xll.H($H45,25)/$B45</f>
        <v>-717.97442553710937</v>
      </c>
      <c r="J45" s="1" cm="1">
        <f t="array" ref="J45">_xll.S($H45,25)/$B45</f>
        <v>143.51119680786132</v>
      </c>
      <c r="K45" s="1" cm="1">
        <f t="array" ref="K45">_xll.CP($H45,25)/$B45</f>
        <v>76.741774002743995</v>
      </c>
      <c r="L45" s="8" cm="1">
        <f t="array" ref="L45">IF(_xll.DE(H45)&gt;0,_xll.MW(H45)/(602.2*_xll.DE(H45)),"")/$B45</f>
        <v>9.7455753358257083E-2</v>
      </c>
      <c r="N45" s="1">
        <f t="shared" si="4"/>
        <v>114.80899415588379</v>
      </c>
      <c r="O45" s="1">
        <f t="shared" si="5"/>
        <v>143.51119680786132</v>
      </c>
      <c r="P45" s="4" t="str">
        <f t="shared" si="6"/>
        <v>SrBr2</v>
      </c>
      <c r="Q45" s="1">
        <f t="shared" si="7"/>
        <v>-833.84995312500007</v>
      </c>
      <c r="R45" s="1">
        <f t="shared" si="8"/>
        <v>-717.97442553710937</v>
      </c>
      <c r="T45" s="1">
        <f t="shared" si="9"/>
        <v>75.588110878341297</v>
      </c>
      <c r="U45" s="1">
        <f t="shared" si="10"/>
        <v>76.741774002743995</v>
      </c>
      <c r="W45" s="8">
        <f t="shared" si="11"/>
        <v>8.6253199617076143E-2</v>
      </c>
      <c r="X45" s="8">
        <f t="shared" si="12"/>
        <v>9.7455753358257083E-2</v>
      </c>
    </row>
    <row r="46" spans="1:24">
      <c r="A46" s="4" t="s">
        <v>202</v>
      </c>
      <c r="B46" s="4">
        <v>1</v>
      </c>
      <c r="C46" s="1" cm="1">
        <f t="array" ref="C46">_xll.H($A46,25)/$B46</f>
        <v>-580.59997167968754</v>
      </c>
      <c r="D46" s="1" cm="1">
        <f t="array" ref="D46">_xll.S($A46,25)/$B46</f>
        <v>131.08000329589845</v>
      </c>
      <c r="E46" s="1" cm="1">
        <f t="array" ref="E46">_xll.CP($A46,25)/$B46</f>
        <v>93.199739476227492</v>
      </c>
      <c r="F46" s="8" cm="1">
        <f t="array" ref="F46">IF(_xll.DE(A46)&gt;0,_xll.MW(A46)/(602.2*_xll.DE(A46)),"")/$B46</f>
        <v>8.7069910328794409E-2</v>
      </c>
      <c r="H46" s="4" t="s">
        <v>899</v>
      </c>
      <c r="I46" s="1" cm="1">
        <f t="array" ref="I46">_xll.H($H46,25)/$B46</f>
        <v>-447.68800000000005</v>
      </c>
      <c r="J46" s="1" cm="1">
        <f t="array" ref="J46">_xll.S($H46,25)/$B46</f>
        <v>142.256</v>
      </c>
      <c r="K46" s="1" cm="1">
        <f t="array" ref="K46">_xll.CP($H46,25)/$B46</f>
        <v>101.65343927690105</v>
      </c>
      <c r="L46" s="8" cm="1">
        <f t="array" ref="L46">IF(_xll.DE(H46)&gt;0,_xll.MW(H46)/(602.2*_xll.DE(H46)),"")/$B46</f>
        <v>0.12066319329126536</v>
      </c>
      <c r="N46" s="1">
        <f t="shared" si="4"/>
        <v>131.08000329589845</v>
      </c>
      <c r="O46" s="1">
        <f t="shared" si="5"/>
        <v>142.256</v>
      </c>
      <c r="P46" s="4" t="str">
        <f t="shared" si="6"/>
        <v>VBr3</v>
      </c>
      <c r="Q46" s="1">
        <f t="shared" si="7"/>
        <v>-580.59997167968754</v>
      </c>
      <c r="R46" s="1">
        <f t="shared" si="8"/>
        <v>-447.68800000000005</v>
      </c>
      <c r="T46" s="1">
        <f t="shared" si="9"/>
        <v>93.199739476227492</v>
      </c>
      <c r="U46" s="1">
        <f t="shared" si="10"/>
        <v>101.65343927690105</v>
      </c>
      <c r="W46" s="8">
        <f t="shared" si="11"/>
        <v>8.7069910328794409E-2</v>
      </c>
      <c r="X46" s="8">
        <f t="shared" si="12"/>
        <v>0.12066319329126536</v>
      </c>
    </row>
    <row r="47" spans="1:24">
      <c r="A47" s="4" t="s">
        <v>318</v>
      </c>
      <c r="B47" s="4">
        <v>1</v>
      </c>
      <c r="C47" s="1" cm="1">
        <f t="array" ref="C47">_xll.H($A47,25)/$B47</f>
        <v>-935.40005615234384</v>
      </c>
      <c r="D47" s="1" cm="1">
        <f t="array" ref="D47">_xll.S($A47,25)/$B47</f>
        <v>143.92998944091798</v>
      </c>
      <c r="E47" s="1" cm="1">
        <f t="array" ref="E47">_xll.CP($A47,25)/$B47</f>
        <v>106.93894193876847</v>
      </c>
      <c r="F47" s="8" cm="1">
        <f t="array" ref="F47">IF(_xll.DE(A47)&gt;0,_xll.MW(A47)/(602.2*_xll.DE(A47)),"")/$B47</f>
        <v>8.7723000346085309E-2</v>
      </c>
      <c r="H47" s="4" t="s">
        <v>900</v>
      </c>
      <c r="I47" s="1" cm="1">
        <f t="array" ref="I47">_xll.H($H47,25)/$B47</f>
        <v>-758.99998327636717</v>
      </c>
      <c r="J47" s="1" cm="1">
        <f t="array" ref="J47">_xll.S($H47,25)/$B47</f>
        <v>182.84080319213868</v>
      </c>
      <c r="K47" s="1" cm="1">
        <f t="array" ref="K47">_xll.CP($H47,25)/$B47</f>
        <v>110.62721842396863</v>
      </c>
      <c r="L47" s="8" t="e" cm="1">
        <f t="array" ref="L47">IF(_xll.DE(H47)&gt;0,_xll.MW(H47)/(602.2*_xll.DE(H47)),"")/$B47</f>
        <v>#VALUE!</v>
      </c>
      <c r="N47" s="1">
        <f t="shared" si="4"/>
        <v>143.92998944091798</v>
      </c>
      <c r="O47" s="1">
        <f t="shared" si="5"/>
        <v>182.84080319213868</v>
      </c>
      <c r="P47" s="4" t="str">
        <f t="shared" si="6"/>
        <v>EuBr3</v>
      </c>
      <c r="Q47" s="1">
        <f t="shared" si="7"/>
        <v>-935.40005615234384</v>
      </c>
      <c r="R47" s="1">
        <f t="shared" si="8"/>
        <v>-758.99998327636717</v>
      </c>
      <c r="T47" s="1">
        <f t="shared" si="9"/>
        <v>106.93894193876847</v>
      </c>
      <c r="U47" s="1">
        <f t="shared" si="10"/>
        <v>110.62721842396863</v>
      </c>
      <c r="W47" s="8" t="str">
        <f t="shared" si="11"/>
        <v/>
      </c>
      <c r="X47" s="8" t="str">
        <f t="shared" si="12"/>
        <v/>
      </c>
    </row>
    <row r="48" spans="1:24">
      <c r="A48" s="1" t="s">
        <v>183</v>
      </c>
      <c r="B48" s="4">
        <v>1</v>
      </c>
      <c r="C48" s="1" cm="1">
        <f t="array" ref="C48">_xll.H($A48,25)/$B48</f>
        <v>-855.19999804687495</v>
      </c>
      <c r="D48" s="1" cm="1">
        <f t="array" ref="D48">_xll.S($A48,25)/$B48</f>
        <v>123.66649266052249</v>
      </c>
      <c r="E48" s="1" cm="1">
        <f t="array" ref="E48">_xll.CP($A48,25)/$B48</f>
        <v>75.064728879187584</v>
      </c>
      <c r="F48" s="8" cm="1">
        <f t="array" ref="F48">IF(_xll.DE(A48)&gt;0,_xll.MW(A48)/(602.2*_xll.DE(A48)),"")/$B48</f>
        <v>8.8663360374370684E-2</v>
      </c>
      <c r="H48" s="1" t="s">
        <v>901</v>
      </c>
      <c r="I48" s="1" cm="1">
        <f t="array" ref="I48">_xll.H($H48,25)/$B48</f>
        <v>-757.29997790527352</v>
      </c>
      <c r="J48" s="1" cm="1">
        <f t="array" ref="J48">_xll.S($H48,25)/$B48</f>
        <v>150.00000073242188</v>
      </c>
      <c r="K48" s="1" cm="1">
        <f t="array" ref="K48">_xll.CP($H48,25)/$B48</f>
        <v>75.942168328096685</v>
      </c>
      <c r="L48" s="8" cm="1">
        <f t="array" ref="L48">IF(_xll.DE(H48)&gt;0,_xll.MW(H48)/(602.2*_xll.DE(H48)),"")/$B48</f>
        <v>0.10320347093256392</v>
      </c>
      <c r="N48" s="1">
        <f t="shared" si="4"/>
        <v>123.66649266052249</v>
      </c>
      <c r="O48" s="1">
        <f t="shared" si="5"/>
        <v>150.00000073242188</v>
      </c>
      <c r="P48" s="4" t="str">
        <f t="shared" si="6"/>
        <v>BaBr2</v>
      </c>
      <c r="Q48" s="1">
        <f t="shared" si="7"/>
        <v>-855.19999804687495</v>
      </c>
      <c r="R48" s="1">
        <f t="shared" si="8"/>
        <v>-757.29997790527352</v>
      </c>
      <c r="T48" s="1">
        <f t="shared" si="9"/>
        <v>75.064728879187584</v>
      </c>
      <c r="U48" s="1">
        <f t="shared" si="10"/>
        <v>75.942168328096685</v>
      </c>
      <c r="W48" s="8">
        <f t="shared" si="11"/>
        <v>8.8663360374370684E-2</v>
      </c>
      <c r="X48" s="8">
        <f t="shared" si="12"/>
        <v>0.10320347093256392</v>
      </c>
    </row>
    <row r="49" spans="1:24">
      <c r="A49" s="4" t="s">
        <v>317</v>
      </c>
      <c r="B49" s="4">
        <v>1</v>
      </c>
      <c r="C49" s="1" cm="1">
        <f t="array" ref="C49">_xll.H($A49,25)/$B49</f>
        <v>-424.03578466796876</v>
      </c>
      <c r="D49" s="1" cm="1">
        <f t="array" ref="D49">_xll.S($A49,25)/$B49</f>
        <v>158.15500527954103</v>
      </c>
      <c r="E49" s="1" cm="1">
        <f t="array" ref="E49">_xll.CP($A49,25)/$B49</f>
        <v>94.995934850928549</v>
      </c>
      <c r="F49" s="8" cm="1">
        <f t="array" ref="F49">IF(_xll.DE(A49)&gt;0,_xll.MW(A49)/(602.2*_xll.DE(A49)),"")/$B49</f>
        <v>8.9826163019075311E-2</v>
      </c>
      <c r="H49" s="4" t="s">
        <v>902</v>
      </c>
      <c r="I49" s="1" cm="1">
        <f t="array" ref="I49">_xll.H($H49,25)/$B49</f>
        <v>-284.00001287841798</v>
      </c>
      <c r="J49" s="1" cm="1">
        <f t="array" ref="J49">_xll.S($H49,25)/$B49</f>
        <v>174.50000021362305</v>
      </c>
      <c r="K49" s="1" cm="1">
        <f t="array" ref="K49">_xll.CP($H49,25)/$B49</f>
        <v>103.00023484141371</v>
      </c>
      <c r="L49" s="8" cm="1">
        <f t="array" ref="L49">IF(_xll.DE(H49)&gt;0,_xll.MW(H49)/(602.2*_xll.DE(H49)),"")/$B49</f>
        <v>0.11398627974345175</v>
      </c>
      <c r="N49" s="1">
        <f t="shared" si="4"/>
        <v>158.15500527954103</v>
      </c>
      <c r="O49" s="1">
        <f t="shared" si="5"/>
        <v>174.50000021362305</v>
      </c>
      <c r="P49" s="4" t="str">
        <f t="shared" si="6"/>
        <v>MoBr3</v>
      </c>
      <c r="Q49" s="1">
        <f t="shared" si="7"/>
        <v>-424.03578466796876</v>
      </c>
      <c r="R49" s="1">
        <f t="shared" si="8"/>
        <v>-284.00001287841798</v>
      </c>
      <c r="T49" s="1">
        <f t="shared" si="9"/>
        <v>94.995934850928549</v>
      </c>
      <c r="U49" s="1">
        <f t="shared" si="10"/>
        <v>103.00023484141371</v>
      </c>
      <c r="W49" s="8">
        <f t="shared" si="11"/>
        <v>8.9826163019075311E-2</v>
      </c>
      <c r="X49" s="8">
        <f t="shared" si="12"/>
        <v>0.11398627974345175</v>
      </c>
    </row>
    <row r="50" spans="1:24">
      <c r="A50" s="4" t="s">
        <v>347</v>
      </c>
      <c r="B50" s="4">
        <v>1</v>
      </c>
      <c r="C50" s="1" cm="1">
        <f t="array" ref="C50">_xll.H($A50,25)/$B50</f>
        <v>-544.40003381347663</v>
      </c>
      <c r="D50" s="1" cm="1">
        <f t="array" ref="D50">_xll.S($A50,25)/$B50</f>
        <v>122.90000430297852</v>
      </c>
      <c r="E50" s="1" cm="1">
        <f t="array" ref="E50">_xll.CP($A50,25)/$B50</f>
        <v>91.800324266529927</v>
      </c>
      <c r="F50" s="8" cm="1">
        <f t="array" ref="F50">IF(_xll.DE(A50)&gt;0,_xll.MW(A50)/(602.2*_xll.DE(A50)),"")/$B50</f>
        <v>9.162403724924495E-2</v>
      </c>
      <c r="H50" s="4" t="s">
        <v>903</v>
      </c>
      <c r="I50" s="1" cm="1">
        <f t="array" ref="I50">_xll.H($H50,25)/$B50</f>
        <v>-400.00000195312504</v>
      </c>
      <c r="J50" s="1" cm="1">
        <f t="array" ref="J50">_xll.S($H50,25)/$B50</f>
        <v>159.70000039672851</v>
      </c>
      <c r="K50" s="1" cm="1">
        <f t="array" ref="K50">_xll.CP($H50,25)/$B50</f>
        <v>96.460323118503027</v>
      </c>
      <c r="L50" s="8" cm="1">
        <f t="array" ref="L50">IF(_xll.DE(H50)&gt;0,_xll.MW(H50)/(602.2*_xll.DE(H50)),"")/$B50</f>
        <v>0.10350513597570649</v>
      </c>
      <c r="N50" s="1">
        <f t="shared" si="4"/>
        <v>122.90000430297852</v>
      </c>
      <c r="O50" s="1">
        <f t="shared" si="5"/>
        <v>159.70000039672851</v>
      </c>
      <c r="P50" s="4" t="str">
        <f t="shared" si="6"/>
        <v>CrBr3</v>
      </c>
      <c r="Q50" s="1">
        <f t="shared" si="7"/>
        <v>-544.40003381347663</v>
      </c>
      <c r="R50" s="1">
        <f t="shared" si="8"/>
        <v>-400.00000195312504</v>
      </c>
      <c r="T50" s="1">
        <f t="shared" si="9"/>
        <v>91.800324266529927</v>
      </c>
      <c r="U50" s="1">
        <f t="shared" si="10"/>
        <v>96.460323118503027</v>
      </c>
      <c r="W50" s="8">
        <f t="shared" si="11"/>
        <v>9.162403724924495E-2</v>
      </c>
      <c r="X50" s="8">
        <f t="shared" si="12"/>
        <v>0.10350513597570649</v>
      </c>
    </row>
    <row r="51" spans="1:24">
      <c r="A51" s="4" t="s">
        <v>291</v>
      </c>
      <c r="B51" s="4">
        <v>1</v>
      </c>
      <c r="C51" s="1" cm="1">
        <f t="array" ref="C51">_xll.H($A51,25)/$B51</f>
        <v>-530.00000897216796</v>
      </c>
      <c r="D51" s="1" cm="1">
        <f t="array" ref="D51">_xll.S($A51,25)/$B51</f>
        <v>142.00000643920899</v>
      </c>
      <c r="E51" s="1" cm="1">
        <f t="array" ref="E51">_xll.CP($A51,25)/$B51</f>
        <v>100.00137586032798</v>
      </c>
      <c r="F51" s="8" cm="1">
        <f t="array" ref="F51">IF(_xll.DE(A51)&gt;0,_xll.MW(A51)/(602.2*_xll.DE(A51)),"")/$B51</f>
        <v>9.1820408502158751E-2</v>
      </c>
      <c r="H51" s="4" t="s">
        <v>904</v>
      </c>
      <c r="I51" s="1" cm="1">
        <f t="array" ref="I51">_xll.H($H51,25)/$B51</f>
        <v>-399.00000067138672</v>
      </c>
      <c r="J51" s="1" cm="1">
        <f t="array" ref="J51">_xll.S($H51,25)/$B51</f>
        <v>175.00000085449219</v>
      </c>
      <c r="K51" s="1" cm="1">
        <f t="array" ref="K51">_xll.CP($H51,25)/$B51</f>
        <v>102.00117877417517</v>
      </c>
      <c r="L51" s="8" cm="1">
        <f t="array" ref="L51">IF(_xll.DE(H51)&gt;0,_xll.MW(H51)/(602.2*_xll.DE(H51)),"")/$B51</f>
        <v>0.12420352418043118</v>
      </c>
      <c r="N51" s="1">
        <f t="shared" si="4"/>
        <v>142.00000643920899</v>
      </c>
      <c r="O51" s="1">
        <f t="shared" si="5"/>
        <v>175.00000085449219</v>
      </c>
      <c r="P51" s="4" t="str">
        <f t="shared" si="6"/>
        <v>InBr3</v>
      </c>
      <c r="Q51" s="1">
        <f t="shared" si="7"/>
        <v>-530.00000897216796</v>
      </c>
      <c r="R51" s="1">
        <f t="shared" si="8"/>
        <v>-399.00000067138672</v>
      </c>
      <c r="T51" s="1">
        <f t="shared" si="9"/>
        <v>100.00137586032798</v>
      </c>
      <c r="U51" s="1">
        <f t="shared" si="10"/>
        <v>102.00117877417517</v>
      </c>
      <c r="W51" s="8">
        <f t="shared" si="11"/>
        <v>9.1820408502158751E-2</v>
      </c>
      <c r="X51" s="8">
        <f t="shared" si="12"/>
        <v>0.12420352418043118</v>
      </c>
    </row>
    <row r="52" spans="1:24">
      <c r="A52" s="4" t="s">
        <v>176</v>
      </c>
      <c r="B52" s="4">
        <v>1</v>
      </c>
      <c r="C52" s="1" cm="1">
        <f t="array" ref="C52">_xll.H($A52,25)/$B52</f>
        <v>-399.48830212402345</v>
      </c>
      <c r="D52" s="1" cm="1">
        <f t="array" ref="D52">_xll.S($A52,25)/$B52</f>
        <v>142.256</v>
      </c>
      <c r="E52" s="1" cm="1">
        <f t="array" ref="E52">_xll.CP($A52,25)/$B52</f>
        <v>96.941285388035723</v>
      </c>
      <c r="F52" s="8" cm="1">
        <f t="array" ref="F52">IF(_xll.DE(A52)&gt;0,_xll.MW(A52)/(602.2*_xll.DE(A52)),"")/$B52</f>
        <v>9.2944228588368843E-2</v>
      </c>
      <c r="H52" s="21" t="s">
        <v>1635</v>
      </c>
      <c r="I52" s="1" cm="1">
        <f t="array" ref="I52">_xll.H($H52,25)/$B52</f>
        <v>-265.70000857543948</v>
      </c>
      <c r="J52" s="1" cm="1">
        <f t="array" ref="J52">_xll.S($H52,25)/$B52</f>
        <v>185.79999554443361</v>
      </c>
      <c r="K52" s="1" cm="1">
        <f t="array" ref="K52">_xll.CP($H52,25)/$B52</f>
        <v>100.00160158636953</v>
      </c>
      <c r="L52" s="8" cm="1">
        <f t="array" ref="L52">IF(_xll.DE(H52)&gt;0,_xll.MW(H52)/(602.2*_xll.DE(H52)),"")/$B52</f>
        <v>0.10906564817889959</v>
      </c>
      <c r="N52" s="1">
        <f t="shared" si="4"/>
        <v>142.256</v>
      </c>
      <c r="O52" s="1">
        <f t="shared" si="5"/>
        <v>185.79999554443361</v>
      </c>
      <c r="P52" s="4" t="str">
        <f t="shared" si="6"/>
        <v>FeBr3</v>
      </c>
      <c r="Q52" s="1">
        <f t="shared" si="7"/>
        <v>-399.48830212402345</v>
      </c>
      <c r="R52" s="1">
        <f t="shared" si="8"/>
        <v>-265.70000857543948</v>
      </c>
      <c r="T52" s="1">
        <f t="shared" si="9"/>
        <v>96.941285388035723</v>
      </c>
      <c r="U52" s="1">
        <f t="shared" si="10"/>
        <v>100.00160158636953</v>
      </c>
      <c r="W52" s="8">
        <f t="shared" si="11"/>
        <v>9.2944228588368843E-2</v>
      </c>
      <c r="X52" s="8">
        <f t="shared" si="12"/>
        <v>0.10906564817889959</v>
      </c>
    </row>
    <row r="53" spans="1:24">
      <c r="A53" s="4" t="s">
        <v>397</v>
      </c>
      <c r="B53" s="4">
        <v>1</v>
      </c>
      <c r="C53" s="1" cm="1">
        <f t="array" ref="C53">_xll.H($A53,25)/$B53</f>
        <v>-961.09996459960939</v>
      </c>
      <c r="D53" s="1" cm="1">
        <f t="array" ref="D53">_xll.S($A53,25)/$B53</f>
        <v>159.4799981994629</v>
      </c>
      <c r="E53" s="1" cm="1">
        <f t="array" ref="E53">_xll.CP($A53,25)/$B53</f>
        <v>95.347701522962652</v>
      </c>
      <c r="F53" s="8" cm="1">
        <f t="array" ref="F53">IF(_xll.DE(A53)&gt;0,_xll.MW(A53)/(602.2*_xll.DE(A53)),"")/$B53</f>
        <v>9.3545774984685345E-2</v>
      </c>
      <c r="H53" s="4" t="s">
        <v>905</v>
      </c>
      <c r="I53" s="1" cm="1">
        <f t="array" ref="I53">_xll.H($H53,25)/$B53</f>
        <v>-791.9000158691407</v>
      </c>
      <c r="J53" s="1" cm="1">
        <f t="array" ref="J53">_xll.S($H53,25)/$B53</f>
        <v>185.79999554443361</v>
      </c>
      <c r="K53" s="1" cm="1">
        <f t="array" ref="K53">_xll.CP($H53,25)/$B53</f>
        <v>0</v>
      </c>
      <c r="L53" s="8" cm="1">
        <f t="array" ref="L53">IF(_xll.DE(H53)&gt;0,_xll.MW(H53)/(602.2*_xll.DE(H53)),"")/$B53</f>
        <v>0.1343980593114516</v>
      </c>
      <c r="N53" s="1">
        <f t="shared" si="4"/>
        <v>159.4799981994629</v>
      </c>
      <c r="O53" s="1">
        <f t="shared" si="5"/>
        <v>185.79999554443361</v>
      </c>
      <c r="P53" s="4" t="str">
        <f t="shared" si="6"/>
        <v>YbBr3</v>
      </c>
      <c r="Q53" s="1">
        <f t="shared" si="7"/>
        <v>-961.09996459960939</v>
      </c>
      <c r="R53" s="1">
        <f t="shared" si="8"/>
        <v>-791.9000158691407</v>
      </c>
      <c r="T53" s="1">
        <f t="shared" si="9"/>
        <v>95.347701522962652</v>
      </c>
      <c r="U53" s="1">
        <f t="shared" si="10"/>
        <v>0</v>
      </c>
      <c r="W53" s="8">
        <f t="shared" si="11"/>
        <v>9.3545774984685345E-2</v>
      </c>
      <c r="X53" s="8">
        <f t="shared" si="12"/>
        <v>0.1343980593114516</v>
      </c>
    </row>
    <row r="54" spans="1:24">
      <c r="A54" s="4" t="s">
        <v>303</v>
      </c>
      <c r="B54" s="4">
        <v>1</v>
      </c>
      <c r="C54" s="1" cm="1">
        <f t="array" ref="C54">_xll.H($A54,25)/$B54</f>
        <v>-256.79999078369144</v>
      </c>
      <c r="D54" s="1" cm="1">
        <f t="array" ref="D54">_xll.S($A54,25)/$B54</f>
        <v>116.90000459289551</v>
      </c>
      <c r="E54" s="1" cm="1">
        <f t="array" ref="E54">_xll.CP($A54,25)/$B54</f>
        <v>85.842013047673589</v>
      </c>
      <c r="F54" s="8" cm="1">
        <f t="array" ref="F54">IF(_xll.DE(A54)&gt;0,_xll.MW(A54)/(602.2*_xll.DE(A54)),"")/$B54</f>
        <v>9.354880822359958E-2</v>
      </c>
      <c r="H54" s="4" t="s">
        <v>906</v>
      </c>
      <c r="I54" s="1" cm="1">
        <f t="array" ref="I54">_xll.H($H54,25)/$B54</f>
        <v>-176.63900445556641</v>
      </c>
      <c r="J54" s="1" cm="1">
        <f t="array" ref="J54">_xll.S($H54,25)/$B54</f>
        <v>129.57000997924806</v>
      </c>
      <c r="K54" s="1" cm="1">
        <f t="array" ref="K54">_xll.CP($H54,25)/$B54</f>
        <v>105.30711201921117</v>
      </c>
      <c r="L54" s="8" cm="1">
        <f t="array" ref="L54">IF(_xll.DE(H54)&gt;0,_xll.MW(H54)/(602.2*_xll.DE(H54)),"")/$B54</f>
        <v>0.10516887471456615</v>
      </c>
      <c r="N54" s="1">
        <f t="shared" si="4"/>
        <v>116.90000459289551</v>
      </c>
      <c r="O54" s="1">
        <f t="shared" si="5"/>
        <v>129.57000997924806</v>
      </c>
      <c r="P54" s="4" t="str">
        <f t="shared" si="6"/>
        <v>IrBr3</v>
      </c>
      <c r="Q54" s="1">
        <f t="shared" si="7"/>
        <v>-256.79999078369144</v>
      </c>
      <c r="R54" s="1">
        <f t="shared" si="8"/>
        <v>-176.63900445556641</v>
      </c>
      <c r="T54" s="1">
        <f t="shared" si="9"/>
        <v>85.842013047673589</v>
      </c>
      <c r="U54" s="1">
        <f t="shared" si="10"/>
        <v>105.30711201921117</v>
      </c>
      <c r="W54" s="8">
        <f t="shared" si="11"/>
        <v>9.354880822359958E-2</v>
      </c>
      <c r="X54" s="8">
        <f t="shared" si="12"/>
        <v>0.10516887471456615</v>
      </c>
    </row>
    <row r="55" spans="1:24">
      <c r="A55" s="1" t="s">
        <v>195</v>
      </c>
      <c r="B55" s="4">
        <v>1</v>
      </c>
      <c r="C55" s="1" cm="1">
        <f t="array" ref="C55">_xll.H($A55,25)/$B55</f>
        <v>-988.09996728515625</v>
      </c>
      <c r="D55" s="1" cm="1">
        <f t="array" ref="D55">_xll.S($A55,25)/$B55</f>
        <v>164.46999725341797</v>
      </c>
      <c r="E55" s="1" cm="1">
        <f t="array" ref="E55">_xll.CP($A55,25)/$B55</f>
        <v>97.685260675734099</v>
      </c>
      <c r="F55" s="8" cm="1">
        <f t="array" ref="F55">IF(_xll.DE(A55)&gt;0,_xll.MW(A55)/(602.2*_xll.DE(A55)),"")/$B55</f>
        <v>9.4062925800568506E-2</v>
      </c>
      <c r="H55" s="1" t="s">
        <v>907</v>
      </c>
      <c r="I55" s="1" cm="1">
        <f t="array" ref="I55">_xll.H($H55,25)/$B55</f>
        <v>-831.99998107910164</v>
      </c>
      <c r="J55" s="1" cm="1">
        <f t="array" ref="J55">_xll.S($H55,25)/$B55</f>
        <v>185.39998864746096</v>
      </c>
      <c r="K55" s="1" cm="1">
        <f t="array" ref="K55">_xll.CP($H55,25)/$B55</f>
        <v>0</v>
      </c>
      <c r="L55" s="8" cm="1">
        <f t="array" ref="L55">IF(_xll.DE(H55)&gt;0,_xll.MW(H55)/(602.2*_xll.DE(H55)),"")/$B55</f>
        <v>0.13517706707300686</v>
      </c>
      <c r="N55" s="1">
        <f t="shared" si="4"/>
        <v>164.46999725341797</v>
      </c>
      <c r="O55" s="1">
        <f t="shared" si="5"/>
        <v>185.39998864746096</v>
      </c>
      <c r="P55" s="4" t="str">
        <f t="shared" si="6"/>
        <v>TmBr3</v>
      </c>
      <c r="Q55" s="1">
        <f t="shared" si="7"/>
        <v>-988.09996728515625</v>
      </c>
      <c r="R55" s="1">
        <f t="shared" si="8"/>
        <v>-831.99998107910164</v>
      </c>
      <c r="T55" s="1">
        <f t="shared" si="9"/>
        <v>97.685260675734099</v>
      </c>
      <c r="U55" s="1">
        <f t="shared" si="10"/>
        <v>0</v>
      </c>
      <c r="W55" s="8">
        <f t="shared" si="11"/>
        <v>9.4062925800568506E-2</v>
      </c>
      <c r="X55" s="8">
        <f t="shared" si="12"/>
        <v>0.13517706707300686</v>
      </c>
    </row>
    <row r="56" spans="1:24">
      <c r="A56" s="4" t="s">
        <v>240</v>
      </c>
      <c r="B56" s="4">
        <v>1</v>
      </c>
      <c r="C56" s="1" cm="1">
        <f t="array" ref="C56">_xll.H($A56,25)/$B56</f>
        <v>-194.19999673461913</v>
      </c>
      <c r="D56" s="1" cm="1">
        <f t="array" ref="D56">_xll.S($A56,25)/$B56</f>
        <v>246.91039404296876</v>
      </c>
      <c r="E56" s="1" cm="1">
        <f t="array" ref="E56">_xll.CP($A56,25)/$B56</f>
        <v>121.33999815368652</v>
      </c>
      <c r="F56" s="8" cm="1">
        <f t="array" ref="F56">IF(_xll.DE(A56)&gt;0,_xll.MW(A56)/(602.2*_xll.DE(A56)),"")/$B56</f>
        <v>9.5237742430913888E-2</v>
      </c>
      <c r="H56" s="4" t="s">
        <v>908</v>
      </c>
      <c r="I56" s="1" cm="1">
        <f t="array" ref="I56">_xll.H($H56,25)/$B56</f>
        <v>-130.95919680786133</v>
      </c>
      <c r="J56" s="1" cm="1">
        <f t="array" ref="J56">_xll.S($H56,25)/$B56</f>
        <v>111.29440159606933</v>
      </c>
      <c r="K56" s="1" cm="1">
        <f t="array" ref="K56">_xll.CP($H56,25)/$B56</f>
        <v>100.36956079213867</v>
      </c>
      <c r="L56" s="8" t="e" cm="1">
        <f t="array" ref="L56">IF(_xll.DE(H56)&gt;0,_xll.MW(H56)/(602.2*_xll.DE(H56)),"")/$B56</f>
        <v>#VALUE!</v>
      </c>
      <c r="N56" s="1">
        <f t="shared" si="4"/>
        <v>246.91039404296876</v>
      </c>
      <c r="O56" s="1">
        <f t="shared" si="5"/>
        <v>111.29440159606933</v>
      </c>
      <c r="P56" s="4" t="str">
        <f t="shared" si="6"/>
        <v>PtBr3</v>
      </c>
      <c r="Q56" s="1">
        <f t="shared" si="7"/>
        <v>-194.19999673461913</v>
      </c>
      <c r="R56" s="1">
        <f t="shared" si="8"/>
        <v>-130.95919680786133</v>
      </c>
      <c r="T56" s="1">
        <f t="shared" si="9"/>
        <v>121.33999815368652</v>
      </c>
      <c r="U56" s="1">
        <f t="shared" si="10"/>
        <v>100.36956079213867</v>
      </c>
      <c r="W56" s="8" t="str">
        <f t="shared" si="11"/>
        <v/>
      </c>
      <c r="X56" s="8" t="str">
        <f t="shared" si="12"/>
        <v/>
      </c>
    </row>
    <row r="57" spans="1:24">
      <c r="A57" s="4" t="s">
        <v>133</v>
      </c>
      <c r="B57" s="4">
        <v>1</v>
      </c>
      <c r="C57" s="1" cm="1">
        <f t="array" ref="C57">_xll.H($A57,25)/$B57</f>
        <v>-1025.3000660400392</v>
      </c>
      <c r="D57" s="1" cm="1">
        <f t="array" ref="D57">_xll.S($A57,25)/$B57</f>
        <v>150.20598944091796</v>
      </c>
      <c r="E57" s="1" cm="1">
        <f t="array" ref="E57">_xll.CP($A57,25)/$B57</f>
        <v>108.9706255250526</v>
      </c>
      <c r="F57" s="8" cm="1">
        <f t="array" ref="F57">IF(_xll.DE(A57)&gt;0,_xll.MW(A57)/(602.2*_xll.DE(A57)),"")/$B57</f>
        <v>9.5583383276360498E-2</v>
      </c>
      <c r="H57" s="4" t="s">
        <v>909</v>
      </c>
      <c r="I57" s="1" cm="1">
        <f t="array" ref="I57">_xll.H($H57,25)/$B57</f>
        <v>-853.40001489257816</v>
      </c>
      <c r="J57" s="1" cm="1">
        <f t="array" ref="J57">_xll.S($H57,25)/$B57</f>
        <v>183.30000830078126</v>
      </c>
      <c r="K57" s="1" cm="1">
        <f t="array" ref="K57">_xll.CP($H57,25)/$B57</f>
        <v>102.93000073242187</v>
      </c>
      <c r="L57" s="8" cm="1">
        <f t="array" ref="L57">IF(_xll.DE(H57)&gt;0,_xll.MW(H57)/(602.2*_xll.DE(H57)),"")/$B57</f>
        <v>0.1160833233143221</v>
      </c>
      <c r="N57" s="1">
        <f t="shared" si="4"/>
        <v>150.20598944091796</v>
      </c>
      <c r="O57" s="1">
        <f t="shared" si="5"/>
        <v>183.30000830078126</v>
      </c>
      <c r="P57" s="4" t="str">
        <f t="shared" si="6"/>
        <v>SmBr3</v>
      </c>
      <c r="Q57" s="1">
        <f t="shared" si="7"/>
        <v>-1025.3000660400392</v>
      </c>
      <c r="R57" s="1">
        <f t="shared" si="8"/>
        <v>-853.40001489257816</v>
      </c>
      <c r="T57" s="1">
        <f t="shared" si="9"/>
        <v>108.9706255250526</v>
      </c>
      <c r="U57" s="1">
        <f t="shared" si="10"/>
        <v>102.93000073242187</v>
      </c>
      <c r="W57" s="8">
        <f t="shared" si="11"/>
        <v>9.5583383276360498E-2</v>
      </c>
      <c r="X57" s="8">
        <f t="shared" si="12"/>
        <v>0.1160833233143221</v>
      </c>
    </row>
    <row r="58" spans="1:24">
      <c r="A58" s="4" t="s">
        <v>256</v>
      </c>
      <c r="B58" s="4">
        <v>1</v>
      </c>
      <c r="C58" s="1" cm="1">
        <f t="array" ref="C58">_xll.H($A58,25)/$B58</f>
        <v>-879.47678723144531</v>
      </c>
      <c r="D58" s="1" cm="1">
        <f t="array" ref="D58">_xll.S($A58,25)/$B58</f>
        <v>158.99200000000002</v>
      </c>
      <c r="E58" s="1" cm="1">
        <f t="array" ref="E58">_xll.CP($A58,25)/$B58</f>
        <v>119.82003971861337</v>
      </c>
      <c r="F58" s="8" cm="1">
        <f t="array" ref="F58">IF(_xll.DE(A58)&gt;0,_xll.MW(A58)/(602.2*_xll.DE(A58)),"")/$B58</f>
        <v>9.6092449702531335E-2</v>
      </c>
      <c r="H58" s="4" t="s">
        <v>910</v>
      </c>
      <c r="I58" s="1" t="e" cm="1">
        <f t="array" ref="I58">_xll.H($H58,25)/$B58</f>
        <v>#VALUE!</v>
      </c>
      <c r="J58" s="1" t="e" cm="1">
        <f t="array" ref="J58">_xll.S($H58,25)/$B58</f>
        <v>#VALUE!</v>
      </c>
      <c r="K58" s="1" t="e" cm="1">
        <f t="array" ref="K58">_xll.CP($H58,25)/$B58</f>
        <v>#VALUE!</v>
      </c>
      <c r="L58" s="8" t="e" cm="1">
        <f t="array" ref="L58">IF(_xll.DE(H58)&gt;0,_xll.MW(H58)/(602.2*_xll.DE(H58)),"")/$B58</f>
        <v>#VALUE!</v>
      </c>
      <c r="N58" s="1" t="str">
        <f t="shared" si="4"/>
        <v/>
      </c>
      <c r="O58" s="1" t="str">
        <f t="shared" si="5"/>
        <v/>
      </c>
      <c r="P58" s="4" t="str">
        <f t="shared" si="6"/>
        <v>NbOBr3</v>
      </c>
      <c r="Q58" s="1" t="str">
        <f t="shared" si="7"/>
        <v/>
      </c>
      <c r="R58" s="1" t="str">
        <f t="shared" si="8"/>
        <v/>
      </c>
      <c r="T58" s="1" t="str">
        <f t="shared" si="9"/>
        <v/>
      </c>
      <c r="U58" s="1" t="str">
        <f t="shared" si="10"/>
        <v/>
      </c>
      <c r="W58" s="8" t="str">
        <f t="shared" si="11"/>
        <v/>
      </c>
      <c r="X58" s="8" t="str">
        <f t="shared" si="12"/>
        <v/>
      </c>
    </row>
    <row r="59" spans="1:24">
      <c r="A59" s="4" t="s">
        <v>298</v>
      </c>
      <c r="B59" s="4">
        <v>1</v>
      </c>
      <c r="C59" s="1" cm="1">
        <f t="array" ref="C59">_xll.H($A59,25)/$B59</f>
        <v>-1018.1999835205079</v>
      </c>
      <c r="D59" s="1" cm="1">
        <f t="array" ref="D59">_xll.S($A59,25)/$B59</f>
        <v>151.46099472045898</v>
      </c>
      <c r="E59" s="1" cm="1">
        <f t="array" ref="E59">_xll.CP($A59,25)/$B59</f>
        <v>98.246181306362672</v>
      </c>
      <c r="F59" s="8" cm="1">
        <f t="array" ref="F59">IF(_xll.DE(A59)&gt;0,_xll.MW(A59)/(602.2*_xll.DE(A59)),"")/$B59</f>
        <v>9.6845857634241084E-2</v>
      </c>
      <c r="H59" s="4" t="s">
        <v>911</v>
      </c>
      <c r="I59" s="1" cm="1">
        <f t="array" ref="I59">_xll.H($H59,25)/$B59</f>
        <v>-838.20000817871096</v>
      </c>
      <c r="J59" s="1" cm="1">
        <f t="array" ref="J59">_xll.S($H59,25)/$B59</f>
        <v>189.95359042358399</v>
      </c>
      <c r="K59" s="1" cm="1">
        <f t="array" ref="K59">_xll.CP($H59,25)/$B59</f>
        <v>99.205392789185225</v>
      </c>
      <c r="L59" s="8" cm="1">
        <f t="array" ref="L59">IF(_xll.DE(H59)&gt;0,_xll.MW(H59)/(602.2*_xll.DE(H59)),"")/$B59</f>
        <v>0.14455840462937675</v>
      </c>
      <c r="N59" s="1">
        <f t="shared" si="4"/>
        <v>151.46099472045898</v>
      </c>
      <c r="O59" s="1">
        <f t="shared" si="5"/>
        <v>189.95359042358399</v>
      </c>
      <c r="P59" s="4" t="str">
        <f t="shared" si="6"/>
        <v>GdBr3</v>
      </c>
      <c r="Q59" s="1">
        <f t="shared" si="7"/>
        <v>-1018.1999835205079</v>
      </c>
      <c r="R59" s="1">
        <f t="shared" si="8"/>
        <v>-838.20000817871096</v>
      </c>
      <c r="T59" s="1">
        <f t="shared" si="9"/>
        <v>98.246181306362672</v>
      </c>
      <c r="U59" s="1">
        <f t="shared" si="10"/>
        <v>99.205392789185225</v>
      </c>
      <c r="W59" s="8">
        <f t="shared" si="11"/>
        <v>9.6845857634241084E-2</v>
      </c>
      <c r="X59" s="8">
        <f t="shared" si="12"/>
        <v>0.14455840462937675</v>
      </c>
    </row>
    <row r="60" spans="1:24">
      <c r="A60" s="4" t="s">
        <v>414</v>
      </c>
      <c r="B60" s="4">
        <v>1</v>
      </c>
      <c r="C60" s="1" cm="1">
        <f t="array" ref="C60">_xll.H($A60,25)/$B60</f>
        <v>-721.70003442382813</v>
      </c>
      <c r="D60" s="1" cm="1">
        <f t="array" ref="D60">_xll.S($A60,25)/$B60</f>
        <v>139.69999072265625</v>
      </c>
      <c r="E60" s="1" cm="1">
        <f t="array" ref="E60">_xll.CP($A60,25)/$B60</f>
        <v>97.150117678513482</v>
      </c>
      <c r="F60" s="8" cm="1">
        <f t="array" ref="F60">IF(_xll.DE(A60)&gt;0,_xll.MW(A60)/(602.2*_xll.DE(A60)),"")/$B60</f>
        <v>9.7009194740251409E-2</v>
      </c>
      <c r="H60" s="4" t="s">
        <v>912</v>
      </c>
      <c r="I60" s="1" cm="1">
        <f t="array" ref="I60">_xll.H($H60,25)/$B60</f>
        <v>-550.20002209472659</v>
      </c>
      <c r="J60" s="1" cm="1">
        <f t="array" ref="J60">_xll.S($H60,25)/$B60</f>
        <v>176.50000277709961</v>
      </c>
      <c r="K60" s="1" cm="1">
        <f t="array" ref="K60">_xll.CP($H60,25)/$B60</f>
        <v>101.80070209624121</v>
      </c>
      <c r="L60" s="8" cm="1">
        <f t="array" ref="L60">IF(_xll.DE(H60)&gt;0,_xll.MW(H60)/(602.2*_xll.DE(H60)),"")/$B60</f>
        <v>0.11289534853813323</v>
      </c>
      <c r="N60" s="1">
        <f t="shared" si="4"/>
        <v>139.69999072265625</v>
      </c>
      <c r="O60" s="1">
        <f t="shared" si="5"/>
        <v>176.50000277709961</v>
      </c>
      <c r="P60" s="4" t="str">
        <f t="shared" si="6"/>
        <v>TiBr3</v>
      </c>
      <c r="Q60" s="1">
        <f t="shared" si="7"/>
        <v>-721.70003442382813</v>
      </c>
      <c r="R60" s="1">
        <f t="shared" si="8"/>
        <v>-550.20002209472659</v>
      </c>
      <c r="T60" s="1">
        <f t="shared" si="9"/>
        <v>97.150117678513482</v>
      </c>
      <c r="U60" s="1">
        <f t="shared" si="10"/>
        <v>101.80070209624121</v>
      </c>
      <c r="W60" s="8">
        <f t="shared" si="11"/>
        <v>9.7009194740251409E-2</v>
      </c>
      <c r="X60" s="8">
        <f t="shared" si="12"/>
        <v>0.11289534853813323</v>
      </c>
    </row>
    <row r="61" spans="1:24">
      <c r="A61" s="4" t="s">
        <v>389</v>
      </c>
      <c r="B61" s="4">
        <v>1</v>
      </c>
      <c r="C61" s="1" cm="1">
        <f t="array" ref="C61">_xll.H($A61,25)/$B61</f>
        <v>-974.40001037597665</v>
      </c>
      <c r="D61" s="1" cm="1">
        <f t="array" ref="D61">_xll.S($A61,25)/$B61</f>
        <v>166.0999990234375</v>
      </c>
      <c r="E61" s="1" cm="1">
        <f t="array" ref="E61">_xll.CP($A61,25)/$B61</f>
        <v>0</v>
      </c>
      <c r="F61" s="8" cm="1">
        <f t="array" ref="F61">IF(_xll.DE(A61)&gt;0,_xll.MW(A61)/(602.2*_xll.DE(A61)),"")/$B61</f>
        <v>9.8618513999753077E-2</v>
      </c>
      <c r="H61" s="4" t="s">
        <v>913</v>
      </c>
      <c r="I61" s="1" t="e" cm="1">
        <f t="array" ref="I61">_xll.H($H61,25)/$B61</f>
        <v>#VALUE!</v>
      </c>
      <c r="J61" s="1" t="e" cm="1">
        <f t="array" ref="J61">_xll.S($H61,25)/$B61</f>
        <v>#VALUE!</v>
      </c>
      <c r="K61" s="1" t="e" cm="1">
        <f t="array" ref="K61">_xll.CP($H61,25)/$B61</f>
        <v>#VALUE!</v>
      </c>
      <c r="L61" s="8" t="e" cm="1">
        <f t="array" ref="L61">IF(_xll.DE(H61)&gt;0,_xll.MW(H61)/(602.2*_xll.DE(H61)),"")/$B61</f>
        <v>#VALUE!</v>
      </c>
      <c r="N61" s="1" t="str">
        <f t="shared" si="4"/>
        <v/>
      </c>
      <c r="O61" s="1" t="str">
        <f t="shared" si="5"/>
        <v/>
      </c>
      <c r="P61" s="4" t="str">
        <f t="shared" si="6"/>
        <v>CmBr3</v>
      </c>
      <c r="Q61" s="1" t="str">
        <f t="shared" si="7"/>
        <v/>
      </c>
      <c r="R61" s="1" t="str">
        <f t="shared" si="8"/>
        <v/>
      </c>
      <c r="T61" s="1" t="str">
        <f t="shared" si="9"/>
        <v/>
      </c>
      <c r="U61" s="1" t="str">
        <f t="shared" si="10"/>
        <v/>
      </c>
      <c r="W61" s="8" t="str">
        <f t="shared" si="11"/>
        <v/>
      </c>
      <c r="X61" s="8" t="str">
        <f t="shared" si="12"/>
        <v/>
      </c>
    </row>
    <row r="62" spans="1:24">
      <c r="A62" s="4" t="s">
        <v>418</v>
      </c>
      <c r="B62" s="4">
        <v>1</v>
      </c>
      <c r="C62" s="1" cm="1">
        <f t="array" ref="C62">_xll.H($A62,25)/$B62</f>
        <v>-977.79995727539063</v>
      </c>
      <c r="D62" s="1" cm="1">
        <f t="array" ref="D62">_xll.S($A62,25)/$B62</f>
        <v>146.19999905395508</v>
      </c>
      <c r="E62" s="1" cm="1">
        <f t="array" ref="E62">_xll.CP($A62,25)/$B62</f>
        <v>102.99999635314941</v>
      </c>
      <c r="F62" s="8" cm="1">
        <f t="array" ref="F62">IF(_xll.DE(A62)&gt;0,_xll.MW(A62)/(602.2*_xll.DE(A62)),"")/$B62</f>
        <v>9.8830977729887456E-2</v>
      </c>
      <c r="H62" s="4" t="s">
        <v>914</v>
      </c>
      <c r="I62" s="1" cm="1">
        <f t="array" ref="I62">_xll.H($H62,25)/$B62</f>
        <v>-804.00000903320313</v>
      </c>
      <c r="J62" s="1" cm="1">
        <f t="array" ref="J62">_xll.S($H62,25)/$B62</f>
        <v>181.99999386596681</v>
      </c>
      <c r="K62" s="1" cm="1">
        <f t="array" ref="K62">_xll.CP($H62,25)/$B62</f>
        <v>148.00058871459962</v>
      </c>
      <c r="L62" s="8" cm="1">
        <f t="array" ref="L62">IF(_xll.DE(H62)&gt;0,_xll.MW(H62)/(602.2*_xll.DE(H62)),"")/$B62</f>
        <v>0.11701910675950676</v>
      </c>
      <c r="N62" s="1">
        <f t="shared" si="4"/>
        <v>146.19999905395508</v>
      </c>
      <c r="O62" s="1">
        <f t="shared" si="5"/>
        <v>181.99999386596681</v>
      </c>
      <c r="P62" s="4" t="str">
        <f t="shared" si="6"/>
        <v>AmBr3</v>
      </c>
      <c r="Q62" s="1">
        <f t="shared" si="7"/>
        <v>-977.79995727539063</v>
      </c>
      <c r="R62" s="1">
        <f t="shared" si="8"/>
        <v>-804.00000903320313</v>
      </c>
      <c r="T62" s="1">
        <f t="shared" si="9"/>
        <v>102.99999635314941</v>
      </c>
      <c r="U62" s="1">
        <f t="shared" si="10"/>
        <v>148.00058871459962</v>
      </c>
      <c r="W62" s="8">
        <f t="shared" si="11"/>
        <v>9.8830977729887456E-2</v>
      </c>
      <c r="X62" s="8">
        <f t="shared" si="12"/>
        <v>0.11701910675950676</v>
      </c>
    </row>
    <row r="63" spans="1:24">
      <c r="A63" s="4" t="s">
        <v>5</v>
      </c>
      <c r="B63" s="4">
        <v>1</v>
      </c>
      <c r="C63" s="1" cm="1">
        <f t="array" ref="C63">_xll.H($A63,25)/$B63</f>
        <v>-606.60000500488286</v>
      </c>
      <c r="D63" s="1" cm="1">
        <f t="array" ref="D63">_xll.S($A63,25)/$B63</f>
        <v>74.89999864196777</v>
      </c>
      <c r="E63" s="1" cm="1">
        <f t="array" ref="E63">_xll.CP($A63,25)/$B63</f>
        <v>62.599955296270373</v>
      </c>
      <c r="F63" s="8" cm="1">
        <f t="array" ref="F63">IF(_xll.DE(A63)&gt;0,_xll.MW(A63)/(602.2*_xll.DE(A63)),"")/$B63</f>
        <v>9.8856420157865735E-2</v>
      </c>
      <c r="H63" s="4" t="s">
        <v>915</v>
      </c>
      <c r="I63" s="1" t="e" cm="1">
        <f t="array" ref="I63">_xll.H($H63,25)/$B63</f>
        <v>#VALUE!</v>
      </c>
      <c r="J63" s="1" t="e" cm="1">
        <f t="array" ref="J63">_xll.S($H63,25)/$B63</f>
        <v>#VALUE!</v>
      </c>
      <c r="K63" s="1" t="e" cm="1">
        <f t="array" ref="K63">_xll.CP($H63,25)/$B63</f>
        <v>#VALUE!</v>
      </c>
      <c r="L63" s="8" t="e" cm="1">
        <f t="array" ref="L63">IF(_xll.DE(H63)&gt;0,_xll.MW(H63)/(602.2*_xll.DE(H63)),"")/$B63</f>
        <v>#VALUE!</v>
      </c>
      <c r="N63" s="1" t="str">
        <f t="shared" si="4"/>
        <v/>
      </c>
      <c r="O63" s="1" t="str">
        <f t="shared" si="5"/>
        <v/>
      </c>
      <c r="P63" s="4" t="str">
        <f t="shared" si="6"/>
        <v>VOBr</v>
      </c>
      <c r="Q63" s="1" t="str">
        <f t="shared" si="7"/>
        <v/>
      </c>
      <c r="R63" s="1" t="str">
        <f t="shared" si="8"/>
        <v/>
      </c>
      <c r="T63" s="1" t="str">
        <f t="shared" si="9"/>
        <v/>
      </c>
      <c r="U63" s="1" t="str">
        <f t="shared" si="10"/>
        <v/>
      </c>
      <c r="W63" s="8" t="str">
        <f t="shared" si="11"/>
        <v/>
      </c>
      <c r="X63" s="8" t="str">
        <f t="shared" si="12"/>
        <v/>
      </c>
    </row>
    <row r="64" spans="1:24">
      <c r="A64" s="4" t="s">
        <v>15</v>
      </c>
      <c r="B64" s="4">
        <v>1</v>
      </c>
      <c r="C64" s="1" cm="1">
        <f t="array" ref="C64">_xll.H($A64,25)/$B64</f>
        <v>-804.50002563476562</v>
      </c>
      <c r="D64" s="1" cm="1">
        <f t="array" ref="D64">_xll.S($A64,25)/$B64</f>
        <v>122.58999975585938</v>
      </c>
      <c r="E64" s="1" cm="1">
        <f t="array" ref="E64">_xll.CP($A64,25)/$B64</f>
        <v>82.393838399999993</v>
      </c>
      <c r="F64" s="8" cm="1">
        <f t="array" ref="F64">IF(_xll.DE(A64)&gt;0,_xll.MW(A64)/(602.2*_xll.DE(A64)),"")/$B64</f>
        <v>9.9574368493865056E-2</v>
      </c>
      <c r="H64" s="4" t="s">
        <v>916</v>
      </c>
      <c r="I64" s="1" t="e" cm="1">
        <f t="array" ref="I64">_xll.H($H64,25)/$B64</f>
        <v>#VALUE!</v>
      </c>
      <c r="J64" s="1" t="e" cm="1">
        <f t="array" ref="J64">_xll.S($H64,25)/$B64</f>
        <v>#VALUE!</v>
      </c>
      <c r="K64" s="1" t="e" cm="1">
        <f t="array" ref="K64">_xll.CP($H64,25)/$B64</f>
        <v>#VALUE!</v>
      </c>
      <c r="L64" s="8" t="e" cm="1">
        <f t="array" ref="L64">IF(_xll.DE(H64)&gt;0,_xll.MW(H64)/(602.2*_xll.DE(H64)),"")/$B64</f>
        <v>#VALUE!</v>
      </c>
      <c r="N64" s="1" t="str">
        <f t="shared" si="4"/>
        <v/>
      </c>
      <c r="O64" s="1" t="str">
        <f t="shared" si="5"/>
        <v/>
      </c>
      <c r="P64" s="4" t="str">
        <f t="shared" si="6"/>
        <v>SmBr2</v>
      </c>
      <c r="Q64" s="1" t="str">
        <f t="shared" si="7"/>
        <v/>
      </c>
      <c r="R64" s="1" t="str">
        <f t="shared" si="8"/>
        <v/>
      </c>
      <c r="T64" s="1" t="str">
        <f t="shared" si="9"/>
        <v/>
      </c>
      <c r="U64" s="1" t="str">
        <f t="shared" si="10"/>
        <v/>
      </c>
      <c r="W64" s="8" t="str">
        <f t="shared" si="11"/>
        <v/>
      </c>
      <c r="X64" s="8" t="str">
        <f t="shared" si="12"/>
        <v/>
      </c>
    </row>
    <row r="65" spans="1:24">
      <c r="A65" s="4" t="s">
        <v>396</v>
      </c>
      <c r="B65" s="4">
        <v>1</v>
      </c>
      <c r="C65" s="1" cm="1">
        <f t="array" ref="C65">_xll.H($A65,25)/$B65</f>
        <v>-723.99997033691409</v>
      </c>
      <c r="D65" s="1" cm="1">
        <f t="array" ref="D65">_xll.S($A65,25)/$B65</f>
        <v>135.6000078125</v>
      </c>
      <c r="E65" s="1" cm="1">
        <f t="array" ref="E65">_xll.CP($A65,25)/$B65</f>
        <v>102.59695112005654</v>
      </c>
      <c r="F65" s="8" cm="1">
        <f t="array" ref="F65">IF(_xll.DE(A65)&gt;0,_xll.MW(A65)/(602.2*_xll.DE(A65)),"")/$B65</f>
        <v>9.9762503969650224E-2</v>
      </c>
      <c r="H65" s="4" t="s">
        <v>917</v>
      </c>
      <c r="I65" s="1" t="e" cm="1">
        <f t="array" ref="I65">_xll.H($H65,25)/$B65</f>
        <v>#VALUE!</v>
      </c>
      <c r="J65" s="1" t="e" cm="1">
        <f t="array" ref="J65">_xll.S($H65,25)/$B65</f>
        <v>#VALUE!</v>
      </c>
      <c r="K65" s="1" t="e" cm="1">
        <f t="array" ref="K65">_xll.CP($H65,25)/$B65</f>
        <v>#VALUE!</v>
      </c>
      <c r="L65" s="8" t="e" cm="1">
        <f t="array" ref="L65">IF(_xll.DE(H65)&gt;0,_xll.MW(H65)/(602.2*_xll.DE(H65)),"")/$B65</f>
        <v>#VALUE!</v>
      </c>
      <c r="N65" s="1" t="str">
        <f t="shared" si="4"/>
        <v/>
      </c>
      <c r="O65" s="1" t="str">
        <f t="shared" si="5"/>
        <v/>
      </c>
      <c r="P65" s="4" t="str">
        <f t="shared" si="6"/>
        <v>MoBr2O2</v>
      </c>
      <c r="Q65" s="1" t="str">
        <f t="shared" si="7"/>
        <v/>
      </c>
      <c r="R65" s="1" t="str">
        <f t="shared" si="8"/>
        <v/>
      </c>
      <c r="T65" s="1" t="str">
        <f t="shared" si="9"/>
        <v/>
      </c>
      <c r="U65" s="1" t="str">
        <f t="shared" si="10"/>
        <v/>
      </c>
      <c r="W65" s="8" t="str">
        <f t="shared" si="11"/>
        <v/>
      </c>
      <c r="X65" s="8" t="str">
        <f t="shared" si="12"/>
        <v/>
      </c>
    </row>
    <row r="66" spans="1:24">
      <c r="A66" s="1" t="s">
        <v>243</v>
      </c>
      <c r="B66" s="4">
        <v>1</v>
      </c>
      <c r="C66" s="1" cm="1">
        <f t="array" ref="C66">_xll.H($A66,25)/$B66</f>
        <v>-868.99999658203126</v>
      </c>
      <c r="D66" s="1" cm="1">
        <f t="array" ref="D66">_xll.S($A66,25)/$B66</f>
        <v>133.88800000000001</v>
      </c>
      <c r="E66" s="1" cm="1">
        <f t="array" ref="E66">_xll.CP($A66,25)/$B66</f>
        <v>80.229001225310327</v>
      </c>
      <c r="F66" s="8" cm="1">
        <f t="array" ref="F66">IF(_xll.DE(A66)&gt;0,_xll.MW(A66)/(602.2*_xll.DE(A66)),"")/$B66</f>
        <v>0.10041457264535711</v>
      </c>
      <c r="H66" s="1" t="s">
        <v>918</v>
      </c>
      <c r="I66" s="1" cm="1">
        <f t="array" ref="I66">_xll.H($H66,25)/$B66</f>
        <v>-781.99998083496098</v>
      </c>
      <c r="J66" s="1" cm="1">
        <f t="array" ref="J66">_xll.S($H66,25)/$B66</f>
        <v>155.00000714111329</v>
      </c>
      <c r="K66" s="1" cm="1">
        <f t="array" ref="K66">_xll.CP($H66,25)/$B66</f>
        <v>80.998044891357424</v>
      </c>
      <c r="L66" s="8" cm="1">
        <f t="array" ref="L66">IF(_xll.DE(H66)&gt;0,_xll.MW(H66)/(602.2*_xll.DE(H66)),"")/$B66</f>
        <v>0.11065012700749711</v>
      </c>
      <c r="N66" s="1">
        <f t="shared" si="4"/>
        <v>133.88800000000001</v>
      </c>
      <c r="O66" s="1">
        <f t="shared" si="5"/>
        <v>155.00000714111329</v>
      </c>
      <c r="P66" s="4" t="str">
        <f t="shared" si="6"/>
        <v>RaBr2</v>
      </c>
      <c r="Q66" s="1">
        <f t="shared" si="7"/>
        <v>-868.99999658203126</v>
      </c>
      <c r="R66" s="1">
        <f t="shared" si="8"/>
        <v>-781.99998083496098</v>
      </c>
      <c r="T66" s="1">
        <f t="shared" si="9"/>
        <v>80.229001225310327</v>
      </c>
      <c r="U66" s="1">
        <f t="shared" si="10"/>
        <v>80.998044891357424</v>
      </c>
      <c r="W66" s="8">
        <f t="shared" si="11"/>
        <v>0.10041457264535711</v>
      </c>
      <c r="X66" s="8">
        <f t="shared" si="12"/>
        <v>0.11065012700749711</v>
      </c>
    </row>
    <row r="67" spans="1:24">
      <c r="A67" s="4" t="s">
        <v>274</v>
      </c>
      <c r="B67" s="4">
        <v>1</v>
      </c>
      <c r="C67" s="1" cm="1">
        <f t="array" ref="C67">_xll.H($A67,25)/$B67</f>
        <v>-1040.9000477294921</v>
      </c>
      <c r="D67" s="1" cm="1">
        <f t="array" ref="D67">_xll.S($A67,25)/$B67</f>
        <v>153.42730426025392</v>
      </c>
      <c r="E67" s="1" cm="1">
        <f t="array" ref="E67">_xll.CP($A67,25)/$B67</f>
        <v>99.101989029354542</v>
      </c>
      <c r="F67" s="8" cm="1">
        <f t="array" ref="F67">IF(_xll.DE(A67)&gt;0,_xll.MW(A67)/(602.2*_xll.DE(A67)),"")/$B67</f>
        <v>0.10066339991442108</v>
      </c>
      <c r="H67" s="4" t="s">
        <v>919</v>
      </c>
      <c r="I67" s="1" cm="1">
        <f t="array" ref="I67">_xll.H($H67,25)/$B67</f>
        <v>-864.00002209472655</v>
      </c>
      <c r="J67" s="1" cm="1">
        <f t="array" ref="J67">_xll.S($H67,25)/$B67</f>
        <v>196.60000619506837</v>
      </c>
      <c r="K67" s="1" cm="1">
        <f t="array" ref="K67">_xll.CP($H67,25)/$B67</f>
        <v>99.136188519906497</v>
      </c>
      <c r="L67" s="8" cm="1">
        <f t="array" ref="L67">IF(_xll.DE(H67)&gt;0,_xll.MW(H67)/(602.2*_xll.DE(H67)),"")/$B67</f>
        <v>0.12029915034257258</v>
      </c>
      <c r="N67" s="1">
        <f t="shared" ref="N67:N130" si="13">IF(AND(ISNUMBER(D67),ISNUMBER(J67)),D67,"")</f>
        <v>153.42730426025392</v>
      </c>
      <c r="O67" s="1">
        <f t="shared" ref="O67:O130" si="14">IF(AND(ISNUMBER(D67),ISNUMBER(J67)),J67,"")</f>
        <v>196.60000619506837</v>
      </c>
      <c r="P67" s="4" t="str">
        <f t="shared" ref="P67:P130" si="15">H67</f>
        <v>NdBr3</v>
      </c>
      <c r="Q67" s="1">
        <f t="shared" ref="Q67:Q130" si="16">IF(AND(ISNUMBER(C67),ISNUMBER(I67)),C67,"")</f>
        <v>-1040.9000477294921</v>
      </c>
      <c r="R67" s="1">
        <f t="shared" ref="R67:R130" si="17">IF(AND(ISNUMBER(C67),ISNUMBER(I67)),I67,"")</f>
        <v>-864.00002209472655</v>
      </c>
      <c r="T67" s="1">
        <f t="shared" ref="T67:T130" si="18">IF(AND(ISNUMBER(E67),ISNUMBER(K67)),E67,"")</f>
        <v>99.101989029354542</v>
      </c>
      <c r="U67" s="1">
        <f t="shared" ref="U67:U130" si="19">IF(AND(ISNUMBER(E67),ISNUMBER(K67)),K67,"")</f>
        <v>99.136188519906497</v>
      </c>
      <c r="W67" s="8">
        <f t="shared" ref="W67:W130" si="20">IF(AND(ISNUMBER(F67),ISNUMBER(L67)),F67,"")</f>
        <v>0.10066339991442108</v>
      </c>
      <c r="X67" s="8">
        <f t="shared" ref="X67:X130" si="21">IF(AND(ISNUMBER(F67),ISNUMBER(L67)),L67,"")</f>
        <v>0.12029915034257258</v>
      </c>
    </row>
    <row r="68" spans="1:24">
      <c r="A68" s="4" t="s">
        <v>244</v>
      </c>
      <c r="B68" s="4">
        <v>1</v>
      </c>
      <c r="C68" s="1" cm="1">
        <f t="array" ref="C68">_xll.H($A68,25)/$B68</f>
        <v>-264.002014251709</v>
      </c>
      <c r="D68" s="1" cm="1">
        <f t="array" ref="D68">_xll.S($A68,25)/$B68</f>
        <v>123.80040287780763</v>
      </c>
      <c r="E68" s="1" cm="1">
        <f t="array" ref="E68">_xll.CP($A68,25)/$B68</f>
        <v>92.379483234820498</v>
      </c>
      <c r="F68" s="8" cm="1">
        <f t="array" ref="F68">IF(_xll.DE(A68)&gt;0,_xll.MW(A68)/(602.2*_xll.DE(A68)),"")/$B68</f>
        <v>0.10100387404202874</v>
      </c>
      <c r="H68" s="4" t="s">
        <v>920</v>
      </c>
      <c r="I68" s="1" cm="1">
        <f t="array" ref="I68">_xll.H($H68,25)/$B68</f>
        <v>-164.43119680786134</v>
      </c>
      <c r="J68" s="1" cm="1">
        <f t="array" ref="J68">_xll.S($H68,25)/$B68</f>
        <v>184.096</v>
      </c>
      <c r="K68" s="1" cm="1">
        <f t="array" ref="K68">_xll.CP($H68,25)/$B68</f>
        <v>95.720852499030016</v>
      </c>
      <c r="L68" s="8" cm="1">
        <f t="array" ref="L68">IF(_xll.DE(H68)&gt;0,_xll.MW(H68)/(602.2*_xll.DE(H68)),"")/$B68</f>
        <v>0.11594617731128483</v>
      </c>
      <c r="N68" s="1">
        <f t="shared" si="13"/>
        <v>123.80040287780763</v>
      </c>
      <c r="O68" s="1">
        <f t="shared" si="14"/>
        <v>184.096</v>
      </c>
      <c r="P68" s="4" t="str">
        <f t="shared" si="15"/>
        <v>ReBr3</v>
      </c>
      <c r="Q68" s="1">
        <f t="shared" si="16"/>
        <v>-264.002014251709</v>
      </c>
      <c r="R68" s="1">
        <f t="shared" si="17"/>
        <v>-164.43119680786134</v>
      </c>
      <c r="T68" s="1">
        <f t="shared" si="18"/>
        <v>92.379483234820498</v>
      </c>
      <c r="U68" s="1">
        <f t="shared" si="19"/>
        <v>95.720852499030016</v>
      </c>
      <c r="W68" s="8">
        <f t="shared" si="20"/>
        <v>0.10100387404202874</v>
      </c>
      <c r="X68" s="8">
        <f t="shared" si="21"/>
        <v>0.11594617731128483</v>
      </c>
    </row>
    <row r="69" spans="1:24">
      <c r="A69" s="4" t="s">
        <v>137</v>
      </c>
      <c r="B69" s="4">
        <v>1</v>
      </c>
      <c r="C69" s="1" cm="1">
        <f t="array" ref="C69">_xll.H($A69,25)/$B69</f>
        <v>-998.72085107421879</v>
      </c>
      <c r="D69" s="1" cm="1">
        <f t="array" ref="D69">_xll.S($A69,25)/$B69</f>
        <v>155.37999932861328</v>
      </c>
      <c r="E69" s="1" cm="1">
        <f t="array" ref="E69">_xll.CP($A69,25)/$B69</f>
        <v>98.299402969825906</v>
      </c>
      <c r="F69" s="8" cm="1">
        <f t="array" ref="F69">IF(_xll.DE(A69)&gt;0,_xll.MW(A69)/(602.2*_xll.DE(A69)),"")/$B69</f>
        <v>0.1012701916024287</v>
      </c>
      <c r="H69" s="4" t="s">
        <v>921</v>
      </c>
      <c r="I69" s="1" cm="1">
        <f t="array" ref="I69">_xll.H($H69,25)/$B69</f>
        <v>-837.53495800781252</v>
      </c>
      <c r="J69" s="1" cm="1">
        <f t="array" ref="J69">_xll.S($H69,25)/$B69</f>
        <v>194.99999456787111</v>
      </c>
      <c r="K69" s="1" cm="1">
        <f t="array" ref="K69">_xll.CP($H69,25)/$B69</f>
        <v>97.282838232872109</v>
      </c>
      <c r="L69" s="8" cm="1">
        <f t="array" ref="L69">IF(_xll.DE(H69)&gt;0,_xll.MW(H69)/(602.2*_xll.DE(H69)),"")/$B69</f>
        <v>0.11492505897345597</v>
      </c>
      <c r="N69" s="1">
        <f t="shared" si="13"/>
        <v>155.37999932861328</v>
      </c>
      <c r="O69" s="1">
        <f t="shared" si="14"/>
        <v>194.99999456787111</v>
      </c>
      <c r="P69" s="4" t="str">
        <f t="shared" si="15"/>
        <v>TbBr3</v>
      </c>
      <c r="Q69" s="1">
        <f t="shared" si="16"/>
        <v>-998.72085107421879</v>
      </c>
      <c r="R69" s="1">
        <f t="shared" si="17"/>
        <v>-837.53495800781252</v>
      </c>
      <c r="T69" s="1">
        <f t="shared" si="18"/>
        <v>98.299402969825906</v>
      </c>
      <c r="U69" s="1">
        <f t="shared" si="19"/>
        <v>97.282838232872109</v>
      </c>
      <c r="W69" s="8">
        <f t="shared" si="20"/>
        <v>0.1012701916024287</v>
      </c>
      <c r="X69" s="8">
        <f t="shared" si="21"/>
        <v>0.11492505897345597</v>
      </c>
    </row>
    <row r="70" spans="1:24">
      <c r="A70" s="1" t="s">
        <v>135</v>
      </c>
      <c r="B70" s="4">
        <v>1</v>
      </c>
      <c r="C70" s="1" cm="1">
        <f t="array" ref="C70">_xll.H($A70,25)/$B70</f>
        <v>-959.59997863769536</v>
      </c>
      <c r="D70" s="1" cm="1">
        <f t="array" ref="D70">_xll.S($A70,25)/$B70</f>
        <v>161.7000029602051</v>
      </c>
      <c r="E70" s="1" cm="1">
        <f t="array" ref="E70">_xll.CP($A70,25)/$B70</f>
        <v>101.61702039213867</v>
      </c>
      <c r="F70" s="8" cm="1">
        <f t="array" ref="F70">IF(_xll.DE(A70)&gt;0,_xll.MW(A70)/(602.2*_xll.DE(A70)),"")/$B70</f>
        <v>0.1018911386967418</v>
      </c>
      <c r="H70" s="1" t="s">
        <v>922</v>
      </c>
      <c r="I70" s="1" cm="1">
        <f t="array" ref="I70">_xll.H($H70,25)/$B70</f>
        <v>-792.59998803710937</v>
      </c>
      <c r="J70" s="1" cm="1">
        <f t="array" ref="J70">_xll.S($H70,25)/$B70</f>
        <v>197.99999841308593</v>
      </c>
      <c r="K70" s="1" cm="1">
        <f t="array" ref="K70">_xll.CP($H70,25)/$B70</f>
        <v>107.8667017322998</v>
      </c>
      <c r="L70" s="8" cm="1">
        <f t="array" ref="L70">IF(_xll.DE(H70)&gt;0,_xll.MW(H70)/(602.2*_xll.DE(H70)),"")/$B70</f>
        <v>0.11899873304057959</v>
      </c>
      <c r="N70" s="1">
        <f t="shared" si="13"/>
        <v>161.7000029602051</v>
      </c>
      <c r="O70" s="1">
        <f t="shared" si="14"/>
        <v>197.99999841308593</v>
      </c>
      <c r="P70" s="4" t="str">
        <f t="shared" si="15"/>
        <v>PuBr3</v>
      </c>
      <c r="Q70" s="1">
        <f t="shared" si="16"/>
        <v>-959.59997863769536</v>
      </c>
      <c r="R70" s="1">
        <f t="shared" si="17"/>
        <v>-792.59998803710937</v>
      </c>
      <c r="T70" s="1">
        <f t="shared" si="18"/>
        <v>101.61702039213867</v>
      </c>
      <c r="U70" s="1">
        <f t="shared" si="19"/>
        <v>107.8667017322998</v>
      </c>
      <c r="W70" s="8">
        <f t="shared" si="20"/>
        <v>0.1018911386967418</v>
      </c>
      <c r="X70" s="8">
        <f t="shared" si="21"/>
        <v>0.11899873304057959</v>
      </c>
    </row>
    <row r="71" spans="1:24">
      <c r="A71" s="4" t="s">
        <v>123</v>
      </c>
      <c r="B71" s="4">
        <v>1</v>
      </c>
      <c r="C71" s="1" cm="1">
        <f t="array" ref="C71">_xll.H($A71,25)/$B71</f>
        <v>-789.9999910888672</v>
      </c>
      <c r="D71" s="1" cm="1">
        <f t="array" ref="D71">_xll.S($A71,25)/$B71</f>
        <v>155.99999246215822</v>
      </c>
      <c r="E71" s="1" cm="1">
        <f t="array" ref="E71">_xll.CP($A71,25)/$B71</f>
        <v>104.41158634797925</v>
      </c>
      <c r="F71" s="8" cm="1">
        <f t="array" ref="F71">IF(_xll.DE(A71)&gt;0,_xll.MW(A71)/(602.2*_xll.DE(A71)),"")/$B71</f>
        <v>0.10196189820602145</v>
      </c>
      <c r="H71" s="4" t="s">
        <v>923</v>
      </c>
      <c r="I71" s="1" cm="1">
        <f t="array" ref="I71">_xll.H($H71,25)/$B71</f>
        <v>-715.90004614257816</v>
      </c>
      <c r="J71" s="1" cm="1">
        <f t="array" ref="J71">_xll.S($H71,25)/$B71</f>
        <v>158.99200000000002</v>
      </c>
      <c r="K71" s="1" cm="1">
        <f t="array" ref="K71">_xll.CP($H71,25)/$B71</f>
        <v>128.39710014866398</v>
      </c>
      <c r="L71" s="8" t="e" cm="1">
        <f t="array" ref="L71">IF(_xll.DE(H71)&gt;0,_xll.MW(H71)/(602.2*_xll.DE(H71)),"")/$B71</f>
        <v>#VALUE!</v>
      </c>
      <c r="N71" s="1">
        <f t="shared" si="13"/>
        <v>155.99999246215822</v>
      </c>
      <c r="O71" s="1">
        <f t="shared" si="14"/>
        <v>158.99200000000002</v>
      </c>
      <c r="P71" s="4" t="str">
        <f t="shared" si="15"/>
        <v>WO2Br2</v>
      </c>
      <c r="Q71" s="1">
        <f t="shared" si="16"/>
        <v>-789.9999910888672</v>
      </c>
      <c r="R71" s="1">
        <f t="shared" si="17"/>
        <v>-715.90004614257816</v>
      </c>
      <c r="T71" s="1">
        <f t="shared" si="18"/>
        <v>104.41158634797925</v>
      </c>
      <c r="U71" s="1">
        <f t="shared" si="19"/>
        <v>128.39710014866398</v>
      </c>
      <c r="W71" s="8" t="str">
        <f t="shared" si="20"/>
        <v/>
      </c>
      <c r="X71" s="8" t="str">
        <f t="shared" si="21"/>
        <v/>
      </c>
    </row>
    <row r="72" spans="1:24">
      <c r="A72" s="4" t="s">
        <v>417</v>
      </c>
      <c r="B72" s="4">
        <v>1</v>
      </c>
      <c r="C72" s="1" cm="1">
        <f t="array" ref="C72">_xll.H($A72,25)/$B72</f>
        <v>-1058.8000291748046</v>
      </c>
      <c r="D72" s="1" cm="1">
        <f t="array" ref="D72">_xll.S($A72,25)/$B72</f>
        <v>153.30180532836914</v>
      </c>
      <c r="E72" s="1" cm="1">
        <f t="array" ref="E72">_xll.CP($A72,25)/$B72</f>
        <v>100.41144174987144</v>
      </c>
      <c r="F72" s="8" cm="1">
        <f t="array" ref="F72">IF(_xll.DE(A72)&gt;0,_xll.MW(A72)/(602.2*_xll.DE(A72)),"")/$B72</f>
        <v>0.10214068365131884</v>
      </c>
      <c r="H72" s="4" t="s">
        <v>924</v>
      </c>
      <c r="I72" s="1" cm="1">
        <f t="array" ref="I72">_xll.H($H72,25)/$B72</f>
        <v>-871.59999353027342</v>
      </c>
      <c r="J72" s="1" cm="1">
        <f t="array" ref="J72">_xll.S($H72,25)/$B72</f>
        <v>192.464</v>
      </c>
      <c r="K72" s="1" cm="1">
        <f t="array" ref="K72">_xll.CP($H72,25)/$B72</f>
        <v>101.67868473294286</v>
      </c>
      <c r="L72" s="8" cm="1">
        <f t="array" ref="L72">IF(_xll.DE(H72)&gt;0,_xll.MW(H72)/(602.2*_xll.DE(H72)),"")/$B72</f>
        <v>0.11970616730936506</v>
      </c>
      <c r="N72" s="1">
        <f t="shared" si="13"/>
        <v>153.30180532836914</v>
      </c>
      <c r="O72" s="1">
        <f t="shared" si="14"/>
        <v>192.464</v>
      </c>
      <c r="P72" s="4" t="str">
        <f t="shared" si="15"/>
        <v>PrBr3</v>
      </c>
      <c r="Q72" s="1">
        <f t="shared" si="16"/>
        <v>-1058.8000291748046</v>
      </c>
      <c r="R72" s="1">
        <f t="shared" si="17"/>
        <v>-871.59999353027342</v>
      </c>
      <c r="T72" s="1">
        <f t="shared" si="18"/>
        <v>100.41144174987144</v>
      </c>
      <c r="U72" s="1">
        <f t="shared" si="19"/>
        <v>101.67868473294286</v>
      </c>
      <c r="W72" s="8">
        <f t="shared" si="20"/>
        <v>0.10214068365131884</v>
      </c>
      <c r="X72" s="8">
        <f t="shared" si="21"/>
        <v>0.11970616730936506</v>
      </c>
    </row>
    <row r="73" spans="1:24">
      <c r="A73" s="4" t="s">
        <v>353</v>
      </c>
      <c r="B73" s="4">
        <v>1</v>
      </c>
      <c r="C73" s="1" cm="1">
        <f t="array" ref="C73">_xll.H($A73,25)/$B73</f>
        <v>-1059.6999569091797</v>
      </c>
      <c r="D73" s="1" cm="1">
        <f t="array" ref="D73">_xll.S($A73,25)/$B73</f>
        <v>150.9586957397461</v>
      </c>
      <c r="E73" s="1" cm="1">
        <f t="array" ref="E73">_xll.CP($A73,25)/$B73</f>
        <v>87.8644656408282</v>
      </c>
      <c r="F73" s="8" cm="1">
        <f t="array" ref="F73">IF(_xll.DE(A73)&gt;0,_xll.MW(A73)/(602.2*_xll.DE(A73)),"")/$B73</f>
        <v>0.10309595221540814</v>
      </c>
      <c r="H73" s="4" t="s">
        <v>925</v>
      </c>
      <c r="I73" s="1" cm="1">
        <f t="array" ref="I73">_xll.H($H73,25)/$B73</f>
        <v>-891.19998034667969</v>
      </c>
      <c r="J73" s="1" cm="1">
        <f t="array" ref="J73">_xll.S($H73,25)/$B73</f>
        <v>207.108</v>
      </c>
      <c r="K73" s="1" cm="1">
        <f t="array" ref="K73">_xll.CP($H73,25)/$B73</f>
        <v>100.83181474844783</v>
      </c>
      <c r="L73" s="8" cm="1">
        <f t="array" ref="L73">IF(_xll.DE(H73)&gt;0,_xll.MW(H73)/(602.2*_xll.DE(H73)),"")/$B73</f>
        <v>0.12176331975395877</v>
      </c>
      <c r="N73" s="1">
        <f t="shared" si="13"/>
        <v>150.9586957397461</v>
      </c>
      <c r="O73" s="1">
        <f t="shared" si="14"/>
        <v>207.108</v>
      </c>
      <c r="P73" s="4" t="str">
        <f t="shared" si="15"/>
        <v>CeBr3</v>
      </c>
      <c r="Q73" s="1">
        <f t="shared" si="16"/>
        <v>-1059.6999569091797</v>
      </c>
      <c r="R73" s="1">
        <f t="shared" si="17"/>
        <v>-891.19998034667969</v>
      </c>
      <c r="T73" s="1">
        <f t="shared" si="18"/>
        <v>87.8644656408282</v>
      </c>
      <c r="U73" s="1">
        <f t="shared" si="19"/>
        <v>100.83181474844783</v>
      </c>
      <c r="W73" s="8">
        <f t="shared" si="20"/>
        <v>0.10309595221540814</v>
      </c>
      <c r="X73" s="8">
        <f t="shared" si="21"/>
        <v>0.12176331975395877</v>
      </c>
    </row>
    <row r="74" spans="1:24">
      <c r="A74" s="1" t="s">
        <v>200</v>
      </c>
      <c r="B74" s="4">
        <v>1</v>
      </c>
      <c r="C74" s="1" cm="1">
        <f t="array" ref="C74">_xll.H($A74,25)/$B74</f>
        <v>-863.70002490234378</v>
      </c>
      <c r="D74" s="1" cm="1">
        <f t="array" ref="D74">_xll.S($A74,25)/$B74</f>
        <v>163.89999301147461</v>
      </c>
      <c r="E74" s="1" cm="1">
        <f t="array" ref="E74">_xll.CP($A74,25)/$B74</f>
        <v>102.52568618409707</v>
      </c>
      <c r="F74" s="8" cm="1">
        <f t="array" ref="F74">IF(_xll.DE(A74)&gt;0,_xll.MW(A74)/(602.2*_xll.DE(A74)),"")/$B74</f>
        <v>0.10379000401261605</v>
      </c>
      <c r="H74" s="1" t="s">
        <v>926</v>
      </c>
      <c r="I74" s="1" cm="1">
        <f t="array" ref="I74">_xll.H($H74,25)/$B74</f>
        <v>-698.70003686523444</v>
      </c>
      <c r="J74" s="1" cm="1">
        <f t="array" ref="J74">_xll.S($H74,25)/$B74</f>
        <v>192.97999325561526</v>
      </c>
      <c r="K74" s="1" cm="1">
        <f t="array" ref="K74">_xll.CP($H74,25)/$B74</f>
        <v>104.5484375016399</v>
      </c>
      <c r="L74" s="8" cm="1">
        <f t="array" ref="L74">IF(_xll.DE(H74)&gt;0,_xll.MW(H74)/(602.2*_xll.DE(H74)),"")/$B74</f>
        <v>0.12148942764997595</v>
      </c>
      <c r="N74" s="1">
        <f t="shared" si="13"/>
        <v>163.89999301147461</v>
      </c>
      <c r="O74" s="1">
        <f t="shared" si="14"/>
        <v>192.97999325561526</v>
      </c>
      <c r="P74" s="4" t="str">
        <f t="shared" si="15"/>
        <v>UBr3</v>
      </c>
      <c r="Q74" s="1">
        <f t="shared" si="16"/>
        <v>-863.70002490234378</v>
      </c>
      <c r="R74" s="1">
        <f t="shared" si="17"/>
        <v>-698.70003686523444</v>
      </c>
      <c r="T74" s="1">
        <f t="shared" si="18"/>
        <v>102.52568618409707</v>
      </c>
      <c r="U74" s="1">
        <f t="shared" si="19"/>
        <v>104.5484375016399</v>
      </c>
      <c r="W74" s="8">
        <f t="shared" si="20"/>
        <v>0.10379000401261605</v>
      </c>
      <c r="X74" s="8">
        <f t="shared" si="21"/>
        <v>0.12148942764997595</v>
      </c>
    </row>
    <row r="75" spans="1:24">
      <c r="A75" s="4" t="s">
        <v>267</v>
      </c>
      <c r="B75" s="4">
        <v>1</v>
      </c>
      <c r="C75" s="1" cm="1">
        <f t="array" ref="C75">_xll.H($A75,25)/$B75</f>
        <v>-896.80001306152349</v>
      </c>
      <c r="D75" s="1" cm="1">
        <f t="array" ref="D75">_xll.S($A75,25)/$B75</f>
        <v>165.19999148559572</v>
      </c>
      <c r="E75" s="1" cm="1">
        <f t="array" ref="E75">_xll.CP($A75,25)/$B75</f>
        <v>101.84891495724132</v>
      </c>
      <c r="F75" s="8" cm="1">
        <f t="array" ref="F75">IF(_xll.DE(A75)&gt;0,_xll.MW(A75)/(602.2*_xll.DE(A75)),"")/$B75</f>
        <v>0.1059803621838338</v>
      </c>
      <c r="H75" s="4" t="s">
        <v>927</v>
      </c>
      <c r="I75" s="1" cm="1">
        <f t="array" ref="I75">_xll.H($H75,25)/$B75</f>
        <v>-730.50127148437502</v>
      </c>
      <c r="J75" s="1" cm="1">
        <f t="array" ref="J75">_xll.S($H75,25)/$B75</f>
        <v>196.648</v>
      </c>
      <c r="K75" s="1" cm="1">
        <f t="array" ref="K75">_xll.CP($H75,25)/$B75</f>
        <v>109.22879896806259</v>
      </c>
      <c r="L75" s="8" cm="1">
        <f t="array" ref="L75">IF(_xll.DE(H75)&gt;0,_xll.MW(H75)/(602.2*_xll.DE(H75)),"")/$B75</f>
        <v>0.11957967017235666</v>
      </c>
      <c r="N75" s="1">
        <f t="shared" si="13"/>
        <v>165.19999148559572</v>
      </c>
      <c r="O75" s="1">
        <f t="shared" si="14"/>
        <v>196.648</v>
      </c>
      <c r="P75" s="4" t="str">
        <f t="shared" si="15"/>
        <v>NpBr3</v>
      </c>
      <c r="Q75" s="1">
        <f t="shared" si="16"/>
        <v>-896.80001306152349</v>
      </c>
      <c r="R75" s="1">
        <f t="shared" si="17"/>
        <v>-730.50127148437502</v>
      </c>
      <c r="T75" s="1">
        <f t="shared" si="18"/>
        <v>101.84891495724132</v>
      </c>
      <c r="U75" s="1">
        <f t="shared" si="19"/>
        <v>109.22879896806259</v>
      </c>
      <c r="W75" s="8">
        <f t="shared" si="20"/>
        <v>0.1059803621838338</v>
      </c>
      <c r="X75" s="8">
        <f t="shared" si="21"/>
        <v>0.11957967017235666</v>
      </c>
    </row>
    <row r="76" spans="1:24">
      <c r="A76" s="4" t="s">
        <v>257</v>
      </c>
      <c r="B76" s="4">
        <v>1</v>
      </c>
      <c r="C76" s="1" cm="1">
        <f t="array" ref="C76">_xll.H($A76,25)/$B76</f>
        <v>-913.37404394531256</v>
      </c>
      <c r="D76" s="1" cm="1">
        <f t="array" ref="D76">_xll.S($A76,25)/$B76</f>
        <v>186.20000244140627</v>
      </c>
      <c r="E76" s="1" cm="1">
        <f t="array" ref="E76">_xll.CP($A76,25)/$B76</f>
        <v>0</v>
      </c>
      <c r="F76" s="8" cm="1">
        <f t="array" ref="F76">IF(_xll.DE(A76)&gt;0,_xll.MW(A76)/(602.2*_xll.DE(A76)),"")/$B76</f>
        <v>0.10660521556482355</v>
      </c>
      <c r="H76" s="4" t="s">
        <v>928</v>
      </c>
      <c r="I76" s="1" t="e" cm="1">
        <f t="array" ref="I76">_xll.H($H76,25)/$B76</f>
        <v>#VALUE!</v>
      </c>
      <c r="J76" s="1" t="e" cm="1">
        <f t="array" ref="J76">_xll.S($H76,25)/$B76</f>
        <v>#VALUE!</v>
      </c>
      <c r="K76" s="1" t="e" cm="1">
        <f t="array" ref="K76">_xll.CP($H76,25)/$B76</f>
        <v>#VALUE!</v>
      </c>
      <c r="L76" s="8" t="e" cm="1">
        <f t="array" ref="L76">IF(_xll.DE(H76)&gt;0,_xll.MW(H76)/(602.2*_xll.DE(H76)),"")/$B76</f>
        <v>#VALUE!</v>
      </c>
      <c r="N76" s="1" t="str">
        <f t="shared" si="13"/>
        <v/>
      </c>
      <c r="O76" s="1" t="str">
        <f t="shared" si="14"/>
        <v/>
      </c>
      <c r="P76" s="4" t="str">
        <f t="shared" si="15"/>
        <v>NiBr2*2H2O</v>
      </c>
      <c r="Q76" s="1" t="str">
        <f t="shared" si="16"/>
        <v/>
      </c>
      <c r="R76" s="1" t="str">
        <f t="shared" si="17"/>
        <v/>
      </c>
      <c r="T76" s="1" t="str">
        <f t="shared" si="18"/>
        <v/>
      </c>
      <c r="U76" s="1" t="str">
        <f t="shared" si="19"/>
        <v/>
      </c>
      <c r="W76" s="8" t="str">
        <f t="shared" si="20"/>
        <v/>
      </c>
      <c r="X76" s="8" t="str">
        <f t="shared" si="21"/>
        <v/>
      </c>
    </row>
    <row r="77" spans="1:24">
      <c r="A77" s="1" t="s">
        <v>329</v>
      </c>
      <c r="B77" s="4">
        <v>1</v>
      </c>
      <c r="C77" s="1" cm="1">
        <f t="array" ref="C77">_xll.H($A77,25)/$B77</f>
        <v>-118.40720478820801</v>
      </c>
      <c r="D77" s="1" cm="1">
        <f t="array" ref="D77">_xll.S($A77,25)/$B77</f>
        <v>164.35999615478516</v>
      </c>
      <c r="E77" s="1" cm="1">
        <f t="array" ref="E77">_xll.CP($A77,25)/$B77</f>
        <v>100.32095844007368</v>
      </c>
      <c r="F77" s="8" cm="1">
        <f t="array" ref="F77">IF(_xll.DE(A77)&gt;0,_xll.MW(A77)/(602.2*_xll.DE(A77)),"")/$B77</f>
        <v>0.10716930874365768</v>
      </c>
      <c r="H77" s="1" t="s">
        <v>929</v>
      </c>
      <c r="I77" s="1" cm="1">
        <f t="array" ref="I77">_xll.H($H77,25)/$B77</f>
        <v>-53.299981330871582</v>
      </c>
      <c r="J77" s="1" cm="1">
        <f t="array" ref="J77">_xll.S($H77,25)/$B77</f>
        <v>100.416</v>
      </c>
      <c r="K77" s="1" cm="1">
        <f t="array" ref="K77">_xll.CP($H77,25)/$B77</f>
        <v>0</v>
      </c>
      <c r="L77" s="8" t="e" cm="1">
        <f t="array" ref="L77">IF(_xll.DE(H77)&gt;0,_xll.MW(H77)/(602.2*_xll.DE(H77)),"")/$B77</f>
        <v>#VALUE!</v>
      </c>
      <c r="N77" s="1">
        <f t="shared" si="13"/>
        <v>164.35999615478516</v>
      </c>
      <c r="O77" s="1">
        <f t="shared" si="14"/>
        <v>100.416</v>
      </c>
      <c r="P77" s="4" t="str">
        <f t="shared" si="15"/>
        <v>AuBr3</v>
      </c>
      <c r="Q77" s="1">
        <f t="shared" si="16"/>
        <v>-118.40720478820801</v>
      </c>
      <c r="R77" s="1">
        <f t="shared" si="17"/>
        <v>-53.299981330871582</v>
      </c>
      <c r="T77" s="1">
        <f t="shared" si="18"/>
        <v>100.32095844007368</v>
      </c>
      <c r="U77" s="1">
        <f t="shared" si="19"/>
        <v>0</v>
      </c>
      <c r="W77" s="8" t="str">
        <f t="shared" si="20"/>
        <v/>
      </c>
      <c r="X77" s="8" t="str">
        <f t="shared" si="21"/>
        <v/>
      </c>
    </row>
    <row r="78" spans="1:24">
      <c r="A78" s="4" t="s">
        <v>413</v>
      </c>
      <c r="B78" s="4">
        <v>1</v>
      </c>
      <c r="C78" s="1" cm="1">
        <f t="array" ref="C78">_xll.H($A78,25)/$B78</f>
        <v>-714.2000407714844</v>
      </c>
      <c r="D78" s="1" cm="1">
        <f t="array" ref="D78">_xll.S($A78,25)/$B78</f>
        <v>145.80000811767579</v>
      </c>
      <c r="E78" s="1" cm="1">
        <f t="array" ref="E78">_xll.CP($A78,25)/$B78</f>
        <v>92.870201033258354</v>
      </c>
      <c r="F78" s="8" cm="1">
        <f t="array" ref="F78">IF(_xll.DE(A78)&gt;0,_xll.MW(A78)/(602.2*_xll.DE(A78)),"")/$B78</f>
        <v>0.10936731982729991</v>
      </c>
      <c r="H78" s="4" t="s">
        <v>930</v>
      </c>
      <c r="I78" s="1" cm="1">
        <f t="array" ref="I78">_xll.H($H78,25)/$B78</f>
        <v>-600.00000292968753</v>
      </c>
      <c r="J78" s="1" cm="1">
        <f t="array" ref="J78">_xll.S($H78,25)/$B78</f>
        <v>169.99999444580078</v>
      </c>
      <c r="K78" s="1" cm="1">
        <f t="array" ref="K78">_xll.CP($H78,25)/$B78</f>
        <v>95.999476180695481</v>
      </c>
      <c r="L78" s="8" t="e" cm="1">
        <f t="array" ref="L78">IF(_xll.DE(H78)&gt;0,_xll.MW(H78)/(602.2*_xll.DE(H78)),"")/$B78</f>
        <v>#VALUE!</v>
      </c>
      <c r="N78" s="1">
        <f t="shared" si="13"/>
        <v>145.80000811767579</v>
      </c>
      <c r="O78" s="1">
        <f t="shared" si="14"/>
        <v>169.99999444580078</v>
      </c>
      <c r="P78" s="4" t="str">
        <f t="shared" si="15"/>
        <v>ZrBr3</v>
      </c>
      <c r="Q78" s="1">
        <f t="shared" si="16"/>
        <v>-714.2000407714844</v>
      </c>
      <c r="R78" s="1">
        <f t="shared" si="17"/>
        <v>-600.00000292968753</v>
      </c>
      <c r="T78" s="1">
        <f t="shared" si="18"/>
        <v>92.870201033258354</v>
      </c>
      <c r="U78" s="1">
        <f t="shared" si="19"/>
        <v>95.999476180695481</v>
      </c>
      <c r="W78" s="8" t="str">
        <f t="shared" si="20"/>
        <v/>
      </c>
      <c r="X78" s="8" t="str">
        <f t="shared" si="21"/>
        <v/>
      </c>
    </row>
    <row r="79" spans="1:24">
      <c r="A79" s="4" t="s">
        <v>96</v>
      </c>
      <c r="B79" s="4">
        <v>1</v>
      </c>
      <c r="C79" s="1" cm="1">
        <f t="array" ref="C79">_xll.H($A79,25)/$B79</f>
        <v>-379.07039361572265</v>
      </c>
      <c r="D79" s="1" cm="1">
        <f t="array" ref="D79">_xll.S($A79,25)/$B79</f>
        <v>176.98319680786133</v>
      </c>
      <c r="E79" s="1" cm="1">
        <f t="array" ref="E79">_xll.CP($A79,25)/$B79</f>
        <v>100.43154651097259</v>
      </c>
      <c r="F79" s="8" cm="1">
        <f t="array" ref="F79">IF(_xll.DE(A79)&gt;0,_xll.MW(A79)/(602.2*_xll.DE(A79)),"")/$B79</f>
        <v>0.11024118582740478</v>
      </c>
      <c r="H79" s="4" t="s">
        <v>931</v>
      </c>
      <c r="I79" s="1" cm="1">
        <f t="array" ref="I79">_xll.H($H79,25)/$B79</f>
        <v>-276.14400000000001</v>
      </c>
      <c r="J79" s="1" cm="1">
        <f t="array" ref="J79">_xll.S($H79,25)/$B79</f>
        <v>195.39280319213867</v>
      </c>
      <c r="K79" s="1" cm="1">
        <f t="array" ref="K79">_xll.CP($H79,25)/$B79</f>
        <v>100.8249832904728</v>
      </c>
      <c r="L79" s="8" cm="1">
        <f t="array" ref="L79">IF(_xll.DE(H79)&gt;0,_xll.MW(H79)/(602.2*_xll.DE(H79)),"")/$B79</f>
        <v>0.13026026262037441</v>
      </c>
      <c r="N79" s="1">
        <f t="shared" si="13"/>
        <v>176.98319680786133</v>
      </c>
      <c r="O79" s="1">
        <f t="shared" si="14"/>
        <v>195.39280319213867</v>
      </c>
      <c r="P79" s="4" t="str">
        <f t="shared" si="15"/>
        <v>BiBr3</v>
      </c>
      <c r="Q79" s="1">
        <f t="shared" si="16"/>
        <v>-379.07039361572265</v>
      </c>
      <c r="R79" s="1">
        <f t="shared" si="17"/>
        <v>-276.14400000000001</v>
      </c>
      <c r="T79" s="1">
        <f t="shared" si="18"/>
        <v>100.43154651097259</v>
      </c>
      <c r="U79" s="1">
        <f t="shared" si="19"/>
        <v>100.8249832904728</v>
      </c>
      <c r="W79" s="8">
        <f t="shared" si="20"/>
        <v>0.11024118582740478</v>
      </c>
      <c r="X79" s="8">
        <f t="shared" si="21"/>
        <v>0.13026026262037441</v>
      </c>
    </row>
    <row r="80" spans="1:24">
      <c r="A80" s="4" t="s">
        <v>319</v>
      </c>
      <c r="B80" s="4">
        <v>1</v>
      </c>
      <c r="C80" s="1" cm="1">
        <f t="array" ref="C80">_xll.H($A80,25)/$B80</f>
        <v>-994.5369787597657</v>
      </c>
      <c r="D80" s="1" cm="1">
        <f t="array" ref="D80">_xll.S($A80,25)/$B80</f>
        <v>166.71000076293947</v>
      </c>
      <c r="E80" s="1" cm="1">
        <f t="array" ref="E80">_xll.CP($A80,25)/$B80</f>
        <v>99.625313180887829</v>
      </c>
      <c r="F80" s="8" cm="1">
        <f t="array" ref="F80">IF(_xll.DE(A80)&gt;0,_xll.MW(A80)/(602.2*_xll.DE(A80)),"")/$B80</f>
        <v>0.11082049005858614</v>
      </c>
      <c r="H80" s="4" t="s">
        <v>932</v>
      </c>
      <c r="I80" s="1" cm="1">
        <f t="array" ref="I80">_xll.H($H80,25)/$B80</f>
        <v>-837.09999719238283</v>
      </c>
      <c r="J80" s="1" cm="1">
        <f t="array" ref="J80">_xll.S($H80,25)/$B80</f>
        <v>184.8999880065918</v>
      </c>
      <c r="K80" s="1" cm="1">
        <f t="array" ref="K80">_xll.CP($H80,25)/$B80</f>
        <v>0</v>
      </c>
      <c r="L80" s="8" cm="1">
        <f t="array" ref="L80">IF(_xll.DE(H80)&gt;0,_xll.MW(H80)/(602.2*_xll.DE(H80)),"")/$B80</f>
        <v>0.13708054044252541</v>
      </c>
      <c r="N80" s="1">
        <f t="shared" si="13"/>
        <v>166.71000076293947</v>
      </c>
      <c r="O80" s="1">
        <f t="shared" si="14"/>
        <v>184.8999880065918</v>
      </c>
      <c r="P80" s="4" t="str">
        <f t="shared" si="15"/>
        <v>ErBr3</v>
      </c>
      <c r="Q80" s="1">
        <f t="shared" si="16"/>
        <v>-994.5369787597657</v>
      </c>
      <c r="R80" s="1">
        <f t="shared" si="17"/>
        <v>-837.09999719238283</v>
      </c>
      <c r="T80" s="1">
        <f t="shared" si="18"/>
        <v>99.625313180887829</v>
      </c>
      <c r="U80" s="1">
        <f t="shared" si="19"/>
        <v>0</v>
      </c>
      <c r="W80" s="8">
        <f t="shared" si="20"/>
        <v>0.11082049005858614</v>
      </c>
      <c r="X80" s="8">
        <f t="shared" si="21"/>
        <v>0.13708054044252541</v>
      </c>
    </row>
    <row r="81" spans="1:24">
      <c r="A81" s="4" t="s">
        <v>147</v>
      </c>
      <c r="B81" s="4">
        <v>1</v>
      </c>
      <c r="C81" s="1" cm="1">
        <f t="array" ref="C81">_xll.H($A81,25)/$B81</f>
        <v>-251.04000000000002</v>
      </c>
      <c r="D81" s="1" cm="1">
        <f t="array" ref="D81">_xll.S($A81,25)/$B81</f>
        <v>209.20000000000002</v>
      </c>
      <c r="E81" s="1" cm="1">
        <f t="array" ref="E81">_xll.CP($A81,25)/$B81</f>
        <v>118.85199577592392</v>
      </c>
      <c r="F81" s="8" cm="1">
        <f t="array" ref="F81">IF(_xll.DE(A81)&gt;0,_xll.MW(A81)/(602.2*_xll.DE(A81)),"")/$B81</f>
        <v>0.11116348681225006</v>
      </c>
      <c r="H81" s="4" t="s">
        <v>933</v>
      </c>
      <c r="I81" s="1" t="e" cm="1">
        <f t="array" ref="I81">_xll.H($H81,25)/$B81</f>
        <v>#VALUE!</v>
      </c>
      <c r="J81" s="1" t="e" cm="1">
        <f t="array" ref="J81">_xll.S($H81,25)/$B81</f>
        <v>#VALUE!</v>
      </c>
      <c r="K81" s="1" t="e" cm="1">
        <f t="array" ref="K81">_xll.CP($H81,25)/$B81</f>
        <v>#VALUE!</v>
      </c>
      <c r="L81" s="8" t="e" cm="1">
        <f t="array" ref="L81">IF(_xll.DE(H81)&gt;0,_xll.MW(H81)/(602.2*_xll.DE(H81)),"")/$B81</f>
        <v>#VALUE!</v>
      </c>
      <c r="N81" s="1" t="str">
        <f t="shared" si="13"/>
        <v/>
      </c>
      <c r="O81" s="1" t="str">
        <f t="shared" si="14"/>
        <v/>
      </c>
      <c r="P81" s="4" t="str">
        <f t="shared" si="15"/>
        <v>ReBr4</v>
      </c>
      <c r="Q81" s="1" t="str">
        <f t="shared" si="16"/>
        <v/>
      </c>
      <c r="R81" s="1" t="str">
        <f t="shared" si="17"/>
        <v/>
      </c>
      <c r="T81" s="1" t="str">
        <f t="shared" si="18"/>
        <v/>
      </c>
      <c r="U81" s="1" t="str">
        <f t="shared" si="19"/>
        <v/>
      </c>
      <c r="W81" s="8" t="str">
        <f t="shared" si="20"/>
        <v/>
      </c>
      <c r="X81" s="8" t="str">
        <f t="shared" si="21"/>
        <v/>
      </c>
    </row>
    <row r="82" spans="1:24">
      <c r="A82" s="4" t="s">
        <v>384</v>
      </c>
      <c r="B82" s="4">
        <v>1</v>
      </c>
      <c r="C82" s="1" cm="1">
        <f t="array" ref="C82">_xll.H($A82,25)/$B82</f>
        <v>-820.99999890136723</v>
      </c>
      <c r="D82" s="1" cm="1">
        <f t="array" ref="D82">_xll.S($A82,25)/$B82</f>
        <v>195.30000772094726</v>
      </c>
      <c r="E82" s="1" cm="1">
        <f t="array" ref="E82">_xll.CP($A82,25)/$B82</f>
        <v>158.99999630737307</v>
      </c>
      <c r="F82" s="8" cm="1">
        <f t="array" ref="F82">IF(_xll.DE(A82)&gt;0,_xll.MW(A82)/(602.2*_xll.DE(A82)),"")/$B82</f>
        <v>0.11278867303800297</v>
      </c>
      <c r="H82" s="4" t="s">
        <v>934</v>
      </c>
      <c r="I82" s="1" t="e" cm="1">
        <f t="array" ref="I82">_xll.H($H82,25)/$B82</f>
        <v>#VALUE!</v>
      </c>
      <c r="J82" s="1" t="e" cm="1">
        <f t="array" ref="J82">_xll.S($H82,25)/$B82</f>
        <v>#VALUE!</v>
      </c>
      <c r="K82" s="1" t="e" cm="1">
        <f t="array" ref="K82">_xll.CP($H82,25)/$B82</f>
        <v>#VALUE!</v>
      </c>
      <c r="L82" s="8" t="e" cm="1">
        <f t="array" ref="L82">IF(_xll.DE(H82)&gt;0,_xll.MW(H82)/(602.2*_xll.DE(H82)),"")/$B82</f>
        <v>#VALUE!</v>
      </c>
      <c r="N82" s="1" t="str">
        <f t="shared" si="13"/>
        <v/>
      </c>
      <c r="O82" s="1" t="str">
        <f t="shared" si="14"/>
        <v/>
      </c>
      <c r="P82" s="4" t="str">
        <f t="shared" si="15"/>
        <v>CuBr2*2H2O</v>
      </c>
      <c r="Q82" s="1" t="str">
        <f t="shared" si="16"/>
        <v/>
      </c>
      <c r="R82" s="1" t="str">
        <f t="shared" si="17"/>
        <v/>
      </c>
      <c r="T82" s="1" t="str">
        <f t="shared" si="18"/>
        <v/>
      </c>
      <c r="U82" s="1" t="str">
        <f t="shared" si="19"/>
        <v/>
      </c>
      <c r="W82" s="8" t="str">
        <f t="shared" si="20"/>
        <v/>
      </c>
      <c r="X82" s="8" t="str">
        <f t="shared" si="21"/>
        <v/>
      </c>
    </row>
    <row r="83" spans="1:24">
      <c r="A83" s="4" t="s">
        <v>177</v>
      </c>
      <c r="B83" s="4">
        <v>1</v>
      </c>
      <c r="C83" s="1" cm="1">
        <f t="array" ref="C83">_xll.H($A83,25)/$B83</f>
        <v>-956.50002893066414</v>
      </c>
      <c r="D83" s="1" cm="1">
        <f t="array" ref="D83">_xll.S($A83,25)/$B83</f>
        <v>165.10060424804689</v>
      </c>
      <c r="E83" s="1" cm="1">
        <f t="array" ref="E83">_xll.CP($A83,25)/$B83</f>
        <v>217.56800000000001</v>
      </c>
      <c r="F83" s="8" cm="1">
        <f t="array" ref="F83">IF(_xll.DE(A83)&gt;0,_xll.MW(A83)/(602.2*_xll.DE(A83)),"")/$B83</f>
        <v>0.11310102348226361</v>
      </c>
      <c r="H83" s="4" t="s">
        <v>935</v>
      </c>
      <c r="I83" s="1" t="e" cm="1">
        <f t="array" ref="I83">_xll.H($H83,25)/$B83</f>
        <v>#VALUE!</v>
      </c>
      <c r="J83" s="1" t="e" cm="1">
        <f t="array" ref="J83">_xll.S($H83,25)/$B83</f>
        <v>#VALUE!</v>
      </c>
      <c r="K83" s="1" t="e" cm="1">
        <f t="array" ref="K83">_xll.CP($H83,25)/$B83</f>
        <v>#VALUE!</v>
      </c>
      <c r="L83" s="8" t="e" cm="1">
        <f t="array" ref="L83">IF(_xll.DE(H83)&gt;0,_xll.MW(H83)/(602.2*_xll.DE(H83)),"")/$B83</f>
        <v>#VALUE!</v>
      </c>
      <c r="N83" s="1" t="str">
        <f t="shared" si="13"/>
        <v/>
      </c>
      <c r="O83" s="1" t="str">
        <f t="shared" si="14"/>
        <v/>
      </c>
      <c r="P83" s="4" t="str">
        <f t="shared" si="15"/>
        <v>FeBr2*2H2O</v>
      </c>
      <c r="Q83" s="1" t="str">
        <f t="shared" si="16"/>
        <v/>
      </c>
      <c r="R83" s="1" t="str">
        <f t="shared" si="17"/>
        <v/>
      </c>
      <c r="T83" s="1" t="str">
        <f t="shared" si="18"/>
        <v/>
      </c>
      <c r="U83" s="1" t="str">
        <f t="shared" si="19"/>
        <v/>
      </c>
      <c r="W83" s="8" t="str">
        <f t="shared" si="20"/>
        <v/>
      </c>
      <c r="X83" s="8" t="str">
        <f t="shared" si="21"/>
        <v/>
      </c>
    </row>
    <row r="84" spans="1:24">
      <c r="A84" s="4" t="s">
        <v>378</v>
      </c>
      <c r="B84" s="4">
        <v>1</v>
      </c>
      <c r="C84" s="1" cm="1">
        <f t="array" ref="C84">_xll.H($A84,25)/$B84</f>
        <v>-1129.5539743652344</v>
      </c>
      <c r="D84" s="1" cm="1">
        <f t="array" ref="D84">_xll.S($A84,25)/$B84</f>
        <v>232.63040957641601</v>
      </c>
      <c r="E84" s="1" cm="1">
        <f t="array" ref="E84">_xll.CP($A84,25)/$B84</f>
        <v>0</v>
      </c>
      <c r="F84" s="8" cm="1">
        <f t="array" ref="F84">IF(_xll.DE(A84)&gt;0,_xll.MW(A84)/(602.2*_xll.DE(A84)),"")/$B84</f>
        <v>0.11397853530978243</v>
      </c>
      <c r="H84" s="4" t="s">
        <v>936</v>
      </c>
      <c r="I84" s="1" t="e" cm="1">
        <f t="array" ref="I84">_xll.H($H84,25)/$B84</f>
        <v>#VALUE!</v>
      </c>
      <c r="J84" s="1" t="e" cm="1">
        <f t="array" ref="J84">_xll.S($H84,25)/$B84</f>
        <v>#VALUE!</v>
      </c>
      <c r="K84" s="1" t="e" cm="1">
        <f t="array" ref="K84">_xll.CP($H84,25)/$B84</f>
        <v>#VALUE!</v>
      </c>
      <c r="L84" s="8" t="e" cm="1">
        <f t="array" ref="L84">IF(_xll.DE(H84)&gt;0,_xll.MW(H84)/(602.2*_xll.DE(H84)),"")/$B84</f>
        <v>#VALUE!</v>
      </c>
      <c r="N84" s="1" t="str">
        <f t="shared" si="13"/>
        <v/>
      </c>
      <c r="O84" s="1" t="str">
        <f t="shared" si="14"/>
        <v/>
      </c>
      <c r="P84" s="4" t="str">
        <f t="shared" si="15"/>
        <v>CdBr2*2.5H2O</v>
      </c>
      <c r="Q84" s="1" t="str">
        <f t="shared" si="16"/>
        <v/>
      </c>
      <c r="R84" s="1" t="str">
        <f t="shared" si="17"/>
        <v/>
      </c>
      <c r="T84" s="1" t="str">
        <f t="shared" si="18"/>
        <v/>
      </c>
      <c r="U84" s="1" t="str">
        <f t="shared" si="19"/>
        <v/>
      </c>
      <c r="W84" s="8" t="str">
        <f t="shared" si="20"/>
        <v/>
      </c>
      <c r="X84" s="8" t="str">
        <f t="shared" si="21"/>
        <v/>
      </c>
    </row>
    <row r="85" spans="1:24">
      <c r="A85" s="4" t="s">
        <v>119</v>
      </c>
      <c r="B85" s="4">
        <v>1</v>
      </c>
      <c r="C85" s="1" cm="1">
        <f t="array" ref="C85">_xll.H($A85,25)/$B85</f>
        <v>-447.99999963378906</v>
      </c>
      <c r="D85" s="1" cm="1">
        <f t="array" ref="D85">_xll.S($A85,25)/$B85</f>
        <v>184.99999771118163</v>
      </c>
      <c r="E85" s="1" cm="1">
        <f t="array" ref="E85">_xll.CP($A85,25)/$B85</f>
        <v>129.70057330521905</v>
      </c>
      <c r="F85" s="8" cm="1">
        <f t="array" ref="F85">IF(_xll.DE(A85)&gt;0,_xll.MW(A85)/(602.2*_xll.DE(A85)),"")/$B85</f>
        <v>0.11694863746982749</v>
      </c>
      <c r="H85" s="4" t="s">
        <v>937</v>
      </c>
      <c r="I85" s="1" cm="1">
        <f t="array" ref="I85">_xll.H($H85,25)/$B85</f>
        <v>-265.00000448608398</v>
      </c>
      <c r="J85" s="1" cm="1">
        <f t="array" ref="J85">_xll.S($H85,25)/$B85</f>
        <v>228.00000494384764</v>
      </c>
      <c r="K85" s="1" cm="1">
        <f t="array" ref="K85">_xll.CP($H85,25)/$B85</f>
        <v>131.9988568302164</v>
      </c>
      <c r="L85" s="8" t="e" cm="1">
        <f t="array" ref="L85">IF(_xll.DE(H85)&gt;0,_xll.MW(H85)/(602.2*_xll.DE(H85)),"")/$B85</f>
        <v>#VALUE!</v>
      </c>
      <c r="N85" s="1">
        <f t="shared" si="13"/>
        <v>184.99999771118163</v>
      </c>
      <c r="O85" s="1">
        <f t="shared" si="14"/>
        <v>228.00000494384764</v>
      </c>
      <c r="P85" s="4" t="str">
        <f t="shared" si="15"/>
        <v>WBr4</v>
      </c>
      <c r="Q85" s="1">
        <f t="shared" si="16"/>
        <v>-447.99999963378906</v>
      </c>
      <c r="R85" s="1">
        <f t="shared" si="17"/>
        <v>-265.00000448608398</v>
      </c>
      <c r="T85" s="1">
        <f t="shared" si="18"/>
        <v>129.70057330521905</v>
      </c>
      <c r="U85" s="1">
        <f t="shared" si="19"/>
        <v>131.9988568302164</v>
      </c>
      <c r="W85" s="8" t="str">
        <f t="shared" si="20"/>
        <v/>
      </c>
      <c r="X85" s="8" t="str">
        <f t="shared" si="21"/>
        <v/>
      </c>
    </row>
    <row r="86" spans="1:24">
      <c r="A86" s="4" t="s">
        <v>316</v>
      </c>
      <c r="B86" s="4">
        <v>1</v>
      </c>
      <c r="C86" s="1" cm="1">
        <f t="array" ref="C86">_xll.H($A86,25)/$B86</f>
        <v>-987.09999792480471</v>
      </c>
      <c r="D86" s="1" cm="1">
        <f t="array" ref="D86">_xll.S($A86,25)/$B86</f>
        <v>148.11360638427735</v>
      </c>
      <c r="E86" s="1" cm="1">
        <f t="array" ref="E86">_xll.CP($A86,25)/$B86</f>
        <v>0</v>
      </c>
      <c r="F86" s="8" cm="1">
        <f t="array" ref="F86">IF(_xll.DE(A86)&gt;0,_xll.MW(A86)/(602.2*_xll.DE(A86)),"")/$B86</f>
        <v>0.11737773834791403</v>
      </c>
      <c r="H86" s="4" t="s">
        <v>938</v>
      </c>
      <c r="I86" s="1" cm="1">
        <f t="array" ref="I86">_xll.H($H86,25)/$B86</f>
        <v>-814.00002185058599</v>
      </c>
      <c r="J86" s="1" cm="1">
        <f t="array" ref="J86">_xll.S($H86,25)/$B86</f>
        <v>186.20000244140627</v>
      </c>
      <c r="K86" s="1" cm="1">
        <f t="array" ref="K86">_xll.CP($H86,25)/$B86</f>
        <v>0</v>
      </c>
      <c r="L86" s="8" cm="1">
        <f t="array" ref="L86">IF(_xll.DE(H86)&gt;0,_xll.MW(H86)/(602.2*_xll.DE(H86)),"")/$B86</f>
        <v>0.13319273363256856</v>
      </c>
      <c r="N86" s="1">
        <f t="shared" si="13"/>
        <v>148.11360638427735</v>
      </c>
      <c r="O86" s="1">
        <f t="shared" si="14"/>
        <v>186.20000244140627</v>
      </c>
      <c r="P86" s="4" t="str">
        <f t="shared" si="15"/>
        <v>LuBr3</v>
      </c>
      <c r="Q86" s="1">
        <f t="shared" si="16"/>
        <v>-987.09999792480471</v>
      </c>
      <c r="R86" s="1">
        <f t="shared" si="17"/>
        <v>-814.00002185058599</v>
      </c>
      <c r="T86" s="1">
        <f t="shared" si="18"/>
        <v>0</v>
      </c>
      <c r="U86" s="1">
        <f t="shared" si="19"/>
        <v>0</v>
      </c>
      <c r="W86" s="8">
        <f t="shared" si="20"/>
        <v>0.11737773834791403</v>
      </c>
      <c r="X86" s="8">
        <f t="shared" si="21"/>
        <v>0.13319273363256856</v>
      </c>
    </row>
    <row r="87" spans="1:24">
      <c r="A87" s="4" t="s">
        <v>169</v>
      </c>
      <c r="B87" s="4">
        <v>1</v>
      </c>
      <c r="C87" s="1" cm="1">
        <f t="array" ref="C87">_xll.H($A87,25)/$B87</f>
        <v>-524.67357446289066</v>
      </c>
      <c r="D87" s="1" cm="1">
        <f t="array" ref="D87">_xll.S($A87,25)/$B87</f>
        <v>142.00500213623047</v>
      </c>
      <c r="E87" s="1" cm="1">
        <f t="array" ref="E87">_xll.CP($A87,25)/$B87</f>
        <v>118.41000588989259</v>
      </c>
      <c r="F87" s="8" cm="1">
        <f t="array" ref="F87">IF(_xll.DE(A87)&gt;0,_xll.MW(A87)/(602.2*_xll.DE(A87)),"")/$B87</f>
        <v>0.11837970488803304</v>
      </c>
      <c r="H87" s="4" t="s">
        <v>939</v>
      </c>
      <c r="I87" s="1" cm="1">
        <f t="array" ref="I87">_xll.H($H87,25)/$B87</f>
        <v>-386.60160638427737</v>
      </c>
      <c r="J87" s="1" cm="1">
        <f t="array" ref="J87">_xll.S($H87,25)/$B87</f>
        <v>179.91200000000001</v>
      </c>
      <c r="K87" s="1" cm="1">
        <f t="array" ref="K87">_xll.CP($H87,25)/$B87</f>
        <v>99.068948259867852</v>
      </c>
      <c r="L87" s="8" cm="1">
        <f t="array" ref="L87">IF(_xll.DE(H87)&gt;0,_xll.MW(H87)/(602.2*_xll.DE(H87)),"")/$B87</f>
        <v>0.1392522787726046</v>
      </c>
      <c r="N87" s="1">
        <f t="shared" si="13"/>
        <v>142.00500213623047</v>
      </c>
      <c r="O87" s="1">
        <f t="shared" si="14"/>
        <v>179.91200000000001</v>
      </c>
      <c r="P87" s="4" t="str">
        <f t="shared" si="15"/>
        <v>GaBr3</v>
      </c>
      <c r="Q87" s="1">
        <f t="shared" si="16"/>
        <v>-524.67357446289066</v>
      </c>
      <c r="R87" s="1">
        <f t="shared" si="17"/>
        <v>-386.60160638427737</v>
      </c>
      <c r="T87" s="1">
        <f t="shared" si="18"/>
        <v>118.41000588989259</v>
      </c>
      <c r="U87" s="1">
        <f t="shared" si="19"/>
        <v>99.068948259867852</v>
      </c>
      <c r="W87" s="8">
        <f t="shared" si="20"/>
        <v>0.11837970488803304</v>
      </c>
      <c r="X87" s="8">
        <f t="shared" si="21"/>
        <v>0.1392522787726046</v>
      </c>
    </row>
    <row r="88" spans="1:24">
      <c r="A88" s="4" t="s">
        <v>246</v>
      </c>
      <c r="B88" s="4">
        <v>1</v>
      </c>
      <c r="C88" s="1" cm="1">
        <f t="array" ref="C88">_xll.H($A88,25)/$B88</f>
        <v>-381.99921276855468</v>
      </c>
      <c r="D88" s="1" cm="1">
        <f t="array" ref="D88">_xll.S($A88,25)/$B88</f>
        <v>184.096</v>
      </c>
      <c r="E88" s="1" cm="1">
        <f t="array" ref="E88">_xll.CP($A88,25)/$B88</f>
        <v>106.84265410870472</v>
      </c>
      <c r="F88" s="8" cm="1">
        <f t="array" ref="F88">IF(_xll.DE(A88)&gt;0,_xll.MW(A88)/(602.2*_xll.DE(A88)),"")/$B88</f>
        <v>0.12063992133873186</v>
      </c>
      <c r="H88" s="4" t="s">
        <v>940</v>
      </c>
      <c r="I88" s="1" cm="1">
        <f t="array" ref="I88">_xll.H($H88,25)/$B88</f>
        <v>-259.40798403930665</v>
      </c>
      <c r="J88" s="1" cm="1">
        <f t="array" ref="J88">_xll.S($H88,25)/$B88</f>
        <v>210.03699472045901</v>
      </c>
      <c r="K88" s="1" cm="1">
        <f t="array" ref="K88">_xll.CP($H88,25)/$B88</f>
        <v>105.98977110838064</v>
      </c>
      <c r="L88" s="8" cm="1">
        <f t="array" ref="L88">IF(_xll.DE(H88)&gt;0,_xll.MW(H88)/(602.2*_xll.DE(H88)),"")/$B88</f>
        <v>0.13798906229829655</v>
      </c>
      <c r="N88" s="1">
        <f t="shared" si="13"/>
        <v>184.096</v>
      </c>
      <c r="O88" s="1">
        <f t="shared" si="14"/>
        <v>210.03699472045901</v>
      </c>
      <c r="P88" s="4" t="str">
        <f t="shared" si="15"/>
        <v>SbBr3</v>
      </c>
      <c r="Q88" s="1">
        <f t="shared" si="16"/>
        <v>-381.99921276855468</v>
      </c>
      <c r="R88" s="1">
        <f t="shared" si="17"/>
        <v>-259.40798403930665</v>
      </c>
      <c r="T88" s="1">
        <f t="shared" si="18"/>
        <v>106.84265410870472</v>
      </c>
      <c r="U88" s="1">
        <f t="shared" si="19"/>
        <v>105.98977110838064</v>
      </c>
      <c r="W88" s="8">
        <f t="shared" si="20"/>
        <v>0.12063992133873186</v>
      </c>
      <c r="X88" s="8">
        <f t="shared" si="21"/>
        <v>0.13798906229829655</v>
      </c>
    </row>
    <row r="89" spans="1:24">
      <c r="A89" s="4" t="s">
        <v>314</v>
      </c>
      <c r="B89" s="4">
        <v>1</v>
      </c>
      <c r="C89" s="1" cm="1">
        <f t="array" ref="C89">_xll.H($A89,25)/$B89</f>
        <v>-88.282401596069334</v>
      </c>
      <c r="D89" s="1" cm="1">
        <f t="array" ref="D89">_xll.S($A89,25)/$B89</f>
        <v>171.96240957641604</v>
      </c>
      <c r="E89" s="1" cm="1">
        <f t="array" ref="E89">_xll.CP($A89,25)/$B89</f>
        <v>0</v>
      </c>
      <c r="F89" s="8" cm="1">
        <f t="array" ref="F89">IF(_xll.DE(A89)&gt;0,_xll.MW(A89)/(602.2*_xll.DE(A89)),"")/$B89</f>
        <v>0.12104754780601518</v>
      </c>
      <c r="H89" s="4" t="s">
        <v>941</v>
      </c>
      <c r="I89" s="1" t="e" cm="1">
        <f t="array" ref="I89">_xll.H($H89,25)/$B89</f>
        <v>#VALUE!</v>
      </c>
      <c r="J89" s="1" t="e" cm="1">
        <f t="array" ref="J89">_xll.S($H89,25)/$B89</f>
        <v>#VALUE!</v>
      </c>
      <c r="K89" s="1" t="e" cm="1">
        <f t="array" ref="K89">_xll.CP($H89,25)/$B89</f>
        <v>#VALUE!</v>
      </c>
      <c r="L89" s="8" t="e" cm="1">
        <f t="array" ref="L89">IF(_xll.DE(H89)&gt;0,_xll.MW(H89)/(602.2*_xll.DE(H89)),"")/$B89</f>
        <v>#VALUE!</v>
      </c>
      <c r="N89" s="1" t="str">
        <f t="shared" si="13"/>
        <v/>
      </c>
      <c r="O89" s="1" t="str">
        <f t="shared" si="14"/>
        <v/>
      </c>
      <c r="P89" s="4" t="str">
        <f t="shared" si="15"/>
        <v>IBr3</v>
      </c>
      <c r="Q89" s="1" t="str">
        <f t="shared" si="16"/>
        <v/>
      </c>
      <c r="R89" s="1" t="str">
        <f t="shared" si="17"/>
        <v/>
      </c>
      <c r="T89" s="1" t="str">
        <f t="shared" si="18"/>
        <v/>
      </c>
      <c r="U89" s="1" t="str">
        <f t="shared" si="19"/>
        <v/>
      </c>
      <c r="W89" s="8" t="str">
        <f t="shared" si="20"/>
        <v/>
      </c>
      <c r="X89" s="8" t="str">
        <f t="shared" si="21"/>
        <v/>
      </c>
    </row>
    <row r="90" spans="1:24">
      <c r="A90" s="4" t="s">
        <v>82</v>
      </c>
      <c r="B90" s="4">
        <v>1</v>
      </c>
      <c r="C90" s="1" cm="1">
        <f t="array" ref="C90">_xll.H($A90,25)/$B90</f>
        <v>-995.79200000000003</v>
      </c>
      <c r="D90" s="1" cm="1">
        <f t="array" ref="D90">_xll.S($A90,25)/$B90</f>
        <v>168.60000222778322</v>
      </c>
      <c r="E90" s="1" cm="1">
        <f t="array" ref="E90">_xll.CP($A90,25)/$B90</f>
        <v>98.321875009840781</v>
      </c>
      <c r="F90" s="8" cm="1">
        <f t="array" ref="F90">IF(_xll.DE(A90)&gt;0,_xll.MW(A90)/(602.2*_xll.DE(A90)),"")/$B90</f>
        <v>0.12165158017822653</v>
      </c>
      <c r="H90" s="4" t="s">
        <v>942</v>
      </c>
      <c r="I90" s="1" cm="1">
        <f t="array" ref="I90">_xll.H($H90,25)/$B90</f>
        <v>-836.09996398925796</v>
      </c>
      <c r="J90" s="1" cm="1">
        <f t="array" ref="J90">_xll.S($H90,25)/$B90</f>
        <v>212.29999758911134</v>
      </c>
      <c r="K90" s="1" cm="1">
        <f t="array" ref="K90">_xll.CP($H90,25)/$B90</f>
        <v>102.23399546075659</v>
      </c>
      <c r="L90" s="8" cm="1">
        <f t="array" ref="L90">IF(_xll.DE(H90)&gt;0,_xll.MW(H90)/(602.2*_xll.DE(H90)),"")/$B90</f>
        <v>0.11417168574398442</v>
      </c>
      <c r="N90" s="1">
        <f t="shared" si="13"/>
        <v>168.60000222778322</v>
      </c>
      <c r="O90" s="1">
        <f t="shared" si="14"/>
        <v>212.29999758911134</v>
      </c>
      <c r="P90" s="4" t="str">
        <f t="shared" si="15"/>
        <v>DyBr3</v>
      </c>
      <c r="Q90" s="1">
        <f t="shared" si="16"/>
        <v>-995.79200000000003</v>
      </c>
      <c r="R90" s="1">
        <f t="shared" si="17"/>
        <v>-836.09996398925796</v>
      </c>
      <c r="T90" s="1">
        <f t="shared" si="18"/>
        <v>98.321875009840781</v>
      </c>
      <c r="U90" s="1">
        <f t="shared" si="19"/>
        <v>102.23399546075659</v>
      </c>
      <c r="W90" s="8">
        <f t="shared" si="20"/>
        <v>0.12165158017822653</v>
      </c>
      <c r="X90" s="8">
        <f t="shared" si="21"/>
        <v>0.11417168574398442</v>
      </c>
    </row>
    <row r="91" spans="1:24">
      <c r="A91" s="4" t="s">
        <v>279</v>
      </c>
      <c r="B91" s="4">
        <v>1</v>
      </c>
      <c r="C91" s="1" cm="1">
        <f t="array" ref="C91">_xll.H($A91,25)/$B91</f>
        <v>-694.54399999999998</v>
      </c>
      <c r="D91" s="1" cm="1">
        <f t="array" ref="D91">_xll.S($A91,25)/$B91</f>
        <v>184.096</v>
      </c>
      <c r="E91" s="1" cm="1">
        <f t="array" ref="E91">_xll.CP($A91,25)/$B91</f>
        <v>119.82003971861337</v>
      </c>
      <c r="F91" s="8" cm="1">
        <f t="array" ref="F91">IF(_xll.DE(A91)&gt;0,_xll.MW(A91)/(602.2*_xll.DE(A91)),"")/$B91</f>
        <v>0.12180253990701997</v>
      </c>
      <c r="H91" s="4" t="s">
        <v>943</v>
      </c>
      <c r="I91" s="1" t="e" cm="1">
        <f t="array" ref="I91">_xll.H($H91,25)/$B91</f>
        <v>#VALUE!</v>
      </c>
      <c r="J91" s="1" t="e" cm="1">
        <f t="array" ref="J91">_xll.S($H91,25)/$B91</f>
        <v>#VALUE!</v>
      </c>
      <c r="K91" s="1" t="e" cm="1">
        <f t="array" ref="K91">_xll.CP($H91,25)/$B91</f>
        <v>#VALUE!</v>
      </c>
      <c r="L91" s="8" t="e" cm="1">
        <f t="array" ref="L91">IF(_xll.DE(H91)&gt;0,_xll.MW(H91)/(602.2*_xll.DE(H91)),"")/$B91</f>
        <v>#VALUE!</v>
      </c>
      <c r="N91" s="1" t="str">
        <f t="shared" si="13"/>
        <v/>
      </c>
      <c r="O91" s="1" t="str">
        <f t="shared" si="14"/>
        <v/>
      </c>
      <c r="P91" s="4" t="str">
        <f t="shared" si="15"/>
        <v>NbBr4</v>
      </c>
      <c r="Q91" s="1" t="str">
        <f t="shared" si="16"/>
        <v/>
      </c>
      <c r="R91" s="1" t="str">
        <f t="shared" si="17"/>
        <v/>
      </c>
      <c r="T91" s="1" t="str">
        <f t="shared" si="18"/>
        <v/>
      </c>
      <c r="U91" s="1" t="str">
        <f t="shared" si="19"/>
        <v/>
      </c>
      <c r="W91" s="8" t="str">
        <f t="shared" si="20"/>
        <v/>
      </c>
      <c r="X91" s="8" t="str">
        <f t="shared" si="21"/>
        <v/>
      </c>
    </row>
    <row r="92" spans="1:24">
      <c r="A92" s="4" t="s">
        <v>226</v>
      </c>
      <c r="B92" s="4">
        <v>1</v>
      </c>
      <c r="C92" s="1" cm="1">
        <f t="array" ref="C92">_xll.H($A92,25)/$B92</f>
        <v>-361.0000158081055</v>
      </c>
      <c r="D92" s="1" cm="1">
        <f t="array" ref="D92">_xll.S($A92,25)/$B92</f>
        <v>230.12</v>
      </c>
      <c r="E92" s="1" cm="1">
        <f t="array" ref="E92">_xll.CP($A92,25)/$B92</f>
        <v>163.50925240786131</v>
      </c>
      <c r="F92" s="8" cm="1">
        <f t="array" ref="F92">IF(_xll.DE(A92)&gt;0,_xll.MW(A92)/(602.2*_xll.DE(A92)),"")/$B92</f>
        <v>0.12317827588835449</v>
      </c>
      <c r="H92" s="4" t="s">
        <v>944</v>
      </c>
      <c r="I92" s="1" t="e" cm="1">
        <f t="array" ref="I92">_xll.H($H92,25)/$B92</f>
        <v>#VALUE!</v>
      </c>
      <c r="J92" s="1" t="e" cm="1">
        <f t="array" ref="J92">_xll.S($H92,25)/$B92</f>
        <v>#VALUE!</v>
      </c>
      <c r="K92" s="1" t="e" cm="1">
        <f t="array" ref="K92">_xll.CP($H92,25)/$B92</f>
        <v>#VALUE!</v>
      </c>
      <c r="L92" s="8" t="e" cm="1">
        <f t="array" ref="L92">IF(_xll.DE(H92)&gt;0,_xll.MW(H92)/(602.2*_xll.DE(H92)),"")/$B92</f>
        <v>#VALUE!</v>
      </c>
      <c r="N92" s="1" t="str">
        <f t="shared" si="13"/>
        <v/>
      </c>
      <c r="O92" s="1" t="str">
        <f t="shared" si="14"/>
        <v/>
      </c>
      <c r="P92" s="4" t="str">
        <f t="shared" si="15"/>
        <v>ReBr5</v>
      </c>
      <c r="Q92" s="1" t="str">
        <f t="shared" si="16"/>
        <v/>
      </c>
      <c r="R92" s="1" t="str">
        <f t="shared" si="17"/>
        <v/>
      </c>
      <c r="T92" s="1" t="str">
        <f t="shared" si="18"/>
        <v/>
      </c>
      <c r="U92" s="1" t="str">
        <f t="shared" si="19"/>
        <v/>
      </c>
      <c r="W92" s="8" t="str">
        <f t="shared" si="20"/>
        <v/>
      </c>
      <c r="X92" s="8" t="str">
        <f t="shared" si="21"/>
        <v/>
      </c>
    </row>
    <row r="93" spans="1:24">
      <c r="A93" s="4" t="s">
        <v>215</v>
      </c>
      <c r="B93" s="4">
        <v>1</v>
      </c>
      <c r="C93" s="1" cm="1">
        <f t="array" ref="C93">_xll.H($A93,25)/$B93</f>
        <v>-999.976</v>
      </c>
      <c r="D93" s="1" cm="1">
        <f t="array" ref="D93">_xll.S($A93,25)/$B93</f>
        <v>136.81680319213868</v>
      </c>
      <c r="E93" s="1" cm="1">
        <f t="array" ref="E93">_xll.CP($A93,25)/$B93</f>
        <v>92.047466536592495</v>
      </c>
      <c r="F93" s="8" cm="1">
        <f t="array" ref="F93">IF(_xll.DE(A93)&gt;0,_xll.MW(A93)/(602.2*_xll.DE(A93)),"")/$B93</f>
        <v>0.12423466946121774</v>
      </c>
      <c r="H93" s="4" t="s">
        <v>945</v>
      </c>
      <c r="I93" s="1" t="e" cm="1">
        <f t="array" ref="I93">_xll.H($H93,25)/$B93</f>
        <v>#VALUE!</v>
      </c>
      <c r="J93" s="1" t="e" cm="1">
        <f t="array" ref="J93">_xll.S($H93,25)/$B93</f>
        <v>#VALUE!</v>
      </c>
      <c r="K93" s="1" t="e" cm="1">
        <f t="array" ref="K93">_xll.CP($H93,25)/$B93</f>
        <v>#VALUE!</v>
      </c>
      <c r="L93" s="8" t="e" cm="1">
        <f t="array" ref="L93">IF(_xll.DE(H93)&gt;0,_xll.MW(H93)/(602.2*_xll.DE(H93)),"")/$B93</f>
        <v>#VALUE!</v>
      </c>
      <c r="N93" s="1" t="str">
        <f t="shared" si="13"/>
        <v/>
      </c>
      <c r="O93" s="1" t="str">
        <f t="shared" si="14"/>
        <v/>
      </c>
      <c r="P93" s="4" t="str">
        <f t="shared" si="15"/>
        <v>YBr3</v>
      </c>
      <c r="Q93" s="1" t="str">
        <f t="shared" si="16"/>
        <v/>
      </c>
      <c r="R93" s="1" t="str">
        <f t="shared" si="17"/>
        <v/>
      </c>
      <c r="T93" s="1" t="str">
        <f t="shared" si="18"/>
        <v/>
      </c>
      <c r="U93" s="1" t="str">
        <f t="shared" si="19"/>
        <v/>
      </c>
      <c r="W93" s="8" t="str">
        <f t="shared" si="20"/>
        <v/>
      </c>
      <c r="X93" s="8" t="str">
        <f t="shared" si="21"/>
        <v/>
      </c>
    </row>
    <row r="94" spans="1:24">
      <c r="A94" s="4" t="s">
        <v>110</v>
      </c>
      <c r="B94" s="4">
        <v>1</v>
      </c>
      <c r="C94" s="1" cm="1">
        <f t="array" ref="C94">_xll.H($A94,25)/$B94</f>
        <v>-2784.8999208984378</v>
      </c>
      <c r="D94" s="1" cm="1">
        <f t="array" ref="D94">_xll.S($A94,25)/$B94</f>
        <v>407.10321276855473</v>
      </c>
      <c r="E94" s="1" cm="1">
        <f t="array" ref="E94">_xll.CP($A94,25)/$B94</f>
        <v>366.90931823974614</v>
      </c>
      <c r="F94" s="8" cm="1">
        <f t="array" ref="F94">IF(_xll.DE(A94)&gt;0,_xll.MW(A94)/(602.2*_xll.DE(A94)),"")/$B94</f>
        <v>0.12442947434200879</v>
      </c>
      <c r="H94" s="4" t="s">
        <v>946</v>
      </c>
      <c r="I94" s="1" t="e" cm="1">
        <f t="array" ref="I94">_xll.H($H94,25)/$B94</f>
        <v>#VALUE!</v>
      </c>
      <c r="J94" s="1" t="e" cm="1">
        <f t="array" ref="J94">_xll.S($H94,25)/$B94</f>
        <v>#VALUE!</v>
      </c>
      <c r="K94" s="1" t="e" cm="1">
        <f t="array" ref="K94">_xll.CP($H94,25)/$B94</f>
        <v>#VALUE!</v>
      </c>
      <c r="L94" s="8" t="e" cm="1">
        <f t="array" ref="L94">IF(_xll.DE(H94)&gt;0,_xll.MW(H94)/(602.2*_xll.DE(H94)),"")/$B94</f>
        <v>#VALUE!</v>
      </c>
      <c r="N94" s="1" t="str">
        <f t="shared" si="13"/>
        <v/>
      </c>
      <c r="O94" s="1" t="str">
        <f t="shared" si="14"/>
        <v/>
      </c>
      <c r="P94" s="4" t="str">
        <f t="shared" si="15"/>
        <v>EuBr3*6H2O</v>
      </c>
      <c r="Q94" s="1" t="str">
        <f t="shared" si="16"/>
        <v/>
      </c>
      <c r="R94" s="1" t="str">
        <f t="shared" si="17"/>
        <v/>
      </c>
      <c r="T94" s="1" t="str">
        <f t="shared" si="18"/>
        <v/>
      </c>
      <c r="U94" s="1" t="str">
        <f t="shared" si="19"/>
        <v/>
      </c>
      <c r="W94" s="8" t="str">
        <f t="shared" si="20"/>
        <v/>
      </c>
      <c r="X94" s="8" t="str">
        <f t="shared" si="21"/>
        <v/>
      </c>
    </row>
    <row r="95" spans="1:24">
      <c r="A95" s="4" t="s">
        <v>156</v>
      </c>
      <c r="B95" s="4">
        <v>1</v>
      </c>
      <c r="C95" s="1" cm="1">
        <f t="array" ref="C95">_xll.H($A95,25)/$B95</f>
        <v>-254.80560638427735</v>
      </c>
      <c r="D95" s="1" cm="1">
        <f t="array" ref="D95">_xll.S($A95,25)/$B95</f>
        <v>154.80799999999999</v>
      </c>
      <c r="E95" s="1" cm="1">
        <f t="array" ref="E95">_xll.CP($A95,25)/$B95</f>
        <v>117.41240784766006</v>
      </c>
      <c r="F95" s="8" cm="1">
        <f t="array" ref="F95">IF(_xll.DE(A95)&gt;0,_xll.MW(A95)/(602.2*_xll.DE(A95)),"")/$B95</f>
        <v>0.12588620693848043</v>
      </c>
      <c r="H95" s="4" t="s">
        <v>947</v>
      </c>
      <c r="I95" s="1" t="e" cm="1">
        <f t="array" ref="I95">_xll.H($H95,25)/$B95</f>
        <v>#VALUE!</v>
      </c>
      <c r="J95" s="1" t="e" cm="1">
        <f t="array" ref="J95">_xll.S($H95,25)/$B95</f>
        <v>#VALUE!</v>
      </c>
      <c r="K95" s="1" t="e" cm="1">
        <f t="array" ref="K95">_xll.CP($H95,25)/$B95</f>
        <v>#VALUE!</v>
      </c>
      <c r="L95" s="8" t="e" cm="1">
        <f t="array" ref="L95">IF(_xll.DE(H95)&gt;0,_xll.MW(H95)/(602.2*_xll.DE(H95)),"")/$B95</f>
        <v>#VALUE!</v>
      </c>
      <c r="N95" s="1" t="str">
        <f t="shared" si="13"/>
        <v/>
      </c>
      <c r="O95" s="1" t="str">
        <f t="shared" si="14"/>
        <v/>
      </c>
      <c r="P95" s="4" t="str">
        <f t="shared" si="15"/>
        <v>OsBr4</v>
      </c>
      <c r="Q95" s="1" t="str">
        <f t="shared" si="16"/>
        <v/>
      </c>
      <c r="R95" s="1" t="str">
        <f t="shared" si="17"/>
        <v/>
      </c>
      <c r="T95" s="1" t="str">
        <f t="shared" si="18"/>
        <v/>
      </c>
      <c r="U95" s="1" t="str">
        <f t="shared" si="19"/>
        <v/>
      </c>
      <c r="W95" s="8" t="str">
        <f t="shared" si="20"/>
        <v/>
      </c>
      <c r="X95" s="8" t="str">
        <f t="shared" si="21"/>
        <v/>
      </c>
    </row>
    <row r="96" spans="1:24">
      <c r="A96" s="4" t="s">
        <v>36</v>
      </c>
      <c r="B96" s="4">
        <v>1</v>
      </c>
      <c r="C96" s="1" cm="1">
        <f t="array" ref="C96">_xll.H($A96,25)/$B96</f>
        <v>-983.99998437500005</v>
      </c>
      <c r="D96" s="1" cm="1">
        <f t="array" ref="D96">_xll.S($A96,25)/$B96</f>
        <v>200.00000097656252</v>
      </c>
      <c r="E96" s="1" cm="1">
        <f t="array" ref="E96">_xll.CP($A96,25)/$B96</f>
        <v>121.99596312881252</v>
      </c>
      <c r="F96" s="8" cm="1">
        <f t="array" ref="F96">IF(_xll.DE(A96)&gt;0,_xll.MW(A96)/(602.2*_xll.DE(A96)),"")/$B96</f>
        <v>0.12785504441904091</v>
      </c>
      <c r="H96" s="4" t="s">
        <v>948</v>
      </c>
      <c r="I96" s="1" cm="1">
        <f t="array" ref="I96">_xll.H($H96,25)/$B96</f>
        <v>-771.09857189941408</v>
      </c>
      <c r="J96" s="1" cm="1">
        <f t="array" ref="J96">_xll.S($H96,25)/$B96</f>
        <v>242.672</v>
      </c>
      <c r="K96" s="1" cm="1">
        <f t="array" ref="K96">_xll.CP($H96,25)/$B96</f>
        <v>128.63637327027399</v>
      </c>
      <c r="L96" s="8" t="e" cm="1">
        <f t="array" ref="L96">IF(_xll.DE(H96)&gt;0,_xll.MW(H96)/(602.2*_xll.DE(H96)),"")/$B96</f>
        <v>#VALUE!</v>
      </c>
      <c r="N96" s="1">
        <f t="shared" si="13"/>
        <v>200.00000097656252</v>
      </c>
      <c r="O96" s="1">
        <f t="shared" si="14"/>
        <v>242.672</v>
      </c>
      <c r="P96" s="4" t="str">
        <f t="shared" si="15"/>
        <v>NpBr4</v>
      </c>
      <c r="Q96" s="1">
        <f t="shared" si="16"/>
        <v>-983.99998437500005</v>
      </c>
      <c r="R96" s="1">
        <f t="shared" si="17"/>
        <v>-771.09857189941408</v>
      </c>
      <c r="T96" s="1">
        <f t="shared" si="18"/>
        <v>121.99596312881252</v>
      </c>
      <c r="U96" s="1">
        <f t="shared" si="19"/>
        <v>128.63637327027399</v>
      </c>
      <c r="W96" s="8" t="str">
        <f t="shared" si="20"/>
        <v/>
      </c>
      <c r="X96" s="8" t="str">
        <f t="shared" si="21"/>
        <v/>
      </c>
    </row>
    <row r="97" spans="1:24">
      <c r="A97" s="4" t="s">
        <v>26</v>
      </c>
      <c r="B97" s="4">
        <v>1</v>
      </c>
      <c r="C97" s="1" cm="1">
        <f t="array" ref="C97">_xll.H($A97,25)/$B97</f>
        <v>-245.60000515747072</v>
      </c>
      <c r="D97" s="1" cm="1">
        <f t="array" ref="D97">_xll.S($A97,25)/$B97</f>
        <v>267.88478808593749</v>
      </c>
      <c r="E97" s="1" cm="1">
        <f t="array" ref="E97">_xll.CP($A97,25)/$B97</f>
        <v>125.51189897451782</v>
      </c>
      <c r="F97" s="8" cm="1">
        <f t="array" ref="F97">IF(_xll.DE(A97)&gt;0,_xll.MW(A97)/(602.2*_xll.DE(A97)),"")/$B97</f>
        <v>0.13001209605011552</v>
      </c>
      <c r="H97" s="4" t="s">
        <v>949</v>
      </c>
      <c r="I97" s="1" cm="1">
        <f t="array" ref="I97">_xll.H($H97,25)/$B97</f>
        <v>-129.9999990386963</v>
      </c>
      <c r="J97" s="1" cm="1">
        <f t="array" ref="J97">_xll.S($H97,25)/$B97</f>
        <v>233.49999603271485</v>
      </c>
      <c r="K97" s="1" cm="1">
        <f t="array" ref="K97">_xll.CP($H97,25)/$B97</f>
        <v>125.53887663303071</v>
      </c>
      <c r="L97" s="8" cm="1">
        <f t="array" ref="L97">IF(_xll.DE(H97)&gt;0,_xll.MW(H97)/(602.2*_xll.DE(H97)),"")/$B97</f>
        <v>0.15021079557265196</v>
      </c>
      <c r="N97" s="1">
        <f t="shared" si="13"/>
        <v>267.88478808593749</v>
      </c>
      <c r="O97" s="1">
        <f t="shared" si="14"/>
        <v>233.49999603271485</v>
      </c>
      <c r="P97" s="4" t="str">
        <f t="shared" si="15"/>
        <v>PtBr4</v>
      </c>
      <c r="Q97" s="1">
        <f t="shared" si="16"/>
        <v>-245.60000515747072</v>
      </c>
      <c r="R97" s="1">
        <f t="shared" si="17"/>
        <v>-129.9999990386963</v>
      </c>
      <c r="T97" s="1">
        <f t="shared" si="18"/>
        <v>125.51189897451782</v>
      </c>
      <c r="U97" s="1">
        <f t="shared" si="19"/>
        <v>125.53887663303071</v>
      </c>
      <c r="W97" s="8">
        <f t="shared" si="20"/>
        <v>0.13001209605011552</v>
      </c>
      <c r="X97" s="8">
        <f t="shared" si="21"/>
        <v>0.15021079557265196</v>
      </c>
    </row>
    <row r="98" spans="1:24">
      <c r="A98" s="4" t="s">
        <v>118</v>
      </c>
      <c r="B98" s="4">
        <v>1</v>
      </c>
      <c r="C98" s="1" cm="1">
        <f t="array" ref="C98">_xll.H($A98,25)/$B98</f>
        <v>-1019.2009743652344</v>
      </c>
      <c r="D98" s="1" cm="1">
        <f t="array" ref="D98">_xll.S($A98,25)/$B98</f>
        <v>197.09989511108398</v>
      </c>
      <c r="E98" s="1" cm="1">
        <f t="array" ref="E98">_xll.CP($A98,25)/$B98</f>
        <v>120.77787053294199</v>
      </c>
      <c r="F98" s="8" cm="1">
        <f t="array" ref="F98">IF(_xll.DE(A98)&gt;0,_xll.MW(A98)/(602.2*_xll.DE(A98)),"")/$B98</f>
        <v>0.13363462744100699</v>
      </c>
      <c r="H98" s="4" t="s">
        <v>950</v>
      </c>
      <c r="I98" s="1" cm="1">
        <f t="array" ref="I98">_xll.H($H98,25)/$B98</f>
        <v>-802.49957617187499</v>
      </c>
      <c r="J98" s="1" cm="1">
        <f t="array" ref="J98">_xll.S($H98,25)/$B98</f>
        <v>238.50049722290041</v>
      </c>
      <c r="K98" s="1" cm="1">
        <f t="array" ref="K98">_xll.CP($H98,25)/$B98</f>
        <v>128.11383731248284</v>
      </c>
      <c r="L98" s="8" cm="1">
        <f t="array" ref="L98">IF(_xll.DE(H98)&gt;0,_xll.MW(H98)/(602.2*_xll.DE(H98)),"")/$B98</f>
        <v>0.17308650832939793</v>
      </c>
      <c r="N98" s="1">
        <f t="shared" si="13"/>
        <v>197.09989511108398</v>
      </c>
      <c r="O98" s="1">
        <f t="shared" si="14"/>
        <v>238.50049722290041</v>
      </c>
      <c r="P98" s="4" t="str">
        <f t="shared" si="15"/>
        <v>UBr4</v>
      </c>
      <c r="Q98" s="1">
        <f t="shared" si="16"/>
        <v>-1019.2009743652344</v>
      </c>
      <c r="R98" s="1">
        <f t="shared" si="17"/>
        <v>-802.49957617187499</v>
      </c>
      <c r="T98" s="1">
        <f t="shared" si="18"/>
        <v>120.77787053294199</v>
      </c>
      <c r="U98" s="1">
        <f t="shared" si="19"/>
        <v>128.11383731248284</v>
      </c>
      <c r="W98" s="8">
        <f t="shared" si="20"/>
        <v>0.13363462744100699</v>
      </c>
      <c r="X98" s="8">
        <f t="shared" si="21"/>
        <v>0.17308650832939793</v>
      </c>
    </row>
    <row r="99" spans="1:24">
      <c r="A99" s="4" t="s">
        <v>142</v>
      </c>
      <c r="B99" s="4">
        <v>1</v>
      </c>
      <c r="C99" s="1" cm="1">
        <f t="array" ref="C99">_xll.H($A99,25)/$B99</f>
        <v>-1186.7579931640626</v>
      </c>
      <c r="D99" s="1" cm="1">
        <f t="array" ref="D99">_xll.S($A99,25)/$B99</f>
        <v>190.37200000000001</v>
      </c>
      <c r="E99" s="1" cm="1">
        <f t="array" ref="E99">_xll.CP($A99,25)/$B99</f>
        <v>120.7654337273909</v>
      </c>
      <c r="F99" s="8" cm="1">
        <f t="array" ref="F99">IF(_xll.DE(A99)&gt;0,_xll.MW(A99)/(602.2*_xll.DE(A99)),"")/$B99</f>
        <v>0.13525196558584734</v>
      </c>
      <c r="H99" s="4" t="s">
        <v>951</v>
      </c>
      <c r="I99" s="1" cm="1">
        <f t="array" ref="I99">_xll.H($H99,25)/$B99</f>
        <v>-965.61690466308596</v>
      </c>
      <c r="J99" s="1" cm="1">
        <f t="array" ref="J99">_xll.S($H99,25)/$B99</f>
        <v>220.9988946838379</v>
      </c>
      <c r="K99" s="1" cm="1">
        <f t="array" ref="K99">_xll.CP($H99,25)/$B99</f>
        <v>125.18855534280394</v>
      </c>
      <c r="L99" s="8" cm="1">
        <f t="array" ref="L99">IF(_xll.DE(H99)&gt;0,_xll.MW(H99)/(602.2*_xll.DE(H99)),"")/$B99</f>
        <v>0.16156330157356624</v>
      </c>
      <c r="N99" s="1">
        <f t="shared" si="13"/>
        <v>190.37200000000001</v>
      </c>
      <c r="O99" s="1">
        <f t="shared" si="14"/>
        <v>220.9988946838379</v>
      </c>
      <c r="P99" s="4" t="str">
        <f t="shared" si="15"/>
        <v>ThBr4</v>
      </c>
      <c r="Q99" s="1">
        <f t="shared" si="16"/>
        <v>-1186.7579931640626</v>
      </c>
      <c r="R99" s="1">
        <f t="shared" si="17"/>
        <v>-965.61690466308596</v>
      </c>
      <c r="T99" s="1">
        <f t="shared" si="18"/>
        <v>120.7654337273909</v>
      </c>
      <c r="U99" s="1">
        <f t="shared" si="19"/>
        <v>125.18855534280394</v>
      </c>
      <c r="W99" s="8">
        <f t="shared" si="20"/>
        <v>0.13525196558584734</v>
      </c>
      <c r="X99" s="8">
        <f t="shared" si="21"/>
        <v>0.16156330157356624</v>
      </c>
    </row>
    <row r="100" spans="1:24">
      <c r="A100" s="4" t="s">
        <v>134</v>
      </c>
      <c r="B100" s="4">
        <v>1</v>
      </c>
      <c r="C100" s="1" cm="1">
        <f t="array" ref="C100">_xll.H($A100,25)/$B100</f>
        <v>-323.84160638427738</v>
      </c>
      <c r="D100" s="1" cm="1">
        <f t="array" ref="D100">_xll.S($A100,25)/$B100</f>
        <v>203.00000482177734</v>
      </c>
      <c r="E100" s="1" cm="1">
        <f t="array" ref="E100">_xll.CP($A100,25)/$B100</f>
        <v>138.49040957641603</v>
      </c>
      <c r="F100" s="8" cm="1">
        <f t="array" ref="F100">IF(_xll.DE(A100)&gt;0,_xll.MW(A100)/(602.2*_xll.DE(A100)),"")/$B100</f>
        <v>0.13723300902220123</v>
      </c>
      <c r="H100" s="4" t="s">
        <v>952</v>
      </c>
      <c r="I100" s="1" cm="1">
        <f t="array" ref="I100">_xll.H($H100,25)/$B100</f>
        <v>-190.37200000000001</v>
      </c>
      <c r="J100" s="1" cm="1">
        <f t="array" ref="J100">_xll.S($H100,25)/$B100</f>
        <v>243.50880319213869</v>
      </c>
      <c r="K100" s="1" cm="1">
        <f t="array" ref="K100">_xll.CP($H100,25)/$B100</f>
        <v>129.55146772972603</v>
      </c>
      <c r="L100" s="8" cm="1">
        <f t="array" ref="L100">IF(_xll.DE(H100)&gt;0,_xll.MW(H100)/(602.2*_xll.DE(H100)),"")/$B100</f>
        <v>0.17230557019364148</v>
      </c>
      <c r="N100" s="1">
        <f t="shared" si="13"/>
        <v>203.00000482177734</v>
      </c>
      <c r="O100" s="1">
        <f t="shared" si="14"/>
        <v>243.50880319213869</v>
      </c>
      <c r="P100" s="4" t="str">
        <f t="shared" si="15"/>
        <v>TeBr4</v>
      </c>
      <c r="Q100" s="1">
        <f t="shared" si="16"/>
        <v>-323.84160638427738</v>
      </c>
      <c r="R100" s="1">
        <f t="shared" si="17"/>
        <v>-190.37200000000001</v>
      </c>
      <c r="T100" s="1">
        <f t="shared" si="18"/>
        <v>138.49040957641603</v>
      </c>
      <c r="U100" s="1">
        <f t="shared" si="19"/>
        <v>129.55146772972603</v>
      </c>
      <c r="W100" s="8">
        <f t="shared" si="20"/>
        <v>0.13723300902220123</v>
      </c>
      <c r="X100" s="8">
        <f t="shared" si="21"/>
        <v>0.17230557019364148</v>
      </c>
    </row>
    <row r="101" spans="1:24">
      <c r="A101" s="4" t="s">
        <v>97</v>
      </c>
      <c r="B101" s="4">
        <v>1</v>
      </c>
      <c r="C101" s="1" cm="1">
        <f t="array" ref="C101">_xll.H($A101,25)/$B101</f>
        <v>-979.79995983886727</v>
      </c>
      <c r="D101" s="1" cm="1">
        <f t="array" ref="D101">_xll.S($A101,25)/$B101</f>
        <v>180.89999884033202</v>
      </c>
      <c r="E101" s="1" cm="1">
        <f t="array" ref="E101">_xll.CP($A101,25)/$B101</f>
        <v>116.80025531825905</v>
      </c>
      <c r="F101" s="8" cm="1">
        <f t="array" ref="F101">IF(_xll.DE(A101)&gt;0,_xll.MW(A101)/(602.2*_xll.DE(A101)),"")/$B101</f>
        <v>0.13805723538607095</v>
      </c>
      <c r="H101" s="4" t="s">
        <v>953</v>
      </c>
      <c r="I101" s="1" cm="1">
        <f t="array" ref="I101">_xll.H($H101,25)/$B101</f>
        <v>-760.69998864746094</v>
      </c>
      <c r="J101" s="1" cm="1">
        <f t="array" ref="J101">_xll.S($H101,25)/$B101</f>
        <v>224.70000390625</v>
      </c>
      <c r="K101" s="1" cm="1">
        <f t="array" ref="K101">_xll.CP($H101,25)/$B101</f>
        <v>121.00014561896884</v>
      </c>
      <c r="L101" s="8" cm="1">
        <f t="array" ref="L101">IF(_xll.DE(H101)&gt;0,_xll.MW(H101)/(602.2*_xll.DE(H101)),"")/$B101</f>
        <v>0.17141502849314566</v>
      </c>
      <c r="N101" s="1">
        <f t="shared" si="13"/>
        <v>180.89999884033202</v>
      </c>
      <c r="O101" s="1">
        <f t="shared" si="14"/>
        <v>224.70000390625</v>
      </c>
      <c r="P101" s="4" t="str">
        <f t="shared" si="15"/>
        <v>ZrBr4</v>
      </c>
      <c r="Q101" s="1">
        <f t="shared" si="16"/>
        <v>-979.79995983886727</v>
      </c>
      <c r="R101" s="1">
        <f t="shared" si="17"/>
        <v>-760.69998864746094</v>
      </c>
      <c r="T101" s="1">
        <f t="shared" si="18"/>
        <v>116.80025531825905</v>
      </c>
      <c r="U101" s="1">
        <f t="shared" si="19"/>
        <v>121.00014561896884</v>
      </c>
      <c r="W101" s="8">
        <f t="shared" si="20"/>
        <v>0.13805723538607095</v>
      </c>
      <c r="X101" s="8">
        <f t="shared" si="21"/>
        <v>0.17141502849314566</v>
      </c>
    </row>
    <row r="102" spans="1:24">
      <c r="A102" s="4" t="s">
        <v>27</v>
      </c>
      <c r="B102" s="4">
        <v>1</v>
      </c>
      <c r="C102" s="1" cm="1">
        <f t="array" ref="C102">_xll.H($A102,25)/$B102</f>
        <v>-188.69839361572267</v>
      </c>
      <c r="D102" s="1" cm="1">
        <f t="array" ref="D102">_xll.S($A102,25)/$B102</f>
        <v>194.55600000000001</v>
      </c>
      <c r="E102" s="1" cm="1">
        <f t="array" ref="E102">_xll.CP($A102,25)/$B102</f>
        <v>133.90652324770753</v>
      </c>
      <c r="F102" s="8" cm="1">
        <f t="array" ref="F102">IF(_xll.DE(A102)&gt;0,_xll.MW(A102)/(602.2*_xll.DE(A102)),"")/$B102</f>
        <v>0.14101053068126643</v>
      </c>
      <c r="H102" s="4" t="s">
        <v>954</v>
      </c>
      <c r="I102" s="1" cm="1">
        <f t="array" ref="I102">_xll.H($H102,25)/$B102</f>
        <v>-73.300002975463869</v>
      </c>
      <c r="J102" s="1" cm="1">
        <f t="array" ref="J102">_xll.S($H102,25)/$B102</f>
        <v>265.89999606323244</v>
      </c>
      <c r="K102" s="1" cm="1">
        <f t="array" ref="K102">_xll.CP($H102,25)/$B102</f>
        <v>134.92999386596679</v>
      </c>
      <c r="L102" s="8" t="e" cm="1">
        <f t="array" ref="L102">IF(_xll.DE(H102)&gt;0,_xll.MW(H102)/(602.2*_xll.DE(H102)),"")/$B102</f>
        <v>#VALUE!</v>
      </c>
      <c r="N102" s="1">
        <f t="shared" si="13"/>
        <v>194.55600000000001</v>
      </c>
      <c r="O102" s="1">
        <f t="shared" si="14"/>
        <v>265.89999606323244</v>
      </c>
      <c r="P102" s="4" t="str">
        <f t="shared" si="15"/>
        <v>SeBr4</v>
      </c>
      <c r="Q102" s="1">
        <f t="shared" si="16"/>
        <v>-188.69839361572267</v>
      </c>
      <c r="R102" s="1">
        <f t="shared" si="17"/>
        <v>-73.300002975463869</v>
      </c>
      <c r="T102" s="1">
        <f t="shared" si="18"/>
        <v>133.90652324770753</v>
      </c>
      <c r="U102" s="1">
        <f t="shared" si="19"/>
        <v>134.92999386596679</v>
      </c>
      <c r="W102" s="8" t="str">
        <f t="shared" si="20"/>
        <v/>
      </c>
      <c r="X102" s="8" t="str">
        <f t="shared" si="21"/>
        <v/>
      </c>
    </row>
    <row r="103" spans="1:24">
      <c r="A103" s="4" t="s">
        <v>121</v>
      </c>
      <c r="B103" s="4">
        <v>1</v>
      </c>
      <c r="C103" s="1" cm="1">
        <f t="array" ref="C103">_xll.H($A103,25)/$B103</f>
        <v>-512.95836169433596</v>
      </c>
      <c r="D103" s="1" cm="1">
        <f t="array" ref="D103">_xll.S($A103,25)/$B103</f>
        <v>219.99999468994142</v>
      </c>
      <c r="E103" s="1" cm="1">
        <f t="array" ref="E103">_xll.CP($A103,25)/$B103</f>
        <v>155.6412833171789</v>
      </c>
      <c r="F103" s="8" cm="1">
        <f t="array" ref="F103">IF(_xll.DE(A103)&gt;0,_xll.MW(A103)/(602.2*_xll.DE(A103)),"")/$B103</f>
        <v>0.15474657438853237</v>
      </c>
      <c r="H103" s="4" t="s">
        <v>955</v>
      </c>
      <c r="I103" s="1" cm="1">
        <f t="array" ref="I103">_xll.H($H103,25)/$B103</f>
        <v>-312.9999862060547</v>
      </c>
      <c r="J103" s="1" cm="1">
        <f t="array" ref="J103">_xll.S($H103,25)/$B103</f>
        <v>269.99999493408205</v>
      </c>
      <c r="K103" s="1" cm="1">
        <f t="array" ref="K103">_xll.CP($H103,25)/$B103</f>
        <v>155.46748746304891</v>
      </c>
      <c r="L103" s="8" t="e" cm="1">
        <f t="array" ref="L103">IF(_xll.DE(H103)&gt;0,_xll.MW(H103)/(602.2*_xll.DE(H103)),"")/$B103</f>
        <v>#VALUE!</v>
      </c>
      <c r="N103" s="1">
        <f t="shared" si="13"/>
        <v>219.99999468994142</v>
      </c>
      <c r="O103" s="1">
        <f t="shared" si="14"/>
        <v>269.99999493408205</v>
      </c>
      <c r="P103" s="4" t="str">
        <f t="shared" si="15"/>
        <v>WBr5</v>
      </c>
      <c r="Q103" s="1">
        <f t="shared" si="16"/>
        <v>-512.95836169433596</v>
      </c>
      <c r="R103" s="1">
        <f t="shared" si="17"/>
        <v>-312.9999862060547</v>
      </c>
      <c r="T103" s="1">
        <f t="shared" si="18"/>
        <v>155.6412833171789</v>
      </c>
      <c r="U103" s="1">
        <f t="shared" si="19"/>
        <v>155.46748746304891</v>
      </c>
      <c r="W103" s="8" t="str">
        <f t="shared" si="20"/>
        <v/>
      </c>
      <c r="X103" s="8" t="str">
        <f t="shared" si="21"/>
        <v/>
      </c>
    </row>
    <row r="104" spans="1:24">
      <c r="A104" s="4" t="s">
        <v>275</v>
      </c>
      <c r="B104" s="4">
        <v>1</v>
      </c>
      <c r="C104" s="1" cm="1">
        <f t="array" ref="C104">_xll.H($A104,25)/$B104</f>
        <v>-640.2356978759766</v>
      </c>
      <c r="D104" s="1" cm="1">
        <f t="array" ref="D104">_xll.S($A104,25)/$B104</f>
        <v>222.46300100708009</v>
      </c>
      <c r="E104" s="1" cm="1">
        <f t="array" ref="E104">_xll.CP($A104,25)/$B104</f>
        <v>138.78000039672852</v>
      </c>
      <c r="F104" s="8" cm="1">
        <f t="array" ref="F104">IF(_xll.DE(A104)&gt;0,_xll.MW(A104)/(602.2*_xll.DE(A104)),"")/$B104</f>
        <v>0.15478419430261231</v>
      </c>
      <c r="H104" s="4" t="s">
        <v>956</v>
      </c>
      <c r="I104" s="1" t="e" cm="1">
        <f t="array" ref="I104">_xll.H($H104,25)/$B104</f>
        <v>#VALUE!</v>
      </c>
      <c r="J104" s="1" t="e" cm="1">
        <f t="array" ref="J104">_xll.S($H104,25)/$B104</f>
        <v>#VALUE!</v>
      </c>
      <c r="K104" s="1" t="e" cm="1">
        <f t="array" ref="K104">_xll.CP($H104,25)/$B104</f>
        <v>#VALUE!</v>
      </c>
      <c r="L104" s="8" t="e" cm="1">
        <f t="array" ref="L104">IF(_xll.DE(H104)&gt;0,_xll.MW(H104)/(602.2*_xll.DE(H104)),"")/$B104</f>
        <v>#VALUE!</v>
      </c>
      <c r="N104" s="1" t="str">
        <f t="shared" si="13"/>
        <v/>
      </c>
      <c r="O104" s="1" t="str">
        <f t="shared" si="14"/>
        <v/>
      </c>
      <c r="P104" s="4" t="str">
        <f t="shared" si="15"/>
        <v>POBr3</v>
      </c>
      <c r="Q104" s="1" t="str">
        <f t="shared" si="16"/>
        <v/>
      </c>
      <c r="R104" s="1" t="str">
        <f t="shared" si="17"/>
        <v/>
      </c>
      <c r="T104" s="1" t="str">
        <f t="shared" si="18"/>
        <v/>
      </c>
      <c r="U104" s="1" t="str">
        <f t="shared" si="19"/>
        <v/>
      </c>
      <c r="W104" s="8" t="str">
        <f t="shared" si="20"/>
        <v/>
      </c>
      <c r="X104" s="8" t="str">
        <f t="shared" si="21"/>
        <v/>
      </c>
    </row>
    <row r="105" spans="1:24">
      <c r="A105" s="4" t="s">
        <v>153</v>
      </c>
      <c r="B105" s="4">
        <v>1</v>
      </c>
      <c r="C105" s="1" cm="1">
        <f t="array" ref="C105">_xll.H($A105,25)/$B105</f>
        <v>-527.18403192138669</v>
      </c>
      <c r="D105" s="1" cm="1">
        <f t="array" ref="D105">_xll.S($A105,25)/$B105</f>
        <v>200.00000097656252</v>
      </c>
      <c r="E105" s="1" cm="1">
        <f t="array" ref="E105">_xll.CP($A105,25)/$B105</f>
        <v>155.6417646841937</v>
      </c>
      <c r="F105" s="8" cm="1">
        <f t="array" ref="F105">IF(_xll.DE(A105)&gt;0,_xll.MW(A105)/(602.2*_xll.DE(A105)),"")/$B105</f>
        <v>0.15495040639449303</v>
      </c>
      <c r="H105" s="4" t="s">
        <v>957</v>
      </c>
      <c r="I105" s="1" cm="1">
        <f t="array" ref="I105">_xll.H($H105,25)/$B105</f>
        <v>-213.00000167846682</v>
      </c>
      <c r="J105" s="1" cm="1">
        <f t="array" ref="J105">_xll.S($H105,25)/$B105</f>
        <v>264.00000320434572</v>
      </c>
      <c r="K105" s="1" cm="1">
        <f t="array" ref="K105">_xll.CP($H105,25)/$B105</f>
        <v>0</v>
      </c>
      <c r="L105" s="8" t="e" cm="1">
        <f t="array" ref="L105">IF(_xll.DE(H105)&gt;0,_xll.MW(H105)/(602.2*_xll.DE(H105)),"")/$B105</f>
        <v>#VALUE!</v>
      </c>
      <c r="N105" s="1">
        <f t="shared" si="13"/>
        <v>200.00000097656252</v>
      </c>
      <c r="O105" s="1">
        <f t="shared" si="14"/>
        <v>264.00000320434572</v>
      </c>
      <c r="P105" s="4" t="str">
        <f t="shared" si="15"/>
        <v>MoBr5</v>
      </c>
      <c r="Q105" s="1">
        <f t="shared" si="16"/>
        <v>-527.18403192138669</v>
      </c>
      <c r="R105" s="1">
        <f t="shared" si="17"/>
        <v>-213.00000167846682</v>
      </c>
      <c r="T105" s="1">
        <f t="shared" si="18"/>
        <v>155.6417646841937</v>
      </c>
      <c r="U105" s="1">
        <f t="shared" si="19"/>
        <v>0</v>
      </c>
      <c r="W105" s="8" t="str">
        <f t="shared" si="20"/>
        <v/>
      </c>
      <c r="X105" s="8" t="str">
        <f t="shared" si="21"/>
        <v/>
      </c>
    </row>
    <row r="106" spans="1:24">
      <c r="A106" s="4" t="s">
        <v>214</v>
      </c>
      <c r="B106" s="4">
        <v>1</v>
      </c>
      <c r="C106" s="1" cm="1">
        <f t="array" ref="C106">_xll.H($A106,25)/$B106</f>
        <v>-734.71036169433592</v>
      </c>
      <c r="D106" s="1" cm="1">
        <f t="array" ref="D106">_xll.S($A106,25)/$B106</f>
        <v>244.34559042358399</v>
      </c>
      <c r="E106" s="1" cm="1">
        <f t="array" ref="E106">_xll.CP($A106,25)/$B106</f>
        <v>150.624</v>
      </c>
      <c r="F106" s="8" cm="1">
        <f t="array" ref="F106">IF(_xll.DE(A106)&gt;0,_xll.MW(A106)/(602.2*_xll.DE(A106)),"")/$B106</f>
        <v>0.1573417065814694</v>
      </c>
      <c r="H106" s="4" t="s">
        <v>958</v>
      </c>
      <c r="I106" s="1" t="e" cm="1">
        <f t="array" ref="I106">_xll.H($H106,25)/$B106</f>
        <v>#VALUE!</v>
      </c>
      <c r="J106" s="1" t="e" cm="1">
        <f t="array" ref="J106">_xll.S($H106,25)/$B106</f>
        <v>#VALUE!</v>
      </c>
      <c r="K106" s="1" t="e" cm="1">
        <f t="array" ref="K106">_xll.CP($H106,25)/$B106</f>
        <v>#VALUE!</v>
      </c>
      <c r="L106" s="8" t="e" cm="1">
        <f t="array" ref="L106">IF(_xll.DE(H106)&gt;0,_xll.MW(H106)/(602.2*_xll.DE(H106)),"")/$B106</f>
        <v>#VALUE!</v>
      </c>
      <c r="N106" s="1" t="str">
        <f t="shared" si="13"/>
        <v/>
      </c>
      <c r="O106" s="1" t="str">
        <f t="shared" si="14"/>
        <v/>
      </c>
      <c r="P106" s="4" t="str">
        <f t="shared" si="15"/>
        <v>VOBr3</v>
      </c>
      <c r="Q106" s="1" t="str">
        <f t="shared" si="16"/>
        <v/>
      </c>
      <c r="R106" s="1" t="str">
        <f t="shared" si="17"/>
        <v/>
      </c>
      <c r="T106" s="1" t="str">
        <f t="shared" si="18"/>
        <v/>
      </c>
      <c r="U106" s="1" t="str">
        <f t="shared" si="19"/>
        <v/>
      </c>
      <c r="W106" s="8" t="str">
        <f t="shared" si="20"/>
        <v/>
      </c>
      <c r="X106" s="8" t="str">
        <f t="shared" si="21"/>
        <v/>
      </c>
    </row>
    <row r="107" spans="1:24">
      <c r="A107" s="4" t="s">
        <v>284</v>
      </c>
      <c r="B107" s="4">
        <v>1</v>
      </c>
      <c r="C107" s="1" cm="1">
        <f t="array" ref="C107">_xll.H($A107,25)/$B107</f>
        <v>-797.47042553710935</v>
      </c>
      <c r="D107" s="1" cm="1">
        <f t="array" ref="D107">_xll.S($A107,25)/$B107</f>
        <v>210.45519680786134</v>
      </c>
      <c r="E107" s="1" cm="1">
        <f t="array" ref="E107">_xll.CP($A107,25)/$B107</f>
        <v>147.90093887004937</v>
      </c>
      <c r="F107" s="8" cm="1">
        <f t="array" ref="F107">IF(_xll.DE(A107)&gt;0,_xll.MW(A107)/(602.2*_xll.DE(A107)),"")/$B107</f>
        <v>0.1613815128584011</v>
      </c>
      <c r="H107" s="4" t="s">
        <v>959</v>
      </c>
      <c r="I107" s="1" cm="1">
        <f t="array" ref="I107">_xll.H($H107,25)/$B107</f>
        <v>-556.05402136230475</v>
      </c>
      <c r="J107" s="1" cm="1">
        <f t="array" ref="J107">_xll.S($H107,25)/$B107</f>
        <v>258.78039361572269</v>
      </c>
      <c r="K107" s="1" cm="1">
        <f t="array" ref="K107">_xll.CP($H107,25)/$B107</f>
        <v>147.90401055908202</v>
      </c>
      <c r="L107" s="8" t="e" cm="1">
        <f t="array" ref="L107">IF(_xll.DE(H107)&gt;0,_xll.MW(H107)/(602.2*_xll.DE(H107)),"")/$B107</f>
        <v>#VALUE!</v>
      </c>
      <c r="N107" s="1">
        <f t="shared" si="13"/>
        <v>210.45519680786134</v>
      </c>
      <c r="O107" s="1">
        <f t="shared" si="14"/>
        <v>258.78039361572269</v>
      </c>
      <c r="P107" s="4" t="str">
        <f t="shared" si="15"/>
        <v>NbBr5</v>
      </c>
      <c r="Q107" s="1">
        <f t="shared" si="16"/>
        <v>-797.47042553710935</v>
      </c>
      <c r="R107" s="1">
        <f t="shared" si="17"/>
        <v>-556.05402136230475</v>
      </c>
      <c r="T107" s="1">
        <f t="shared" si="18"/>
        <v>147.90093887004937</v>
      </c>
      <c r="U107" s="1">
        <f t="shared" si="19"/>
        <v>147.90401055908202</v>
      </c>
      <c r="W107" s="8" t="str">
        <f t="shared" si="20"/>
        <v/>
      </c>
      <c r="X107" s="8" t="str">
        <f t="shared" si="21"/>
        <v/>
      </c>
    </row>
    <row r="108" spans="1:24">
      <c r="A108" s="4" t="s">
        <v>149</v>
      </c>
      <c r="B108" s="4">
        <v>1</v>
      </c>
      <c r="C108" s="1" cm="1">
        <f t="array" ref="C108">_xll.H($A108,25)/$B108</f>
        <v>-858.97521276855468</v>
      </c>
      <c r="D108" s="1" cm="1">
        <f t="array" ref="D108">_xll.S($A108,25)/$B108</f>
        <v>221.75200000000001</v>
      </c>
      <c r="E108" s="1" cm="1">
        <f t="array" ref="E108">_xll.CP($A108,25)/$B108</f>
        <v>147.89998846435549</v>
      </c>
      <c r="F108" s="8" cm="1">
        <f t="array" ref="F108">IF(_xll.DE(A108)&gt;0,_xll.MW(A108)/(602.2*_xll.DE(A108)),"")/$B108</f>
        <v>0.16164140610416858</v>
      </c>
      <c r="H108" s="4" t="s">
        <v>960</v>
      </c>
      <c r="I108" s="1" cm="1">
        <f t="array" ref="I108">_xll.H($H108,25)/$B108</f>
        <v>-605.59997180175787</v>
      </c>
      <c r="J108" s="1" cm="1">
        <f t="array" ref="J108">_xll.S($H108,25)/$B108</f>
        <v>239.80000091552736</v>
      </c>
      <c r="K108" s="1" cm="1">
        <f t="array" ref="K108">_xll.CP($H108,25)/$B108</f>
        <v>155.71086983162766</v>
      </c>
      <c r="L108" s="8" cm="1">
        <f t="array" ref="L108">IF(_xll.DE(H108)&gt;0,_xll.MW(H108)/(602.2*_xll.DE(H108)),"")/$B108</f>
        <v>0.1931687708279268</v>
      </c>
      <c r="N108" s="1">
        <f t="shared" si="13"/>
        <v>221.75200000000001</v>
      </c>
      <c r="O108" s="1">
        <f t="shared" si="14"/>
        <v>239.80000091552736</v>
      </c>
      <c r="P108" s="4" t="str">
        <f t="shared" si="15"/>
        <v>TaBr5</v>
      </c>
      <c r="Q108" s="1">
        <f t="shared" si="16"/>
        <v>-858.97521276855468</v>
      </c>
      <c r="R108" s="1">
        <f t="shared" si="17"/>
        <v>-605.59997180175787</v>
      </c>
      <c r="T108" s="1">
        <f t="shared" si="18"/>
        <v>147.89998846435549</v>
      </c>
      <c r="U108" s="1">
        <f t="shared" si="19"/>
        <v>155.71086983162766</v>
      </c>
      <c r="W108" s="8">
        <f t="shared" si="20"/>
        <v>0.16164140610416858</v>
      </c>
      <c r="X108" s="8">
        <f t="shared" si="21"/>
        <v>0.1931687708279268</v>
      </c>
    </row>
    <row r="109" spans="1:24">
      <c r="A109" s="4" t="s">
        <v>268</v>
      </c>
      <c r="B109" s="4">
        <v>1</v>
      </c>
      <c r="C109" s="1" cm="1">
        <f t="array" ref="C109">_xll.H($A109,25)/$B109</f>
        <v>-444.75918084716801</v>
      </c>
      <c r="D109" s="1" cm="1">
        <f t="array" ref="D109">_xll.S($A109,25)/$B109</f>
        <v>203.71898617553711</v>
      </c>
      <c r="E109" s="1" cm="1">
        <f t="array" ref="E109">_xll.CP($A109,25)/$B109</f>
        <v>146.44</v>
      </c>
      <c r="F109" s="8" cm="1">
        <f t="array" ref="F109">IF(_xll.DE(A109)&gt;0,_xll.MW(A109)/(602.2*_xll.DE(A109)),"")/$B109</f>
        <v>0.16466509422179026</v>
      </c>
      <c r="H109" s="4" t="s">
        <v>961</v>
      </c>
      <c r="I109" s="1" t="e" cm="1">
        <f t="array" ref="I109">_xll.H($H109,25)/$B109</f>
        <v>#VALUE!</v>
      </c>
      <c r="J109" s="1" t="e" cm="1">
        <f t="array" ref="J109">_xll.S($H109,25)/$B109</f>
        <v>#VALUE!</v>
      </c>
      <c r="K109" s="1" t="e" cm="1">
        <f t="array" ref="K109">_xll.CP($H109,25)/$B109</f>
        <v>#VALUE!</v>
      </c>
      <c r="L109" s="8" t="e" cm="1">
        <f t="array" ref="L109">IF(_xll.DE(H109)&gt;0,_xll.MW(H109)/(602.2*_xll.DE(H109)),"")/$B109</f>
        <v>#VALUE!</v>
      </c>
      <c r="N109" s="1" t="str">
        <f t="shared" si="13"/>
        <v/>
      </c>
      <c r="O109" s="1" t="str">
        <f t="shared" si="14"/>
        <v/>
      </c>
      <c r="P109" s="4" t="str">
        <f t="shared" si="15"/>
        <v>PBr5</v>
      </c>
      <c r="Q109" s="1" t="str">
        <f t="shared" si="16"/>
        <v/>
      </c>
      <c r="R109" s="1" t="str">
        <f t="shared" si="17"/>
        <v/>
      </c>
      <c r="T109" s="1" t="str">
        <f t="shared" si="18"/>
        <v/>
      </c>
      <c r="U109" s="1" t="str">
        <f t="shared" si="19"/>
        <v/>
      </c>
      <c r="W109" s="8" t="str">
        <f t="shared" si="20"/>
        <v/>
      </c>
      <c r="X109" s="8" t="str">
        <f t="shared" si="21"/>
        <v/>
      </c>
    </row>
    <row r="110" spans="1:24">
      <c r="A110" s="4" t="s">
        <v>178</v>
      </c>
      <c r="B110" s="4">
        <v>1</v>
      </c>
      <c r="C110" s="1" cm="1">
        <f t="array" ref="C110">_xll.H($A110,25)/$B110</f>
        <v>-1552.3020502929687</v>
      </c>
      <c r="D110" s="1" cm="1">
        <f t="array" ref="D110">_xll.S($A110,25)/$B110</f>
        <v>245.60080319213867</v>
      </c>
      <c r="E110" s="1" cm="1">
        <f t="array" ref="E110">_xll.CP($A110,25)/$B110</f>
        <v>301.24799999999999</v>
      </c>
      <c r="F110" s="8" cm="1">
        <f t="array" ref="F110">IF(_xll.DE(A110)&gt;0,_xll.MW(A110)/(602.2*_xll.DE(A110)),"")/$B110</f>
        <v>0.17105855851787516</v>
      </c>
      <c r="H110" s="4" t="s">
        <v>962</v>
      </c>
      <c r="I110" s="1" t="e" cm="1">
        <f t="array" ref="I110">_xll.H($H110,25)/$B110</f>
        <v>#VALUE!</v>
      </c>
      <c r="J110" s="1" t="e" cm="1">
        <f t="array" ref="J110">_xll.S($H110,25)/$B110</f>
        <v>#VALUE!</v>
      </c>
      <c r="K110" s="1" t="e" cm="1">
        <f t="array" ref="K110">_xll.CP($H110,25)/$B110</f>
        <v>#VALUE!</v>
      </c>
      <c r="L110" s="8" t="e" cm="1">
        <f t="array" ref="L110">IF(_xll.DE(H110)&gt;0,_xll.MW(H110)/(602.2*_xll.DE(H110)),"")/$B110</f>
        <v>#VALUE!</v>
      </c>
      <c r="N110" s="1" t="str">
        <f t="shared" si="13"/>
        <v/>
      </c>
      <c r="O110" s="1" t="str">
        <f t="shared" si="14"/>
        <v/>
      </c>
      <c r="P110" s="4" t="str">
        <f t="shared" si="15"/>
        <v>FeBr2*4H2O</v>
      </c>
      <c r="Q110" s="1" t="str">
        <f t="shared" si="16"/>
        <v/>
      </c>
      <c r="R110" s="1" t="str">
        <f t="shared" si="17"/>
        <v/>
      </c>
      <c r="T110" s="1" t="str">
        <f t="shared" si="18"/>
        <v/>
      </c>
      <c r="U110" s="1" t="str">
        <f t="shared" si="19"/>
        <v/>
      </c>
      <c r="W110" s="8" t="str">
        <f t="shared" si="20"/>
        <v/>
      </c>
      <c r="X110" s="8" t="str">
        <f t="shared" si="21"/>
        <v/>
      </c>
    </row>
    <row r="111" spans="1:24">
      <c r="A111" s="4" t="s">
        <v>306</v>
      </c>
      <c r="B111" s="4">
        <v>1</v>
      </c>
      <c r="C111" s="1" cm="1">
        <f t="array" ref="C111">_xll.H($A111,25)/$B111</f>
        <v>-1687.000981201172</v>
      </c>
      <c r="D111" s="1" cm="1">
        <f t="array" ref="D111">_xll.S($A111,25)/$B111</f>
        <v>303.00109063720703</v>
      </c>
      <c r="E111" s="1" cm="1">
        <f t="array" ref="E111">_xll.CP($A111,25)/$B111</f>
        <v>0</v>
      </c>
      <c r="F111" s="8" cm="1">
        <f t="array" ref="F111">IF(_xll.DE(A111)&gt;0,_xll.MW(A111)/(602.2*_xll.DE(A111)),"")/$B111</f>
        <v>0.171791395726198</v>
      </c>
      <c r="H111" s="4" t="s">
        <v>963</v>
      </c>
      <c r="I111" s="1" cm="1">
        <f t="array" ref="I111">_xll.H($H111,25)/$B111</f>
        <v>-1539.0000253906251</v>
      </c>
      <c r="J111" s="1" cm="1">
        <f t="array" ref="J111">_xll.S($H111,25)/$B111</f>
        <v>292.9999924926758</v>
      </c>
      <c r="K111" s="1" cm="1">
        <f t="array" ref="K111">_xll.CP($H111,25)/$B111</f>
        <v>0</v>
      </c>
      <c r="L111" s="8" t="e" cm="1">
        <f t="array" ref="L111">IF(_xll.DE(H111)&gt;0,_xll.MW(H111)/(602.2*_xll.DE(H111)),"")/$B111</f>
        <v>#VALUE!</v>
      </c>
      <c r="N111" s="1">
        <f t="shared" si="13"/>
        <v>303.00109063720703</v>
      </c>
      <c r="O111" s="1">
        <f t="shared" si="14"/>
        <v>292.9999924926758</v>
      </c>
      <c r="P111" s="4" t="str">
        <f t="shared" si="15"/>
        <v>MnBr2*4H2O</v>
      </c>
      <c r="Q111" s="1">
        <f t="shared" si="16"/>
        <v>-1687.000981201172</v>
      </c>
      <c r="R111" s="1">
        <f t="shared" si="17"/>
        <v>-1539.0000253906251</v>
      </c>
      <c r="T111" s="1">
        <f t="shared" si="18"/>
        <v>0</v>
      </c>
      <c r="U111" s="1">
        <f t="shared" si="19"/>
        <v>0</v>
      </c>
      <c r="W111" s="8" t="str">
        <f t="shared" si="20"/>
        <v/>
      </c>
      <c r="X111" s="8" t="str">
        <f t="shared" si="21"/>
        <v/>
      </c>
    </row>
    <row r="112" spans="1:24">
      <c r="A112" s="4" t="s">
        <v>199</v>
      </c>
      <c r="B112" s="4">
        <v>1</v>
      </c>
      <c r="C112" s="1" cm="1">
        <f t="array" ref="C112">_xll.H($A112,25)/$B112</f>
        <v>-1039.0000229492189</v>
      </c>
      <c r="D112" s="1" cm="1">
        <f t="array" ref="D112">_xll.S($A112,25)/$B112</f>
        <v>242.70128787231445</v>
      </c>
      <c r="E112" s="1" cm="1">
        <f t="array" ref="E112">_xll.CP($A112,25)/$B112</f>
        <v>144.57808002083232</v>
      </c>
      <c r="F112" s="8" cm="1">
        <f t="array" ref="F112">IF(_xll.DE(A112)&gt;0,_xll.MW(A112)/(602.2*_xll.DE(A112)),"")/$B112</f>
        <v>0.18100469592120616</v>
      </c>
      <c r="H112" s="4" t="s">
        <v>964</v>
      </c>
      <c r="I112" s="1" cm="1">
        <f t="array" ref="I112">_xll.H($H112,25)/$B112</f>
        <v>-810.8592127685547</v>
      </c>
      <c r="J112" s="1" cm="1">
        <f t="array" ref="J112">_xll.S($H112,25)/$B112</f>
        <v>292.88</v>
      </c>
      <c r="K112" s="1" cm="1">
        <f t="array" ref="K112">_xll.CP($H112,25)/$B112</f>
        <v>160.63771630860563</v>
      </c>
      <c r="L112" s="8" t="e" cm="1">
        <f t="array" ref="L112">IF(_xll.DE(H112)&gt;0,_xll.MW(H112)/(602.2*_xll.DE(H112)),"")/$B112</f>
        <v>#VALUE!</v>
      </c>
      <c r="N112" s="1">
        <f t="shared" si="13"/>
        <v>242.70128787231445</v>
      </c>
      <c r="O112" s="1">
        <f t="shared" si="14"/>
        <v>292.88</v>
      </c>
      <c r="P112" s="4" t="str">
        <f t="shared" si="15"/>
        <v>UBr5</v>
      </c>
      <c r="Q112" s="1">
        <f t="shared" si="16"/>
        <v>-1039.0000229492189</v>
      </c>
      <c r="R112" s="1">
        <f t="shared" si="17"/>
        <v>-810.8592127685547</v>
      </c>
      <c r="T112" s="1">
        <f t="shared" si="18"/>
        <v>144.57808002083232</v>
      </c>
      <c r="U112" s="1">
        <f t="shared" si="19"/>
        <v>160.63771630860563</v>
      </c>
      <c r="W112" s="8" t="str">
        <f t="shared" si="20"/>
        <v/>
      </c>
      <c r="X112" s="8" t="str">
        <f t="shared" si="21"/>
        <v/>
      </c>
    </row>
    <row r="113" spans="1:24">
      <c r="A113" s="4" t="s">
        <v>252</v>
      </c>
      <c r="B113" s="4">
        <v>1</v>
      </c>
      <c r="C113" s="1" cm="1">
        <f t="array" ref="C113">_xll.H($A113,25)/$B113</f>
        <v>-1143.0000285644533</v>
      </c>
      <c r="D113" s="1" cm="1">
        <f t="array" ref="D113">_xll.S($A113,25)/$B113</f>
        <v>238.50000244140625</v>
      </c>
      <c r="E113" s="1" cm="1">
        <f t="array" ref="E113">_xll.CP($A113,25)/$B113</f>
        <v>155.67392656127839</v>
      </c>
      <c r="F113" s="8" cm="1">
        <f t="array" ref="F113">IF(_xll.DE(A113)&gt;0,_xll.MW(A113)/(602.2*_xll.DE(A113)),"")/$B113</f>
        <v>0.18128754236199032</v>
      </c>
      <c r="H113" s="4" t="s">
        <v>965</v>
      </c>
      <c r="I113" s="1" cm="1">
        <f t="array" ref="I113">_xll.H($H113,25)/$B113</f>
        <v>-862.322361694336</v>
      </c>
      <c r="J113" s="1" cm="1">
        <f t="array" ref="J113">_xll.S($H113,25)/$B113</f>
        <v>288.69600000000003</v>
      </c>
      <c r="K113" s="1" cm="1">
        <f t="array" ref="K113">_xll.CP($H113,25)/$B113</f>
        <v>161.55747325945208</v>
      </c>
      <c r="L113" s="8" t="e" cm="1">
        <f t="array" ref="L113">IF(_xll.DE(H113)&gt;0,_xll.MW(H113)/(602.2*_xll.DE(H113)),"")/$B113</f>
        <v>#VALUE!</v>
      </c>
      <c r="N113" s="1">
        <f t="shared" si="13"/>
        <v>238.50000244140625</v>
      </c>
      <c r="O113" s="1">
        <f t="shared" si="14"/>
        <v>288.69600000000003</v>
      </c>
      <c r="P113" s="4" t="str">
        <f t="shared" si="15"/>
        <v>PaBr5</v>
      </c>
      <c r="Q113" s="1">
        <f t="shared" si="16"/>
        <v>-1143.0000285644533</v>
      </c>
      <c r="R113" s="1">
        <f t="shared" si="17"/>
        <v>-862.322361694336</v>
      </c>
      <c r="T113" s="1">
        <f t="shared" si="18"/>
        <v>155.67392656127839</v>
      </c>
      <c r="U113" s="1">
        <f t="shared" si="19"/>
        <v>161.55747325945208</v>
      </c>
      <c r="W113" s="8" t="str">
        <f t="shared" si="20"/>
        <v/>
      </c>
      <c r="X113" s="8" t="str">
        <f t="shared" si="21"/>
        <v/>
      </c>
    </row>
    <row r="114" spans="1:24">
      <c r="A114" s="4" t="s">
        <v>122</v>
      </c>
      <c r="B114" s="4">
        <v>1</v>
      </c>
      <c r="C114" s="1" cm="1">
        <f t="array" ref="C114">_xll.H($A114,25)/$B114</f>
        <v>-598.29999755859376</v>
      </c>
      <c r="D114" s="1" cm="1">
        <f t="array" ref="D114">_xll.S($A114,25)/$B114</f>
        <v>238.488</v>
      </c>
      <c r="E114" s="1" cm="1">
        <f t="array" ref="E114">_xll.CP($A114,25)/$B114</f>
        <v>175.41975524047447</v>
      </c>
      <c r="F114" s="8" cm="1">
        <f t="array" ref="F114">IF(_xll.DE(A114)&gt;0,_xll.MW(A114)/(602.2*_xll.DE(A114)),"")/$B114</f>
        <v>0.18707825197230929</v>
      </c>
      <c r="H114" s="4" t="s">
        <v>966</v>
      </c>
      <c r="I114" s="1" cm="1">
        <f t="array" ref="I114">_xll.H($H114,25)/$B114</f>
        <v>-343.08800000000002</v>
      </c>
      <c r="J114" s="1" cm="1">
        <f t="array" ref="J114">_xll.S($H114,25)/$B114</f>
        <v>313.8</v>
      </c>
      <c r="K114" s="1" cm="1">
        <f t="array" ref="K114">_xll.CP($H114,25)/$B114</f>
        <v>182.15014504838558</v>
      </c>
      <c r="L114" s="8" cm="1">
        <f t="array" ref="L114">IF(_xll.DE(H114)&gt;0,_xll.MW(H114)/(602.2*_xll.DE(H114)),"")/$B114</f>
        <v>0.15962340760996754</v>
      </c>
      <c r="N114" s="1">
        <f t="shared" si="13"/>
        <v>238.488</v>
      </c>
      <c r="O114" s="1">
        <f t="shared" si="14"/>
        <v>313.8</v>
      </c>
      <c r="P114" s="4" t="str">
        <f t="shared" si="15"/>
        <v>WBr6</v>
      </c>
      <c r="Q114" s="1">
        <f t="shared" si="16"/>
        <v>-598.29999755859376</v>
      </c>
      <c r="R114" s="1">
        <f t="shared" si="17"/>
        <v>-343.08800000000002</v>
      </c>
      <c r="T114" s="1">
        <f t="shared" si="18"/>
        <v>175.41975524047447</v>
      </c>
      <c r="U114" s="1">
        <f t="shared" si="19"/>
        <v>182.15014504838558</v>
      </c>
      <c r="W114" s="8">
        <f t="shared" si="20"/>
        <v>0.18707825197230929</v>
      </c>
      <c r="X114" s="8">
        <f t="shared" si="21"/>
        <v>0.15962340760996754</v>
      </c>
    </row>
    <row r="115" spans="1:24">
      <c r="A115" s="4" t="s">
        <v>6</v>
      </c>
      <c r="B115" s="4">
        <v>1</v>
      </c>
      <c r="C115" s="1" cm="1">
        <f t="array" ref="C115">_xll.H($A115,25)/$B115</f>
        <v>-593.7095744628906</v>
      </c>
      <c r="D115" s="1" cm="1">
        <f t="array" ref="D115">_xll.S($A115,25)/$B115</f>
        <v>238.488</v>
      </c>
      <c r="E115" s="1" cm="1">
        <f t="array" ref="E115">_xll.CP($A115,25)/$B115</f>
        <v>175.41802499159274</v>
      </c>
      <c r="F115" s="8" cm="1">
        <f t="array" ref="F115">IF(_xll.DE(A115)&gt;0,_xll.MW(A115)/(602.2*_xll.DE(A115)),"")/$B115</f>
        <v>0.18707825197230929</v>
      </c>
      <c r="H115" s="4" t="s">
        <v>967</v>
      </c>
      <c r="I115" s="1" t="e" cm="1">
        <f t="array" ref="I115">_xll.H($H115,25)/$B115</f>
        <v>#VALUE!</v>
      </c>
      <c r="J115" s="1" t="e" cm="1">
        <f t="array" ref="J115">_xll.S($H115,25)/$B115</f>
        <v>#VALUE!</v>
      </c>
      <c r="K115" s="1" t="e" cm="1">
        <f t="array" ref="K115">_xll.CP($H115,25)/$B115</f>
        <v>#VALUE!</v>
      </c>
      <c r="L115" s="8" t="e" cm="1">
        <f t="array" ref="L115">IF(_xll.DE(H115)&gt;0,_xll.MW(H115)/(602.2*_xll.DE(H115)),"")/$B115</f>
        <v>#VALUE!</v>
      </c>
      <c r="N115" s="1" t="str">
        <f t="shared" si="13"/>
        <v/>
      </c>
      <c r="O115" s="1" t="str">
        <f t="shared" si="14"/>
        <v/>
      </c>
      <c r="P115" s="4" t="str">
        <f t="shared" si="15"/>
        <v>WBr6(A)</v>
      </c>
      <c r="Q115" s="1" t="str">
        <f t="shared" si="16"/>
        <v/>
      </c>
      <c r="R115" s="1" t="str">
        <f t="shared" si="17"/>
        <v/>
      </c>
      <c r="T115" s="1" t="str">
        <f t="shared" si="18"/>
        <v/>
      </c>
      <c r="U115" s="1" t="str">
        <f t="shared" si="19"/>
        <v/>
      </c>
      <c r="W115" s="8" t="str">
        <f t="shared" si="20"/>
        <v/>
      </c>
      <c r="X115" s="8" t="str">
        <f t="shared" si="21"/>
        <v/>
      </c>
    </row>
    <row r="116" spans="1:24">
      <c r="A116" s="4" t="s">
        <v>10</v>
      </c>
      <c r="B116" s="4">
        <v>1</v>
      </c>
      <c r="C116" s="1" cm="1">
        <f t="array" ref="C116">_xll.H($A116,25)/$B116</f>
        <v>-572.87703906249999</v>
      </c>
      <c r="D116" s="1" cm="1">
        <f t="array" ref="D116">_xll.S($A116,25)/$B116</f>
        <v>280.60399230957034</v>
      </c>
      <c r="E116" s="1" cm="1">
        <f t="array" ref="E116">_xll.CP($A116,25)/$B116</f>
        <v>188.28</v>
      </c>
      <c r="F116" s="8" cm="1">
        <f t="array" ref="F116">IF(_xll.DE(A116)&gt;0,_xll.MW(A116)/(602.2*_xll.DE(A116)),"")/$B116</f>
        <v>0.18707825197230929</v>
      </c>
      <c r="H116" s="4" t="s">
        <v>968</v>
      </c>
      <c r="I116" s="1" t="e" cm="1">
        <f t="array" ref="I116">_xll.H($H116,25)/$B116</f>
        <v>#VALUE!</v>
      </c>
      <c r="J116" s="1" t="e" cm="1">
        <f t="array" ref="J116">_xll.S($H116,25)/$B116</f>
        <v>#VALUE!</v>
      </c>
      <c r="K116" s="1" t="e" cm="1">
        <f t="array" ref="K116">_xll.CP($H116,25)/$B116</f>
        <v>#VALUE!</v>
      </c>
      <c r="L116" s="8" t="e" cm="1">
        <f t="array" ref="L116">IF(_xll.DE(H116)&gt;0,_xll.MW(H116)/(602.2*_xll.DE(H116)),"")/$B116</f>
        <v>#VALUE!</v>
      </c>
      <c r="N116" s="1" t="str">
        <f t="shared" si="13"/>
        <v/>
      </c>
      <c r="O116" s="1" t="str">
        <f t="shared" si="14"/>
        <v/>
      </c>
      <c r="P116" s="4" t="str">
        <f t="shared" si="15"/>
        <v>WBr6(B)</v>
      </c>
      <c r="Q116" s="1" t="str">
        <f t="shared" si="16"/>
        <v/>
      </c>
      <c r="R116" s="1" t="str">
        <f t="shared" si="17"/>
        <v/>
      </c>
      <c r="T116" s="1" t="str">
        <f t="shared" si="18"/>
        <v/>
      </c>
      <c r="U116" s="1" t="str">
        <f t="shared" si="19"/>
        <v/>
      </c>
      <c r="W116" s="8" t="str">
        <f t="shared" si="20"/>
        <v/>
      </c>
      <c r="X116" s="8" t="str">
        <f t="shared" si="21"/>
        <v/>
      </c>
    </row>
    <row r="117" spans="1:24">
      <c r="A117" s="1" t="s">
        <v>363</v>
      </c>
      <c r="B117" s="4">
        <v>1</v>
      </c>
      <c r="C117" s="1" cm="1">
        <f t="array" ref="C117">_xll.H($A117,25)/$B117</f>
        <v>-2113.0000588378907</v>
      </c>
      <c r="D117" s="1" cm="1">
        <f t="array" ref="D117">_xll.S($A117,25)/$B117</f>
        <v>349.00000042724611</v>
      </c>
      <c r="E117" s="1" cm="1">
        <f t="array" ref="E117">_xll.CP($A117,25)/$B117</f>
        <v>0</v>
      </c>
      <c r="F117" s="8" cm="1">
        <f t="array" ref="F117">IF(_xll.DE(A117)&gt;0,_xll.MW(A117)/(602.2*_xll.DE(A117)),"")/$B117</f>
        <v>0.20535485525152411</v>
      </c>
      <c r="H117" s="1" t="s">
        <v>969</v>
      </c>
      <c r="I117" s="1" cm="1">
        <f t="array" ref="I117">_xll.H($H117,25)/$B117</f>
        <v>-2019.6169787597657</v>
      </c>
      <c r="J117" s="1" cm="1">
        <f t="array" ref="J117">_xll.S($H117,25)/$B117</f>
        <v>374.47629956054686</v>
      </c>
      <c r="K117" s="1" cm="1">
        <f t="array" ref="K117">_xll.CP($H117,25)/$B117</f>
        <v>0</v>
      </c>
      <c r="L117" s="8" cm="1">
        <f t="array" ref="L117">IF(_xll.DE(H117)&gt;0,_xll.MW(H117)/(602.2*_xll.DE(H117)),"")/$B117</f>
        <v>0.22062253372582075</v>
      </c>
      <c r="N117" s="1">
        <f t="shared" si="13"/>
        <v>349.00000042724611</v>
      </c>
      <c r="O117" s="1">
        <f t="shared" si="14"/>
        <v>374.47629956054686</v>
      </c>
      <c r="P117" s="4" t="str">
        <f t="shared" si="15"/>
        <v>CoBr2*6H2O</v>
      </c>
      <c r="Q117" s="1">
        <f t="shared" si="16"/>
        <v>-2113.0000588378907</v>
      </c>
      <c r="R117" s="1">
        <f t="shared" si="17"/>
        <v>-2019.6169787597657</v>
      </c>
      <c r="T117" s="1">
        <f t="shared" si="18"/>
        <v>0</v>
      </c>
      <c r="U117" s="1">
        <f t="shared" si="19"/>
        <v>0</v>
      </c>
      <c r="W117" s="8">
        <f t="shared" si="20"/>
        <v>0.20535485525152411</v>
      </c>
      <c r="X117" s="8">
        <f t="shared" si="21"/>
        <v>0.22062253372582075</v>
      </c>
    </row>
    <row r="118" spans="1:24">
      <c r="A118" s="4" t="s">
        <v>204</v>
      </c>
      <c r="B118" s="4">
        <v>1</v>
      </c>
      <c r="C118" s="1" cm="1">
        <f t="array" ref="C118">_xll.H($A118,25)/$B118</f>
        <v>-1066.4999783935548</v>
      </c>
      <c r="D118" s="1" cm="1">
        <f t="array" ref="D118">_xll.S($A118,25)/$B118</f>
        <v>285.49999884033207</v>
      </c>
      <c r="E118" s="1" cm="1">
        <f t="array" ref="E118">_xll.CP($A118,25)/$B118</f>
        <v>175.69840089795818</v>
      </c>
      <c r="F118" s="8" cm="1">
        <f t="array" ref="F118">IF(_xll.DE(A118)&gt;0,_xll.MW(A118)/(602.2*_xll.DE(A118)),"")/$B118</f>
        <v>0.20791676904162312</v>
      </c>
      <c r="H118" s="4" t="s">
        <v>970</v>
      </c>
      <c r="I118" s="1" t="e" cm="1">
        <f t="array" ref="I118">_xll.H($H118,25)/$B118</f>
        <v>#VALUE!</v>
      </c>
      <c r="J118" s="1" t="e" cm="1">
        <f t="array" ref="J118">_xll.S($H118,25)/$B118</f>
        <v>#VALUE!</v>
      </c>
      <c r="K118" s="1" t="e" cm="1">
        <f t="array" ref="K118">_xll.CP($H118,25)/$B118</f>
        <v>#VALUE!</v>
      </c>
      <c r="L118" s="8" t="e" cm="1">
        <f t="array" ref="L118">IF(_xll.DE(H118)&gt;0,_xll.MW(H118)/(602.2*_xll.DE(H118)),"")/$B118</f>
        <v>#VALUE!</v>
      </c>
      <c r="N118" s="1" t="str">
        <f t="shared" si="13"/>
        <v/>
      </c>
      <c r="O118" s="1" t="str">
        <f t="shared" si="14"/>
        <v/>
      </c>
      <c r="P118" s="4" t="str">
        <f t="shared" si="15"/>
        <v>UBr6</v>
      </c>
      <c r="Q118" s="1" t="str">
        <f t="shared" si="16"/>
        <v/>
      </c>
      <c r="R118" s="1" t="str">
        <f t="shared" si="17"/>
        <v/>
      </c>
      <c r="T118" s="1" t="str">
        <f t="shared" si="18"/>
        <v/>
      </c>
      <c r="U118" s="1" t="str">
        <f t="shared" si="19"/>
        <v/>
      </c>
      <c r="W118" s="8" t="str">
        <f t="shared" si="20"/>
        <v/>
      </c>
      <c r="X118" s="8" t="str">
        <f t="shared" si="21"/>
        <v/>
      </c>
    </row>
    <row r="119" spans="1:24">
      <c r="A119" s="4" t="s">
        <v>374</v>
      </c>
      <c r="B119" s="4">
        <v>1</v>
      </c>
      <c r="C119" s="1" cm="1">
        <f t="array" ref="C119">_xll.H($A119,25)/$B119</f>
        <v>-2625.0000766601565</v>
      </c>
      <c r="D119" s="1" cm="1">
        <f t="array" ref="D119">_xll.S($A119,25)/$B119</f>
        <v>285.00001416015624</v>
      </c>
      <c r="E119" s="1" cm="1">
        <f t="array" ref="E119">_xll.CP($A119,25)/$B119</f>
        <v>0</v>
      </c>
      <c r="F119" s="8" cm="1">
        <f t="array" ref="F119">IF(_xll.DE(A119)&gt;0,_xll.MW(A119)/(602.2*_xll.DE(A119)),"")/$B119</f>
        <v>0.21274398852630252</v>
      </c>
      <c r="H119" s="4" t="s">
        <v>971</v>
      </c>
      <c r="I119" s="1" cm="1">
        <f t="array" ref="I119">_xll.H($H119,25)/$B119</f>
        <v>-2505.9989345703125</v>
      </c>
      <c r="J119" s="1" cm="1">
        <f t="array" ref="J119">_xll.S($H119,25)/$B119</f>
        <v>409.99851446533205</v>
      </c>
      <c r="K119" s="1" cm="1">
        <f t="array" ref="K119">_xll.CP($H119,25)/$B119</f>
        <v>0</v>
      </c>
      <c r="L119" s="8" cm="1">
        <f t="array" ref="L119">IF(_xll.DE(H119)&gt;0,_xll.MW(H119)/(602.2*_xll.DE(H119)),"")/$B119</f>
        <v>0.22332791781684966</v>
      </c>
      <c r="N119" s="1">
        <f t="shared" si="13"/>
        <v>285.00001416015624</v>
      </c>
      <c r="O119" s="1">
        <f t="shared" si="14"/>
        <v>409.99851446533205</v>
      </c>
      <c r="P119" s="4" t="str">
        <f t="shared" si="15"/>
        <v>CaBr2*6H2O</v>
      </c>
      <c r="Q119" s="1">
        <f t="shared" si="16"/>
        <v>-2625.0000766601565</v>
      </c>
      <c r="R119" s="1">
        <f t="shared" si="17"/>
        <v>-2505.9989345703125</v>
      </c>
      <c r="T119" s="1">
        <f t="shared" si="18"/>
        <v>0</v>
      </c>
      <c r="U119" s="1">
        <f t="shared" si="19"/>
        <v>0</v>
      </c>
      <c r="W119" s="8">
        <f t="shared" si="20"/>
        <v>0.21274398852630252</v>
      </c>
      <c r="X119" s="8">
        <f t="shared" si="21"/>
        <v>0.22332791781684966</v>
      </c>
    </row>
    <row r="120" spans="1:24">
      <c r="A120" s="4" t="s">
        <v>174</v>
      </c>
      <c r="B120" s="4">
        <v>1</v>
      </c>
      <c r="C120" s="1" cm="1">
        <f t="array" ref="C120">_xll.H($A120,25)/$B120</f>
        <v>-2499.0610126953125</v>
      </c>
      <c r="D120" s="1" cm="1">
        <f t="array" ref="D120">_xll.S($A120,25)/$B120</f>
        <v>366.1</v>
      </c>
      <c r="E120" s="1" cm="1">
        <f t="array" ref="E120">_xll.CP($A120,25)/$B120</f>
        <v>315.0272874470657</v>
      </c>
      <c r="F120" s="8" cm="1">
        <f t="array" ref="F120">IF(_xll.DE(A120)&gt;0,_xll.MW(A120)/(602.2*_xll.DE(A120)),"")/$B120</f>
        <v>0.21516885426748164</v>
      </c>
      <c r="H120" s="4" t="s">
        <v>972</v>
      </c>
      <c r="I120" s="1" cm="1">
        <f t="array" ref="I120">_xll.H($H120,25)/$B120</f>
        <v>-2410.0008544921875</v>
      </c>
      <c r="J120" s="1" cm="1">
        <f t="array" ref="J120">_xll.S($H120,25)/$B120</f>
        <v>397.99881829833987</v>
      </c>
      <c r="K120" s="1" cm="1">
        <f t="array" ref="K120">_xll.CP($H120,25)/$B120</f>
        <v>0</v>
      </c>
      <c r="L120" s="8" cm="1">
        <f t="array" ref="L120">IF(_xll.DE(H120)&gt;0,_xll.MW(H120)/(602.2*_xll.DE(H120)),"")/$B120</f>
        <v>0.24261431418133508</v>
      </c>
      <c r="N120" s="1">
        <f t="shared" si="13"/>
        <v>366.1</v>
      </c>
      <c r="O120" s="1">
        <f t="shared" si="14"/>
        <v>397.99881829833987</v>
      </c>
      <c r="P120" s="4" t="str">
        <f t="shared" si="15"/>
        <v>MgBr2*6H2O</v>
      </c>
      <c r="Q120" s="1">
        <f t="shared" si="16"/>
        <v>-2499.0610126953125</v>
      </c>
      <c r="R120" s="1">
        <f t="shared" si="17"/>
        <v>-2410.0008544921875</v>
      </c>
      <c r="T120" s="1">
        <f t="shared" si="18"/>
        <v>315.0272874470657</v>
      </c>
      <c r="U120" s="1">
        <f t="shared" si="19"/>
        <v>0</v>
      </c>
      <c r="W120" s="8">
        <f t="shared" si="20"/>
        <v>0.21516885426748164</v>
      </c>
      <c r="X120" s="8">
        <f t="shared" si="21"/>
        <v>0.24261431418133508</v>
      </c>
    </row>
    <row r="121" spans="1:24">
      <c r="A121" s="4" t="s">
        <v>102</v>
      </c>
      <c r="B121" s="4">
        <v>1</v>
      </c>
      <c r="C121" s="1" cm="1">
        <f t="array" ref="C121">_xll.H($A121,25)/$B121</f>
        <v>-2623.7990664062499</v>
      </c>
      <c r="D121" s="1" cm="1">
        <f t="array" ref="D121">_xll.S($A121,25)/$B121</f>
        <v>390.79818341064453</v>
      </c>
      <c r="E121" s="1" cm="1">
        <f t="array" ref="E121">_xll.CP($A121,25)/$B121</f>
        <v>0</v>
      </c>
      <c r="F121" s="8" cm="1">
        <f t="array" ref="F121">IF(_xll.DE(A121)&gt;0,_xll.MW(A121)/(602.2*_xll.DE(A121)),"")/$B121</f>
        <v>0.22939867054473392</v>
      </c>
      <c r="H121" s="4" t="s">
        <v>973</v>
      </c>
      <c r="I121" s="1" cm="1">
        <f t="array" ref="I121">_xll.H($H121,25)/$B121</f>
        <v>-2531.0020629882815</v>
      </c>
      <c r="J121" s="1" cm="1">
        <f t="array" ref="J121">_xll.S($H121,25)/$B121</f>
        <v>405.9986051025391</v>
      </c>
      <c r="K121" s="1" cm="1">
        <f t="array" ref="K121">_xll.CP($H121,25)/$B121</f>
        <v>344.00008978271484</v>
      </c>
      <c r="L121" s="8" cm="1">
        <f t="array" ref="L121">IF(_xll.DE(H121)&gt;0,_xll.MW(H121)/(602.2*_xll.DE(H121)),"")/$B121</f>
        <v>0.24701593765342245</v>
      </c>
      <c r="N121" s="1">
        <f t="shared" si="13"/>
        <v>390.79818341064453</v>
      </c>
      <c r="O121" s="1">
        <f t="shared" si="14"/>
        <v>405.9986051025391</v>
      </c>
      <c r="P121" s="4" t="str">
        <f t="shared" si="15"/>
        <v>SrBr2*6H2O</v>
      </c>
      <c r="Q121" s="1">
        <f t="shared" si="16"/>
        <v>-2623.7990664062499</v>
      </c>
      <c r="R121" s="1">
        <f t="shared" si="17"/>
        <v>-2531.0020629882815</v>
      </c>
      <c r="T121" s="1">
        <f t="shared" si="18"/>
        <v>0</v>
      </c>
      <c r="U121" s="1">
        <f t="shared" si="19"/>
        <v>344.00008978271484</v>
      </c>
      <c r="W121" s="8">
        <f t="shared" si="20"/>
        <v>0.22939867054473392</v>
      </c>
      <c r="X121" s="8">
        <f t="shared" si="21"/>
        <v>0.24701593765342245</v>
      </c>
    </row>
    <row r="122" spans="1:24">
      <c r="A122" s="4" t="s">
        <v>398</v>
      </c>
      <c r="B122" s="4">
        <v>1</v>
      </c>
      <c r="C122" s="1" cm="1">
        <f t="array" ref="C122">_xll.H($A122,25)/$B122</f>
        <v>-2486.0000581054687</v>
      </c>
      <c r="D122" s="1" cm="1">
        <f t="array" ref="D122">_xll.S($A122,25)/$B122</f>
        <v>383.25439361572268</v>
      </c>
      <c r="E122" s="1" cm="1">
        <f t="array" ref="E122">_xll.CP($A122,25)/$B122</f>
        <v>341.41439361572264</v>
      </c>
      <c r="F122" s="8" cm="1">
        <f t="array" ref="F122">IF(_xll.DE(A122)&gt;0,_xll.MW(A122)/(602.2*_xll.DE(A122)),"")/$B122</f>
        <v>0.24989580136535527</v>
      </c>
      <c r="H122" s="4" t="s">
        <v>974</v>
      </c>
      <c r="I122" s="1" t="e" cm="1">
        <f t="array" ref="I122">_xll.H($H122,25)/$B122</f>
        <v>#VALUE!</v>
      </c>
      <c r="J122" s="1" t="e" cm="1">
        <f t="array" ref="J122">_xll.S($H122,25)/$B122</f>
        <v>#VALUE!</v>
      </c>
      <c r="K122" s="1" t="e" cm="1">
        <f t="array" ref="K122">_xll.CP($H122,25)/$B122</f>
        <v>#VALUE!</v>
      </c>
      <c r="L122" s="8" t="e" cm="1">
        <f t="array" ref="L122">IF(_xll.DE(H122)&gt;0,_xll.MW(H122)/(602.2*_xll.DE(H122)),"")/$B122</f>
        <v>#VALUE!</v>
      </c>
      <c r="N122" s="1" t="str">
        <f t="shared" si="13"/>
        <v/>
      </c>
      <c r="O122" s="1" t="str">
        <f t="shared" si="14"/>
        <v/>
      </c>
      <c r="P122" s="4" t="str">
        <f t="shared" si="15"/>
        <v>YbBr3*6H2O</v>
      </c>
      <c r="Q122" s="1" t="str">
        <f t="shared" si="16"/>
        <v/>
      </c>
      <c r="R122" s="1" t="str">
        <f t="shared" si="17"/>
        <v/>
      </c>
      <c r="T122" s="1" t="str">
        <f t="shared" si="18"/>
        <v/>
      </c>
      <c r="U122" s="1" t="str">
        <f t="shared" si="19"/>
        <v/>
      </c>
      <c r="W122" s="8" t="str">
        <f t="shared" si="20"/>
        <v/>
      </c>
      <c r="X122" s="8" t="str">
        <f t="shared" si="21"/>
        <v/>
      </c>
    </row>
    <row r="123" spans="1:24">
      <c r="A123" s="4" t="s">
        <v>101</v>
      </c>
      <c r="B123" s="4">
        <v>1</v>
      </c>
      <c r="C123" s="1" cm="1">
        <f t="array" ref="C123">_xll.H($A123,25)/$B123</f>
        <v>-2872.9998837890626</v>
      </c>
      <c r="D123" s="1" cm="1">
        <f t="array" ref="D123">_xll.S($A123,25)/$B123</f>
        <v>381.16242553710941</v>
      </c>
      <c r="E123" s="1" cm="1">
        <f t="array" ref="E123">_xll.CP($A123,25)/$B123</f>
        <v>361.079180847168</v>
      </c>
      <c r="F123" s="8" cm="1">
        <f t="array" ref="F123">IF(_xll.DE(A123)&gt;0,_xll.MW(A123)/(602.2*_xll.DE(A123)),"")/$B123</f>
        <v>0.25453635162547633</v>
      </c>
      <c r="H123" s="4" t="s">
        <v>975</v>
      </c>
      <c r="I123" s="1" t="e" cm="1">
        <f t="array" ref="I123">_xll.H($H123,25)/$B123</f>
        <v>#VALUE!</v>
      </c>
      <c r="J123" s="1" t="e" cm="1">
        <f t="array" ref="J123">_xll.S($H123,25)/$B123</f>
        <v>#VALUE!</v>
      </c>
      <c r="K123" s="1" t="e" cm="1">
        <f t="array" ref="K123">_xll.CP($H123,25)/$B123</f>
        <v>#VALUE!</v>
      </c>
      <c r="L123" s="8" t="e" cm="1">
        <f t="array" ref="L123">IF(_xll.DE(H123)&gt;0,_xll.MW(H123)/(602.2*_xll.DE(H123)),"")/$B123</f>
        <v>#VALUE!</v>
      </c>
      <c r="N123" s="1" t="str">
        <f t="shared" si="13"/>
        <v/>
      </c>
      <c r="O123" s="1" t="str">
        <f t="shared" si="14"/>
        <v/>
      </c>
      <c r="P123" s="4" t="str">
        <f t="shared" si="15"/>
        <v>SmBr3*6H2O</v>
      </c>
      <c r="Q123" s="1" t="str">
        <f t="shared" si="16"/>
        <v/>
      </c>
      <c r="R123" s="1" t="str">
        <f t="shared" si="17"/>
        <v/>
      </c>
      <c r="T123" s="1" t="str">
        <f t="shared" si="18"/>
        <v/>
      </c>
      <c r="U123" s="1" t="str">
        <f t="shared" si="19"/>
        <v/>
      </c>
      <c r="W123" s="8" t="str">
        <f t="shared" si="20"/>
        <v/>
      </c>
      <c r="X123" s="8" t="str">
        <f t="shared" si="21"/>
        <v/>
      </c>
    </row>
    <row r="124" spans="1:24">
      <c r="A124" s="4" t="s">
        <v>401</v>
      </c>
      <c r="B124" s="4">
        <v>1</v>
      </c>
      <c r="C124" s="1" cm="1">
        <f t="array" ref="C124">_xll.H($A124,25)/$B124</f>
        <v>-2863.4040595703127</v>
      </c>
      <c r="D124" s="1" cm="1">
        <f t="array" ref="D124">_xll.S($A124,25)/$B124</f>
        <v>391.99999169921875</v>
      </c>
      <c r="E124" s="1" cm="1">
        <f t="array" ref="E124">_xll.CP($A124,25)/$B124</f>
        <v>347.27199999999999</v>
      </c>
      <c r="F124" s="8" cm="1">
        <f t="array" ref="F124">IF(_xll.DE(A124)&gt;0,_xll.MW(A124)/(602.2*_xll.DE(A124)),"")/$B124</f>
        <v>0.25463610614066279</v>
      </c>
      <c r="H124" s="4" t="s">
        <v>976</v>
      </c>
      <c r="I124" s="1" t="e" cm="1">
        <f t="array" ref="I124">_xll.H($H124,25)/$B124</f>
        <v>#VALUE!</v>
      </c>
      <c r="J124" s="1" t="e" cm="1">
        <f t="array" ref="J124">_xll.S($H124,25)/$B124</f>
        <v>#VALUE!</v>
      </c>
      <c r="K124" s="1" t="e" cm="1">
        <f t="array" ref="K124">_xll.CP($H124,25)/$B124</f>
        <v>#VALUE!</v>
      </c>
      <c r="L124" s="8" t="e" cm="1">
        <f t="array" ref="L124">IF(_xll.DE(H124)&gt;0,_xll.MW(H124)/(602.2*_xll.DE(H124)),"")/$B124</f>
        <v>#VALUE!</v>
      </c>
      <c r="N124" s="1" t="str">
        <f t="shared" si="13"/>
        <v/>
      </c>
      <c r="O124" s="1" t="str">
        <f t="shared" si="14"/>
        <v/>
      </c>
      <c r="P124" s="4" t="str">
        <f t="shared" si="15"/>
        <v>GdBr3*6H2O</v>
      </c>
      <c r="Q124" s="1" t="str">
        <f t="shared" si="16"/>
        <v/>
      </c>
      <c r="R124" s="1" t="str">
        <f t="shared" si="17"/>
        <v/>
      </c>
      <c r="T124" s="1" t="str">
        <f t="shared" si="18"/>
        <v/>
      </c>
      <c r="U124" s="1" t="str">
        <f t="shared" si="19"/>
        <v/>
      </c>
      <c r="W124" s="8" t="str">
        <f t="shared" si="20"/>
        <v/>
      </c>
      <c r="X124" s="8" t="str">
        <f t="shared" si="21"/>
        <v/>
      </c>
    </row>
    <row r="125" spans="1:24">
      <c r="A125" s="4" t="s">
        <v>280</v>
      </c>
      <c r="B125" s="4">
        <v>1</v>
      </c>
      <c r="C125" s="1" cm="1">
        <f t="array" ref="C125">_xll.H($A125,25)/$B125</f>
        <v>-2863.0000625000002</v>
      </c>
      <c r="D125" s="1" cm="1">
        <f t="array" ref="D125">_xll.S($A125,25)/$B125</f>
        <v>384.928</v>
      </c>
      <c r="E125" s="1" cm="1">
        <f t="array" ref="E125">_xll.CP($A125,25)/$B125</f>
        <v>360.87</v>
      </c>
      <c r="F125" s="8" cm="1">
        <f t="array" ref="F125">IF(_xll.DE(A125)&gt;0,_xll.MW(A125)/(602.2*_xll.DE(A125)),"")/$B125</f>
        <v>0.25897267081313075</v>
      </c>
      <c r="H125" s="4" t="s">
        <v>977</v>
      </c>
      <c r="I125" s="1" t="e" cm="1">
        <f t="array" ref="I125">_xll.H($H125,25)/$B125</f>
        <v>#VALUE!</v>
      </c>
      <c r="J125" s="1" t="e" cm="1">
        <f t="array" ref="J125">_xll.S($H125,25)/$B125</f>
        <v>#VALUE!</v>
      </c>
      <c r="K125" s="1" t="e" cm="1">
        <f t="array" ref="K125">_xll.CP($H125,25)/$B125</f>
        <v>#VALUE!</v>
      </c>
      <c r="L125" s="8" t="e" cm="1">
        <f t="array" ref="L125">IF(_xll.DE(H125)&gt;0,_xll.MW(H125)/(602.2*_xll.DE(H125)),"")/$B125</f>
        <v>#VALUE!</v>
      </c>
      <c r="N125" s="1" t="str">
        <f t="shared" si="13"/>
        <v/>
      </c>
      <c r="O125" s="1" t="str">
        <f t="shared" si="14"/>
        <v/>
      </c>
      <c r="P125" s="4" t="str">
        <f t="shared" si="15"/>
        <v>NdBr3*6H2O</v>
      </c>
      <c r="Q125" s="1" t="str">
        <f t="shared" si="16"/>
        <v/>
      </c>
      <c r="R125" s="1" t="str">
        <f t="shared" si="17"/>
        <v/>
      </c>
      <c r="T125" s="1" t="str">
        <f t="shared" si="18"/>
        <v/>
      </c>
      <c r="U125" s="1" t="str">
        <f t="shared" si="19"/>
        <v/>
      </c>
      <c r="W125" s="8" t="str">
        <f t="shared" si="20"/>
        <v/>
      </c>
      <c r="X125" s="8" t="str">
        <f t="shared" si="21"/>
        <v/>
      </c>
    </row>
    <row r="126" spans="1:24">
      <c r="A126" s="1" t="s">
        <v>323</v>
      </c>
      <c r="B126" s="4">
        <v>1</v>
      </c>
      <c r="C126" s="1" cm="1">
        <f t="array" ref="C126">_xll.H($A126,25)/$B126</f>
        <v>-35.145598403930663</v>
      </c>
      <c r="D126" s="1" cm="1">
        <f t="array" ref="D126">_xll.S($A126,25)/$B126</f>
        <v>85.922621063232427</v>
      </c>
      <c r="E126" s="1" cm="1">
        <f t="array" ref="E126">_xll.CP($A126,25)/$B126</f>
        <v>51.843063503083648</v>
      </c>
      <c r="F126" s="8" cm="1">
        <f t="array" ref="F126">IF(_xll.DE(A126)&gt;0,_xll.MW(A126)/(602.2*_xll.DE(A126)),"")/$B126</f>
        <v>5.0783000034190701E-2</v>
      </c>
      <c r="H126" s="1" t="s">
        <v>978</v>
      </c>
      <c r="I126" s="1" cm="1">
        <f t="array" ref="I126">_xll.H($H126,25)/$B126</f>
        <v>-14.225600399017335</v>
      </c>
      <c r="J126" s="1" cm="1">
        <f t="array" ref="J126">_xll.S($H126,25)/$B126</f>
        <v>98.252871170043946</v>
      </c>
      <c r="K126" s="1" cm="1">
        <f t="array" ref="K126">_xll.CP($H126,25)/$B126</f>
        <v>52.164817642725019</v>
      </c>
      <c r="L126" s="8" cm="1">
        <f t="array" ref="L126">IF(_xll.DE(H126)&gt;0,_xll.MW(H126)/(602.2*_xll.DE(H126)),"")/$B126</f>
        <v>5.6068921159023871E-2</v>
      </c>
      <c r="N126" s="1">
        <f t="shared" si="13"/>
        <v>85.922621063232427</v>
      </c>
      <c r="O126" s="1">
        <f t="shared" si="14"/>
        <v>98.252871170043946</v>
      </c>
      <c r="P126" s="4" t="str">
        <f t="shared" si="15"/>
        <v>AuBr</v>
      </c>
      <c r="Q126" s="1">
        <f t="shared" si="16"/>
        <v>-35.145598403930663</v>
      </c>
      <c r="R126" s="1">
        <f t="shared" si="17"/>
        <v>-14.225600399017335</v>
      </c>
      <c r="T126" s="1">
        <f t="shared" si="18"/>
        <v>51.843063503083648</v>
      </c>
      <c r="U126" s="1">
        <f t="shared" si="19"/>
        <v>52.164817642725019</v>
      </c>
      <c r="W126" s="8">
        <f t="shared" si="20"/>
        <v>5.0783000034190701E-2</v>
      </c>
      <c r="X126" s="8">
        <f t="shared" si="21"/>
        <v>5.6068921159023871E-2</v>
      </c>
    </row>
    <row r="127" spans="1:24">
      <c r="A127" s="4" t="s">
        <v>302</v>
      </c>
      <c r="B127" s="4">
        <v>1</v>
      </c>
      <c r="C127" s="1" cm="1">
        <f t="array" ref="C127">_xll.H($A127,25)/$B127</f>
        <v>-35.421742340087889</v>
      </c>
      <c r="D127" s="1" cm="1">
        <f t="array" ref="D127">_xll.S($A127,25)/$B127</f>
        <v>97.926522872924807</v>
      </c>
      <c r="E127" s="1" cm="1">
        <f t="array" ref="E127">_xll.CP($A127,25)/$B127</f>
        <v>55.286158893099973</v>
      </c>
      <c r="F127" s="8" cm="1">
        <f t="array" ref="F127">IF(_xll.DE(A127)&gt;0,_xll.MW(A127)/(602.2*_xll.DE(A127)),"")/$B127</f>
        <v>8.3212105777842688E-2</v>
      </c>
      <c r="H127" s="4" t="s">
        <v>979</v>
      </c>
      <c r="I127" s="1" cm="1">
        <f t="array" ref="I127">_xll.H($H127,25)/$B127</f>
        <v>-10.46</v>
      </c>
      <c r="J127" s="1" cm="1">
        <f t="array" ref="J127">_xll.S($H127,25)/$B127</f>
        <v>138.072</v>
      </c>
      <c r="K127" s="1" cm="1">
        <f t="array" ref="K127">_xll.CP($H127,25)/$B127</f>
        <v>0</v>
      </c>
      <c r="L127" s="8" cm="1">
        <f t="array" ref="L127">IF(_xll.DE(H127)&gt;0,_xll.MW(H127)/(602.2*_xll.DE(H127)),"")/$B127</f>
        <v>7.9865478063614992E-2</v>
      </c>
      <c r="N127" s="1">
        <f t="shared" si="13"/>
        <v>97.926522872924807</v>
      </c>
      <c r="O127" s="1">
        <f t="shared" si="14"/>
        <v>138.072</v>
      </c>
      <c r="P127" s="4" t="str">
        <f t="shared" si="15"/>
        <v>IBr</v>
      </c>
      <c r="Q127" s="1">
        <f t="shared" si="16"/>
        <v>-35.421742340087889</v>
      </c>
      <c r="R127" s="1">
        <f t="shared" si="17"/>
        <v>-10.46</v>
      </c>
      <c r="T127" s="1">
        <f t="shared" si="18"/>
        <v>55.286158893099973</v>
      </c>
      <c r="U127" s="1">
        <f t="shared" si="19"/>
        <v>0</v>
      </c>
      <c r="W127" s="8">
        <f t="shared" si="20"/>
        <v>8.3212105777842688E-2</v>
      </c>
      <c r="X127" s="8">
        <f t="shared" si="21"/>
        <v>7.9865478063614992E-2</v>
      </c>
    </row>
    <row r="128" spans="1:24">
      <c r="A128" s="1" t="s">
        <v>93</v>
      </c>
      <c r="B128" s="4">
        <v>1</v>
      </c>
      <c r="C128" s="1" cm="1">
        <f t="array" ref="C128">_xll.H($A128,25)/$B128</f>
        <v>117.57039361572267</v>
      </c>
      <c r="D128" s="1" cm="1">
        <f t="array" ref="D128">_xll.S($A128,25)/$B128</f>
        <v>151.87919680786135</v>
      </c>
      <c r="E128" s="1" cm="1">
        <f t="array" ref="E128">_xll.CP($A128,25)/$B128</f>
        <v>77.269233835868079</v>
      </c>
      <c r="F128" s="8" cm="1">
        <f t="array" ref="F128">IF(_xll.DE(A128)&gt;0,_xll.MW(A128)/(602.2*_xll.DE(A128)),"")/$B128</f>
        <v>0.11405724414312561</v>
      </c>
      <c r="H128" s="1" t="s">
        <v>980</v>
      </c>
      <c r="I128" s="1" t="e" cm="1">
        <f t="array" ref="I128">_xll.H($H128,25)/$B128</f>
        <v>#VALUE!</v>
      </c>
      <c r="J128" s="1" t="e" cm="1">
        <f t="array" ref="J128">_xll.S($H128,25)/$B128</f>
        <v>#VALUE!</v>
      </c>
      <c r="K128" s="1" t="e" cm="1">
        <f t="array" ref="K128">_xll.CP($H128,25)/$B128</f>
        <v>#VALUE!</v>
      </c>
      <c r="L128" s="8" t="e" cm="1">
        <f t="array" ref="L128">IF(_xll.DE(H128)&gt;0,_xll.MW(H128)/(602.2*_xll.DE(H128)),"")/$B128</f>
        <v>#VALUE!</v>
      </c>
      <c r="N128" s="1" t="str">
        <f t="shared" si="13"/>
        <v/>
      </c>
      <c r="O128" s="1" t="str">
        <f t="shared" si="14"/>
        <v/>
      </c>
      <c r="P128" s="4" t="str">
        <f t="shared" si="15"/>
        <v>AuBr2</v>
      </c>
      <c r="Q128" s="1" t="str">
        <f t="shared" si="16"/>
        <v/>
      </c>
      <c r="R128" s="1" t="str">
        <f t="shared" si="17"/>
        <v/>
      </c>
      <c r="T128" s="1" t="str">
        <f t="shared" si="18"/>
        <v/>
      </c>
      <c r="U128" s="1" t="str">
        <f t="shared" si="19"/>
        <v/>
      </c>
      <c r="W128" s="8" t="str">
        <f t="shared" si="20"/>
        <v/>
      </c>
      <c r="X128" s="8" t="str">
        <f t="shared" si="21"/>
        <v/>
      </c>
    </row>
    <row r="129" spans="1:24">
      <c r="A129" s="4" t="s">
        <v>185</v>
      </c>
      <c r="B129" s="4">
        <v>1</v>
      </c>
      <c r="C129" s="1" cm="1">
        <f t="array" ref="C129">_xll.H($A129,25)/$B129</f>
        <v>-7253.3996630859374</v>
      </c>
      <c r="D129" s="1" cm="1">
        <f t="array" ref="D129">_xll.S($A129,25)/$B129</f>
        <v>1702.4999636230471</v>
      </c>
      <c r="E129" s="1" cm="1">
        <f t="array" ref="E129">_xll.CP($A129,25)/$B129</f>
        <v>-1834.1216948678482</v>
      </c>
      <c r="F129" s="8" t="e" cm="1">
        <f t="array" ref="F129">IF(_xll.DE(A129)&gt;0,_xll.MW(A129)/(602.2*_xll.DE(A129)),"")/$B129</f>
        <v>#VALUE!</v>
      </c>
      <c r="H129" s="4" t="s">
        <v>981</v>
      </c>
      <c r="I129" s="1" t="e" cm="1">
        <f t="array" ref="I129">_xll.H($H129,25)/$B129</f>
        <v>#VALUE!</v>
      </c>
      <c r="J129" s="1" t="e" cm="1">
        <f t="array" ref="J129">_xll.S($H129,25)/$B129</f>
        <v>#VALUE!</v>
      </c>
      <c r="K129" s="1" t="e" cm="1">
        <f t="array" ref="K129">_xll.CP($H129,25)/$B129</f>
        <v>#VALUE!</v>
      </c>
      <c r="L129" s="8" t="e" cm="1">
        <f t="array" ref="L129">IF(_xll.DE(H129)&gt;0,_xll.MW(H129)/(602.2*_xll.DE(H129)),"")/$B129</f>
        <v>#VALUE!</v>
      </c>
      <c r="N129" s="1" t="str">
        <f t="shared" si="13"/>
        <v/>
      </c>
      <c r="O129" s="1" t="str">
        <f t="shared" si="14"/>
        <v/>
      </c>
      <c r="P129" s="4" t="str">
        <f t="shared" si="15"/>
        <v>Bi22O28SeBr8</v>
      </c>
      <c r="Q129" s="1" t="str">
        <f t="shared" si="16"/>
        <v/>
      </c>
      <c r="R129" s="1" t="str">
        <f t="shared" si="17"/>
        <v/>
      </c>
      <c r="T129" s="1" t="str">
        <f t="shared" si="18"/>
        <v/>
      </c>
      <c r="U129" s="1" t="str">
        <f t="shared" si="19"/>
        <v/>
      </c>
      <c r="W129" s="8" t="str">
        <f t="shared" si="20"/>
        <v/>
      </c>
      <c r="X129" s="8" t="str">
        <f t="shared" si="21"/>
        <v/>
      </c>
    </row>
    <row r="130" spans="1:24">
      <c r="A130" s="4" t="s">
        <v>11</v>
      </c>
      <c r="B130" s="4">
        <v>1</v>
      </c>
      <c r="C130" s="1" cm="1">
        <f t="array" ref="C130">_xll.H($A130,25)/$B130</f>
        <v>-263.99990744018555</v>
      </c>
      <c r="D130" s="1" cm="1">
        <f t="array" ref="D130">_xll.S($A130,25)/$B130</f>
        <v>60.944147926330572</v>
      </c>
      <c r="E130" s="1" cm="1">
        <f t="array" ref="E130">_xll.CP($A130,25)/$B130</f>
        <v>47.258424158578492</v>
      </c>
      <c r="F130" s="8" t="e" cm="1">
        <f t="array" ref="F130">IF(_xll.DE(A130)&gt;0,_xll.MW(A130)/(602.2*_xll.DE(A130)),"")/$B130</f>
        <v>#VALUE!</v>
      </c>
      <c r="H130" s="4" t="s">
        <v>982</v>
      </c>
      <c r="I130" s="1" t="e" cm="1">
        <f t="array" ref="I130">_xll.H($H130,25)/$B130</f>
        <v>#VALUE!</v>
      </c>
      <c r="J130" s="1" t="e" cm="1">
        <f t="array" ref="J130">_xll.S($H130,25)/$B130</f>
        <v>#VALUE!</v>
      </c>
      <c r="K130" s="1" t="e" cm="1">
        <f t="array" ref="K130">_xll.CP($H130,25)/$B130</f>
        <v>#VALUE!</v>
      </c>
      <c r="L130" s="8" t="e" cm="1">
        <f t="array" ref="L130">IF(_xll.DE(H130)&gt;0,_xll.MW(H130)/(602.2*_xll.DE(H130)),"")/$B130</f>
        <v>#VALUE!</v>
      </c>
      <c r="N130" s="1" t="str">
        <f t="shared" si="13"/>
        <v/>
      </c>
      <c r="O130" s="1" t="str">
        <f t="shared" si="14"/>
        <v/>
      </c>
      <c r="P130" s="4" t="str">
        <f t="shared" si="15"/>
        <v>ZrBr</v>
      </c>
      <c r="Q130" s="1" t="str">
        <f t="shared" si="16"/>
        <v/>
      </c>
      <c r="R130" s="1" t="str">
        <f t="shared" si="17"/>
        <v/>
      </c>
      <c r="T130" s="1" t="str">
        <f t="shared" si="18"/>
        <v/>
      </c>
      <c r="U130" s="1" t="str">
        <f t="shared" si="19"/>
        <v/>
      </c>
      <c r="W130" s="8" t="str">
        <f t="shared" si="20"/>
        <v/>
      </c>
      <c r="X130" s="8" t="str">
        <f t="shared" si="21"/>
        <v/>
      </c>
    </row>
    <row r="131" spans="1:24">
      <c r="A131" s="4" t="s">
        <v>43</v>
      </c>
      <c r="B131" s="4">
        <v>1</v>
      </c>
      <c r="C131" s="1" cm="1">
        <f t="array" ref="C131">_xll.H($A131,25)/$B131</f>
        <v>-435.13600000000002</v>
      </c>
      <c r="D131" s="1" cm="1">
        <f t="array" ref="D131">_xll.S($A131,25)/$B131</f>
        <v>112.968</v>
      </c>
      <c r="E131" s="1" cm="1">
        <f t="array" ref="E131">_xll.CP($A131,25)/$B131</f>
        <v>49.371200798034671</v>
      </c>
      <c r="F131" s="8" t="e" cm="1">
        <f t="array" ref="F131">IF(_xll.DE(A131)&gt;0,_xll.MW(A131)/(602.2*_xll.DE(A131)),"")/$B131</f>
        <v>#VALUE!</v>
      </c>
      <c r="H131" s="4" t="s">
        <v>983</v>
      </c>
      <c r="I131" s="1" cm="1">
        <f t="array" ref="I131">_xll.H($H131,25)/$B131</f>
        <v>-397.48</v>
      </c>
      <c r="J131" s="1" cm="1">
        <f t="array" ref="J131">_xll.S($H131,25)/$B131</f>
        <v>125.34850234985352</v>
      </c>
      <c r="K131" s="1" cm="1">
        <f t="array" ref="K131">_xll.CP($H131,25)/$B131</f>
        <v>49.538560638427739</v>
      </c>
      <c r="L131" s="8" t="e" cm="1">
        <f t="array" ref="L131">IF(_xll.DE(H131)&gt;0,_xll.MW(H131)/(602.2*_xll.DE(H131)),"")/$B131</f>
        <v>#VALUE!</v>
      </c>
      <c r="N131" s="1">
        <f t="shared" ref="N131:N194" si="22">IF(AND(ISNUMBER(D131),ISNUMBER(J131)),D131,"")</f>
        <v>112.968</v>
      </c>
      <c r="O131" s="1">
        <f t="shared" ref="O131:O194" si="23">IF(AND(ISNUMBER(D131),ISNUMBER(J131)),J131,"")</f>
        <v>125.34850234985352</v>
      </c>
      <c r="P131" s="4" t="str">
        <f t="shared" ref="P131:P194" si="24">H131</f>
        <v>FrBr</v>
      </c>
      <c r="Q131" s="1">
        <f t="shared" ref="Q131:Q194" si="25">IF(AND(ISNUMBER(C131),ISNUMBER(I131)),C131,"")</f>
        <v>-435.13600000000002</v>
      </c>
      <c r="R131" s="1">
        <f t="shared" ref="R131:R194" si="26">IF(AND(ISNUMBER(C131),ISNUMBER(I131)),I131,"")</f>
        <v>-397.48</v>
      </c>
      <c r="T131" s="1">
        <f t="shared" ref="T131:T194" si="27">IF(AND(ISNUMBER(E131),ISNUMBER(K131)),E131,"")</f>
        <v>49.371200798034671</v>
      </c>
      <c r="U131" s="1">
        <f t="shared" ref="U131:U194" si="28">IF(AND(ISNUMBER(E131),ISNUMBER(K131)),K131,"")</f>
        <v>49.538560638427739</v>
      </c>
      <c r="W131" s="8" t="str">
        <f t="shared" ref="W131:W194" si="29">IF(AND(ISNUMBER(F131),ISNUMBER(L131)),F131,"")</f>
        <v/>
      </c>
      <c r="X131" s="8" t="str">
        <f t="shared" ref="X131:X194" si="30">IF(AND(ISNUMBER(F131),ISNUMBER(L131)),L131,"")</f>
        <v/>
      </c>
    </row>
    <row r="132" spans="1:24">
      <c r="A132" s="4" t="s">
        <v>48</v>
      </c>
      <c r="B132" s="4">
        <v>1</v>
      </c>
      <c r="C132" s="1" cm="1">
        <f t="array" ref="C132">_xll.H($A132,25)/$B132</f>
        <v>-221.75200000000001</v>
      </c>
      <c r="D132" s="1" cm="1">
        <f t="array" ref="D132">_xll.S($A132,25)/$B132</f>
        <v>72.383188827514658</v>
      </c>
      <c r="E132" s="1" cm="1">
        <f t="array" ref="E132">_xll.CP($A132,25)/$B132</f>
        <v>50.731000000000002</v>
      </c>
      <c r="F132" s="8" t="e" cm="1">
        <f t="array" ref="F132">IF(_xll.DE(A132)&gt;0,_xll.MW(A132)/(602.2*_xll.DE(A132)),"")/$B132</f>
        <v>#VALUE!</v>
      </c>
      <c r="H132" s="4" t="s">
        <v>984</v>
      </c>
      <c r="I132" s="1" cm="1">
        <f t="array" ref="I132">_xll.H($H132,25)/$B132</f>
        <v>-208.78160638427735</v>
      </c>
      <c r="J132" s="1" cm="1">
        <f t="array" ref="J132">_xll.S($H132,25)/$B132</f>
        <v>286.89691064453126</v>
      </c>
      <c r="K132" s="1" cm="1">
        <f t="array" ref="K132">_xll.CP($H132,25)/$B132</f>
        <v>57.881450477600097</v>
      </c>
      <c r="L132" s="8" t="e" cm="1">
        <f t="array" ref="L132">IF(_xll.DE(H132)&gt;0,_xll.MW(H132)/(602.2*_xll.DE(H132)),"")/$B132</f>
        <v>#VALUE!</v>
      </c>
      <c r="N132" s="1">
        <f t="shared" si="22"/>
        <v>72.383188827514658</v>
      </c>
      <c r="O132" s="1">
        <f t="shared" si="23"/>
        <v>286.89691064453126</v>
      </c>
      <c r="P132" s="4" t="str">
        <f t="shared" si="24"/>
        <v>MgBr</v>
      </c>
      <c r="Q132" s="1">
        <f t="shared" si="25"/>
        <v>-221.75200000000001</v>
      </c>
      <c r="R132" s="1">
        <f t="shared" si="26"/>
        <v>-208.78160638427735</v>
      </c>
      <c r="T132" s="1">
        <f t="shared" si="27"/>
        <v>50.731000000000002</v>
      </c>
      <c r="U132" s="1">
        <f t="shared" si="28"/>
        <v>57.881450477600097</v>
      </c>
      <c r="W132" s="8" t="str">
        <f t="shared" si="29"/>
        <v/>
      </c>
      <c r="X132" s="8" t="str">
        <f t="shared" si="30"/>
        <v/>
      </c>
    </row>
    <row r="133" spans="1:24">
      <c r="A133" s="4" t="s">
        <v>50</v>
      </c>
      <c r="B133" s="4">
        <v>1</v>
      </c>
      <c r="C133" s="1" cm="1">
        <f t="array" ref="C133">_xll.H($A133,25)/$B133</f>
        <v>-81.600010421752927</v>
      </c>
      <c r="D133" s="1" cm="1">
        <f t="array" ref="D133">_xll.S($A133,25)/$B133</f>
        <v>92.048000000000002</v>
      </c>
      <c r="E133" s="1" cm="1">
        <f t="array" ref="E133">_xll.CP($A133,25)/$B133</f>
        <v>51.190489512038042</v>
      </c>
      <c r="F133" s="8" t="e" cm="1">
        <f t="array" ref="F133">IF(_xll.DE(A133)&gt;0,_xll.MW(A133)/(602.2*_xll.DE(A133)),"")/$B133</f>
        <v>#VALUE!</v>
      </c>
      <c r="H133" s="4" t="s">
        <v>985</v>
      </c>
      <c r="I133" s="1" cm="1">
        <f t="array" ref="I133">_xll.H($H133,25)/$B133</f>
        <v>-62.760000000000005</v>
      </c>
      <c r="J133" s="1" cm="1">
        <f t="array" ref="J133">_xll.S($H133,25)/$B133</f>
        <v>104.60000000000001</v>
      </c>
      <c r="K133" s="1" cm="1">
        <f t="array" ref="K133">_xll.CP($H133,25)/$B133</f>
        <v>0</v>
      </c>
      <c r="L133" s="8" t="e" cm="1">
        <f t="array" ref="L133">IF(_xll.DE(H133)&gt;0,_xll.MW(H133)/(602.2*_xll.DE(H133)),"")/$B133</f>
        <v>#VALUE!</v>
      </c>
      <c r="N133" s="1">
        <f t="shared" si="22"/>
        <v>92.048000000000002</v>
      </c>
      <c r="O133" s="1">
        <f t="shared" si="23"/>
        <v>104.60000000000001</v>
      </c>
      <c r="P133" s="4" t="str">
        <f t="shared" si="24"/>
        <v>IrBr</v>
      </c>
      <c r="Q133" s="1">
        <f t="shared" si="25"/>
        <v>-81.600010421752927</v>
      </c>
      <c r="R133" s="1">
        <f t="shared" si="26"/>
        <v>-62.760000000000005</v>
      </c>
      <c r="T133" s="1">
        <f t="shared" si="27"/>
        <v>51.190489512038042</v>
      </c>
      <c r="U133" s="1">
        <f t="shared" si="28"/>
        <v>0</v>
      </c>
      <c r="W133" s="8" t="str">
        <f t="shared" si="29"/>
        <v/>
      </c>
      <c r="X133" s="8" t="str">
        <f t="shared" si="30"/>
        <v/>
      </c>
    </row>
    <row r="134" spans="1:24">
      <c r="A134" s="4" t="s">
        <v>18</v>
      </c>
      <c r="B134" s="4">
        <v>1</v>
      </c>
      <c r="C134" s="1" cm="1">
        <f t="array" ref="C134">_xll.H($A134,25)/$B134</f>
        <v>-56.499980644226078</v>
      </c>
      <c r="D134" s="1" cm="1">
        <f t="array" ref="D134">_xll.S($A134,25)/$B134</f>
        <v>221.79799871826174</v>
      </c>
      <c r="E134" s="1" cm="1">
        <f t="array" ref="E134">_xll.CP($A134,25)/$B134</f>
        <v>51.190489512038042</v>
      </c>
      <c r="F134" s="8" t="e" cm="1">
        <f t="array" ref="F134">IF(_xll.DE(A134)&gt;0,_xll.MW(A134)/(602.2*_xll.DE(A134)),"")/$B134</f>
        <v>#VALUE!</v>
      </c>
      <c r="H134" s="4" t="s">
        <v>986</v>
      </c>
      <c r="I134" s="1" cm="1">
        <f t="array" ref="I134">_xll.H($H134,25)/$B134</f>
        <v>-38.500001464843749</v>
      </c>
      <c r="J134" s="1" cm="1">
        <f t="array" ref="J134">_xll.S($H134,25)/$B134</f>
        <v>117.152</v>
      </c>
      <c r="K134" s="1" cm="1">
        <f t="array" ref="K134">_xll.CP($H134,25)/$B134</f>
        <v>0</v>
      </c>
      <c r="L134" s="8" t="e" cm="1">
        <f t="array" ref="L134">IF(_xll.DE(H134)&gt;0,_xll.MW(H134)/(602.2*_xll.DE(H134)),"")/$B134</f>
        <v>#VALUE!</v>
      </c>
      <c r="N134" s="1">
        <f t="shared" si="22"/>
        <v>221.79799871826174</v>
      </c>
      <c r="O134" s="1">
        <f t="shared" si="23"/>
        <v>117.152</v>
      </c>
      <c r="P134" s="4" t="str">
        <f t="shared" si="24"/>
        <v>PtBr</v>
      </c>
      <c r="Q134" s="1">
        <f t="shared" si="25"/>
        <v>-56.499980644226078</v>
      </c>
      <c r="R134" s="1">
        <f t="shared" si="26"/>
        <v>-38.500001464843749</v>
      </c>
      <c r="T134" s="1">
        <f t="shared" si="27"/>
        <v>51.190489512038042</v>
      </c>
      <c r="U134" s="1">
        <f t="shared" si="28"/>
        <v>0</v>
      </c>
      <c r="W134" s="8" t="str">
        <f t="shared" si="29"/>
        <v/>
      </c>
      <c r="X134" s="8" t="str">
        <f t="shared" si="30"/>
        <v/>
      </c>
    </row>
    <row r="135" spans="1:24">
      <c r="A135" s="4" t="s">
        <v>342</v>
      </c>
      <c r="B135" s="4">
        <v>1</v>
      </c>
      <c r="C135" s="1" cm="1">
        <f t="array" ref="C135">_xll.H($A135,25)/$B135</f>
        <v>-127.61200000000001</v>
      </c>
      <c r="D135" s="1" cm="1">
        <f t="array" ref="D135">_xll.S($A135,25)/$B135</f>
        <v>92.885002700805657</v>
      </c>
      <c r="E135" s="1" cm="1">
        <f t="array" ref="E135">_xll.CP($A135,25)/$B135</f>
        <v>52.261123996614629</v>
      </c>
      <c r="F135" s="8" t="e" cm="1">
        <f t="array" ref="F135">IF(_xll.DE(A135)&gt;0,_xll.MW(A135)/(602.2*_xll.DE(A135)),"")/$B135</f>
        <v>#VALUE!</v>
      </c>
      <c r="H135" s="4" t="s">
        <v>987</v>
      </c>
      <c r="I135" s="1" t="e" cm="1">
        <f t="array" ref="I135">_xll.H($H135,25)/$B135</f>
        <v>#VALUE!</v>
      </c>
      <c r="J135" s="1" t="e" cm="1">
        <f t="array" ref="J135">_xll.S($H135,25)/$B135</f>
        <v>#VALUE!</v>
      </c>
      <c r="K135" s="1" t="e" cm="1">
        <f t="array" ref="K135">_xll.CP($H135,25)/$B135</f>
        <v>#VALUE!</v>
      </c>
      <c r="L135" s="8" t="e" cm="1">
        <f t="array" ref="L135">IF(_xll.DE(H135)&gt;0,_xll.MW(H135)/(602.2*_xll.DE(H135)),"")/$B135</f>
        <v>#VALUE!</v>
      </c>
      <c r="N135" s="1" t="str">
        <f t="shared" si="22"/>
        <v/>
      </c>
      <c r="O135" s="1" t="str">
        <f t="shared" si="23"/>
        <v/>
      </c>
      <c r="P135" s="4" t="str">
        <f t="shared" si="24"/>
        <v>BiBr</v>
      </c>
      <c r="Q135" s="1" t="str">
        <f t="shared" si="25"/>
        <v/>
      </c>
      <c r="R135" s="1" t="str">
        <f t="shared" si="26"/>
        <v/>
      </c>
      <c r="T135" s="1" t="str">
        <f t="shared" si="27"/>
        <v/>
      </c>
      <c r="U135" s="1" t="str">
        <f t="shared" si="28"/>
        <v/>
      </c>
      <c r="W135" s="8" t="str">
        <f t="shared" si="29"/>
        <v/>
      </c>
      <c r="X135" s="8" t="str">
        <f t="shared" si="30"/>
        <v/>
      </c>
    </row>
    <row r="136" spans="1:24">
      <c r="A136" s="4" t="s">
        <v>16</v>
      </c>
      <c r="B136" s="4">
        <v>1</v>
      </c>
      <c r="C136" s="1" cm="1">
        <f t="array" ref="C136">_xll.H($A136,25)/$B136</f>
        <v>-83.68</v>
      </c>
      <c r="D136" s="1" cm="1">
        <f t="array" ref="D136">_xll.S($A136,25)/$B136</f>
        <v>83.68</v>
      </c>
      <c r="E136" s="1" cm="1">
        <f t="array" ref="E136">_xll.CP($A136,25)/$B136</f>
        <v>52.695178001965331</v>
      </c>
      <c r="F136" s="8" t="e" cm="1">
        <f t="array" ref="F136">IF(_xll.DE(A136)&gt;0,_xll.MW(A136)/(602.2*_xll.DE(A136)),"")/$B136</f>
        <v>#VALUE!</v>
      </c>
      <c r="H136" s="4" t="s">
        <v>988</v>
      </c>
      <c r="I136" s="1" t="e" cm="1">
        <f t="array" ref="I136">_xll.H($H136,25)/$B136</f>
        <v>#VALUE!</v>
      </c>
      <c r="J136" s="1" t="e" cm="1">
        <f t="array" ref="J136">_xll.S($H136,25)/$B136</f>
        <v>#VALUE!</v>
      </c>
      <c r="K136" s="1" t="e" cm="1">
        <f t="array" ref="K136">_xll.CP($H136,25)/$B136</f>
        <v>#VALUE!</v>
      </c>
      <c r="L136" s="8" t="e" cm="1">
        <f t="array" ref="L136">IF(_xll.DE(H136)&gt;0,_xll.MW(H136)/(602.2*_xll.DE(H136)),"")/$B136</f>
        <v>#VALUE!</v>
      </c>
      <c r="N136" s="1" t="str">
        <f t="shared" si="22"/>
        <v/>
      </c>
      <c r="O136" s="1" t="str">
        <f t="shared" si="23"/>
        <v/>
      </c>
      <c r="P136" s="4" t="str">
        <f t="shared" si="24"/>
        <v>RhBr</v>
      </c>
      <c r="Q136" s="1" t="str">
        <f t="shared" si="25"/>
        <v/>
      </c>
      <c r="R136" s="1" t="str">
        <f t="shared" si="26"/>
        <v/>
      </c>
      <c r="T136" s="1" t="str">
        <f t="shared" si="27"/>
        <v/>
      </c>
      <c r="U136" s="1" t="str">
        <f t="shared" si="28"/>
        <v/>
      </c>
      <c r="W136" s="8" t="str">
        <f t="shared" si="29"/>
        <v/>
      </c>
      <c r="X136" s="8" t="str">
        <f t="shared" si="30"/>
        <v/>
      </c>
    </row>
    <row r="137" spans="1:24">
      <c r="A137" s="4" t="s">
        <v>340</v>
      </c>
      <c r="B137" s="4">
        <v>1</v>
      </c>
      <c r="C137" s="1" cm="1">
        <f t="array" ref="C137">_xll.H($A137,25)/$B137</f>
        <v>-793.28636169433594</v>
      </c>
      <c r="D137" s="1" cm="1">
        <f t="array" ref="D137">_xll.S($A137,25)/$B137</f>
        <v>54.392000000000003</v>
      </c>
      <c r="E137" s="1" cm="1">
        <f t="array" ref="E137">_xll.CP($A137,25)/$B137</f>
        <v>56.902658034986267</v>
      </c>
      <c r="F137" s="8" t="e" cm="1">
        <f t="array" ref="F137">IF(_xll.DE(A137)&gt;0,_xll.MW(A137)/(602.2*_xll.DE(A137)),"")/$B137</f>
        <v>#VALUE!</v>
      </c>
      <c r="H137" s="4" t="s">
        <v>989</v>
      </c>
      <c r="I137" s="1" t="e" cm="1">
        <f t="array" ref="I137">_xll.H($H137,25)/$B137</f>
        <v>#VALUE!</v>
      </c>
      <c r="J137" s="1" t="e" cm="1">
        <f t="array" ref="J137">_xll.S($H137,25)/$B137</f>
        <v>#VALUE!</v>
      </c>
      <c r="K137" s="1" t="e" cm="1">
        <f t="array" ref="K137">_xll.CP($H137,25)/$B137</f>
        <v>#VALUE!</v>
      </c>
      <c r="L137" s="8" t="e" cm="1">
        <f t="array" ref="L137">IF(_xll.DE(H137)&gt;0,_xll.MW(H137)/(602.2*_xll.DE(H137)),"")/$B137</f>
        <v>#VALUE!</v>
      </c>
      <c r="N137" s="1" t="str">
        <f t="shared" si="22"/>
        <v/>
      </c>
      <c r="O137" s="1" t="str">
        <f t="shared" si="23"/>
        <v/>
      </c>
      <c r="P137" s="4" t="str">
        <f t="shared" si="24"/>
        <v>AlOBr</v>
      </c>
      <c r="Q137" s="1" t="str">
        <f t="shared" si="25"/>
        <v/>
      </c>
      <c r="R137" s="1" t="str">
        <f t="shared" si="26"/>
        <v/>
      </c>
      <c r="T137" s="1" t="str">
        <f t="shared" si="27"/>
        <v/>
      </c>
      <c r="U137" s="1" t="str">
        <f t="shared" si="28"/>
        <v/>
      </c>
      <c r="W137" s="8" t="str">
        <f t="shared" si="29"/>
        <v/>
      </c>
      <c r="X137" s="8" t="str">
        <f t="shared" si="30"/>
        <v/>
      </c>
    </row>
    <row r="138" spans="1:24">
      <c r="A138" s="4" t="s">
        <v>421</v>
      </c>
      <c r="B138" s="4">
        <v>1</v>
      </c>
      <c r="C138" s="1" cm="1">
        <f t="array" ref="C138">_xll.H($A138,25)/$B138</f>
        <v>-765.67200000000003</v>
      </c>
      <c r="D138" s="1" cm="1">
        <f t="array" ref="D138">_xll.S($A138,25)/$B138</f>
        <v>73.22</v>
      </c>
      <c r="E138" s="1" cm="1">
        <f t="array" ref="E138">_xll.CP($A138,25)/$B138</f>
        <v>64.932571382372458</v>
      </c>
      <c r="F138" s="8" t="e" cm="1">
        <f t="array" ref="F138">IF(_xll.DE(A138)&gt;0,_xll.MW(A138)/(602.2*_xll.DE(A138)),"")/$B138</f>
        <v>#VALUE!</v>
      </c>
      <c r="H138" s="4" t="s">
        <v>990</v>
      </c>
      <c r="I138" s="1" t="e" cm="1">
        <f t="array" ref="I138">_xll.H($H138,25)/$B138</f>
        <v>#VALUE!</v>
      </c>
      <c r="J138" s="1" t="e" cm="1">
        <f t="array" ref="J138">_xll.S($H138,25)/$B138</f>
        <v>#VALUE!</v>
      </c>
      <c r="K138" s="1" t="e" cm="1">
        <f t="array" ref="K138">_xll.CP($H138,25)/$B138</f>
        <v>#VALUE!</v>
      </c>
      <c r="L138" s="8" t="e" cm="1">
        <f t="array" ref="L138">IF(_xll.DE(H138)&gt;0,_xll.MW(H138)/(602.2*_xll.DE(H138)),"")/$B138</f>
        <v>#VALUE!</v>
      </c>
      <c r="N138" s="1" t="str">
        <f t="shared" si="22"/>
        <v/>
      </c>
      <c r="O138" s="1" t="str">
        <f t="shared" si="23"/>
        <v/>
      </c>
      <c r="P138" s="4" t="str">
        <f t="shared" si="24"/>
        <v>TiBrO</v>
      </c>
      <c r="Q138" s="1" t="str">
        <f t="shared" si="25"/>
        <v/>
      </c>
      <c r="R138" s="1" t="str">
        <f t="shared" si="26"/>
        <v/>
      </c>
      <c r="T138" s="1" t="str">
        <f t="shared" si="27"/>
        <v/>
      </c>
      <c r="U138" s="1" t="str">
        <f t="shared" si="28"/>
        <v/>
      </c>
      <c r="W138" s="8" t="str">
        <f t="shared" si="29"/>
        <v/>
      </c>
      <c r="X138" s="8" t="str">
        <f t="shared" si="30"/>
        <v/>
      </c>
    </row>
    <row r="139" spans="1:24">
      <c r="A139" s="4" t="s">
        <v>212</v>
      </c>
      <c r="B139" s="4">
        <v>1</v>
      </c>
      <c r="C139" s="1" cm="1">
        <f t="array" ref="C139">_xll.H($A139,25)/$B139</f>
        <v>-558.99998229980474</v>
      </c>
      <c r="D139" s="1" cm="1">
        <f t="array" ref="D139">_xll.S($A139,25)/$B139</f>
        <v>96.500003982543944</v>
      </c>
      <c r="E139" s="1" cm="1">
        <f t="array" ref="E139">_xll.CP($A139,25)/$B139</f>
        <v>68.216995232750165</v>
      </c>
      <c r="F139" s="8" t="e" cm="1">
        <f t="array" ref="F139">IF(_xll.DE(A139)&gt;0,_xll.MW(A139)/(602.2*_xll.DE(A139)),"")/$B139</f>
        <v>#VALUE!</v>
      </c>
      <c r="H139" s="4" t="s">
        <v>991</v>
      </c>
      <c r="I139" s="1" t="e" cm="1">
        <f t="array" ref="I139">_xll.H($H139,25)/$B139</f>
        <v>#VALUE!</v>
      </c>
      <c r="J139" s="1" t="e" cm="1">
        <f t="array" ref="J139">_xll.S($H139,25)/$B139</f>
        <v>#VALUE!</v>
      </c>
      <c r="K139" s="1" t="e" cm="1">
        <f t="array" ref="K139">_xll.CP($H139,25)/$B139</f>
        <v>#VALUE!</v>
      </c>
      <c r="L139" s="8" t="e" cm="1">
        <f t="array" ref="L139">IF(_xll.DE(H139)&gt;0,_xll.MW(H139)/(602.2*_xll.DE(H139)),"")/$B139</f>
        <v>#VALUE!</v>
      </c>
      <c r="N139" s="1" t="str">
        <f t="shared" si="22"/>
        <v/>
      </c>
      <c r="O139" s="1" t="str">
        <f t="shared" si="23"/>
        <v/>
      </c>
      <c r="P139" s="4" t="str">
        <f t="shared" si="24"/>
        <v>UNBr</v>
      </c>
      <c r="Q139" s="1" t="str">
        <f t="shared" si="25"/>
        <v/>
      </c>
      <c r="R139" s="1" t="str">
        <f t="shared" si="26"/>
        <v/>
      </c>
      <c r="T139" s="1" t="str">
        <f t="shared" si="27"/>
        <v/>
      </c>
      <c r="U139" s="1" t="str">
        <f t="shared" si="28"/>
        <v/>
      </c>
      <c r="W139" s="8" t="str">
        <f t="shared" si="29"/>
        <v/>
      </c>
      <c r="X139" s="8" t="str">
        <f t="shared" si="30"/>
        <v/>
      </c>
    </row>
    <row r="140" spans="1:24">
      <c r="A140" s="4" t="s">
        <v>58</v>
      </c>
      <c r="B140" s="4">
        <v>1</v>
      </c>
      <c r="C140" s="1" cm="1">
        <f t="array" ref="C140">_xll.H($A140,25)/$B140</f>
        <v>-981.40005126953133</v>
      </c>
      <c r="D140" s="1" cm="1">
        <f t="array" ref="D140">_xll.S($A140,25)/$B140</f>
        <v>95.395204788208005</v>
      </c>
      <c r="E140" s="1" cm="1">
        <f t="array" ref="E140">_xll.CP($A140,25)/$B140</f>
        <v>68.351039028873444</v>
      </c>
      <c r="F140" s="8" t="e" cm="1">
        <f t="array" ref="F140">IF(_xll.DE(A140)&gt;0,_xll.MW(A140)/(602.2*_xll.DE(A140)),"")/$B140</f>
        <v>#VALUE!</v>
      </c>
      <c r="H140" s="4" t="s">
        <v>992</v>
      </c>
      <c r="I140" s="1" t="e" cm="1">
        <f t="array" ref="I140">_xll.H($H140,25)/$B140</f>
        <v>#VALUE!</v>
      </c>
      <c r="J140" s="1" t="e" cm="1">
        <f t="array" ref="J140">_xll.S($H140,25)/$B140</f>
        <v>#VALUE!</v>
      </c>
      <c r="K140" s="1" t="e" cm="1">
        <f t="array" ref="K140">_xll.CP($H140,25)/$B140</f>
        <v>#VALUE!</v>
      </c>
      <c r="L140" s="8" t="e" cm="1">
        <f t="array" ref="L140">IF(_xll.DE(H140)&gt;0,_xll.MW(H140)/(602.2*_xll.DE(H140)),"")/$B140</f>
        <v>#VALUE!</v>
      </c>
      <c r="N140" s="1" t="str">
        <f t="shared" si="22"/>
        <v/>
      </c>
      <c r="O140" s="1" t="str">
        <f t="shared" si="23"/>
        <v/>
      </c>
      <c r="P140" s="4" t="str">
        <f t="shared" si="24"/>
        <v>GdOBr</v>
      </c>
      <c r="Q140" s="1" t="str">
        <f t="shared" si="25"/>
        <v/>
      </c>
      <c r="R140" s="1" t="str">
        <f t="shared" si="26"/>
        <v/>
      </c>
      <c r="T140" s="1" t="str">
        <f t="shared" si="27"/>
        <v/>
      </c>
      <c r="U140" s="1" t="str">
        <f t="shared" si="28"/>
        <v/>
      </c>
      <c r="W140" s="8" t="str">
        <f t="shared" si="29"/>
        <v/>
      </c>
      <c r="X140" s="8" t="str">
        <f t="shared" si="30"/>
        <v/>
      </c>
    </row>
    <row r="141" spans="1:24">
      <c r="A141" s="4" t="s">
        <v>41</v>
      </c>
      <c r="B141" s="4">
        <v>1</v>
      </c>
      <c r="C141" s="1" cm="1">
        <f t="array" ref="C141">_xll.H($A141,25)/$B141</f>
        <v>-1018.7999779052735</v>
      </c>
      <c r="D141" s="1" cm="1">
        <f t="array" ref="D141">_xll.S($A141,25)/$B141</f>
        <v>82.843196807861332</v>
      </c>
      <c r="E141" s="1" cm="1">
        <f t="array" ref="E141">_xll.CP($A141,25)/$B141</f>
        <v>68.978014841283326</v>
      </c>
      <c r="F141" s="8" t="e" cm="1">
        <f t="array" ref="F141">IF(_xll.DE(A141)&gt;0,_xll.MW(A141)/(602.2*_xll.DE(A141)),"")/$B141</f>
        <v>#VALUE!</v>
      </c>
      <c r="H141" s="4" t="s">
        <v>993</v>
      </c>
      <c r="I141" s="1" t="e" cm="1">
        <f t="array" ref="I141">_xll.H($H141,25)/$B141</f>
        <v>#VALUE!</v>
      </c>
      <c r="J141" s="1" t="e" cm="1">
        <f t="array" ref="J141">_xll.S($H141,25)/$B141</f>
        <v>#VALUE!</v>
      </c>
      <c r="K141" s="1" t="e" cm="1">
        <f t="array" ref="K141">_xll.CP($H141,25)/$B141</f>
        <v>#VALUE!</v>
      </c>
      <c r="L141" s="8" t="e" cm="1">
        <f t="array" ref="L141">IF(_xll.DE(H141)&gt;0,_xll.MW(H141)/(602.2*_xll.DE(H141)),"")/$B141</f>
        <v>#VALUE!</v>
      </c>
      <c r="N141" s="1" t="str">
        <f t="shared" si="22"/>
        <v/>
      </c>
      <c r="O141" s="1" t="str">
        <f t="shared" si="23"/>
        <v/>
      </c>
      <c r="P141" s="4" t="str">
        <f t="shared" si="24"/>
        <v>LaOBr</v>
      </c>
      <c r="Q141" s="1" t="str">
        <f t="shared" si="25"/>
        <v/>
      </c>
      <c r="R141" s="1" t="str">
        <f t="shared" si="26"/>
        <v/>
      </c>
      <c r="T141" s="1" t="str">
        <f t="shared" si="27"/>
        <v/>
      </c>
      <c r="U141" s="1" t="str">
        <f t="shared" si="28"/>
        <v/>
      </c>
      <c r="W141" s="8" t="str">
        <f t="shared" si="29"/>
        <v/>
      </c>
      <c r="X141" s="8" t="str">
        <f t="shared" si="30"/>
        <v/>
      </c>
    </row>
    <row r="142" spans="1:24">
      <c r="A142" s="4" t="s">
        <v>162</v>
      </c>
      <c r="B142" s="4">
        <v>1</v>
      </c>
      <c r="C142" s="1" cm="1">
        <f t="array" ref="C142">_xll.H($A142,25)/$B142</f>
        <v>-999.976</v>
      </c>
      <c r="D142" s="1" cm="1">
        <f t="array" ref="D142">_xll.S($A142,25)/$B142</f>
        <v>94.558401596069345</v>
      </c>
      <c r="E142" s="1" cm="1">
        <f t="array" ref="E142">_xll.CP($A142,25)/$B142</f>
        <v>69.8470668221278</v>
      </c>
      <c r="F142" s="8" t="e" cm="1">
        <f t="array" ref="F142">IF(_xll.DE(A142)&gt;0,_xll.MW(A142)/(602.2*_xll.DE(A142)),"")/$B142</f>
        <v>#VALUE!</v>
      </c>
      <c r="H142" s="4" t="s">
        <v>994</v>
      </c>
      <c r="I142" s="1" t="e" cm="1">
        <f t="array" ref="I142">_xll.H($H142,25)/$B142</f>
        <v>#VALUE!</v>
      </c>
      <c r="J142" s="1" t="e" cm="1">
        <f t="array" ref="J142">_xll.S($H142,25)/$B142</f>
        <v>#VALUE!</v>
      </c>
      <c r="K142" s="1" t="e" cm="1">
        <f t="array" ref="K142">_xll.CP($H142,25)/$B142</f>
        <v>#VALUE!</v>
      </c>
      <c r="L142" s="8" t="e" cm="1">
        <f t="array" ref="L142">IF(_xll.DE(H142)&gt;0,_xll.MW(H142)/(602.2*_xll.DE(H142)),"")/$B142</f>
        <v>#VALUE!</v>
      </c>
      <c r="N142" s="1" t="str">
        <f t="shared" si="22"/>
        <v/>
      </c>
      <c r="O142" s="1" t="str">
        <f t="shared" si="23"/>
        <v/>
      </c>
      <c r="P142" s="4" t="str">
        <f t="shared" si="24"/>
        <v>NdOBr</v>
      </c>
      <c r="Q142" s="1" t="str">
        <f t="shared" si="25"/>
        <v/>
      </c>
      <c r="R142" s="1" t="str">
        <f t="shared" si="26"/>
        <v/>
      </c>
      <c r="T142" s="1" t="str">
        <f t="shared" si="27"/>
        <v/>
      </c>
      <c r="U142" s="1" t="str">
        <f t="shared" si="28"/>
        <v/>
      </c>
      <c r="W142" s="8" t="str">
        <f t="shared" si="29"/>
        <v/>
      </c>
      <c r="X142" s="8" t="str">
        <f t="shared" si="30"/>
        <v/>
      </c>
    </row>
    <row r="143" spans="1:24">
      <c r="A143" s="1" t="s">
        <v>86</v>
      </c>
      <c r="B143" s="4">
        <v>1</v>
      </c>
      <c r="C143" s="1" cm="1">
        <f t="array" ref="C143">_xll.H($A143,25)/$B143</f>
        <v>-949.79998522949222</v>
      </c>
      <c r="D143" s="1" cm="1">
        <f t="array" ref="D143">_xll.S($A143,25)/$B143</f>
        <v>92.600000579833988</v>
      </c>
      <c r="E143" s="1" cm="1">
        <f t="array" ref="E143">_xll.CP($A143,25)/$B143</f>
        <v>70.398148881305318</v>
      </c>
      <c r="F143" s="8" t="e" cm="1">
        <f t="array" ref="F143">IF(_xll.DE(A143)&gt;0,_xll.MW(A143)/(602.2*_xll.DE(A143)),"")/$B143</f>
        <v>#VALUE!</v>
      </c>
      <c r="H143" s="1" t="s">
        <v>995</v>
      </c>
      <c r="I143" s="1" cm="1">
        <f t="array" ref="I143">_xll.H($H143,25)/$B143</f>
        <v>-887.00001965332035</v>
      </c>
      <c r="J143" s="1" cm="1">
        <f t="array" ref="J143">_xll.S($H143,25)/$B143</f>
        <v>104.90000517272949</v>
      </c>
      <c r="K143" s="1" cm="1">
        <f t="array" ref="K143">_xll.CP($H143,25)/$B143</f>
        <v>72.998250106811525</v>
      </c>
      <c r="L143" s="8" t="e" cm="1">
        <f t="array" ref="L143">IF(_xll.DE(H143)&gt;0,_xll.MW(H143)/(602.2*_xll.DE(H143)),"")/$B143</f>
        <v>#VALUE!</v>
      </c>
      <c r="N143" s="1">
        <f t="shared" si="22"/>
        <v>92.600000579833988</v>
      </c>
      <c r="O143" s="1">
        <f t="shared" si="23"/>
        <v>104.90000517272949</v>
      </c>
      <c r="P143" s="4" t="str">
        <f t="shared" si="24"/>
        <v>AmOBr</v>
      </c>
      <c r="Q143" s="1">
        <f t="shared" si="25"/>
        <v>-949.79998522949222</v>
      </c>
      <c r="R143" s="1">
        <f t="shared" si="26"/>
        <v>-887.00001965332035</v>
      </c>
      <c r="T143" s="1">
        <f t="shared" si="27"/>
        <v>70.398148881305318</v>
      </c>
      <c r="U143" s="1">
        <f t="shared" si="28"/>
        <v>72.998250106811525</v>
      </c>
      <c r="W143" s="8" t="str">
        <f t="shared" si="29"/>
        <v/>
      </c>
      <c r="X143" s="8" t="str">
        <f t="shared" si="30"/>
        <v/>
      </c>
    </row>
    <row r="144" spans="1:24">
      <c r="A144" s="4" t="s">
        <v>217</v>
      </c>
      <c r="B144" s="4">
        <v>1</v>
      </c>
      <c r="C144" s="1" cm="1">
        <f t="array" ref="C144">_xll.H($A144,25)/$B144</f>
        <v>-833.90000585937503</v>
      </c>
      <c r="D144" s="1" cm="1">
        <f t="array" ref="D144">_xll.S($A144,25)/$B144</f>
        <v>102.50000369262696</v>
      </c>
      <c r="E144" s="1" cm="1">
        <f t="array" ref="E144">_xll.CP($A144,25)/$B144</f>
        <v>70.77339246427708</v>
      </c>
      <c r="F144" s="8" t="e" cm="1">
        <f t="array" ref="F144">IF(_xll.DE(A144)&gt;0,_xll.MW(A144)/(602.2*_xll.DE(A144)),"")/$B144</f>
        <v>#VALUE!</v>
      </c>
      <c r="H144" s="4" t="s">
        <v>996</v>
      </c>
      <c r="I144" s="1" t="e" cm="1">
        <f t="array" ref="I144">_xll.H($H144,25)/$B144</f>
        <v>#VALUE!</v>
      </c>
      <c r="J144" s="1" t="e" cm="1">
        <f t="array" ref="J144">_xll.S($H144,25)/$B144</f>
        <v>#VALUE!</v>
      </c>
      <c r="K144" s="1" t="e" cm="1">
        <f t="array" ref="K144">_xll.CP($H144,25)/$B144</f>
        <v>#VALUE!</v>
      </c>
      <c r="L144" s="8" t="e" cm="1">
        <f t="array" ref="L144">IF(_xll.DE(H144)&gt;0,_xll.MW(H144)/(602.2*_xll.DE(H144)),"")/$B144</f>
        <v>#VALUE!</v>
      </c>
      <c r="N144" s="1" t="str">
        <f t="shared" si="22"/>
        <v/>
      </c>
      <c r="O144" s="1" t="str">
        <f t="shared" si="23"/>
        <v/>
      </c>
      <c r="P144" s="4" t="str">
        <f t="shared" si="24"/>
        <v>UOBr</v>
      </c>
      <c r="Q144" s="1" t="str">
        <f t="shared" si="25"/>
        <v/>
      </c>
      <c r="R144" s="1" t="str">
        <f t="shared" si="26"/>
        <v/>
      </c>
      <c r="T144" s="1" t="str">
        <f t="shared" si="27"/>
        <v/>
      </c>
      <c r="U144" s="1" t="str">
        <f t="shared" si="28"/>
        <v/>
      </c>
      <c r="W144" s="8" t="str">
        <f t="shared" si="29"/>
        <v/>
      </c>
      <c r="X144" s="8" t="str">
        <f t="shared" si="30"/>
        <v/>
      </c>
    </row>
    <row r="145" spans="1:24">
      <c r="A145" s="4" t="s">
        <v>21</v>
      </c>
      <c r="B145" s="4">
        <v>1</v>
      </c>
      <c r="C145" s="1" cm="1">
        <f t="array" ref="C145">_xll.H($A145,25)/$B145</f>
        <v>-1000.3939786376953</v>
      </c>
      <c r="D145" s="1" cm="1">
        <f t="array" ref="D145">_xll.S($A145,25)/$B145</f>
        <v>100.416</v>
      </c>
      <c r="E145" s="1" cm="1">
        <f t="array" ref="E145">_xll.CP($A145,25)/$B145</f>
        <v>70.935238023641247</v>
      </c>
      <c r="F145" s="8" t="e" cm="1">
        <f t="array" ref="F145">IF(_xll.DE(A145)&gt;0,_xll.MW(A145)/(602.2*_xll.DE(A145)),"")/$B145</f>
        <v>#VALUE!</v>
      </c>
      <c r="H145" s="4" t="s">
        <v>997</v>
      </c>
      <c r="I145" s="1" t="e" cm="1">
        <f t="array" ref="I145">_xll.H($H145,25)/$B145</f>
        <v>#VALUE!</v>
      </c>
      <c r="J145" s="1" t="e" cm="1">
        <f t="array" ref="J145">_xll.S($H145,25)/$B145</f>
        <v>#VALUE!</v>
      </c>
      <c r="K145" s="1" t="e" cm="1">
        <f t="array" ref="K145">_xll.CP($H145,25)/$B145</f>
        <v>#VALUE!</v>
      </c>
      <c r="L145" s="8" t="e" cm="1">
        <f t="array" ref="L145">IF(_xll.DE(H145)&gt;0,_xll.MW(H145)/(602.2*_xll.DE(H145)),"")/$B145</f>
        <v>#VALUE!</v>
      </c>
      <c r="N145" s="1" t="str">
        <f t="shared" si="22"/>
        <v/>
      </c>
      <c r="O145" s="1" t="str">
        <f t="shared" si="23"/>
        <v/>
      </c>
      <c r="P145" s="4" t="str">
        <f t="shared" si="24"/>
        <v>SmOBr</v>
      </c>
      <c r="Q145" s="1" t="str">
        <f t="shared" si="25"/>
        <v/>
      </c>
      <c r="R145" s="1" t="str">
        <f t="shared" si="26"/>
        <v/>
      </c>
      <c r="T145" s="1" t="str">
        <f t="shared" si="27"/>
        <v/>
      </c>
      <c r="U145" s="1" t="str">
        <f t="shared" si="28"/>
        <v/>
      </c>
      <c r="W145" s="8" t="str">
        <f t="shared" si="29"/>
        <v/>
      </c>
      <c r="X145" s="8" t="str">
        <f t="shared" si="30"/>
        <v/>
      </c>
    </row>
    <row r="146" spans="1:24">
      <c r="A146" s="4" t="s">
        <v>255</v>
      </c>
      <c r="B146" s="4">
        <v>1</v>
      </c>
      <c r="C146" s="1" cm="1">
        <f t="array" ref="C146">_xll.H($A146,25)/$B146</f>
        <v>-407.10321276855473</v>
      </c>
      <c r="D146" s="1" cm="1">
        <f t="array" ref="D146">_xll.S($A146,25)/$B146</f>
        <v>117.152</v>
      </c>
      <c r="E146" s="1" cm="1">
        <f t="array" ref="E146">_xll.CP($A146,25)/$B146</f>
        <v>71.563823261173837</v>
      </c>
      <c r="F146" s="8" t="e" cm="1">
        <f t="array" ref="F146">IF(_xll.DE(A146)&gt;0,_xll.MW(A146)/(602.2*_xll.DE(A146)),"")/$B146</f>
        <v>#VALUE!</v>
      </c>
      <c r="H146" s="4" t="s">
        <v>998</v>
      </c>
      <c r="I146" s="1" t="e" cm="1">
        <f t="array" ref="I146">_xll.H($H146,25)/$B146</f>
        <v>#VALUE!</v>
      </c>
      <c r="J146" s="1" t="e" cm="1">
        <f t="array" ref="J146">_xll.S($H146,25)/$B146</f>
        <v>#VALUE!</v>
      </c>
      <c r="K146" s="1" t="e" cm="1">
        <f t="array" ref="K146">_xll.CP($H146,25)/$B146</f>
        <v>#VALUE!</v>
      </c>
      <c r="L146" s="8" t="e" cm="1">
        <f t="array" ref="L146">IF(_xll.DE(H146)&gt;0,_xll.MW(H146)/(602.2*_xll.DE(H146)),"")/$B146</f>
        <v>#VALUE!</v>
      </c>
      <c r="N146" s="1" t="str">
        <f t="shared" si="22"/>
        <v/>
      </c>
      <c r="O146" s="1" t="str">
        <f t="shared" si="23"/>
        <v/>
      </c>
      <c r="P146" s="4" t="str">
        <f t="shared" si="24"/>
        <v>NbBr2</v>
      </c>
      <c r="Q146" s="1" t="str">
        <f t="shared" si="25"/>
        <v/>
      </c>
      <c r="R146" s="1" t="str">
        <f t="shared" si="26"/>
        <v/>
      </c>
      <c r="T146" s="1" t="str">
        <f t="shared" si="27"/>
        <v/>
      </c>
      <c r="U146" s="1" t="str">
        <f t="shared" si="28"/>
        <v/>
      </c>
      <c r="W146" s="8" t="str">
        <f t="shared" si="29"/>
        <v/>
      </c>
      <c r="X146" s="8" t="str">
        <f t="shared" si="30"/>
        <v/>
      </c>
    </row>
    <row r="147" spans="1:24">
      <c r="A147" s="1" t="s">
        <v>23</v>
      </c>
      <c r="B147" s="4">
        <v>1</v>
      </c>
      <c r="C147" s="1" cm="1">
        <f t="array" ref="C147">_xll.H($A147,25)/$B147</f>
        <v>-931.00001220703132</v>
      </c>
      <c r="D147" s="1" cm="1">
        <f t="array" ref="D147">_xll.S($A147,25)/$B147</f>
        <v>105.60000128173829</v>
      </c>
      <c r="E147" s="1" cm="1">
        <f t="array" ref="E147">_xll.CP($A147,25)/$B147</f>
        <v>71.56995342338405</v>
      </c>
      <c r="F147" s="8" t="e" cm="1">
        <f t="array" ref="F147">IF(_xll.DE(A147)&gt;0,_xll.MW(A147)/(602.2*_xll.DE(A147)),"")/$B147</f>
        <v>#VALUE!</v>
      </c>
      <c r="H147" s="1" t="s">
        <v>999</v>
      </c>
      <c r="I147" s="1" cm="1">
        <f t="array" ref="I147">_xll.H($H147,25)/$B147</f>
        <v>-870.00002978515624</v>
      </c>
      <c r="J147" s="1" cm="1">
        <f t="array" ref="J147">_xll.S($H147,25)/$B147</f>
        <v>127.00000317382813</v>
      </c>
      <c r="K147" s="1" cm="1">
        <f t="array" ref="K147">_xll.CP($H147,25)/$B147</f>
        <v>72.975089330085666</v>
      </c>
      <c r="L147" s="8" t="e" cm="1">
        <f t="array" ref="L147">IF(_xll.DE(H147)&gt;0,_xll.MW(H147)/(602.2*_xll.DE(H147)),"")/$B147</f>
        <v>#VALUE!</v>
      </c>
      <c r="N147" s="1">
        <f t="shared" si="22"/>
        <v>105.60000128173829</v>
      </c>
      <c r="O147" s="1">
        <f t="shared" si="23"/>
        <v>127.00000317382813</v>
      </c>
      <c r="P147" s="4" t="str">
        <f t="shared" si="24"/>
        <v>PuOBr</v>
      </c>
      <c r="Q147" s="1">
        <f t="shared" si="25"/>
        <v>-931.00001220703132</v>
      </c>
      <c r="R147" s="1">
        <f t="shared" si="26"/>
        <v>-870.00002978515624</v>
      </c>
      <c r="T147" s="1">
        <f t="shared" si="27"/>
        <v>71.56995342338405</v>
      </c>
      <c r="U147" s="1">
        <f t="shared" si="28"/>
        <v>72.975089330085666</v>
      </c>
      <c r="W147" s="8" t="str">
        <f t="shared" si="29"/>
        <v/>
      </c>
      <c r="X147" s="8" t="str">
        <f t="shared" si="30"/>
        <v/>
      </c>
    </row>
    <row r="148" spans="1:24">
      <c r="A148" s="4" t="s">
        <v>403</v>
      </c>
      <c r="B148" s="4">
        <v>1</v>
      </c>
      <c r="C148" s="1" cm="1">
        <f t="array" ref="C148">_xll.H($A148,25)/$B148</f>
        <v>-605.84321276855474</v>
      </c>
      <c r="D148" s="1" cm="1">
        <f t="array" ref="D148">_xll.S($A148,25)/$B148</f>
        <v>280.30709149169923</v>
      </c>
      <c r="E148" s="1" cm="1">
        <f t="array" ref="E148">_xll.CP($A148,25)/$B148</f>
        <v>72.199098190307623</v>
      </c>
      <c r="F148" s="8" t="e" cm="1">
        <f t="array" ref="F148">IF(_xll.DE(A148)&gt;0,_xll.MW(A148)/(602.2*_xll.DE(A148)),"")/$B148</f>
        <v>#VALUE!</v>
      </c>
      <c r="H148" s="4" t="s">
        <v>1000</v>
      </c>
      <c r="I148" s="1" t="e" cm="1">
        <f t="array" ref="I148">_xll.H($H148,25)/$B148</f>
        <v>#VALUE!</v>
      </c>
      <c r="J148" s="1" t="e" cm="1">
        <f t="array" ref="J148">_xll.S($H148,25)/$B148</f>
        <v>#VALUE!</v>
      </c>
      <c r="K148" s="1" t="e" cm="1">
        <f t="array" ref="K148">_xll.CP($H148,25)/$B148</f>
        <v>#VALUE!</v>
      </c>
      <c r="L148" s="8" t="e" cm="1">
        <f t="array" ref="L148">IF(_xll.DE(H148)&gt;0,_xll.MW(H148)/(602.2*_xll.DE(H148)),"")/$B148</f>
        <v>#VALUE!</v>
      </c>
      <c r="N148" s="1" t="str">
        <f t="shared" si="22"/>
        <v/>
      </c>
      <c r="O148" s="1" t="str">
        <f t="shared" si="23"/>
        <v/>
      </c>
      <c r="P148" s="4" t="str">
        <f t="shared" si="24"/>
        <v>Li2Br2</v>
      </c>
      <c r="Q148" s="1" t="str">
        <f t="shared" si="25"/>
        <v/>
      </c>
      <c r="R148" s="1" t="str">
        <f t="shared" si="26"/>
        <v/>
      </c>
      <c r="T148" s="1" t="str">
        <f t="shared" si="27"/>
        <v/>
      </c>
      <c r="U148" s="1" t="str">
        <f t="shared" si="28"/>
        <v/>
      </c>
      <c r="W148" s="8" t="str">
        <f t="shared" si="29"/>
        <v/>
      </c>
      <c r="X148" s="8" t="str">
        <f t="shared" si="30"/>
        <v/>
      </c>
    </row>
    <row r="149" spans="1:24">
      <c r="A149" s="4" t="s">
        <v>69</v>
      </c>
      <c r="B149" s="4">
        <v>1</v>
      </c>
      <c r="C149" s="1" cm="1">
        <f t="array" ref="C149">_xll.H($A149,25)/$B149</f>
        <v>-903.74400000000003</v>
      </c>
      <c r="D149" s="1" cm="1">
        <f t="array" ref="D149">_xll.S($A149,25)/$B149</f>
        <v>92.048000000000002</v>
      </c>
      <c r="E149" s="1" cm="1">
        <f t="array" ref="E149">_xll.CP($A149,25)/$B149</f>
        <v>72.474342848280813</v>
      </c>
      <c r="F149" s="8" t="e" cm="1">
        <f t="array" ref="F149">IF(_xll.DE(A149)&gt;0,_xll.MW(A149)/(602.2*_xll.DE(A149)),"")/$B149</f>
        <v>#VALUE!</v>
      </c>
      <c r="H149" s="4" t="s">
        <v>1001</v>
      </c>
      <c r="I149" s="1" t="e" cm="1">
        <f t="array" ref="I149">_xll.H($H149,25)/$B149</f>
        <v>#VALUE!</v>
      </c>
      <c r="J149" s="1" t="e" cm="1">
        <f t="array" ref="J149">_xll.S($H149,25)/$B149</f>
        <v>#VALUE!</v>
      </c>
      <c r="K149" s="1" t="e" cm="1">
        <f t="array" ref="K149">_xll.CP($H149,25)/$B149</f>
        <v>#VALUE!</v>
      </c>
      <c r="L149" s="8" t="e" cm="1">
        <f t="array" ref="L149">IF(_xll.DE(H149)&gt;0,_xll.MW(H149)/(602.2*_xll.DE(H149)),"")/$B149</f>
        <v>#VALUE!</v>
      </c>
      <c r="N149" s="1" t="str">
        <f t="shared" si="22"/>
        <v/>
      </c>
      <c r="O149" s="1" t="str">
        <f t="shared" si="23"/>
        <v/>
      </c>
      <c r="P149" s="4" t="str">
        <f t="shared" si="24"/>
        <v>EuOBr</v>
      </c>
      <c r="Q149" s="1" t="str">
        <f t="shared" si="25"/>
        <v/>
      </c>
      <c r="R149" s="1" t="str">
        <f t="shared" si="26"/>
        <v/>
      </c>
      <c r="T149" s="1" t="str">
        <f t="shared" si="27"/>
        <v/>
      </c>
      <c r="U149" s="1" t="str">
        <f t="shared" si="28"/>
        <v/>
      </c>
      <c r="W149" s="8" t="str">
        <f t="shared" si="29"/>
        <v/>
      </c>
      <c r="X149" s="8" t="str">
        <f t="shared" si="30"/>
        <v/>
      </c>
    </row>
    <row r="150" spans="1:24">
      <c r="A150" s="4" t="s">
        <v>42</v>
      </c>
      <c r="B150" s="4">
        <v>1</v>
      </c>
      <c r="C150" s="1" cm="1">
        <f t="array" ref="C150">_xll.H($A150,25)/$B150</f>
        <v>-799.59996508789061</v>
      </c>
      <c r="D150" s="1" cm="1">
        <f t="array" ref="D150">_xll.S($A150,25)/$B150</f>
        <v>83.700916488647465</v>
      </c>
      <c r="E150" s="1" cm="1">
        <f t="array" ref="E150">_xll.CP($A150,25)/$B150</f>
        <v>74.116343139211651</v>
      </c>
      <c r="F150" s="8" t="e" cm="1">
        <f t="array" ref="F150">IF(_xll.DE(A150)&gt;0,_xll.MW(A150)/(602.2*_xll.DE(A150)),"")/$B150</f>
        <v>#VALUE!</v>
      </c>
      <c r="H150" s="4" t="s">
        <v>1002</v>
      </c>
      <c r="I150" s="1" t="e" cm="1">
        <f t="array" ref="I150">_xll.H($H150,25)/$B150</f>
        <v>#VALUE!</v>
      </c>
      <c r="J150" s="1" t="e" cm="1">
        <f t="array" ref="J150">_xll.S($H150,25)/$B150</f>
        <v>#VALUE!</v>
      </c>
      <c r="K150" s="1" t="e" cm="1">
        <f t="array" ref="K150">_xll.CP($H150,25)/$B150</f>
        <v>#VALUE!</v>
      </c>
      <c r="L150" s="8" t="e" cm="1">
        <f t="array" ref="L150">IF(_xll.DE(H150)&gt;0,_xll.MW(H150)/(602.2*_xll.DE(H150)),"")/$B150</f>
        <v>#VALUE!</v>
      </c>
      <c r="N150" s="1" t="str">
        <f t="shared" si="22"/>
        <v/>
      </c>
      <c r="O150" s="1" t="str">
        <f t="shared" si="23"/>
        <v/>
      </c>
      <c r="P150" s="4" t="str">
        <f t="shared" si="24"/>
        <v>Mg(OH)Br</v>
      </c>
      <c r="Q150" s="1" t="str">
        <f t="shared" si="25"/>
        <v/>
      </c>
      <c r="R150" s="1" t="str">
        <f t="shared" si="26"/>
        <v/>
      </c>
      <c r="T150" s="1" t="str">
        <f t="shared" si="27"/>
        <v/>
      </c>
      <c r="U150" s="1" t="str">
        <f t="shared" si="28"/>
        <v/>
      </c>
      <c r="W150" s="8" t="str">
        <f t="shared" si="29"/>
        <v/>
      </c>
      <c r="X150" s="8" t="str">
        <f t="shared" si="30"/>
        <v/>
      </c>
    </row>
    <row r="151" spans="1:24">
      <c r="A151" s="4" t="s">
        <v>281</v>
      </c>
      <c r="B151" s="4">
        <v>1</v>
      </c>
      <c r="C151" s="1" cm="1">
        <f t="array" ref="C151">_xll.H($A151,25)/$B151</f>
        <v>-534.71508508300781</v>
      </c>
      <c r="D151" s="1" cm="1">
        <f t="array" ref="D151">_xll.S($A151,25)/$B151</f>
        <v>121.75399459838867</v>
      </c>
      <c r="E151" s="1" cm="1">
        <f t="array" ref="E151">_xll.CP($A151,25)/$B151</f>
        <v>74.474997299194342</v>
      </c>
      <c r="F151" s="8" t="e" cm="1">
        <f t="array" ref="F151">IF(_xll.DE(A151)&gt;0,_xll.MW(A151)/(602.2*_xll.DE(A151)),"")/$B151</f>
        <v>#VALUE!</v>
      </c>
      <c r="H151" s="4" t="s">
        <v>1003</v>
      </c>
      <c r="I151" s="1" t="e" cm="1">
        <f t="array" ref="I151">_xll.H($H151,25)/$B151</f>
        <v>#VALUE!</v>
      </c>
      <c r="J151" s="1" t="e" cm="1">
        <f t="array" ref="J151">_xll.S($H151,25)/$B151</f>
        <v>#VALUE!</v>
      </c>
      <c r="K151" s="1" t="e" cm="1">
        <f t="array" ref="K151">_xll.CP($H151,25)/$B151</f>
        <v>#VALUE!</v>
      </c>
      <c r="L151" s="8" t="e" cm="1">
        <f t="array" ref="L151">IF(_xll.DE(H151)&gt;0,_xll.MW(H151)/(602.2*_xll.DE(H151)),"")/$B151</f>
        <v>#VALUE!</v>
      </c>
      <c r="N151" s="1" t="str">
        <f t="shared" si="22"/>
        <v/>
      </c>
      <c r="O151" s="1" t="str">
        <f t="shared" si="23"/>
        <v/>
      </c>
      <c r="P151" s="4" t="str">
        <f t="shared" si="24"/>
        <v>PbFBr</v>
      </c>
      <c r="Q151" s="1" t="str">
        <f t="shared" si="25"/>
        <v/>
      </c>
      <c r="R151" s="1" t="str">
        <f t="shared" si="26"/>
        <v/>
      </c>
      <c r="T151" s="1" t="str">
        <f t="shared" si="27"/>
        <v/>
      </c>
      <c r="U151" s="1" t="str">
        <f t="shared" si="28"/>
        <v/>
      </c>
      <c r="W151" s="8" t="str">
        <f t="shared" si="29"/>
        <v/>
      </c>
      <c r="X151" s="8" t="str">
        <f t="shared" si="30"/>
        <v/>
      </c>
    </row>
    <row r="152" spans="1:24">
      <c r="A152" s="4" t="s">
        <v>227</v>
      </c>
      <c r="B152" s="4">
        <v>1</v>
      </c>
      <c r="C152" s="1" cm="1">
        <f t="array" ref="C152">_xll.H($A152,25)/$B152</f>
        <v>-374.04960638427735</v>
      </c>
      <c r="D152" s="1" cm="1">
        <f t="array" ref="D152">_xll.S($A152,25)/$B152</f>
        <v>107.52880319213868</v>
      </c>
      <c r="E152" s="1" cm="1">
        <f t="array" ref="E152">_xll.CP($A152,25)/$B152</f>
        <v>74.539162900000008</v>
      </c>
      <c r="F152" s="8" t="e" cm="1">
        <f t="array" ref="F152">IF(_xll.DE(A152)&gt;0,_xll.MW(A152)/(602.2*_xll.DE(A152)),"")/$B152</f>
        <v>#VALUE!</v>
      </c>
      <c r="H152" s="4" t="s">
        <v>1004</v>
      </c>
      <c r="I152" s="1" t="e" cm="1">
        <f t="array" ref="I152">_xll.H($H152,25)/$B152</f>
        <v>#VALUE!</v>
      </c>
      <c r="J152" s="1" t="e" cm="1">
        <f t="array" ref="J152">_xll.S($H152,25)/$B152</f>
        <v>#VALUE!</v>
      </c>
      <c r="K152" s="1" t="e" cm="1">
        <f t="array" ref="K152">_xll.CP($H152,25)/$B152</f>
        <v>#VALUE!</v>
      </c>
      <c r="L152" s="8" t="e" cm="1">
        <f t="array" ref="L152">IF(_xll.DE(H152)&gt;0,_xll.MW(H152)/(602.2*_xll.DE(H152)),"")/$B152</f>
        <v>#VALUE!</v>
      </c>
      <c r="N152" s="1" t="str">
        <f t="shared" si="22"/>
        <v/>
      </c>
      <c r="O152" s="1" t="str">
        <f t="shared" si="23"/>
        <v/>
      </c>
      <c r="P152" s="4" t="str">
        <f t="shared" si="24"/>
        <v>SbOBr</v>
      </c>
      <c r="Q152" s="1" t="str">
        <f t="shared" si="25"/>
        <v/>
      </c>
      <c r="R152" s="1" t="str">
        <f t="shared" si="26"/>
        <v/>
      </c>
      <c r="T152" s="1" t="str">
        <f t="shared" si="27"/>
        <v/>
      </c>
      <c r="U152" s="1" t="str">
        <f t="shared" si="28"/>
        <v/>
      </c>
      <c r="W152" s="8" t="str">
        <f t="shared" si="29"/>
        <v/>
      </c>
      <c r="X152" s="8" t="str">
        <f t="shared" si="30"/>
        <v/>
      </c>
    </row>
    <row r="153" spans="1:24">
      <c r="A153" s="4" t="s">
        <v>237</v>
      </c>
      <c r="B153" s="4">
        <v>1</v>
      </c>
      <c r="C153" s="1" cm="1">
        <f t="array" ref="C153">_xll.H($A153,25)/$B153</f>
        <v>-390.78560638427734</v>
      </c>
      <c r="D153" s="1" cm="1">
        <f t="array" ref="D153">_xll.S($A153,25)/$B153</f>
        <v>129.70399201965333</v>
      </c>
      <c r="E153" s="1" cm="1">
        <f t="array" ref="E153">_xll.CP($A153,25)/$B153</f>
        <v>75.603372639798735</v>
      </c>
      <c r="F153" s="8" t="e" cm="1">
        <f t="array" ref="F153">IF(_xll.DE(A153)&gt;0,_xll.MW(A153)/(602.2*_xll.DE(A153)),"")/$B153</f>
        <v>#VALUE!</v>
      </c>
      <c r="H153" s="4" t="s">
        <v>1005</v>
      </c>
      <c r="I153" s="1" t="e" cm="1">
        <f t="array" ref="I153">_xll.H($H153,25)/$B153</f>
        <v>#VALUE!</v>
      </c>
      <c r="J153" s="1" t="e" cm="1">
        <f t="array" ref="J153">_xll.S($H153,25)/$B153</f>
        <v>#VALUE!</v>
      </c>
      <c r="K153" s="1" t="e" cm="1">
        <f t="array" ref="K153">_xll.CP($H153,25)/$B153</f>
        <v>#VALUE!</v>
      </c>
      <c r="L153" s="8" t="e" cm="1">
        <f t="array" ref="L153">IF(_xll.DE(H153)&gt;0,_xll.MW(H153)/(602.2*_xll.DE(H153)),"")/$B153</f>
        <v>#VALUE!</v>
      </c>
      <c r="N153" s="1" t="str">
        <f t="shared" si="22"/>
        <v/>
      </c>
      <c r="O153" s="1" t="str">
        <f t="shared" si="23"/>
        <v/>
      </c>
      <c r="P153" s="4" t="str">
        <f t="shared" si="24"/>
        <v>TaBr2</v>
      </c>
      <c r="Q153" s="1" t="str">
        <f t="shared" si="25"/>
        <v/>
      </c>
      <c r="R153" s="1" t="str">
        <f t="shared" si="26"/>
        <v/>
      </c>
      <c r="T153" s="1" t="str">
        <f t="shared" si="27"/>
        <v/>
      </c>
      <c r="U153" s="1" t="str">
        <f t="shared" si="28"/>
        <v/>
      </c>
      <c r="W153" s="8" t="str">
        <f t="shared" si="29"/>
        <v/>
      </c>
      <c r="X153" s="8" t="str">
        <f t="shared" si="30"/>
        <v/>
      </c>
    </row>
    <row r="154" spans="1:24">
      <c r="A154" s="4" t="s">
        <v>311</v>
      </c>
      <c r="B154" s="4">
        <v>1</v>
      </c>
      <c r="C154" s="1" cm="1">
        <f t="array" ref="C154">_xll.H($A154,25)/$B154</f>
        <v>-430.9000000610352</v>
      </c>
      <c r="D154" s="1" cm="1">
        <f t="array" ref="D154">_xll.S($A154,25)/$B154</f>
        <v>125.16999795532227</v>
      </c>
      <c r="E154" s="1" cm="1">
        <f t="array" ref="E154">_xll.CP($A154,25)/$B154</f>
        <v>75.699996475219734</v>
      </c>
      <c r="F154" s="8" t="e" cm="1">
        <f t="array" ref="F154">IF(_xll.DE(A154)&gt;0,_xll.MW(A154)/(602.2*_xll.DE(A154)),"")/$B154</f>
        <v>#VALUE!</v>
      </c>
      <c r="H154" s="4" t="s">
        <v>1006</v>
      </c>
      <c r="I154" s="1" t="e" cm="1">
        <f t="array" ref="I154">_xll.H($H154,25)/$B154</f>
        <v>#VALUE!</v>
      </c>
      <c r="J154" s="1" t="e" cm="1">
        <f t="array" ref="J154">_xll.S($H154,25)/$B154</f>
        <v>#VALUE!</v>
      </c>
      <c r="K154" s="1" t="e" cm="1">
        <f t="array" ref="K154">_xll.CP($H154,25)/$B154</f>
        <v>#VALUE!</v>
      </c>
      <c r="L154" s="8" t="e" cm="1">
        <f t="array" ref="L154">IF(_xll.DE(H154)&gt;0,_xll.MW(H154)/(602.2*_xll.DE(H154)),"")/$B154</f>
        <v>#VALUE!</v>
      </c>
      <c r="N154" s="1" t="str">
        <f t="shared" si="22"/>
        <v/>
      </c>
      <c r="O154" s="1" t="str">
        <f t="shared" si="23"/>
        <v/>
      </c>
      <c r="P154" s="4" t="str">
        <f t="shared" si="24"/>
        <v>LuBr2</v>
      </c>
      <c r="Q154" s="1" t="str">
        <f t="shared" si="25"/>
        <v/>
      </c>
      <c r="R154" s="1" t="str">
        <f t="shared" si="26"/>
        <v/>
      </c>
      <c r="T154" s="1" t="str">
        <f t="shared" si="27"/>
        <v/>
      </c>
      <c r="U154" s="1" t="str">
        <f t="shared" si="28"/>
        <v/>
      </c>
      <c r="W154" s="8" t="str">
        <f t="shared" si="29"/>
        <v/>
      </c>
      <c r="X154" s="8" t="str">
        <f t="shared" si="30"/>
        <v/>
      </c>
    </row>
    <row r="155" spans="1:24">
      <c r="A155" s="4" t="s">
        <v>305</v>
      </c>
      <c r="B155" s="4">
        <v>1</v>
      </c>
      <c r="C155" s="1" cm="1">
        <f t="array" ref="C155">_xll.H($A155,25)/$B155</f>
        <v>-502.00000500488284</v>
      </c>
      <c r="D155" s="1" cm="1">
        <f t="array" ref="D155">_xll.S($A155,25)/$B155</f>
        <v>125.94000564575195</v>
      </c>
      <c r="E155" s="1" cm="1">
        <f t="array" ref="E155">_xll.CP($A155,25)/$B155</f>
        <v>75.819996948242192</v>
      </c>
      <c r="F155" s="8" t="e" cm="1">
        <f t="array" ref="F155">IF(_xll.DE(A155)&gt;0,_xll.MW(A155)/(602.2*_xll.DE(A155)),"")/$B155</f>
        <v>#VALUE!</v>
      </c>
      <c r="H155" s="4" t="s">
        <v>1007</v>
      </c>
      <c r="I155" s="1" t="e" cm="1">
        <f t="array" ref="I155">_xll.H($H155,25)/$B155</f>
        <v>#VALUE!</v>
      </c>
      <c r="J155" s="1" t="e" cm="1">
        <f t="array" ref="J155">_xll.S($H155,25)/$B155</f>
        <v>#VALUE!</v>
      </c>
      <c r="K155" s="1" t="e" cm="1">
        <f t="array" ref="K155">_xll.CP($H155,25)/$B155</f>
        <v>#VALUE!</v>
      </c>
      <c r="L155" s="8" t="e" cm="1">
        <f t="array" ref="L155">IF(_xll.DE(H155)&gt;0,_xll.MW(H155)/(602.2*_xll.DE(H155)),"")/$B155</f>
        <v>#VALUE!</v>
      </c>
      <c r="N155" s="1" t="str">
        <f t="shared" si="22"/>
        <v/>
      </c>
      <c r="O155" s="1" t="str">
        <f t="shared" si="23"/>
        <v/>
      </c>
      <c r="P155" s="4" t="str">
        <f t="shared" si="24"/>
        <v>LaBr2</v>
      </c>
      <c r="Q155" s="1" t="str">
        <f t="shared" si="25"/>
        <v/>
      </c>
      <c r="R155" s="1" t="str">
        <f t="shared" si="26"/>
        <v/>
      </c>
      <c r="T155" s="1" t="str">
        <f t="shared" si="27"/>
        <v/>
      </c>
      <c r="U155" s="1" t="str">
        <f t="shared" si="28"/>
        <v/>
      </c>
      <c r="W155" s="8" t="str">
        <f t="shared" si="29"/>
        <v/>
      </c>
      <c r="X155" s="8" t="str">
        <f t="shared" si="30"/>
        <v/>
      </c>
    </row>
    <row r="156" spans="1:24">
      <c r="A156" s="4" t="s">
        <v>136</v>
      </c>
      <c r="B156" s="4">
        <v>1</v>
      </c>
      <c r="C156" s="1" cm="1">
        <f t="array" ref="C156">_xll.H($A156,25)/$B156</f>
        <v>-597.79998095703127</v>
      </c>
      <c r="D156" s="1" cm="1">
        <f t="array" ref="D156">_xll.S($A156,25)/$B156</f>
        <v>140.28000231933595</v>
      </c>
      <c r="E156" s="1" cm="1">
        <f t="array" ref="E156">_xll.CP($A156,25)/$B156</f>
        <v>75.919998672485349</v>
      </c>
      <c r="F156" s="8" t="e" cm="1">
        <f t="array" ref="F156">IF(_xll.DE(A156)&gt;0,_xll.MW(A156)/(602.2*_xll.DE(A156)),"")/$B156</f>
        <v>#VALUE!</v>
      </c>
      <c r="H156" s="4" t="s">
        <v>1008</v>
      </c>
      <c r="I156" s="1" t="e" cm="1">
        <f t="array" ref="I156">_xll.H($H156,25)/$B156</f>
        <v>#VALUE!</v>
      </c>
      <c r="J156" s="1" t="e" cm="1">
        <f t="array" ref="J156">_xll.S($H156,25)/$B156</f>
        <v>#VALUE!</v>
      </c>
      <c r="K156" s="1" t="e" cm="1">
        <f t="array" ref="K156">_xll.CP($H156,25)/$B156</f>
        <v>#VALUE!</v>
      </c>
      <c r="L156" s="8" t="e" cm="1">
        <f t="array" ref="L156">IF(_xll.DE(H156)&gt;0,_xll.MW(H156)/(602.2*_xll.DE(H156)),"")/$B156</f>
        <v>#VALUE!</v>
      </c>
      <c r="N156" s="1" t="str">
        <f t="shared" si="22"/>
        <v/>
      </c>
      <c r="O156" s="1" t="str">
        <f t="shared" si="23"/>
        <v/>
      </c>
      <c r="P156" s="4" t="str">
        <f t="shared" si="24"/>
        <v>TbBr2</v>
      </c>
      <c r="Q156" s="1" t="str">
        <f t="shared" si="25"/>
        <v/>
      </c>
      <c r="R156" s="1" t="str">
        <f t="shared" si="26"/>
        <v/>
      </c>
      <c r="T156" s="1" t="str">
        <f t="shared" si="27"/>
        <v/>
      </c>
      <c r="U156" s="1" t="str">
        <f t="shared" si="28"/>
        <v/>
      </c>
      <c r="W156" s="8" t="str">
        <f t="shared" si="29"/>
        <v/>
      </c>
      <c r="X156" s="8" t="str">
        <f t="shared" si="30"/>
        <v/>
      </c>
    </row>
    <row r="157" spans="1:24">
      <c r="A157" s="4" t="s">
        <v>95</v>
      </c>
      <c r="B157" s="4">
        <v>1</v>
      </c>
      <c r="C157" s="1" cm="1">
        <f t="array" ref="C157">_xll.H($A157,25)/$B157</f>
        <v>-554.79995776367184</v>
      </c>
      <c r="D157" s="1" cm="1">
        <f t="array" ref="D157">_xll.S($A157,25)/$B157</f>
        <v>131.8000061340332</v>
      </c>
      <c r="E157" s="1" cm="1">
        <f t="array" ref="E157">_xll.CP($A157,25)/$B157</f>
        <v>76.260001342773435</v>
      </c>
      <c r="F157" s="8" t="e" cm="1">
        <f t="array" ref="F157">IF(_xll.DE(A157)&gt;0,_xll.MW(A157)/(602.2*_xll.DE(A157)),"")/$B157</f>
        <v>#VALUE!</v>
      </c>
      <c r="H157" s="4" t="s">
        <v>1009</v>
      </c>
      <c r="I157" s="1" t="e" cm="1">
        <f t="array" ref="I157">_xll.H($H157,25)/$B157</f>
        <v>#VALUE!</v>
      </c>
      <c r="J157" s="1" t="e" cm="1">
        <f t="array" ref="J157">_xll.S($H157,25)/$B157</f>
        <v>#VALUE!</v>
      </c>
      <c r="K157" s="1" t="e" cm="1">
        <f t="array" ref="K157">_xll.CP($H157,25)/$B157</f>
        <v>#VALUE!</v>
      </c>
      <c r="L157" s="8" t="e" cm="1">
        <f t="array" ref="L157">IF(_xll.DE(H157)&gt;0,_xll.MW(H157)/(602.2*_xll.DE(H157)),"")/$B157</f>
        <v>#VALUE!</v>
      </c>
      <c r="N157" s="1" t="str">
        <f t="shared" si="22"/>
        <v/>
      </c>
      <c r="O157" s="1" t="str">
        <f t="shared" si="23"/>
        <v/>
      </c>
      <c r="P157" s="4" t="str">
        <f t="shared" si="24"/>
        <v>CeBr2</v>
      </c>
      <c r="Q157" s="1" t="str">
        <f t="shared" si="25"/>
        <v/>
      </c>
      <c r="R157" s="1" t="str">
        <f t="shared" si="26"/>
        <v/>
      </c>
      <c r="T157" s="1" t="str">
        <f t="shared" si="27"/>
        <v/>
      </c>
      <c r="U157" s="1" t="str">
        <f t="shared" si="28"/>
        <v/>
      </c>
      <c r="W157" s="8" t="str">
        <f t="shared" si="29"/>
        <v/>
      </c>
      <c r="X157" s="8" t="str">
        <f t="shared" si="30"/>
        <v/>
      </c>
    </row>
    <row r="158" spans="1:24">
      <c r="A158" s="4" t="s">
        <v>345</v>
      </c>
      <c r="B158" s="4">
        <v>1</v>
      </c>
      <c r="C158" s="1" cm="1">
        <f t="array" ref="C158">_xll.H($A158,25)/$B158</f>
        <v>-543.92000000000007</v>
      </c>
      <c r="D158" s="1" cm="1">
        <f t="array" ref="D158">_xll.S($A158,25)/$B158</f>
        <v>129.70399201965333</v>
      </c>
      <c r="E158" s="1" cm="1">
        <f t="array" ref="E158">_xll.CP($A158,25)/$B158</f>
        <v>76.488480325299008</v>
      </c>
      <c r="F158" s="8" t="e" cm="1">
        <f t="array" ref="F158">IF(_xll.DE(A158)&gt;0,_xll.MW(A158)/(602.2*_xll.DE(A158)),"")/$B158</f>
        <v>#VALUE!</v>
      </c>
      <c r="H158" s="4" t="s">
        <v>1010</v>
      </c>
      <c r="I158" s="1" t="e" cm="1">
        <f t="array" ref="I158">_xll.H($H158,25)/$B158</f>
        <v>#VALUE!</v>
      </c>
      <c r="J158" s="1" t="e" cm="1">
        <f t="array" ref="J158">_xll.S($H158,25)/$B158</f>
        <v>#VALUE!</v>
      </c>
      <c r="K158" s="1" t="e" cm="1">
        <f t="array" ref="K158">_xll.CP($H158,25)/$B158</f>
        <v>#VALUE!</v>
      </c>
      <c r="L158" s="8" t="e" cm="1">
        <f t="array" ref="L158">IF(_xll.DE(H158)&gt;0,_xll.MW(H158)/(602.2*_xll.DE(H158)),"")/$B158</f>
        <v>#VALUE!</v>
      </c>
      <c r="N158" s="1" t="str">
        <f t="shared" si="22"/>
        <v/>
      </c>
      <c r="O158" s="1" t="str">
        <f t="shared" si="23"/>
        <v/>
      </c>
      <c r="P158" s="4" t="str">
        <f t="shared" si="24"/>
        <v>HfBr2</v>
      </c>
      <c r="Q158" s="1" t="str">
        <f t="shared" si="25"/>
        <v/>
      </c>
      <c r="R158" s="1" t="str">
        <f t="shared" si="26"/>
        <v/>
      </c>
      <c r="T158" s="1" t="str">
        <f t="shared" si="27"/>
        <v/>
      </c>
      <c r="U158" s="1" t="str">
        <f t="shared" si="28"/>
        <v/>
      </c>
      <c r="W158" s="8" t="str">
        <f t="shared" si="29"/>
        <v/>
      </c>
      <c r="X158" s="8" t="str">
        <f t="shared" si="30"/>
        <v/>
      </c>
    </row>
    <row r="159" spans="1:24">
      <c r="A159" s="4" t="s">
        <v>287</v>
      </c>
      <c r="B159" s="4">
        <v>1</v>
      </c>
      <c r="C159" s="1" cm="1">
        <f t="array" ref="C159">_xll.H($A159,25)/$B159</f>
        <v>-663.90004333496097</v>
      </c>
      <c r="D159" s="1" cm="1">
        <f t="array" ref="D159">_xll.S($A159,25)/$B159</f>
        <v>144.19999649047853</v>
      </c>
      <c r="E159" s="1" cm="1">
        <f t="array" ref="E159">_xll.CP($A159,25)/$B159</f>
        <v>76.510001663208016</v>
      </c>
      <c r="F159" s="8" t="e" cm="1">
        <f t="array" ref="F159">IF(_xll.DE(A159)&gt;0,_xll.MW(A159)/(602.2*_xll.DE(A159)),"")/$B159</f>
        <v>#VALUE!</v>
      </c>
      <c r="H159" s="4" t="s">
        <v>1011</v>
      </c>
      <c r="I159" s="1" t="e" cm="1">
        <f t="array" ref="I159">_xll.H($H159,25)/$B159</f>
        <v>#VALUE!</v>
      </c>
      <c r="J159" s="1" t="e" cm="1">
        <f t="array" ref="J159">_xll.S($H159,25)/$B159</f>
        <v>#VALUE!</v>
      </c>
      <c r="K159" s="1" t="e" cm="1">
        <f t="array" ref="K159">_xll.CP($H159,25)/$B159</f>
        <v>#VALUE!</v>
      </c>
      <c r="L159" s="8" t="e" cm="1">
        <f t="array" ref="L159">IF(_xll.DE(H159)&gt;0,_xll.MW(H159)/(602.2*_xll.DE(H159)),"")/$B159</f>
        <v>#VALUE!</v>
      </c>
      <c r="N159" s="1" t="str">
        <f t="shared" si="22"/>
        <v/>
      </c>
      <c r="O159" s="1" t="str">
        <f t="shared" si="23"/>
        <v/>
      </c>
      <c r="P159" s="4" t="str">
        <f t="shared" si="24"/>
        <v>HoBr2</v>
      </c>
      <c r="Q159" s="1" t="str">
        <f t="shared" si="25"/>
        <v/>
      </c>
      <c r="R159" s="1" t="str">
        <f t="shared" si="26"/>
        <v/>
      </c>
      <c r="T159" s="1" t="str">
        <f t="shared" si="27"/>
        <v/>
      </c>
      <c r="U159" s="1" t="str">
        <f t="shared" si="28"/>
        <v/>
      </c>
      <c r="W159" s="8" t="str">
        <f t="shared" si="29"/>
        <v/>
      </c>
      <c r="X159" s="8" t="str">
        <f t="shared" si="30"/>
        <v/>
      </c>
    </row>
    <row r="160" spans="1:24">
      <c r="A160" s="4" t="s">
        <v>72</v>
      </c>
      <c r="B160" s="4">
        <v>1</v>
      </c>
      <c r="C160" s="1" cm="1">
        <f t="array" ref="C160">_xll.H($A160,25)/$B160</f>
        <v>-640.70002636718755</v>
      </c>
      <c r="D160" s="1" cm="1">
        <f t="array" ref="D160">_xll.S($A160,25)/$B160</f>
        <v>141.92998687744142</v>
      </c>
      <c r="E160" s="1" cm="1">
        <f t="array" ref="E160">_xll.CP($A160,25)/$B160</f>
        <v>76.530000411987302</v>
      </c>
      <c r="F160" s="8" t="e" cm="1">
        <f t="array" ref="F160">IF(_xll.DE(A160)&gt;0,_xll.MW(A160)/(602.2*_xll.DE(A160)),"")/$B160</f>
        <v>#VALUE!</v>
      </c>
      <c r="H160" s="4" t="s">
        <v>1012</v>
      </c>
      <c r="I160" s="1" t="e" cm="1">
        <f t="array" ref="I160">_xll.H($H160,25)/$B160</f>
        <v>#VALUE!</v>
      </c>
      <c r="J160" s="1" t="e" cm="1">
        <f t="array" ref="J160">_xll.S($H160,25)/$B160</f>
        <v>#VALUE!</v>
      </c>
      <c r="K160" s="1" t="e" cm="1">
        <f t="array" ref="K160">_xll.CP($H160,25)/$B160</f>
        <v>#VALUE!</v>
      </c>
      <c r="L160" s="8" t="e" cm="1">
        <f t="array" ref="L160">IF(_xll.DE(H160)&gt;0,_xll.MW(H160)/(602.2*_xll.DE(H160)),"")/$B160</f>
        <v>#VALUE!</v>
      </c>
      <c r="N160" s="1" t="str">
        <f t="shared" si="22"/>
        <v/>
      </c>
      <c r="O160" s="1" t="str">
        <f t="shared" si="23"/>
        <v/>
      </c>
      <c r="P160" s="4" t="str">
        <f t="shared" si="24"/>
        <v>ErBr2</v>
      </c>
      <c r="Q160" s="1" t="str">
        <f t="shared" si="25"/>
        <v/>
      </c>
      <c r="R160" s="1" t="str">
        <f t="shared" si="26"/>
        <v/>
      </c>
      <c r="T160" s="1" t="str">
        <f t="shared" si="27"/>
        <v/>
      </c>
      <c r="U160" s="1" t="str">
        <f t="shared" si="28"/>
        <v/>
      </c>
      <c r="W160" s="8" t="str">
        <f t="shared" si="29"/>
        <v/>
      </c>
      <c r="X160" s="8" t="str">
        <f t="shared" si="30"/>
        <v/>
      </c>
    </row>
    <row r="161" spans="1:24">
      <c r="A161" s="4" t="s">
        <v>78</v>
      </c>
      <c r="B161" s="4">
        <v>1</v>
      </c>
      <c r="C161" s="1" cm="1">
        <f t="array" ref="C161">_xll.H($A161,25)/$B161</f>
        <v>-687.39999365234382</v>
      </c>
      <c r="D161" s="1" cm="1">
        <f t="array" ref="D161">_xll.S($A161,25)/$B161</f>
        <v>145.21000512695312</v>
      </c>
      <c r="E161" s="1" cm="1">
        <f t="array" ref="E161">_xll.CP($A161,25)/$B161</f>
        <v>76.599996032714841</v>
      </c>
      <c r="F161" s="8" t="e" cm="1">
        <f t="array" ref="F161">IF(_xll.DE(A161)&gt;0,_xll.MW(A161)/(602.2*_xll.DE(A161)),"")/$B161</f>
        <v>#VALUE!</v>
      </c>
      <c r="H161" s="4" t="s">
        <v>1013</v>
      </c>
      <c r="I161" s="1" t="e" cm="1">
        <f t="array" ref="I161">_xll.H($H161,25)/$B161</f>
        <v>#VALUE!</v>
      </c>
      <c r="J161" s="1" t="e" cm="1">
        <f t="array" ref="J161">_xll.S($H161,25)/$B161</f>
        <v>#VALUE!</v>
      </c>
      <c r="K161" s="1" t="e" cm="1">
        <f t="array" ref="K161">_xll.CP($H161,25)/$B161</f>
        <v>#VALUE!</v>
      </c>
      <c r="L161" s="8" t="e" cm="1">
        <f t="array" ref="L161">IF(_xll.DE(H161)&gt;0,_xll.MW(H161)/(602.2*_xll.DE(H161)),"")/$B161</f>
        <v>#VALUE!</v>
      </c>
      <c r="N161" s="1" t="str">
        <f t="shared" si="22"/>
        <v/>
      </c>
      <c r="O161" s="1" t="str">
        <f t="shared" si="23"/>
        <v/>
      </c>
      <c r="P161" s="4" t="str">
        <f t="shared" si="24"/>
        <v>DyBr2</v>
      </c>
      <c r="Q161" s="1" t="str">
        <f t="shared" si="25"/>
        <v/>
      </c>
      <c r="R161" s="1" t="str">
        <f t="shared" si="26"/>
        <v/>
      </c>
      <c r="T161" s="1" t="str">
        <f t="shared" si="27"/>
        <v/>
      </c>
      <c r="U161" s="1" t="str">
        <f t="shared" si="28"/>
        <v/>
      </c>
      <c r="W161" s="8" t="str">
        <f t="shared" si="29"/>
        <v/>
      </c>
      <c r="X161" s="8" t="str">
        <f t="shared" si="30"/>
        <v/>
      </c>
    </row>
    <row r="162" spans="1:24">
      <c r="A162" s="4" t="s">
        <v>116</v>
      </c>
      <c r="B162" s="4">
        <v>1</v>
      </c>
      <c r="C162" s="1" cm="1">
        <f t="array" ref="C162">_xll.H($A162,25)/$B162</f>
        <v>-711.4000244140625</v>
      </c>
      <c r="D162" s="1" cm="1">
        <f t="array" ref="D162">_xll.S($A162,25)/$B162</f>
        <v>137.07000363159179</v>
      </c>
      <c r="E162" s="1" cm="1">
        <f t="array" ref="E162">_xll.CP($A162,25)/$B162</f>
        <v>76.769993377685552</v>
      </c>
      <c r="F162" s="8" t="e" cm="1">
        <f t="array" ref="F162">IF(_xll.DE(A162)&gt;0,_xll.MW(A162)/(602.2*_xll.DE(A162)),"")/$B162</f>
        <v>#VALUE!</v>
      </c>
      <c r="H162" s="4" t="s">
        <v>1014</v>
      </c>
      <c r="I162" s="1" t="e" cm="1">
        <f t="array" ref="I162">_xll.H($H162,25)/$B162</f>
        <v>#VALUE!</v>
      </c>
      <c r="J162" s="1" t="e" cm="1">
        <f t="array" ref="J162">_xll.S($H162,25)/$B162</f>
        <v>#VALUE!</v>
      </c>
      <c r="K162" s="1" t="e" cm="1">
        <f t="array" ref="K162">_xll.CP($H162,25)/$B162</f>
        <v>#VALUE!</v>
      </c>
      <c r="L162" s="8" t="e" cm="1">
        <f t="array" ref="L162">IF(_xll.DE(H162)&gt;0,_xll.MW(H162)/(602.2*_xll.DE(H162)),"")/$B162</f>
        <v>#VALUE!</v>
      </c>
      <c r="N162" s="1" t="str">
        <f t="shared" si="22"/>
        <v/>
      </c>
      <c r="O162" s="1" t="str">
        <f t="shared" si="23"/>
        <v/>
      </c>
      <c r="P162" s="4" t="str">
        <f t="shared" si="24"/>
        <v>TmBr2</v>
      </c>
      <c r="Q162" s="1" t="str">
        <f t="shared" si="25"/>
        <v/>
      </c>
      <c r="R162" s="1" t="str">
        <f t="shared" si="26"/>
        <v/>
      </c>
      <c r="T162" s="1" t="str">
        <f t="shared" si="27"/>
        <v/>
      </c>
      <c r="U162" s="1" t="str">
        <f t="shared" si="28"/>
        <v/>
      </c>
      <c r="W162" s="8" t="str">
        <f t="shared" si="29"/>
        <v/>
      </c>
      <c r="X162" s="8" t="str">
        <f t="shared" si="30"/>
        <v/>
      </c>
    </row>
    <row r="163" spans="1:24">
      <c r="A163" s="4" t="s">
        <v>39</v>
      </c>
      <c r="B163" s="4">
        <v>1</v>
      </c>
      <c r="C163" s="1" cm="1">
        <f t="array" ref="C163">_xll.H($A163,25)/$B163</f>
        <v>-669.59998999023435</v>
      </c>
      <c r="D163" s="1" cm="1">
        <f t="array" ref="D163">_xll.S($A163,25)/$B163</f>
        <v>131.77999940490724</v>
      </c>
      <c r="E163" s="1" cm="1">
        <f t="array" ref="E163">_xll.CP($A163,25)/$B163</f>
        <v>77.030001052856448</v>
      </c>
      <c r="F163" s="8" t="e" cm="1">
        <f t="array" ref="F163">IF(_xll.DE(A163)&gt;0,_xll.MW(A163)/(602.2*_xll.DE(A163)),"")/$B163</f>
        <v>#VALUE!</v>
      </c>
      <c r="H163" s="4" t="s">
        <v>1015</v>
      </c>
      <c r="I163" s="1" t="e" cm="1">
        <f t="array" ref="I163">_xll.H($H163,25)/$B163</f>
        <v>#VALUE!</v>
      </c>
      <c r="J163" s="1" t="e" cm="1">
        <f t="array" ref="J163">_xll.S($H163,25)/$B163</f>
        <v>#VALUE!</v>
      </c>
      <c r="K163" s="1" t="e" cm="1">
        <f t="array" ref="K163">_xll.CP($H163,25)/$B163</f>
        <v>#VALUE!</v>
      </c>
      <c r="L163" s="8" t="e" cm="1">
        <f t="array" ref="L163">IF(_xll.DE(H163)&gt;0,_xll.MW(H163)/(602.2*_xll.DE(H163)),"")/$B163</f>
        <v>#VALUE!</v>
      </c>
      <c r="N163" s="1" t="str">
        <f t="shared" si="22"/>
        <v/>
      </c>
      <c r="O163" s="1" t="str">
        <f t="shared" si="23"/>
        <v/>
      </c>
      <c r="P163" s="4" t="str">
        <f t="shared" si="24"/>
        <v>PrBr2</v>
      </c>
      <c r="Q163" s="1" t="str">
        <f t="shared" si="25"/>
        <v/>
      </c>
      <c r="R163" s="1" t="str">
        <f t="shared" si="26"/>
        <v/>
      </c>
      <c r="T163" s="1" t="str">
        <f t="shared" si="27"/>
        <v/>
      </c>
      <c r="U163" s="1" t="str">
        <f t="shared" si="28"/>
        <v/>
      </c>
      <c r="W163" s="8" t="str">
        <f t="shared" si="29"/>
        <v/>
      </c>
      <c r="X163" s="8" t="str">
        <f t="shared" si="30"/>
        <v/>
      </c>
    </row>
    <row r="164" spans="1:24">
      <c r="A164" s="4" t="s">
        <v>251</v>
      </c>
      <c r="B164" s="4">
        <v>1</v>
      </c>
      <c r="C164" s="1" cm="1">
        <f t="array" ref="C164">_xll.H($A164,25)/$B164</f>
        <v>-133.88800000000001</v>
      </c>
      <c r="D164" s="1" cm="1">
        <f t="array" ref="D164">_xll.S($A164,25)/$B164</f>
        <v>129.70399201965333</v>
      </c>
      <c r="E164" s="1" cm="1">
        <f t="array" ref="E164">_xll.CP($A164,25)/$B164</f>
        <v>77.848798968062596</v>
      </c>
      <c r="F164" s="8" t="e" cm="1">
        <f t="array" ref="F164">IF(_xll.DE(A164)&gt;0,_xll.MW(A164)/(602.2*_xll.DE(A164)),"")/$B164</f>
        <v>#VALUE!</v>
      </c>
      <c r="H164" s="4" t="s">
        <v>1016</v>
      </c>
      <c r="I164" s="1" t="e" cm="1">
        <f t="array" ref="I164">_xll.H($H164,25)/$B164</f>
        <v>#VALUE!</v>
      </c>
      <c r="J164" s="1" t="e" cm="1">
        <f t="array" ref="J164">_xll.S($H164,25)/$B164</f>
        <v>#VALUE!</v>
      </c>
      <c r="K164" s="1" t="e" cm="1">
        <f t="array" ref="K164">_xll.CP($H164,25)/$B164</f>
        <v>#VALUE!</v>
      </c>
      <c r="L164" s="8" t="e" cm="1">
        <f t="array" ref="L164">IF(_xll.DE(H164)&gt;0,_xll.MW(H164)/(602.2*_xll.DE(H164)),"")/$B164</f>
        <v>#VALUE!</v>
      </c>
      <c r="N164" s="1" t="str">
        <f t="shared" si="22"/>
        <v/>
      </c>
      <c r="O164" s="1" t="str">
        <f t="shared" si="23"/>
        <v/>
      </c>
      <c r="P164" s="4" t="str">
        <f t="shared" si="24"/>
        <v>OsBr2</v>
      </c>
      <c r="Q164" s="1" t="str">
        <f t="shared" si="25"/>
        <v/>
      </c>
      <c r="R164" s="1" t="str">
        <f t="shared" si="26"/>
        <v/>
      </c>
      <c r="T164" s="1" t="str">
        <f t="shared" si="27"/>
        <v/>
      </c>
      <c r="U164" s="1" t="str">
        <f t="shared" si="28"/>
        <v/>
      </c>
      <c r="W164" s="8" t="str">
        <f t="shared" si="29"/>
        <v/>
      </c>
      <c r="X164" s="8" t="str">
        <f t="shared" si="30"/>
        <v/>
      </c>
    </row>
    <row r="165" spans="1:24">
      <c r="A165" s="4" t="s">
        <v>17</v>
      </c>
      <c r="B165" s="4">
        <v>1</v>
      </c>
      <c r="C165" s="1" cm="1">
        <f t="array" ref="C165">_xll.H($A165,25)/$B165</f>
        <v>-718.39285107421881</v>
      </c>
      <c r="D165" s="1" cm="1">
        <f t="array" ref="D165">_xll.S($A165,25)/$B165</f>
        <v>125.35259626770021</v>
      </c>
      <c r="E165" s="1" cm="1">
        <f t="array" ref="E165">_xll.CP($A165,25)/$B165</f>
        <v>77.861331039942883</v>
      </c>
      <c r="F165" s="8" t="e" cm="1">
        <f t="array" ref="F165">IF(_xll.DE(A165)&gt;0,_xll.MW(A165)/(602.2*_xll.DE(A165)),"")/$B165</f>
        <v>#VALUE!</v>
      </c>
      <c r="H165" s="4" t="s">
        <v>1017</v>
      </c>
      <c r="I165" s="1" t="e" cm="1">
        <f t="array" ref="I165">_xll.H($H165,25)/$B165</f>
        <v>#VALUE!</v>
      </c>
      <c r="J165" s="1" t="e" cm="1">
        <f t="array" ref="J165">_xll.S($H165,25)/$B165</f>
        <v>#VALUE!</v>
      </c>
      <c r="K165" s="1" t="e" cm="1">
        <f t="array" ref="K165">_xll.CP($H165,25)/$B165</f>
        <v>#VALUE!</v>
      </c>
      <c r="L165" s="8" t="e" cm="1">
        <f t="array" ref="L165">IF(_xll.DE(H165)&gt;0,_xll.MW(H165)/(602.2*_xll.DE(H165)),"")/$B165</f>
        <v>#VALUE!</v>
      </c>
      <c r="N165" s="1" t="str">
        <f t="shared" si="22"/>
        <v/>
      </c>
      <c r="O165" s="1" t="str">
        <f t="shared" si="23"/>
        <v/>
      </c>
      <c r="P165" s="4" t="str">
        <f t="shared" si="24"/>
        <v>ThBr2</v>
      </c>
      <c r="Q165" s="1" t="str">
        <f t="shared" si="25"/>
        <v/>
      </c>
      <c r="R165" s="1" t="str">
        <f t="shared" si="26"/>
        <v/>
      </c>
      <c r="T165" s="1" t="str">
        <f t="shared" si="27"/>
        <v/>
      </c>
      <c r="U165" s="1" t="str">
        <f t="shared" si="28"/>
        <v/>
      </c>
      <c r="W165" s="8" t="str">
        <f t="shared" si="29"/>
        <v/>
      </c>
      <c r="X165" s="8" t="str">
        <f t="shared" si="30"/>
        <v/>
      </c>
    </row>
    <row r="166" spans="1:24">
      <c r="A166" s="4" t="s">
        <v>53</v>
      </c>
      <c r="B166" s="4">
        <v>1</v>
      </c>
      <c r="C166" s="1" cm="1">
        <f t="array" ref="C166">_xll.H($A166,25)/$B166</f>
        <v>-178.00000469970703</v>
      </c>
      <c r="D166" s="1" cm="1">
        <f t="array" ref="D166">_xll.S($A166,25)/$B166</f>
        <v>129.70399201965333</v>
      </c>
      <c r="E166" s="1" cm="1">
        <f t="array" ref="E166">_xll.CP($A166,25)/$B166</f>
        <v>78.0254460899273</v>
      </c>
      <c r="F166" s="8" t="e" cm="1">
        <f t="array" ref="F166">IF(_xll.DE(A166)&gt;0,_xll.MW(A166)/(602.2*_xll.DE(A166)),"")/$B166</f>
        <v>#VALUE!</v>
      </c>
      <c r="H166" s="4" t="s">
        <v>1018</v>
      </c>
      <c r="I166" s="1" cm="1">
        <f t="array" ref="I166">_xll.H($H166,25)/$B166</f>
        <v>-112.968</v>
      </c>
      <c r="J166" s="1" cm="1">
        <f t="array" ref="J166">_xll.S($H166,25)/$B166</f>
        <v>150.624</v>
      </c>
      <c r="K166" s="1" cm="1">
        <f t="array" ref="K166">_xll.CP($H166,25)/$B166</f>
        <v>0</v>
      </c>
      <c r="L166" s="8" t="e" cm="1">
        <f t="array" ref="L166">IF(_xll.DE(H166)&gt;0,_xll.MW(H166)/(602.2*_xll.DE(H166)),"")/$B166</f>
        <v>#VALUE!</v>
      </c>
      <c r="N166" s="1">
        <f t="shared" si="22"/>
        <v>129.70399201965333</v>
      </c>
      <c r="O166" s="1">
        <f t="shared" si="23"/>
        <v>150.624</v>
      </c>
      <c r="P166" s="4" t="str">
        <f t="shared" si="24"/>
        <v>IrBr2</v>
      </c>
      <c r="Q166" s="1">
        <f t="shared" si="25"/>
        <v>-178.00000469970703</v>
      </c>
      <c r="R166" s="1">
        <f t="shared" si="26"/>
        <v>-112.968</v>
      </c>
      <c r="T166" s="1">
        <f t="shared" si="27"/>
        <v>78.0254460899273</v>
      </c>
      <c r="U166" s="1">
        <f t="shared" si="28"/>
        <v>0</v>
      </c>
      <c r="W166" s="8" t="str">
        <f t="shared" si="29"/>
        <v/>
      </c>
      <c r="X166" s="8" t="str">
        <f t="shared" si="30"/>
        <v/>
      </c>
    </row>
    <row r="167" spans="1:24">
      <c r="A167" s="4" t="s">
        <v>152</v>
      </c>
      <c r="B167" s="4">
        <v>1</v>
      </c>
      <c r="C167" s="1" cm="1">
        <f t="array" ref="C167">_xll.H($A167,25)/$B167</f>
        <v>-755.79999194335937</v>
      </c>
      <c r="D167" s="1" cm="1">
        <f t="array" ref="D167">_xll.S($A167,25)/$B167</f>
        <v>127.68999990844728</v>
      </c>
      <c r="E167" s="1" cm="1">
        <f t="array" ref="E167">_xll.CP($A167,25)/$B167</f>
        <v>78.63999609375</v>
      </c>
      <c r="F167" s="8" t="e" cm="1">
        <f t="array" ref="F167">IF(_xll.DE(A167)&gt;0,_xll.MW(A167)/(602.2*_xll.DE(A167)),"")/$B167</f>
        <v>#VALUE!</v>
      </c>
      <c r="H167" s="4" t="s">
        <v>1019</v>
      </c>
      <c r="I167" s="1" t="e" cm="1">
        <f t="array" ref="I167">_xll.H($H167,25)/$B167</f>
        <v>#VALUE!</v>
      </c>
      <c r="J167" s="1" t="e" cm="1">
        <f t="array" ref="J167">_xll.S($H167,25)/$B167</f>
        <v>#VALUE!</v>
      </c>
      <c r="K167" s="1" t="e" cm="1">
        <f t="array" ref="K167">_xll.CP($H167,25)/$B167</f>
        <v>#VALUE!</v>
      </c>
      <c r="L167" s="8" t="e" cm="1">
        <f t="array" ref="L167">IF(_xll.DE(H167)&gt;0,_xll.MW(H167)/(602.2*_xll.DE(H167)),"")/$B167</f>
        <v>#VALUE!</v>
      </c>
      <c r="N167" s="1" t="str">
        <f t="shared" si="22"/>
        <v/>
      </c>
      <c r="O167" s="1" t="str">
        <f t="shared" si="23"/>
        <v/>
      </c>
      <c r="P167" s="4" t="str">
        <f t="shared" si="24"/>
        <v>PmBr2</v>
      </c>
      <c r="Q167" s="1" t="str">
        <f t="shared" si="25"/>
        <v/>
      </c>
      <c r="R167" s="1" t="str">
        <f t="shared" si="26"/>
        <v/>
      </c>
      <c r="T167" s="1" t="str">
        <f t="shared" si="27"/>
        <v/>
      </c>
      <c r="U167" s="1" t="str">
        <f t="shared" si="28"/>
        <v/>
      </c>
      <c r="W167" s="8" t="str">
        <f t="shared" si="29"/>
        <v/>
      </c>
      <c r="X167" s="8" t="str">
        <f t="shared" si="30"/>
        <v/>
      </c>
    </row>
    <row r="168" spans="1:24">
      <c r="A168" s="4" t="s">
        <v>259</v>
      </c>
      <c r="B168" s="4">
        <v>1</v>
      </c>
      <c r="C168" s="1" cm="1">
        <f t="array" ref="C168">_xll.H($A168,25)/$B168</f>
        <v>-474.49912384033206</v>
      </c>
      <c r="D168" s="1" cm="1">
        <f t="array" ref="D168">_xll.S($A168,25)/$B168</f>
        <v>130.54080319213867</v>
      </c>
      <c r="E168" s="1" cm="1">
        <f t="array" ref="E168">_xll.CP($A168,25)/$B168</f>
        <v>79.489390075413198</v>
      </c>
      <c r="F168" s="8" t="e" cm="1">
        <f t="array" ref="F168">IF(_xll.DE(A168)&gt;0,_xll.MW(A168)/(602.2*_xll.DE(A168)),"")/$B168</f>
        <v>#VALUE!</v>
      </c>
      <c r="H168" s="4" t="s">
        <v>1020</v>
      </c>
      <c r="I168" s="1" t="e" cm="1">
        <f t="array" ref="I168">_xll.H($H168,25)/$B168</f>
        <v>#VALUE!</v>
      </c>
      <c r="J168" s="1" t="e" cm="1">
        <f t="array" ref="J168">_xll.S($H168,25)/$B168</f>
        <v>#VALUE!</v>
      </c>
      <c r="K168" s="1" t="e" cm="1">
        <f t="array" ref="K168">_xll.CP($H168,25)/$B168</f>
        <v>#VALUE!</v>
      </c>
      <c r="L168" s="8" t="e" cm="1">
        <f t="array" ref="L168">IF(_xll.DE(H168)&gt;0,_xll.MW(H168)/(602.2*_xll.DE(H168)),"")/$B168</f>
        <v>#VALUE!</v>
      </c>
      <c r="N168" s="1" t="str">
        <f t="shared" si="22"/>
        <v/>
      </c>
      <c r="O168" s="1" t="str">
        <f t="shared" si="23"/>
        <v/>
      </c>
      <c r="P168" s="4" t="str">
        <f t="shared" si="24"/>
        <v>NbBr2.33</v>
      </c>
      <c r="Q168" s="1" t="str">
        <f t="shared" si="25"/>
        <v/>
      </c>
      <c r="R168" s="1" t="str">
        <f t="shared" si="26"/>
        <v/>
      </c>
      <c r="T168" s="1" t="str">
        <f t="shared" si="27"/>
        <v/>
      </c>
      <c r="U168" s="1" t="str">
        <f t="shared" si="28"/>
        <v/>
      </c>
      <c r="W168" s="8" t="str">
        <f t="shared" si="29"/>
        <v/>
      </c>
      <c r="X168" s="8" t="str">
        <f t="shared" si="30"/>
        <v/>
      </c>
    </row>
    <row r="169" spans="1:24">
      <c r="A169" s="4" t="s">
        <v>20</v>
      </c>
      <c r="B169" s="4">
        <v>1</v>
      </c>
      <c r="C169" s="1" cm="1">
        <f t="array" ref="C169">_xll.H($A169,25)/$B169</f>
        <v>-163.17600000000002</v>
      </c>
      <c r="D169" s="1" cm="1">
        <f t="array" ref="D169">_xll.S($A169,25)/$B169</f>
        <v>121.336</v>
      </c>
      <c r="E169" s="1" cm="1">
        <f t="array" ref="E169">_xll.CP($A169,25)/$B169</f>
        <v>79.610725517934029</v>
      </c>
      <c r="F169" s="8" t="e" cm="1">
        <f t="array" ref="F169">IF(_xll.DE(A169)&gt;0,_xll.MW(A169)/(602.2*_xll.DE(A169)),"")/$B169</f>
        <v>#VALUE!</v>
      </c>
      <c r="H169" s="4" t="s">
        <v>1021</v>
      </c>
      <c r="I169" s="1" t="e" cm="1">
        <f t="array" ref="I169">_xll.H($H169,25)/$B169</f>
        <v>#VALUE!</v>
      </c>
      <c r="J169" s="1" t="e" cm="1">
        <f t="array" ref="J169">_xll.S($H169,25)/$B169</f>
        <v>#VALUE!</v>
      </c>
      <c r="K169" s="1" t="e" cm="1">
        <f t="array" ref="K169">_xll.CP($H169,25)/$B169</f>
        <v>#VALUE!</v>
      </c>
      <c r="L169" s="8" t="e" cm="1">
        <f t="array" ref="L169">IF(_xll.DE(H169)&gt;0,_xll.MW(H169)/(602.2*_xll.DE(H169)),"")/$B169</f>
        <v>#VALUE!</v>
      </c>
      <c r="N169" s="1" t="str">
        <f t="shared" si="22"/>
        <v/>
      </c>
      <c r="O169" s="1" t="str">
        <f t="shared" si="23"/>
        <v/>
      </c>
      <c r="P169" s="4" t="str">
        <f t="shared" si="24"/>
        <v>RhBr2</v>
      </c>
      <c r="Q169" s="1" t="str">
        <f t="shared" si="25"/>
        <v/>
      </c>
      <c r="R169" s="1" t="str">
        <f t="shared" si="26"/>
        <v/>
      </c>
      <c r="T169" s="1" t="str">
        <f t="shared" si="27"/>
        <v/>
      </c>
      <c r="U169" s="1" t="str">
        <f t="shared" si="28"/>
        <v/>
      </c>
      <c r="W169" s="8" t="str">
        <f t="shared" si="29"/>
        <v/>
      </c>
      <c r="X169" s="8" t="str">
        <f t="shared" si="30"/>
        <v/>
      </c>
    </row>
    <row r="170" spans="1:24">
      <c r="A170" s="4" t="s">
        <v>294</v>
      </c>
      <c r="B170" s="4">
        <v>1</v>
      </c>
      <c r="C170" s="1" cm="1">
        <f t="array" ref="C170">_xll.H($A170,25)/$B170</f>
        <v>-489.70002435302735</v>
      </c>
      <c r="D170" s="1" cm="1">
        <f t="array" ref="D170">_xll.S($A170,25)/$B170</f>
        <v>134.58000778198243</v>
      </c>
      <c r="E170" s="1" cm="1">
        <f t="array" ref="E170">_xll.CP($A170,25)/$B170</f>
        <v>82.100011062622073</v>
      </c>
      <c r="F170" s="8" t="e" cm="1">
        <f t="array" ref="F170">IF(_xll.DE(A170)&gt;0,_xll.MW(A170)/(602.2*_xll.DE(A170)),"")/$B170</f>
        <v>#VALUE!</v>
      </c>
      <c r="H170" s="4" t="s">
        <v>1022</v>
      </c>
      <c r="I170" s="1" t="e" cm="1">
        <f t="array" ref="I170">_xll.H($H170,25)/$B170</f>
        <v>#VALUE!</v>
      </c>
      <c r="J170" s="1" t="e" cm="1">
        <f t="array" ref="J170">_xll.S($H170,25)/$B170</f>
        <v>#VALUE!</v>
      </c>
      <c r="K170" s="1" t="e" cm="1">
        <f t="array" ref="K170">_xll.CP($H170,25)/$B170</f>
        <v>#VALUE!</v>
      </c>
      <c r="L170" s="8" t="e" cm="1">
        <f t="array" ref="L170">IF(_xll.DE(H170)&gt;0,_xll.MW(H170)/(602.2*_xll.DE(H170)),"")/$B170</f>
        <v>#VALUE!</v>
      </c>
      <c r="N170" s="1" t="str">
        <f t="shared" si="22"/>
        <v/>
      </c>
      <c r="O170" s="1" t="str">
        <f t="shared" si="23"/>
        <v/>
      </c>
      <c r="P170" s="4" t="str">
        <f t="shared" si="24"/>
        <v>GdBr2</v>
      </c>
      <c r="Q170" s="1" t="str">
        <f t="shared" si="25"/>
        <v/>
      </c>
      <c r="R170" s="1" t="str">
        <f t="shared" si="26"/>
        <v/>
      </c>
      <c r="T170" s="1" t="str">
        <f t="shared" si="27"/>
        <v/>
      </c>
      <c r="U170" s="1" t="str">
        <f t="shared" si="28"/>
        <v/>
      </c>
      <c r="W170" s="8" t="str">
        <f t="shared" si="29"/>
        <v/>
      </c>
      <c r="X170" s="8" t="str">
        <f t="shared" si="30"/>
        <v/>
      </c>
    </row>
    <row r="171" spans="1:24">
      <c r="A171" s="4" t="s">
        <v>140</v>
      </c>
      <c r="B171" s="4">
        <v>1</v>
      </c>
      <c r="C171" s="1" cm="1">
        <f t="array" ref="C171">_xll.H($A171,25)/$B171</f>
        <v>-479.10148553466797</v>
      </c>
      <c r="D171" s="1" cm="1">
        <f t="array" ref="D171">_xll.S($A171,25)/$B171</f>
        <v>140.58239361572265</v>
      </c>
      <c r="E171" s="1" cm="1">
        <f t="array" ref="E171">_xll.CP($A171,25)/$B171</f>
        <v>83.208155266497343</v>
      </c>
      <c r="F171" s="8" t="e" cm="1">
        <f t="array" ref="F171">IF(_xll.DE(A171)&gt;0,_xll.MW(A171)/(602.2*_xll.DE(A171)),"")/$B171</f>
        <v>#VALUE!</v>
      </c>
      <c r="H171" s="4" t="s">
        <v>1023</v>
      </c>
      <c r="I171" s="1" t="e" cm="1">
        <f t="array" ref="I171">_xll.H($H171,25)/$B171</f>
        <v>#VALUE!</v>
      </c>
      <c r="J171" s="1" t="e" cm="1">
        <f t="array" ref="J171">_xll.S($H171,25)/$B171</f>
        <v>#VALUE!</v>
      </c>
      <c r="K171" s="1" t="e" cm="1">
        <f t="array" ref="K171">_xll.CP($H171,25)/$B171</f>
        <v>#VALUE!</v>
      </c>
      <c r="L171" s="8" t="e" cm="1">
        <f t="array" ref="L171">IF(_xll.DE(H171)&gt;0,_xll.MW(H171)/(602.2*_xll.DE(H171)),"")/$B171</f>
        <v>#VALUE!</v>
      </c>
      <c r="N171" s="1" t="str">
        <f t="shared" si="22"/>
        <v/>
      </c>
      <c r="O171" s="1" t="str">
        <f t="shared" si="23"/>
        <v/>
      </c>
      <c r="P171" s="4" t="str">
        <f t="shared" si="24"/>
        <v>TaBr2.5</v>
      </c>
      <c r="Q171" s="1" t="str">
        <f t="shared" si="25"/>
        <v/>
      </c>
      <c r="R171" s="1" t="str">
        <f t="shared" si="26"/>
        <v/>
      </c>
      <c r="T171" s="1" t="str">
        <f t="shared" si="27"/>
        <v/>
      </c>
      <c r="U171" s="1" t="str">
        <f t="shared" si="28"/>
        <v/>
      </c>
      <c r="W171" s="8" t="str">
        <f t="shared" si="29"/>
        <v/>
      </c>
      <c r="X171" s="8" t="str">
        <f t="shared" si="30"/>
        <v/>
      </c>
    </row>
    <row r="172" spans="1:24">
      <c r="A172" s="4" t="s">
        <v>262</v>
      </c>
      <c r="B172" s="4">
        <v>1</v>
      </c>
      <c r="C172" s="1" cm="1">
        <f t="array" ref="C172">_xll.H($A172,25)/$B172</f>
        <v>-538.09996508789061</v>
      </c>
      <c r="D172" s="1" cm="1">
        <f t="array" ref="D172">_xll.S($A172,25)/$B172</f>
        <v>137.23519680786131</v>
      </c>
      <c r="E172" s="1" cm="1">
        <f t="array" ref="E172">_xll.CP($A172,25)/$B172</f>
        <v>85.41946037126435</v>
      </c>
      <c r="F172" s="8" t="e" cm="1">
        <f t="array" ref="F172">IF(_xll.DE(A172)&gt;0,_xll.MW(A172)/(602.2*_xll.DE(A172)),"")/$B172</f>
        <v>#VALUE!</v>
      </c>
      <c r="H172" s="4" t="s">
        <v>1024</v>
      </c>
      <c r="I172" s="1" t="e" cm="1">
        <f t="array" ref="I172">_xll.H($H172,25)/$B172</f>
        <v>#VALUE!</v>
      </c>
      <c r="J172" s="1" t="e" cm="1">
        <f t="array" ref="J172">_xll.S($H172,25)/$B172</f>
        <v>#VALUE!</v>
      </c>
      <c r="K172" s="1" t="e" cm="1">
        <f t="array" ref="K172">_xll.CP($H172,25)/$B172</f>
        <v>#VALUE!</v>
      </c>
      <c r="L172" s="8" t="e" cm="1">
        <f t="array" ref="L172">IF(_xll.DE(H172)&gt;0,_xll.MW(H172)/(602.2*_xll.DE(H172)),"")/$B172</f>
        <v>#VALUE!</v>
      </c>
      <c r="N172" s="1" t="str">
        <f t="shared" si="22"/>
        <v/>
      </c>
      <c r="O172" s="1" t="str">
        <f t="shared" si="23"/>
        <v/>
      </c>
      <c r="P172" s="4" t="str">
        <f t="shared" si="24"/>
        <v>NbBr2.67</v>
      </c>
      <c r="Q172" s="1" t="str">
        <f t="shared" si="25"/>
        <v/>
      </c>
      <c r="R172" s="1" t="str">
        <f t="shared" si="26"/>
        <v/>
      </c>
      <c r="T172" s="1" t="str">
        <f t="shared" si="27"/>
        <v/>
      </c>
      <c r="U172" s="1" t="str">
        <f t="shared" si="28"/>
        <v/>
      </c>
      <c r="W172" s="8" t="str">
        <f t="shared" si="29"/>
        <v/>
      </c>
      <c r="X172" s="8" t="str">
        <f t="shared" si="30"/>
        <v/>
      </c>
    </row>
    <row r="173" spans="1:24">
      <c r="A173" s="4" t="s">
        <v>219</v>
      </c>
      <c r="B173" s="4">
        <v>1</v>
      </c>
      <c r="C173" s="1" cm="1">
        <f t="array" ref="C173">_xll.H($A173,25)/$B173</f>
        <v>-776.59996752929692</v>
      </c>
      <c r="D173" s="1" cm="1">
        <f t="array" ref="D173">_xll.S($A173,25)/$B173</f>
        <v>96.231999999999999</v>
      </c>
      <c r="E173" s="1" cm="1">
        <f t="array" ref="E173">_xll.CP($A173,25)/$B173</f>
        <v>85.787521645550498</v>
      </c>
      <c r="F173" s="8" t="e" cm="1">
        <f t="array" ref="F173">IF(_xll.DE(A173)&gt;0,_xll.MW(A173)/(602.2*_xll.DE(A173)),"")/$B173</f>
        <v>#VALUE!</v>
      </c>
      <c r="H173" s="4" t="s">
        <v>1025</v>
      </c>
      <c r="I173" s="1" t="e" cm="1">
        <f t="array" ref="I173">_xll.H($H173,25)/$B173</f>
        <v>#VALUE!</v>
      </c>
      <c r="J173" s="1" t="e" cm="1">
        <f t="array" ref="J173">_xll.S($H173,25)/$B173</f>
        <v>#VALUE!</v>
      </c>
      <c r="K173" s="1" t="e" cm="1">
        <f t="array" ref="K173">_xll.CP($H173,25)/$B173</f>
        <v>#VALUE!</v>
      </c>
      <c r="L173" s="8" t="e" cm="1">
        <f t="array" ref="L173">IF(_xll.DE(H173)&gt;0,_xll.MW(H173)/(602.2*_xll.DE(H173)),"")/$B173</f>
        <v>#VALUE!</v>
      </c>
      <c r="N173" s="1" t="str">
        <f t="shared" si="22"/>
        <v/>
      </c>
      <c r="O173" s="1" t="str">
        <f t="shared" si="23"/>
        <v/>
      </c>
      <c r="P173" s="4" t="str">
        <f t="shared" si="24"/>
        <v>VO2Br</v>
      </c>
      <c r="Q173" s="1" t="str">
        <f t="shared" si="25"/>
        <v/>
      </c>
      <c r="R173" s="1" t="str">
        <f t="shared" si="26"/>
        <v/>
      </c>
      <c r="T173" s="1" t="str">
        <f t="shared" si="27"/>
        <v/>
      </c>
      <c r="U173" s="1" t="str">
        <f t="shared" si="28"/>
        <v/>
      </c>
      <c r="W173" s="8" t="str">
        <f t="shared" si="29"/>
        <v/>
      </c>
      <c r="X173" s="8" t="str">
        <f t="shared" si="30"/>
        <v/>
      </c>
    </row>
    <row r="174" spans="1:24">
      <c r="A174" s="4" t="s">
        <v>197</v>
      </c>
      <c r="B174" s="4">
        <v>1</v>
      </c>
      <c r="C174" s="1" cm="1">
        <f t="array" ref="C174">_xll.H($A174,25)/$B174</f>
        <v>-1170.9999367675782</v>
      </c>
      <c r="D174" s="1" cm="1">
        <f t="array" ref="D174">_xll.S($A174,25)/$B174</f>
        <v>112.54959840393067</v>
      </c>
      <c r="E174" s="1" cm="1">
        <f t="array" ref="E174">_xll.CP($A174,25)/$B174</f>
        <v>88.052343675589995</v>
      </c>
      <c r="F174" s="8" t="e" cm="1">
        <f t="array" ref="F174">IF(_xll.DE(A174)&gt;0,_xll.MW(A174)/(602.2*_xll.DE(A174)),"")/$B174</f>
        <v>#VALUE!</v>
      </c>
      <c r="H174" s="4" t="s">
        <v>1026</v>
      </c>
      <c r="I174" s="1" t="e" cm="1">
        <f t="array" ref="I174">_xll.H($H174,25)/$B174</f>
        <v>#VALUE!</v>
      </c>
      <c r="J174" s="1" t="e" cm="1">
        <f t="array" ref="J174">_xll.S($H174,25)/$B174</f>
        <v>#VALUE!</v>
      </c>
      <c r="K174" s="1" t="e" cm="1">
        <f t="array" ref="K174">_xll.CP($H174,25)/$B174</f>
        <v>#VALUE!</v>
      </c>
      <c r="L174" s="8" t="e" cm="1">
        <f t="array" ref="L174">IF(_xll.DE(H174)&gt;0,_xll.MW(H174)/(602.2*_xll.DE(H174)),"")/$B174</f>
        <v>#VALUE!</v>
      </c>
      <c r="N174" s="1" t="str">
        <f t="shared" si="22"/>
        <v/>
      </c>
      <c r="O174" s="1" t="str">
        <f t="shared" si="23"/>
        <v/>
      </c>
      <c r="P174" s="4" t="str">
        <f t="shared" si="24"/>
        <v>UO2Br</v>
      </c>
      <c r="Q174" s="1" t="str">
        <f t="shared" si="25"/>
        <v/>
      </c>
      <c r="R174" s="1" t="str">
        <f t="shared" si="26"/>
        <v/>
      </c>
      <c r="T174" s="1" t="str">
        <f t="shared" si="27"/>
        <v/>
      </c>
      <c r="U174" s="1" t="str">
        <f t="shared" si="28"/>
        <v/>
      </c>
      <c r="W174" s="8" t="str">
        <f t="shared" si="29"/>
        <v/>
      </c>
      <c r="X174" s="8" t="str">
        <f t="shared" si="30"/>
        <v/>
      </c>
    </row>
    <row r="175" spans="1:24">
      <c r="A175" s="4" t="s">
        <v>3</v>
      </c>
      <c r="B175" s="4">
        <v>1</v>
      </c>
      <c r="C175" s="1" cm="1">
        <f t="array" ref="C175">_xll.H($A175,25)/$B175</f>
        <v>-732.2</v>
      </c>
      <c r="D175" s="1" cm="1">
        <f t="array" ref="D175">_xll.S($A175,25)/$B175</f>
        <v>128.867204788208</v>
      </c>
      <c r="E175" s="1" cm="1">
        <f t="array" ref="E175">_xll.CP($A175,25)/$B175</f>
        <v>89.888290134882595</v>
      </c>
      <c r="F175" s="8" t="e" cm="1">
        <f t="array" ref="F175">IF(_xll.DE(A175)&gt;0,_xll.MW(A175)/(602.2*_xll.DE(A175)),"")/$B175</f>
        <v>#VALUE!</v>
      </c>
      <c r="H175" s="4" t="s">
        <v>1027</v>
      </c>
      <c r="I175" s="1" t="e" cm="1">
        <f t="array" ref="I175">_xll.H($H175,25)/$B175</f>
        <v>#VALUE!</v>
      </c>
      <c r="J175" s="1" t="e" cm="1">
        <f t="array" ref="J175">_xll.S($H175,25)/$B175</f>
        <v>#VALUE!</v>
      </c>
      <c r="K175" s="1" t="e" cm="1">
        <f t="array" ref="K175">_xll.CP($H175,25)/$B175</f>
        <v>#VALUE!</v>
      </c>
      <c r="L175" s="8" t="e" cm="1">
        <f t="array" ref="L175">IF(_xll.DE(H175)&gt;0,_xll.MW(H175)/(602.2*_xll.DE(H175)),"")/$B175</f>
        <v>#VALUE!</v>
      </c>
      <c r="N175" s="1" t="str">
        <f t="shared" si="22"/>
        <v/>
      </c>
      <c r="O175" s="1" t="str">
        <f t="shared" si="23"/>
        <v/>
      </c>
      <c r="P175" s="4" t="str">
        <f t="shared" si="24"/>
        <v>WO2Br</v>
      </c>
      <c r="Q175" s="1" t="str">
        <f t="shared" si="25"/>
        <v/>
      </c>
      <c r="R175" s="1" t="str">
        <f t="shared" si="26"/>
        <v/>
      </c>
      <c r="T175" s="1" t="str">
        <f t="shared" si="27"/>
        <v/>
      </c>
      <c r="U175" s="1" t="str">
        <f t="shared" si="28"/>
        <v/>
      </c>
      <c r="W175" s="8" t="str">
        <f t="shared" si="29"/>
        <v/>
      </c>
      <c r="X175" s="8" t="str">
        <f t="shared" si="30"/>
        <v/>
      </c>
    </row>
    <row r="176" spans="1:24">
      <c r="A176" s="4" t="s">
        <v>103</v>
      </c>
      <c r="B176" s="4">
        <v>1</v>
      </c>
      <c r="C176" s="1" cm="1">
        <f t="array" ref="C176">_xll.H($A176,25)/$B176</f>
        <v>-530.00000897216796</v>
      </c>
      <c r="D176" s="1" cm="1">
        <f t="array" ref="D176">_xll.S($A176,25)/$B176</f>
        <v>125.00000061035156</v>
      </c>
      <c r="E176" s="1" cm="1">
        <f t="array" ref="E176">_xll.CP($A176,25)/$B176</f>
        <v>89.99985833032234</v>
      </c>
      <c r="F176" s="8" t="e" cm="1">
        <f t="array" ref="F176">IF(_xll.DE(A176)&gt;0,_xll.MW(A176)/(602.2*_xll.DE(A176)),"")/$B176</f>
        <v>#VALUE!</v>
      </c>
      <c r="H176" s="4" t="s">
        <v>1028</v>
      </c>
      <c r="I176" s="1" t="e" cm="1">
        <f t="array" ref="I176">_xll.H($H176,25)/$B176</f>
        <v>#VALUE!</v>
      </c>
      <c r="J176" s="1" t="e" cm="1">
        <f t="array" ref="J176">_xll.S($H176,25)/$B176</f>
        <v>#VALUE!</v>
      </c>
      <c r="K176" s="1" t="e" cm="1">
        <f t="array" ref="K176">_xll.CP($H176,25)/$B176</f>
        <v>#VALUE!</v>
      </c>
      <c r="L176" s="8" t="e" cm="1">
        <f t="array" ref="L176">IF(_xll.DE(H176)&gt;0,_xll.MW(H176)/(602.2*_xll.DE(H176)),"")/$B176</f>
        <v>#VALUE!</v>
      </c>
      <c r="N176" s="1" t="str">
        <f t="shared" si="22"/>
        <v/>
      </c>
      <c r="O176" s="1" t="str">
        <f t="shared" si="23"/>
        <v/>
      </c>
      <c r="P176" s="4" t="str">
        <f t="shared" si="24"/>
        <v>MoBr2O</v>
      </c>
      <c r="Q176" s="1" t="str">
        <f t="shared" si="25"/>
        <v/>
      </c>
      <c r="R176" s="1" t="str">
        <f t="shared" si="26"/>
        <v/>
      </c>
      <c r="T176" s="1" t="str">
        <f t="shared" si="27"/>
        <v/>
      </c>
      <c r="U176" s="1" t="str">
        <f t="shared" si="28"/>
        <v/>
      </c>
      <c r="W176" s="8" t="str">
        <f t="shared" si="29"/>
        <v/>
      </c>
      <c r="X176" s="8" t="str">
        <f t="shared" si="30"/>
        <v/>
      </c>
    </row>
    <row r="177" spans="1:24">
      <c r="A177" s="4" t="s">
        <v>404</v>
      </c>
      <c r="B177" s="4">
        <v>1</v>
      </c>
      <c r="C177" s="1" cm="1">
        <f t="array" ref="C177">_xll.H($A177,25)/$B177</f>
        <v>-297.90078723144535</v>
      </c>
      <c r="D177" s="1" cm="1">
        <f t="array" ref="D177">_xll.S($A177,25)/$B177</f>
        <v>138.61590850830078</v>
      </c>
      <c r="E177" s="1" cm="1">
        <f t="array" ref="E177">_xll.CP($A177,25)/$B177</f>
        <v>90.876477127075205</v>
      </c>
      <c r="F177" s="8" t="e" cm="1">
        <f t="array" ref="F177">IF(_xll.DE(A177)&gt;0,_xll.MW(A177)/(602.2*_xll.DE(A177)),"")/$B177</f>
        <v>#VALUE!</v>
      </c>
      <c r="H177" s="4" t="s">
        <v>1029</v>
      </c>
      <c r="I177" s="1" t="e" cm="1">
        <f t="array" ref="I177">_xll.H($H177,25)/$B177</f>
        <v>#VALUE!</v>
      </c>
      <c r="J177" s="1" t="e" cm="1">
        <f t="array" ref="J177">_xll.S($H177,25)/$B177</f>
        <v>#VALUE!</v>
      </c>
      <c r="K177" s="1" t="e" cm="1">
        <f t="array" ref="K177">_xll.CP($H177,25)/$B177</f>
        <v>#VALUE!</v>
      </c>
      <c r="L177" s="8" t="e" cm="1">
        <f t="array" ref="L177">IF(_xll.DE(H177)&gt;0,_xll.MW(H177)/(602.2*_xll.DE(H177)),"")/$B177</f>
        <v>#VALUE!</v>
      </c>
      <c r="N177" s="1" t="str">
        <f t="shared" si="22"/>
        <v/>
      </c>
      <c r="O177" s="1" t="str">
        <f t="shared" si="23"/>
        <v/>
      </c>
      <c r="P177" s="4" t="str">
        <f t="shared" si="24"/>
        <v>CH6BrN</v>
      </c>
      <c r="Q177" s="1" t="str">
        <f t="shared" si="25"/>
        <v/>
      </c>
      <c r="R177" s="1" t="str">
        <f t="shared" si="26"/>
        <v/>
      </c>
      <c r="T177" s="1" t="str">
        <f t="shared" si="27"/>
        <v/>
      </c>
      <c r="U177" s="1" t="str">
        <f t="shared" si="28"/>
        <v/>
      </c>
      <c r="W177" s="8" t="str">
        <f t="shared" si="29"/>
        <v/>
      </c>
      <c r="X177" s="8" t="str">
        <f t="shared" si="30"/>
        <v/>
      </c>
    </row>
    <row r="178" spans="1:24">
      <c r="A178" s="4" t="s">
        <v>25</v>
      </c>
      <c r="B178" s="4">
        <v>1</v>
      </c>
      <c r="C178" s="1" cm="1">
        <f t="array" ref="C178">_xll.H($A178,25)/$B178</f>
        <v>-1232.2010239257813</v>
      </c>
      <c r="D178" s="1" cm="1">
        <f t="array" ref="D178">_xll.S($A178,25)/$B178</f>
        <v>123.3986961669922</v>
      </c>
      <c r="E178" s="1" cm="1">
        <f t="array" ref="E178">_xll.CP($A178,25)/$B178</f>
        <v>91.265252163147224</v>
      </c>
      <c r="F178" s="8" t="e" cm="1">
        <f t="array" ref="F178">IF(_xll.DE(A178)&gt;0,_xll.MW(A178)/(602.2*_xll.DE(A178)),"")/$B178</f>
        <v>#VALUE!</v>
      </c>
      <c r="H178" s="4" t="s">
        <v>1030</v>
      </c>
      <c r="I178" s="1" cm="1">
        <f t="array" ref="I178">_xll.H($H178,25)/$B178</f>
        <v>-1129.6999189453124</v>
      </c>
      <c r="J178" s="1" cm="1">
        <f t="array" ref="J178">_xll.S($H178,25)/$B178</f>
        <v>130.95919680786133</v>
      </c>
      <c r="K178" s="1" cm="1">
        <f t="array" ref="K178">_xll.CP($H178,25)/$B178</f>
        <v>93.459616731120704</v>
      </c>
      <c r="L178" s="8" t="e" cm="1">
        <f t="array" ref="L178">IF(_xll.DE(H178)&gt;0,_xll.MW(H178)/(602.2*_xll.DE(H178)),"")/$B178</f>
        <v>#VALUE!</v>
      </c>
      <c r="N178" s="1">
        <f t="shared" si="22"/>
        <v>123.3986961669922</v>
      </c>
      <c r="O178" s="1">
        <f t="shared" si="23"/>
        <v>130.95919680786133</v>
      </c>
      <c r="P178" s="4" t="str">
        <f t="shared" si="24"/>
        <v>ThOBr2</v>
      </c>
      <c r="Q178" s="1">
        <f t="shared" si="25"/>
        <v>-1232.2010239257813</v>
      </c>
      <c r="R178" s="1">
        <f t="shared" si="26"/>
        <v>-1129.6999189453124</v>
      </c>
      <c r="T178" s="1">
        <f t="shared" si="27"/>
        <v>91.265252163147224</v>
      </c>
      <c r="U178" s="1">
        <f t="shared" si="28"/>
        <v>93.459616731120704</v>
      </c>
      <c r="W178" s="8" t="str">
        <f t="shared" si="29"/>
        <v/>
      </c>
      <c r="X178" s="8" t="str">
        <f t="shared" si="30"/>
        <v/>
      </c>
    </row>
    <row r="179" spans="1:24">
      <c r="A179" s="4" t="s">
        <v>144</v>
      </c>
      <c r="B179" s="4">
        <v>1</v>
      </c>
      <c r="C179" s="1" cm="1">
        <f t="array" ref="C179">_xll.H($A179,25)/$B179</f>
        <v>-553.12478723144534</v>
      </c>
      <c r="D179" s="1" cm="1">
        <f t="array" ref="D179">_xll.S($A179,25)/$B179</f>
        <v>154.80799999999999</v>
      </c>
      <c r="E179" s="1" cm="1">
        <f t="array" ref="E179">_xll.CP($A179,25)/$B179</f>
        <v>92.860714472970017</v>
      </c>
      <c r="F179" s="8" t="e" cm="1">
        <f t="array" ref="F179">IF(_xll.DE(A179)&gt;0,_xll.MW(A179)/(602.2*_xll.DE(A179)),"")/$B179</f>
        <v>#VALUE!</v>
      </c>
      <c r="H179" s="4" t="s">
        <v>1031</v>
      </c>
      <c r="I179" s="1" t="e" cm="1">
        <f t="array" ref="I179">_xll.H($H179,25)/$B179</f>
        <v>#VALUE!</v>
      </c>
      <c r="J179" s="1" t="e" cm="1">
        <f t="array" ref="J179">_xll.S($H179,25)/$B179</f>
        <v>#VALUE!</v>
      </c>
      <c r="K179" s="1" t="e" cm="1">
        <f t="array" ref="K179">_xll.CP($H179,25)/$B179</f>
        <v>#VALUE!</v>
      </c>
      <c r="L179" s="8" t="e" cm="1">
        <f t="array" ref="L179">IF(_xll.DE(H179)&gt;0,_xll.MW(H179)/(602.2*_xll.DE(H179)),"")/$B179</f>
        <v>#VALUE!</v>
      </c>
      <c r="N179" s="1" t="str">
        <f t="shared" si="22"/>
        <v/>
      </c>
      <c r="O179" s="1" t="str">
        <f t="shared" si="23"/>
        <v/>
      </c>
      <c r="P179" s="4" t="str">
        <f t="shared" si="24"/>
        <v>TaBr3</v>
      </c>
      <c r="Q179" s="1" t="str">
        <f t="shared" si="25"/>
        <v/>
      </c>
      <c r="R179" s="1" t="str">
        <f t="shared" si="26"/>
        <v/>
      </c>
      <c r="T179" s="1" t="str">
        <f t="shared" si="27"/>
        <v/>
      </c>
      <c r="U179" s="1" t="str">
        <f t="shared" si="28"/>
        <v/>
      </c>
      <c r="W179" s="8" t="str">
        <f t="shared" si="29"/>
        <v/>
      </c>
      <c r="X179" s="8" t="str">
        <f t="shared" si="30"/>
        <v/>
      </c>
    </row>
    <row r="180" spans="1:24">
      <c r="A180" s="4" t="s">
        <v>234</v>
      </c>
      <c r="B180" s="4">
        <v>1</v>
      </c>
      <c r="C180" s="1" cm="1">
        <f t="array" ref="C180">_xll.H($A180,25)/$B180</f>
        <v>-1004.2000294189454</v>
      </c>
      <c r="D180" s="1" cm="1">
        <f t="array" ref="D180">_xll.S($A180,25)/$B180</f>
        <v>94.500001419067388</v>
      </c>
      <c r="E180" s="1" cm="1">
        <f t="array" ref="E180">_xll.CP($A180,25)/$B180</f>
        <v>93.095600435622728</v>
      </c>
      <c r="F180" s="8" t="e" cm="1">
        <f t="array" ref="F180">IF(_xll.DE(A180)&gt;0,_xll.MW(A180)/(602.2*_xll.DE(A180)),"")/$B180</f>
        <v>#VALUE!</v>
      </c>
      <c r="H180" s="4" t="s">
        <v>1032</v>
      </c>
      <c r="I180" s="1" t="e" cm="1">
        <f t="array" ref="I180">_xll.H($H180,25)/$B180</f>
        <v>#VALUE!</v>
      </c>
      <c r="J180" s="1" t="e" cm="1">
        <f t="array" ref="J180">_xll.S($H180,25)/$B180</f>
        <v>#VALUE!</v>
      </c>
      <c r="K180" s="1" t="e" cm="1">
        <f t="array" ref="K180">_xll.CP($H180,25)/$B180</f>
        <v>#VALUE!</v>
      </c>
      <c r="L180" s="8" t="e" cm="1">
        <f t="array" ref="L180">IF(_xll.DE(H180)&gt;0,_xll.MW(H180)/(602.2*_xll.DE(H180)),"")/$B180</f>
        <v>#VALUE!</v>
      </c>
      <c r="N180" s="1" t="str">
        <f t="shared" si="22"/>
        <v/>
      </c>
      <c r="O180" s="1" t="str">
        <f t="shared" si="23"/>
        <v/>
      </c>
      <c r="P180" s="4" t="str">
        <f t="shared" si="24"/>
        <v>TaO2Br</v>
      </c>
      <c r="Q180" s="1" t="str">
        <f t="shared" si="25"/>
        <v/>
      </c>
      <c r="R180" s="1" t="str">
        <f t="shared" si="26"/>
        <v/>
      </c>
      <c r="T180" s="1" t="str">
        <f t="shared" si="27"/>
        <v/>
      </c>
      <c r="U180" s="1" t="str">
        <f t="shared" si="28"/>
        <v/>
      </c>
      <c r="W180" s="8" t="str">
        <f t="shared" si="29"/>
        <v/>
      </c>
      <c r="X180" s="8" t="str">
        <f t="shared" si="30"/>
        <v/>
      </c>
    </row>
    <row r="181" spans="1:24">
      <c r="A181" s="4" t="s">
        <v>265</v>
      </c>
      <c r="B181" s="4">
        <v>1</v>
      </c>
      <c r="C181" s="1" cm="1">
        <f t="array" ref="C181">_xll.H($A181,25)/$B181</f>
        <v>-581.57600000000002</v>
      </c>
      <c r="D181" s="1" cm="1">
        <f t="array" ref="D181">_xll.S($A181,25)/$B181</f>
        <v>147.27678723144533</v>
      </c>
      <c r="E181" s="1" cm="1">
        <f t="array" ref="E181">_xll.CP($A181,25)/$B181</f>
        <v>93.095600435622728</v>
      </c>
      <c r="F181" s="8" t="e" cm="1">
        <f t="array" ref="F181">IF(_xll.DE(A181)&gt;0,_xll.MW(A181)/(602.2*_xll.DE(A181)),"")/$B181</f>
        <v>#VALUE!</v>
      </c>
      <c r="H181" s="4" t="s">
        <v>1033</v>
      </c>
      <c r="I181" s="1" t="e" cm="1">
        <f t="array" ref="I181">_xll.H($H181,25)/$B181</f>
        <v>#VALUE!</v>
      </c>
      <c r="J181" s="1" t="e" cm="1">
        <f t="array" ref="J181">_xll.S($H181,25)/$B181</f>
        <v>#VALUE!</v>
      </c>
      <c r="K181" s="1" t="e" cm="1">
        <f t="array" ref="K181">_xll.CP($H181,25)/$B181</f>
        <v>#VALUE!</v>
      </c>
      <c r="L181" s="8" t="e" cm="1">
        <f t="array" ref="L181">IF(_xll.DE(H181)&gt;0,_xll.MW(H181)/(602.2*_xll.DE(H181)),"")/$B181</f>
        <v>#VALUE!</v>
      </c>
      <c r="N181" s="1" t="str">
        <f t="shared" si="22"/>
        <v/>
      </c>
      <c r="O181" s="1" t="str">
        <f t="shared" si="23"/>
        <v/>
      </c>
      <c r="P181" s="4" t="str">
        <f t="shared" si="24"/>
        <v>NbBr3</v>
      </c>
      <c r="Q181" s="1" t="str">
        <f t="shared" si="25"/>
        <v/>
      </c>
      <c r="R181" s="1" t="str">
        <f t="shared" si="26"/>
        <v/>
      </c>
      <c r="T181" s="1" t="str">
        <f t="shared" si="27"/>
        <v/>
      </c>
      <c r="U181" s="1" t="str">
        <f t="shared" si="28"/>
        <v/>
      </c>
      <c r="W181" s="8" t="str">
        <f t="shared" si="29"/>
        <v/>
      </c>
      <c r="X181" s="8" t="str">
        <f t="shared" si="30"/>
        <v/>
      </c>
    </row>
    <row r="182" spans="1:24">
      <c r="A182" s="4" t="s">
        <v>260</v>
      </c>
      <c r="B182" s="4">
        <v>1</v>
      </c>
      <c r="C182" s="1" cm="1">
        <f t="array" ref="C182">_xll.H($A182,25)/$B182</f>
        <v>-983.24</v>
      </c>
      <c r="D182" s="1" cm="1">
        <f t="array" ref="D182">_xll.S($A182,25)/$B182</f>
        <v>88.700811172485359</v>
      </c>
      <c r="E182" s="1" cm="1">
        <f t="array" ref="E182">_xll.CP($A182,25)/$B182</f>
        <v>93.096474743188779</v>
      </c>
      <c r="F182" s="8" t="e" cm="1">
        <f t="array" ref="F182">IF(_xll.DE(A182)&gt;0,_xll.MW(A182)/(602.2*_xll.DE(A182)),"")/$B182</f>
        <v>#VALUE!</v>
      </c>
      <c r="H182" s="4" t="s">
        <v>1034</v>
      </c>
      <c r="I182" s="1" t="e" cm="1">
        <f t="array" ref="I182">_xll.H($H182,25)/$B182</f>
        <v>#VALUE!</v>
      </c>
      <c r="J182" s="1" t="e" cm="1">
        <f t="array" ref="J182">_xll.S($H182,25)/$B182</f>
        <v>#VALUE!</v>
      </c>
      <c r="K182" s="1" t="e" cm="1">
        <f t="array" ref="K182">_xll.CP($H182,25)/$B182</f>
        <v>#VALUE!</v>
      </c>
      <c r="L182" s="8" t="e" cm="1">
        <f t="array" ref="L182">IF(_xll.DE(H182)&gt;0,_xll.MW(H182)/(602.2*_xll.DE(H182)),"")/$B182</f>
        <v>#VALUE!</v>
      </c>
      <c r="N182" s="1" t="str">
        <f t="shared" si="22"/>
        <v/>
      </c>
      <c r="O182" s="1" t="str">
        <f t="shared" si="23"/>
        <v/>
      </c>
      <c r="P182" s="4" t="str">
        <f t="shared" si="24"/>
        <v>NbO2Br</v>
      </c>
      <c r="Q182" s="1" t="str">
        <f t="shared" si="25"/>
        <v/>
      </c>
      <c r="R182" s="1" t="str">
        <f t="shared" si="26"/>
        <v/>
      </c>
      <c r="T182" s="1" t="str">
        <f t="shared" si="27"/>
        <v/>
      </c>
      <c r="U182" s="1" t="str">
        <f t="shared" si="28"/>
        <v/>
      </c>
      <c r="W182" s="8" t="str">
        <f t="shared" si="29"/>
        <v/>
      </c>
      <c r="X182" s="8" t="str">
        <f t="shared" si="30"/>
        <v/>
      </c>
    </row>
    <row r="183" spans="1:24">
      <c r="A183" s="4" t="s">
        <v>249</v>
      </c>
      <c r="B183" s="4">
        <v>1</v>
      </c>
      <c r="C183" s="1" cm="1">
        <f t="array" ref="C183">_xll.H($A183,25)/$B183</f>
        <v>-774.50017871093758</v>
      </c>
      <c r="D183" s="1" cm="1">
        <f t="array" ref="D183">_xll.S($A183,25)/$B183</f>
        <v>121.336</v>
      </c>
      <c r="E183" s="1" cm="1">
        <f t="array" ref="E183">_xll.CP($A183,25)/$B183</f>
        <v>93.220346276655704</v>
      </c>
      <c r="F183" s="8" t="e" cm="1">
        <f t="array" ref="F183">IF(_xll.DE(A183)&gt;0,_xll.MW(A183)/(602.2*_xll.DE(A183)),"")/$B183</f>
        <v>#VALUE!</v>
      </c>
      <c r="H183" s="4" t="s">
        <v>1035</v>
      </c>
      <c r="I183" s="1" t="e" cm="1">
        <f t="array" ref="I183">_xll.H($H183,25)/$B183</f>
        <v>#VALUE!</v>
      </c>
      <c r="J183" s="1" t="e" cm="1">
        <f t="array" ref="J183">_xll.S($H183,25)/$B183</f>
        <v>#VALUE!</v>
      </c>
      <c r="K183" s="1" t="e" cm="1">
        <f t="array" ref="K183">_xll.CP($H183,25)/$B183</f>
        <v>#VALUE!</v>
      </c>
      <c r="L183" s="8" t="e" cm="1">
        <f t="array" ref="L183">IF(_xll.DE(H183)&gt;0,_xll.MW(H183)/(602.2*_xll.DE(H183)),"")/$B183</f>
        <v>#VALUE!</v>
      </c>
      <c r="N183" s="1" t="str">
        <f t="shared" si="22"/>
        <v/>
      </c>
      <c r="O183" s="1" t="str">
        <f t="shared" si="23"/>
        <v/>
      </c>
      <c r="P183" s="4" t="str">
        <f t="shared" si="24"/>
        <v>NbOBr2</v>
      </c>
      <c r="Q183" s="1" t="str">
        <f t="shared" si="25"/>
        <v/>
      </c>
      <c r="R183" s="1" t="str">
        <f t="shared" si="26"/>
        <v/>
      </c>
      <c r="T183" s="1" t="str">
        <f t="shared" si="27"/>
        <v/>
      </c>
      <c r="U183" s="1" t="str">
        <f t="shared" si="28"/>
        <v/>
      </c>
      <c r="W183" s="8" t="str">
        <f t="shared" si="29"/>
        <v/>
      </c>
      <c r="X183" s="8" t="str">
        <f t="shared" si="30"/>
        <v/>
      </c>
    </row>
    <row r="184" spans="1:24">
      <c r="A184" s="4" t="s">
        <v>126</v>
      </c>
      <c r="B184" s="4">
        <v>1</v>
      </c>
      <c r="C184" s="1" cm="1">
        <f t="array" ref="C184">_xll.H($A184,25)/$B184</f>
        <v>-612.99998767089846</v>
      </c>
      <c r="D184" s="1" cm="1">
        <f t="array" ref="D184">_xll.S($A184,25)/$B184</f>
        <v>150.00000073242188</v>
      </c>
      <c r="E184" s="1" cm="1">
        <f t="array" ref="E184">_xll.CP($A184,25)/$B184</f>
        <v>93.999440644723791</v>
      </c>
      <c r="F184" s="8" t="e" cm="1">
        <f t="array" ref="F184">IF(_xll.DE(A184)&gt;0,_xll.MW(A184)/(602.2*_xll.DE(A184)),"")/$B184</f>
        <v>#VALUE!</v>
      </c>
      <c r="H184" s="4" t="s">
        <v>1036</v>
      </c>
      <c r="I184" s="1" t="e" cm="1">
        <f t="array" ref="I184">_xll.H($H184,25)/$B184</f>
        <v>#VALUE!</v>
      </c>
      <c r="J184" s="1" t="e" cm="1">
        <f t="array" ref="J184">_xll.S($H184,25)/$B184</f>
        <v>#VALUE!</v>
      </c>
      <c r="K184" s="1" t="e" cm="1">
        <f t="array" ref="K184">_xll.CP($H184,25)/$B184</f>
        <v>#VALUE!</v>
      </c>
      <c r="L184" s="8" t="e" cm="1">
        <f t="array" ref="L184">IF(_xll.DE(H184)&gt;0,_xll.MW(H184)/(602.2*_xll.DE(H184)),"")/$B184</f>
        <v>#VALUE!</v>
      </c>
      <c r="N184" s="1" t="str">
        <f t="shared" si="22"/>
        <v/>
      </c>
      <c r="O184" s="1" t="str">
        <f t="shared" si="23"/>
        <v/>
      </c>
      <c r="P184" s="4" t="str">
        <f t="shared" si="24"/>
        <v>WBr2O</v>
      </c>
      <c r="Q184" s="1" t="str">
        <f t="shared" si="25"/>
        <v/>
      </c>
      <c r="R184" s="1" t="str">
        <f t="shared" si="26"/>
        <v/>
      </c>
      <c r="T184" s="1" t="str">
        <f t="shared" si="27"/>
        <v/>
      </c>
      <c r="U184" s="1" t="str">
        <f t="shared" si="28"/>
        <v/>
      </c>
      <c r="W184" s="8" t="str">
        <f t="shared" si="29"/>
        <v/>
      </c>
      <c r="X184" s="8" t="str">
        <f t="shared" si="30"/>
        <v/>
      </c>
    </row>
    <row r="185" spans="1:24">
      <c r="A185" s="4" t="s">
        <v>222</v>
      </c>
      <c r="B185" s="4">
        <v>1</v>
      </c>
      <c r="C185" s="1" cm="1">
        <f t="array" ref="C185">_xll.H($A185,25)/$B185</f>
        <v>-1069.30005859375</v>
      </c>
      <c r="D185" s="1" cm="1">
        <f t="array" ref="D185">_xll.S($A185,25)/$B185</f>
        <v>138.32299786376953</v>
      </c>
      <c r="E185" s="1" cm="1">
        <f t="array" ref="E185">_xll.CP($A185,25)/$B185</f>
        <v>94.726677165090734</v>
      </c>
      <c r="F185" s="8" t="e" cm="1">
        <f t="array" ref="F185">IF(_xll.DE(A185)&gt;0,_xll.MW(A185)/(602.2*_xll.DE(A185)),"")/$B185</f>
        <v>#VALUE!</v>
      </c>
      <c r="H185" s="4" t="s">
        <v>1037</v>
      </c>
      <c r="I185" s="1" cm="1">
        <f t="array" ref="I185">_xll.H($H185,25)/$B185</f>
        <v>-973.61685107421874</v>
      </c>
      <c r="J185" s="1" cm="1">
        <f t="array" ref="J185">_xll.S($H185,25)/$B185</f>
        <v>157.5693914794922</v>
      </c>
      <c r="K185" s="1" cm="1">
        <f t="array" ref="K185">_xll.CP($H185,25)/$B185</f>
        <v>97.897048385310981</v>
      </c>
      <c r="L185" s="8" t="e" cm="1">
        <f t="array" ref="L185">IF(_xll.DE(H185)&gt;0,_xll.MW(H185)/(602.2*_xll.DE(H185)),"")/$B185</f>
        <v>#VALUE!</v>
      </c>
      <c r="N185" s="1">
        <f t="shared" si="22"/>
        <v>138.32299786376953</v>
      </c>
      <c r="O185" s="1">
        <f t="shared" si="23"/>
        <v>157.5693914794922</v>
      </c>
      <c r="P185" s="4" t="str">
        <f t="shared" si="24"/>
        <v>UOBr2</v>
      </c>
      <c r="Q185" s="1">
        <f t="shared" si="25"/>
        <v>-1069.30005859375</v>
      </c>
      <c r="R185" s="1">
        <f t="shared" si="26"/>
        <v>-973.61685107421874</v>
      </c>
      <c r="T185" s="1">
        <f t="shared" si="27"/>
        <v>94.726677165090734</v>
      </c>
      <c r="U185" s="1">
        <f t="shared" si="28"/>
        <v>97.897048385310981</v>
      </c>
      <c r="W185" s="8" t="str">
        <f t="shared" si="29"/>
        <v/>
      </c>
      <c r="X185" s="8" t="str">
        <f t="shared" si="30"/>
        <v/>
      </c>
    </row>
    <row r="186" spans="1:24">
      <c r="A186" s="4" t="s">
        <v>163</v>
      </c>
      <c r="B186" s="4">
        <v>1</v>
      </c>
      <c r="C186" s="1" cm="1">
        <f t="array" ref="C186">_xll.H($A186,25)/$B186</f>
        <v>-1029.9999794921875</v>
      </c>
      <c r="D186" s="1" cm="1">
        <f t="array" ref="D186">_xll.S($A186,25)/$B186</f>
        <v>143.49999240112305</v>
      </c>
      <c r="E186" s="1" cm="1">
        <f t="array" ref="E186">_xll.CP($A186,25)/$B186</f>
        <v>95.00983164983721</v>
      </c>
      <c r="F186" s="8" t="e" cm="1">
        <f t="array" ref="F186">IF(_xll.DE(A186)&gt;0,_xll.MW(A186)/(602.2*_xll.DE(A186)),"")/$B186</f>
        <v>#VALUE!</v>
      </c>
      <c r="H186" s="4" t="s">
        <v>1038</v>
      </c>
      <c r="I186" s="1" cm="1">
        <f t="array" ref="I186">_xll.H($H186,25)/$B186</f>
        <v>-950.00000463867195</v>
      </c>
      <c r="J186" s="1" cm="1">
        <f t="array" ref="J186">_xll.S($H186,25)/$B186</f>
        <v>160.79999542236328</v>
      </c>
      <c r="K186" s="1" cm="1">
        <f t="array" ref="K186">_xll.CP($H186,25)/$B186</f>
        <v>98.210513895145652</v>
      </c>
      <c r="L186" s="8" t="e" cm="1">
        <f t="array" ref="L186">IF(_xll.DE(H186)&gt;0,_xll.MW(H186)/(602.2*_xll.DE(H186)),"")/$B186</f>
        <v>#VALUE!</v>
      </c>
      <c r="N186" s="1">
        <f t="shared" si="22"/>
        <v>143.49999240112305</v>
      </c>
      <c r="O186" s="1">
        <f t="shared" si="23"/>
        <v>160.79999542236328</v>
      </c>
      <c r="P186" s="4" t="str">
        <f t="shared" si="24"/>
        <v>NpOBr2</v>
      </c>
      <c r="Q186" s="1">
        <f t="shared" si="25"/>
        <v>-1029.9999794921875</v>
      </c>
      <c r="R186" s="1">
        <f t="shared" si="26"/>
        <v>-950.00000463867195</v>
      </c>
      <c r="T186" s="1">
        <f t="shared" si="27"/>
        <v>95.00983164983721</v>
      </c>
      <c r="U186" s="1">
        <f t="shared" si="28"/>
        <v>98.210513895145652</v>
      </c>
      <c r="W186" s="8" t="str">
        <f t="shared" si="29"/>
        <v/>
      </c>
      <c r="X186" s="8" t="str">
        <f t="shared" si="30"/>
        <v/>
      </c>
    </row>
    <row r="187" spans="1:24">
      <c r="A187" s="4" t="s">
        <v>391</v>
      </c>
      <c r="B187" s="4">
        <v>3.08</v>
      </c>
      <c r="C187" s="1" cm="1">
        <f t="array" ref="C187">_xll.H($A187,25)/$B187</f>
        <v>-137.67398715328861</v>
      </c>
      <c r="D187" s="1" cm="1">
        <f t="array" ref="D187">_xll.S($A187,25)/$B187</f>
        <v>51.290683062664876</v>
      </c>
      <c r="E187" s="1" cm="1">
        <f t="array" ref="E187">_xll.CP($A187,25)/$B187</f>
        <v>30.964642101871068</v>
      </c>
      <c r="F187" s="8" t="e" cm="1">
        <f t="array" ref="F187">IF(_xll.DE(A187)&gt;0,_xll.MW(A187)/(602.2*_xll.DE(A187)),"")/$B187</f>
        <v>#VALUE!</v>
      </c>
      <c r="H187" s="4" t="s">
        <v>1039</v>
      </c>
      <c r="I187" s="1" t="e" cm="1">
        <f t="array" ref="I187">_xll.H($H187,25)/$B187</f>
        <v>#VALUE!</v>
      </c>
      <c r="J187" s="1" t="e" cm="1">
        <f t="array" ref="J187">_xll.S($H187,25)/$B187</f>
        <v>#VALUE!</v>
      </c>
      <c r="K187" s="1" t="e" cm="1">
        <f t="array" ref="K187">_xll.CP($H187,25)/$B187</f>
        <v>#VALUE!</v>
      </c>
      <c r="L187" s="8" t="e" cm="1">
        <f t="array" ref="L187">IF(_xll.DE(H187)&gt;0,_xll.MW(H187)/(602.2*_xll.DE(H187)),"")/$B187</f>
        <v>#VALUE!</v>
      </c>
      <c r="N187" s="1" t="str">
        <f t="shared" si="22"/>
        <v/>
      </c>
      <c r="O187" s="1" t="str">
        <f t="shared" si="23"/>
        <v/>
      </c>
      <c r="P187" s="4" t="str">
        <f t="shared" si="24"/>
        <v>MoBr3.08</v>
      </c>
      <c r="Q187" s="1" t="str">
        <f t="shared" si="25"/>
        <v/>
      </c>
      <c r="R187" s="1" t="str">
        <f t="shared" si="26"/>
        <v/>
      </c>
      <c r="T187" s="1" t="str">
        <f t="shared" si="27"/>
        <v/>
      </c>
      <c r="U187" s="1" t="str">
        <f t="shared" si="28"/>
        <v/>
      </c>
      <c r="W187" s="8" t="str">
        <f t="shared" si="29"/>
        <v/>
      </c>
      <c r="X187" s="8" t="str">
        <f t="shared" si="30"/>
        <v/>
      </c>
    </row>
    <row r="188" spans="1:24">
      <c r="A188" s="4" t="s">
        <v>273</v>
      </c>
      <c r="B188" s="4">
        <v>3.13</v>
      </c>
      <c r="C188" s="1" cm="1">
        <f t="array" ref="C188">_xll.H($A188,25)/$B188</f>
        <v>-193.43446563623206</v>
      </c>
      <c r="D188" s="1" cm="1">
        <f t="array" ref="D188">_xll.S($A188,25)/$B188</f>
        <v>48.390032968734403</v>
      </c>
      <c r="E188" s="1" cm="1">
        <f t="array" ref="E188">_xll.CP($A188,25)/$B188</f>
        <v>31.119599449410767</v>
      </c>
      <c r="F188" s="8" t="e" cm="1">
        <f t="array" ref="F188">IF(_xll.DE(A188)&gt;0,_xll.MW(A188)/(602.2*_xll.DE(A188)),"")/$B188</f>
        <v>#VALUE!</v>
      </c>
      <c r="H188" s="4" t="s">
        <v>1040</v>
      </c>
      <c r="I188" s="1" t="e" cm="1">
        <f t="array" ref="I188">_xll.H($H188,25)/$B188</f>
        <v>#VALUE!</v>
      </c>
      <c r="J188" s="1" t="e" cm="1">
        <f t="array" ref="J188">_xll.S($H188,25)/$B188</f>
        <v>#VALUE!</v>
      </c>
      <c r="K188" s="1" t="e" cm="1">
        <f t="array" ref="K188">_xll.CP($H188,25)/$B188</f>
        <v>#VALUE!</v>
      </c>
      <c r="L188" s="8" t="e" cm="1">
        <f t="array" ref="L188">IF(_xll.DE(H188)&gt;0,_xll.MW(H188)/(602.2*_xll.DE(H188)),"")/$B188</f>
        <v>#VALUE!</v>
      </c>
      <c r="N188" s="1" t="str">
        <f t="shared" si="22"/>
        <v/>
      </c>
      <c r="O188" s="1" t="str">
        <f t="shared" si="23"/>
        <v/>
      </c>
      <c r="P188" s="4" t="str">
        <f t="shared" si="24"/>
        <v>NbBr3.13</v>
      </c>
      <c r="Q188" s="1" t="str">
        <f t="shared" si="25"/>
        <v/>
      </c>
      <c r="R188" s="1" t="str">
        <f t="shared" si="26"/>
        <v/>
      </c>
      <c r="T188" s="1" t="str">
        <f t="shared" si="27"/>
        <v/>
      </c>
      <c r="U188" s="1" t="str">
        <f t="shared" si="28"/>
        <v/>
      </c>
      <c r="W188" s="8" t="str">
        <f t="shared" si="29"/>
        <v/>
      </c>
      <c r="X188" s="8" t="str">
        <f t="shared" si="30"/>
        <v/>
      </c>
    </row>
    <row r="189" spans="1:24">
      <c r="A189" s="1" t="s">
        <v>286</v>
      </c>
      <c r="B189" s="4">
        <v>1</v>
      </c>
      <c r="C189" s="1" cm="1">
        <f t="array" ref="C189">_xll.H($A189,25)/$B189</f>
        <v>-774.04000000000008</v>
      </c>
      <c r="D189" s="1" cm="1">
        <f t="array" ref="D189">_xll.S($A189,25)/$B189</f>
        <v>151.04240957641602</v>
      </c>
      <c r="E189" s="1" cm="1">
        <f t="array" ref="E189">_xll.CP($A189,25)/$B189</f>
        <v>99.626539243729411</v>
      </c>
      <c r="F189" s="8" t="e" cm="1">
        <f t="array" ref="F189">IF(_xll.DE(A189)&gt;0,_xll.MW(A189)/(602.2*_xll.DE(A189)),"")/$B189</f>
        <v>#VALUE!</v>
      </c>
      <c r="H189" s="1" t="s">
        <v>1041</v>
      </c>
      <c r="I189" s="1" t="e" cm="1">
        <f t="array" ref="I189">_xll.H($H189,25)/$B189</f>
        <v>#VALUE!</v>
      </c>
      <c r="J189" s="1" t="e" cm="1">
        <f t="array" ref="J189">_xll.S($H189,25)/$B189</f>
        <v>#VALUE!</v>
      </c>
      <c r="K189" s="1" t="e" cm="1">
        <f t="array" ref="K189">_xll.CP($H189,25)/$B189</f>
        <v>#VALUE!</v>
      </c>
      <c r="L189" s="8" t="e" cm="1">
        <f t="array" ref="L189">IF(_xll.DE(H189)&gt;0,_xll.MW(H189)/(602.2*_xll.DE(H189)),"")/$B189</f>
        <v>#VALUE!</v>
      </c>
      <c r="N189" s="1" t="str">
        <f t="shared" si="22"/>
        <v/>
      </c>
      <c r="O189" s="1" t="str">
        <f t="shared" si="23"/>
        <v/>
      </c>
      <c r="P189" s="4" t="str">
        <f t="shared" si="24"/>
        <v>HfBr3</v>
      </c>
      <c r="Q189" s="1" t="str">
        <f t="shared" si="25"/>
        <v/>
      </c>
      <c r="R189" s="1" t="str">
        <f t="shared" si="26"/>
        <v/>
      </c>
      <c r="T189" s="1" t="str">
        <f t="shared" si="27"/>
        <v/>
      </c>
      <c r="U189" s="1" t="str">
        <f t="shared" si="28"/>
        <v/>
      </c>
      <c r="W189" s="8" t="str">
        <f t="shared" si="29"/>
        <v/>
      </c>
      <c r="X189" s="8" t="str">
        <f t="shared" si="30"/>
        <v/>
      </c>
    </row>
    <row r="190" spans="1:24">
      <c r="A190" s="4" t="s">
        <v>423</v>
      </c>
      <c r="B190" s="4">
        <v>1</v>
      </c>
      <c r="C190" s="1" cm="1">
        <f t="array" ref="C190">_xll.H($A190,25)/$B190</f>
        <v>-633.99998266601563</v>
      </c>
      <c r="D190" s="1" cm="1">
        <f t="array" ref="D190">_xll.S($A190,25)/$B190</f>
        <v>215.5000048828125</v>
      </c>
      <c r="E190" s="1" cm="1">
        <f t="array" ref="E190">_xll.CP($A190,25)/$B190</f>
        <v>99.960061427908485</v>
      </c>
      <c r="F190" s="8" t="e" cm="1">
        <f t="array" ref="F190">IF(_xll.DE(A190)&gt;0,_xll.MW(A190)/(602.2*_xll.DE(A190)),"")/$B190</f>
        <v>#VALUE!</v>
      </c>
      <c r="H190" s="4" t="s">
        <v>423</v>
      </c>
      <c r="I190" s="1" cm="1">
        <f t="array" ref="I190">_xll.H($H190,25)/$B190</f>
        <v>-633.99998266601563</v>
      </c>
      <c r="J190" s="1" cm="1">
        <f t="array" ref="J190">_xll.S($H190,25)/$B190</f>
        <v>215.5000048828125</v>
      </c>
      <c r="K190" s="1" cm="1">
        <f t="array" ref="K190">_xll.CP($H190,25)/$B190</f>
        <v>99.960061427908485</v>
      </c>
      <c r="L190" s="8" t="e" cm="1">
        <f t="array" ref="L190">IF(_xll.DE(H190)&gt;0,_xll.MW(H190)/(602.2*_xll.DE(H190)),"")/$B190</f>
        <v>#VALUE!</v>
      </c>
      <c r="N190" s="1">
        <f t="shared" si="22"/>
        <v>215.5000048828125</v>
      </c>
      <c r="O190" s="1">
        <f t="shared" si="23"/>
        <v>215.5000048828125</v>
      </c>
      <c r="P190" s="4" t="str">
        <f t="shared" si="24"/>
        <v>PmI3</v>
      </c>
      <c r="Q190" s="1">
        <f t="shared" si="25"/>
        <v>-633.99998266601563</v>
      </c>
      <c r="R190" s="1">
        <f t="shared" si="26"/>
        <v>-633.99998266601563</v>
      </c>
      <c r="T190" s="1">
        <f t="shared" si="27"/>
        <v>99.960061427908485</v>
      </c>
      <c r="U190" s="1">
        <f t="shared" si="28"/>
        <v>99.960061427908485</v>
      </c>
      <c r="W190" s="8" t="str">
        <f t="shared" si="29"/>
        <v/>
      </c>
      <c r="X190" s="8" t="str">
        <f t="shared" si="30"/>
        <v/>
      </c>
    </row>
    <row r="191" spans="1:24">
      <c r="A191" s="4" t="s">
        <v>129</v>
      </c>
      <c r="B191" s="4">
        <v>1</v>
      </c>
      <c r="C191" s="1" cm="1">
        <f t="array" ref="C191">_xll.H($A191,25)/$B191</f>
        <v>-305.0000078735352</v>
      </c>
      <c r="D191" s="1" cm="1">
        <f t="array" ref="D191">_xll.S($A191,25)/$B191</f>
        <v>150.00000073242188</v>
      </c>
      <c r="E191" s="1" cm="1">
        <f t="array" ref="E191">_xll.CP($A191,25)/$B191</f>
        <v>100.00106412582467</v>
      </c>
      <c r="F191" s="8" t="e" cm="1">
        <f t="array" ref="F191">IF(_xll.DE(A191)&gt;0,_xll.MW(A191)/(602.2*_xll.DE(A191)),"")/$B191</f>
        <v>#VALUE!</v>
      </c>
      <c r="H191" s="4" t="s">
        <v>1042</v>
      </c>
      <c r="I191" s="1" cm="1">
        <f t="array" ref="I191">_xll.H($H191,25)/$B191</f>
        <v>103.99999763488771</v>
      </c>
      <c r="J191" s="1" cm="1">
        <f t="array" ref="J191">_xll.S($H191,25)/$B191</f>
        <v>230.00000750732423</v>
      </c>
      <c r="K191" s="1" cm="1">
        <f t="array" ref="K191">_xll.CP($H191,25)/$B191</f>
        <v>0</v>
      </c>
      <c r="L191" s="8" t="e" cm="1">
        <f t="array" ref="L191">IF(_xll.DE(H191)&gt;0,_xll.MW(H191)/(602.2*_xll.DE(H191)),"")/$B191</f>
        <v>#VALUE!</v>
      </c>
      <c r="N191" s="1">
        <f t="shared" si="22"/>
        <v>150.00000073242188</v>
      </c>
      <c r="O191" s="1">
        <f t="shared" si="23"/>
        <v>230.00000750732423</v>
      </c>
      <c r="P191" s="4" t="str">
        <f t="shared" si="24"/>
        <v>WBr3</v>
      </c>
      <c r="Q191" s="1">
        <f t="shared" si="25"/>
        <v>-305.0000078735352</v>
      </c>
      <c r="R191" s="1">
        <f t="shared" si="26"/>
        <v>103.99999763488771</v>
      </c>
      <c r="T191" s="1">
        <f t="shared" si="27"/>
        <v>100.00106412582467</v>
      </c>
      <c r="U191" s="1">
        <f t="shared" si="28"/>
        <v>0</v>
      </c>
      <c r="W191" s="8" t="str">
        <f t="shared" si="29"/>
        <v/>
      </c>
      <c r="X191" s="8" t="str">
        <f t="shared" si="30"/>
        <v/>
      </c>
    </row>
    <row r="192" spans="1:24">
      <c r="A192" s="4" t="s">
        <v>375</v>
      </c>
      <c r="B192" s="4">
        <v>1</v>
      </c>
      <c r="C192" s="1" cm="1">
        <f t="array" ref="C192">_xll.H($A192,25)/$B192</f>
        <v>-746.40048425292969</v>
      </c>
      <c r="D192" s="1" cm="1">
        <f t="array" ref="D192">_xll.S($A192,25)/$B192</f>
        <v>112.968</v>
      </c>
      <c r="E192" s="1" cm="1">
        <f t="array" ref="E192">_xll.CP($A192,25)/$B192</f>
        <v>100.27121291793404</v>
      </c>
      <c r="F192" s="8" t="e" cm="1">
        <f t="array" ref="F192">IF(_xll.DE(A192)&gt;0,_xll.MW(A192)/(602.2*_xll.DE(A192)),"")/$B192</f>
        <v>#VALUE!</v>
      </c>
      <c r="H192" s="4" t="s">
        <v>1043</v>
      </c>
      <c r="I192" s="1" t="e" cm="1">
        <f t="array" ref="I192">_xll.H($H192,25)/$B192</f>
        <v>#VALUE!</v>
      </c>
      <c r="J192" s="1" t="e" cm="1">
        <f t="array" ref="J192">_xll.S($H192,25)/$B192</f>
        <v>#VALUE!</v>
      </c>
      <c r="K192" s="1" t="e" cm="1">
        <f t="array" ref="K192">_xll.CP($H192,25)/$B192</f>
        <v>#VALUE!</v>
      </c>
      <c r="L192" s="8" t="e" cm="1">
        <f t="array" ref="L192">IF(_xll.DE(H192)&gt;0,_xll.MW(H192)/(602.2*_xll.DE(H192)),"")/$B192</f>
        <v>#VALUE!</v>
      </c>
      <c r="N192" s="1" t="str">
        <f t="shared" si="22"/>
        <v/>
      </c>
      <c r="O192" s="1" t="str">
        <f t="shared" si="23"/>
        <v/>
      </c>
      <c r="P192" s="4" t="str">
        <f t="shared" si="24"/>
        <v>CaOBr2</v>
      </c>
      <c r="Q192" s="1" t="str">
        <f t="shared" si="25"/>
        <v/>
      </c>
      <c r="R192" s="1" t="str">
        <f t="shared" si="26"/>
        <v/>
      </c>
      <c r="T192" s="1" t="str">
        <f t="shared" si="27"/>
        <v/>
      </c>
      <c r="U192" s="1" t="str">
        <f t="shared" si="28"/>
        <v/>
      </c>
      <c r="W192" s="8" t="str">
        <f t="shared" si="29"/>
        <v/>
      </c>
      <c r="X192" s="8" t="str">
        <f t="shared" si="30"/>
        <v/>
      </c>
    </row>
    <row r="193" spans="1:24">
      <c r="A193" s="4" t="s">
        <v>258</v>
      </c>
      <c r="B193" s="4">
        <v>1</v>
      </c>
      <c r="C193" s="1" cm="1">
        <f t="array" ref="C193">_xll.H($A193,25)/$B193</f>
        <v>-190.37200000000001</v>
      </c>
      <c r="D193" s="1" cm="1">
        <f t="array" ref="D193">_xll.S($A193,25)/$B193</f>
        <v>129.70399201965333</v>
      </c>
      <c r="E193" s="1" cm="1">
        <f t="array" ref="E193">_xll.CP($A193,25)/$B193</f>
        <v>101.4977286437294</v>
      </c>
      <c r="F193" s="8" t="e" cm="1">
        <f t="array" ref="F193">IF(_xll.DE(A193)&gt;0,_xll.MW(A193)/(602.2*_xll.DE(A193)),"")/$B193</f>
        <v>#VALUE!</v>
      </c>
      <c r="H193" s="4" t="s">
        <v>1044</v>
      </c>
      <c r="I193" s="1" t="e" cm="1">
        <f t="array" ref="I193">_xll.H($H193,25)/$B193</f>
        <v>#VALUE!</v>
      </c>
      <c r="J193" s="1" t="e" cm="1">
        <f t="array" ref="J193">_xll.S($H193,25)/$B193</f>
        <v>#VALUE!</v>
      </c>
      <c r="K193" s="1" t="e" cm="1">
        <f t="array" ref="K193">_xll.CP($H193,25)/$B193</f>
        <v>#VALUE!</v>
      </c>
      <c r="L193" s="8" t="e" cm="1">
        <f t="array" ref="L193">IF(_xll.DE(H193)&gt;0,_xll.MW(H193)/(602.2*_xll.DE(H193)),"")/$B193</f>
        <v>#VALUE!</v>
      </c>
      <c r="N193" s="1" t="str">
        <f t="shared" si="22"/>
        <v/>
      </c>
      <c r="O193" s="1" t="str">
        <f t="shared" si="23"/>
        <v/>
      </c>
      <c r="P193" s="4" t="str">
        <f t="shared" si="24"/>
        <v>OsBr3</v>
      </c>
      <c r="Q193" s="1" t="str">
        <f t="shared" si="25"/>
        <v/>
      </c>
      <c r="R193" s="1" t="str">
        <f t="shared" si="26"/>
        <v/>
      </c>
      <c r="T193" s="1" t="str">
        <f t="shared" si="27"/>
        <v/>
      </c>
      <c r="U193" s="1" t="str">
        <f t="shared" si="28"/>
        <v/>
      </c>
      <c r="W193" s="8" t="str">
        <f t="shared" si="29"/>
        <v/>
      </c>
      <c r="X193" s="8" t="str">
        <f t="shared" si="30"/>
        <v/>
      </c>
    </row>
    <row r="194" spans="1:24">
      <c r="A194" s="4" t="s">
        <v>415</v>
      </c>
      <c r="B194" s="4">
        <v>1</v>
      </c>
      <c r="C194" s="1" cm="1">
        <f t="array" ref="C194">_xll.H($A194,25)/$B194</f>
        <v>-292.88</v>
      </c>
      <c r="D194" s="1" cm="1">
        <f t="array" ref="D194">_xll.S($A194,25)/$B194</f>
        <v>150.624</v>
      </c>
      <c r="E194" s="1" cm="1">
        <f t="array" ref="E194">_xll.CP($A194,25)/$B194</f>
        <v>102.23072927420463</v>
      </c>
      <c r="F194" s="8" t="e" cm="1">
        <f t="array" ref="F194">IF(_xll.DE(A194)&gt;0,_xll.MW(A194)/(602.2*_xll.DE(A194)),"")/$B194</f>
        <v>#VALUE!</v>
      </c>
      <c r="H194" s="4" t="s">
        <v>1045</v>
      </c>
      <c r="I194" s="1" t="e" cm="1">
        <f t="array" ref="I194">_xll.H($H194,25)/$B194</f>
        <v>#VALUE!</v>
      </c>
      <c r="J194" s="1" t="e" cm="1">
        <f t="array" ref="J194">_xll.S($H194,25)/$B194</f>
        <v>#VALUE!</v>
      </c>
      <c r="K194" s="1" t="e" cm="1">
        <f t="array" ref="K194">_xll.CP($H194,25)/$B194</f>
        <v>#VALUE!</v>
      </c>
      <c r="L194" s="8" t="e" cm="1">
        <f t="array" ref="L194">IF(_xll.DE(H194)&gt;0,_xll.MW(H194)/(602.2*_xll.DE(H194)),"")/$B194</f>
        <v>#VALUE!</v>
      </c>
      <c r="N194" s="1" t="str">
        <f t="shared" si="22"/>
        <v/>
      </c>
      <c r="O194" s="1" t="str">
        <f t="shared" si="23"/>
        <v/>
      </c>
      <c r="P194" s="4" t="str">
        <f t="shared" si="24"/>
        <v>TcBr3</v>
      </c>
      <c r="Q194" s="1" t="str">
        <f t="shared" si="25"/>
        <v/>
      </c>
      <c r="R194" s="1" t="str">
        <f t="shared" si="26"/>
        <v/>
      </c>
      <c r="T194" s="1" t="str">
        <f t="shared" si="27"/>
        <v/>
      </c>
      <c r="U194" s="1" t="str">
        <f t="shared" si="28"/>
        <v/>
      </c>
      <c r="W194" s="8" t="str">
        <f t="shared" si="29"/>
        <v/>
      </c>
      <c r="X194" s="8" t="str">
        <f t="shared" si="30"/>
        <v/>
      </c>
    </row>
    <row r="195" spans="1:24">
      <c r="A195" s="4" t="s">
        <v>138</v>
      </c>
      <c r="B195" s="4">
        <v>1</v>
      </c>
      <c r="C195" s="1" cm="1">
        <f t="array" ref="C195">_xll.H($A195,25)/$B195</f>
        <v>-962.32</v>
      </c>
      <c r="D195" s="1" cm="1">
        <f t="array" ref="D195">_xll.S($A195,25)/$B195</f>
        <v>150.624</v>
      </c>
      <c r="E195" s="1" cm="1">
        <f t="array" ref="E195">_xll.CP($A195,25)/$B195</f>
        <v>103.11784801540297</v>
      </c>
      <c r="F195" s="8" t="e" cm="1">
        <f t="array" ref="F195">IF(_xll.DE(A195)&gt;0,_xll.MW(A195)/(602.2*_xll.DE(A195)),"")/$B195</f>
        <v>#VALUE!</v>
      </c>
      <c r="H195" s="4" t="s">
        <v>1046</v>
      </c>
      <c r="I195" s="1" t="e" cm="1">
        <f t="array" ref="I195">_xll.H($H195,25)/$B195</f>
        <v>#VALUE!</v>
      </c>
      <c r="J195" s="1" t="e" cm="1">
        <f t="array" ref="J195">_xll.S($H195,25)/$B195</f>
        <v>#VALUE!</v>
      </c>
      <c r="K195" s="1" t="e" cm="1">
        <f t="array" ref="K195">_xll.CP($H195,25)/$B195</f>
        <v>#VALUE!</v>
      </c>
      <c r="L195" s="8" t="e" cm="1">
        <f t="array" ref="L195">IF(_xll.DE(H195)&gt;0,_xll.MW(H195)/(602.2*_xll.DE(H195)),"")/$B195</f>
        <v>#VALUE!</v>
      </c>
      <c r="N195" s="1" t="str">
        <f t="shared" ref="N195:N258" si="31">IF(AND(ISNUMBER(D195),ISNUMBER(J195)),D195,"")</f>
        <v/>
      </c>
      <c r="O195" s="1" t="str">
        <f t="shared" ref="O195:O258" si="32">IF(AND(ISNUMBER(D195),ISNUMBER(J195)),J195,"")</f>
        <v/>
      </c>
      <c r="P195" s="4" t="str">
        <f t="shared" ref="P195:P258" si="33">H195</f>
        <v>ThBr3</v>
      </c>
      <c r="Q195" s="1" t="str">
        <f t="shared" ref="Q195:Q258" si="34">IF(AND(ISNUMBER(C195),ISNUMBER(I195)),C195,"")</f>
        <v/>
      </c>
      <c r="R195" s="1" t="str">
        <f t="shared" ref="R195:R258" si="35">IF(AND(ISNUMBER(C195),ISNUMBER(I195)),I195,"")</f>
        <v/>
      </c>
      <c r="T195" s="1" t="str">
        <f t="shared" ref="T195:T258" si="36">IF(AND(ISNUMBER(E195),ISNUMBER(K195)),E195,"")</f>
        <v/>
      </c>
      <c r="U195" s="1" t="str">
        <f t="shared" ref="U195:U258" si="37">IF(AND(ISNUMBER(E195),ISNUMBER(K195)),K195,"")</f>
        <v/>
      </c>
      <c r="W195" s="8" t="str">
        <f t="shared" ref="W195:W258" si="38">IF(AND(ISNUMBER(F195),ISNUMBER(L195)),F195,"")</f>
        <v/>
      </c>
      <c r="X195" s="8" t="str">
        <f t="shared" ref="X195:X258" si="39">IF(AND(ISNUMBER(F195),ISNUMBER(L195)),L195,"")</f>
        <v/>
      </c>
    </row>
    <row r="196" spans="1:24">
      <c r="A196" s="4" t="s">
        <v>49</v>
      </c>
      <c r="B196" s="4">
        <v>1</v>
      </c>
      <c r="C196" s="1" cm="1">
        <f t="array" ref="C196">_xll.H($A196,25)/$B196</f>
        <v>-460.24</v>
      </c>
      <c r="D196" s="1" cm="1">
        <f t="array" ref="D196">_xll.S($A196,25)/$B196</f>
        <v>163.17600000000002</v>
      </c>
      <c r="E196" s="1" cm="1">
        <f t="array" ref="E196">_xll.CP($A196,25)/$B196</f>
        <v>103.21777423586808</v>
      </c>
      <c r="F196" s="8" t="e" cm="1">
        <f t="array" ref="F196">IF(_xll.DE(A196)&gt;0,_xll.MW(A196)/(602.2*_xll.DE(A196)),"")/$B196</f>
        <v>#VALUE!</v>
      </c>
      <c r="H196" s="4" t="s">
        <v>1047</v>
      </c>
      <c r="I196" s="1" t="e" cm="1">
        <f t="array" ref="I196">_xll.H($H196,25)/$B196</f>
        <v>#VALUE!</v>
      </c>
      <c r="J196" s="1" t="e" cm="1">
        <f t="array" ref="J196">_xll.S($H196,25)/$B196</f>
        <v>#VALUE!</v>
      </c>
      <c r="K196" s="1" t="e" cm="1">
        <f t="array" ref="K196">_xll.CP($H196,25)/$B196</f>
        <v>#VALUE!</v>
      </c>
      <c r="L196" s="8" t="e" cm="1">
        <f t="array" ref="L196">IF(_xll.DE(H196)&gt;0,_xll.MW(H196)/(602.2*_xll.DE(H196)),"")/$B196</f>
        <v>#VALUE!</v>
      </c>
      <c r="N196" s="1" t="str">
        <f t="shared" si="31"/>
        <v/>
      </c>
      <c r="O196" s="1" t="str">
        <f t="shared" si="32"/>
        <v/>
      </c>
      <c r="P196" s="4" t="str">
        <f t="shared" si="33"/>
        <v>MnBr3</v>
      </c>
      <c r="Q196" s="1" t="str">
        <f t="shared" si="34"/>
        <v/>
      </c>
      <c r="R196" s="1" t="str">
        <f t="shared" si="35"/>
        <v/>
      </c>
      <c r="T196" s="1" t="str">
        <f t="shared" si="36"/>
        <v/>
      </c>
      <c r="U196" s="1" t="str">
        <f t="shared" si="37"/>
        <v/>
      </c>
      <c r="W196" s="8" t="str">
        <f t="shared" si="38"/>
        <v/>
      </c>
      <c r="X196" s="8" t="str">
        <f t="shared" si="39"/>
        <v/>
      </c>
    </row>
    <row r="197" spans="1:24">
      <c r="A197" s="4" t="s">
        <v>160</v>
      </c>
      <c r="B197" s="4">
        <v>1</v>
      </c>
      <c r="C197" s="1" cm="1">
        <f t="array" ref="C197">_xll.H($A197,25)/$B197</f>
        <v>-1020.8960000000001</v>
      </c>
      <c r="D197" s="1" cm="1">
        <f t="array" ref="D197">_xll.S($A197,25)/$B197</f>
        <v>158.99200000000002</v>
      </c>
      <c r="E197" s="1" cm="1">
        <f t="array" ref="E197">_xll.CP($A197,25)/$B197</f>
        <v>103.55559287420465</v>
      </c>
      <c r="F197" s="8" t="e" cm="1">
        <f t="array" ref="F197">IF(_xll.DE(A197)&gt;0,_xll.MW(A197)/(602.2*_xll.DE(A197)),"")/$B197</f>
        <v>#VALUE!</v>
      </c>
      <c r="H197" s="4" t="s">
        <v>1048</v>
      </c>
      <c r="I197" s="1" t="e" cm="1">
        <f t="array" ref="I197">_xll.H($H197,25)/$B197</f>
        <v>#VALUE!</v>
      </c>
      <c r="J197" s="1" t="e" cm="1">
        <f t="array" ref="J197">_xll.S($H197,25)/$B197</f>
        <v>#VALUE!</v>
      </c>
      <c r="K197" s="1" t="e" cm="1">
        <f t="array" ref="K197">_xll.CP($H197,25)/$B197</f>
        <v>#VALUE!</v>
      </c>
      <c r="L197" s="8" t="e" cm="1">
        <f t="array" ref="L197">IF(_xll.DE(H197)&gt;0,_xll.MW(H197)/(602.2*_xll.DE(H197)),"")/$B197</f>
        <v>#VALUE!</v>
      </c>
      <c r="N197" s="1" t="str">
        <f t="shared" si="31"/>
        <v/>
      </c>
      <c r="O197" s="1" t="str">
        <f t="shared" si="32"/>
        <v/>
      </c>
      <c r="P197" s="4" t="str">
        <f t="shared" si="33"/>
        <v>PaBr3</v>
      </c>
      <c r="Q197" s="1" t="str">
        <f t="shared" si="34"/>
        <v/>
      </c>
      <c r="R197" s="1" t="str">
        <f t="shared" si="35"/>
        <v/>
      </c>
      <c r="T197" s="1" t="str">
        <f t="shared" si="36"/>
        <v/>
      </c>
      <c r="U197" s="1" t="str">
        <f t="shared" si="37"/>
        <v/>
      </c>
      <c r="W197" s="8" t="str">
        <f t="shared" si="38"/>
        <v/>
      </c>
      <c r="X197" s="8" t="str">
        <f t="shared" si="39"/>
        <v/>
      </c>
    </row>
    <row r="198" spans="1:24">
      <c r="A198" s="4" t="s">
        <v>201</v>
      </c>
      <c r="B198" s="4">
        <v>1</v>
      </c>
      <c r="C198" s="1" cm="1">
        <f t="array" ref="C198">_xll.H($A198,25)/$B198</f>
        <v>-1243.4839572753906</v>
      </c>
      <c r="D198" s="1" cm="1">
        <f t="array" ref="D198">_xll.S($A198,25)/$B198</f>
        <v>150.624</v>
      </c>
      <c r="E198" s="1" cm="1">
        <f t="array" ref="E198">_xll.CP($A198,25)/$B198</f>
        <v>107.80892056953007</v>
      </c>
      <c r="F198" s="8" t="e" cm="1">
        <f t="array" ref="F198">IF(_xll.DE(A198)&gt;0,_xll.MW(A198)/(602.2*_xll.DE(A198)),"")/$B198</f>
        <v>#VALUE!</v>
      </c>
      <c r="H198" s="4" t="s">
        <v>1049</v>
      </c>
      <c r="I198" s="1" cm="1">
        <f t="array" ref="I198">_xll.H($H198,25)/$B198</f>
        <v>-1137.3999958496095</v>
      </c>
      <c r="J198" s="1" cm="1">
        <f t="array" ref="J198">_xll.S($H198,25)/$B198</f>
        <v>169.452</v>
      </c>
      <c r="K198" s="1" cm="1">
        <f t="array" ref="K198">_xll.CP($H198,25)/$B198</f>
        <v>111.12463255851733</v>
      </c>
      <c r="L198" s="8" t="e" cm="1">
        <f t="array" ref="L198">IF(_xll.DE(H198)&gt;0,_xll.MW(H198)/(602.2*_xll.DE(H198)),"")/$B198</f>
        <v>#VALUE!</v>
      </c>
      <c r="N198" s="1">
        <f t="shared" si="31"/>
        <v>150.624</v>
      </c>
      <c r="O198" s="1">
        <f t="shared" si="32"/>
        <v>169.452</v>
      </c>
      <c r="P198" s="4" t="str">
        <f t="shared" si="33"/>
        <v>UO2Br2</v>
      </c>
      <c r="Q198" s="1">
        <f t="shared" si="34"/>
        <v>-1243.4839572753906</v>
      </c>
      <c r="R198" s="1">
        <f t="shared" si="35"/>
        <v>-1137.3999958496095</v>
      </c>
      <c r="T198" s="1">
        <f t="shared" si="36"/>
        <v>107.80892056953007</v>
      </c>
      <c r="U198" s="1">
        <f t="shared" si="37"/>
        <v>111.12463255851733</v>
      </c>
      <c r="W198" s="8" t="str">
        <f t="shared" si="38"/>
        <v/>
      </c>
      <c r="X198" s="8" t="str">
        <f t="shared" si="39"/>
        <v/>
      </c>
    </row>
    <row r="199" spans="1:24">
      <c r="A199" s="4" t="s">
        <v>159</v>
      </c>
      <c r="B199" s="4">
        <v>1</v>
      </c>
      <c r="C199" s="1" cm="1">
        <f t="array" ref="C199">_xll.H($A199,25)/$B199</f>
        <v>-616.00002343749998</v>
      </c>
      <c r="D199" s="1" cm="1">
        <f t="array" ref="D199">_xll.S($A199,25)/$B199</f>
        <v>163.79999926757813</v>
      </c>
      <c r="E199" s="1" cm="1">
        <f t="array" ref="E199">_xll.CP($A199,25)/$B199</f>
        <v>112.30063558788379</v>
      </c>
      <c r="F199" s="8" t="e" cm="1">
        <f t="array" ref="F199">IF(_xll.DE(A199)&gt;0,_xll.MW(A199)/(602.2*_xll.DE(A199)),"")/$B199</f>
        <v>#VALUE!</v>
      </c>
      <c r="H199" s="4" t="s">
        <v>1050</v>
      </c>
      <c r="I199" s="1" t="e" cm="1">
        <f t="array" ref="I199">_xll.H($H199,25)/$B199</f>
        <v>#VALUE!</v>
      </c>
      <c r="J199" s="1" t="e" cm="1">
        <f t="array" ref="J199">_xll.S($H199,25)/$B199</f>
        <v>#VALUE!</v>
      </c>
      <c r="K199" s="1" t="e" cm="1">
        <f t="array" ref="K199">_xll.CP($H199,25)/$B199</f>
        <v>#VALUE!</v>
      </c>
      <c r="L199" s="8" t="e" cm="1">
        <f t="array" ref="L199">IF(_xll.DE(H199)&gt;0,_xll.MW(H199)/(602.2*_xll.DE(H199)),"")/$B199</f>
        <v>#VALUE!</v>
      </c>
      <c r="N199" s="1" t="str">
        <f t="shared" si="31"/>
        <v/>
      </c>
      <c r="O199" s="1" t="str">
        <f t="shared" si="32"/>
        <v/>
      </c>
      <c r="P199" s="4" t="str">
        <f t="shared" si="33"/>
        <v>MoBr3O</v>
      </c>
      <c r="Q199" s="1" t="str">
        <f t="shared" si="34"/>
        <v/>
      </c>
      <c r="R199" s="1" t="str">
        <f t="shared" si="35"/>
        <v/>
      </c>
      <c r="T199" s="1" t="str">
        <f t="shared" si="36"/>
        <v/>
      </c>
      <c r="U199" s="1" t="str">
        <f t="shared" si="37"/>
        <v/>
      </c>
      <c r="W199" s="8" t="str">
        <f t="shared" si="38"/>
        <v/>
      </c>
      <c r="X199" s="8" t="str">
        <f t="shared" si="39"/>
        <v/>
      </c>
    </row>
    <row r="200" spans="1:24">
      <c r="A200" s="4" t="s">
        <v>272</v>
      </c>
      <c r="B200" s="4">
        <v>1</v>
      </c>
      <c r="C200" s="1" cm="1">
        <f t="array" ref="C200">_xll.H($A200,25)/$B200</f>
        <v>-1052.9999770507814</v>
      </c>
      <c r="D200" s="1" cm="1">
        <f t="array" ref="D200">_xll.S($A200,25)/$B200</f>
        <v>169.94540887451171</v>
      </c>
      <c r="E200" s="1" cm="1">
        <f t="array" ref="E200">_xll.CP($A200,25)/$B200</f>
        <v>112.36125374077828</v>
      </c>
      <c r="F200" s="8" t="e" cm="1">
        <f t="array" ref="F200">IF(_xll.DE(A200)&gt;0,_xll.MW(A200)/(602.2*_xll.DE(A200)),"")/$B200</f>
        <v>#VALUE!</v>
      </c>
      <c r="H200" s="4" t="s">
        <v>1051</v>
      </c>
      <c r="I200" s="1" t="e" cm="1">
        <f t="array" ref="I200">_xll.H($H200,25)/$B200</f>
        <v>#VALUE!</v>
      </c>
      <c r="J200" s="1" t="e" cm="1">
        <f t="array" ref="J200">_xll.S($H200,25)/$B200</f>
        <v>#VALUE!</v>
      </c>
      <c r="K200" s="1" t="e" cm="1">
        <f t="array" ref="K200">_xll.CP($H200,25)/$B200</f>
        <v>#VALUE!</v>
      </c>
      <c r="L200" s="8" t="e" cm="1">
        <f t="array" ref="L200">IF(_xll.DE(H200)&gt;0,_xll.MW(H200)/(602.2*_xll.DE(H200)),"")/$B200</f>
        <v>#VALUE!</v>
      </c>
      <c r="N200" s="1" t="str">
        <f t="shared" si="31"/>
        <v/>
      </c>
      <c r="O200" s="1" t="str">
        <f t="shared" si="32"/>
        <v/>
      </c>
      <c r="P200" s="4" t="str">
        <f t="shared" si="33"/>
        <v>NaBr*MgBr2</v>
      </c>
      <c r="Q200" s="1" t="str">
        <f t="shared" si="34"/>
        <v/>
      </c>
      <c r="R200" s="1" t="str">
        <f t="shared" si="35"/>
        <v/>
      </c>
      <c r="T200" s="1" t="str">
        <f t="shared" si="36"/>
        <v/>
      </c>
      <c r="U200" s="1" t="str">
        <f t="shared" si="37"/>
        <v/>
      </c>
      <c r="W200" s="8" t="str">
        <f t="shared" si="38"/>
        <v/>
      </c>
      <c r="X200" s="8" t="str">
        <f t="shared" si="39"/>
        <v/>
      </c>
    </row>
    <row r="201" spans="1:24">
      <c r="A201" s="4" t="s">
        <v>245</v>
      </c>
      <c r="B201" s="4">
        <v>1</v>
      </c>
      <c r="C201" s="1" cm="1">
        <f t="array" ref="C201">_xll.H($A201,25)/$B201</f>
        <v>-221.19971212768556</v>
      </c>
      <c r="D201" s="1" cm="1">
        <f t="array" ref="D201">_xll.S($A201,25)/$B201</f>
        <v>153.30180532836914</v>
      </c>
      <c r="E201" s="1" cm="1">
        <f t="array" ref="E201">_xll.CP($A201,25)/$B201</f>
        <v>115.00140031433106</v>
      </c>
      <c r="F201" s="8" t="e" cm="1">
        <f t="array" ref="F201">IF(_xll.DE(A201)&gt;0,_xll.MW(A201)/(602.2*_xll.DE(A201)),"")/$B201</f>
        <v>#VALUE!</v>
      </c>
      <c r="H201" s="4" t="s">
        <v>1052</v>
      </c>
      <c r="I201" s="1" t="e" cm="1">
        <f t="array" ref="I201">_xll.H($H201,25)/$B201</f>
        <v>#VALUE!</v>
      </c>
      <c r="J201" s="1" t="e" cm="1">
        <f t="array" ref="J201">_xll.S($H201,25)/$B201</f>
        <v>#VALUE!</v>
      </c>
      <c r="K201" s="1" t="e" cm="1">
        <f t="array" ref="K201">_xll.CP($H201,25)/$B201</f>
        <v>#VALUE!</v>
      </c>
      <c r="L201" s="8" t="e" cm="1">
        <f t="array" ref="L201">IF(_xll.DE(H201)&gt;0,_xll.MW(H201)/(602.2*_xll.DE(H201)),"")/$B201</f>
        <v>#VALUE!</v>
      </c>
      <c r="N201" s="1" t="str">
        <f t="shared" si="31"/>
        <v/>
      </c>
      <c r="O201" s="1" t="str">
        <f t="shared" si="32"/>
        <v/>
      </c>
      <c r="P201" s="4" t="str">
        <f t="shared" si="33"/>
        <v>RuBr3(A)</v>
      </c>
      <c r="Q201" s="1" t="str">
        <f t="shared" si="34"/>
        <v/>
      </c>
      <c r="R201" s="1" t="str">
        <f t="shared" si="35"/>
        <v/>
      </c>
      <c r="T201" s="1" t="str">
        <f t="shared" si="36"/>
        <v/>
      </c>
      <c r="U201" s="1" t="str">
        <f t="shared" si="37"/>
        <v/>
      </c>
      <c r="W201" s="8" t="str">
        <f t="shared" si="38"/>
        <v/>
      </c>
      <c r="X201" s="8" t="str">
        <f t="shared" si="39"/>
        <v/>
      </c>
    </row>
    <row r="202" spans="1:24">
      <c r="A202" s="4" t="s">
        <v>300</v>
      </c>
      <c r="B202" s="4">
        <v>1</v>
      </c>
      <c r="C202" s="1" cm="1">
        <f t="array" ref="C202">_xll.H($A202,25)/$B202</f>
        <v>-966.62951489257819</v>
      </c>
      <c r="D202" s="1" cm="1">
        <f t="array" ref="D202">_xll.S($A202,25)/$B202</f>
        <v>137.23500527954101</v>
      </c>
      <c r="E202" s="1" cm="1">
        <f t="array" ref="E202">_xll.CP($A202,25)/$B202</f>
        <v>115.26740083963561</v>
      </c>
      <c r="F202" s="8" t="e" cm="1">
        <f t="array" ref="F202">IF(_xll.DE(A202)&gt;0,_xll.MW(A202)/(602.2*_xll.DE(A202)),"")/$B202</f>
        <v>#VALUE!</v>
      </c>
      <c r="H202" s="4" t="s">
        <v>1053</v>
      </c>
      <c r="I202" s="1" t="e" cm="1">
        <f t="array" ref="I202">_xll.H($H202,25)/$B202</f>
        <v>#VALUE!</v>
      </c>
      <c r="J202" s="1" t="e" cm="1">
        <f t="array" ref="J202">_xll.S($H202,25)/$B202</f>
        <v>#VALUE!</v>
      </c>
      <c r="K202" s="1" t="e" cm="1">
        <f t="array" ref="K202">_xll.CP($H202,25)/$B202</f>
        <v>#VALUE!</v>
      </c>
      <c r="L202" s="8" t="e" cm="1">
        <f t="array" ref="L202">IF(_xll.DE(H202)&gt;0,_xll.MW(H202)/(602.2*_xll.DE(H202)),"")/$B202</f>
        <v>#VALUE!</v>
      </c>
      <c r="N202" s="1" t="str">
        <f t="shared" si="31"/>
        <v/>
      </c>
      <c r="O202" s="1" t="str">
        <f t="shared" si="32"/>
        <v/>
      </c>
      <c r="P202" s="4" t="str">
        <f t="shared" si="33"/>
        <v>MgBr2*H2O</v>
      </c>
      <c r="Q202" s="1" t="str">
        <f t="shared" si="34"/>
        <v/>
      </c>
      <c r="R202" s="1" t="str">
        <f t="shared" si="35"/>
        <v/>
      </c>
      <c r="T202" s="1" t="str">
        <f t="shared" si="36"/>
        <v/>
      </c>
      <c r="U202" s="1" t="str">
        <f t="shared" si="37"/>
        <v/>
      </c>
      <c r="W202" s="8" t="str">
        <f t="shared" si="38"/>
        <v/>
      </c>
      <c r="X202" s="8" t="str">
        <f t="shared" si="39"/>
        <v/>
      </c>
    </row>
    <row r="203" spans="1:24">
      <c r="A203" s="4" t="s">
        <v>128</v>
      </c>
      <c r="B203" s="4">
        <v>1</v>
      </c>
      <c r="C203" s="1" cm="1">
        <f t="array" ref="C203">_xll.H($A203,25)/$B203</f>
        <v>-1140.000056640625</v>
      </c>
      <c r="D203" s="1" cm="1">
        <f t="array" ref="D203">_xll.S($A203,25)/$B203</f>
        <v>170.69999853515625</v>
      </c>
      <c r="E203" s="1" cm="1">
        <f t="array" ref="E203">_xll.CP($A203,25)/$B203</f>
        <v>116.93482601325259</v>
      </c>
      <c r="F203" s="8" t="e" cm="1">
        <f t="array" ref="F203">IF(_xll.DE(A203)&gt;0,_xll.MW(A203)/(602.2*_xll.DE(A203)),"")/$B203</f>
        <v>#VALUE!</v>
      </c>
      <c r="H203" s="4" t="s">
        <v>1054</v>
      </c>
      <c r="I203" s="1" cm="1">
        <f t="array" ref="I203">_xll.H($H203,25)/$B203</f>
        <v>-953.952</v>
      </c>
      <c r="J203" s="1" cm="1">
        <f t="array" ref="J203">_xll.S($H203,25)/$B203</f>
        <v>205.01600000000002</v>
      </c>
      <c r="K203" s="1" cm="1">
        <f t="array" ref="K203">_xll.CP($H203,25)/$B203</f>
        <v>121.12104664959894</v>
      </c>
      <c r="L203" s="8" t="e" cm="1">
        <f t="array" ref="L203">IF(_xll.DE(H203)&gt;0,_xll.MW(H203)/(602.2*_xll.DE(H203)),"")/$B203</f>
        <v>#VALUE!</v>
      </c>
      <c r="N203" s="1">
        <f t="shared" si="31"/>
        <v>170.69999853515625</v>
      </c>
      <c r="O203" s="1">
        <f t="shared" si="32"/>
        <v>205.01600000000002</v>
      </c>
      <c r="P203" s="4" t="str">
        <f t="shared" si="33"/>
        <v>UOBr3</v>
      </c>
      <c r="Q203" s="1">
        <f t="shared" si="34"/>
        <v>-1140.000056640625</v>
      </c>
      <c r="R203" s="1">
        <f t="shared" si="35"/>
        <v>-953.952</v>
      </c>
      <c r="T203" s="1">
        <f t="shared" si="36"/>
        <v>116.93482601325259</v>
      </c>
      <c r="U203" s="1">
        <f t="shared" si="37"/>
        <v>121.12104664959894</v>
      </c>
      <c r="W203" s="8" t="str">
        <f t="shared" si="38"/>
        <v/>
      </c>
      <c r="X203" s="8" t="str">
        <f t="shared" si="39"/>
        <v/>
      </c>
    </row>
    <row r="204" spans="1:24">
      <c r="A204" s="4" t="s">
        <v>241</v>
      </c>
      <c r="B204" s="4">
        <v>1</v>
      </c>
      <c r="C204" s="1" cm="1">
        <f t="array" ref="C204">_xll.H($A204,25)/$B204</f>
        <v>-943.40830212402352</v>
      </c>
      <c r="D204" s="1" cm="1">
        <f t="array" ref="D204">_xll.S($A204,25)/$B204</f>
        <v>212.12880319213869</v>
      </c>
      <c r="E204" s="1" cm="1">
        <f t="array" ref="E204">_xll.CP($A204,25)/$B204</f>
        <v>117.57039361572267</v>
      </c>
      <c r="F204" s="8" t="e" cm="1">
        <f t="array" ref="F204">IF(_xll.DE(A204)&gt;0,_xll.MW(A204)/(602.2*_xll.DE(A204)),"")/$B204</f>
        <v>#VALUE!</v>
      </c>
      <c r="H204" s="4" t="s">
        <v>1055</v>
      </c>
      <c r="I204" s="1" t="e" cm="1">
        <f t="array" ref="I204">_xll.H($H204,25)/$B204</f>
        <v>#VALUE!</v>
      </c>
      <c r="J204" s="1" t="e" cm="1">
        <f t="array" ref="J204">_xll.S($H204,25)/$B204</f>
        <v>#VALUE!</v>
      </c>
      <c r="K204" s="1" t="e" cm="1">
        <f t="array" ref="K204">_xll.CP($H204,25)/$B204</f>
        <v>#VALUE!</v>
      </c>
      <c r="L204" s="8" t="e" cm="1">
        <f t="array" ref="L204">IF(_xll.DE(H204)&gt;0,_xll.MW(H204)/(602.2*_xll.DE(H204)),"")/$B204</f>
        <v>#VALUE!</v>
      </c>
      <c r="N204" s="1" t="str">
        <f t="shared" si="31"/>
        <v/>
      </c>
      <c r="O204" s="1" t="str">
        <f t="shared" si="32"/>
        <v/>
      </c>
      <c r="P204" s="4" t="str">
        <f t="shared" si="33"/>
        <v>RbMnBr3</v>
      </c>
      <c r="Q204" s="1" t="str">
        <f t="shared" si="34"/>
        <v/>
      </c>
      <c r="R204" s="1" t="str">
        <f t="shared" si="35"/>
        <v/>
      </c>
      <c r="T204" s="1" t="str">
        <f t="shared" si="36"/>
        <v/>
      </c>
      <c r="U204" s="1" t="str">
        <f t="shared" si="37"/>
        <v/>
      </c>
      <c r="W204" s="8" t="str">
        <f t="shared" si="38"/>
        <v/>
      </c>
      <c r="X204" s="8" t="str">
        <f t="shared" si="39"/>
        <v/>
      </c>
    </row>
    <row r="205" spans="1:24">
      <c r="A205" s="1" t="s">
        <v>341</v>
      </c>
      <c r="B205" s="4">
        <v>1</v>
      </c>
      <c r="C205" s="1" cm="1">
        <f t="array" ref="C205">_xll.H($A205,25)/$B205</f>
        <v>-1164.8260852050782</v>
      </c>
      <c r="D205" s="1" cm="1">
        <f t="array" ref="D205">_xll.S($A205,25)/$B205</f>
        <v>167.36</v>
      </c>
      <c r="E205" s="1" cm="1">
        <f t="array" ref="E205">_xll.CP($A205,25)/$B205</f>
        <v>117.98880319213868</v>
      </c>
      <c r="F205" s="8" t="e" cm="1">
        <f t="array" ref="F205">IF(_xll.DE(A205)&gt;0,_xll.MW(A205)/(602.2*_xll.DE(A205)),"")/$B205</f>
        <v>#VALUE!</v>
      </c>
      <c r="H205" s="1" t="s">
        <v>1056</v>
      </c>
      <c r="I205" s="1" cm="1">
        <f t="array" ref="I205">_xll.H($H205,25)/$B205</f>
        <v>-1056.8780424804688</v>
      </c>
      <c r="J205" s="1" cm="1">
        <f t="array" ref="J205">_xll.S($H205,25)/$B205</f>
        <v>188.28</v>
      </c>
      <c r="K205" s="1" cm="1">
        <f t="array" ref="K205">_xll.CP($H205,25)/$B205</f>
        <v>0</v>
      </c>
      <c r="L205" s="8" t="e" cm="1">
        <f t="array" ref="L205">IF(_xll.DE(H205)&gt;0,_xll.MW(H205)/(602.2*_xll.DE(H205)),"")/$B205</f>
        <v>#VALUE!</v>
      </c>
      <c r="N205" s="1">
        <f t="shared" si="31"/>
        <v>167.36</v>
      </c>
      <c r="O205" s="1">
        <f t="shared" si="32"/>
        <v>188.28</v>
      </c>
      <c r="P205" s="4" t="str">
        <f t="shared" si="33"/>
        <v>BaBr2*H2O</v>
      </c>
      <c r="Q205" s="1">
        <f t="shared" si="34"/>
        <v>-1164.8260852050782</v>
      </c>
      <c r="R205" s="1">
        <f t="shared" si="35"/>
        <v>-1056.8780424804688</v>
      </c>
      <c r="T205" s="1">
        <f t="shared" si="36"/>
        <v>117.98880319213868</v>
      </c>
      <c r="U205" s="1">
        <f t="shared" si="37"/>
        <v>0</v>
      </c>
      <c r="W205" s="8" t="str">
        <f t="shared" si="38"/>
        <v/>
      </c>
      <c r="X205" s="8" t="str">
        <f t="shared" si="39"/>
        <v/>
      </c>
    </row>
    <row r="206" spans="1:24">
      <c r="A206" s="4" t="s">
        <v>196</v>
      </c>
      <c r="B206" s="4">
        <v>1</v>
      </c>
      <c r="C206" s="1" cm="1">
        <f t="array" ref="C206">_xll.H($A206,25)/$B206</f>
        <v>-1243.0000290527344</v>
      </c>
      <c r="D206" s="1" cm="1">
        <f t="array" ref="D206">_xll.S($A206,25)/$B206</f>
        <v>162.79999798583984</v>
      </c>
      <c r="E206" s="1" cm="1">
        <f t="array" ref="E206">_xll.CP($A206,25)/$B206</f>
        <v>118.80000543212891</v>
      </c>
      <c r="F206" s="8" t="e" cm="1">
        <f t="array" ref="F206">IF(_xll.DE(A206)&gt;0,_xll.MW(A206)/(602.2*_xll.DE(A206)),"")/$B206</f>
        <v>#VALUE!</v>
      </c>
      <c r="H206" s="4" t="s">
        <v>799</v>
      </c>
      <c r="I206" s="1" t="e" cm="1">
        <f t="array" ref="I206">_xll.H($H206,25)/$B206</f>
        <v>#VALUE!</v>
      </c>
      <c r="J206" s="1" t="e" cm="1">
        <f t="array" ref="J206">_xll.S($H206,25)/$B206</f>
        <v>#VALUE!</v>
      </c>
      <c r="K206" s="1" t="e" cm="1">
        <f t="array" ref="K206">_xll.CP($H206,25)/$B206</f>
        <v>#VALUE!</v>
      </c>
      <c r="L206" s="8" t="e" cm="1">
        <f t="array" ref="L206">IF(_xll.DE(H206)&gt;0,_xll.MW(H206)/(602.2*_xll.DE(H206)),"")/$B206</f>
        <v>#VALUE!</v>
      </c>
      <c r="N206" s="1" t="str">
        <f t="shared" si="31"/>
        <v/>
      </c>
      <c r="O206" s="1" t="str">
        <f t="shared" si="32"/>
        <v/>
      </c>
      <c r="P206" s="4" t="str">
        <f t="shared" si="33"/>
        <v>UBr3F</v>
      </c>
      <c r="Q206" s="1" t="str">
        <f t="shared" si="34"/>
        <v/>
      </c>
      <c r="R206" s="1" t="str">
        <f t="shared" si="35"/>
        <v/>
      </c>
      <c r="T206" s="1" t="str">
        <f t="shared" si="36"/>
        <v/>
      </c>
      <c r="U206" s="1" t="str">
        <f t="shared" si="37"/>
        <v/>
      </c>
      <c r="W206" s="8" t="str">
        <f t="shared" si="38"/>
        <v/>
      </c>
      <c r="X206" s="8" t="str">
        <f t="shared" si="39"/>
        <v/>
      </c>
    </row>
    <row r="207" spans="1:24">
      <c r="A207" s="4" t="s">
        <v>224</v>
      </c>
      <c r="B207" s="4">
        <v>1</v>
      </c>
      <c r="C207" s="1" cm="1">
        <f t="array" ref="C207">_xll.H($A207,25)/$B207</f>
        <v>-1466.0000275878906</v>
      </c>
      <c r="D207" s="1" cm="1">
        <f t="array" ref="D207">_xll.S($A207,25)/$B207</f>
        <v>174.10000927734376</v>
      </c>
      <c r="E207" s="1" cm="1">
        <f t="array" ref="E207">_xll.CP($A207,25)/$B207</f>
        <v>119.69999700927735</v>
      </c>
      <c r="F207" s="8" t="e" cm="1">
        <f t="array" ref="F207">IF(_xll.DE(A207)&gt;0,_xll.MW(A207)/(602.2*_xll.DE(A207)),"")/$B207</f>
        <v>#VALUE!</v>
      </c>
      <c r="H207" s="4" t="s">
        <v>797</v>
      </c>
      <c r="I207" s="1" t="e" cm="1">
        <f t="array" ref="I207">_xll.H($H207,25)/$B207</f>
        <v>#VALUE!</v>
      </c>
      <c r="J207" s="1" t="e" cm="1">
        <f t="array" ref="J207">_xll.S($H207,25)/$B207</f>
        <v>#VALUE!</v>
      </c>
      <c r="K207" s="1" t="e" cm="1">
        <f t="array" ref="K207">_xll.CP($H207,25)/$B207</f>
        <v>#VALUE!</v>
      </c>
      <c r="L207" s="8" t="e" cm="1">
        <f t="array" ref="L207">IF(_xll.DE(H207)&gt;0,_xll.MW(H207)/(602.2*_xll.DE(H207)),"")/$B207</f>
        <v>#VALUE!</v>
      </c>
      <c r="N207" s="1" t="str">
        <f t="shared" si="31"/>
        <v/>
      </c>
      <c r="O207" s="1" t="str">
        <f t="shared" si="32"/>
        <v/>
      </c>
      <c r="P207" s="4" t="str">
        <f t="shared" si="33"/>
        <v>UBr2F2</v>
      </c>
      <c r="Q207" s="1" t="str">
        <f t="shared" si="34"/>
        <v/>
      </c>
      <c r="R207" s="1" t="str">
        <f t="shared" si="35"/>
        <v/>
      </c>
      <c r="T207" s="1" t="str">
        <f t="shared" si="36"/>
        <v/>
      </c>
      <c r="U207" s="1" t="str">
        <f t="shared" si="37"/>
        <v/>
      </c>
      <c r="W207" s="8" t="str">
        <f t="shared" si="38"/>
        <v/>
      </c>
      <c r="X207" s="8" t="str">
        <f t="shared" si="39"/>
        <v/>
      </c>
    </row>
    <row r="208" spans="1:24">
      <c r="A208" s="4" t="s">
        <v>228</v>
      </c>
      <c r="B208" s="4">
        <v>1</v>
      </c>
      <c r="C208" s="1" cm="1">
        <f t="array" ref="C208">_xll.H($A208,25)/$B208</f>
        <v>-951.70001000976561</v>
      </c>
      <c r="D208" s="1" cm="1">
        <f t="array" ref="D208">_xll.S($A208,25)/$B208</f>
        <v>139.10001229858398</v>
      </c>
      <c r="E208" s="1" cm="1">
        <f t="array" ref="E208">_xll.CP($A208,25)/$B208</f>
        <v>119.82000210785596</v>
      </c>
      <c r="F208" s="8" t="e" cm="1">
        <f t="array" ref="F208">IF(_xll.DE(A208)&gt;0,_xll.MW(A208)/(602.2*_xll.DE(A208)),"")/$B208</f>
        <v>#VALUE!</v>
      </c>
      <c r="H208" s="4" t="s">
        <v>1057</v>
      </c>
      <c r="I208" s="1" t="e" cm="1">
        <f t="array" ref="I208">_xll.H($H208,25)/$B208</f>
        <v>#VALUE!</v>
      </c>
      <c r="J208" s="1" t="e" cm="1">
        <f t="array" ref="J208">_xll.S($H208,25)/$B208</f>
        <v>#VALUE!</v>
      </c>
      <c r="K208" s="1" t="e" cm="1">
        <f t="array" ref="K208">_xll.CP($H208,25)/$B208</f>
        <v>#VALUE!</v>
      </c>
      <c r="L208" s="8" t="e" cm="1">
        <f t="array" ref="L208">IF(_xll.DE(H208)&gt;0,_xll.MW(H208)/(602.2*_xll.DE(H208)),"")/$B208</f>
        <v>#VALUE!</v>
      </c>
      <c r="N208" s="1" t="str">
        <f t="shared" si="31"/>
        <v/>
      </c>
      <c r="O208" s="1" t="str">
        <f t="shared" si="32"/>
        <v/>
      </c>
      <c r="P208" s="4" t="str">
        <f t="shared" si="33"/>
        <v>TaOBr3</v>
      </c>
      <c r="Q208" s="1" t="str">
        <f t="shared" si="34"/>
        <v/>
      </c>
      <c r="R208" s="1" t="str">
        <f t="shared" si="35"/>
        <v/>
      </c>
      <c r="T208" s="1" t="str">
        <f t="shared" si="36"/>
        <v/>
      </c>
      <c r="U208" s="1" t="str">
        <f t="shared" si="37"/>
        <v/>
      </c>
      <c r="W208" s="8" t="str">
        <f t="shared" si="38"/>
        <v/>
      </c>
      <c r="X208" s="8" t="str">
        <f t="shared" si="39"/>
        <v/>
      </c>
    </row>
    <row r="209" spans="1:24">
      <c r="A209" s="4" t="s">
        <v>145</v>
      </c>
      <c r="B209" s="4">
        <v>1</v>
      </c>
      <c r="C209" s="1" cm="1">
        <f t="array" ref="C209">_xll.H($A209,25)/$B209</f>
        <v>-707.51442553710945</v>
      </c>
      <c r="D209" s="1" cm="1">
        <f t="array" ref="D209">_xll.S($A209,25)/$B209</f>
        <v>192.464</v>
      </c>
      <c r="E209" s="1" cm="1">
        <f t="array" ref="E209">_xll.CP($A209,25)/$B209</f>
        <v>119.82049866235174</v>
      </c>
      <c r="F209" s="8" t="e" cm="1">
        <f t="array" ref="F209">IF(_xll.DE(A209)&gt;0,_xll.MW(A209)/(602.2*_xll.DE(A209)),"")/$B209</f>
        <v>#VALUE!</v>
      </c>
      <c r="H209" s="4" t="s">
        <v>1058</v>
      </c>
      <c r="I209" s="1" t="e" cm="1">
        <f t="array" ref="I209">_xll.H($H209,25)/$B209</f>
        <v>#VALUE!</v>
      </c>
      <c r="J209" s="1" t="e" cm="1">
        <f t="array" ref="J209">_xll.S($H209,25)/$B209</f>
        <v>#VALUE!</v>
      </c>
      <c r="K209" s="1" t="e" cm="1">
        <f t="array" ref="K209">_xll.CP($H209,25)/$B209</f>
        <v>#VALUE!</v>
      </c>
      <c r="L209" s="8" t="e" cm="1">
        <f t="array" ref="L209">IF(_xll.DE(H209)&gt;0,_xll.MW(H209)/(602.2*_xll.DE(H209)),"")/$B209</f>
        <v>#VALUE!</v>
      </c>
      <c r="N209" s="1" t="str">
        <f t="shared" si="31"/>
        <v/>
      </c>
      <c r="O209" s="1" t="str">
        <f t="shared" si="32"/>
        <v/>
      </c>
      <c r="P209" s="4" t="str">
        <f t="shared" si="33"/>
        <v>TaBr4</v>
      </c>
      <c r="Q209" s="1" t="str">
        <f t="shared" si="34"/>
        <v/>
      </c>
      <c r="R209" s="1" t="str">
        <f t="shared" si="35"/>
        <v/>
      </c>
      <c r="T209" s="1" t="str">
        <f t="shared" si="36"/>
        <v/>
      </c>
      <c r="U209" s="1" t="str">
        <f t="shared" si="37"/>
        <v/>
      </c>
      <c r="W209" s="8" t="str">
        <f t="shared" si="38"/>
        <v/>
      </c>
      <c r="X209" s="8" t="str">
        <f t="shared" si="39"/>
        <v/>
      </c>
    </row>
    <row r="210" spans="1:24">
      <c r="A210" s="4" t="s">
        <v>127</v>
      </c>
      <c r="B210" s="4">
        <v>1</v>
      </c>
      <c r="C210" s="1" cm="1">
        <f t="array" ref="C210">_xll.H($A210,25)/$B210</f>
        <v>-685.99998547363282</v>
      </c>
      <c r="D210" s="1" cm="1">
        <f t="array" ref="D210">_xll.S($A210,25)/$B210</f>
        <v>183.99999642944337</v>
      </c>
      <c r="E210" s="1" cm="1">
        <f t="array" ref="E210">_xll.CP($A210,25)/$B210</f>
        <v>120.00064989509433</v>
      </c>
      <c r="F210" s="8" t="e" cm="1">
        <f t="array" ref="F210">IF(_xll.DE(A210)&gt;0,_xll.MW(A210)/(602.2*_xll.DE(A210)),"")/$B210</f>
        <v>#VALUE!</v>
      </c>
      <c r="H210" s="4" t="s">
        <v>1059</v>
      </c>
      <c r="I210" s="1" t="e" cm="1">
        <f t="array" ref="I210">_xll.H($H210,25)/$B210</f>
        <v>#VALUE!</v>
      </c>
      <c r="J210" s="1" t="e" cm="1">
        <f t="array" ref="J210">_xll.S($H210,25)/$B210</f>
        <v>#VALUE!</v>
      </c>
      <c r="K210" s="1" t="e" cm="1">
        <f t="array" ref="K210">_xll.CP($H210,25)/$B210</f>
        <v>#VALUE!</v>
      </c>
      <c r="L210" s="8" t="e" cm="1">
        <f t="array" ref="L210">IF(_xll.DE(H210)&gt;0,_xll.MW(H210)/(602.2*_xll.DE(H210)),"")/$B210</f>
        <v>#VALUE!</v>
      </c>
      <c r="N210" s="1" t="str">
        <f t="shared" si="31"/>
        <v/>
      </c>
      <c r="O210" s="1" t="str">
        <f t="shared" si="32"/>
        <v/>
      </c>
      <c r="P210" s="4" t="str">
        <f t="shared" si="33"/>
        <v>WBr3O</v>
      </c>
      <c r="Q210" s="1" t="str">
        <f t="shared" si="34"/>
        <v/>
      </c>
      <c r="R210" s="1" t="str">
        <f t="shared" si="35"/>
        <v/>
      </c>
      <c r="T210" s="1" t="str">
        <f t="shared" si="36"/>
        <v/>
      </c>
      <c r="U210" s="1" t="str">
        <f t="shared" si="37"/>
        <v/>
      </c>
      <c r="W210" s="8" t="str">
        <f t="shared" si="38"/>
        <v/>
      </c>
      <c r="X210" s="8" t="str">
        <f t="shared" si="39"/>
        <v/>
      </c>
    </row>
    <row r="211" spans="1:24">
      <c r="A211" s="4" t="s">
        <v>99</v>
      </c>
      <c r="B211" s="4">
        <v>1</v>
      </c>
      <c r="C211" s="1" cm="1">
        <f t="array" ref="C211">_xll.H($A211,25)/$B211</f>
        <v>-1136.7929787597657</v>
      </c>
      <c r="D211" s="1" cm="1">
        <f t="array" ref="D211">_xll.S($A211,25)/$B211</f>
        <v>120.08080319213867</v>
      </c>
      <c r="E211" s="1" cm="1">
        <f t="array" ref="E211">_xll.CP($A211,25)/$B211</f>
        <v>120.10170372009277</v>
      </c>
      <c r="F211" s="8" t="e" cm="1">
        <f t="array" ref="F211">IF(_xll.DE(A211)&gt;0,_xll.MW(A211)/(602.2*_xll.DE(A211)),"")/$B211</f>
        <v>#VALUE!</v>
      </c>
      <c r="H211" s="4" t="s">
        <v>1060</v>
      </c>
      <c r="I211" s="1" cm="1">
        <f t="array" ref="I211">_xll.H($H211,25)/$B211</f>
        <v>-1032.6109573974609</v>
      </c>
      <c r="J211" s="1" cm="1">
        <f t="array" ref="J211">_xll.S($H211,25)/$B211</f>
        <v>179.99989553833009</v>
      </c>
      <c r="K211" s="1" cm="1">
        <f t="array" ref="K211">_xll.CP($H211,25)/$B211</f>
        <v>120.91760638427735</v>
      </c>
      <c r="L211" s="8" t="e" cm="1">
        <f t="array" ref="L211">IF(_xll.DE(H211)&gt;0,_xll.MW(H211)/(602.2*_xll.DE(H211)),"")/$B211</f>
        <v>#VALUE!</v>
      </c>
      <c r="N211" s="1">
        <f t="shared" si="31"/>
        <v>120.08080319213867</v>
      </c>
      <c r="O211" s="1">
        <f t="shared" si="32"/>
        <v>179.99989553833009</v>
      </c>
      <c r="P211" s="4" t="str">
        <f t="shared" si="33"/>
        <v>SrBr2*H2O</v>
      </c>
      <c r="Q211" s="1">
        <f t="shared" si="34"/>
        <v>-1136.7929787597657</v>
      </c>
      <c r="R211" s="1">
        <f t="shared" si="35"/>
        <v>-1032.6109573974609</v>
      </c>
      <c r="T211" s="1">
        <f t="shared" si="36"/>
        <v>120.10170372009277</v>
      </c>
      <c r="U211" s="1">
        <f t="shared" si="37"/>
        <v>120.91760638427735</v>
      </c>
      <c r="W211" s="8" t="str">
        <f t="shared" si="38"/>
        <v/>
      </c>
      <c r="X211" s="8" t="str">
        <f t="shared" si="39"/>
        <v/>
      </c>
    </row>
    <row r="212" spans="1:24">
      <c r="A212" s="1" t="s">
        <v>288</v>
      </c>
      <c r="B212" s="4">
        <v>1</v>
      </c>
      <c r="C212" s="1" cm="1">
        <f t="array" ref="C212">_xll.H($A212,25)/$B212</f>
        <v>-990.3527872314454</v>
      </c>
      <c r="D212" s="1" cm="1">
        <f t="array" ref="D212">_xll.S($A212,25)/$B212</f>
        <v>190.6648946838379</v>
      </c>
      <c r="E212" s="1" cm="1">
        <f t="array" ref="E212">_xll.CP($A212,25)/$B212</f>
        <v>120.47119838979907</v>
      </c>
      <c r="F212" s="8" t="e" cm="1">
        <f t="array" ref="F212">IF(_xll.DE(A212)&gt;0,_xll.MW(A212)/(602.2*_xll.DE(A212)),"")/$B212</f>
        <v>#VALUE!</v>
      </c>
      <c r="H212" s="1" t="s">
        <v>1061</v>
      </c>
      <c r="I212" s="1" cm="1">
        <f t="array" ref="I212">_xll.H($H212,25)/$B212</f>
        <v>-766.29995751953129</v>
      </c>
      <c r="J212" s="1" cm="1">
        <f t="array" ref="J212">_xll.S($H212,25)/$B212</f>
        <v>238.488</v>
      </c>
      <c r="K212" s="1" cm="1">
        <f t="array" ref="K212">_xll.CP($H212,25)/$B212</f>
        <v>127.61178946967621</v>
      </c>
      <c r="L212" s="8" cm="1">
        <f t="array" ref="L212">IF(_xll.DE(H212)&gt;0,_xll.MW(H212)/(602.2*_xll.DE(H212)),"")/$B212</f>
        <v>0.16880485509102408</v>
      </c>
      <c r="N212" s="1">
        <f t="shared" si="31"/>
        <v>190.6648946838379</v>
      </c>
      <c r="O212" s="1">
        <f t="shared" si="32"/>
        <v>238.488</v>
      </c>
      <c r="P212" s="4" t="str">
        <f t="shared" si="33"/>
        <v>HfBr4</v>
      </c>
      <c r="Q212" s="1">
        <f t="shared" si="34"/>
        <v>-990.3527872314454</v>
      </c>
      <c r="R212" s="1">
        <f t="shared" si="35"/>
        <v>-766.29995751953129</v>
      </c>
      <c r="T212" s="1">
        <f t="shared" si="36"/>
        <v>120.47119838979907</v>
      </c>
      <c r="U212" s="1">
        <f t="shared" si="37"/>
        <v>127.61178946967621</v>
      </c>
      <c r="W212" s="8" t="str">
        <f t="shared" si="38"/>
        <v/>
      </c>
      <c r="X212" s="8" t="str">
        <f t="shared" si="39"/>
        <v/>
      </c>
    </row>
    <row r="213" spans="1:24">
      <c r="A213" s="4" t="s">
        <v>221</v>
      </c>
      <c r="B213" s="4">
        <v>1</v>
      </c>
      <c r="C213" s="1" cm="1">
        <f t="array" ref="C213">_xll.H($A213,25)/$B213</f>
        <v>-1690.000059326172</v>
      </c>
      <c r="D213" s="1" cm="1">
        <f t="array" ref="D213">_xll.S($A213,25)/$B213</f>
        <v>185.39998864746096</v>
      </c>
      <c r="E213" s="1" cm="1">
        <f t="array" ref="E213">_xll.CP($A213,25)/$B213</f>
        <v>120.90000173950196</v>
      </c>
      <c r="F213" s="8" t="e" cm="1">
        <f t="array" ref="F213">IF(_xll.DE(A213)&gt;0,_xll.MW(A213)/(602.2*_xll.DE(A213)),"")/$B213</f>
        <v>#VALUE!</v>
      </c>
      <c r="H213" s="4" t="s">
        <v>790</v>
      </c>
      <c r="I213" s="1" t="e" cm="1">
        <f t="array" ref="I213">_xll.H($H213,25)/$B213</f>
        <v>#VALUE!</v>
      </c>
      <c r="J213" s="1" t="e" cm="1">
        <f t="array" ref="J213">_xll.S($H213,25)/$B213</f>
        <v>#VALUE!</v>
      </c>
      <c r="K213" s="1" t="e" cm="1">
        <f t="array" ref="K213">_xll.CP($H213,25)/$B213</f>
        <v>#VALUE!</v>
      </c>
      <c r="L213" s="8" t="e" cm="1">
        <f t="array" ref="L213">IF(_xll.DE(H213)&gt;0,_xll.MW(H213)/(602.2*_xll.DE(H213)),"")/$B213</f>
        <v>#VALUE!</v>
      </c>
      <c r="N213" s="1" t="str">
        <f t="shared" si="31"/>
        <v/>
      </c>
      <c r="O213" s="1" t="str">
        <f t="shared" si="32"/>
        <v/>
      </c>
      <c r="P213" s="4" t="str">
        <f t="shared" si="33"/>
        <v>UBrF3</v>
      </c>
      <c r="Q213" s="1" t="str">
        <f t="shared" si="34"/>
        <v/>
      </c>
      <c r="R213" s="1" t="str">
        <f t="shared" si="35"/>
        <v/>
      </c>
      <c r="T213" s="1" t="str">
        <f t="shared" si="36"/>
        <v/>
      </c>
      <c r="U213" s="1" t="str">
        <f t="shared" si="37"/>
        <v/>
      </c>
      <c r="W213" s="8" t="str">
        <f t="shared" si="38"/>
        <v/>
      </c>
      <c r="X213" s="8" t="str">
        <f t="shared" si="39"/>
        <v/>
      </c>
    </row>
    <row r="214" spans="1:24">
      <c r="A214" s="4" t="s">
        <v>164</v>
      </c>
      <c r="B214" s="4">
        <v>1</v>
      </c>
      <c r="C214" s="1" cm="1">
        <f t="array" ref="C214">_xll.H($A214,25)/$B214</f>
        <v>-1043.9999974365235</v>
      </c>
      <c r="D214" s="1" cm="1">
        <f t="array" ref="D214">_xll.S($A214,25)/$B214</f>
        <v>193.69999609375</v>
      </c>
      <c r="E214" s="1" cm="1">
        <f t="array" ref="E214">_xll.CP($A214,25)/$B214</f>
        <v>121.26633320786134</v>
      </c>
      <c r="F214" s="8" t="e" cm="1">
        <f t="array" ref="F214">IF(_xll.DE(A214)&gt;0,_xll.MW(A214)/(602.2*_xll.DE(A214)),"")/$B214</f>
        <v>#VALUE!</v>
      </c>
      <c r="H214" s="4" t="s">
        <v>1062</v>
      </c>
      <c r="I214" s="1" cm="1">
        <f t="array" ref="I214">_xll.H($H214,25)/$B214</f>
        <v>-826.34</v>
      </c>
      <c r="J214" s="1" cm="1">
        <f t="array" ref="J214">_xll.S($H214,25)/$B214</f>
        <v>233.46719680786134</v>
      </c>
      <c r="K214" s="1" cm="1">
        <f t="array" ref="K214">_xll.CP($H214,25)/$B214</f>
        <v>127.1758328926237</v>
      </c>
      <c r="L214" s="8" t="e" cm="1">
        <f t="array" ref="L214">IF(_xll.DE(H214)&gt;0,_xll.MW(H214)/(602.2*_xll.DE(H214)),"")/$B214</f>
        <v>#VALUE!</v>
      </c>
      <c r="N214" s="1">
        <f t="shared" si="31"/>
        <v>193.69999609375</v>
      </c>
      <c r="O214" s="1">
        <f t="shared" si="32"/>
        <v>233.46719680786134</v>
      </c>
      <c r="P214" s="4" t="str">
        <f t="shared" si="33"/>
        <v>PaBr4</v>
      </c>
      <c r="Q214" s="1">
        <f t="shared" si="34"/>
        <v>-1043.9999974365235</v>
      </c>
      <c r="R214" s="1">
        <f t="shared" si="35"/>
        <v>-826.34</v>
      </c>
      <c r="T214" s="1">
        <f t="shared" si="36"/>
        <v>121.26633320786134</v>
      </c>
      <c r="U214" s="1">
        <f t="shared" si="37"/>
        <v>127.1758328926237</v>
      </c>
      <c r="W214" s="8" t="str">
        <f t="shared" si="38"/>
        <v/>
      </c>
      <c r="X214" s="8" t="str">
        <f t="shared" si="39"/>
        <v/>
      </c>
    </row>
    <row r="215" spans="1:24">
      <c r="A215" s="1" t="s">
        <v>19</v>
      </c>
      <c r="B215" s="4">
        <v>1</v>
      </c>
      <c r="C215" s="1" cm="1">
        <f t="array" ref="C215">_xll.H($A215,25)/$B215</f>
        <v>-968.69999987792971</v>
      </c>
      <c r="D215" s="1" cm="1">
        <f t="array" ref="D215">_xll.S($A215,25)/$B215</f>
        <v>201.00000225830078</v>
      </c>
      <c r="E215" s="1" cm="1">
        <f t="array" ref="E215">_xll.CP($A215,25)/$B215</f>
        <v>121.40000238037109</v>
      </c>
      <c r="F215" s="8" t="e" cm="1">
        <f t="array" ref="F215">IF(_xll.DE(A215)&gt;0,_xll.MW(A215)/(602.2*_xll.DE(A215)),"")/$B215</f>
        <v>#VALUE!</v>
      </c>
      <c r="H215" s="1" t="s">
        <v>1063</v>
      </c>
      <c r="I215" s="1" t="e" cm="1">
        <f t="array" ref="I215">_xll.H($H215,25)/$B215</f>
        <v>#VALUE!</v>
      </c>
      <c r="J215" s="1" t="e" cm="1">
        <f t="array" ref="J215">_xll.S($H215,25)/$B215</f>
        <v>#VALUE!</v>
      </c>
      <c r="K215" s="1" t="e" cm="1">
        <f t="array" ref="K215">_xll.CP($H215,25)/$B215</f>
        <v>#VALUE!</v>
      </c>
      <c r="L215" s="8" t="e" cm="1">
        <f t="array" ref="L215">IF(_xll.DE(H215)&gt;0,_xll.MW(H215)/(602.2*_xll.DE(H215)),"")/$B215</f>
        <v>#VALUE!</v>
      </c>
      <c r="N215" s="1" t="str">
        <f t="shared" si="31"/>
        <v/>
      </c>
      <c r="O215" s="1" t="str">
        <f t="shared" si="32"/>
        <v/>
      </c>
      <c r="P215" s="4" t="str">
        <f t="shared" si="33"/>
        <v>PuBr4</v>
      </c>
      <c r="Q215" s="1" t="str">
        <f t="shared" si="34"/>
        <v/>
      </c>
      <c r="R215" s="1" t="str">
        <f t="shared" si="35"/>
        <v/>
      </c>
      <c r="T215" s="1" t="str">
        <f t="shared" si="36"/>
        <v/>
      </c>
      <c r="U215" s="1" t="str">
        <f t="shared" si="37"/>
        <v/>
      </c>
      <c r="W215" s="8" t="str">
        <f t="shared" si="38"/>
        <v/>
      </c>
      <c r="X215" s="8" t="str">
        <f t="shared" si="39"/>
        <v/>
      </c>
    </row>
    <row r="216" spans="1:24">
      <c r="A216" s="4" t="s">
        <v>376</v>
      </c>
      <c r="B216" s="4">
        <v>1</v>
      </c>
      <c r="C216" s="1" cm="1">
        <f t="array" ref="C216">_xll.H($A216,25)/$B216</f>
        <v>-849.90002636718748</v>
      </c>
      <c r="D216" s="1" cm="1">
        <f t="array" ref="D216">_xll.S($A216,25)/$B216</f>
        <v>197.8999887084961</v>
      </c>
      <c r="E216" s="1" cm="1">
        <f t="array" ref="E216">_xll.CP($A216,25)/$B216</f>
        <v>126.16999923706055</v>
      </c>
      <c r="F216" s="8" t="e" cm="1">
        <f t="array" ref="F216">IF(_xll.DE(A216)&gt;0,_xll.MW(A216)/(602.2*_xll.DE(A216)),"")/$B216</f>
        <v>#VALUE!</v>
      </c>
      <c r="H216" s="4" t="s">
        <v>1064</v>
      </c>
      <c r="I216" s="1" t="e" cm="1">
        <f t="array" ref="I216">_xll.H($H216,25)/$B216</f>
        <v>#VALUE!</v>
      </c>
      <c r="J216" s="1" t="e" cm="1">
        <f t="array" ref="J216">_xll.S($H216,25)/$B216</f>
        <v>#VALUE!</v>
      </c>
      <c r="K216" s="1" t="e" cm="1">
        <f t="array" ref="K216">_xll.CP($H216,25)/$B216</f>
        <v>#VALUE!</v>
      </c>
      <c r="L216" s="8" t="e" cm="1">
        <f t="array" ref="L216">IF(_xll.DE(H216)&gt;0,_xll.MW(H216)/(602.2*_xll.DE(H216)),"")/$B216</f>
        <v>#VALUE!</v>
      </c>
      <c r="N216" s="1" t="str">
        <f t="shared" si="31"/>
        <v/>
      </c>
      <c r="O216" s="1" t="str">
        <f t="shared" si="32"/>
        <v/>
      </c>
      <c r="P216" s="4" t="str">
        <f t="shared" si="33"/>
        <v>KCdBr3</v>
      </c>
      <c r="Q216" s="1" t="str">
        <f t="shared" si="34"/>
        <v/>
      </c>
      <c r="R216" s="1" t="str">
        <f t="shared" si="35"/>
        <v/>
      </c>
      <c r="T216" s="1" t="str">
        <f t="shared" si="36"/>
        <v/>
      </c>
      <c r="U216" s="1" t="str">
        <f t="shared" si="37"/>
        <v/>
      </c>
      <c r="W216" s="8" t="str">
        <f t="shared" si="38"/>
        <v/>
      </c>
      <c r="X216" s="8" t="str">
        <f t="shared" si="39"/>
        <v/>
      </c>
    </row>
    <row r="217" spans="1:24">
      <c r="A217" s="4" t="s">
        <v>151</v>
      </c>
      <c r="B217" s="4">
        <v>1</v>
      </c>
      <c r="C217" s="1" cm="1">
        <f t="array" ref="C217">_xll.H($A217,25)/$B217</f>
        <v>-476.976</v>
      </c>
      <c r="D217" s="1" cm="1">
        <f t="array" ref="D217">_xll.S($A217,25)/$B217</f>
        <v>223.84400000000002</v>
      </c>
      <c r="E217" s="1" cm="1">
        <f t="array" ref="E217">_xll.CP($A217,25)/$B217</f>
        <v>129.65605231047113</v>
      </c>
      <c r="F217" s="8" t="e" cm="1">
        <f t="array" ref="F217">IF(_xll.DE(A217)&gt;0,_xll.MW(A217)/(602.2*_xll.DE(A217)),"")/$B217</f>
        <v>#VALUE!</v>
      </c>
      <c r="H217" s="4" t="s">
        <v>1065</v>
      </c>
      <c r="I217" s="1" cm="1">
        <f t="array" ref="I217">_xll.H($H217,25)/$B217</f>
        <v>-304.00000659179688</v>
      </c>
      <c r="J217" s="1" cm="1">
        <f t="array" ref="J217">_xll.S($H217,25)/$B217</f>
        <v>209.20000000000002</v>
      </c>
      <c r="K217" s="1" cm="1">
        <f t="array" ref="K217">_xll.CP($H217,25)/$B217</f>
        <v>127.99891801482606</v>
      </c>
      <c r="L217" s="8" t="e" cm="1">
        <f t="array" ref="L217">IF(_xll.DE(H217)&gt;0,_xll.MW(H217)/(602.2*_xll.DE(H217)),"")/$B217</f>
        <v>#VALUE!</v>
      </c>
      <c r="N217" s="1">
        <f t="shared" si="31"/>
        <v>223.84400000000002</v>
      </c>
      <c r="O217" s="1">
        <f t="shared" si="32"/>
        <v>209.20000000000002</v>
      </c>
      <c r="P217" s="4" t="str">
        <f t="shared" si="33"/>
        <v>MoBr4</v>
      </c>
      <c r="Q217" s="1">
        <f t="shared" si="34"/>
        <v>-476.976</v>
      </c>
      <c r="R217" s="1">
        <f t="shared" si="35"/>
        <v>-304.00000659179688</v>
      </c>
      <c r="T217" s="1">
        <f t="shared" si="36"/>
        <v>129.65605231047113</v>
      </c>
      <c r="U217" s="1">
        <f t="shared" si="37"/>
        <v>127.99891801482606</v>
      </c>
      <c r="W217" s="8" t="str">
        <f t="shared" si="38"/>
        <v/>
      </c>
      <c r="X217" s="8" t="str">
        <f t="shared" si="39"/>
        <v/>
      </c>
    </row>
    <row r="218" spans="1:24">
      <c r="A218" s="4" t="s">
        <v>368</v>
      </c>
      <c r="B218" s="4">
        <v>1</v>
      </c>
      <c r="C218" s="1" cm="1">
        <f t="array" ref="C218">_xll.H($A218,25)/$B218</f>
        <v>-1251.1809697265626</v>
      </c>
      <c r="D218" s="1" cm="1">
        <f t="array" ref="D218">_xll.S($A218,25)/$B218</f>
        <v>200.70539978027344</v>
      </c>
      <c r="E218" s="1" cm="1">
        <f t="array" ref="E218">_xll.CP($A218,25)/$B218</f>
        <v>134.99999746704103</v>
      </c>
      <c r="F218" s="8" t="e" cm="1">
        <f t="array" ref="F218">IF(_xll.DE(A218)&gt;0,_xll.MW(A218)/(602.2*_xll.DE(A218)),"")/$B218</f>
        <v>#VALUE!</v>
      </c>
      <c r="H218" s="4" t="s">
        <v>1066</v>
      </c>
      <c r="I218" s="1" t="e" cm="1">
        <f t="array" ref="I218">_xll.H($H218,25)/$B218</f>
        <v>#VALUE!</v>
      </c>
      <c r="J218" s="1" t="e" cm="1">
        <f t="array" ref="J218">_xll.S($H218,25)/$B218</f>
        <v>#VALUE!</v>
      </c>
      <c r="K218" s="1" t="e" cm="1">
        <f t="array" ref="K218">_xll.CP($H218,25)/$B218</f>
        <v>#VALUE!</v>
      </c>
      <c r="L218" s="8" t="e" cm="1">
        <f t="array" ref="L218">IF(_xll.DE(H218)&gt;0,_xll.MW(H218)/(602.2*_xll.DE(H218)),"")/$B218</f>
        <v>#VALUE!</v>
      </c>
      <c r="N218" s="1" t="str">
        <f t="shared" si="31"/>
        <v/>
      </c>
      <c r="O218" s="1" t="str">
        <f t="shared" si="32"/>
        <v/>
      </c>
      <c r="P218" s="4" t="str">
        <f t="shared" si="33"/>
        <v>RbCaBr3</v>
      </c>
      <c r="Q218" s="1" t="str">
        <f t="shared" si="34"/>
        <v/>
      </c>
      <c r="R218" s="1" t="str">
        <f t="shared" si="35"/>
        <v/>
      </c>
      <c r="T218" s="1" t="str">
        <f t="shared" si="36"/>
        <v/>
      </c>
      <c r="U218" s="1" t="str">
        <f t="shared" si="37"/>
        <v/>
      </c>
      <c r="W218" s="8" t="str">
        <f t="shared" si="38"/>
        <v/>
      </c>
      <c r="X218" s="8" t="str">
        <f t="shared" si="39"/>
        <v/>
      </c>
    </row>
    <row r="219" spans="1:24">
      <c r="A219" s="4" t="s">
        <v>235</v>
      </c>
      <c r="B219" s="4">
        <v>1</v>
      </c>
      <c r="C219" s="1" cm="1">
        <f t="array" ref="C219">_xll.H($A219,25)/$B219</f>
        <v>-1103.3000383300782</v>
      </c>
      <c r="D219" s="1" cm="1">
        <f t="array" ref="D219">_xll.S($A219,25)/$B219</f>
        <v>180.84019412231447</v>
      </c>
      <c r="E219" s="1" cm="1">
        <f t="array" ref="E219">_xll.CP($A219,25)/$B219</f>
        <v>137.50000067138672</v>
      </c>
      <c r="F219" s="8" t="e" cm="1">
        <f t="array" ref="F219">IF(_xll.DE(A219)&gt;0,_xll.MW(A219)/(602.2*_xll.DE(A219)),"")/$B219</f>
        <v>#VALUE!</v>
      </c>
      <c r="H219" s="4" t="s">
        <v>1067</v>
      </c>
      <c r="I219" s="1" t="e" cm="1">
        <f t="array" ref="I219">_xll.H($H219,25)/$B219</f>
        <v>#VALUE!</v>
      </c>
      <c r="J219" s="1" t="e" cm="1">
        <f t="array" ref="J219">_xll.S($H219,25)/$B219</f>
        <v>#VALUE!</v>
      </c>
      <c r="K219" s="1" t="e" cm="1">
        <f t="array" ref="K219">_xll.CP($H219,25)/$B219</f>
        <v>#VALUE!</v>
      </c>
      <c r="L219" s="8" t="e" cm="1">
        <f t="array" ref="L219">IF(_xll.DE(H219)&gt;0,_xll.MW(H219)/(602.2*_xll.DE(H219)),"")/$B219</f>
        <v>#VALUE!</v>
      </c>
      <c r="N219" s="1" t="str">
        <f t="shared" si="31"/>
        <v/>
      </c>
      <c r="O219" s="1" t="str">
        <f t="shared" si="32"/>
        <v/>
      </c>
      <c r="P219" s="4" t="str">
        <f t="shared" si="33"/>
        <v>RbBr*MgBr2</v>
      </c>
      <c r="Q219" s="1" t="str">
        <f t="shared" si="34"/>
        <v/>
      </c>
      <c r="R219" s="1" t="str">
        <f t="shared" si="35"/>
        <v/>
      </c>
      <c r="T219" s="1" t="str">
        <f t="shared" si="36"/>
        <v/>
      </c>
      <c r="U219" s="1" t="str">
        <f t="shared" si="37"/>
        <v/>
      </c>
      <c r="W219" s="8" t="str">
        <f t="shared" si="38"/>
        <v/>
      </c>
      <c r="X219" s="8" t="str">
        <f t="shared" si="39"/>
        <v/>
      </c>
    </row>
    <row r="220" spans="1:24">
      <c r="A220" s="4" t="s">
        <v>264</v>
      </c>
      <c r="B220" s="4">
        <v>1</v>
      </c>
      <c r="C220" s="1" cm="1">
        <f t="array" ref="C220">_xll.H($A220,25)/$B220</f>
        <v>-443.50400000000002</v>
      </c>
      <c r="D220" s="1" cm="1">
        <f t="array" ref="D220">_xll.S($A220,25)/$B220</f>
        <v>166.52319680786132</v>
      </c>
      <c r="E220" s="1" cm="1">
        <f t="array" ref="E220">_xll.CP($A220,25)/$B220</f>
        <v>138.072</v>
      </c>
      <c r="F220" s="8" t="e" cm="1">
        <f t="array" ref="F220">IF(_xll.DE(A220)&gt;0,_xll.MW(A220)/(602.2*_xll.DE(A220)),"")/$B220</f>
        <v>#VALUE!</v>
      </c>
      <c r="H220" s="4" t="s">
        <v>1068</v>
      </c>
      <c r="I220" s="1" t="e" cm="1">
        <f t="array" ref="I220">_xll.H($H220,25)/$B220</f>
        <v>#VALUE!</v>
      </c>
      <c r="J220" s="1" t="e" cm="1">
        <f t="array" ref="J220">_xll.S($H220,25)/$B220</f>
        <v>#VALUE!</v>
      </c>
      <c r="K220" s="1" t="e" cm="1">
        <f t="array" ref="K220">_xll.CP($H220,25)/$B220</f>
        <v>#VALUE!</v>
      </c>
      <c r="L220" s="8" t="e" cm="1">
        <f t="array" ref="L220">IF(_xll.DE(H220)&gt;0,_xll.MW(H220)/(602.2*_xll.DE(H220)),"")/$B220</f>
        <v>#VALUE!</v>
      </c>
      <c r="N220" s="1" t="str">
        <f t="shared" si="31"/>
        <v/>
      </c>
      <c r="O220" s="1" t="str">
        <f t="shared" si="32"/>
        <v/>
      </c>
      <c r="P220" s="4" t="str">
        <f t="shared" si="33"/>
        <v>PBr4</v>
      </c>
      <c r="Q220" s="1" t="str">
        <f t="shared" si="34"/>
        <v/>
      </c>
      <c r="R220" s="1" t="str">
        <f t="shared" si="35"/>
        <v/>
      </c>
      <c r="T220" s="1" t="str">
        <f t="shared" si="36"/>
        <v/>
      </c>
      <c r="U220" s="1" t="str">
        <f t="shared" si="37"/>
        <v/>
      </c>
      <c r="W220" s="8" t="str">
        <f t="shared" si="38"/>
        <v/>
      </c>
      <c r="X220" s="8" t="str">
        <f t="shared" si="39"/>
        <v/>
      </c>
    </row>
    <row r="221" spans="1:24">
      <c r="A221" s="4" t="s">
        <v>54</v>
      </c>
      <c r="B221" s="4">
        <v>1</v>
      </c>
      <c r="C221" s="1" cm="1">
        <f t="array" ref="C221">_xll.H($A221,25)/$B221</f>
        <v>-1087.9999899902343</v>
      </c>
      <c r="D221" s="1" cm="1">
        <f t="array" ref="D221">_xll.S($A221,25)/$B221</f>
        <v>183.20100411987306</v>
      </c>
      <c r="E221" s="1" cm="1">
        <f t="array" ref="E221">_xll.CP($A221,25)/$B221</f>
        <v>138.8999928894043</v>
      </c>
      <c r="F221" s="8" t="e" cm="1">
        <f t="array" ref="F221">IF(_xll.DE(A221)&gt;0,_xll.MW(A221)/(602.2*_xll.DE(A221)),"")/$B221</f>
        <v>#VALUE!</v>
      </c>
      <c r="H221" s="4" t="s">
        <v>1069</v>
      </c>
      <c r="I221" s="1" t="e" cm="1">
        <f t="array" ref="I221">_xll.H($H221,25)/$B221</f>
        <v>#VALUE!</v>
      </c>
      <c r="J221" s="1" t="e" cm="1">
        <f t="array" ref="J221">_xll.S($H221,25)/$B221</f>
        <v>#VALUE!</v>
      </c>
      <c r="K221" s="1" t="e" cm="1">
        <f t="array" ref="K221">_xll.CP($H221,25)/$B221</f>
        <v>#VALUE!</v>
      </c>
      <c r="L221" s="8" t="e" cm="1">
        <f t="array" ref="L221">IF(_xll.DE(H221)&gt;0,_xll.MW(H221)/(602.2*_xll.DE(H221)),"")/$B221</f>
        <v>#VALUE!</v>
      </c>
      <c r="N221" s="1" t="str">
        <f t="shared" si="31"/>
        <v/>
      </c>
      <c r="O221" s="1" t="str">
        <f t="shared" si="32"/>
        <v/>
      </c>
      <c r="P221" s="4" t="str">
        <f t="shared" si="33"/>
        <v>KBr*MgBr2</v>
      </c>
      <c r="Q221" s="1" t="str">
        <f t="shared" si="34"/>
        <v/>
      </c>
      <c r="R221" s="1" t="str">
        <f t="shared" si="35"/>
        <v/>
      </c>
      <c r="T221" s="1" t="str">
        <f t="shared" si="36"/>
        <v/>
      </c>
      <c r="U221" s="1" t="str">
        <f t="shared" si="37"/>
        <v/>
      </c>
      <c r="W221" s="8" t="str">
        <f t="shared" si="38"/>
        <v/>
      </c>
      <c r="X221" s="8" t="str">
        <f t="shared" si="39"/>
        <v/>
      </c>
    </row>
    <row r="222" spans="1:24">
      <c r="A222" s="4" t="s">
        <v>161</v>
      </c>
      <c r="B222" s="4">
        <v>1</v>
      </c>
      <c r="C222" s="1" cm="1">
        <f t="array" ref="C222">_xll.H($A222,25)/$B222</f>
        <v>-654.99997766113279</v>
      </c>
      <c r="D222" s="1" cm="1">
        <f t="array" ref="D222">_xll.S($A222,25)/$B222</f>
        <v>202.00000354003907</v>
      </c>
      <c r="E222" s="1" cm="1">
        <f t="array" ref="E222">_xll.CP($A222,25)/$B222</f>
        <v>139.89971154308304</v>
      </c>
      <c r="F222" s="8" t="e" cm="1">
        <f t="array" ref="F222">IF(_xll.DE(A222)&gt;0,_xll.MW(A222)/(602.2*_xll.DE(A222)),"")/$B222</f>
        <v>#VALUE!</v>
      </c>
      <c r="H222" s="4" t="s">
        <v>1070</v>
      </c>
      <c r="I222" s="1" t="e" cm="1">
        <f t="array" ref="I222">_xll.H($H222,25)/$B222</f>
        <v>#VALUE!</v>
      </c>
      <c r="J222" s="1" t="e" cm="1">
        <f t="array" ref="J222">_xll.S($H222,25)/$B222</f>
        <v>#VALUE!</v>
      </c>
      <c r="K222" s="1" t="e" cm="1">
        <f t="array" ref="K222">_xll.CP($H222,25)/$B222</f>
        <v>#VALUE!</v>
      </c>
      <c r="L222" s="8" t="e" cm="1">
        <f t="array" ref="L222">IF(_xll.DE(H222)&gt;0,_xll.MW(H222)/(602.2*_xll.DE(H222)),"")/$B222</f>
        <v>#VALUE!</v>
      </c>
      <c r="N222" s="1" t="str">
        <f t="shared" si="31"/>
        <v/>
      </c>
      <c r="O222" s="1" t="str">
        <f t="shared" si="32"/>
        <v/>
      </c>
      <c r="P222" s="4" t="str">
        <f t="shared" si="33"/>
        <v>MoBr4O</v>
      </c>
      <c r="Q222" s="1" t="str">
        <f t="shared" si="34"/>
        <v/>
      </c>
      <c r="R222" s="1" t="str">
        <f t="shared" si="35"/>
        <v/>
      </c>
      <c r="T222" s="1" t="str">
        <f t="shared" si="36"/>
        <v/>
      </c>
      <c r="U222" s="1" t="str">
        <f t="shared" si="37"/>
        <v/>
      </c>
      <c r="W222" s="8" t="str">
        <f t="shared" si="38"/>
        <v/>
      </c>
      <c r="X222" s="8" t="str">
        <f t="shared" si="39"/>
        <v/>
      </c>
    </row>
    <row r="223" spans="1:24">
      <c r="A223" s="4" t="s">
        <v>370</v>
      </c>
      <c r="B223" s="4">
        <v>1</v>
      </c>
      <c r="C223" s="1" cm="1">
        <f t="array" ref="C223">_xll.H($A223,25)/$B223</f>
        <v>-1288.2989028320312</v>
      </c>
      <c r="D223" s="1" cm="1">
        <f t="array" ref="D223">_xll.S($A223,25)/$B223</f>
        <v>196.20569726562502</v>
      </c>
      <c r="E223" s="1" cm="1">
        <f t="array" ref="E223">_xll.CP($A223,25)/$B223</f>
        <v>140.00000387573243</v>
      </c>
      <c r="F223" s="8" t="e" cm="1">
        <f t="array" ref="F223">IF(_xll.DE(A223)&gt;0,_xll.MW(A223)/(602.2*_xll.DE(A223)),"")/$B223</f>
        <v>#VALUE!</v>
      </c>
      <c r="H223" s="4" t="s">
        <v>1071</v>
      </c>
      <c r="I223" s="1" t="e" cm="1">
        <f t="array" ref="I223">_xll.H($H223,25)/$B223</f>
        <v>#VALUE!</v>
      </c>
      <c r="J223" s="1" t="e" cm="1">
        <f t="array" ref="J223">_xll.S($H223,25)/$B223</f>
        <v>#VALUE!</v>
      </c>
      <c r="K223" s="1" t="e" cm="1">
        <f t="array" ref="K223">_xll.CP($H223,25)/$B223</f>
        <v>#VALUE!</v>
      </c>
      <c r="L223" s="8" t="e" cm="1">
        <f t="array" ref="L223">IF(_xll.DE(H223)&gt;0,_xll.MW(H223)/(602.2*_xll.DE(H223)),"")/$B223</f>
        <v>#VALUE!</v>
      </c>
      <c r="N223" s="1" t="str">
        <f t="shared" si="31"/>
        <v/>
      </c>
      <c r="O223" s="1" t="str">
        <f t="shared" si="32"/>
        <v/>
      </c>
      <c r="P223" s="4" t="str">
        <f t="shared" si="33"/>
        <v>CsCaBr3</v>
      </c>
      <c r="Q223" s="1" t="str">
        <f t="shared" si="34"/>
        <v/>
      </c>
      <c r="R223" s="1" t="str">
        <f t="shared" si="35"/>
        <v/>
      </c>
      <c r="T223" s="1" t="str">
        <f t="shared" si="36"/>
        <v/>
      </c>
      <c r="U223" s="1" t="str">
        <f t="shared" si="37"/>
        <v/>
      </c>
      <c r="W223" s="8" t="str">
        <f t="shared" si="38"/>
        <v/>
      </c>
      <c r="X223" s="8" t="str">
        <f t="shared" si="39"/>
        <v/>
      </c>
    </row>
    <row r="224" spans="1:24">
      <c r="A224" s="4" t="s">
        <v>60</v>
      </c>
      <c r="B224" s="4">
        <v>1</v>
      </c>
      <c r="C224" s="1" cm="1">
        <f t="array" ref="C224">_xll.H($A224,25)/$B224</f>
        <v>-1126.2158911132813</v>
      </c>
      <c r="D224" s="1" cm="1">
        <f t="array" ref="D224">_xll.S($A224,25)/$B224</f>
        <v>189.23679568481447</v>
      </c>
      <c r="E224" s="1" cm="1">
        <f t="array" ref="E224">_xll.CP($A224,25)/$B224</f>
        <v>144.4600121459961</v>
      </c>
      <c r="F224" s="8" t="e" cm="1">
        <f t="array" ref="F224">IF(_xll.DE(A224)&gt;0,_xll.MW(A224)/(602.2*_xll.DE(A224)),"")/$B224</f>
        <v>#VALUE!</v>
      </c>
      <c r="H224" s="4" t="s">
        <v>1072</v>
      </c>
      <c r="I224" s="1" t="e" cm="1">
        <f t="array" ref="I224">_xll.H($H224,25)/$B224</f>
        <v>#VALUE!</v>
      </c>
      <c r="J224" s="1" t="e" cm="1">
        <f t="array" ref="J224">_xll.S($H224,25)/$B224</f>
        <v>#VALUE!</v>
      </c>
      <c r="K224" s="1" t="e" cm="1">
        <f t="array" ref="K224">_xll.CP($H224,25)/$B224</f>
        <v>#VALUE!</v>
      </c>
      <c r="L224" s="8" t="e" cm="1">
        <f t="array" ref="L224">IF(_xll.DE(H224)&gt;0,_xll.MW(H224)/(602.2*_xll.DE(H224)),"")/$B224</f>
        <v>#VALUE!</v>
      </c>
      <c r="N224" s="1" t="str">
        <f t="shared" si="31"/>
        <v/>
      </c>
      <c r="O224" s="1" t="str">
        <f t="shared" si="32"/>
        <v/>
      </c>
      <c r="P224" s="4" t="str">
        <f t="shared" si="33"/>
        <v>CsBr*MgBr2</v>
      </c>
      <c r="Q224" s="1" t="str">
        <f t="shared" si="34"/>
        <v/>
      </c>
      <c r="R224" s="1" t="str">
        <f t="shared" si="35"/>
        <v/>
      </c>
      <c r="T224" s="1" t="str">
        <f t="shared" si="36"/>
        <v/>
      </c>
      <c r="U224" s="1" t="str">
        <f t="shared" si="37"/>
        <v/>
      </c>
      <c r="W224" s="8" t="str">
        <f t="shared" si="38"/>
        <v/>
      </c>
      <c r="X224" s="8" t="str">
        <f t="shared" si="39"/>
        <v/>
      </c>
    </row>
    <row r="225" spans="1:24">
      <c r="A225" s="4" t="s">
        <v>369</v>
      </c>
      <c r="B225" s="4">
        <v>1</v>
      </c>
      <c r="C225" s="1" cm="1">
        <f t="array" ref="C225">_xll.H($A225,25)/$B225</f>
        <v>-1247.680981201172</v>
      </c>
      <c r="D225" s="1" cm="1">
        <f t="array" ref="D225">_xll.S($A225,25)/$B225</f>
        <v>188.06939865112307</v>
      </c>
      <c r="E225" s="1" cm="1">
        <f t="array" ref="E225">_xll.CP($A225,25)/$B225</f>
        <v>144.60370626831056</v>
      </c>
      <c r="F225" s="8" t="e" cm="1">
        <f t="array" ref="F225">IF(_xll.DE(A225)&gt;0,_xll.MW(A225)/(602.2*_xll.DE(A225)),"")/$B225</f>
        <v>#VALUE!</v>
      </c>
      <c r="H225" s="4" t="s">
        <v>1073</v>
      </c>
      <c r="I225" s="1" t="e" cm="1">
        <f t="array" ref="I225">_xll.H($H225,25)/$B225</f>
        <v>#VALUE!</v>
      </c>
      <c r="J225" s="1" t="e" cm="1">
        <f t="array" ref="J225">_xll.S($H225,25)/$B225</f>
        <v>#VALUE!</v>
      </c>
      <c r="K225" s="1" t="e" cm="1">
        <f t="array" ref="K225">_xll.CP($H225,25)/$B225</f>
        <v>#VALUE!</v>
      </c>
      <c r="L225" s="8" t="e" cm="1">
        <f t="array" ref="L225">IF(_xll.DE(H225)&gt;0,_xll.MW(H225)/(602.2*_xll.DE(H225)),"")/$B225</f>
        <v>#VALUE!</v>
      </c>
      <c r="N225" s="1" t="str">
        <f t="shared" si="31"/>
        <v/>
      </c>
      <c r="O225" s="1" t="str">
        <f t="shared" si="32"/>
        <v/>
      </c>
      <c r="P225" s="4" t="str">
        <f t="shared" si="33"/>
        <v>KCaBr3</v>
      </c>
      <c r="Q225" s="1" t="str">
        <f t="shared" si="34"/>
        <v/>
      </c>
      <c r="R225" s="1" t="str">
        <f t="shared" si="35"/>
        <v/>
      </c>
      <c r="T225" s="1" t="str">
        <f t="shared" si="36"/>
        <v/>
      </c>
      <c r="U225" s="1" t="str">
        <f t="shared" si="37"/>
        <v/>
      </c>
      <c r="W225" s="8" t="str">
        <f t="shared" si="38"/>
        <v/>
      </c>
      <c r="X225" s="8" t="str">
        <f t="shared" si="39"/>
        <v/>
      </c>
    </row>
    <row r="226" spans="1:24">
      <c r="A226" s="4" t="s">
        <v>1</v>
      </c>
      <c r="B226" s="4">
        <v>1</v>
      </c>
      <c r="C226" s="1" cm="1">
        <f t="array" ref="C226">_xll.H($A226,25)/$B226</f>
        <v>-815.02648596191409</v>
      </c>
      <c r="D226" s="1" cm="1">
        <f t="array" ref="D226">_xll.S($A226,25)/$B226</f>
        <v>255.99999295043941</v>
      </c>
      <c r="E226" s="1" cm="1">
        <f t="array" ref="E226">_xll.CP($A226,25)/$B226</f>
        <v>145.24576247251036</v>
      </c>
      <c r="F226" s="8" t="e" cm="1">
        <f t="array" ref="F226">IF(_xll.DE(A226)&gt;0,_xll.MW(A226)/(602.2*_xll.DE(A226)),"")/$B226</f>
        <v>#VALUE!</v>
      </c>
      <c r="H226" s="4" t="s">
        <v>1074</v>
      </c>
      <c r="I226" s="1" cm="1">
        <f t="array" ref="I226">_xll.H($H226,25)/$B226</f>
        <v>-618.00002600097662</v>
      </c>
      <c r="J226" s="1" cm="1">
        <f t="array" ref="J226">_xll.S($H226,25)/$B226</f>
        <v>243.60000259399416</v>
      </c>
      <c r="K226" s="1" cm="1">
        <f t="array" ref="K226">_xll.CP($H226,25)/$B226</f>
        <v>131.49803010291441</v>
      </c>
      <c r="L226" s="8" cm="1">
        <f t="array" ref="L226">IF(_xll.DE(H226)&gt;0,_xll.MW(H226)/(602.2*_xll.DE(H226)),"")/$B226</f>
        <v>0.18107838641068613</v>
      </c>
      <c r="N226" s="1">
        <f t="shared" si="31"/>
        <v>255.99999295043941</v>
      </c>
      <c r="O226" s="1">
        <f t="shared" si="32"/>
        <v>243.60000259399416</v>
      </c>
      <c r="P226" s="4" t="str">
        <f t="shared" si="33"/>
        <v>TiBr4</v>
      </c>
      <c r="Q226" s="1">
        <f t="shared" si="34"/>
        <v>-815.02648596191409</v>
      </c>
      <c r="R226" s="1">
        <f t="shared" si="35"/>
        <v>-618.00002600097662</v>
      </c>
      <c r="T226" s="1">
        <f t="shared" si="36"/>
        <v>145.24576247251036</v>
      </c>
      <c r="U226" s="1">
        <f t="shared" si="37"/>
        <v>131.49803010291441</v>
      </c>
      <c r="W226" s="8" t="str">
        <f t="shared" si="38"/>
        <v/>
      </c>
      <c r="X226" s="8" t="str">
        <f t="shared" si="39"/>
        <v/>
      </c>
    </row>
    <row r="227" spans="1:24">
      <c r="A227" s="4" t="s">
        <v>277</v>
      </c>
      <c r="B227" s="4">
        <v>1</v>
      </c>
      <c r="C227" s="1" cm="1">
        <f t="array" ref="C227">_xll.H($A227,25)/$B227</f>
        <v>-334.72</v>
      </c>
      <c r="D227" s="1" cm="1">
        <f t="array" ref="D227">_xll.S($A227,25)/$B227</f>
        <v>196.648</v>
      </c>
      <c r="E227" s="1" cm="1">
        <f t="array" ref="E227">_xll.CP($A227,25)/$B227</f>
        <v>146.40903520786134</v>
      </c>
      <c r="F227" s="8" t="e" cm="1">
        <f t="array" ref="F227">IF(_xll.DE(A227)&gt;0,_xll.MW(A227)/(602.2*_xll.DE(A227)),"")/$B227</f>
        <v>#VALUE!</v>
      </c>
      <c r="H227" s="4" t="s">
        <v>1075</v>
      </c>
      <c r="I227" s="1" cm="1">
        <f t="array" ref="I227">_xll.H($H227,25)/$B227</f>
        <v>-230.00000750732423</v>
      </c>
      <c r="J227" s="1" cm="1">
        <f t="array" ref="J227">_xll.S($H227,25)/$B227</f>
        <v>230.12</v>
      </c>
      <c r="K227" s="1" cm="1">
        <f t="array" ref="K227">_xll.CP($H227,25)/$B227</f>
        <v>118.40720478820801</v>
      </c>
      <c r="L227" s="8" t="e" cm="1">
        <f t="array" ref="L227">IF(_xll.DE(H227)&gt;0,_xll.MW(H227)/(602.2*_xll.DE(H227)),"")/$B227</f>
        <v>#VALUE!</v>
      </c>
      <c r="N227" s="1">
        <f t="shared" si="31"/>
        <v>196.648</v>
      </c>
      <c r="O227" s="1">
        <f t="shared" si="32"/>
        <v>230.12</v>
      </c>
      <c r="P227" s="4" t="str">
        <f t="shared" si="33"/>
        <v>PoBr4</v>
      </c>
      <c r="Q227" s="1">
        <f t="shared" si="34"/>
        <v>-334.72</v>
      </c>
      <c r="R227" s="1">
        <f t="shared" si="35"/>
        <v>-230.00000750732423</v>
      </c>
      <c r="T227" s="1">
        <f t="shared" si="36"/>
        <v>146.40903520786134</v>
      </c>
      <c r="U227" s="1">
        <f t="shared" si="37"/>
        <v>118.40720478820801</v>
      </c>
      <c r="W227" s="8" t="str">
        <f t="shared" si="38"/>
        <v/>
      </c>
      <c r="X227" s="8" t="str">
        <f t="shared" si="39"/>
        <v/>
      </c>
    </row>
    <row r="228" spans="1:24">
      <c r="A228" s="4" t="s">
        <v>416</v>
      </c>
      <c r="B228" s="4">
        <v>1</v>
      </c>
      <c r="C228" s="1" cm="1">
        <f t="array" ref="C228">_xll.H($A228,25)/$B228</f>
        <v>-334.72</v>
      </c>
      <c r="D228" s="1" cm="1">
        <f t="array" ref="D228">_xll.S($A228,25)/$B228</f>
        <v>265.68398403930667</v>
      </c>
      <c r="E228" s="1" cm="1">
        <f t="array" ref="E228">_xll.CP($A228,25)/$B228</f>
        <v>157.03338687173613</v>
      </c>
      <c r="F228" s="8" t="e" cm="1">
        <f t="array" ref="F228">IF(_xll.DE(A228)&gt;0,_xll.MW(A228)/(602.2*_xll.DE(A228)),"")/$B228</f>
        <v>#VALUE!</v>
      </c>
      <c r="H228" s="4" t="s">
        <v>1076</v>
      </c>
      <c r="I228" s="1" t="e" cm="1">
        <f t="array" ref="I228">_xll.H($H228,25)/$B228</f>
        <v>#VALUE!</v>
      </c>
      <c r="J228" s="1" t="e" cm="1">
        <f t="array" ref="J228">_xll.S($H228,25)/$B228</f>
        <v>#VALUE!</v>
      </c>
      <c r="K228" s="1" t="e" cm="1">
        <f t="array" ref="K228">_xll.CP($H228,25)/$B228</f>
        <v>#VALUE!</v>
      </c>
      <c r="L228" s="8" t="e" cm="1">
        <f t="array" ref="L228">IF(_xll.DE(H228)&gt;0,_xll.MW(H228)/(602.2*_xll.DE(H228)),"")/$B228</f>
        <v>#VALUE!</v>
      </c>
      <c r="N228" s="1" t="str">
        <f t="shared" si="31"/>
        <v/>
      </c>
      <c r="O228" s="1" t="str">
        <f t="shared" si="32"/>
        <v/>
      </c>
      <c r="P228" s="4" t="str">
        <f t="shared" si="33"/>
        <v>TcBr5</v>
      </c>
      <c r="Q228" s="1" t="str">
        <f t="shared" si="34"/>
        <v/>
      </c>
      <c r="R228" s="1" t="str">
        <f t="shared" si="35"/>
        <v/>
      </c>
      <c r="T228" s="1" t="str">
        <f t="shared" si="36"/>
        <v/>
      </c>
      <c r="U228" s="1" t="str">
        <f t="shared" si="37"/>
        <v/>
      </c>
      <c r="W228" s="8" t="str">
        <f t="shared" si="38"/>
        <v/>
      </c>
      <c r="X228" s="8" t="str">
        <f t="shared" si="39"/>
        <v/>
      </c>
    </row>
    <row r="229" spans="1:24">
      <c r="A229" s="4" t="s">
        <v>105</v>
      </c>
      <c r="B229" s="4">
        <v>1</v>
      </c>
      <c r="C229" s="1" cm="1">
        <f t="array" ref="C229">_xll.H($A229,25)/$B229</f>
        <v>-1279.7180510253907</v>
      </c>
      <c r="D229" s="1" cm="1">
        <f t="array" ref="D229">_xll.S($A229,25)/$B229</f>
        <v>179.91200000000001</v>
      </c>
      <c r="E229" s="1" cm="1">
        <f t="array" ref="E229">_xll.CP($A229,25)/$B229</f>
        <v>159.21150857292176</v>
      </c>
      <c r="F229" s="8" t="e" cm="1">
        <f t="array" ref="F229">IF(_xll.DE(A229)&gt;0,_xll.MW(A229)/(602.2*_xll.DE(A229)),"")/$B229</f>
        <v>#VALUE!</v>
      </c>
      <c r="H229" s="4" t="s">
        <v>1077</v>
      </c>
      <c r="I229" s="1" t="e" cm="1">
        <f t="array" ref="I229">_xll.H($H229,25)/$B229</f>
        <v>#VALUE!</v>
      </c>
      <c r="J229" s="1" t="e" cm="1">
        <f t="array" ref="J229">_xll.S($H229,25)/$B229</f>
        <v>#VALUE!</v>
      </c>
      <c r="K229" s="1" t="e" cm="1">
        <f t="array" ref="K229">_xll.CP($H229,25)/$B229</f>
        <v>#VALUE!</v>
      </c>
      <c r="L229" s="8" t="e" cm="1">
        <f t="array" ref="L229">IF(_xll.DE(H229)&gt;0,_xll.MW(H229)/(602.2*_xll.DE(H229)),"")/$B229</f>
        <v>#VALUE!</v>
      </c>
      <c r="N229" s="1" t="str">
        <f t="shared" si="31"/>
        <v/>
      </c>
      <c r="O229" s="1" t="str">
        <f t="shared" si="32"/>
        <v/>
      </c>
      <c r="P229" s="4" t="str">
        <f t="shared" si="33"/>
        <v>MgBr2*2H2O</v>
      </c>
      <c r="Q229" s="1" t="str">
        <f t="shared" si="34"/>
        <v/>
      </c>
      <c r="R229" s="1" t="str">
        <f t="shared" si="35"/>
        <v/>
      </c>
      <c r="T229" s="1" t="str">
        <f t="shared" si="36"/>
        <v/>
      </c>
      <c r="U229" s="1" t="str">
        <f t="shared" si="37"/>
        <v/>
      </c>
      <c r="W229" s="8" t="str">
        <f t="shared" si="38"/>
        <v/>
      </c>
      <c r="X229" s="8" t="str">
        <f t="shared" si="39"/>
        <v/>
      </c>
    </row>
    <row r="230" spans="1:24">
      <c r="A230" s="4" t="s">
        <v>233</v>
      </c>
      <c r="B230" s="4">
        <v>1</v>
      </c>
      <c r="C230" s="1" cm="1">
        <f t="array" ref="C230">_xll.H($A230,25)/$B230</f>
        <v>-1437.9989702148439</v>
      </c>
      <c r="D230" s="1" cm="1">
        <f t="array" ref="D230">_xll.S($A230,25)/$B230</f>
        <v>217.99890679931642</v>
      </c>
      <c r="E230" s="1" cm="1">
        <f t="array" ref="E230">_xll.CP($A230,25)/$B230</f>
        <v>160.20119808959961</v>
      </c>
      <c r="F230" s="8" t="e" cm="1">
        <f t="array" ref="F230">IF(_xll.DE(A230)&gt;0,_xll.MW(A230)/(602.2*_xll.DE(A230)),"")/$B230</f>
        <v>#VALUE!</v>
      </c>
      <c r="H230" s="4" t="s">
        <v>1078</v>
      </c>
      <c r="I230" s="1" t="e" cm="1">
        <f t="array" ref="I230">_xll.H($H230,25)/$B230</f>
        <v>#VALUE!</v>
      </c>
      <c r="J230" s="1" t="e" cm="1">
        <f t="array" ref="J230">_xll.S($H230,25)/$B230</f>
        <v>#VALUE!</v>
      </c>
      <c r="K230" s="1" t="e" cm="1">
        <f t="array" ref="K230">_xll.CP($H230,25)/$B230</f>
        <v>#VALUE!</v>
      </c>
      <c r="L230" s="8" t="e" cm="1">
        <f t="array" ref="L230">IF(_xll.DE(H230)&gt;0,_xll.MW(H230)/(602.2*_xll.DE(H230)),"")/$B230</f>
        <v>#VALUE!</v>
      </c>
      <c r="N230" s="1" t="str">
        <f t="shared" si="31"/>
        <v/>
      </c>
      <c r="O230" s="1" t="str">
        <f t="shared" si="32"/>
        <v/>
      </c>
      <c r="P230" s="4" t="str">
        <f t="shared" si="33"/>
        <v>SrBr2*2H2O</v>
      </c>
      <c r="Q230" s="1" t="str">
        <f t="shared" si="34"/>
        <v/>
      </c>
      <c r="R230" s="1" t="str">
        <f t="shared" si="35"/>
        <v/>
      </c>
      <c r="T230" s="1" t="str">
        <f t="shared" si="36"/>
        <v/>
      </c>
      <c r="U230" s="1" t="str">
        <f t="shared" si="37"/>
        <v/>
      </c>
      <c r="W230" s="8" t="str">
        <f t="shared" si="38"/>
        <v/>
      </c>
      <c r="X230" s="8" t="str">
        <f t="shared" si="39"/>
        <v/>
      </c>
    </row>
    <row r="231" spans="1:24">
      <c r="A231" s="4" t="s">
        <v>236</v>
      </c>
      <c r="B231" s="4">
        <v>1</v>
      </c>
      <c r="C231" s="1" cm="1">
        <f t="array" ref="C231">_xll.H($A231,25)/$B231</f>
        <v>-1555.6830358886718</v>
      </c>
      <c r="D231" s="1" cm="1">
        <f t="array" ref="D231">_xll.S($A231,25)/$B231</f>
        <v>250.65459713745119</v>
      </c>
      <c r="E231" s="1" cm="1">
        <f t="array" ref="E231">_xll.CP($A231,25)/$B231</f>
        <v>161.07284739688865</v>
      </c>
      <c r="F231" s="8" t="e" cm="1">
        <f t="array" ref="F231">IF(_xll.DE(A231)&gt;0,_xll.MW(A231)/(602.2*_xll.DE(A231)),"")/$B231</f>
        <v>#VALUE!</v>
      </c>
      <c r="H231" s="4" t="s">
        <v>1079</v>
      </c>
      <c r="I231" s="1" t="e" cm="1">
        <f t="array" ref="I231">_xll.H($H231,25)/$B231</f>
        <v>#VALUE!</v>
      </c>
      <c r="J231" s="1" t="e" cm="1">
        <f t="array" ref="J231">_xll.S($H231,25)/$B231</f>
        <v>#VALUE!</v>
      </c>
      <c r="K231" s="1" t="e" cm="1">
        <f t="array" ref="K231">_xll.CP($H231,25)/$B231</f>
        <v>#VALUE!</v>
      </c>
      <c r="L231" s="8" t="e" cm="1">
        <f t="array" ref="L231">IF(_xll.DE(H231)&gt;0,_xll.MW(H231)/(602.2*_xll.DE(H231)),"")/$B231</f>
        <v>#VALUE!</v>
      </c>
      <c r="N231" s="1" t="str">
        <f t="shared" si="31"/>
        <v/>
      </c>
      <c r="O231" s="1" t="str">
        <f t="shared" si="32"/>
        <v/>
      </c>
      <c r="P231" s="4" t="str">
        <f t="shared" si="33"/>
        <v>*2RbBr*MgBr2</v>
      </c>
      <c r="Q231" s="1" t="str">
        <f t="shared" si="34"/>
        <v/>
      </c>
      <c r="R231" s="1" t="str">
        <f t="shared" si="35"/>
        <v/>
      </c>
      <c r="T231" s="1" t="str">
        <f t="shared" si="36"/>
        <v/>
      </c>
      <c r="U231" s="1" t="str">
        <f t="shared" si="37"/>
        <v/>
      </c>
      <c r="W231" s="8" t="str">
        <f t="shared" si="38"/>
        <v/>
      </c>
      <c r="X231" s="8" t="str">
        <f t="shared" si="39"/>
        <v/>
      </c>
    </row>
    <row r="232" spans="1:24">
      <c r="A232" s="4" t="s">
        <v>293</v>
      </c>
      <c r="B232" s="4">
        <v>1</v>
      </c>
      <c r="C232" s="1" cm="1">
        <f t="array" ref="C232">_xll.H($A232,25)/$B232</f>
        <v>-2209.018185546875</v>
      </c>
      <c r="D232" s="1" cm="1">
        <f t="array" ref="D232">_xll.S($A232,25)/$B232</f>
        <v>669.20397326660157</v>
      </c>
      <c r="E232" s="1" cm="1">
        <f t="array" ref="E232">_xll.CP($A232,25)/$B232</f>
        <v>162.70300485229492</v>
      </c>
      <c r="F232" s="8" t="e" cm="1">
        <f t="array" ref="F232">IF(_xll.DE(A232)&gt;0,_xll.MW(A232)/(602.2*_xll.DE(A232)),"")/$B232</f>
        <v>#VALUE!</v>
      </c>
      <c r="H232" s="4" t="s">
        <v>1080</v>
      </c>
      <c r="I232" s="1" t="e" cm="1">
        <f t="array" ref="I232">_xll.H($H232,25)/$B232</f>
        <v>#VALUE!</v>
      </c>
      <c r="J232" s="1" t="e" cm="1">
        <f t="array" ref="J232">_xll.S($H232,25)/$B232</f>
        <v>#VALUE!</v>
      </c>
      <c r="K232" s="1" t="e" cm="1">
        <f t="array" ref="K232">_xll.CP($H232,25)/$B232</f>
        <v>#VALUE!</v>
      </c>
      <c r="L232" s="8" t="e" cm="1">
        <f t="array" ref="L232">IF(_xll.DE(H232)&gt;0,_xll.MW(H232)/(602.2*_xll.DE(H232)),"")/$B232</f>
        <v>#VALUE!</v>
      </c>
      <c r="N232" s="1" t="str">
        <f t="shared" si="31"/>
        <v/>
      </c>
      <c r="O232" s="1" t="str">
        <f t="shared" si="32"/>
        <v/>
      </c>
      <c r="P232" s="4" t="str">
        <f t="shared" si="33"/>
        <v>K3DyBr6</v>
      </c>
      <c r="Q232" s="1" t="str">
        <f t="shared" si="34"/>
        <v/>
      </c>
      <c r="R232" s="1" t="str">
        <f t="shared" si="35"/>
        <v/>
      </c>
      <c r="T232" s="1" t="str">
        <f t="shared" si="36"/>
        <v/>
      </c>
      <c r="U232" s="1" t="str">
        <f t="shared" si="37"/>
        <v/>
      </c>
      <c r="W232" s="8" t="str">
        <f t="shared" si="38"/>
        <v/>
      </c>
      <c r="X232" s="8" t="str">
        <f t="shared" si="39"/>
        <v/>
      </c>
    </row>
    <row r="233" spans="1:24">
      <c r="A233" s="1" t="s">
        <v>146</v>
      </c>
      <c r="B233" s="4">
        <v>1</v>
      </c>
      <c r="C233" s="1" cm="1">
        <f t="array" ref="C233">_xll.H($A233,25)/$B233</f>
        <v>-1467.9999663085939</v>
      </c>
      <c r="D233" s="1" cm="1">
        <f t="array" ref="D233">_xll.S($A233,25)/$B233</f>
        <v>208.99999655151368</v>
      </c>
      <c r="E233" s="1" cm="1">
        <f t="array" ref="E233">_xll.CP($A233,25)/$B233</f>
        <v>163.00030468750001</v>
      </c>
      <c r="F233" s="8" t="e" cm="1">
        <f t="array" ref="F233">IF(_xll.DE(A233)&gt;0,_xll.MW(A233)/(602.2*_xll.DE(A233)),"")/$B233</f>
        <v>#VALUE!</v>
      </c>
      <c r="H233" s="1" t="s">
        <v>1081</v>
      </c>
      <c r="I233" s="1" cm="1">
        <f t="array" ref="I233">_xll.H($H233,25)/$B233</f>
        <v>-1385.00001953125</v>
      </c>
      <c r="J233" s="1" cm="1">
        <f t="array" ref="J233">_xll.S($H233,25)/$B233</f>
        <v>223.99878680419923</v>
      </c>
      <c r="K233" s="1" cm="1">
        <f t="array" ref="K233">_xll.CP($H233,25)/$B233</f>
        <v>171.0001074523926</v>
      </c>
      <c r="L233" s="8" t="e" cm="1">
        <f t="array" ref="L233">IF(_xll.DE(H233)&gt;0,_xll.MW(H233)/(602.2*_xll.DE(H233)),"")/$B233</f>
        <v>#VALUE!</v>
      </c>
      <c r="N233" s="1">
        <f t="shared" si="31"/>
        <v>208.99999655151368</v>
      </c>
      <c r="O233" s="1">
        <f t="shared" si="32"/>
        <v>223.99878680419923</v>
      </c>
      <c r="P233" s="4" t="str">
        <f t="shared" si="33"/>
        <v>RaBr2*2H2O</v>
      </c>
      <c r="Q233" s="1">
        <f t="shared" si="34"/>
        <v>-1467.9999663085939</v>
      </c>
      <c r="R233" s="1">
        <f t="shared" si="35"/>
        <v>-1385.00001953125</v>
      </c>
      <c r="T233" s="1">
        <f t="shared" si="36"/>
        <v>163.00030468750001</v>
      </c>
      <c r="U233" s="1">
        <f t="shared" si="37"/>
        <v>171.0001074523926</v>
      </c>
      <c r="W233" s="8" t="str">
        <f t="shared" si="38"/>
        <v/>
      </c>
      <c r="X233" s="8" t="str">
        <f t="shared" si="39"/>
        <v/>
      </c>
    </row>
    <row r="234" spans="1:24">
      <c r="A234" s="4" t="s">
        <v>269</v>
      </c>
      <c r="B234" s="4">
        <v>1</v>
      </c>
      <c r="C234" s="1" cm="1">
        <f t="array" ref="C234">_xll.H($A234,25)/$B234</f>
        <v>-835.96321276855474</v>
      </c>
      <c r="D234" s="1" cm="1">
        <f t="array" ref="D234">_xll.S($A234,25)/$B234</f>
        <v>258.26199029541016</v>
      </c>
      <c r="E234" s="1" cm="1">
        <f t="array" ref="E234">_xll.CP($A234,25)/$B234</f>
        <v>165.19550145066572</v>
      </c>
      <c r="F234" s="8" t="e" cm="1">
        <f t="array" ref="F234">IF(_xll.DE(A234)&gt;0,_xll.MW(A234)/(602.2*_xll.DE(A234)),"")/$B234</f>
        <v>#VALUE!</v>
      </c>
      <c r="H234" s="4" t="s">
        <v>1082</v>
      </c>
      <c r="I234" s="1" cm="1">
        <f t="array" ref="I234">_xll.H($H234,25)/$B234</f>
        <v>-741.82321276855475</v>
      </c>
      <c r="J234" s="1" cm="1">
        <f t="array" ref="J234">_xll.S($H234,25)/$B234</f>
        <v>284.20300097656252</v>
      </c>
      <c r="K234" s="1" cm="1">
        <f t="array" ref="K234">_xll.CP($H234,25)/$B234</f>
        <v>172.57696475444922</v>
      </c>
      <c r="L234" s="8" t="e" cm="1">
        <f t="array" ref="L234">IF(_xll.DE(H234)&gt;0,_xll.MW(H234)/(602.2*_xll.DE(H234)),"")/$B234</f>
        <v>#VALUE!</v>
      </c>
      <c r="N234" s="1">
        <f t="shared" si="31"/>
        <v>258.26199029541016</v>
      </c>
      <c r="O234" s="1">
        <f t="shared" si="32"/>
        <v>284.20300097656252</v>
      </c>
      <c r="P234" s="4" t="str">
        <f t="shared" si="33"/>
        <v>Pb3Br2O2</v>
      </c>
      <c r="Q234" s="1">
        <f t="shared" si="34"/>
        <v>-835.96321276855474</v>
      </c>
      <c r="R234" s="1">
        <f t="shared" si="35"/>
        <v>-741.82321276855475</v>
      </c>
      <c r="T234" s="1">
        <f t="shared" si="36"/>
        <v>165.19550145066572</v>
      </c>
      <c r="U234" s="1">
        <f t="shared" si="37"/>
        <v>172.57696475444922</v>
      </c>
      <c r="W234" s="8" t="str">
        <f t="shared" si="38"/>
        <v/>
      </c>
      <c r="X234" s="8" t="str">
        <f t="shared" si="39"/>
        <v/>
      </c>
    </row>
    <row r="235" spans="1:24">
      <c r="A235" s="4" t="s">
        <v>301</v>
      </c>
      <c r="B235" s="4">
        <v>1</v>
      </c>
      <c r="C235" s="1" cm="1">
        <f t="array" ref="C235">_xll.H($A235,25)/$B235</f>
        <v>-1092.0240000000001</v>
      </c>
      <c r="D235" s="1" cm="1">
        <f t="array" ref="D235">_xll.S($A235,25)/$B235</f>
        <v>218.82319680786134</v>
      </c>
      <c r="E235" s="1" cm="1">
        <f t="array" ref="E235">_xll.CP($A235,25)/$B235</f>
        <v>165.8997880859375</v>
      </c>
      <c r="F235" s="8" t="e" cm="1">
        <f t="array" ref="F235">IF(_xll.DE(A235)&gt;0,_xll.MW(A235)/(602.2*_xll.DE(A235)),"")/$B235</f>
        <v>#VALUE!</v>
      </c>
      <c r="H235" s="4" t="s">
        <v>1083</v>
      </c>
      <c r="I235" s="1" t="e" cm="1">
        <f t="array" ref="I235">_xll.H($H235,25)/$B235</f>
        <v>#VALUE!</v>
      </c>
      <c r="J235" s="1" t="e" cm="1">
        <f t="array" ref="J235">_xll.S($H235,25)/$B235</f>
        <v>#VALUE!</v>
      </c>
      <c r="K235" s="1" t="e" cm="1">
        <f t="array" ref="K235">_xll.CP($H235,25)/$B235</f>
        <v>#VALUE!</v>
      </c>
      <c r="L235" s="8" t="e" cm="1">
        <f t="array" ref="L235">IF(_xll.DE(H235)&gt;0,_xll.MW(H235)/(602.2*_xll.DE(H235)),"")/$B235</f>
        <v>#VALUE!</v>
      </c>
      <c r="N235" s="1" t="str">
        <f t="shared" si="31"/>
        <v/>
      </c>
      <c r="O235" s="1" t="str">
        <f t="shared" si="32"/>
        <v/>
      </c>
      <c r="P235" s="4" t="str">
        <f t="shared" si="33"/>
        <v>MnBr2*2H2O</v>
      </c>
      <c r="Q235" s="1" t="str">
        <f t="shared" si="34"/>
        <v/>
      </c>
      <c r="R235" s="1" t="str">
        <f t="shared" si="35"/>
        <v/>
      </c>
      <c r="T235" s="1" t="str">
        <f t="shared" si="36"/>
        <v/>
      </c>
      <c r="U235" s="1" t="str">
        <f t="shared" si="37"/>
        <v/>
      </c>
      <c r="W235" s="8" t="str">
        <f t="shared" si="38"/>
        <v/>
      </c>
      <c r="X235" s="8" t="str">
        <f t="shared" si="39"/>
        <v/>
      </c>
    </row>
    <row r="236" spans="1:24">
      <c r="A236" s="4" t="s">
        <v>37</v>
      </c>
      <c r="B236" s="4">
        <v>1</v>
      </c>
      <c r="C236" s="1" cm="1">
        <f t="array" ref="C236">_xll.H($A236,25)/$B236</f>
        <v>-1463.9999611816406</v>
      </c>
      <c r="D236" s="1" cm="1">
        <f t="array" ref="D236">_xll.S($A236,25)/$B236</f>
        <v>243.99579586791992</v>
      </c>
      <c r="E236" s="1" cm="1">
        <f t="array" ref="E236">_xll.CP($A236,25)/$B236</f>
        <v>168.54187263081749</v>
      </c>
      <c r="F236" s="8" t="e" cm="1">
        <f t="array" ref="F236">IF(_xll.DE(A236)&gt;0,_xll.MW(A236)/(602.2*_xll.DE(A236)),"")/$B236</f>
        <v>#VALUE!</v>
      </c>
      <c r="H236" s="4" t="s">
        <v>1084</v>
      </c>
      <c r="I236" s="1" t="e" cm="1">
        <f t="array" ref="I236">_xll.H($H236,25)/$B236</f>
        <v>#VALUE!</v>
      </c>
      <c r="J236" s="1" t="e" cm="1">
        <f t="array" ref="J236">_xll.S($H236,25)/$B236</f>
        <v>#VALUE!</v>
      </c>
      <c r="K236" s="1" t="e" cm="1">
        <f t="array" ref="K236">_xll.CP($H236,25)/$B236</f>
        <v>#VALUE!</v>
      </c>
      <c r="L236" s="8" t="e" cm="1">
        <f t="array" ref="L236">IF(_xll.DE(H236)&gt;0,_xll.MW(H236)/(602.2*_xll.DE(H236)),"")/$B236</f>
        <v>#VALUE!</v>
      </c>
      <c r="N236" s="1" t="str">
        <f t="shared" si="31"/>
        <v/>
      </c>
      <c r="O236" s="1" t="str">
        <f t="shared" si="32"/>
        <v/>
      </c>
      <c r="P236" s="4" t="str">
        <f t="shared" si="33"/>
        <v>*2NaBr*MgBr2</v>
      </c>
      <c r="Q236" s="1" t="str">
        <f t="shared" si="34"/>
        <v/>
      </c>
      <c r="R236" s="1" t="str">
        <f t="shared" si="35"/>
        <v/>
      </c>
      <c r="T236" s="1" t="str">
        <f t="shared" si="36"/>
        <v/>
      </c>
      <c r="U236" s="1" t="str">
        <f t="shared" si="37"/>
        <v/>
      </c>
      <c r="W236" s="8" t="str">
        <f t="shared" si="38"/>
        <v/>
      </c>
      <c r="X236" s="8" t="str">
        <f t="shared" si="39"/>
        <v/>
      </c>
    </row>
    <row r="237" spans="1:24">
      <c r="A237" s="4" t="s">
        <v>57</v>
      </c>
      <c r="B237" s="4">
        <v>1</v>
      </c>
      <c r="C237" s="1" cm="1">
        <f t="array" ref="C237">_xll.H($A237,25)/$B237</f>
        <v>-1530.8029963378906</v>
      </c>
      <c r="D237" s="1" cm="1">
        <f t="array" ref="D237">_xll.S($A237,25)/$B237</f>
        <v>208.79370458984377</v>
      </c>
      <c r="E237" s="1" cm="1">
        <f t="array" ref="E237">_xll.CP($A237,25)/$B237</f>
        <v>171.48585216151844</v>
      </c>
      <c r="F237" s="8" t="e" cm="1">
        <f t="array" ref="F237">IF(_xll.DE(A237)&gt;0,_xll.MW(A237)/(602.2*_xll.DE(A237)),"")/$B237</f>
        <v>#VALUE!</v>
      </c>
      <c r="H237" s="4" t="s">
        <v>1085</v>
      </c>
      <c r="I237" s="1" t="e" cm="1">
        <f t="array" ref="I237">_xll.H($H237,25)/$B237</f>
        <v>#VALUE!</v>
      </c>
      <c r="J237" s="1" t="e" cm="1">
        <f t="array" ref="J237">_xll.S($H237,25)/$B237</f>
        <v>#VALUE!</v>
      </c>
      <c r="K237" s="1" t="e" cm="1">
        <f t="array" ref="K237">_xll.CP($H237,25)/$B237</f>
        <v>#VALUE!</v>
      </c>
      <c r="L237" s="8" t="e" cm="1">
        <f t="array" ref="L237">IF(_xll.DE(H237)&gt;0,_xll.MW(H237)/(602.2*_xll.DE(H237)),"")/$B237</f>
        <v>#VALUE!</v>
      </c>
      <c r="N237" s="1" t="str">
        <f t="shared" si="31"/>
        <v/>
      </c>
      <c r="O237" s="1" t="str">
        <f t="shared" si="32"/>
        <v/>
      </c>
      <c r="P237" s="4" t="str">
        <f t="shared" si="33"/>
        <v>LiKMgBr4</v>
      </c>
      <c r="Q237" s="1" t="str">
        <f t="shared" si="34"/>
        <v/>
      </c>
      <c r="R237" s="1" t="str">
        <f t="shared" si="35"/>
        <v/>
      </c>
      <c r="T237" s="1" t="str">
        <f t="shared" si="36"/>
        <v/>
      </c>
      <c r="U237" s="1" t="str">
        <f t="shared" si="37"/>
        <v/>
      </c>
      <c r="W237" s="8" t="str">
        <f t="shared" si="38"/>
        <v/>
      </c>
      <c r="X237" s="8" t="str">
        <f t="shared" si="39"/>
        <v/>
      </c>
    </row>
    <row r="238" spans="1:24">
      <c r="A238" s="4" t="s">
        <v>113</v>
      </c>
      <c r="B238" s="4">
        <v>1</v>
      </c>
      <c r="C238" s="1" cm="1">
        <f t="array" ref="C238">_xll.H($A238,25)/$B238</f>
        <v>-989.90001428222661</v>
      </c>
      <c r="D238" s="1" cm="1">
        <f t="array" ref="D238">_xll.S($A238,25)/$B238</f>
        <v>279.49999114990237</v>
      </c>
      <c r="E238" s="1" cm="1">
        <f t="array" ref="E238">_xll.CP($A238,25)/$B238</f>
        <v>173.48695514269798</v>
      </c>
      <c r="F238" s="8" t="e" cm="1">
        <f t="array" ref="F238">IF(_xll.DE(A238)&gt;0,_xll.MW(A238)/(602.2*_xll.DE(A238)),"")/$B238</f>
        <v>#VALUE!</v>
      </c>
      <c r="H238" s="4" t="s">
        <v>1086</v>
      </c>
      <c r="I238" s="1" cm="1">
        <f t="array" ref="I238">_xll.H($H238,25)/$B238</f>
        <v>-938.0999670410157</v>
      </c>
      <c r="J238" s="1" cm="1">
        <f t="array" ref="J238">_xll.S($H238,25)/$B238</f>
        <v>265.70000857543948</v>
      </c>
      <c r="K238" s="1" cm="1">
        <f t="array" ref="K238">_xll.CP($H238,25)/$B238</f>
        <v>0</v>
      </c>
      <c r="L238" s="8" t="e" cm="1">
        <f t="array" ref="L238">IF(_xll.DE(H238)&gt;0,_xll.MW(H238)/(602.2*_xll.DE(H238)),"")/$B238</f>
        <v>#VALUE!</v>
      </c>
      <c r="N238" s="1">
        <f t="shared" si="31"/>
        <v>279.49999114990237</v>
      </c>
      <c r="O238" s="1">
        <f t="shared" si="32"/>
        <v>265.70000857543948</v>
      </c>
      <c r="P238" s="4" t="str">
        <f t="shared" si="33"/>
        <v>Bi3O4Br</v>
      </c>
      <c r="Q238" s="1">
        <f t="shared" si="34"/>
        <v>-989.90001428222661</v>
      </c>
      <c r="R238" s="1">
        <f t="shared" si="35"/>
        <v>-938.0999670410157</v>
      </c>
      <c r="T238" s="1">
        <f t="shared" si="36"/>
        <v>173.48695514269798</v>
      </c>
      <c r="U238" s="1">
        <f t="shared" si="37"/>
        <v>0</v>
      </c>
      <c r="W238" s="8" t="str">
        <f t="shared" si="38"/>
        <v/>
      </c>
      <c r="X238" s="8" t="str">
        <f t="shared" si="39"/>
        <v/>
      </c>
    </row>
    <row r="239" spans="1:24">
      <c r="A239" s="4" t="s">
        <v>32</v>
      </c>
      <c r="B239" s="4">
        <v>1</v>
      </c>
      <c r="C239" s="1" cm="1">
        <f t="array" ref="C239">_xll.H($A239,25)/$B239</f>
        <v>-523</v>
      </c>
      <c r="D239" s="1" cm="1">
        <f t="array" ref="D239">_xll.S($A239,25)/$B239</f>
        <v>255.19889382934571</v>
      </c>
      <c r="E239" s="1" cm="1">
        <f t="array" ref="E239">_xll.CP($A239,25)/$B239</f>
        <v>175.27559984217203</v>
      </c>
      <c r="F239" s="8" t="e" cm="1">
        <f t="array" ref="F239">IF(_xll.DE(A239)&gt;0,_xll.MW(A239)/(602.2*_xll.DE(A239)),"")/$B239</f>
        <v>#VALUE!</v>
      </c>
      <c r="H239" s="4" t="s">
        <v>1087</v>
      </c>
      <c r="I239" s="1" t="e" cm="1">
        <f t="array" ref="I239">_xll.H($H239,25)/$B239</f>
        <v>#VALUE!</v>
      </c>
      <c r="J239" s="1" t="e" cm="1">
        <f t="array" ref="J239">_xll.S($H239,25)/$B239</f>
        <v>#VALUE!</v>
      </c>
      <c r="K239" s="1" t="e" cm="1">
        <f t="array" ref="K239">_xll.CP($H239,25)/$B239</f>
        <v>#VALUE!</v>
      </c>
      <c r="L239" s="8" t="e" cm="1">
        <f t="array" ref="L239">IF(_xll.DE(H239)&gt;0,_xll.MW(H239)/(602.2*_xll.DE(H239)),"")/$B239</f>
        <v>#VALUE!</v>
      </c>
      <c r="N239" s="1" t="str">
        <f t="shared" si="31"/>
        <v/>
      </c>
      <c r="O239" s="1" t="str">
        <f t="shared" si="32"/>
        <v/>
      </c>
      <c r="P239" s="4" t="str">
        <f t="shared" si="33"/>
        <v>MoBr6</v>
      </c>
      <c r="Q239" s="1" t="str">
        <f t="shared" si="34"/>
        <v/>
      </c>
      <c r="R239" s="1" t="str">
        <f t="shared" si="35"/>
        <v/>
      </c>
      <c r="T239" s="1" t="str">
        <f t="shared" si="36"/>
        <v/>
      </c>
      <c r="U239" s="1" t="str">
        <f t="shared" si="37"/>
        <v/>
      </c>
      <c r="W239" s="8" t="str">
        <f t="shared" si="38"/>
        <v/>
      </c>
      <c r="X239" s="8" t="str">
        <f t="shared" si="39"/>
        <v/>
      </c>
    </row>
    <row r="240" spans="1:24">
      <c r="A240" s="4" t="s">
        <v>324</v>
      </c>
      <c r="B240" s="4">
        <v>1</v>
      </c>
      <c r="C240" s="1" cm="1">
        <f t="array" ref="C240">_xll.H($A240,25)/$B240</f>
        <v>-1702.4999636230471</v>
      </c>
      <c r="D240" s="1" cm="1">
        <f t="array" ref="D240">_xll.S($A240,25)/$B240</f>
        <v>233.10000509643555</v>
      </c>
      <c r="E240" s="1" cm="1">
        <f t="array" ref="E240">_xll.CP($A240,25)/$B240</f>
        <v>180.73102771021934</v>
      </c>
      <c r="F240" s="8" t="e" cm="1">
        <f t="array" ref="F240">IF(_xll.DE(A240)&gt;0,_xll.MW(A240)/(602.2*_xll.DE(A240)),"")/$B240</f>
        <v>#VALUE!</v>
      </c>
      <c r="H240" s="4" t="s">
        <v>1088</v>
      </c>
      <c r="I240" s="1" cm="1">
        <f t="array" ref="I240">_xll.H($H240,25)/$B240</f>
        <v>-1665.6999675292968</v>
      </c>
      <c r="J240" s="1" cm="1">
        <f t="array" ref="J240">_xll.S($H240,25)/$B240</f>
        <v>250.6000115661621</v>
      </c>
      <c r="K240" s="1" cm="1">
        <f t="array" ref="K240">_xll.CP($H240,25)/$B240</f>
        <v>182.23449260026976</v>
      </c>
      <c r="L240" s="8" t="e" cm="1">
        <f t="array" ref="L240">IF(_xll.DE(H240)&gt;0,_xll.MW(H240)/(602.2*_xll.DE(H240)),"")/$B240</f>
        <v>#VALUE!</v>
      </c>
      <c r="N240" s="1">
        <f t="shared" si="31"/>
        <v>233.10000509643555</v>
      </c>
      <c r="O240" s="1">
        <f t="shared" si="32"/>
        <v>250.6000115661621</v>
      </c>
      <c r="P240" s="4" t="str">
        <f t="shared" si="33"/>
        <v>Bi2ErO4Br</v>
      </c>
      <c r="Q240" s="1">
        <f t="shared" si="34"/>
        <v>-1702.4999636230471</v>
      </c>
      <c r="R240" s="1">
        <f t="shared" si="35"/>
        <v>-1665.6999675292968</v>
      </c>
      <c r="T240" s="1">
        <f t="shared" si="36"/>
        <v>180.73102771021934</v>
      </c>
      <c r="U240" s="1">
        <f t="shared" si="37"/>
        <v>182.23449260026976</v>
      </c>
      <c r="W240" s="8" t="str">
        <f t="shared" si="38"/>
        <v/>
      </c>
      <c r="X240" s="8" t="str">
        <f t="shared" si="39"/>
        <v/>
      </c>
    </row>
    <row r="241" spans="1:24">
      <c r="A241" s="4" t="s">
        <v>333</v>
      </c>
      <c r="B241" s="4">
        <v>1</v>
      </c>
      <c r="C241" s="1" cm="1">
        <f t="array" ref="C241">_xll.H($A241,25)/$B241</f>
        <v>-1408.3340424804687</v>
      </c>
      <c r="D241" s="1" cm="1">
        <f t="array" ref="D241">_xll.S($A241,25)/$B241</f>
        <v>218.57219894409181</v>
      </c>
      <c r="E241" s="1" cm="1">
        <f t="array" ref="E241">_xll.CP($A241,25)/$B241</f>
        <v>182.00400000000002</v>
      </c>
      <c r="F241" s="8" t="e" cm="1">
        <f t="array" ref="F241">IF(_xll.DE(A241)&gt;0,_xll.MW(A241)/(602.2*_xll.DE(A241)),"")/$B241</f>
        <v>#VALUE!</v>
      </c>
      <c r="H241" s="4" t="s">
        <v>1089</v>
      </c>
      <c r="I241" s="1" cm="1">
        <f t="array" ref="I241">_xll.H($H241,25)/$B241</f>
        <v>-1026.7540213623047</v>
      </c>
      <c r="J241" s="1" cm="1">
        <f t="array" ref="J241">_xll.S($H241,25)/$B241</f>
        <v>360.49348724365234</v>
      </c>
      <c r="K241" s="1" cm="1">
        <f t="array" ref="K241">_xll.CP($H241,25)/$B241</f>
        <v>201.1666957397461</v>
      </c>
      <c r="L241" s="8" t="e" cm="1">
        <f t="array" ref="L241">IF(_xll.DE(H241)&gt;0,_xll.MW(H241)/(602.2*_xll.DE(H241)),"")/$B241</f>
        <v>#VALUE!</v>
      </c>
      <c r="N241" s="1">
        <f t="shared" si="31"/>
        <v>218.57219894409181</v>
      </c>
      <c r="O241" s="1">
        <f t="shared" si="32"/>
        <v>360.49348724365234</v>
      </c>
      <c r="P241" s="4" t="str">
        <f t="shared" si="33"/>
        <v>Al2Br6</v>
      </c>
      <c r="Q241" s="1">
        <f t="shared" si="34"/>
        <v>-1408.3340424804687</v>
      </c>
      <c r="R241" s="1">
        <f t="shared" si="35"/>
        <v>-1026.7540213623047</v>
      </c>
      <c r="T241" s="1">
        <f t="shared" si="36"/>
        <v>182.00400000000002</v>
      </c>
      <c r="U241" s="1">
        <f t="shared" si="37"/>
        <v>201.1666957397461</v>
      </c>
      <c r="W241" s="8" t="str">
        <f t="shared" si="38"/>
        <v/>
      </c>
      <c r="X241" s="8" t="str">
        <f t="shared" si="39"/>
        <v/>
      </c>
    </row>
    <row r="242" spans="1:24">
      <c r="A242" s="4" t="s">
        <v>364</v>
      </c>
      <c r="B242" s="4">
        <v>1</v>
      </c>
      <c r="C242" s="1" cm="1">
        <f t="array" ref="C242">_xll.H($A242,25)/$B242</f>
        <v>-1237.2089787597656</v>
      </c>
      <c r="D242" s="1" cm="1">
        <f t="array" ref="D242">_xll.S($A242,25)/$B242</f>
        <v>338.904</v>
      </c>
      <c r="E242" s="1" cm="1">
        <f t="array" ref="E242">_xll.CP($A242,25)/$B242</f>
        <v>184.93280319213869</v>
      </c>
      <c r="F242" s="8" t="e" cm="1">
        <f t="array" ref="F242">IF(_xll.DE(A242)&gt;0,_xll.MW(A242)/(602.2*_xll.DE(A242)),"")/$B242</f>
        <v>#VALUE!</v>
      </c>
      <c r="H242" s="4" t="s">
        <v>1090</v>
      </c>
      <c r="I242" s="1" t="e" cm="1">
        <f t="array" ref="I242">_xll.H($H242,25)/$B242</f>
        <v>#VALUE!</v>
      </c>
      <c r="J242" s="1" t="e" cm="1">
        <f t="array" ref="J242">_xll.S($H242,25)/$B242</f>
        <v>#VALUE!</v>
      </c>
      <c r="K242" s="1" t="e" cm="1">
        <f t="array" ref="K242">_xll.CP($H242,25)/$B242</f>
        <v>#VALUE!</v>
      </c>
      <c r="L242" s="8" t="e" cm="1">
        <f t="array" ref="L242">IF(_xll.DE(H242)&gt;0,_xll.MW(H242)/(602.2*_xll.DE(H242)),"")/$B242</f>
        <v>#VALUE!</v>
      </c>
      <c r="N242" s="1" t="str">
        <f t="shared" si="31"/>
        <v/>
      </c>
      <c r="O242" s="1" t="str">
        <f t="shared" si="32"/>
        <v/>
      </c>
      <c r="P242" s="4" t="str">
        <f t="shared" si="33"/>
        <v>Cs2CoBr4</v>
      </c>
      <c r="Q242" s="1" t="str">
        <f t="shared" si="34"/>
        <v/>
      </c>
      <c r="R242" s="1" t="str">
        <f t="shared" si="35"/>
        <v/>
      </c>
      <c r="T242" s="1" t="str">
        <f t="shared" si="36"/>
        <v/>
      </c>
      <c r="U242" s="1" t="str">
        <f t="shared" si="37"/>
        <v/>
      </c>
      <c r="W242" s="8" t="str">
        <f t="shared" si="38"/>
        <v/>
      </c>
      <c r="X242" s="8" t="str">
        <f t="shared" si="39"/>
        <v/>
      </c>
    </row>
    <row r="243" spans="1:24">
      <c r="A243" s="4" t="s">
        <v>114</v>
      </c>
      <c r="B243" s="4">
        <v>1</v>
      </c>
      <c r="C243" s="1" cm="1">
        <f t="array" ref="C243">_xll.H($A243,25)/$B243</f>
        <v>-1247.3000952148439</v>
      </c>
      <c r="D243" s="1" cm="1">
        <f t="array" ref="D243">_xll.S($A243,25)/$B243</f>
        <v>348.89999072265624</v>
      </c>
      <c r="E243" s="1" cm="1">
        <f t="array" ref="E243">_xll.CP($A243,25)/$B243</f>
        <v>191.08926150519025</v>
      </c>
      <c r="F243" s="8" t="e" cm="1">
        <f t="array" ref="F243">IF(_xll.DE(A243)&gt;0,_xll.MW(A243)/(602.2*_xll.DE(A243)),"")/$B243</f>
        <v>#VALUE!</v>
      </c>
      <c r="H243" s="4" t="s">
        <v>1091</v>
      </c>
      <c r="I243" s="1" t="e" cm="1">
        <f t="array" ref="I243">_xll.H($H243,25)/$B243</f>
        <v>#VALUE!</v>
      </c>
      <c r="J243" s="1" t="e" cm="1">
        <f t="array" ref="J243">_xll.S($H243,25)/$B243</f>
        <v>#VALUE!</v>
      </c>
      <c r="K243" s="1" t="e" cm="1">
        <f t="array" ref="K243">_xll.CP($H243,25)/$B243</f>
        <v>#VALUE!</v>
      </c>
      <c r="L243" s="8" t="e" cm="1">
        <f t="array" ref="L243">IF(_xll.DE(H243)&gt;0,_xll.MW(H243)/(602.2*_xll.DE(H243)),"")/$B243</f>
        <v>#VALUE!</v>
      </c>
      <c r="N243" s="1" t="str">
        <f t="shared" si="31"/>
        <v/>
      </c>
      <c r="O243" s="1" t="str">
        <f t="shared" si="32"/>
        <v/>
      </c>
      <c r="P243" s="4" t="str">
        <f t="shared" si="33"/>
        <v>Bi4O4SeBr2</v>
      </c>
      <c r="Q243" s="1" t="str">
        <f t="shared" si="34"/>
        <v/>
      </c>
      <c r="R243" s="1" t="str">
        <f t="shared" si="35"/>
        <v/>
      </c>
      <c r="T243" s="1" t="str">
        <f t="shared" si="36"/>
        <v/>
      </c>
      <c r="U243" s="1" t="str">
        <f t="shared" si="37"/>
        <v/>
      </c>
      <c r="W243" s="8" t="str">
        <f t="shared" si="38"/>
        <v/>
      </c>
      <c r="X243" s="8" t="str">
        <f t="shared" si="39"/>
        <v/>
      </c>
    </row>
    <row r="244" spans="1:24">
      <c r="A244" s="4" t="s">
        <v>407</v>
      </c>
      <c r="B244" s="4">
        <v>1</v>
      </c>
      <c r="C244" s="1" cm="1">
        <f t="array" ref="C244">_xll.H($A244,25)/$B244</f>
        <v>-2404.544851074219</v>
      </c>
      <c r="D244" s="1" cm="1">
        <f t="array" ref="D244">_xll.S($A244,25)/$B244</f>
        <v>276.25297961425781</v>
      </c>
      <c r="E244" s="1" cm="1">
        <f t="array" ref="E244">_xll.CP($A244,25)/$B244</f>
        <v>203.58875445075395</v>
      </c>
      <c r="F244" s="8" t="e" cm="1">
        <f t="array" ref="F244">IF(_xll.DE(A244)&gt;0,_xll.MW(A244)/(602.2*_xll.DE(A244)),"")/$B244</f>
        <v>#VALUE!</v>
      </c>
      <c r="H244" s="4" t="s">
        <v>1092</v>
      </c>
      <c r="I244" s="1" t="e" cm="1">
        <f t="array" ref="I244">_xll.H($H244,25)/$B244</f>
        <v>#VALUE!</v>
      </c>
      <c r="J244" s="1" t="e" cm="1">
        <f t="array" ref="J244">_xll.S($H244,25)/$B244</f>
        <v>#VALUE!</v>
      </c>
      <c r="K244" s="1" t="e" cm="1">
        <f t="array" ref="K244">_xll.CP($H244,25)/$B244</f>
        <v>#VALUE!</v>
      </c>
      <c r="L244" s="8" t="e" cm="1">
        <f t="array" ref="L244">IF(_xll.DE(H244)&gt;0,_xll.MW(H244)/(602.2*_xll.DE(H244)),"")/$B244</f>
        <v>#VALUE!</v>
      </c>
      <c r="N244" s="1" t="str">
        <f t="shared" si="31"/>
        <v/>
      </c>
      <c r="O244" s="1" t="str">
        <f t="shared" si="32"/>
        <v/>
      </c>
      <c r="P244" s="4" t="str">
        <f t="shared" si="33"/>
        <v>(UO2)2Br3</v>
      </c>
      <c r="Q244" s="1" t="str">
        <f t="shared" si="34"/>
        <v/>
      </c>
      <c r="R244" s="1" t="str">
        <f t="shared" si="35"/>
        <v/>
      </c>
      <c r="T244" s="1" t="str">
        <f t="shared" si="36"/>
        <v/>
      </c>
      <c r="U244" s="1" t="str">
        <f t="shared" si="37"/>
        <v/>
      </c>
      <c r="W244" s="8" t="str">
        <f t="shared" si="38"/>
        <v/>
      </c>
      <c r="X244" s="8" t="str">
        <f t="shared" si="39"/>
        <v/>
      </c>
    </row>
    <row r="245" spans="1:24">
      <c r="A245" s="4" t="s">
        <v>304</v>
      </c>
      <c r="B245" s="4">
        <v>1</v>
      </c>
      <c r="C245" s="1" cm="1">
        <f t="array" ref="C245">_xll.H($A245,25)/$B245</f>
        <v>-1536.3740444335938</v>
      </c>
      <c r="D245" s="1" cm="1">
        <f t="array" ref="D245">_xll.S($A245,25)/$B245</f>
        <v>253.22990289306642</v>
      </c>
      <c r="E245" s="1" cm="1">
        <f t="array" ref="E245">_xll.CP($A245,25)/$B245</f>
        <v>208.07001483154298</v>
      </c>
      <c r="F245" s="8" t="e" cm="1">
        <f t="array" ref="F245">IF(_xll.DE(A245)&gt;0,_xll.MW(A245)/(602.2*_xll.DE(A245)),"")/$B245</f>
        <v>#VALUE!</v>
      </c>
      <c r="H245" s="4" t="s">
        <v>1093</v>
      </c>
      <c r="I245" s="1" t="e" cm="1">
        <f t="array" ref="I245">_xll.H($H245,25)/$B245</f>
        <v>#VALUE!</v>
      </c>
      <c r="J245" s="1" t="e" cm="1">
        <f t="array" ref="J245">_xll.S($H245,25)/$B245</f>
        <v>#VALUE!</v>
      </c>
      <c r="K245" s="1" t="e" cm="1">
        <f t="array" ref="K245">_xll.CP($H245,25)/$B245</f>
        <v>#VALUE!</v>
      </c>
      <c r="L245" s="8" t="e" cm="1">
        <f t="array" ref="L245">IF(_xll.DE(H245)&gt;0,_xll.MW(H245)/(602.2*_xll.DE(H245)),"")/$B245</f>
        <v>#VALUE!</v>
      </c>
      <c r="N245" s="1" t="str">
        <f t="shared" si="31"/>
        <v/>
      </c>
      <c r="O245" s="1" t="str">
        <f t="shared" si="32"/>
        <v/>
      </c>
      <c r="P245" s="4" t="str">
        <f t="shared" si="33"/>
        <v>*2KBr*MgBr2</v>
      </c>
      <c r="Q245" s="1" t="str">
        <f t="shared" si="34"/>
        <v/>
      </c>
      <c r="R245" s="1" t="str">
        <f t="shared" si="35"/>
        <v/>
      </c>
      <c r="T245" s="1" t="str">
        <f t="shared" si="36"/>
        <v/>
      </c>
      <c r="U245" s="1" t="str">
        <f t="shared" si="37"/>
        <v/>
      </c>
      <c r="W245" s="8" t="str">
        <f t="shared" si="38"/>
        <v/>
      </c>
      <c r="X245" s="8" t="str">
        <f t="shared" si="39"/>
        <v/>
      </c>
    </row>
    <row r="246" spans="1:24">
      <c r="A246" s="4" t="s">
        <v>276</v>
      </c>
      <c r="B246" s="4">
        <v>1</v>
      </c>
      <c r="C246" s="1" cm="1">
        <f t="array" ref="C246">_xll.H($A246,25)/$B246</f>
        <v>-1060.2259575195312</v>
      </c>
      <c r="D246" s="1" cm="1">
        <f t="array" ref="D246">_xll.S($A246,25)/$B246</f>
        <v>323.53299041748051</v>
      </c>
      <c r="E246" s="1" cm="1">
        <f t="array" ref="E246">_xll.CP($A246,25)/$B246</f>
        <v>211.22097735711336</v>
      </c>
      <c r="F246" s="8" t="e" cm="1">
        <f t="array" ref="F246">IF(_xll.DE(A246)&gt;0,_xll.MW(A246)/(602.2*_xll.DE(A246)),"")/$B246</f>
        <v>#VALUE!</v>
      </c>
      <c r="H246" s="4" t="s">
        <v>1094</v>
      </c>
      <c r="I246" s="1" cm="1">
        <f t="array" ref="I246">_xll.H($H246,25)/$B246</f>
        <v>-970.26957446289066</v>
      </c>
      <c r="J246" s="1" cm="1">
        <f t="array" ref="J246">_xll.S($H246,25)/$B246</f>
        <v>349.47297961425784</v>
      </c>
      <c r="K246" s="1" cm="1">
        <f t="array" ref="K246">_xll.CP($H246,25)/$B246</f>
        <v>218.60001416779406</v>
      </c>
      <c r="L246" s="8" t="e" cm="1">
        <f t="array" ref="L246">IF(_xll.DE(H246)&gt;0,_xll.MW(H246)/(602.2*_xll.DE(H246)),"")/$B246</f>
        <v>#VALUE!</v>
      </c>
      <c r="N246" s="1">
        <f t="shared" si="31"/>
        <v>323.53299041748051</v>
      </c>
      <c r="O246" s="1">
        <f t="shared" si="32"/>
        <v>349.47297961425784</v>
      </c>
      <c r="P246" s="4" t="str">
        <f t="shared" si="33"/>
        <v>Pb4Br2O3</v>
      </c>
      <c r="Q246" s="1">
        <f t="shared" si="34"/>
        <v>-1060.2259575195312</v>
      </c>
      <c r="R246" s="1">
        <f t="shared" si="35"/>
        <v>-970.26957446289066</v>
      </c>
      <c r="T246" s="1">
        <f t="shared" si="36"/>
        <v>211.22097735711336</v>
      </c>
      <c r="U246" s="1">
        <f t="shared" si="37"/>
        <v>218.60001416779406</v>
      </c>
      <c r="W246" s="8" t="str">
        <f t="shared" si="38"/>
        <v/>
      </c>
      <c r="X246" s="8" t="str">
        <f t="shared" si="39"/>
        <v/>
      </c>
    </row>
    <row r="247" spans="1:24">
      <c r="A247" s="4" t="s">
        <v>253</v>
      </c>
      <c r="B247" s="4">
        <v>1</v>
      </c>
      <c r="C247" s="1" cm="1">
        <f t="array" ref="C247">_xll.H($A247,25)/$B247</f>
        <v>-651.86721276855474</v>
      </c>
      <c r="D247" s="1" cm="1">
        <f t="array" ref="D247">_xll.S($A247,25)/$B247</f>
        <v>276.56239361572267</v>
      </c>
      <c r="E247" s="1" cm="1">
        <f t="array" ref="E247">_xll.CP($A247,25)/$B247</f>
        <v>218.82319680786134</v>
      </c>
      <c r="F247" s="8" t="e" cm="1">
        <f t="array" ref="F247">IF(_xll.DE(A247)&gt;0,_xll.MW(A247)/(602.2*_xll.DE(A247)),"")/$B247</f>
        <v>#VALUE!</v>
      </c>
      <c r="H247" s="4" t="s">
        <v>1095</v>
      </c>
      <c r="I247" s="1" t="e" cm="1">
        <f t="array" ref="I247">_xll.H($H247,25)/$B247</f>
        <v>#VALUE!</v>
      </c>
      <c r="J247" s="1" t="e" cm="1">
        <f t="array" ref="J247">_xll.S($H247,25)/$B247</f>
        <v>#VALUE!</v>
      </c>
      <c r="K247" s="1" t="e" cm="1">
        <f t="array" ref="K247">_xll.CP($H247,25)/$B247</f>
        <v>#VALUE!</v>
      </c>
      <c r="L247" s="8" t="e" cm="1">
        <f t="array" ref="L247">IF(_xll.DE(H247)&gt;0,_xll.MW(H247)/(602.2*_xll.DE(H247)),"")/$B247</f>
        <v>#VALUE!</v>
      </c>
      <c r="N247" s="1" t="str">
        <f t="shared" si="31"/>
        <v/>
      </c>
      <c r="O247" s="1" t="str">
        <f t="shared" si="32"/>
        <v/>
      </c>
      <c r="P247" s="4" t="str">
        <f t="shared" si="33"/>
        <v>Pd(NH3)4Br2</v>
      </c>
      <c r="Q247" s="1" t="str">
        <f t="shared" si="34"/>
        <v/>
      </c>
      <c r="R247" s="1" t="str">
        <f t="shared" si="35"/>
        <v/>
      </c>
      <c r="T247" s="1" t="str">
        <f t="shared" si="36"/>
        <v/>
      </c>
      <c r="U247" s="1" t="str">
        <f t="shared" si="37"/>
        <v/>
      </c>
      <c r="W247" s="8" t="str">
        <f t="shared" si="38"/>
        <v/>
      </c>
      <c r="X247" s="8" t="str">
        <f t="shared" si="39"/>
        <v/>
      </c>
    </row>
    <row r="248" spans="1:24">
      <c r="A248" s="4" t="s">
        <v>213</v>
      </c>
      <c r="B248" s="4">
        <v>1</v>
      </c>
      <c r="C248" s="1" cm="1">
        <f t="array" ref="C248">_xll.H($A248,25)/$B248</f>
        <v>-2197.39880078125</v>
      </c>
      <c r="D248" s="1" cm="1">
        <f t="array" ref="D248">_xll.S($A248,25)/$B248</f>
        <v>326.3979987182617</v>
      </c>
      <c r="E248" s="1" cm="1">
        <f t="array" ref="E248">_xll.CP($A248,25)/$B248</f>
        <v>219.3866209964207</v>
      </c>
      <c r="F248" s="8" t="e" cm="1">
        <f t="array" ref="F248">IF(_xll.DE(A248)&gt;0,_xll.MW(A248)/(602.2*_xll.DE(A248)),"")/$B248</f>
        <v>#VALUE!</v>
      </c>
      <c r="H248" s="4" t="s">
        <v>1096</v>
      </c>
      <c r="I248" s="1" t="e" cm="1">
        <f t="array" ref="I248">_xll.H($H248,25)/$B248</f>
        <v>#VALUE!</v>
      </c>
      <c r="J248" s="1" t="e" cm="1">
        <f t="array" ref="J248">_xll.S($H248,25)/$B248</f>
        <v>#VALUE!</v>
      </c>
      <c r="K248" s="1" t="e" cm="1">
        <f t="array" ref="K248">_xll.CP($H248,25)/$B248</f>
        <v>#VALUE!</v>
      </c>
      <c r="L248" s="8" t="e" cm="1">
        <f t="array" ref="L248">IF(_xll.DE(H248)&gt;0,_xll.MW(H248)/(602.2*_xll.DE(H248)),"")/$B248</f>
        <v>#VALUE!</v>
      </c>
      <c r="N248" s="1" t="str">
        <f t="shared" si="31"/>
        <v/>
      </c>
      <c r="O248" s="1" t="str">
        <f t="shared" si="32"/>
        <v/>
      </c>
      <c r="P248" s="4" t="str">
        <f t="shared" si="33"/>
        <v>U2O5Br5</v>
      </c>
      <c r="Q248" s="1" t="str">
        <f t="shared" si="34"/>
        <v/>
      </c>
      <c r="R248" s="1" t="str">
        <f t="shared" si="35"/>
        <v/>
      </c>
      <c r="T248" s="1" t="str">
        <f t="shared" si="36"/>
        <v/>
      </c>
      <c r="U248" s="1" t="str">
        <f t="shared" si="37"/>
        <v/>
      </c>
      <c r="W248" s="8" t="str">
        <f t="shared" si="38"/>
        <v/>
      </c>
      <c r="X248" s="8" t="str">
        <f t="shared" si="39"/>
        <v/>
      </c>
    </row>
    <row r="249" spans="1:24">
      <c r="A249" s="4" t="s">
        <v>206</v>
      </c>
      <c r="B249" s="4">
        <v>1</v>
      </c>
      <c r="C249" s="1" cm="1">
        <f t="array" ref="C249">_xll.H($A249,25)/$B249</f>
        <v>-2197.4371064453126</v>
      </c>
      <c r="D249" s="1" cm="1">
        <f t="array" ref="D249">_xll.S($A249,25)/$B249</f>
        <v>326.35200000000003</v>
      </c>
      <c r="E249" s="1" cm="1">
        <f t="array" ref="E249">_xll.CP($A249,25)/$B249</f>
        <v>219.39206543312417</v>
      </c>
      <c r="F249" s="8" t="e" cm="1">
        <f t="array" ref="F249">IF(_xll.DE(A249)&gt;0,_xll.MW(A249)/(602.2*_xll.DE(A249)),"")/$B249</f>
        <v>#VALUE!</v>
      </c>
      <c r="H249" s="4" t="s">
        <v>1097</v>
      </c>
      <c r="I249" s="1" t="e" cm="1">
        <f t="array" ref="I249">_xll.H($H249,25)/$B249</f>
        <v>#VALUE!</v>
      </c>
      <c r="J249" s="1" t="e" cm="1">
        <f t="array" ref="J249">_xll.S($H249,25)/$B249</f>
        <v>#VALUE!</v>
      </c>
      <c r="K249" s="1" t="e" cm="1">
        <f t="array" ref="K249">_xll.CP($H249,25)/$B249</f>
        <v>#VALUE!</v>
      </c>
      <c r="L249" s="8" t="e" cm="1">
        <f t="array" ref="L249">IF(_xll.DE(H249)&gt;0,_xll.MW(H249)/(602.2*_xll.DE(H249)),"")/$B249</f>
        <v>#VALUE!</v>
      </c>
      <c r="N249" s="1" t="str">
        <f t="shared" si="31"/>
        <v/>
      </c>
      <c r="O249" s="1" t="str">
        <f t="shared" si="32"/>
        <v/>
      </c>
      <c r="P249" s="4" t="str">
        <f t="shared" si="33"/>
        <v>U2O2Br5</v>
      </c>
      <c r="Q249" s="1" t="str">
        <f t="shared" si="34"/>
        <v/>
      </c>
      <c r="R249" s="1" t="str">
        <f t="shared" si="35"/>
        <v/>
      </c>
      <c r="T249" s="1" t="str">
        <f t="shared" si="36"/>
        <v/>
      </c>
      <c r="U249" s="1" t="str">
        <f t="shared" si="37"/>
        <v/>
      </c>
      <c r="W249" s="8" t="str">
        <f t="shared" si="38"/>
        <v/>
      </c>
      <c r="X249" s="8" t="str">
        <f t="shared" si="39"/>
        <v/>
      </c>
    </row>
    <row r="250" spans="1:24">
      <c r="A250" s="4" t="s">
        <v>70</v>
      </c>
      <c r="B250" s="4">
        <v>1</v>
      </c>
      <c r="C250" s="1" cm="1">
        <f t="array" ref="C250">_xll.H($A250,25)/$B250</f>
        <v>-1964.0699353027344</v>
      </c>
      <c r="D250" s="1" cm="1">
        <f t="array" ref="D250">_xll.S($A250,25)/$B250</f>
        <v>479.35270684814458</v>
      </c>
      <c r="E250" s="1" cm="1">
        <f t="array" ref="E250">_xll.CP($A250,25)/$B250</f>
        <v>228.71616533566848</v>
      </c>
      <c r="F250" s="8" t="e" cm="1">
        <f t="array" ref="F250">IF(_xll.DE(A250)&gt;0,_xll.MW(A250)/(602.2*_xll.DE(A250)),"")/$B250</f>
        <v>#VALUE!</v>
      </c>
      <c r="H250" s="4" t="s">
        <v>1098</v>
      </c>
      <c r="I250" s="1" t="e" cm="1">
        <f t="array" ref="I250">_xll.H($H250,25)/$B250</f>
        <v>#VALUE!</v>
      </c>
      <c r="J250" s="1" t="e" cm="1">
        <f t="array" ref="J250">_xll.S($H250,25)/$B250</f>
        <v>#VALUE!</v>
      </c>
      <c r="K250" s="1" t="e" cm="1">
        <f t="array" ref="K250">_xll.CP($H250,25)/$B250</f>
        <v>#VALUE!</v>
      </c>
      <c r="L250" s="8" t="e" cm="1">
        <f t="array" ref="L250">IF(_xll.DE(H250)&gt;0,_xll.MW(H250)/(602.2*_xll.DE(H250)),"")/$B250</f>
        <v>#VALUE!</v>
      </c>
      <c r="N250" s="1" t="str">
        <f t="shared" si="31"/>
        <v/>
      </c>
      <c r="O250" s="1" t="str">
        <f t="shared" si="32"/>
        <v/>
      </c>
      <c r="P250" s="4" t="str">
        <f t="shared" si="33"/>
        <v>*3CsBr*MgBr2</v>
      </c>
      <c r="Q250" s="1" t="str">
        <f t="shared" si="34"/>
        <v/>
      </c>
      <c r="R250" s="1" t="str">
        <f t="shared" si="35"/>
        <v/>
      </c>
      <c r="T250" s="1" t="str">
        <f t="shared" si="36"/>
        <v/>
      </c>
      <c r="U250" s="1" t="str">
        <f t="shared" si="37"/>
        <v/>
      </c>
      <c r="W250" s="8" t="str">
        <f t="shared" si="38"/>
        <v/>
      </c>
      <c r="X250" s="8" t="str">
        <f t="shared" si="39"/>
        <v/>
      </c>
    </row>
    <row r="251" spans="1:24">
      <c r="A251" s="4" t="s">
        <v>66</v>
      </c>
      <c r="B251" s="4">
        <v>1</v>
      </c>
      <c r="C251" s="1" cm="1">
        <f t="array" ref="C251">_xll.H($A251,25)/$B251</f>
        <v>-1570.7610390625</v>
      </c>
      <c r="D251" s="1" cm="1">
        <f t="array" ref="D251">_xll.S($A251,25)/$B251</f>
        <v>295.37609283447267</v>
      </c>
      <c r="E251" s="1" cm="1">
        <f t="array" ref="E251">_xll.CP($A251,25)/$B251</f>
        <v>230.00000750732423</v>
      </c>
      <c r="F251" s="8" t="e" cm="1">
        <f t="array" ref="F251">IF(_xll.DE(A251)&gt;0,_xll.MW(A251)/(602.2*_xll.DE(A251)),"")/$B251</f>
        <v>#VALUE!</v>
      </c>
      <c r="H251" s="4" t="s">
        <v>1099</v>
      </c>
      <c r="I251" s="1" t="e" cm="1">
        <f t="array" ref="I251">_xll.H($H251,25)/$B251</f>
        <v>#VALUE!</v>
      </c>
      <c r="J251" s="1" t="e" cm="1">
        <f t="array" ref="J251">_xll.S($H251,25)/$B251</f>
        <v>#VALUE!</v>
      </c>
      <c r="K251" s="1" t="e" cm="1">
        <f t="array" ref="K251">_xll.CP($H251,25)/$B251</f>
        <v>#VALUE!</v>
      </c>
      <c r="L251" s="8" t="e" cm="1">
        <f t="array" ref="L251">IF(_xll.DE(H251)&gt;0,_xll.MW(H251)/(602.2*_xll.DE(H251)),"")/$B251</f>
        <v>#VALUE!</v>
      </c>
      <c r="N251" s="1" t="str">
        <f t="shared" si="31"/>
        <v/>
      </c>
      <c r="O251" s="1" t="str">
        <f t="shared" si="32"/>
        <v/>
      </c>
      <c r="P251" s="4" t="str">
        <f t="shared" si="33"/>
        <v>*2CsBr*MgBr2</v>
      </c>
      <c r="Q251" s="1" t="str">
        <f t="shared" si="34"/>
        <v/>
      </c>
      <c r="R251" s="1" t="str">
        <f t="shared" si="35"/>
        <v/>
      </c>
      <c r="T251" s="1" t="str">
        <f t="shared" si="36"/>
        <v/>
      </c>
      <c r="U251" s="1" t="str">
        <f t="shared" si="37"/>
        <v/>
      </c>
      <c r="W251" s="8" t="str">
        <f t="shared" si="38"/>
        <v/>
      </c>
      <c r="X251" s="8" t="str">
        <f t="shared" si="39"/>
        <v/>
      </c>
    </row>
    <row r="252" spans="1:24">
      <c r="A252" s="4" t="s">
        <v>289</v>
      </c>
      <c r="B252" s="4">
        <v>1</v>
      </c>
      <c r="C252" s="1" cm="1">
        <f t="array" ref="C252">_xll.H($A252,25)/$B252</f>
        <v>-1901.7000146484377</v>
      </c>
      <c r="D252" s="1" cm="1">
        <f t="array" ref="D252">_xll.S($A252,25)/$B252</f>
        <v>348.7529927368164</v>
      </c>
      <c r="E252" s="1" cm="1">
        <f t="array" ref="E252">_xll.CP($A252,25)/$B252</f>
        <v>234.50899914550783</v>
      </c>
      <c r="F252" s="8" t="e" cm="1">
        <f t="array" ref="F252">IF(_xll.DE(A252)&gt;0,_xll.MW(A252)/(602.2*_xll.DE(A252)),"")/$B252</f>
        <v>#VALUE!</v>
      </c>
      <c r="H252" s="4" t="s">
        <v>1100</v>
      </c>
      <c r="I252" s="1" t="e" cm="1">
        <f t="array" ref="I252">_xll.H($H252,25)/$B252</f>
        <v>#VALUE!</v>
      </c>
      <c r="J252" s="1" t="e" cm="1">
        <f t="array" ref="J252">_xll.S($H252,25)/$B252</f>
        <v>#VALUE!</v>
      </c>
      <c r="K252" s="1" t="e" cm="1">
        <f t="array" ref="K252">_xll.CP($H252,25)/$B252</f>
        <v>#VALUE!</v>
      </c>
      <c r="L252" s="8" t="e" cm="1">
        <f t="array" ref="L252">IF(_xll.DE(H252)&gt;0,_xll.MW(H252)/(602.2*_xll.DE(H252)),"")/$B252</f>
        <v>#VALUE!</v>
      </c>
      <c r="N252" s="1" t="str">
        <f t="shared" si="31"/>
        <v/>
      </c>
      <c r="O252" s="1" t="str">
        <f t="shared" si="32"/>
        <v/>
      </c>
      <c r="P252" s="4" t="str">
        <f t="shared" si="33"/>
        <v>K2DyBr5</v>
      </c>
      <c r="Q252" s="1" t="str">
        <f t="shared" si="34"/>
        <v/>
      </c>
      <c r="R252" s="1" t="str">
        <f t="shared" si="35"/>
        <v/>
      </c>
      <c r="T252" s="1" t="str">
        <f t="shared" si="36"/>
        <v/>
      </c>
      <c r="U252" s="1" t="str">
        <f t="shared" si="37"/>
        <v/>
      </c>
      <c r="W252" s="8" t="str">
        <f t="shared" si="38"/>
        <v/>
      </c>
      <c r="X252" s="8" t="str">
        <f t="shared" si="39"/>
        <v/>
      </c>
    </row>
    <row r="253" spans="1:24">
      <c r="A253" s="1" t="s">
        <v>367</v>
      </c>
      <c r="B253" s="4">
        <v>1</v>
      </c>
      <c r="C253" s="1" cm="1">
        <f t="array" ref="C253">_xll.H($A253,25)/$B253</f>
        <v>-1023.4059786376954</v>
      </c>
      <c r="D253" s="1" cm="1">
        <f t="array" ref="D253">_xll.S($A253,25)/$B253</f>
        <v>366.1</v>
      </c>
      <c r="E253" s="1" cm="1">
        <f t="array" ref="E253">_xll.CP($A253,25)/$B253</f>
        <v>238.069590423584</v>
      </c>
      <c r="F253" s="8" t="e" cm="1">
        <f t="array" ref="F253">IF(_xll.DE(A253)&gt;0,_xll.MW(A253)/(602.2*_xll.DE(A253)),"")/$B253</f>
        <v>#VALUE!</v>
      </c>
      <c r="H253" s="1" t="s">
        <v>1101</v>
      </c>
      <c r="I253" s="1" t="e" cm="1">
        <f t="array" ref="I253">_xll.H($H253,25)/$B253</f>
        <v>#VALUE!</v>
      </c>
      <c r="J253" s="1" t="e" cm="1">
        <f t="array" ref="J253">_xll.S($H253,25)/$B253</f>
        <v>#VALUE!</v>
      </c>
      <c r="K253" s="1" t="e" cm="1">
        <f t="array" ref="K253">_xll.CP($H253,25)/$B253</f>
        <v>#VALUE!</v>
      </c>
      <c r="L253" s="8" t="e" cm="1">
        <f t="array" ref="L253">IF(_xll.DE(H253)&gt;0,_xll.MW(H253)/(602.2*_xll.DE(H253)),"")/$B253</f>
        <v>#VALUE!</v>
      </c>
      <c r="N253" s="1" t="str">
        <f t="shared" si="31"/>
        <v/>
      </c>
      <c r="O253" s="1" t="str">
        <f t="shared" si="32"/>
        <v/>
      </c>
      <c r="P253" s="4" t="str">
        <f t="shared" si="33"/>
        <v>Co(NH3)5Br*Br2</v>
      </c>
      <c r="Q253" s="1" t="str">
        <f t="shared" si="34"/>
        <v/>
      </c>
      <c r="R253" s="1" t="str">
        <f t="shared" si="35"/>
        <v/>
      </c>
      <c r="T253" s="1" t="str">
        <f t="shared" si="36"/>
        <v/>
      </c>
      <c r="U253" s="1" t="str">
        <f t="shared" si="37"/>
        <v/>
      </c>
      <c r="W253" s="8" t="str">
        <f t="shared" si="38"/>
        <v/>
      </c>
      <c r="X253" s="8" t="str">
        <f t="shared" si="39"/>
        <v/>
      </c>
    </row>
    <row r="254" spans="1:24">
      <c r="A254" s="1" t="s">
        <v>365</v>
      </c>
      <c r="B254" s="4">
        <v>1</v>
      </c>
      <c r="C254" s="1" cm="1">
        <f t="array" ref="C254">_xll.H($A254,25)/$B254</f>
        <v>-1064.828</v>
      </c>
      <c r="D254" s="1" cm="1">
        <f t="array" ref="D254">_xll.S($A254,25)/$B254</f>
        <v>366.1</v>
      </c>
      <c r="E254" s="1" cm="1">
        <f t="array" ref="E254">_xll.CP($A254,25)/$B254</f>
        <v>239.32480319213869</v>
      </c>
      <c r="F254" s="8" t="e" cm="1">
        <f t="array" ref="F254">IF(_xll.DE(A254)&gt;0,_xll.MW(A254)/(602.2*_xll.DE(A254)),"")/$B254</f>
        <v>#VALUE!</v>
      </c>
      <c r="H254" s="1" t="s">
        <v>1102</v>
      </c>
      <c r="I254" s="1" t="e" cm="1">
        <f t="array" ref="I254">_xll.H($H254,25)/$B254</f>
        <v>#VALUE!</v>
      </c>
      <c r="J254" s="1" t="e" cm="1">
        <f t="array" ref="J254">_xll.S($H254,25)/$B254</f>
        <v>#VALUE!</v>
      </c>
      <c r="K254" s="1" t="e" cm="1">
        <f t="array" ref="K254">_xll.CP($H254,25)/$B254</f>
        <v>#VALUE!</v>
      </c>
      <c r="L254" s="8" t="e" cm="1">
        <f t="array" ref="L254">IF(_xll.DE(H254)&gt;0,_xll.MW(H254)/(602.2*_xll.DE(H254)),"")/$B254</f>
        <v>#VALUE!</v>
      </c>
      <c r="N254" s="1" t="str">
        <f t="shared" si="31"/>
        <v/>
      </c>
      <c r="O254" s="1" t="str">
        <f t="shared" si="32"/>
        <v/>
      </c>
      <c r="P254" s="4" t="str">
        <f t="shared" si="33"/>
        <v>(Co(NH3)5Br)Br2</v>
      </c>
      <c r="Q254" s="1" t="str">
        <f t="shared" si="34"/>
        <v/>
      </c>
      <c r="R254" s="1" t="str">
        <f t="shared" si="35"/>
        <v/>
      </c>
      <c r="T254" s="1" t="str">
        <f t="shared" si="36"/>
        <v/>
      </c>
      <c r="U254" s="1" t="str">
        <f t="shared" si="37"/>
        <v/>
      </c>
      <c r="W254" s="8" t="str">
        <f t="shared" si="38"/>
        <v/>
      </c>
      <c r="X254" s="8" t="str">
        <f t="shared" si="39"/>
        <v/>
      </c>
    </row>
    <row r="255" spans="1:24">
      <c r="A255" s="1" t="s">
        <v>366</v>
      </c>
      <c r="B255" s="4">
        <v>1</v>
      </c>
      <c r="C255" s="1" cm="1">
        <f t="array" ref="C255">_xll.H($A255,25)/$B255</f>
        <v>-1023.0000024414063</v>
      </c>
      <c r="D255" s="1" cm="1">
        <f t="array" ref="D255">_xll.S($A255,25)/$B255</f>
        <v>365.99999029541016</v>
      </c>
      <c r="E255" s="1" cm="1">
        <f t="array" ref="E255">_xll.CP($A255,25)/$B255</f>
        <v>239.32480319213869</v>
      </c>
      <c r="F255" s="8" t="e" cm="1">
        <f t="array" ref="F255">IF(_xll.DE(A255)&gt;0,_xll.MW(A255)/(602.2*_xll.DE(A255)),"")/$B255</f>
        <v>#VALUE!</v>
      </c>
      <c r="H255" s="1" t="s">
        <v>1103</v>
      </c>
      <c r="I255" s="1" t="e" cm="1">
        <f t="array" ref="I255">_xll.H($H255,25)/$B255</f>
        <v>#VALUE!</v>
      </c>
      <c r="J255" s="1" t="e" cm="1">
        <f t="array" ref="J255">_xll.S($H255,25)/$B255</f>
        <v>#VALUE!</v>
      </c>
      <c r="K255" s="1" t="e" cm="1">
        <f t="array" ref="K255">_xll.CP($H255,25)/$B255</f>
        <v>#VALUE!</v>
      </c>
      <c r="L255" s="8" t="e" cm="1">
        <f t="array" ref="L255">IF(_xll.DE(H255)&gt;0,_xll.MW(H255)/(602.2*_xll.DE(H255)),"")/$B255</f>
        <v>#VALUE!</v>
      </c>
      <c r="N255" s="1" t="str">
        <f t="shared" si="31"/>
        <v/>
      </c>
      <c r="O255" s="1" t="str">
        <f t="shared" si="32"/>
        <v/>
      </c>
      <c r="P255" s="4" t="str">
        <f t="shared" si="33"/>
        <v>Co(NH3)5*Br*Br2</v>
      </c>
      <c r="Q255" s="1" t="str">
        <f t="shared" si="34"/>
        <v/>
      </c>
      <c r="R255" s="1" t="str">
        <f t="shared" si="35"/>
        <v/>
      </c>
      <c r="T255" s="1" t="str">
        <f t="shared" si="36"/>
        <v/>
      </c>
      <c r="U255" s="1" t="str">
        <f t="shared" si="37"/>
        <v/>
      </c>
      <c r="W255" s="8" t="str">
        <f t="shared" si="38"/>
        <v/>
      </c>
      <c r="X255" s="8" t="str">
        <f t="shared" si="39"/>
        <v/>
      </c>
    </row>
    <row r="256" spans="1:24">
      <c r="A256" s="4" t="s">
        <v>106</v>
      </c>
      <c r="B256" s="4">
        <v>1</v>
      </c>
      <c r="C256" s="1" cm="1">
        <f t="array" ref="C256">_xll.H($A256,25)/$B256</f>
        <v>-1899.0340681152345</v>
      </c>
      <c r="D256" s="1" cm="1">
        <f t="array" ref="D256">_xll.S($A256,25)/$B256</f>
        <v>264.01040957641601</v>
      </c>
      <c r="E256" s="1" cm="1">
        <f t="array" ref="E256">_xll.CP($A256,25)/$B256</f>
        <v>241.24687604628753</v>
      </c>
      <c r="F256" s="8" t="e" cm="1">
        <f t="array" ref="F256">IF(_xll.DE(A256)&gt;0,_xll.MW(A256)/(602.2*_xll.DE(A256)),"")/$B256</f>
        <v>#VALUE!</v>
      </c>
      <c r="H256" s="4" t="s">
        <v>1104</v>
      </c>
      <c r="I256" s="1" t="e" cm="1">
        <f t="array" ref="I256">_xll.H($H256,25)/$B256</f>
        <v>#VALUE!</v>
      </c>
      <c r="J256" s="1" t="e" cm="1">
        <f t="array" ref="J256">_xll.S($H256,25)/$B256</f>
        <v>#VALUE!</v>
      </c>
      <c r="K256" s="1" t="e" cm="1">
        <f t="array" ref="K256">_xll.CP($H256,25)/$B256</f>
        <v>#VALUE!</v>
      </c>
      <c r="L256" s="8" t="e" cm="1">
        <f t="array" ref="L256">IF(_xll.DE(H256)&gt;0,_xll.MW(H256)/(602.2*_xll.DE(H256)),"")/$B256</f>
        <v>#VALUE!</v>
      </c>
      <c r="N256" s="1" t="str">
        <f t="shared" si="31"/>
        <v/>
      </c>
      <c r="O256" s="1" t="str">
        <f t="shared" si="32"/>
        <v/>
      </c>
      <c r="P256" s="4" t="str">
        <f t="shared" si="33"/>
        <v>MgBr2*4H2O</v>
      </c>
      <c r="Q256" s="1" t="str">
        <f t="shared" si="34"/>
        <v/>
      </c>
      <c r="R256" s="1" t="str">
        <f t="shared" si="35"/>
        <v/>
      </c>
      <c r="T256" s="1" t="str">
        <f t="shared" si="36"/>
        <v/>
      </c>
      <c r="U256" s="1" t="str">
        <f t="shared" si="37"/>
        <v/>
      </c>
      <c r="W256" s="8" t="str">
        <f t="shared" si="38"/>
        <v/>
      </c>
      <c r="X256" s="8" t="str">
        <f t="shared" si="39"/>
        <v/>
      </c>
    </row>
    <row r="257" spans="1:24">
      <c r="A257" s="4" t="s">
        <v>325</v>
      </c>
      <c r="B257" s="4">
        <v>1</v>
      </c>
      <c r="C257" s="1" cm="1">
        <f t="array" ref="C257">_xll.H($A257,25)/$B257</f>
        <v>-1386.5999194335939</v>
      </c>
      <c r="D257" s="1" cm="1">
        <f t="array" ref="D257">_xll.S($A257,25)/$B257</f>
        <v>366.50000689697265</v>
      </c>
      <c r="E257" s="1" cm="1">
        <f t="array" ref="E257">_xll.CP($A257,25)/$B257</f>
        <v>248.85349295191813</v>
      </c>
      <c r="F257" s="8" t="e" cm="1">
        <f t="array" ref="F257">IF(_xll.DE(A257)&gt;0,_xll.MW(A257)/(602.2*_xll.DE(A257)),"")/$B257</f>
        <v>#VALUE!</v>
      </c>
      <c r="H257" s="4" t="s">
        <v>1105</v>
      </c>
      <c r="I257" s="1" cm="1">
        <f t="array" ref="I257">_xll.H($H257,25)/$B257</f>
        <v>-1274.4000756835937</v>
      </c>
      <c r="J257" s="1" cm="1">
        <f t="array" ref="J257">_xll.S($H257,25)/$B257</f>
        <v>370.29999261474609</v>
      </c>
      <c r="K257" s="1" cm="1">
        <f t="array" ref="K257">_xll.CP($H257,25)/$B257</f>
        <v>0</v>
      </c>
      <c r="L257" s="8" t="e" cm="1">
        <f t="array" ref="L257">IF(_xll.DE(H257)&gt;0,_xll.MW(H257)/(602.2*_xll.DE(H257)),"")/$B257</f>
        <v>#VALUE!</v>
      </c>
      <c r="N257" s="1">
        <f t="shared" si="31"/>
        <v>366.50000689697265</v>
      </c>
      <c r="O257" s="1">
        <f t="shared" si="32"/>
        <v>370.29999261474609</v>
      </c>
      <c r="P257" s="4" t="str">
        <f t="shared" si="33"/>
        <v>Bi4O5Br2</v>
      </c>
      <c r="Q257" s="1">
        <f t="shared" si="34"/>
        <v>-1386.5999194335939</v>
      </c>
      <c r="R257" s="1">
        <f t="shared" si="35"/>
        <v>-1274.4000756835937</v>
      </c>
      <c r="T257" s="1">
        <f t="shared" si="36"/>
        <v>248.85349295191813</v>
      </c>
      <c r="U257" s="1">
        <f t="shared" si="37"/>
        <v>0</v>
      </c>
      <c r="W257" s="8" t="str">
        <f t="shared" si="38"/>
        <v/>
      </c>
      <c r="X257" s="8" t="str">
        <f t="shared" si="39"/>
        <v/>
      </c>
    </row>
    <row r="258" spans="1:24">
      <c r="A258" s="4" t="s">
        <v>61</v>
      </c>
      <c r="B258" s="4">
        <v>1</v>
      </c>
      <c r="C258" s="1" cm="1">
        <f t="array" ref="C258">_xll.H($A258,25)/$B258</f>
        <v>-2391.6000903320314</v>
      </c>
      <c r="D258" s="1" cm="1">
        <f t="array" ref="D258">_xll.S($A258,25)/$B258</f>
        <v>411.70002014160156</v>
      </c>
      <c r="E258" s="1" cm="1">
        <f t="array" ref="E258">_xll.CP($A258,25)/$B258</f>
        <v>253.65999569702149</v>
      </c>
      <c r="F258" s="8" t="e" cm="1">
        <f t="array" ref="F258">IF(_xll.DE(A258)&gt;0,_xll.MW(A258)/(602.2*_xll.DE(A258)),"")/$B258</f>
        <v>#VALUE!</v>
      </c>
      <c r="H258" s="4" t="s">
        <v>1106</v>
      </c>
      <c r="I258" s="1" t="e" cm="1">
        <f t="array" ref="I258">_xll.H($H258,25)/$B258</f>
        <v>#VALUE!</v>
      </c>
      <c r="J258" s="1" t="e" cm="1">
        <f t="array" ref="J258">_xll.S($H258,25)/$B258</f>
        <v>#VALUE!</v>
      </c>
      <c r="K258" s="1" t="e" cm="1">
        <f t="array" ref="K258">_xll.CP($H258,25)/$B258</f>
        <v>#VALUE!</v>
      </c>
      <c r="L258" s="8" t="e" cm="1">
        <f t="array" ref="L258">IF(_xll.DE(H258)&gt;0,_xll.MW(H258)/(602.2*_xll.DE(H258)),"")/$B258</f>
        <v>#VALUE!</v>
      </c>
      <c r="N258" s="1" t="str">
        <f t="shared" si="31"/>
        <v/>
      </c>
      <c r="O258" s="1" t="str">
        <f t="shared" si="32"/>
        <v/>
      </c>
      <c r="P258" s="4" t="str">
        <f t="shared" si="33"/>
        <v>Cs2NaLaBr6</v>
      </c>
      <c r="Q258" s="1" t="str">
        <f t="shared" si="34"/>
        <v/>
      </c>
      <c r="R258" s="1" t="str">
        <f t="shared" si="35"/>
        <v/>
      </c>
      <c r="T258" s="1" t="str">
        <f t="shared" si="36"/>
        <v/>
      </c>
      <c r="U258" s="1" t="str">
        <f t="shared" si="37"/>
        <v/>
      </c>
      <c r="W258" s="8" t="str">
        <f t="shared" si="38"/>
        <v/>
      </c>
      <c r="X258" s="8" t="str">
        <f t="shared" si="39"/>
        <v/>
      </c>
    </row>
    <row r="259" spans="1:24">
      <c r="A259" s="4" t="s">
        <v>71</v>
      </c>
      <c r="B259" s="4">
        <v>1</v>
      </c>
      <c r="C259" s="1" cm="1">
        <f t="array" ref="C259">_xll.H($A259,25)/$B259</f>
        <v>-2399.3799707031253</v>
      </c>
      <c r="D259" s="1" cm="1">
        <f t="array" ref="D259">_xll.S($A259,25)/$B259</f>
        <v>424.00000079345705</v>
      </c>
      <c r="E259" s="1" cm="1">
        <f t="array" ref="E259">_xll.CP($A259,25)/$B259</f>
        <v>254.89838378262883</v>
      </c>
      <c r="F259" s="8" t="e" cm="1">
        <f t="array" ref="F259">IF(_xll.DE(A259)&gt;0,_xll.MW(A259)/(602.2*_xll.DE(A259)),"")/$B259</f>
        <v>#VALUE!</v>
      </c>
      <c r="H259" s="4" t="s">
        <v>1107</v>
      </c>
      <c r="I259" s="1" t="e" cm="1">
        <f t="array" ref="I259">_xll.H($H259,25)/$B259</f>
        <v>#VALUE!</v>
      </c>
      <c r="J259" s="1" t="e" cm="1">
        <f t="array" ref="J259">_xll.S($H259,25)/$B259</f>
        <v>#VALUE!</v>
      </c>
      <c r="K259" s="1" t="e" cm="1">
        <f t="array" ref="K259">_xll.CP($H259,25)/$B259</f>
        <v>#VALUE!</v>
      </c>
      <c r="L259" s="8" t="e" cm="1">
        <f t="array" ref="L259">IF(_xll.DE(H259)&gt;0,_xll.MW(H259)/(602.2*_xll.DE(H259)),"")/$B259</f>
        <v>#VALUE!</v>
      </c>
      <c r="N259" s="1" t="str">
        <f t="shared" ref="N259:N322" si="40">IF(AND(ISNUMBER(D259),ISNUMBER(J259)),D259,"")</f>
        <v/>
      </c>
      <c r="O259" s="1" t="str">
        <f t="shared" ref="O259:O322" si="41">IF(AND(ISNUMBER(D259),ISNUMBER(J259)),J259,"")</f>
        <v/>
      </c>
      <c r="P259" s="4" t="str">
        <f t="shared" ref="P259:P322" si="42">H259</f>
        <v>CsPu2Br7</v>
      </c>
      <c r="Q259" s="1" t="str">
        <f t="shared" ref="Q259:Q322" si="43">IF(AND(ISNUMBER(C259),ISNUMBER(I259)),C259,"")</f>
        <v/>
      </c>
      <c r="R259" s="1" t="str">
        <f t="shared" ref="R259:R322" si="44">IF(AND(ISNUMBER(C259),ISNUMBER(I259)),I259,"")</f>
        <v/>
      </c>
      <c r="T259" s="1" t="str">
        <f t="shared" ref="T259:T322" si="45">IF(AND(ISNUMBER(E259),ISNUMBER(K259)),E259,"")</f>
        <v/>
      </c>
      <c r="U259" s="1" t="str">
        <f t="shared" ref="U259:U322" si="46">IF(AND(ISNUMBER(E259),ISNUMBER(K259)),K259,"")</f>
        <v/>
      </c>
      <c r="W259" s="8" t="str">
        <f t="shared" ref="W259:W322" si="47">IF(AND(ISNUMBER(F259),ISNUMBER(L259)),F259,"")</f>
        <v/>
      </c>
      <c r="X259" s="8" t="str">
        <f t="shared" ref="X259:X322" si="48">IF(AND(ISNUMBER(F259),ISNUMBER(L259)),L259,"")</f>
        <v/>
      </c>
    </row>
    <row r="260" spans="1:24">
      <c r="A260" s="4" t="s">
        <v>166</v>
      </c>
      <c r="B260" s="4">
        <v>1</v>
      </c>
      <c r="C260" s="1" cm="1">
        <f t="array" ref="C260">_xll.H($A260,25)/$B260</f>
        <v>-2485.4928911132815</v>
      </c>
      <c r="D260" s="1" cm="1">
        <f t="array" ref="D260">_xll.S($A260,25)/$B260</f>
        <v>405.230001953125</v>
      </c>
      <c r="E260" s="1" cm="1">
        <f t="array" ref="E260">_xll.CP($A260,25)/$B260</f>
        <v>255.79200915527343</v>
      </c>
      <c r="F260" s="8" t="e" cm="1">
        <f t="array" ref="F260">IF(_xll.DE(A260)&gt;0,_xll.MW(A260)/(602.2*_xll.DE(A260)),"")/$B260</f>
        <v>#VALUE!</v>
      </c>
      <c r="H260" s="4" t="s">
        <v>1108</v>
      </c>
      <c r="I260" s="1" t="e" cm="1">
        <f t="array" ref="I260">_xll.H($H260,25)/$B260</f>
        <v>#VALUE!</v>
      </c>
      <c r="J260" s="1" t="e" cm="1">
        <f t="array" ref="J260">_xll.S($H260,25)/$B260</f>
        <v>#VALUE!</v>
      </c>
      <c r="K260" s="1" t="e" cm="1">
        <f t="array" ref="K260">_xll.CP($H260,25)/$B260</f>
        <v>#VALUE!</v>
      </c>
      <c r="L260" s="8" t="e" cm="1">
        <f t="array" ref="L260">IF(_xll.DE(H260)&gt;0,_xll.MW(H260)/(602.2*_xll.DE(H260)),"")/$B260</f>
        <v>#VALUE!</v>
      </c>
      <c r="N260" s="1" t="str">
        <f t="shared" si="40"/>
        <v/>
      </c>
      <c r="O260" s="1" t="str">
        <f t="shared" si="41"/>
        <v/>
      </c>
      <c r="P260" s="4" t="str">
        <f t="shared" si="42"/>
        <v>KDy2Br7</v>
      </c>
      <c r="Q260" s="1" t="str">
        <f t="shared" si="43"/>
        <v/>
      </c>
      <c r="R260" s="1" t="str">
        <f t="shared" si="44"/>
        <v/>
      </c>
      <c r="T260" s="1" t="str">
        <f t="shared" si="45"/>
        <v/>
      </c>
      <c r="U260" s="1" t="str">
        <f t="shared" si="46"/>
        <v/>
      </c>
      <c r="W260" s="8" t="str">
        <f t="shared" si="47"/>
        <v/>
      </c>
      <c r="X260" s="8" t="str">
        <f t="shared" si="48"/>
        <v/>
      </c>
    </row>
    <row r="261" spans="1:24">
      <c r="A261" s="4" t="s">
        <v>77</v>
      </c>
      <c r="B261" s="4">
        <v>1</v>
      </c>
      <c r="C261" s="1" cm="1">
        <f t="array" ref="C261">_xll.H($A261,25)/$B261</f>
        <v>-2364.4150712890628</v>
      </c>
      <c r="D261" s="1" cm="1">
        <f t="array" ref="D261">_xll.S($A261,25)/$B261</f>
        <v>454.92499334716797</v>
      </c>
      <c r="E261" s="1" cm="1">
        <f t="array" ref="E261">_xll.CP($A261,25)/$B261</f>
        <v>258.59141740047596</v>
      </c>
      <c r="F261" s="8" t="e" cm="1">
        <f t="array" ref="F261">IF(_xll.DE(A261)&gt;0,_xll.MW(A261)/(602.2*_xll.DE(A261)),"")/$B261</f>
        <v>#VALUE!</v>
      </c>
      <c r="H261" s="4" t="s">
        <v>1109</v>
      </c>
      <c r="I261" s="1" t="e" cm="1">
        <f t="array" ref="I261">_xll.H($H261,25)/$B261</f>
        <v>#VALUE!</v>
      </c>
      <c r="J261" s="1" t="e" cm="1">
        <f t="array" ref="J261">_xll.S($H261,25)/$B261</f>
        <v>#VALUE!</v>
      </c>
      <c r="K261" s="1" t="e" cm="1">
        <f t="array" ref="K261">_xll.CP($H261,25)/$B261</f>
        <v>#VALUE!</v>
      </c>
      <c r="L261" s="8" t="e" cm="1">
        <f t="array" ref="L261">IF(_xll.DE(H261)&gt;0,_xll.MW(H261)/(602.2*_xll.DE(H261)),"")/$B261</f>
        <v>#VALUE!</v>
      </c>
      <c r="N261" s="1" t="str">
        <f t="shared" si="40"/>
        <v/>
      </c>
      <c r="O261" s="1" t="str">
        <f t="shared" si="41"/>
        <v/>
      </c>
      <c r="P261" s="4" t="str">
        <f t="shared" si="42"/>
        <v>Cs3PuBr6</v>
      </c>
      <c r="Q261" s="1" t="str">
        <f t="shared" si="43"/>
        <v/>
      </c>
      <c r="R261" s="1" t="str">
        <f t="shared" si="44"/>
        <v/>
      </c>
      <c r="T261" s="1" t="str">
        <f t="shared" si="45"/>
        <v/>
      </c>
      <c r="U261" s="1" t="str">
        <f t="shared" si="46"/>
        <v/>
      </c>
      <c r="W261" s="8" t="str">
        <f t="shared" si="47"/>
        <v/>
      </c>
      <c r="X261" s="8" t="str">
        <f t="shared" si="48"/>
        <v/>
      </c>
    </row>
    <row r="262" spans="1:24">
      <c r="A262" s="4" t="s">
        <v>350</v>
      </c>
      <c r="B262" s="4">
        <v>1</v>
      </c>
      <c r="C262" s="1" cm="1">
        <f t="array" ref="C262">_xll.H($A262,25)/$B262</f>
        <v>-2315.8000761718749</v>
      </c>
      <c r="D262" s="1" cm="1">
        <f t="array" ref="D262">_xll.S($A262,25)/$B262</f>
        <v>420.9999969482422</v>
      </c>
      <c r="E262" s="1" cm="1">
        <f t="array" ref="E262">_xll.CP($A262,25)/$B262</f>
        <v>259.9999980773926</v>
      </c>
      <c r="F262" s="8" t="e" cm="1">
        <f t="array" ref="F262">IF(_xll.DE(A262)&gt;0,_xll.MW(A262)/(602.2*_xll.DE(A262)),"")/$B262</f>
        <v>#VALUE!</v>
      </c>
      <c r="H262" s="4" t="s">
        <v>1110</v>
      </c>
      <c r="I262" s="1" t="e" cm="1">
        <f t="array" ref="I262">_xll.H($H262,25)/$B262</f>
        <v>#VALUE!</v>
      </c>
      <c r="J262" s="1" t="e" cm="1">
        <f t="array" ref="J262">_xll.S($H262,25)/$B262</f>
        <v>#VALUE!</v>
      </c>
      <c r="K262" s="1" t="e" cm="1">
        <f t="array" ref="K262">_xll.CP($H262,25)/$B262</f>
        <v>#VALUE!</v>
      </c>
      <c r="L262" s="8" t="e" cm="1">
        <f t="array" ref="L262">IF(_xll.DE(H262)&gt;0,_xll.MW(H262)/(602.2*_xll.DE(H262)),"")/$B262</f>
        <v>#VALUE!</v>
      </c>
      <c r="N262" s="1" t="str">
        <f t="shared" si="40"/>
        <v/>
      </c>
      <c r="O262" s="1" t="str">
        <f t="shared" si="41"/>
        <v/>
      </c>
      <c r="P262" s="4" t="str">
        <f t="shared" si="42"/>
        <v>Cs2NaAmBr6</v>
      </c>
      <c r="Q262" s="1" t="str">
        <f t="shared" si="43"/>
        <v/>
      </c>
      <c r="R262" s="1" t="str">
        <f t="shared" si="44"/>
        <v/>
      </c>
      <c r="T262" s="1" t="str">
        <f t="shared" si="45"/>
        <v/>
      </c>
      <c r="U262" s="1" t="str">
        <f t="shared" si="46"/>
        <v/>
      </c>
      <c r="W262" s="8" t="str">
        <f t="shared" si="47"/>
        <v/>
      </c>
      <c r="X262" s="8" t="str">
        <f t="shared" si="48"/>
        <v/>
      </c>
    </row>
    <row r="263" spans="1:24">
      <c r="A263" s="4" t="s">
        <v>361</v>
      </c>
      <c r="B263" s="4">
        <v>1</v>
      </c>
      <c r="C263" s="1" cm="1">
        <f t="array" ref="C263">_xll.H($A263,25)/$B263</f>
        <v>-1336.0000524902343</v>
      </c>
      <c r="D263" s="1" cm="1">
        <f t="array" ref="D263">_xll.S($A263,25)/$B263</f>
        <v>345.99999658203126</v>
      </c>
      <c r="E263" s="1" cm="1">
        <f t="array" ref="E263">_xll.CP($A263,25)/$B263</f>
        <v>275.70051617431642</v>
      </c>
      <c r="F263" s="8" t="e" cm="1">
        <f t="array" ref="F263">IF(_xll.DE(A263)&gt;0,_xll.MW(A263)/(602.2*_xll.DE(A263)),"")/$B263</f>
        <v>#VALUE!</v>
      </c>
      <c r="H263" s="4" t="s">
        <v>1111</v>
      </c>
      <c r="I263" s="1" t="e" cm="1">
        <f t="array" ref="I263">_xll.H($H263,25)/$B263</f>
        <v>#VALUE!</v>
      </c>
      <c r="J263" s="1" t="e" cm="1">
        <f t="array" ref="J263">_xll.S($H263,25)/$B263</f>
        <v>#VALUE!</v>
      </c>
      <c r="K263" s="1" t="e" cm="1">
        <f t="array" ref="K263">_xll.CP($H263,25)/$B263</f>
        <v>#VALUE!</v>
      </c>
      <c r="L263" s="8" t="e" cm="1">
        <f t="array" ref="L263">IF(_xll.DE(H263)&gt;0,_xll.MW(H263)/(602.2*_xll.DE(H263)),"")/$B263</f>
        <v>#VALUE!</v>
      </c>
      <c r="N263" s="1" t="str">
        <f t="shared" si="40"/>
        <v/>
      </c>
      <c r="O263" s="1" t="str">
        <f t="shared" si="41"/>
        <v/>
      </c>
      <c r="P263" s="4" t="str">
        <f t="shared" si="42"/>
        <v>Co(NH3)5*H2O*Br3</v>
      </c>
      <c r="Q263" s="1" t="str">
        <f t="shared" si="43"/>
        <v/>
      </c>
      <c r="R263" s="1" t="str">
        <f t="shared" si="44"/>
        <v/>
      </c>
      <c r="T263" s="1" t="str">
        <f t="shared" si="45"/>
        <v/>
      </c>
      <c r="U263" s="1" t="str">
        <f t="shared" si="46"/>
        <v/>
      </c>
      <c r="W263" s="8" t="str">
        <f t="shared" si="47"/>
        <v/>
      </c>
      <c r="X263" s="8" t="str">
        <f t="shared" si="48"/>
        <v/>
      </c>
    </row>
    <row r="264" spans="1:24">
      <c r="A264" s="4" t="s">
        <v>315</v>
      </c>
      <c r="B264" s="4">
        <v>1</v>
      </c>
      <c r="C264" s="1" cm="1">
        <f t="array" ref="C264">_xll.H($A264,25)/$B264</f>
        <v>-2394.000067871094</v>
      </c>
      <c r="D264" s="1" cm="1">
        <f t="array" ref="D264">_xll.S($A264,25)/$B264</f>
        <v>419.89998596191407</v>
      </c>
      <c r="E264" s="1" cm="1">
        <f t="array" ref="E264">_xll.CP($A264,25)/$B264</f>
        <v>277.59999829101565</v>
      </c>
      <c r="F264" s="8" t="e" cm="1">
        <f t="array" ref="F264">IF(_xll.DE(A264)&gt;0,_xll.MW(A264)/(602.2*_xll.DE(A264)),"")/$B264</f>
        <v>#VALUE!</v>
      </c>
      <c r="H264" s="4" t="s">
        <v>1112</v>
      </c>
      <c r="I264" s="1" t="e" cm="1">
        <f t="array" ref="I264">_xll.H($H264,25)/$B264</f>
        <v>#VALUE!</v>
      </c>
      <c r="J264" s="1" t="e" cm="1">
        <f t="array" ref="J264">_xll.S($H264,25)/$B264</f>
        <v>#VALUE!</v>
      </c>
      <c r="K264" s="1" t="e" cm="1">
        <f t="array" ref="K264">_xll.CP($H264,25)/$B264</f>
        <v>#VALUE!</v>
      </c>
      <c r="L264" s="8" t="e" cm="1">
        <f t="array" ref="L264">IF(_xll.DE(H264)&gt;0,_xll.MW(H264)/(602.2*_xll.DE(H264)),"")/$B264</f>
        <v>#VALUE!</v>
      </c>
      <c r="N264" s="1" t="str">
        <f t="shared" si="40"/>
        <v/>
      </c>
      <c r="O264" s="1" t="str">
        <f t="shared" si="41"/>
        <v/>
      </c>
      <c r="P264" s="4" t="str">
        <f t="shared" si="42"/>
        <v>*4KBr*MgBr2</v>
      </c>
      <c r="Q264" s="1" t="str">
        <f t="shared" si="43"/>
        <v/>
      </c>
      <c r="R264" s="1" t="str">
        <f t="shared" si="44"/>
        <v/>
      </c>
      <c r="T264" s="1" t="str">
        <f t="shared" si="45"/>
        <v/>
      </c>
      <c r="U264" s="1" t="str">
        <f t="shared" si="46"/>
        <v/>
      </c>
      <c r="W264" s="8" t="str">
        <f t="shared" si="47"/>
        <v/>
      </c>
      <c r="X264" s="8" t="str">
        <f t="shared" si="48"/>
        <v/>
      </c>
    </row>
    <row r="265" spans="1:24">
      <c r="A265" s="4" t="s">
        <v>45</v>
      </c>
      <c r="B265" s="4">
        <v>1</v>
      </c>
      <c r="C265" s="1" cm="1">
        <f t="array" ref="C265">_xll.H($A265,25)/$B265</f>
        <v>-2177.5000297851561</v>
      </c>
      <c r="D265" s="1" cm="1">
        <f t="array" ref="D265">_xll.S($A265,25)/$B265</f>
        <v>445.69999987792971</v>
      </c>
      <c r="E265" s="1" cm="1">
        <f t="array" ref="E265">_xll.CP($A265,25)/$B265</f>
        <v>280.90999072265629</v>
      </c>
      <c r="F265" s="8" t="e" cm="1">
        <f t="array" ref="F265">IF(_xll.DE(A265)&gt;0,_xll.MW(A265)/(602.2*_xll.DE(A265)),"")/$B265</f>
        <v>#VALUE!</v>
      </c>
      <c r="H265" s="4" t="s">
        <v>1113</v>
      </c>
      <c r="I265" s="1" t="e" cm="1">
        <f t="array" ref="I265">_xll.H($H265,25)/$B265</f>
        <v>#VALUE!</v>
      </c>
      <c r="J265" s="1" t="e" cm="1">
        <f t="array" ref="J265">_xll.S($H265,25)/$B265</f>
        <v>#VALUE!</v>
      </c>
      <c r="K265" s="1" t="e" cm="1">
        <f t="array" ref="K265">_xll.CP($H265,25)/$B265</f>
        <v>#VALUE!</v>
      </c>
      <c r="L265" s="8" t="e" cm="1">
        <f t="array" ref="L265">IF(_xll.DE(H265)&gt;0,_xll.MW(H265)/(602.2*_xll.DE(H265)),"")/$B265</f>
        <v>#VALUE!</v>
      </c>
      <c r="N265" s="1" t="str">
        <f t="shared" si="40"/>
        <v/>
      </c>
      <c r="O265" s="1" t="str">
        <f t="shared" si="41"/>
        <v/>
      </c>
      <c r="P265" s="4" t="str">
        <f t="shared" si="42"/>
        <v>K4CdBr6</v>
      </c>
      <c r="Q265" s="1" t="str">
        <f t="shared" si="43"/>
        <v/>
      </c>
      <c r="R265" s="1" t="str">
        <f t="shared" si="44"/>
        <v/>
      </c>
      <c r="T265" s="1" t="str">
        <f t="shared" si="45"/>
        <v/>
      </c>
      <c r="U265" s="1" t="str">
        <f t="shared" si="46"/>
        <v/>
      </c>
      <c r="W265" s="8" t="str">
        <f t="shared" si="47"/>
        <v/>
      </c>
      <c r="X265" s="8" t="str">
        <f t="shared" si="48"/>
        <v/>
      </c>
    </row>
    <row r="266" spans="1:24">
      <c r="A266" s="4" t="s">
        <v>349</v>
      </c>
      <c r="B266" s="4">
        <v>1</v>
      </c>
      <c r="C266" s="1" cm="1">
        <f t="array" ref="C266">_xll.H($A266,25)/$B266</f>
        <v>-2412.1498022460937</v>
      </c>
      <c r="D266" s="1" cm="1">
        <f t="array" ref="D266">_xll.S($A266,25)/$B266</f>
        <v>368.49480627441409</v>
      </c>
      <c r="E266" s="1" cm="1">
        <f t="array" ref="E266">_xll.CP($A266,25)/$B266</f>
        <v>287.2376888481279</v>
      </c>
      <c r="F266" s="8" t="e" cm="1">
        <f t="array" ref="F266">IF(_xll.DE(A266)&gt;0,_xll.MW(A266)/(602.2*_xll.DE(A266)),"")/$B266</f>
        <v>#VALUE!</v>
      </c>
      <c r="H266" s="4" t="s">
        <v>1114</v>
      </c>
      <c r="I266" s="1" t="e" cm="1">
        <f t="array" ref="I266">_xll.H($H266,25)/$B266</f>
        <v>#VALUE!</v>
      </c>
      <c r="J266" s="1" t="e" cm="1">
        <f t="array" ref="J266">_xll.S($H266,25)/$B266</f>
        <v>#VALUE!</v>
      </c>
      <c r="K266" s="1" t="e" cm="1">
        <f t="array" ref="K266">_xll.CP($H266,25)/$B266</f>
        <v>#VALUE!</v>
      </c>
      <c r="L266" s="8" t="e" cm="1">
        <f t="array" ref="L266">IF(_xll.DE(H266)&gt;0,_xll.MW(H266)/(602.2*_xll.DE(H266)),"")/$B266</f>
        <v>#VALUE!</v>
      </c>
      <c r="N266" s="1" t="str">
        <f t="shared" si="40"/>
        <v/>
      </c>
      <c r="O266" s="1" t="str">
        <f t="shared" si="41"/>
        <v/>
      </c>
      <c r="P266" s="4" t="str">
        <f t="shared" si="42"/>
        <v>CsMg3Br7</v>
      </c>
      <c r="Q266" s="1" t="str">
        <f t="shared" si="43"/>
        <v/>
      </c>
      <c r="R266" s="1" t="str">
        <f t="shared" si="44"/>
        <v/>
      </c>
      <c r="T266" s="1" t="str">
        <f t="shared" si="45"/>
        <v/>
      </c>
      <c r="U266" s="1" t="str">
        <f t="shared" si="46"/>
        <v/>
      </c>
      <c r="W266" s="8" t="str">
        <f t="shared" si="47"/>
        <v/>
      </c>
      <c r="X266" s="8" t="str">
        <f t="shared" si="48"/>
        <v/>
      </c>
    </row>
    <row r="267" spans="1:24">
      <c r="A267" s="4" t="s">
        <v>239</v>
      </c>
      <c r="B267" s="4">
        <v>1</v>
      </c>
      <c r="C267" s="1" cm="1">
        <f t="array" ref="C267">_xll.H($A267,25)/$B267</f>
        <v>-2621.9999770507811</v>
      </c>
      <c r="D267" s="1" cm="1">
        <f t="array" ref="D267">_xll.S($A267,25)/$B267</f>
        <v>464.6000145263672</v>
      </c>
      <c r="E267" s="1" cm="1">
        <f t="array" ref="E267">_xll.CP($A267,25)/$B267</f>
        <v>296.64002014160155</v>
      </c>
      <c r="F267" s="8" t="e" cm="1">
        <f t="array" ref="F267">IF(_xll.DE(A267)&gt;0,_xll.MW(A267)/(602.2*_xll.DE(A267)),"")/$B267</f>
        <v>#VALUE!</v>
      </c>
      <c r="H267" s="4" t="s">
        <v>1115</v>
      </c>
      <c r="I267" s="1" t="e" cm="1">
        <f t="array" ref="I267">_xll.H($H267,25)/$B267</f>
        <v>#VALUE!</v>
      </c>
      <c r="J267" s="1" t="e" cm="1">
        <f t="array" ref="J267">_xll.S($H267,25)/$B267</f>
        <v>#VALUE!</v>
      </c>
      <c r="K267" s="1" t="e" cm="1">
        <f t="array" ref="K267">_xll.CP($H267,25)/$B267</f>
        <v>#VALUE!</v>
      </c>
      <c r="L267" s="8" t="e" cm="1">
        <f t="array" ref="L267">IF(_xll.DE(H267)&gt;0,_xll.MW(H267)/(602.2*_xll.DE(H267)),"")/$B267</f>
        <v>#VALUE!</v>
      </c>
      <c r="N267" s="1" t="str">
        <f t="shared" si="40"/>
        <v/>
      </c>
      <c r="O267" s="1" t="str">
        <f t="shared" si="41"/>
        <v/>
      </c>
      <c r="P267" s="4" t="str">
        <f t="shared" si="42"/>
        <v>*3RbBr*2MgBr2</v>
      </c>
      <c r="Q267" s="1" t="str">
        <f t="shared" si="43"/>
        <v/>
      </c>
      <c r="R267" s="1" t="str">
        <f t="shared" si="44"/>
        <v/>
      </c>
      <c r="T267" s="1" t="str">
        <f t="shared" si="45"/>
        <v/>
      </c>
      <c r="U267" s="1" t="str">
        <f t="shared" si="46"/>
        <v/>
      </c>
      <c r="W267" s="8" t="str">
        <f t="shared" si="47"/>
        <v/>
      </c>
      <c r="X267" s="8" t="str">
        <f t="shared" si="48"/>
        <v/>
      </c>
    </row>
    <row r="268" spans="1:24">
      <c r="A268" s="4" t="s">
        <v>283</v>
      </c>
      <c r="B268" s="4">
        <v>1</v>
      </c>
      <c r="C268" s="1" cm="1">
        <f t="array" ref="C268">_xll.H($A268,25)/$B268</f>
        <v>-2754.0000185546878</v>
      </c>
      <c r="D268" s="1" cm="1">
        <f t="array" ref="D268">_xll.S($A268,25)/$B268</f>
        <v>412.70002142333988</v>
      </c>
      <c r="E268" s="1" cm="1">
        <f t="array" ref="E268">_xll.CP($A268,25)/$B268</f>
        <v>314.77998657226561</v>
      </c>
      <c r="F268" s="8" t="e" cm="1">
        <f t="array" ref="F268">IF(_xll.DE(A268)&gt;0,_xll.MW(A268)/(602.2*_xll.DE(A268)),"")/$B268</f>
        <v>#VALUE!</v>
      </c>
      <c r="H268" s="4" t="s">
        <v>1116</v>
      </c>
      <c r="I268" s="1" t="e" cm="1">
        <f t="array" ref="I268">_xll.H($H268,25)/$B268</f>
        <v>#VALUE!</v>
      </c>
      <c r="J268" s="1" t="e" cm="1">
        <f t="array" ref="J268">_xll.S($H268,25)/$B268</f>
        <v>#VALUE!</v>
      </c>
      <c r="K268" s="1" t="e" cm="1">
        <f t="array" ref="K268">_xll.CP($H268,25)/$B268</f>
        <v>#VALUE!</v>
      </c>
      <c r="L268" s="8" t="e" cm="1">
        <f t="array" ref="L268">IF(_xll.DE(H268)&gt;0,_xll.MW(H268)/(602.2*_xll.DE(H268)),"")/$B268</f>
        <v>#VALUE!</v>
      </c>
      <c r="N268" s="1" t="str">
        <f t="shared" si="40"/>
        <v/>
      </c>
      <c r="O268" s="1" t="str">
        <f t="shared" si="41"/>
        <v/>
      </c>
      <c r="P268" s="4" t="str">
        <f t="shared" si="42"/>
        <v>*2NaBr*3MgBr2</v>
      </c>
      <c r="Q268" s="1" t="str">
        <f t="shared" si="43"/>
        <v/>
      </c>
      <c r="R268" s="1" t="str">
        <f t="shared" si="44"/>
        <v/>
      </c>
      <c r="T268" s="1" t="str">
        <f t="shared" si="45"/>
        <v/>
      </c>
      <c r="U268" s="1" t="str">
        <f t="shared" si="46"/>
        <v/>
      </c>
      <c r="W268" s="8" t="str">
        <f t="shared" si="47"/>
        <v/>
      </c>
      <c r="X268" s="8" t="str">
        <f t="shared" si="48"/>
        <v/>
      </c>
    </row>
    <row r="269" spans="1:24">
      <c r="A269" s="4" t="s">
        <v>386</v>
      </c>
      <c r="B269" s="4">
        <v>1</v>
      </c>
      <c r="C269" s="1" cm="1">
        <f t="array" ref="C269">_xll.H($A269,25)/$B269</f>
        <v>-510.44800000000004</v>
      </c>
      <c r="D269" s="1" cm="1">
        <f t="array" ref="D269">_xll.S($A269,25)/$B269</f>
        <v>499.988</v>
      </c>
      <c r="E269" s="1" cm="1">
        <f t="array" ref="E269">_xll.CP($A269,25)/$B269</f>
        <v>319.43810035688665</v>
      </c>
      <c r="F269" s="8" t="e" cm="1">
        <f t="array" ref="F269">IF(_xll.DE(A269)&gt;0,_xll.MW(A269)/(602.2*_xll.DE(A269)),"")/$B269</f>
        <v>#VALUE!</v>
      </c>
      <c r="H269" s="4" t="s">
        <v>1117</v>
      </c>
      <c r="I269" s="1" cm="1">
        <f t="array" ref="I269">_xll.H($H269,25)/$B269</f>
        <v>-476.976</v>
      </c>
      <c r="J269" s="1" cm="1">
        <f t="array" ref="J269">_xll.S($H269,25)/$B269</f>
        <v>495.38557446289065</v>
      </c>
      <c r="K269" s="1" cm="1">
        <f t="array" ref="K269">_xll.CP($H269,25)/$B269</f>
        <v>310.2033429468529</v>
      </c>
      <c r="L269" s="8" t="e" cm="1">
        <f t="array" ref="L269">IF(_xll.DE(H269)&gt;0,_xll.MW(H269)/(602.2*_xll.DE(H269)),"")/$B269</f>
        <v>#VALUE!</v>
      </c>
      <c r="N269" s="1">
        <f t="shared" si="40"/>
        <v>499.988</v>
      </c>
      <c r="O269" s="1">
        <f t="shared" si="41"/>
        <v>495.38557446289065</v>
      </c>
      <c r="P269" s="4" t="str">
        <f t="shared" si="42"/>
        <v>Cu6PS5Br</v>
      </c>
      <c r="Q269" s="1">
        <f t="shared" si="43"/>
        <v>-510.44800000000004</v>
      </c>
      <c r="R269" s="1">
        <f t="shared" si="44"/>
        <v>-476.976</v>
      </c>
      <c r="T269" s="1">
        <f t="shared" si="45"/>
        <v>319.43810035688665</v>
      </c>
      <c r="U269" s="1">
        <f t="shared" si="46"/>
        <v>310.2033429468529</v>
      </c>
      <c r="W269" s="8" t="str">
        <f t="shared" si="47"/>
        <v/>
      </c>
      <c r="X269" s="8" t="str">
        <f t="shared" si="48"/>
        <v/>
      </c>
    </row>
    <row r="270" spans="1:24">
      <c r="A270" s="4" t="s">
        <v>63</v>
      </c>
      <c r="B270" s="4">
        <v>1</v>
      </c>
      <c r="C270" s="1" cm="1">
        <f t="array" ref="C270">_xll.H($A270,25)/$B270</f>
        <v>-3048.0000761718752</v>
      </c>
      <c r="D270" s="1" cm="1">
        <f t="array" ref="D270">_xll.S($A270,25)/$B270</f>
        <v>459.20000122070314</v>
      </c>
      <c r="E270" s="1" cm="1">
        <f t="array" ref="E270">_xll.CP($A270,25)/$B270</f>
        <v>337.64000885009767</v>
      </c>
      <c r="F270" s="8" t="e" cm="1">
        <f t="array" ref="F270">IF(_xll.DE(A270)&gt;0,_xll.MW(A270)/(602.2*_xll.DE(A270)),"")/$B270</f>
        <v>#VALUE!</v>
      </c>
      <c r="H270" s="4" t="s">
        <v>1118</v>
      </c>
      <c r="I270" s="1" t="e" cm="1">
        <f t="array" ref="I270">_xll.H($H270,25)/$B270</f>
        <v>#VALUE!</v>
      </c>
      <c r="J270" s="1" t="e" cm="1">
        <f t="array" ref="J270">_xll.S($H270,25)/$B270</f>
        <v>#VALUE!</v>
      </c>
      <c r="K270" s="1" t="e" cm="1">
        <f t="array" ref="K270">_xll.CP($H270,25)/$B270</f>
        <v>#VALUE!</v>
      </c>
      <c r="L270" s="8" t="e" cm="1">
        <f t="array" ref="L270">IF(_xll.DE(H270)&gt;0,_xll.MW(H270)/(602.2*_xll.DE(H270)),"")/$B270</f>
        <v>#VALUE!</v>
      </c>
      <c r="N270" s="1" t="str">
        <f t="shared" si="40"/>
        <v/>
      </c>
      <c r="O270" s="1" t="str">
        <f t="shared" si="41"/>
        <v/>
      </c>
      <c r="P270" s="4" t="str">
        <f t="shared" si="42"/>
        <v>CsBr*4MgBr2</v>
      </c>
      <c r="Q270" s="1" t="str">
        <f t="shared" si="43"/>
        <v/>
      </c>
      <c r="R270" s="1" t="str">
        <f t="shared" si="44"/>
        <v/>
      </c>
      <c r="T270" s="1" t="str">
        <f t="shared" si="45"/>
        <v/>
      </c>
      <c r="U270" s="1" t="str">
        <f t="shared" si="46"/>
        <v/>
      </c>
      <c r="W270" s="8" t="str">
        <f t="shared" si="47"/>
        <v/>
      </c>
      <c r="X270" s="8" t="str">
        <f t="shared" si="48"/>
        <v/>
      </c>
    </row>
    <row r="271" spans="1:24">
      <c r="A271" s="4" t="s">
        <v>167</v>
      </c>
      <c r="B271" s="4">
        <v>1</v>
      </c>
      <c r="C271" s="1" cm="1">
        <f t="array" ref="C271">_xll.H($A271,25)/$B271</f>
        <v>-2830.8940424804687</v>
      </c>
      <c r="D271" s="1" cm="1">
        <f t="array" ref="D271">_xll.S($A271,25)/$B271</f>
        <v>376.14160638427734</v>
      </c>
      <c r="E271" s="1" cm="1">
        <f t="array" ref="E271">_xll.CP($A271,25)/$B271</f>
        <v>343.08800000000002</v>
      </c>
      <c r="F271" s="8" t="e" cm="1">
        <f t="array" ref="F271">IF(_xll.DE(A271)&gt;0,_xll.MW(A271)/(602.2*_xll.DE(A271)),"")/$B271</f>
        <v>#VALUE!</v>
      </c>
      <c r="H271" s="4" t="s">
        <v>1119</v>
      </c>
      <c r="I271" s="1" t="e" cm="1">
        <f t="array" ref="I271">_xll.H($H271,25)/$B271</f>
        <v>#VALUE!</v>
      </c>
      <c r="J271" s="1" t="e" cm="1">
        <f t="array" ref="J271">_xll.S($H271,25)/$B271</f>
        <v>#VALUE!</v>
      </c>
      <c r="K271" s="1" t="e" cm="1">
        <f t="array" ref="K271">_xll.CP($H271,25)/$B271</f>
        <v>#VALUE!</v>
      </c>
      <c r="L271" s="8" t="e" cm="1">
        <f t="array" ref="L271">IF(_xll.DE(H271)&gt;0,_xll.MW(H271)/(602.2*_xll.DE(H271)),"")/$B271</f>
        <v>#VALUE!</v>
      </c>
      <c r="N271" s="1" t="str">
        <f t="shared" si="40"/>
        <v/>
      </c>
      <c r="O271" s="1" t="str">
        <f t="shared" si="41"/>
        <v/>
      </c>
      <c r="P271" s="4" t="str">
        <f t="shared" si="42"/>
        <v>LuBr3*6H2O</v>
      </c>
      <c r="Q271" s="1" t="str">
        <f t="shared" si="43"/>
        <v/>
      </c>
      <c r="R271" s="1" t="str">
        <f t="shared" si="44"/>
        <v/>
      </c>
      <c r="T271" s="1" t="str">
        <f t="shared" si="45"/>
        <v/>
      </c>
      <c r="U271" s="1" t="str">
        <f t="shared" si="46"/>
        <v/>
      </c>
      <c r="W271" s="8" t="str">
        <f t="shared" si="47"/>
        <v/>
      </c>
      <c r="X271" s="8" t="str">
        <f t="shared" si="48"/>
        <v/>
      </c>
    </row>
    <row r="272" spans="1:24">
      <c r="A272" s="4" t="s">
        <v>112</v>
      </c>
      <c r="B272" s="4">
        <v>1</v>
      </c>
      <c r="C272" s="1" cm="1">
        <f t="array" ref="C272">_xll.H($A272,25)/$B272</f>
        <v>-2874.4079999999999</v>
      </c>
      <c r="D272" s="1" cm="1">
        <f t="array" ref="D272">_xll.S($A272,25)/$B272</f>
        <v>398.70169531250002</v>
      </c>
      <c r="E272" s="1" cm="1">
        <f t="array" ref="E272">_xll.CP($A272,25)/$B272</f>
        <v>343.0921549895105</v>
      </c>
      <c r="F272" s="8" t="e" cm="1">
        <f t="array" ref="F272">IF(_xll.DE(A272)&gt;0,_xll.MW(A272)/(602.2*_xll.DE(A272)),"")/$B272</f>
        <v>#VALUE!</v>
      </c>
      <c r="H272" s="4" t="s">
        <v>1120</v>
      </c>
      <c r="I272" s="1" t="e" cm="1">
        <f t="array" ref="I272">_xll.H($H272,25)/$B272</f>
        <v>#VALUE!</v>
      </c>
      <c r="J272" s="1" t="e" cm="1">
        <f t="array" ref="J272">_xll.S($H272,25)/$B272</f>
        <v>#VALUE!</v>
      </c>
      <c r="K272" s="1" t="e" cm="1">
        <f t="array" ref="K272">_xll.CP($H272,25)/$B272</f>
        <v>#VALUE!</v>
      </c>
      <c r="L272" s="8" t="e" cm="1">
        <f t="array" ref="L272">IF(_xll.DE(H272)&gt;0,_xll.MW(H272)/(602.2*_xll.DE(H272)),"")/$B272</f>
        <v>#VALUE!</v>
      </c>
      <c r="N272" s="1" t="str">
        <f t="shared" si="40"/>
        <v/>
      </c>
      <c r="O272" s="1" t="str">
        <f t="shared" si="41"/>
        <v/>
      </c>
      <c r="P272" s="4" t="str">
        <f t="shared" si="42"/>
        <v>ErBr3*6H2O</v>
      </c>
      <c r="Q272" s="1" t="str">
        <f t="shared" si="43"/>
        <v/>
      </c>
      <c r="R272" s="1" t="str">
        <f t="shared" si="44"/>
        <v/>
      </c>
      <c r="T272" s="1" t="str">
        <f t="shared" si="45"/>
        <v/>
      </c>
      <c r="U272" s="1" t="str">
        <f t="shared" si="46"/>
        <v/>
      </c>
      <c r="W272" s="8" t="str">
        <f t="shared" si="47"/>
        <v/>
      </c>
      <c r="X272" s="8" t="str">
        <f t="shared" si="48"/>
        <v/>
      </c>
    </row>
    <row r="273" spans="1:24">
      <c r="A273" s="4" t="s">
        <v>109</v>
      </c>
      <c r="B273" s="4">
        <v>1</v>
      </c>
      <c r="C273" s="1" cm="1">
        <f t="array" ref="C273">_xll.H($A273,25)/$B273</f>
        <v>-2869.9979965820312</v>
      </c>
      <c r="D273" s="1" cm="1">
        <f t="array" ref="D273">_xll.S($A273,25)/$B273</f>
        <v>401.66399999999999</v>
      </c>
      <c r="E273" s="1" cm="1">
        <f t="array" ref="E273">_xll.CP($A273,25)/$B273</f>
        <v>346.01792284300905</v>
      </c>
      <c r="F273" s="8" t="e" cm="1">
        <f t="array" ref="F273">IF(_xll.DE(A273)&gt;0,_xll.MW(A273)/(602.2*_xll.DE(A273)),"")/$B273</f>
        <v>#VALUE!</v>
      </c>
      <c r="H273" s="4" t="s">
        <v>1121</v>
      </c>
      <c r="I273" s="1" t="e" cm="1">
        <f t="array" ref="I273">_xll.H($H273,25)/$B273</f>
        <v>#VALUE!</v>
      </c>
      <c r="J273" s="1" t="e" cm="1">
        <f t="array" ref="J273">_xll.S($H273,25)/$B273</f>
        <v>#VALUE!</v>
      </c>
      <c r="K273" s="1" t="e" cm="1">
        <f t="array" ref="K273">_xll.CP($H273,25)/$B273</f>
        <v>#VALUE!</v>
      </c>
      <c r="L273" s="8" t="e" cm="1">
        <f t="array" ref="L273">IF(_xll.DE(H273)&gt;0,_xll.MW(H273)/(602.2*_xll.DE(H273)),"")/$B273</f>
        <v>#VALUE!</v>
      </c>
      <c r="N273" s="1" t="str">
        <f t="shared" si="40"/>
        <v/>
      </c>
      <c r="O273" s="1" t="str">
        <f t="shared" si="41"/>
        <v/>
      </c>
      <c r="P273" s="4" t="str">
        <f t="shared" si="42"/>
        <v>DyBr3*6H2O</v>
      </c>
      <c r="Q273" s="1" t="str">
        <f t="shared" si="43"/>
        <v/>
      </c>
      <c r="R273" s="1" t="str">
        <f t="shared" si="44"/>
        <v/>
      </c>
      <c r="T273" s="1" t="str">
        <f t="shared" si="45"/>
        <v/>
      </c>
      <c r="U273" s="1" t="str">
        <f t="shared" si="46"/>
        <v/>
      </c>
      <c r="W273" s="8" t="str">
        <f t="shared" si="47"/>
        <v/>
      </c>
      <c r="X273" s="8" t="str">
        <f t="shared" si="48"/>
        <v/>
      </c>
    </row>
    <row r="274" spans="1:24">
      <c r="A274" s="4" t="s">
        <v>310</v>
      </c>
      <c r="B274" s="4">
        <v>1</v>
      </c>
      <c r="C274" s="1" cm="1">
        <f t="array" ref="C274">_xll.H($A274,25)/$B274</f>
        <v>-2627.2419794921875</v>
      </c>
      <c r="D274" s="1" cm="1">
        <f t="array" ref="D274">_xll.S($A274,25)/$B274</f>
        <v>434.5499871826172</v>
      </c>
      <c r="E274" s="1" cm="1">
        <f t="array" ref="E274">_xll.CP($A274,25)/$B274</f>
        <v>346.96999176025395</v>
      </c>
      <c r="F274" s="8" t="e" cm="1">
        <f t="array" ref="F274">IF(_xll.DE(A274)&gt;0,_xll.MW(A274)/(602.2*_xll.DE(A274)),"")/$B274</f>
        <v>#VALUE!</v>
      </c>
      <c r="H274" s="4" t="s">
        <v>1122</v>
      </c>
      <c r="I274" s="1" t="e" cm="1">
        <f t="array" ref="I274">_xll.H($H274,25)/$B274</f>
        <v>#VALUE!</v>
      </c>
      <c r="J274" s="1" t="e" cm="1">
        <f t="array" ref="J274">_xll.S($H274,25)/$B274</f>
        <v>#VALUE!</v>
      </c>
      <c r="K274" s="1" t="e" cm="1">
        <f t="array" ref="K274">_xll.CP($H274,25)/$B274</f>
        <v>#VALUE!</v>
      </c>
      <c r="L274" s="8" t="e" cm="1">
        <f t="array" ref="L274">IF(_xll.DE(H274)&gt;0,_xll.MW(H274)/(602.2*_xll.DE(H274)),"")/$B274</f>
        <v>#VALUE!</v>
      </c>
      <c r="N274" s="1" t="str">
        <f t="shared" si="40"/>
        <v/>
      </c>
      <c r="O274" s="1" t="str">
        <f t="shared" si="41"/>
        <v/>
      </c>
      <c r="P274" s="4" t="str">
        <f t="shared" si="42"/>
        <v>*3KBr*2MgBr2</v>
      </c>
      <c r="Q274" s="1" t="str">
        <f t="shared" si="43"/>
        <v/>
      </c>
      <c r="R274" s="1" t="str">
        <f t="shared" si="44"/>
        <v/>
      </c>
      <c r="T274" s="1" t="str">
        <f t="shared" si="45"/>
        <v/>
      </c>
      <c r="U274" s="1" t="str">
        <f t="shared" si="46"/>
        <v/>
      </c>
      <c r="W274" s="8" t="str">
        <f t="shared" si="47"/>
        <v/>
      </c>
      <c r="X274" s="8" t="str">
        <f t="shared" si="48"/>
        <v/>
      </c>
    </row>
    <row r="275" spans="1:24">
      <c r="A275" s="4" t="s">
        <v>171</v>
      </c>
      <c r="B275" s="4">
        <v>1</v>
      </c>
      <c r="C275" s="1" cm="1">
        <f t="array" ref="C275">_xll.H($A275,25)/$B275</f>
        <v>-2878.1739575195315</v>
      </c>
      <c r="D275" s="1" cm="1">
        <f t="array" ref="D275">_xll.S($A275,25)/$B275</f>
        <v>406.18269573974607</v>
      </c>
      <c r="E275" s="1" cm="1">
        <f t="array" ref="E275">_xll.CP($A275,25)/$B275</f>
        <v>347.29811387772509</v>
      </c>
      <c r="F275" s="8" t="e" cm="1">
        <f t="array" ref="F275">IF(_xll.DE(A275)&gt;0,_xll.MW(A275)/(602.2*_xll.DE(A275)),"")/$B275</f>
        <v>#VALUE!</v>
      </c>
      <c r="H275" s="4" t="s">
        <v>1123</v>
      </c>
      <c r="I275" s="1" t="e" cm="1">
        <f t="array" ref="I275">_xll.H($H275,25)/$B275</f>
        <v>#VALUE!</v>
      </c>
      <c r="J275" s="1" t="e" cm="1">
        <f t="array" ref="J275">_xll.S($H275,25)/$B275</f>
        <v>#VALUE!</v>
      </c>
      <c r="K275" s="1" t="e" cm="1">
        <f t="array" ref="K275">_xll.CP($H275,25)/$B275</f>
        <v>#VALUE!</v>
      </c>
      <c r="L275" s="8" t="e" cm="1">
        <f t="array" ref="L275">IF(_xll.DE(H275)&gt;0,_xll.MW(H275)/(602.2*_xll.DE(H275)),"")/$B275</f>
        <v>#VALUE!</v>
      </c>
      <c r="N275" s="1" t="str">
        <f t="shared" si="40"/>
        <v/>
      </c>
      <c r="O275" s="1" t="str">
        <f t="shared" si="41"/>
        <v/>
      </c>
      <c r="P275" s="4" t="str">
        <f t="shared" si="42"/>
        <v>HoBr3*6H2O</v>
      </c>
      <c r="Q275" s="1" t="str">
        <f t="shared" si="43"/>
        <v/>
      </c>
      <c r="R275" s="1" t="str">
        <f t="shared" si="44"/>
        <v/>
      </c>
      <c r="T275" s="1" t="str">
        <f t="shared" si="45"/>
        <v/>
      </c>
      <c r="U275" s="1" t="str">
        <f t="shared" si="46"/>
        <v/>
      </c>
      <c r="W275" s="8" t="str">
        <f t="shared" si="47"/>
        <v/>
      </c>
      <c r="X275" s="8" t="str">
        <f t="shared" si="48"/>
        <v/>
      </c>
    </row>
    <row r="276" spans="1:24">
      <c r="A276" s="4" t="s">
        <v>406</v>
      </c>
      <c r="B276" s="4">
        <v>1</v>
      </c>
      <c r="C276" s="1" cm="1">
        <f t="array" ref="C276">_xll.H($A276,25)/$B276</f>
        <v>-3136.2999946289065</v>
      </c>
      <c r="D276" s="1" cm="1">
        <f t="array" ref="D276">_xll.S($A276,25)/$B276</f>
        <v>494.5000113525391</v>
      </c>
      <c r="E276" s="1" cm="1">
        <f t="array" ref="E276">_xll.CP($A276,25)/$B276</f>
        <v>372.47000848388672</v>
      </c>
      <c r="F276" s="8" t="e" cm="1">
        <f t="array" ref="F276">IF(_xll.DE(A276)&gt;0,_xll.MW(A276)/(602.2*_xll.DE(A276)),"")/$B276</f>
        <v>#VALUE!</v>
      </c>
      <c r="H276" s="4" t="s">
        <v>1124</v>
      </c>
      <c r="I276" s="1" t="e" cm="1">
        <f t="array" ref="I276">_xll.H($H276,25)/$B276</f>
        <v>#VALUE!</v>
      </c>
      <c r="J276" s="1" t="e" cm="1">
        <f t="array" ref="J276">_xll.S($H276,25)/$B276</f>
        <v>#VALUE!</v>
      </c>
      <c r="K276" s="1" t="e" cm="1">
        <f t="array" ref="K276">_xll.CP($H276,25)/$B276</f>
        <v>#VALUE!</v>
      </c>
      <c r="L276" s="8" t="e" cm="1">
        <f t="array" ref="L276">IF(_xll.DE(H276)&gt;0,_xll.MW(H276)/(602.2*_xll.DE(H276)),"")/$B276</f>
        <v>#VALUE!</v>
      </c>
      <c r="N276" s="1" t="str">
        <f t="shared" si="40"/>
        <v/>
      </c>
      <c r="O276" s="1" t="str">
        <f t="shared" si="41"/>
        <v/>
      </c>
      <c r="P276" s="4" t="str">
        <f t="shared" si="42"/>
        <v>NdAl3Br12</v>
      </c>
      <c r="Q276" s="1" t="str">
        <f t="shared" si="43"/>
        <v/>
      </c>
      <c r="R276" s="1" t="str">
        <f t="shared" si="44"/>
        <v/>
      </c>
      <c r="T276" s="1" t="str">
        <f t="shared" si="45"/>
        <v/>
      </c>
      <c r="U276" s="1" t="str">
        <f t="shared" si="46"/>
        <v/>
      </c>
      <c r="W276" s="8" t="str">
        <f t="shared" si="47"/>
        <v/>
      </c>
      <c r="X276" s="8" t="str">
        <f t="shared" si="48"/>
        <v/>
      </c>
    </row>
    <row r="277" spans="1:24">
      <c r="A277" s="4" t="s">
        <v>30</v>
      </c>
      <c r="B277" s="4">
        <v>1</v>
      </c>
      <c r="C277" s="1" cm="1">
        <f t="array" ref="C277">_xll.H($A277,25)/$B277</f>
        <v>-3104.9999257812501</v>
      </c>
      <c r="D277" s="1" cm="1">
        <f t="array" ref="D277">_xll.S($A277,25)/$B277</f>
        <v>522.09997650146488</v>
      </c>
      <c r="E277" s="1" cm="1">
        <f t="array" ref="E277">_xll.CP($A277,25)/$B277</f>
        <v>374.10001025390625</v>
      </c>
      <c r="F277" s="8" t="e" cm="1">
        <f t="array" ref="F277">IF(_xll.DE(A277)&gt;0,_xll.MW(A277)/(602.2*_xll.DE(A277)),"")/$B277</f>
        <v>#VALUE!</v>
      </c>
      <c r="H277" s="4" t="s">
        <v>1125</v>
      </c>
      <c r="I277" s="1" t="e" cm="1">
        <f t="array" ref="I277">_xll.H($H277,25)/$B277</f>
        <v>#VALUE!</v>
      </c>
      <c r="J277" s="1" t="e" cm="1">
        <f t="array" ref="J277">_xll.S($H277,25)/$B277</f>
        <v>#VALUE!</v>
      </c>
      <c r="K277" s="1" t="e" cm="1">
        <f t="array" ref="K277">_xll.CP($H277,25)/$B277</f>
        <v>#VALUE!</v>
      </c>
      <c r="L277" s="8" t="e" cm="1">
        <f t="array" ref="L277">IF(_xll.DE(H277)&gt;0,_xll.MW(H277)/(602.2*_xll.DE(H277)),"")/$B277</f>
        <v>#VALUE!</v>
      </c>
      <c r="N277" s="1" t="str">
        <f t="shared" si="40"/>
        <v/>
      </c>
      <c r="O277" s="1" t="str">
        <f t="shared" si="41"/>
        <v/>
      </c>
      <c r="P277" s="4" t="str">
        <f t="shared" si="42"/>
        <v>*6NaBr*MgBr2</v>
      </c>
      <c r="Q277" s="1" t="str">
        <f t="shared" si="43"/>
        <v/>
      </c>
      <c r="R277" s="1" t="str">
        <f t="shared" si="44"/>
        <v/>
      </c>
      <c r="T277" s="1" t="str">
        <f t="shared" si="45"/>
        <v/>
      </c>
      <c r="U277" s="1" t="str">
        <f t="shared" si="46"/>
        <v/>
      </c>
      <c r="W277" s="8" t="str">
        <f t="shared" si="47"/>
        <v/>
      </c>
      <c r="X277" s="8" t="str">
        <f t="shared" si="48"/>
        <v/>
      </c>
    </row>
    <row r="278" spans="1:24">
      <c r="A278" s="4" t="s">
        <v>173</v>
      </c>
      <c r="B278" s="4">
        <v>1</v>
      </c>
      <c r="C278" s="1" cm="1">
        <f t="array" ref="C278">_xll.H($A278,25)/$B278</f>
        <v>-3164.999875</v>
      </c>
      <c r="D278" s="1" cm="1">
        <f t="array" ref="D278">_xll.S($A278,25)/$B278</f>
        <v>462.80060595703128</v>
      </c>
      <c r="E278" s="1" cm="1">
        <f t="array" ref="E278">_xll.CP($A278,25)/$B278</f>
        <v>430.99799871826173</v>
      </c>
      <c r="F278" s="8" t="e" cm="1">
        <f t="array" ref="F278">IF(_xll.DE(A278)&gt;0,_xll.MW(A278)/(602.2*_xll.DE(A278)),"")/$B278</f>
        <v>#VALUE!</v>
      </c>
      <c r="H278" s="4" t="s">
        <v>1126</v>
      </c>
      <c r="I278" s="1" t="e" cm="1">
        <f t="array" ref="I278">_xll.H($H278,25)/$B278</f>
        <v>#VALUE!</v>
      </c>
      <c r="J278" s="1" t="e" cm="1">
        <f t="array" ref="J278">_xll.S($H278,25)/$B278</f>
        <v>#VALUE!</v>
      </c>
      <c r="K278" s="1" t="e" cm="1">
        <f t="array" ref="K278">_xll.CP($H278,25)/$B278</f>
        <v>#VALUE!</v>
      </c>
      <c r="L278" s="8" t="e" cm="1">
        <f t="array" ref="L278">IF(_xll.DE(H278)&gt;0,_xll.MW(H278)/(602.2*_xll.DE(H278)),"")/$B278</f>
        <v>#VALUE!</v>
      </c>
      <c r="N278" s="1" t="str">
        <f t="shared" si="40"/>
        <v/>
      </c>
      <c r="O278" s="1" t="str">
        <f t="shared" si="41"/>
        <v/>
      </c>
      <c r="P278" s="4" t="str">
        <f t="shared" si="42"/>
        <v>LaBr3*7H2O</v>
      </c>
      <c r="Q278" s="1" t="str">
        <f t="shared" si="43"/>
        <v/>
      </c>
      <c r="R278" s="1" t="str">
        <f t="shared" si="44"/>
        <v/>
      </c>
      <c r="T278" s="1" t="str">
        <f t="shared" si="45"/>
        <v/>
      </c>
      <c r="U278" s="1" t="str">
        <f t="shared" si="46"/>
        <v/>
      </c>
      <c r="W278" s="8" t="str">
        <f t="shared" si="47"/>
        <v/>
      </c>
      <c r="X278" s="8" t="str">
        <f t="shared" si="48"/>
        <v/>
      </c>
    </row>
    <row r="279" spans="1:24">
      <c r="A279" s="4" t="s">
        <v>218</v>
      </c>
      <c r="B279" s="4">
        <v>1</v>
      </c>
      <c r="C279" s="1" cm="1">
        <f t="array" ref="C279">_xll.H($A279,25)/$B279</f>
        <v>-5854.3996894531256</v>
      </c>
      <c r="D279" s="1" cm="1">
        <f t="array" ref="D279">_xll.S($A279,25)/$B279</f>
        <v>464.99998950195317</v>
      </c>
      <c r="E279" s="1" cm="1">
        <f t="array" ref="E279">_xll.CP($A279,25)/$B279</f>
        <v>0</v>
      </c>
      <c r="F279" s="8" t="e" cm="1">
        <f t="array" ref="F279">IF(_xll.DE(A279)&gt;0,_xll.MW(A279)/(602.2*_xll.DE(A279)),"")/$B279</f>
        <v>#VALUE!</v>
      </c>
      <c r="H279" s="4" t="s">
        <v>1127</v>
      </c>
      <c r="I279" s="1" t="e" cm="1">
        <f t="array" ref="I279">_xll.H($H279,25)/$B279</f>
        <v>#VALUE!</v>
      </c>
      <c r="J279" s="1" t="e" cm="1">
        <f t="array" ref="J279">_xll.S($H279,25)/$B279</f>
        <v>#VALUE!</v>
      </c>
      <c r="K279" s="1" t="e" cm="1">
        <f t="array" ref="K279">_xll.CP($H279,25)/$B279</f>
        <v>#VALUE!</v>
      </c>
      <c r="L279" s="8" t="e" cm="1">
        <f t="array" ref="L279">IF(_xll.DE(H279)&gt;0,_xll.MW(H279)/(602.2*_xll.DE(H279)),"")/$B279</f>
        <v>#VALUE!</v>
      </c>
      <c r="N279" s="1" t="str">
        <f t="shared" si="40"/>
        <v/>
      </c>
      <c r="O279" s="1" t="str">
        <f t="shared" si="41"/>
        <v/>
      </c>
      <c r="P279" s="4" t="str">
        <f t="shared" si="42"/>
        <v>U5O12Br</v>
      </c>
      <c r="Q279" s="1" t="str">
        <f t="shared" si="43"/>
        <v/>
      </c>
      <c r="R279" s="1" t="str">
        <f t="shared" si="44"/>
        <v/>
      </c>
      <c r="T279" s="1" t="str">
        <f t="shared" si="45"/>
        <v/>
      </c>
      <c r="U279" s="1" t="str">
        <f t="shared" si="46"/>
        <v/>
      </c>
      <c r="W279" s="8" t="str">
        <f t="shared" si="47"/>
        <v/>
      </c>
      <c r="X279" s="8" t="str">
        <f t="shared" si="48"/>
        <v/>
      </c>
    </row>
    <row r="280" spans="1:24">
      <c r="A280" s="4" t="s">
        <v>100</v>
      </c>
      <c r="B280" s="4">
        <v>1</v>
      </c>
      <c r="C280" s="1" cm="1">
        <f t="array" ref="C280">_xll.H($A280,25)/$B280</f>
        <v>-3183.9999951171876</v>
      </c>
      <c r="D280" s="1" cm="1">
        <f t="array" ref="D280">_xll.S($A280,25)/$B280</f>
        <v>419.65521276855469</v>
      </c>
      <c r="E280" s="1" cm="1">
        <f t="array" ref="E280">_xll.CP($A280,25)/$B280</f>
        <v>0</v>
      </c>
      <c r="F280" s="8" t="e" cm="1">
        <f t="array" ref="F280">IF(_xll.DE(A280)&gt;0,_xll.MW(A280)/(602.2*_xll.DE(A280)),"")/$B280</f>
        <v>#VALUE!</v>
      </c>
      <c r="H280" s="4" t="s">
        <v>1128</v>
      </c>
      <c r="I280" s="1" t="e" cm="1">
        <f t="array" ref="I280">_xll.H($H280,25)/$B280</f>
        <v>#VALUE!</v>
      </c>
      <c r="J280" s="1" t="e" cm="1">
        <f t="array" ref="J280">_xll.S($H280,25)/$B280</f>
        <v>#VALUE!</v>
      </c>
      <c r="K280" s="1" t="e" cm="1">
        <f t="array" ref="K280">_xll.CP($H280,25)/$B280</f>
        <v>#VALUE!</v>
      </c>
      <c r="L280" s="8" t="e" cm="1">
        <f t="array" ref="L280">IF(_xll.DE(H280)&gt;0,_xll.MW(H280)/(602.2*_xll.DE(H280)),"")/$B280</f>
        <v>#VALUE!</v>
      </c>
      <c r="N280" s="1" t="str">
        <f t="shared" si="40"/>
        <v/>
      </c>
      <c r="O280" s="1" t="str">
        <f t="shared" si="41"/>
        <v/>
      </c>
      <c r="P280" s="4" t="str">
        <f t="shared" si="42"/>
        <v>PrBr3*7H2O</v>
      </c>
      <c r="Q280" s="1" t="str">
        <f t="shared" si="43"/>
        <v/>
      </c>
      <c r="R280" s="1" t="str">
        <f t="shared" si="44"/>
        <v/>
      </c>
      <c r="T280" s="1" t="str">
        <f t="shared" si="45"/>
        <v/>
      </c>
      <c r="U280" s="1" t="str">
        <f t="shared" si="46"/>
        <v/>
      </c>
      <c r="W280" s="8" t="str">
        <f t="shared" si="47"/>
        <v/>
      </c>
      <c r="X280" s="8" t="str">
        <f t="shared" si="48"/>
        <v/>
      </c>
    </row>
    <row r="281" spans="1:24">
      <c r="A281" s="4" t="s">
        <v>354</v>
      </c>
      <c r="B281" s="4">
        <v>1</v>
      </c>
      <c r="C281" s="1" cm="1">
        <f t="array" ref="C281">_xll.H($A281,25)/$B281</f>
        <v>-3173.3969873046876</v>
      </c>
      <c r="D281" s="1" cm="1">
        <f t="array" ref="D281">_xll.S($A281,25)/$B281</f>
        <v>422.584</v>
      </c>
      <c r="E281" s="1" cm="1">
        <f t="array" ref="E281">_xll.CP($A281,25)/$B281</f>
        <v>0</v>
      </c>
      <c r="F281" s="8" t="e" cm="1">
        <f t="array" ref="F281">IF(_xll.DE(A281)&gt;0,_xll.MW(A281)/(602.2*_xll.DE(A281)),"")/$B281</f>
        <v>#VALUE!</v>
      </c>
      <c r="H281" s="4" t="s">
        <v>1129</v>
      </c>
      <c r="I281" s="1" t="e" cm="1">
        <f t="array" ref="I281">_xll.H($H281,25)/$B281</f>
        <v>#VALUE!</v>
      </c>
      <c r="J281" s="1" t="e" cm="1">
        <f t="array" ref="J281">_xll.S($H281,25)/$B281</f>
        <v>#VALUE!</v>
      </c>
      <c r="K281" s="1" t="e" cm="1">
        <f t="array" ref="K281">_xll.CP($H281,25)/$B281</f>
        <v>#VALUE!</v>
      </c>
      <c r="L281" s="8" t="e" cm="1">
        <f t="array" ref="L281">IF(_xll.DE(H281)&gt;0,_xll.MW(H281)/(602.2*_xll.DE(H281)),"")/$B281</f>
        <v>#VALUE!</v>
      </c>
      <c r="N281" s="1" t="str">
        <f t="shared" si="40"/>
        <v/>
      </c>
      <c r="O281" s="1" t="str">
        <f t="shared" si="41"/>
        <v/>
      </c>
      <c r="P281" s="4" t="str">
        <f t="shared" si="42"/>
        <v>CeBr3*7H2O</v>
      </c>
      <c r="Q281" s="1" t="str">
        <f t="shared" si="43"/>
        <v/>
      </c>
      <c r="R281" s="1" t="str">
        <f t="shared" si="44"/>
        <v/>
      </c>
      <c r="T281" s="1" t="str">
        <f t="shared" si="45"/>
        <v/>
      </c>
      <c r="U281" s="1" t="str">
        <f t="shared" si="46"/>
        <v/>
      </c>
      <c r="W281" s="8" t="str">
        <f t="shared" si="47"/>
        <v/>
      </c>
      <c r="X281" s="8" t="str">
        <f t="shared" si="48"/>
        <v/>
      </c>
    </row>
    <row r="282" spans="1:24">
      <c r="A282" s="4" t="s">
        <v>422</v>
      </c>
      <c r="B282" s="4">
        <v>1</v>
      </c>
      <c r="C282" s="1" cm="1">
        <f t="array" ref="C282">_xll.H($A282,25)/$B282</f>
        <v>-2892.8182128906251</v>
      </c>
      <c r="D282" s="1" cm="1">
        <f t="array" ref="D282">_xll.S($A282,25)/$B282</f>
        <v>376.56</v>
      </c>
      <c r="E282" s="1" cm="1">
        <f t="array" ref="E282">_xll.CP($A282,25)/$B282</f>
        <v>0</v>
      </c>
      <c r="F282" s="8" t="e" cm="1">
        <f t="array" ref="F282">IF(_xll.DE(A282)&gt;0,_xll.MW(A282)/(602.2*_xll.DE(A282)),"")/$B282</f>
        <v>#VALUE!</v>
      </c>
      <c r="H282" s="4" t="s">
        <v>1130</v>
      </c>
      <c r="I282" s="1" t="e" cm="1">
        <f t="array" ref="I282">_xll.H($H282,25)/$B282</f>
        <v>#VALUE!</v>
      </c>
      <c r="J282" s="1" t="e" cm="1">
        <f t="array" ref="J282">_xll.S($H282,25)/$B282</f>
        <v>#VALUE!</v>
      </c>
      <c r="K282" s="1" t="e" cm="1">
        <f t="array" ref="K282">_xll.CP($H282,25)/$B282</f>
        <v>#VALUE!</v>
      </c>
      <c r="L282" s="8" t="e" cm="1">
        <f t="array" ref="L282">IF(_xll.DE(H282)&gt;0,_xll.MW(H282)/(602.2*_xll.DE(H282)),"")/$B282</f>
        <v>#VALUE!</v>
      </c>
      <c r="N282" s="1" t="str">
        <f t="shared" si="40"/>
        <v/>
      </c>
      <c r="O282" s="1" t="str">
        <f t="shared" si="41"/>
        <v/>
      </c>
      <c r="P282" s="4" t="str">
        <f t="shared" si="42"/>
        <v>YBr3*6H2O</v>
      </c>
      <c r="Q282" s="1" t="str">
        <f t="shared" si="43"/>
        <v/>
      </c>
      <c r="R282" s="1" t="str">
        <f t="shared" si="44"/>
        <v/>
      </c>
      <c r="T282" s="1" t="str">
        <f t="shared" si="45"/>
        <v/>
      </c>
      <c r="U282" s="1" t="str">
        <f t="shared" si="46"/>
        <v/>
      </c>
      <c r="W282" s="8" t="str">
        <f t="shared" si="47"/>
        <v/>
      </c>
      <c r="X282" s="8" t="str">
        <f t="shared" si="48"/>
        <v/>
      </c>
    </row>
    <row r="283" spans="1:24">
      <c r="A283" s="4" t="s">
        <v>98</v>
      </c>
      <c r="B283" s="4">
        <v>1</v>
      </c>
      <c r="C283" s="1" cm="1">
        <f t="array" ref="C283">_xll.H($A283,25)/$B283</f>
        <v>-2877.7548935546874</v>
      </c>
      <c r="D283" s="1" cm="1">
        <f t="array" ref="D283">_xll.S($A283,25)/$B283</f>
        <v>380.32560638427736</v>
      </c>
      <c r="E283" s="1" cm="1">
        <f t="array" ref="E283">_xll.CP($A283,25)/$B283</f>
        <v>0</v>
      </c>
      <c r="F283" s="8" t="e" cm="1">
        <f t="array" ref="F283">IF(_xll.DE(A283)&gt;0,_xll.MW(A283)/(602.2*_xll.DE(A283)),"")/$B283</f>
        <v>#VALUE!</v>
      </c>
      <c r="H283" s="4" t="s">
        <v>1131</v>
      </c>
      <c r="I283" s="1" t="e" cm="1">
        <f t="array" ref="I283">_xll.H($H283,25)/$B283</f>
        <v>#VALUE!</v>
      </c>
      <c r="J283" s="1" t="e" cm="1">
        <f t="array" ref="J283">_xll.S($H283,25)/$B283</f>
        <v>#VALUE!</v>
      </c>
      <c r="K283" s="1" t="e" cm="1">
        <f t="array" ref="K283">_xll.CP($H283,25)/$B283</f>
        <v>#VALUE!</v>
      </c>
      <c r="L283" s="8" t="e" cm="1">
        <f t="array" ref="L283">IF(_xll.DE(H283)&gt;0,_xll.MW(H283)/(602.2*_xll.DE(H283)),"")/$B283</f>
        <v>#VALUE!</v>
      </c>
      <c r="N283" s="1" t="str">
        <f t="shared" si="40"/>
        <v/>
      </c>
      <c r="O283" s="1" t="str">
        <f t="shared" si="41"/>
        <v/>
      </c>
      <c r="P283" s="4" t="str">
        <f t="shared" si="42"/>
        <v>PrBr3*6H2O</v>
      </c>
      <c r="Q283" s="1" t="str">
        <f t="shared" si="43"/>
        <v/>
      </c>
      <c r="R283" s="1" t="str">
        <f t="shared" si="44"/>
        <v/>
      </c>
      <c r="T283" s="1" t="str">
        <f t="shared" si="45"/>
        <v/>
      </c>
      <c r="U283" s="1" t="str">
        <f t="shared" si="46"/>
        <v/>
      </c>
      <c r="W283" s="8" t="str">
        <f t="shared" si="47"/>
        <v/>
      </c>
      <c r="X283" s="8" t="str">
        <f t="shared" si="48"/>
        <v/>
      </c>
    </row>
    <row r="284" spans="1:24">
      <c r="A284" s="4" t="s">
        <v>141</v>
      </c>
      <c r="B284" s="4">
        <v>1</v>
      </c>
      <c r="C284" s="1" cm="1">
        <f t="array" ref="C284">_xll.H($A284,25)/$B284</f>
        <v>-2871.0000727539064</v>
      </c>
      <c r="D284" s="1" cm="1">
        <f t="array" ref="D284">_xll.S($A284,25)/$B284</f>
        <v>404.00000708007815</v>
      </c>
      <c r="E284" s="1" cm="1">
        <f t="array" ref="E284">_xll.CP($A284,25)/$B284</f>
        <v>0</v>
      </c>
      <c r="F284" s="8" t="e" cm="1">
        <f t="array" ref="F284">IF(_xll.DE(A284)&gt;0,_xll.MW(A284)/(602.2*_xll.DE(A284)),"")/$B284</f>
        <v>#VALUE!</v>
      </c>
      <c r="H284" s="4" t="s">
        <v>1132</v>
      </c>
      <c r="I284" s="1" t="e" cm="1">
        <f t="array" ref="I284">_xll.H($H284,25)/$B284</f>
        <v>#VALUE!</v>
      </c>
      <c r="J284" s="1" t="e" cm="1">
        <f t="array" ref="J284">_xll.S($H284,25)/$B284</f>
        <v>#VALUE!</v>
      </c>
      <c r="K284" s="1" t="e" cm="1">
        <f t="array" ref="K284">_xll.CP($H284,25)/$B284</f>
        <v>#VALUE!</v>
      </c>
      <c r="L284" s="8" t="e" cm="1">
        <f t="array" ref="L284">IF(_xll.DE(H284)&gt;0,_xll.MW(H284)/(602.2*_xll.DE(H284)),"")/$B284</f>
        <v>#VALUE!</v>
      </c>
      <c r="N284" s="1" t="str">
        <f t="shared" si="40"/>
        <v/>
      </c>
      <c r="O284" s="1" t="str">
        <f t="shared" si="41"/>
        <v/>
      </c>
      <c r="P284" s="4" t="str">
        <f t="shared" si="42"/>
        <v>TbBr3*6H2O</v>
      </c>
      <c r="Q284" s="1" t="str">
        <f t="shared" si="43"/>
        <v/>
      </c>
      <c r="R284" s="1" t="str">
        <f t="shared" si="44"/>
        <v/>
      </c>
      <c r="T284" s="1" t="str">
        <f t="shared" si="45"/>
        <v/>
      </c>
      <c r="U284" s="1" t="str">
        <f t="shared" si="46"/>
        <v/>
      </c>
      <c r="W284" s="8" t="str">
        <f t="shared" si="47"/>
        <v/>
      </c>
      <c r="X284" s="8" t="str">
        <f t="shared" si="48"/>
        <v/>
      </c>
    </row>
    <row r="285" spans="1:24">
      <c r="A285" s="1" t="s">
        <v>400</v>
      </c>
      <c r="B285" s="4">
        <v>1</v>
      </c>
      <c r="C285" s="1" cm="1">
        <f t="array" ref="C285">_xll.H($A285,25)/$B285</f>
        <v>-2773.6000053710941</v>
      </c>
      <c r="D285" s="1" cm="1">
        <f t="array" ref="D285">_xll.S($A285,25)/$B285</f>
        <v>420.10000537109374</v>
      </c>
      <c r="E285" s="1" cm="1">
        <f t="array" ref="E285">_xll.CP($A285,25)/$B285</f>
        <v>0</v>
      </c>
      <c r="F285" s="8" t="e" cm="1">
        <f t="array" ref="F285">IF(_xll.DE(A285)&gt;0,_xll.MW(A285)/(602.2*_xll.DE(A285)),"")/$B285</f>
        <v>#VALUE!</v>
      </c>
      <c r="H285" s="1" t="s">
        <v>1133</v>
      </c>
      <c r="I285" s="1" t="e" cm="1">
        <f t="array" ref="I285">_xll.H($H285,25)/$B285</f>
        <v>#VALUE!</v>
      </c>
      <c r="J285" s="1" t="e" cm="1">
        <f t="array" ref="J285">_xll.S($H285,25)/$B285</f>
        <v>#VALUE!</v>
      </c>
      <c r="K285" s="1" t="e" cm="1">
        <f t="array" ref="K285">_xll.CP($H285,25)/$B285</f>
        <v>#VALUE!</v>
      </c>
      <c r="L285" s="8" t="e" cm="1">
        <f t="array" ref="L285">IF(_xll.DE(H285)&gt;0,_xll.MW(H285)/(602.2*_xll.DE(H285)),"")/$B285</f>
        <v>#VALUE!</v>
      </c>
      <c r="N285" s="1" t="str">
        <f t="shared" si="40"/>
        <v/>
      </c>
      <c r="O285" s="1" t="str">
        <f t="shared" si="41"/>
        <v/>
      </c>
      <c r="P285" s="4" t="str">
        <f t="shared" si="42"/>
        <v>PuBr3*6H2O</v>
      </c>
      <c r="Q285" s="1" t="str">
        <f t="shared" si="43"/>
        <v/>
      </c>
      <c r="R285" s="1" t="str">
        <f t="shared" si="44"/>
        <v/>
      </c>
      <c r="T285" s="1" t="str">
        <f t="shared" si="45"/>
        <v/>
      </c>
      <c r="U285" s="1" t="str">
        <f t="shared" si="46"/>
        <v/>
      </c>
      <c r="W285" s="8" t="str">
        <f t="shared" si="47"/>
        <v/>
      </c>
      <c r="X285" s="8" t="str">
        <f t="shared" si="48"/>
        <v/>
      </c>
    </row>
    <row r="286" spans="1:24">
      <c r="A286" s="4" t="s">
        <v>394</v>
      </c>
      <c r="B286" s="4">
        <v>1</v>
      </c>
      <c r="C286" s="1" cm="1">
        <f t="array" ref="C286">_xll.H($A286,25)/$B286</f>
        <v>-2716.2528510742191</v>
      </c>
      <c r="D286" s="1" cm="1">
        <f t="array" ref="D286">_xll.S($A286,25)/$B286</f>
        <v>1573.3719531250003</v>
      </c>
      <c r="E286" s="1" cm="1">
        <f t="array" ref="E286">_xll.CP($A286,25)/$B286</f>
        <v>0</v>
      </c>
      <c r="F286" s="8" t="e" cm="1">
        <f t="array" ref="F286">IF(_xll.DE(A286)&gt;0,_xll.MW(A286)/(602.2*_xll.DE(A286)),"")/$B286</f>
        <v>#VALUE!</v>
      </c>
      <c r="H286" s="4" t="s">
        <v>1134</v>
      </c>
      <c r="I286" s="1" t="e" cm="1">
        <f t="array" ref="I286">_xll.H($H286,25)/$B286</f>
        <v>#VALUE!</v>
      </c>
      <c r="J286" s="1" t="e" cm="1">
        <f t="array" ref="J286">_xll.S($H286,25)/$B286</f>
        <v>#VALUE!</v>
      </c>
      <c r="K286" s="1" t="e" cm="1">
        <f t="array" ref="K286">_xll.CP($H286,25)/$B286</f>
        <v>#VALUE!</v>
      </c>
      <c r="L286" s="8" t="e" cm="1">
        <f t="array" ref="L286">IF(_xll.DE(H286)&gt;0,_xll.MW(H286)/(602.2*_xll.DE(H286)),"")/$B286</f>
        <v>#VALUE!</v>
      </c>
      <c r="N286" s="1" t="str">
        <f t="shared" si="40"/>
        <v/>
      </c>
      <c r="O286" s="1" t="str">
        <f t="shared" si="41"/>
        <v/>
      </c>
      <c r="P286" s="4" t="str">
        <f t="shared" si="42"/>
        <v>CeBr3*20NH3</v>
      </c>
      <c r="Q286" s="1" t="str">
        <f t="shared" si="43"/>
        <v/>
      </c>
      <c r="R286" s="1" t="str">
        <f t="shared" si="44"/>
        <v/>
      </c>
      <c r="T286" s="1" t="str">
        <f t="shared" si="45"/>
        <v/>
      </c>
      <c r="U286" s="1" t="str">
        <f t="shared" si="46"/>
        <v/>
      </c>
      <c r="W286" s="8" t="str">
        <f t="shared" si="47"/>
        <v/>
      </c>
      <c r="X286" s="8" t="str">
        <f t="shared" si="48"/>
        <v/>
      </c>
    </row>
    <row r="287" spans="1:24">
      <c r="A287" s="4" t="s">
        <v>296</v>
      </c>
      <c r="B287" s="4">
        <v>1</v>
      </c>
      <c r="C287" s="1" cm="1">
        <f t="array" ref="C287">_xll.H($A287,25)/$B287</f>
        <v>-2646.4640170898438</v>
      </c>
      <c r="D287" s="1" cm="1">
        <f t="array" ref="D287">_xll.S($A287,25)/$B287</f>
        <v>330.87909106445312</v>
      </c>
      <c r="E287" s="1" cm="1">
        <f t="array" ref="E287">_xll.CP($A287,25)/$B287</f>
        <v>0</v>
      </c>
      <c r="F287" s="8" t="e" cm="1">
        <f t="array" ref="F287">IF(_xll.DE(A287)&gt;0,_xll.MW(A287)/(602.2*_xll.DE(A287)),"")/$B287</f>
        <v>#VALUE!</v>
      </c>
      <c r="H287" s="4" t="s">
        <v>1135</v>
      </c>
      <c r="I287" s="1" t="e" cm="1">
        <f t="array" ref="I287">_xll.H($H287,25)/$B287</f>
        <v>#VALUE!</v>
      </c>
      <c r="J287" s="1" t="e" cm="1">
        <f t="array" ref="J287">_xll.S($H287,25)/$B287</f>
        <v>#VALUE!</v>
      </c>
      <c r="K287" s="1" t="e" cm="1">
        <f t="array" ref="K287">_xll.CP($H287,25)/$B287</f>
        <v>#VALUE!</v>
      </c>
      <c r="L287" s="8" t="e" cm="1">
        <f t="array" ref="L287">IF(_xll.DE(H287)&gt;0,_xll.MW(H287)/(602.2*_xll.DE(H287)),"")/$B287</f>
        <v>#VALUE!</v>
      </c>
      <c r="N287" s="1" t="str">
        <f t="shared" si="40"/>
        <v/>
      </c>
      <c r="O287" s="1" t="str">
        <f t="shared" si="41"/>
        <v/>
      </c>
      <c r="P287" s="4" t="str">
        <f t="shared" si="42"/>
        <v>KMg(SO4)Br*3H2O</v>
      </c>
      <c r="Q287" s="1" t="str">
        <f t="shared" si="43"/>
        <v/>
      </c>
      <c r="R287" s="1" t="str">
        <f t="shared" si="44"/>
        <v/>
      </c>
      <c r="T287" s="1" t="str">
        <f t="shared" si="45"/>
        <v/>
      </c>
      <c r="U287" s="1" t="str">
        <f t="shared" si="46"/>
        <v/>
      </c>
      <c r="W287" s="8" t="str">
        <f t="shared" si="47"/>
        <v/>
      </c>
      <c r="X287" s="8" t="str">
        <f t="shared" si="48"/>
        <v/>
      </c>
    </row>
    <row r="288" spans="1:24">
      <c r="A288" s="1" t="s">
        <v>278</v>
      </c>
      <c r="B288" s="4">
        <v>1</v>
      </c>
      <c r="C288" s="1" cm="1">
        <f t="array" ref="C288">_xll.H($A288,25)/$B288</f>
        <v>-2424.6001645507813</v>
      </c>
      <c r="D288" s="1" cm="1">
        <f t="array" ref="D288">_xll.S($A288,25)/$B288</f>
        <v>425.89999365234377</v>
      </c>
      <c r="E288" s="1" cm="1">
        <f t="array" ref="E288">_xll.CP($A288,25)/$B288</f>
        <v>0</v>
      </c>
      <c r="F288" s="8" t="e" cm="1">
        <f t="array" ref="F288">IF(_xll.DE(A288)&gt;0,_xll.MW(A288)/(602.2*_xll.DE(A288)),"")/$B288</f>
        <v>#VALUE!</v>
      </c>
      <c r="H288" s="1" t="s">
        <v>1136</v>
      </c>
      <c r="I288" s="1" cm="1">
        <f t="array" ref="I288">_xll.H($H288,25)/$B288</f>
        <v>-2025.0999238281252</v>
      </c>
      <c r="J288" s="1" cm="1">
        <f t="array" ref="J288">_xll.S($H288,25)/$B288</f>
        <v>535.09996124267582</v>
      </c>
      <c r="K288" s="1" cm="1">
        <f t="array" ref="K288">_xll.CP($H288,25)/$B288</f>
        <v>0</v>
      </c>
      <c r="L288" s="8" t="e" cm="1">
        <f t="array" ref="L288">IF(_xll.DE(H288)&gt;0,_xll.MW(H288)/(602.2*_xll.DE(H288)),"")/$B288</f>
        <v>#VALUE!</v>
      </c>
      <c r="N288" s="1">
        <f t="shared" si="40"/>
        <v>425.89999365234377</v>
      </c>
      <c r="O288" s="1">
        <f t="shared" si="41"/>
        <v>535.09996124267582</v>
      </c>
      <c r="P288" s="4" t="str">
        <f t="shared" si="42"/>
        <v>NH4Nd2Br7</v>
      </c>
      <c r="Q288" s="1">
        <f t="shared" si="43"/>
        <v>-2424.6001645507813</v>
      </c>
      <c r="R288" s="1">
        <f t="shared" si="44"/>
        <v>-2025.0999238281252</v>
      </c>
      <c r="T288" s="1">
        <f t="shared" si="45"/>
        <v>0</v>
      </c>
      <c r="U288" s="1">
        <f t="shared" si="46"/>
        <v>0</v>
      </c>
      <c r="W288" s="8" t="str">
        <f t="shared" si="47"/>
        <v/>
      </c>
      <c r="X288" s="8" t="str">
        <f t="shared" si="48"/>
        <v/>
      </c>
    </row>
    <row r="289" spans="1:24">
      <c r="A289" s="4" t="s">
        <v>321</v>
      </c>
      <c r="B289" s="4">
        <v>1</v>
      </c>
      <c r="C289" s="1" cm="1">
        <f t="array" ref="C289">_xll.H($A289,25)/$B289</f>
        <v>-2393.248</v>
      </c>
      <c r="D289" s="1" cm="1">
        <f t="array" ref="D289">_xll.S($A289,25)/$B289</f>
        <v>376.56</v>
      </c>
      <c r="E289" s="1" cm="1">
        <f t="array" ref="E289">_xll.CP($A289,25)/$B289</f>
        <v>0</v>
      </c>
      <c r="F289" s="8" t="e" cm="1">
        <f t="array" ref="F289">IF(_xll.DE(A289)&gt;0,_xll.MW(A289)/(602.2*_xll.DE(A289)),"")/$B289</f>
        <v>#VALUE!</v>
      </c>
      <c r="H289" s="4" t="s">
        <v>1137</v>
      </c>
      <c r="I289" s="1" t="e" cm="1">
        <f t="array" ref="I289">_xll.H($H289,25)/$B289</f>
        <v>#VALUE!</v>
      </c>
      <c r="J289" s="1" t="e" cm="1">
        <f t="array" ref="J289">_xll.S($H289,25)/$B289</f>
        <v>#VALUE!</v>
      </c>
      <c r="K289" s="1" t="e" cm="1">
        <f t="array" ref="K289">_xll.CP($H289,25)/$B289</f>
        <v>#VALUE!</v>
      </c>
      <c r="L289" s="8" t="e" cm="1">
        <f t="array" ref="L289">IF(_xll.DE(H289)&gt;0,_xll.MW(H289)/(602.2*_xll.DE(H289)),"")/$B289</f>
        <v>#VALUE!</v>
      </c>
      <c r="N289" s="1" t="str">
        <f t="shared" si="40"/>
        <v/>
      </c>
      <c r="O289" s="1" t="str">
        <f t="shared" si="41"/>
        <v/>
      </c>
      <c r="P289" s="4" t="str">
        <f t="shared" si="42"/>
        <v>BaBr2*BaO*3H2O</v>
      </c>
      <c r="Q289" s="1" t="str">
        <f t="shared" si="43"/>
        <v/>
      </c>
      <c r="R289" s="1" t="str">
        <f t="shared" si="44"/>
        <v/>
      </c>
      <c r="T289" s="1" t="str">
        <f t="shared" si="45"/>
        <v/>
      </c>
      <c r="U289" s="1" t="str">
        <f t="shared" si="46"/>
        <v/>
      </c>
      <c r="W289" s="8" t="str">
        <f t="shared" si="47"/>
        <v/>
      </c>
      <c r="X289" s="8" t="str">
        <f t="shared" si="48"/>
        <v/>
      </c>
    </row>
    <row r="290" spans="1:24">
      <c r="A290" s="4" t="s">
        <v>64</v>
      </c>
      <c r="B290" s="4">
        <v>1</v>
      </c>
      <c r="C290" s="1" cm="1">
        <f t="array" ref="C290">_xll.H($A290,25)/$B290</f>
        <v>-2294.2000229492187</v>
      </c>
      <c r="D290" s="1" cm="1">
        <f t="array" ref="D290">_xll.S($A290,25)/$B290</f>
        <v>439.99998937988283</v>
      </c>
      <c r="E290" s="1" cm="1">
        <f t="array" ref="E290">_xll.CP($A290,25)/$B290</f>
        <v>0</v>
      </c>
      <c r="F290" s="8" t="e" cm="1">
        <f t="array" ref="F290">IF(_xll.DE(A290)&gt;0,_xll.MW(A290)/(602.2*_xll.DE(A290)),"")/$B290</f>
        <v>#VALUE!</v>
      </c>
      <c r="H290" s="4" t="s">
        <v>1138</v>
      </c>
      <c r="I290" s="1" t="e" cm="1">
        <f t="array" ref="I290">_xll.H($H290,25)/$B290</f>
        <v>#VALUE!</v>
      </c>
      <c r="J290" s="1" t="e" cm="1">
        <f t="array" ref="J290">_xll.S($H290,25)/$B290</f>
        <v>#VALUE!</v>
      </c>
      <c r="K290" s="1" t="e" cm="1">
        <f t="array" ref="K290">_xll.CP($H290,25)/$B290</f>
        <v>#VALUE!</v>
      </c>
      <c r="L290" s="8" t="e" cm="1">
        <f t="array" ref="L290">IF(_xll.DE(H290)&gt;0,_xll.MW(H290)/(602.2*_xll.DE(H290)),"")/$B290</f>
        <v>#VALUE!</v>
      </c>
      <c r="N290" s="1" t="str">
        <f t="shared" si="40"/>
        <v/>
      </c>
      <c r="O290" s="1" t="str">
        <f t="shared" si="41"/>
        <v/>
      </c>
      <c r="P290" s="4" t="str">
        <f t="shared" si="42"/>
        <v>Cs2NaPuBr6</v>
      </c>
      <c r="Q290" s="1" t="str">
        <f t="shared" si="43"/>
        <v/>
      </c>
      <c r="R290" s="1" t="str">
        <f t="shared" si="44"/>
        <v/>
      </c>
      <c r="T290" s="1" t="str">
        <f t="shared" si="45"/>
        <v/>
      </c>
      <c r="U290" s="1" t="str">
        <f t="shared" si="46"/>
        <v/>
      </c>
      <c r="W290" s="8" t="str">
        <f t="shared" si="47"/>
        <v/>
      </c>
      <c r="X290" s="8" t="str">
        <f t="shared" si="48"/>
        <v/>
      </c>
    </row>
    <row r="291" spans="1:24">
      <c r="A291" s="4" t="s">
        <v>194</v>
      </c>
      <c r="B291" s="4">
        <v>1</v>
      </c>
      <c r="C291" s="1" cm="1">
        <f t="array" ref="C291">_xll.H($A291,25)/$B291</f>
        <v>-2283.6268935546877</v>
      </c>
      <c r="D291" s="1" cm="1">
        <f t="array" ref="D291">_xll.S($A291,25)/$B291</f>
        <v>535.55200000000002</v>
      </c>
      <c r="E291" s="1" cm="1">
        <f t="array" ref="E291">_xll.CP($A291,25)/$B291</f>
        <v>0</v>
      </c>
      <c r="F291" s="8" t="e" cm="1">
        <f t="array" ref="F291">IF(_xll.DE(A291)&gt;0,_xll.MW(A291)/(602.2*_xll.DE(A291)),"")/$B291</f>
        <v>#VALUE!</v>
      </c>
      <c r="H291" s="4" t="s">
        <v>1139</v>
      </c>
      <c r="I291" s="1" t="e" cm="1">
        <f t="array" ref="I291">_xll.H($H291,25)/$B291</f>
        <v>#VALUE!</v>
      </c>
      <c r="J291" s="1" t="e" cm="1">
        <f t="array" ref="J291">_xll.S($H291,25)/$B291</f>
        <v>#VALUE!</v>
      </c>
      <c r="K291" s="1" t="e" cm="1">
        <f t="array" ref="K291">_xll.CP($H291,25)/$B291</f>
        <v>#VALUE!</v>
      </c>
      <c r="L291" s="8" t="e" cm="1">
        <f t="array" ref="L291">IF(_xll.DE(H291)&gt;0,_xll.MW(H291)/(602.2*_xll.DE(H291)),"")/$B291</f>
        <v>#VALUE!</v>
      </c>
      <c r="N291" s="1" t="str">
        <f t="shared" si="40"/>
        <v/>
      </c>
      <c r="O291" s="1" t="str">
        <f t="shared" si="41"/>
        <v/>
      </c>
      <c r="P291" s="4" t="str">
        <f t="shared" si="42"/>
        <v>ZrBr4*2POBr3</v>
      </c>
      <c r="Q291" s="1" t="str">
        <f t="shared" si="43"/>
        <v/>
      </c>
      <c r="R291" s="1" t="str">
        <f t="shared" si="44"/>
        <v/>
      </c>
      <c r="T291" s="1" t="str">
        <f t="shared" si="45"/>
        <v/>
      </c>
      <c r="U291" s="1" t="str">
        <f t="shared" si="46"/>
        <v/>
      </c>
      <c r="W291" s="8" t="str">
        <f t="shared" si="47"/>
        <v/>
      </c>
      <c r="X291" s="8" t="str">
        <f t="shared" si="48"/>
        <v/>
      </c>
    </row>
    <row r="292" spans="1:24">
      <c r="A292" s="4" t="s">
        <v>180</v>
      </c>
      <c r="B292" s="4">
        <v>1</v>
      </c>
      <c r="C292" s="1" cm="1">
        <f t="array" ref="C292">_xll.H($A292,25)/$B292</f>
        <v>-2223.7960000000003</v>
      </c>
      <c r="D292" s="1" cm="1">
        <f t="array" ref="D292">_xll.S($A292,25)/$B292</f>
        <v>352.3263046875</v>
      </c>
      <c r="E292" s="1" cm="1">
        <f t="array" ref="E292">_xll.CP($A292,25)/$B292</f>
        <v>0</v>
      </c>
      <c r="F292" s="8" t="e" cm="1">
        <f t="array" ref="F292">IF(_xll.DE(A292)&gt;0,_xll.MW(A292)/(602.2*_xll.DE(A292)),"")/$B292</f>
        <v>#VALUE!</v>
      </c>
      <c r="H292" s="4" t="s">
        <v>1140</v>
      </c>
      <c r="I292" s="1" t="e" cm="1">
        <f t="array" ref="I292">_xll.H($H292,25)/$B292</f>
        <v>#VALUE!</v>
      </c>
      <c r="J292" s="1" t="e" cm="1">
        <f t="array" ref="J292">_xll.S($H292,25)/$B292</f>
        <v>#VALUE!</v>
      </c>
      <c r="K292" s="1" t="e" cm="1">
        <f t="array" ref="K292">_xll.CP($H292,25)/$B292</f>
        <v>#VALUE!</v>
      </c>
      <c r="L292" s="8" t="e" cm="1">
        <f t="array" ref="L292">IF(_xll.DE(H292)&gt;0,_xll.MW(H292)/(602.2*_xll.DE(H292)),"")/$B292</f>
        <v>#VALUE!</v>
      </c>
      <c r="N292" s="1" t="str">
        <f t="shared" si="40"/>
        <v/>
      </c>
      <c r="O292" s="1" t="str">
        <f t="shared" si="41"/>
        <v/>
      </c>
      <c r="P292" s="4" t="str">
        <f t="shared" si="42"/>
        <v>FeBr3*6H2O</v>
      </c>
      <c r="Q292" s="1" t="str">
        <f t="shared" si="43"/>
        <v/>
      </c>
      <c r="R292" s="1" t="str">
        <f t="shared" si="44"/>
        <v/>
      </c>
      <c r="T292" s="1" t="str">
        <f t="shared" si="45"/>
        <v/>
      </c>
      <c r="U292" s="1" t="str">
        <f t="shared" si="46"/>
        <v/>
      </c>
      <c r="W292" s="8" t="str">
        <f t="shared" si="47"/>
        <v/>
      </c>
      <c r="X292" s="8" t="str">
        <f t="shared" si="48"/>
        <v/>
      </c>
    </row>
    <row r="293" spans="1:24">
      <c r="A293" s="1" t="s">
        <v>154</v>
      </c>
      <c r="B293" s="4">
        <v>1</v>
      </c>
      <c r="C293" s="1" cm="1">
        <f t="array" ref="C293">_xll.H($A293,25)/$B293</f>
        <v>-2174.7999912109376</v>
      </c>
      <c r="D293" s="1" cm="1">
        <f t="array" ref="D293">_xll.S($A293,25)/$B293</f>
        <v>394.10000396728515</v>
      </c>
      <c r="E293" s="1" cm="1">
        <f t="array" ref="E293">_xll.CP($A293,25)/$B293</f>
        <v>0</v>
      </c>
      <c r="F293" s="8" t="e" cm="1">
        <f t="array" ref="F293">IF(_xll.DE(A293)&gt;0,_xll.MW(A293)/(602.2*_xll.DE(A293)),"")/$B293</f>
        <v>#VALUE!</v>
      </c>
      <c r="H293" s="1" t="s">
        <v>1141</v>
      </c>
      <c r="I293" s="1" t="e" cm="1">
        <f t="array" ref="I293">_xll.H($H293,25)/$B293</f>
        <v>#VALUE!</v>
      </c>
      <c r="J293" s="1" t="e" cm="1">
        <f t="array" ref="J293">_xll.S($H293,25)/$B293</f>
        <v>#VALUE!</v>
      </c>
      <c r="K293" s="1" t="e" cm="1">
        <f t="array" ref="K293">_xll.CP($H293,25)/$B293</f>
        <v>#VALUE!</v>
      </c>
      <c r="L293" s="8" t="e" cm="1">
        <f t="array" ref="L293">IF(_xll.DE(H293)&gt;0,_xll.MW(H293)/(602.2*_xll.DE(H293)),"")/$B293</f>
        <v>#VALUE!</v>
      </c>
      <c r="N293" s="1" t="str">
        <f t="shared" si="40"/>
        <v/>
      </c>
      <c r="O293" s="1" t="str">
        <f t="shared" si="41"/>
        <v/>
      </c>
      <c r="P293" s="4" t="str">
        <f t="shared" si="42"/>
        <v>NH4Eu2Br7</v>
      </c>
      <c r="Q293" s="1" t="str">
        <f t="shared" si="43"/>
        <v/>
      </c>
      <c r="R293" s="1" t="str">
        <f t="shared" si="44"/>
        <v/>
      </c>
      <c r="T293" s="1" t="str">
        <f t="shared" si="45"/>
        <v/>
      </c>
      <c r="U293" s="1" t="str">
        <f t="shared" si="46"/>
        <v/>
      </c>
      <c r="W293" s="8" t="str">
        <f t="shared" si="47"/>
        <v/>
      </c>
      <c r="X293" s="8" t="str">
        <f t="shared" si="48"/>
        <v/>
      </c>
    </row>
    <row r="294" spans="1:24">
      <c r="A294" s="4" t="s">
        <v>225</v>
      </c>
      <c r="B294" s="4">
        <v>1</v>
      </c>
      <c r="C294" s="1" cm="1">
        <f t="array" ref="C294">_xll.H($A294,25)/$B294</f>
        <v>-2164.8001699218753</v>
      </c>
      <c r="D294" s="1" cm="1">
        <f t="array" ref="D294">_xll.S($A294,25)/$B294</f>
        <v>271.99999749755858</v>
      </c>
      <c r="E294" s="1" cm="1">
        <f t="array" ref="E294">_xll.CP($A294,25)/$B294</f>
        <v>0</v>
      </c>
      <c r="F294" s="8" t="e" cm="1">
        <f t="array" ref="F294">IF(_xll.DE(A294)&gt;0,_xll.MW(A294)/(602.2*_xll.DE(A294)),"")/$B294</f>
        <v>#VALUE!</v>
      </c>
      <c r="H294" s="4" t="s">
        <v>1142</v>
      </c>
      <c r="I294" s="1" cm="1">
        <f t="array" ref="I294">_xll.H($H294,25)/$B294</f>
        <v>-2058.000020263672</v>
      </c>
      <c r="J294" s="1" cm="1">
        <f t="array" ref="J294">_xll.S($H294,25)/$B294</f>
        <v>304.00000659179688</v>
      </c>
      <c r="K294" s="1" cm="1">
        <f t="array" ref="K294">_xll.CP($H294,25)/$B294</f>
        <v>0</v>
      </c>
      <c r="L294" s="8" t="e" cm="1">
        <f t="array" ref="L294">IF(_xll.DE(H294)&gt;0,_xll.MW(H294)/(602.2*_xll.DE(H294)),"")/$B294</f>
        <v>#VALUE!</v>
      </c>
      <c r="N294" s="1">
        <f t="shared" si="40"/>
        <v>271.99999749755858</v>
      </c>
      <c r="O294" s="1">
        <f t="shared" si="41"/>
        <v>304.00000659179688</v>
      </c>
      <c r="P294" s="4" t="str">
        <f t="shared" si="42"/>
        <v>UO2Br2*3H2O</v>
      </c>
      <c r="Q294" s="1">
        <f t="shared" si="43"/>
        <v>-2164.8001699218753</v>
      </c>
      <c r="R294" s="1">
        <f t="shared" si="44"/>
        <v>-2058.000020263672</v>
      </c>
      <c r="T294" s="1">
        <f t="shared" si="45"/>
        <v>0</v>
      </c>
      <c r="U294" s="1">
        <f t="shared" si="46"/>
        <v>0</v>
      </c>
      <c r="W294" s="8" t="str">
        <f t="shared" si="47"/>
        <v/>
      </c>
      <c r="X294" s="8" t="str">
        <f t="shared" si="48"/>
        <v/>
      </c>
    </row>
    <row r="295" spans="1:24">
      <c r="A295" s="4" t="s">
        <v>395</v>
      </c>
      <c r="B295" s="4">
        <v>1</v>
      </c>
      <c r="C295" s="1" cm="1">
        <f t="array" ref="C295">_xll.H($A295,25)/$B295</f>
        <v>-2162.7099575195311</v>
      </c>
      <c r="D295" s="1" cm="1">
        <f t="array" ref="D295">_xll.S($A295,25)/$B295</f>
        <v>504.1260012817383</v>
      </c>
      <c r="E295" s="1" cm="1">
        <f t="array" ref="E295">_xll.CP($A295,25)/$B295</f>
        <v>0</v>
      </c>
      <c r="F295" s="8" t="e" cm="1">
        <f t="array" ref="F295">IF(_xll.DE(A295)&gt;0,_xll.MW(A295)/(602.2*_xll.DE(A295)),"")/$B295</f>
        <v>#VALUE!</v>
      </c>
      <c r="H295" s="4" t="s">
        <v>1143</v>
      </c>
      <c r="I295" s="1" t="e" cm="1">
        <f t="array" ref="I295">_xll.H($H295,25)/$B295</f>
        <v>#VALUE!</v>
      </c>
      <c r="J295" s="1" t="e" cm="1">
        <f t="array" ref="J295">_xll.S($H295,25)/$B295</f>
        <v>#VALUE!</v>
      </c>
      <c r="K295" s="1" t="e" cm="1">
        <f t="array" ref="K295">_xll.CP($H295,25)/$B295</f>
        <v>#VALUE!</v>
      </c>
      <c r="L295" s="8" t="e" cm="1">
        <f t="array" ref="L295">IF(_xll.DE(H295)&gt;0,_xll.MW(H295)/(602.2*_xll.DE(H295)),"")/$B295</f>
        <v>#VALUE!</v>
      </c>
      <c r="N295" s="1" t="str">
        <f t="shared" si="40"/>
        <v/>
      </c>
      <c r="O295" s="1" t="str">
        <f t="shared" si="41"/>
        <v/>
      </c>
      <c r="P295" s="4" t="str">
        <f t="shared" si="42"/>
        <v>CeBr3*12NH3</v>
      </c>
      <c r="Q295" s="1" t="str">
        <f t="shared" si="43"/>
        <v/>
      </c>
      <c r="R295" s="1" t="str">
        <f t="shared" si="44"/>
        <v/>
      </c>
      <c r="T295" s="1" t="str">
        <f t="shared" si="45"/>
        <v/>
      </c>
      <c r="U295" s="1" t="str">
        <f t="shared" si="46"/>
        <v/>
      </c>
      <c r="W295" s="8" t="str">
        <f t="shared" si="47"/>
        <v/>
      </c>
      <c r="X295" s="8" t="str">
        <f t="shared" si="48"/>
        <v/>
      </c>
    </row>
    <row r="296" spans="1:24">
      <c r="A296" s="4" t="s">
        <v>263</v>
      </c>
      <c r="B296" s="4">
        <v>1</v>
      </c>
      <c r="C296" s="1" cm="1">
        <f t="array" ref="C296">_xll.H($A296,25)/$B296</f>
        <v>-2102.9999821777346</v>
      </c>
      <c r="D296" s="1" cm="1">
        <f t="array" ref="D296">_xll.S($A296,25)/$B296</f>
        <v>344.00008978271484</v>
      </c>
      <c r="E296" s="1" cm="1">
        <f t="array" ref="E296">_xll.CP($A296,25)/$B296</f>
        <v>0</v>
      </c>
      <c r="F296" s="8" t="e" cm="1">
        <f t="array" ref="F296">IF(_xll.DE(A296)&gt;0,_xll.MW(A296)/(602.2*_xll.DE(A296)),"")/$B296</f>
        <v>#VALUE!</v>
      </c>
      <c r="H296" s="4" t="s">
        <v>1144</v>
      </c>
      <c r="I296" s="1" t="e" cm="1">
        <f t="array" ref="I296">_xll.H($H296,25)/$B296</f>
        <v>#VALUE!</v>
      </c>
      <c r="J296" s="1" t="e" cm="1">
        <f t="array" ref="J296">_xll.S($H296,25)/$B296</f>
        <v>#VALUE!</v>
      </c>
      <c r="K296" s="1" t="e" cm="1">
        <f t="array" ref="K296">_xll.CP($H296,25)/$B296</f>
        <v>#VALUE!</v>
      </c>
      <c r="L296" s="8" t="e" cm="1">
        <f t="array" ref="L296">IF(_xll.DE(H296)&gt;0,_xll.MW(H296)/(602.2*_xll.DE(H296)),"")/$B296</f>
        <v>#VALUE!</v>
      </c>
      <c r="N296" s="1" t="str">
        <f t="shared" si="40"/>
        <v/>
      </c>
      <c r="O296" s="1" t="str">
        <f t="shared" si="41"/>
        <v/>
      </c>
      <c r="P296" s="4" t="str">
        <f t="shared" si="42"/>
        <v>NiBr2*6H2O</v>
      </c>
      <c r="Q296" s="1" t="str">
        <f t="shared" si="43"/>
        <v/>
      </c>
      <c r="R296" s="1" t="str">
        <f t="shared" si="44"/>
        <v/>
      </c>
      <c r="T296" s="1" t="str">
        <f t="shared" si="45"/>
        <v/>
      </c>
      <c r="U296" s="1" t="str">
        <f t="shared" si="46"/>
        <v/>
      </c>
      <c r="W296" s="8" t="str">
        <f t="shared" si="47"/>
        <v/>
      </c>
      <c r="X296" s="8" t="str">
        <f t="shared" si="48"/>
        <v/>
      </c>
    </row>
    <row r="297" spans="1:24">
      <c r="A297" s="4" t="s">
        <v>208</v>
      </c>
      <c r="B297" s="4">
        <v>1</v>
      </c>
      <c r="C297" s="1" cm="1">
        <f t="array" ref="C297">_xll.H($A297,25)/$B297</f>
        <v>-2086.1420424804687</v>
      </c>
      <c r="D297" s="1" cm="1">
        <f t="array" ref="D297">_xll.S($A297,25)/$B297</f>
        <v>502.08000000000004</v>
      </c>
      <c r="E297" s="1" cm="1">
        <f t="array" ref="E297">_xll.CP($A297,25)/$B297</f>
        <v>0</v>
      </c>
      <c r="F297" s="8" t="e" cm="1">
        <f t="array" ref="F297">IF(_xll.DE(A297)&gt;0,_xll.MW(A297)/(602.2*_xll.DE(A297)),"")/$B297</f>
        <v>#VALUE!</v>
      </c>
      <c r="H297" s="4" t="s">
        <v>1145</v>
      </c>
      <c r="I297" s="1" t="e" cm="1">
        <f t="array" ref="I297">_xll.H($H297,25)/$B297</f>
        <v>#VALUE!</v>
      </c>
      <c r="J297" s="1" t="e" cm="1">
        <f t="array" ref="J297">_xll.S($H297,25)/$B297</f>
        <v>#VALUE!</v>
      </c>
      <c r="K297" s="1" t="e" cm="1">
        <f t="array" ref="K297">_xll.CP($H297,25)/$B297</f>
        <v>#VALUE!</v>
      </c>
      <c r="L297" s="8" t="e" cm="1">
        <f t="array" ref="L297">IF(_xll.DE(H297)&gt;0,_xll.MW(H297)/(602.2*_xll.DE(H297)),"")/$B297</f>
        <v>#VALUE!</v>
      </c>
      <c r="N297" s="1" t="str">
        <f t="shared" si="40"/>
        <v/>
      </c>
      <c r="O297" s="1" t="str">
        <f t="shared" si="41"/>
        <v/>
      </c>
      <c r="P297" s="4" t="str">
        <f t="shared" si="42"/>
        <v>TiBr4*2POBr3</v>
      </c>
      <c r="Q297" s="1" t="str">
        <f t="shared" si="43"/>
        <v/>
      </c>
      <c r="R297" s="1" t="str">
        <f t="shared" si="44"/>
        <v/>
      </c>
      <c r="T297" s="1" t="str">
        <f t="shared" si="45"/>
        <v/>
      </c>
      <c r="U297" s="1" t="str">
        <f t="shared" si="46"/>
        <v/>
      </c>
      <c r="W297" s="8" t="str">
        <f t="shared" si="47"/>
        <v/>
      </c>
      <c r="X297" s="8" t="str">
        <f t="shared" si="48"/>
        <v/>
      </c>
    </row>
    <row r="298" spans="1:24">
      <c r="A298" s="4" t="s">
        <v>373</v>
      </c>
      <c r="B298" s="4">
        <v>1</v>
      </c>
      <c r="C298" s="1" cm="1">
        <f t="array" ref="C298">_xll.H($A298,25)/$B298</f>
        <v>-2009.1360383300782</v>
      </c>
      <c r="D298" s="1" cm="1">
        <f t="array" ref="D298">_xll.S($A298,25)/$B298</f>
        <v>272.1984846801758</v>
      </c>
      <c r="E298" s="1" cm="1">
        <f t="array" ref="E298">_xll.CP($A298,25)/$B298</f>
        <v>0</v>
      </c>
      <c r="F298" s="8" t="e" cm="1">
        <f t="array" ref="F298">IF(_xll.DE(A298)&gt;0,_xll.MW(A298)/(602.2*_xll.DE(A298)),"")/$B298</f>
        <v>#VALUE!</v>
      </c>
      <c r="H298" s="4" t="s">
        <v>1146</v>
      </c>
      <c r="I298" s="1" t="e" cm="1">
        <f t="array" ref="I298">_xll.H($H298,25)/$B298</f>
        <v>#VALUE!</v>
      </c>
      <c r="J298" s="1" t="e" cm="1">
        <f t="array" ref="J298">_xll.S($H298,25)/$B298</f>
        <v>#VALUE!</v>
      </c>
      <c r="K298" s="1" t="e" cm="1">
        <f t="array" ref="K298">_xll.CP($H298,25)/$B298</f>
        <v>#VALUE!</v>
      </c>
      <c r="L298" s="8" t="e" cm="1">
        <f t="array" ref="L298">IF(_xll.DE(H298)&gt;0,_xll.MW(H298)/(602.2*_xll.DE(H298)),"")/$B298</f>
        <v>#VALUE!</v>
      </c>
      <c r="N298" s="1" t="str">
        <f t="shared" si="40"/>
        <v/>
      </c>
      <c r="O298" s="1" t="str">
        <f t="shared" si="41"/>
        <v/>
      </c>
      <c r="P298" s="4" t="str">
        <f t="shared" si="42"/>
        <v>CaBr2*4H2O</v>
      </c>
      <c r="Q298" s="1" t="str">
        <f t="shared" si="43"/>
        <v/>
      </c>
      <c r="R298" s="1" t="str">
        <f t="shared" si="44"/>
        <v/>
      </c>
      <c r="T298" s="1" t="str">
        <f t="shared" si="45"/>
        <v/>
      </c>
      <c r="U298" s="1" t="str">
        <f t="shared" si="46"/>
        <v/>
      </c>
      <c r="W298" s="8" t="str">
        <f t="shared" si="47"/>
        <v/>
      </c>
      <c r="X298" s="8" t="str">
        <f t="shared" si="48"/>
        <v/>
      </c>
    </row>
    <row r="299" spans="1:24">
      <c r="A299" s="4" t="s">
        <v>75</v>
      </c>
      <c r="B299" s="4">
        <v>1</v>
      </c>
      <c r="C299" s="1" cm="1">
        <f t="array" ref="C299">_xll.H($A299,25)/$B299</f>
        <v>-1982.0000505371095</v>
      </c>
      <c r="D299" s="1" cm="1">
        <f t="array" ref="D299">_xll.S($A299,25)/$B299</f>
        <v>411.99998541259765</v>
      </c>
      <c r="E299" s="1" cm="1">
        <f t="array" ref="E299">_xll.CP($A299,25)/$B299</f>
        <v>0</v>
      </c>
      <c r="F299" s="8" t="e" cm="1">
        <f t="array" ref="F299">IF(_xll.DE(A299)&gt;0,_xll.MW(A299)/(602.2*_xll.DE(A299)),"")/$B299</f>
        <v>#VALUE!</v>
      </c>
      <c r="H299" s="4" t="s">
        <v>1147</v>
      </c>
      <c r="I299" s="1" cm="1">
        <f t="array" ref="I299">_xll.H($H299,25)/$B299</f>
        <v>-1697.4000751953126</v>
      </c>
      <c r="J299" s="1" cm="1">
        <f t="array" ref="J299">_xll.S($H299,25)/$B299</f>
        <v>469.99999591064454</v>
      </c>
      <c r="K299" s="1" cm="1">
        <f t="array" ref="K299">_xll.CP($H299,25)/$B299</f>
        <v>0</v>
      </c>
      <c r="L299" s="8" t="e" cm="1">
        <f t="array" ref="L299">IF(_xll.DE(H299)&gt;0,_xll.MW(H299)/(602.2*_xll.DE(H299)),"")/$B299</f>
        <v>#VALUE!</v>
      </c>
      <c r="N299" s="1">
        <f t="shared" si="40"/>
        <v>411.99998541259765</v>
      </c>
      <c r="O299" s="1">
        <f t="shared" si="41"/>
        <v>469.99999591064454</v>
      </c>
      <c r="P299" s="4" t="str">
        <f t="shared" si="42"/>
        <v>Cs2PuBr6</v>
      </c>
      <c r="Q299" s="1">
        <f t="shared" si="43"/>
        <v>-1982.0000505371095</v>
      </c>
      <c r="R299" s="1">
        <f t="shared" si="44"/>
        <v>-1697.4000751953126</v>
      </c>
      <c r="T299" s="1">
        <f t="shared" si="45"/>
        <v>0</v>
      </c>
      <c r="U299" s="1">
        <f t="shared" si="46"/>
        <v>0</v>
      </c>
      <c r="W299" s="8" t="str">
        <f t="shared" si="47"/>
        <v/>
      </c>
      <c r="X299" s="8" t="str">
        <f t="shared" si="48"/>
        <v/>
      </c>
    </row>
    <row r="300" spans="1:24">
      <c r="A300" s="4" t="s">
        <v>425</v>
      </c>
      <c r="B300" s="4">
        <v>1</v>
      </c>
      <c r="C300" s="1" cm="1">
        <f t="array" ref="C300">_xll.H($A300,25)/$B300</f>
        <v>-1977.4000510253907</v>
      </c>
      <c r="D300" s="1" cm="1">
        <f t="array" ref="D300">_xll.S($A300,25)/$B300</f>
        <v>485.29998040771488</v>
      </c>
      <c r="E300" s="1" cm="1">
        <f t="array" ref="E300">_xll.CP($A300,25)/$B300</f>
        <v>0</v>
      </c>
      <c r="F300" s="8" t="e" cm="1">
        <f t="array" ref="F300">IF(_xll.DE(A300)&gt;0,_xll.MW(A300)/(602.2*_xll.DE(A300)),"")/$B300</f>
        <v>#VALUE!</v>
      </c>
      <c r="H300" s="4" t="s">
        <v>1148</v>
      </c>
      <c r="I300" s="1" cm="1">
        <f t="array" ref="I300">_xll.H($H300,25)/$B300</f>
        <v>-1682.0000490722657</v>
      </c>
      <c r="J300" s="1" cm="1">
        <f t="array" ref="J300">_xll.S($H300,25)/$B300</f>
        <v>560.69998767089851</v>
      </c>
      <c r="K300" s="1" cm="1">
        <f t="array" ref="K300">_xll.CP($H300,25)/$B300</f>
        <v>0</v>
      </c>
      <c r="L300" s="8" t="e" cm="1">
        <f t="array" ref="L300">IF(_xll.DE(H300)&gt;0,_xll.MW(H300)/(602.2*_xll.DE(H300)),"")/$B300</f>
        <v>#VALUE!</v>
      </c>
      <c r="N300" s="1">
        <f t="shared" si="40"/>
        <v>485.29998040771488</v>
      </c>
      <c r="O300" s="1">
        <f t="shared" si="41"/>
        <v>560.69998767089851</v>
      </c>
      <c r="P300" s="4" t="str">
        <f t="shared" si="42"/>
        <v>(NH4)3YBr6</v>
      </c>
      <c r="Q300" s="1">
        <f t="shared" si="43"/>
        <v>-1977.4000510253907</v>
      </c>
      <c r="R300" s="1">
        <f t="shared" si="44"/>
        <v>-1682.0000490722657</v>
      </c>
      <c r="T300" s="1">
        <f t="shared" si="45"/>
        <v>0</v>
      </c>
      <c r="U300" s="1">
        <f t="shared" si="46"/>
        <v>0</v>
      </c>
      <c r="W300" s="8" t="str">
        <f t="shared" si="47"/>
        <v/>
      </c>
      <c r="X300" s="8" t="str">
        <f t="shared" si="48"/>
        <v/>
      </c>
    </row>
    <row r="301" spans="1:24">
      <c r="A301" s="4" t="s">
        <v>67</v>
      </c>
      <c r="B301" s="4">
        <v>1</v>
      </c>
      <c r="C301" s="1" cm="1">
        <f t="array" ref="C301">_xll.H($A301,25)/$B301</f>
        <v>-1976.1999345703125</v>
      </c>
      <c r="D301" s="1" cm="1">
        <f t="array" ref="D301">_xll.S($A301,25)/$B301</f>
        <v>410.00001477050785</v>
      </c>
      <c r="E301" s="1" cm="1">
        <f t="array" ref="E301">_xll.CP($A301,25)/$B301</f>
        <v>0</v>
      </c>
      <c r="F301" s="8" t="e" cm="1">
        <f t="array" ref="F301">IF(_xll.DE(A301)&gt;0,_xll.MW(A301)/(602.2*_xll.DE(A301)),"")/$B301</f>
        <v>#VALUE!</v>
      </c>
      <c r="H301" s="4" t="s">
        <v>1149</v>
      </c>
      <c r="I301" s="1" cm="1">
        <f t="array" ref="I301">_xll.H($H301,25)/$B301</f>
        <v>-1682.3001101074219</v>
      </c>
      <c r="J301" s="1" cm="1">
        <f t="array" ref="J301">_xll.S($H301,25)/$B301</f>
        <v>468.99999462890622</v>
      </c>
      <c r="K301" s="1" cm="1">
        <f t="array" ref="K301">_xll.CP($H301,25)/$B301</f>
        <v>0</v>
      </c>
      <c r="L301" s="8" t="e" cm="1">
        <f t="array" ref="L301">IF(_xll.DE(H301)&gt;0,_xll.MW(H301)/(602.2*_xll.DE(H301)),"")/$B301</f>
        <v>#VALUE!</v>
      </c>
      <c r="N301" s="1">
        <f t="shared" si="40"/>
        <v>410.00001477050785</v>
      </c>
      <c r="O301" s="1">
        <f t="shared" si="41"/>
        <v>468.99999462890622</v>
      </c>
      <c r="P301" s="4" t="str">
        <f t="shared" si="42"/>
        <v>Cs2NpBr6</v>
      </c>
      <c r="Q301" s="1">
        <f t="shared" si="43"/>
        <v>-1976.1999345703125</v>
      </c>
      <c r="R301" s="1">
        <f t="shared" si="44"/>
        <v>-1682.3001101074219</v>
      </c>
      <c r="T301" s="1">
        <f t="shared" si="45"/>
        <v>0</v>
      </c>
      <c r="U301" s="1">
        <f t="shared" si="46"/>
        <v>0</v>
      </c>
      <c r="W301" s="8" t="str">
        <f t="shared" si="47"/>
        <v/>
      </c>
      <c r="X301" s="8" t="str">
        <f t="shared" si="48"/>
        <v/>
      </c>
    </row>
    <row r="302" spans="1:24">
      <c r="A302" s="1" t="s">
        <v>34</v>
      </c>
      <c r="B302" s="4">
        <v>1</v>
      </c>
      <c r="C302" s="1" cm="1">
        <f t="array" ref="C302">_xll.H($A302,25)/$B302</f>
        <v>-1877.4000505371093</v>
      </c>
      <c r="D302" s="1" cm="1">
        <f t="array" ref="D302">_xll.S($A302,25)/$B302</f>
        <v>497.50001519775395</v>
      </c>
      <c r="E302" s="1" cm="1">
        <f t="array" ref="E302">_xll.CP($A302,25)/$B302</f>
        <v>0</v>
      </c>
      <c r="F302" s="8" t="e" cm="1">
        <f t="array" ref="F302">IF(_xll.DE(A302)&gt;0,_xll.MW(A302)/(602.2*_xll.DE(A302)),"")/$B302</f>
        <v>#VALUE!</v>
      </c>
      <c r="H302" s="1" t="s">
        <v>1150</v>
      </c>
      <c r="I302" s="1" t="e" cm="1">
        <f t="array" ref="I302">_xll.H($H302,25)/$B302</f>
        <v>#VALUE!</v>
      </c>
      <c r="J302" s="1" t="e" cm="1">
        <f t="array" ref="J302">_xll.S($H302,25)/$B302</f>
        <v>#VALUE!</v>
      </c>
      <c r="K302" s="1" t="e" cm="1">
        <f t="array" ref="K302">_xll.CP($H302,25)/$B302</f>
        <v>#VALUE!</v>
      </c>
      <c r="L302" s="8" t="e" cm="1">
        <f t="array" ref="L302">IF(_xll.DE(H302)&gt;0,_xll.MW(H302)/(602.2*_xll.DE(H302)),"")/$B302</f>
        <v>#VALUE!</v>
      </c>
      <c r="N302" s="1" t="str">
        <f t="shared" si="40"/>
        <v/>
      </c>
      <c r="O302" s="1" t="str">
        <f t="shared" si="41"/>
        <v/>
      </c>
      <c r="P302" s="4" t="str">
        <f t="shared" si="42"/>
        <v>(NH4)3EuBr6</v>
      </c>
      <c r="Q302" s="1" t="str">
        <f t="shared" si="43"/>
        <v/>
      </c>
      <c r="R302" s="1" t="str">
        <f t="shared" si="44"/>
        <v/>
      </c>
      <c r="T302" s="1" t="str">
        <f t="shared" si="45"/>
        <v/>
      </c>
      <c r="U302" s="1" t="str">
        <f t="shared" si="46"/>
        <v/>
      </c>
      <c r="W302" s="8" t="str">
        <f t="shared" si="47"/>
        <v/>
      </c>
      <c r="X302" s="8" t="str">
        <f t="shared" si="48"/>
        <v/>
      </c>
    </row>
    <row r="303" spans="1:24">
      <c r="A303" s="4" t="s">
        <v>352</v>
      </c>
      <c r="B303" s="4">
        <v>1</v>
      </c>
      <c r="C303" s="1" cm="1">
        <f t="array" ref="C303">_xll.H($A303,25)/$B303</f>
        <v>-1862.7169787597657</v>
      </c>
      <c r="D303" s="1" cm="1">
        <f t="array" ref="D303">_xll.S($A303,25)/$B303</f>
        <v>52.300000000000004</v>
      </c>
      <c r="E303" s="1" cm="1">
        <f t="array" ref="E303">_xll.CP($A303,25)/$B303</f>
        <v>0</v>
      </c>
      <c r="F303" s="8" t="e" cm="1">
        <f t="array" ref="F303">IF(_xll.DE(A303)&gt;0,_xll.MW(A303)/(602.2*_xll.DE(A303)),"")/$B303</f>
        <v>#VALUE!</v>
      </c>
      <c r="H303" s="4" t="s">
        <v>1151</v>
      </c>
      <c r="I303" s="1" t="e" cm="1">
        <f t="array" ref="I303">_xll.H($H303,25)/$B303</f>
        <v>#VALUE!</v>
      </c>
      <c r="J303" s="1" t="e" cm="1">
        <f t="array" ref="J303">_xll.S($H303,25)/$B303</f>
        <v>#VALUE!</v>
      </c>
      <c r="K303" s="1" t="e" cm="1">
        <f t="array" ref="K303">_xll.CP($H303,25)/$B303</f>
        <v>#VALUE!</v>
      </c>
      <c r="L303" s="8" t="e" cm="1">
        <f t="array" ref="L303">IF(_xll.DE(H303)&gt;0,_xll.MW(H303)/(602.2*_xll.DE(H303)),"")/$B303</f>
        <v>#VALUE!</v>
      </c>
      <c r="N303" s="1" t="str">
        <f t="shared" si="40"/>
        <v/>
      </c>
      <c r="O303" s="1" t="str">
        <f t="shared" si="41"/>
        <v/>
      </c>
      <c r="P303" s="4" t="str">
        <f t="shared" si="42"/>
        <v>CeBr3*8NH3</v>
      </c>
      <c r="Q303" s="1" t="str">
        <f t="shared" si="43"/>
        <v/>
      </c>
      <c r="R303" s="1" t="str">
        <f t="shared" si="44"/>
        <v/>
      </c>
      <c r="T303" s="1" t="str">
        <f t="shared" si="45"/>
        <v/>
      </c>
      <c r="U303" s="1" t="str">
        <f t="shared" si="46"/>
        <v/>
      </c>
      <c r="W303" s="8" t="str">
        <f t="shared" si="47"/>
        <v/>
      </c>
      <c r="X303" s="8" t="str">
        <f t="shared" si="48"/>
        <v/>
      </c>
    </row>
    <row r="304" spans="1:24">
      <c r="A304" s="4" t="s">
        <v>338</v>
      </c>
      <c r="B304" s="4">
        <v>1</v>
      </c>
      <c r="C304" s="1" cm="1">
        <f t="array" ref="C304">_xll.H($A304,25)/$B304</f>
        <v>-1847.9999426269533</v>
      </c>
      <c r="D304" s="1" cm="1">
        <f t="array" ref="D304">_xll.S($A304,25)/$B304</f>
        <v>242.99999224853516</v>
      </c>
      <c r="E304" s="1" cm="1">
        <f t="array" ref="E304">_xll.CP($A304,25)/$B304</f>
        <v>0</v>
      </c>
      <c r="F304" s="8" t="e" cm="1">
        <f t="array" ref="F304">IF(_xll.DE(A304)&gt;0,_xll.MW(A304)/(602.2*_xll.DE(A304)),"")/$B304</f>
        <v>#VALUE!</v>
      </c>
      <c r="H304" s="4" t="s">
        <v>1152</v>
      </c>
      <c r="I304" s="1" t="e" cm="1">
        <f t="array" ref="I304">_xll.H($H304,25)/$B304</f>
        <v>#VALUE!</v>
      </c>
      <c r="J304" s="1" t="e" cm="1">
        <f t="array" ref="J304">_xll.S($H304,25)/$B304</f>
        <v>#VALUE!</v>
      </c>
      <c r="K304" s="1" t="e" cm="1">
        <f t="array" ref="K304">_xll.CP($H304,25)/$B304</f>
        <v>#VALUE!</v>
      </c>
      <c r="L304" s="8" t="e" cm="1">
        <f t="array" ref="L304">IF(_xll.DE(H304)&gt;0,_xll.MW(H304)/(602.2*_xll.DE(H304)),"")/$B304</f>
        <v>#VALUE!</v>
      </c>
      <c r="N304" s="1" t="str">
        <f t="shared" si="40"/>
        <v/>
      </c>
      <c r="O304" s="1" t="str">
        <f t="shared" si="41"/>
        <v/>
      </c>
      <c r="P304" s="4" t="str">
        <f t="shared" si="42"/>
        <v>BeBr2*4H2O</v>
      </c>
      <c r="Q304" s="1" t="str">
        <f t="shared" si="43"/>
        <v/>
      </c>
      <c r="R304" s="1" t="str">
        <f t="shared" si="44"/>
        <v/>
      </c>
      <c r="T304" s="1" t="str">
        <f t="shared" si="45"/>
        <v/>
      </c>
      <c r="U304" s="1" t="str">
        <f t="shared" si="46"/>
        <v/>
      </c>
      <c r="W304" s="8" t="str">
        <f t="shared" si="47"/>
        <v/>
      </c>
      <c r="X304" s="8" t="str">
        <f t="shared" si="48"/>
        <v/>
      </c>
    </row>
    <row r="305" spans="1:24">
      <c r="A305" s="1" t="s">
        <v>282</v>
      </c>
      <c r="B305" s="4">
        <v>1</v>
      </c>
      <c r="C305" s="1" cm="1">
        <f t="array" ref="C305">_xll.H($A305,25)/$B305</f>
        <v>-1725.9</v>
      </c>
      <c r="D305" s="1" cm="1">
        <f t="array" ref="D305">_xll.S($A305,25)/$B305</f>
        <v>335.09999218749999</v>
      </c>
      <c r="E305" s="1" cm="1">
        <f t="array" ref="E305">_xll.CP($A305,25)/$B305</f>
        <v>0</v>
      </c>
      <c r="F305" s="8" t="e" cm="1">
        <f t="array" ref="F305">IF(_xll.DE(A305)&gt;0,_xll.MW(A305)/(602.2*_xll.DE(A305)),"")/$B305</f>
        <v>#VALUE!</v>
      </c>
      <c r="H305" s="1" t="s">
        <v>1153</v>
      </c>
      <c r="I305" s="1" cm="1">
        <f t="array" ref="I305">_xll.H($H305,25)/$B305</f>
        <v>-1435.0999975585937</v>
      </c>
      <c r="J305" s="1" cm="1">
        <f t="array" ref="J305">_xll.S($H305,25)/$B305</f>
        <v>459.79999560546878</v>
      </c>
      <c r="K305" s="1" cm="1">
        <f t="array" ref="K305">_xll.CP($H305,25)/$B305</f>
        <v>0</v>
      </c>
      <c r="L305" s="8" t="e" cm="1">
        <f t="array" ref="L305">IF(_xll.DE(H305)&gt;0,_xll.MW(H305)/(602.2*_xll.DE(H305)),"")/$B305</f>
        <v>#VALUE!</v>
      </c>
      <c r="N305" s="1">
        <f t="shared" si="40"/>
        <v>335.09999218749999</v>
      </c>
      <c r="O305" s="1">
        <f t="shared" si="41"/>
        <v>459.79999560546878</v>
      </c>
      <c r="P305" s="4" t="str">
        <f t="shared" si="42"/>
        <v>(NH4)2NdBr5</v>
      </c>
      <c r="Q305" s="1">
        <f t="shared" si="43"/>
        <v>-1725.9</v>
      </c>
      <c r="R305" s="1">
        <f t="shared" si="44"/>
        <v>-1435.0999975585937</v>
      </c>
      <c r="T305" s="1">
        <f t="shared" si="45"/>
        <v>0</v>
      </c>
      <c r="U305" s="1">
        <f t="shared" si="46"/>
        <v>0</v>
      </c>
      <c r="W305" s="8" t="str">
        <f t="shared" si="47"/>
        <v/>
      </c>
      <c r="X305" s="8" t="str">
        <f t="shared" si="48"/>
        <v/>
      </c>
    </row>
    <row r="306" spans="1:24">
      <c r="A306" s="1" t="s">
        <v>271</v>
      </c>
      <c r="B306" s="4">
        <v>1</v>
      </c>
      <c r="C306" s="1" cm="1">
        <f t="array" ref="C306">_xll.H($A306,25)/$B306</f>
        <v>-1722.5999670410156</v>
      </c>
      <c r="D306" s="1" cm="1">
        <f t="array" ref="D306">_xll.S($A306,25)/$B306</f>
        <v>362.79999896240236</v>
      </c>
      <c r="E306" s="1" cm="1">
        <f t="array" ref="E306">_xll.CP($A306,25)/$B306</f>
        <v>0</v>
      </c>
      <c r="F306" s="8" t="e" cm="1">
        <f t="array" ref="F306">IF(_xll.DE(A306)&gt;0,_xll.MW(A306)/(602.2*_xll.DE(A306)),"")/$B306</f>
        <v>#VALUE!</v>
      </c>
      <c r="H306" s="1" t="s">
        <v>1154</v>
      </c>
      <c r="I306" s="1" cm="1">
        <f t="array" ref="I306">_xll.H($H306,25)/$B306</f>
        <v>-1471.099916015625</v>
      </c>
      <c r="J306" s="1" cm="1">
        <f t="array" ref="J306">_xll.S($H306,25)/$B306</f>
        <v>422.99999951171878</v>
      </c>
      <c r="K306" s="1" cm="1">
        <f t="array" ref="K306">_xll.CP($H306,25)/$B306</f>
        <v>0</v>
      </c>
      <c r="L306" s="8" t="e" cm="1">
        <f t="array" ref="L306">IF(_xll.DE(H306)&gt;0,_xll.MW(H306)/(602.2*_xll.DE(H306)),"")/$B306</f>
        <v>#VALUE!</v>
      </c>
      <c r="N306" s="1">
        <f t="shared" si="40"/>
        <v>362.79999896240236</v>
      </c>
      <c r="O306" s="1">
        <f t="shared" si="41"/>
        <v>422.99999951171878</v>
      </c>
      <c r="P306" s="4" t="str">
        <f t="shared" si="42"/>
        <v>(NH4)2LaBr5</v>
      </c>
      <c r="Q306" s="1">
        <f t="shared" si="43"/>
        <v>-1722.5999670410156</v>
      </c>
      <c r="R306" s="1">
        <f t="shared" si="44"/>
        <v>-1471.099916015625</v>
      </c>
      <c r="T306" s="1">
        <f t="shared" si="45"/>
        <v>0</v>
      </c>
      <c r="U306" s="1">
        <f t="shared" si="46"/>
        <v>0</v>
      </c>
      <c r="W306" s="8" t="str">
        <f t="shared" si="47"/>
        <v/>
      </c>
      <c r="X306" s="8" t="str">
        <f t="shared" si="48"/>
        <v/>
      </c>
    </row>
    <row r="307" spans="1:24">
      <c r="A307" s="4" t="s">
        <v>344</v>
      </c>
      <c r="B307" s="4">
        <v>1</v>
      </c>
      <c r="C307" s="1" cm="1">
        <f t="array" ref="C307">_xll.H($A307,25)/$B307</f>
        <v>-1708.6999907226564</v>
      </c>
      <c r="D307" s="1" cm="1">
        <f t="array" ref="D307">_xll.S($A307,25)/$B307</f>
        <v>205.39999832153325</v>
      </c>
      <c r="E307" s="1" cm="1">
        <f t="array" ref="E307">_xll.CP($A307,25)/$B307</f>
        <v>0</v>
      </c>
      <c r="F307" s="8" t="e" cm="1">
        <f t="array" ref="F307">IF(_xll.DE(A307)&gt;0,_xll.MW(A307)/(602.2*_xll.DE(A307)),"")/$B307</f>
        <v>#VALUE!</v>
      </c>
      <c r="H307" s="4" t="s">
        <v>1155</v>
      </c>
      <c r="I307" s="1" cm="1">
        <f t="array" ref="I307">_xll.H($H307,25)/$B307</f>
        <v>-1669.0000004882813</v>
      </c>
      <c r="J307" s="1" cm="1">
        <f t="array" ref="J307">_xll.S($H307,25)/$B307</f>
        <v>223.79999636840822</v>
      </c>
      <c r="K307" s="1" cm="1">
        <f t="array" ref="K307">_xll.CP($H307,25)/$B307</f>
        <v>0</v>
      </c>
      <c r="L307" s="8" t="e" cm="1">
        <f t="array" ref="L307">IF(_xll.DE(H307)&gt;0,_xll.MW(H307)/(602.2*_xll.DE(H307)),"")/$B307</f>
        <v>#VALUE!</v>
      </c>
      <c r="N307" s="1">
        <f t="shared" si="40"/>
        <v>205.39999832153325</v>
      </c>
      <c r="O307" s="1">
        <f t="shared" si="41"/>
        <v>223.79999636840822</v>
      </c>
      <c r="P307" s="4" t="str">
        <f t="shared" si="42"/>
        <v>Bi2YO4Br</v>
      </c>
      <c r="Q307" s="1">
        <f t="shared" si="43"/>
        <v>-1708.6999907226564</v>
      </c>
      <c r="R307" s="1">
        <f t="shared" si="44"/>
        <v>-1669.0000004882813</v>
      </c>
      <c r="T307" s="1">
        <f t="shared" si="45"/>
        <v>0</v>
      </c>
      <c r="U307" s="1">
        <f t="shared" si="46"/>
        <v>0</v>
      </c>
      <c r="W307" s="8" t="str">
        <f t="shared" si="47"/>
        <v/>
      </c>
      <c r="X307" s="8" t="str">
        <f t="shared" si="48"/>
        <v/>
      </c>
    </row>
    <row r="308" spans="1:24">
      <c r="A308" s="4" t="s">
        <v>426</v>
      </c>
      <c r="B308" s="4">
        <v>1</v>
      </c>
      <c r="C308" s="1" cm="1">
        <f t="array" ref="C308">_xll.H($A308,25)/$B308</f>
        <v>-1705.7999965820313</v>
      </c>
      <c r="D308" s="1" cm="1">
        <f t="array" ref="D308">_xll.S($A308,25)/$B308</f>
        <v>351.49998767089846</v>
      </c>
      <c r="E308" s="1" cm="1">
        <f t="array" ref="E308">_xll.CP($A308,25)/$B308</f>
        <v>0</v>
      </c>
      <c r="F308" s="8" t="e" cm="1">
        <f t="array" ref="F308">IF(_xll.DE(A308)&gt;0,_xll.MW(A308)/(602.2*_xll.DE(A308)),"")/$B308</f>
        <v>#VALUE!</v>
      </c>
      <c r="H308" s="4" t="s">
        <v>1156</v>
      </c>
      <c r="I308" s="1" t="e" cm="1">
        <f t="array" ref="I308">_xll.H($H308,25)/$B308</f>
        <v>#VALUE!</v>
      </c>
      <c r="J308" s="1" t="e" cm="1">
        <f t="array" ref="J308">_xll.S($H308,25)/$B308</f>
        <v>#VALUE!</v>
      </c>
      <c r="K308" s="1" t="e" cm="1">
        <f t="array" ref="K308">_xll.CP($H308,25)/$B308</f>
        <v>#VALUE!</v>
      </c>
      <c r="L308" s="8" t="e" cm="1">
        <f t="array" ref="L308">IF(_xll.DE(H308)&gt;0,_xll.MW(H308)/(602.2*_xll.DE(H308)),"")/$B308</f>
        <v>#VALUE!</v>
      </c>
      <c r="N308" s="1" t="str">
        <f t="shared" si="40"/>
        <v/>
      </c>
      <c r="O308" s="1" t="str">
        <f t="shared" si="41"/>
        <v/>
      </c>
      <c r="P308" s="4" t="str">
        <f t="shared" si="42"/>
        <v>(NH4)2SmBr5</v>
      </c>
      <c r="Q308" s="1" t="str">
        <f t="shared" si="43"/>
        <v/>
      </c>
      <c r="R308" s="1" t="str">
        <f t="shared" si="44"/>
        <v/>
      </c>
      <c r="T308" s="1" t="str">
        <f t="shared" si="45"/>
        <v/>
      </c>
      <c r="U308" s="1" t="str">
        <f t="shared" si="46"/>
        <v/>
      </c>
      <c r="W308" s="8" t="str">
        <f t="shared" si="47"/>
        <v/>
      </c>
      <c r="X308" s="8" t="str">
        <f t="shared" si="48"/>
        <v/>
      </c>
    </row>
    <row r="309" spans="1:24">
      <c r="A309" s="4" t="s">
        <v>115</v>
      </c>
      <c r="B309" s="4">
        <v>1</v>
      </c>
      <c r="C309" s="1" cm="1">
        <f t="array" ref="C309">_xll.H($A309,25)/$B309</f>
        <v>-1700.4000471191407</v>
      </c>
      <c r="D309" s="1" cm="1">
        <f t="array" ref="D309">_xll.S($A309,25)/$B309</f>
        <v>225.89999267578125</v>
      </c>
      <c r="E309" s="1" cm="1">
        <f t="array" ref="E309">_xll.CP($A309,25)/$B309</f>
        <v>0</v>
      </c>
      <c r="F309" s="8" t="e" cm="1">
        <f t="array" ref="F309">IF(_xll.DE(A309)&gt;0,_xll.MW(A309)/(602.2*_xll.DE(A309)),"")/$B309</f>
        <v>#VALUE!</v>
      </c>
      <c r="H309" s="4" t="s">
        <v>1157</v>
      </c>
      <c r="I309" s="1" cm="1">
        <f t="array" ref="I309">_xll.H($H309,25)/$B309</f>
        <v>-1160.9999877929688</v>
      </c>
      <c r="J309" s="1" cm="1">
        <f t="array" ref="J309">_xll.S($H309,25)/$B309</f>
        <v>243.100001953125</v>
      </c>
      <c r="K309" s="1" cm="1">
        <f t="array" ref="K309">_xll.CP($H309,25)/$B309</f>
        <v>0</v>
      </c>
      <c r="L309" s="8" t="e" cm="1">
        <f t="array" ref="L309">IF(_xll.DE(H309)&gt;0,_xll.MW(H309)/(602.2*_xll.DE(H309)),"")/$B309</f>
        <v>#VALUE!</v>
      </c>
      <c r="N309" s="1">
        <f t="shared" si="40"/>
        <v>225.89999267578125</v>
      </c>
      <c r="O309" s="1">
        <f t="shared" si="41"/>
        <v>243.100001953125</v>
      </c>
      <c r="P309" s="4" t="str">
        <f t="shared" si="42"/>
        <v>Bi2TmO4Br</v>
      </c>
      <c r="Q309" s="1">
        <f t="shared" si="43"/>
        <v>-1700.4000471191407</v>
      </c>
      <c r="R309" s="1">
        <f t="shared" si="44"/>
        <v>-1160.9999877929688</v>
      </c>
      <c r="T309" s="1">
        <f t="shared" si="45"/>
        <v>0</v>
      </c>
      <c r="U309" s="1">
        <f t="shared" si="46"/>
        <v>0</v>
      </c>
      <c r="W309" s="8" t="str">
        <f t="shared" si="47"/>
        <v/>
      </c>
      <c r="X309" s="8" t="str">
        <f t="shared" si="48"/>
        <v/>
      </c>
    </row>
    <row r="310" spans="1:24">
      <c r="A310" s="4" t="s">
        <v>335</v>
      </c>
      <c r="B310" s="4">
        <v>1</v>
      </c>
      <c r="C310" s="1" cm="1">
        <f t="array" ref="C310">_xll.H($A310,25)/$B310</f>
        <v>-1696.5999975585937</v>
      </c>
      <c r="D310" s="1" cm="1">
        <f t="array" ref="D310">_xll.S($A310,25)/$B310</f>
        <v>235.10000765991211</v>
      </c>
      <c r="E310" s="1" cm="1">
        <f t="array" ref="E310">_xll.CP($A310,25)/$B310</f>
        <v>0</v>
      </c>
      <c r="F310" s="8" t="e" cm="1">
        <f t="array" ref="F310">IF(_xll.DE(A310)&gt;0,_xll.MW(A310)/(602.2*_xll.DE(A310)),"")/$B310</f>
        <v>#VALUE!</v>
      </c>
      <c r="H310" s="4" t="s">
        <v>1158</v>
      </c>
      <c r="I310" s="1" cm="1">
        <f t="array" ref="I310">_xll.H($H310,25)/$B310</f>
        <v>-1657.3000461425781</v>
      </c>
      <c r="J310" s="1" cm="1">
        <f t="array" ref="J310">_xll.S($H310,25)/$B310</f>
        <v>252.3000009765625</v>
      </c>
      <c r="K310" s="1" cm="1">
        <f t="array" ref="K310">_xll.CP($H310,25)/$B310</f>
        <v>0</v>
      </c>
      <c r="L310" s="8" t="e" cm="1">
        <f t="array" ref="L310">IF(_xll.DE(H310)&gt;0,_xll.MW(H310)/(602.2*_xll.DE(H310)),"")/$B310</f>
        <v>#VALUE!</v>
      </c>
      <c r="N310" s="1">
        <f t="shared" si="40"/>
        <v>235.10000765991211</v>
      </c>
      <c r="O310" s="1">
        <f t="shared" si="41"/>
        <v>252.3000009765625</v>
      </c>
      <c r="P310" s="4" t="str">
        <f t="shared" si="42"/>
        <v>Bi2HoO4Br</v>
      </c>
      <c r="Q310" s="1">
        <f t="shared" si="43"/>
        <v>-1696.5999975585937</v>
      </c>
      <c r="R310" s="1">
        <f t="shared" si="44"/>
        <v>-1657.3000461425781</v>
      </c>
      <c r="T310" s="1">
        <f t="shared" si="45"/>
        <v>0</v>
      </c>
      <c r="U310" s="1">
        <f t="shared" si="46"/>
        <v>0</v>
      </c>
      <c r="W310" s="8" t="str">
        <f t="shared" si="47"/>
        <v/>
      </c>
      <c r="X310" s="8" t="str">
        <f t="shared" si="48"/>
        <v/>
      </c>
    </row>
    <row r="311" spans="1:24">
      <c r="A311" s="4" t="s">
        <v>339</v>
      </c>
      <c r="B311" s="4">
        <v>1</v>
      </c>
      <c r="C311" s="1" cm="1">
        <f t="array" ref="C311">_xll.H($A311,25)/$B311</f>
        <v>-1695.4000087890627</v>
      </c>
      <c r="D311" s="1" cm="1">
        <f t="array" ref="D311">_xll.S($A311,25)/$B311</f>
        <v>210.89998941040039</v>
      </c>
      <c r="E311" s="1" cm="1">
        <f t="array" ref="E311">_xll.CP($A311,25)/$B311</f>
        <v>0</v>
      </c>
      <c r="F311" s="8" t="e" cm="1">
        <f t="array" ref="F311">IF(_xll.DE(A311)&gt;0,_xll.MW(A311)/(602.2*_xll.DE(A311)),"")/$B311</f>
        <v>#VALUE!</v>
      </c>
      <c r="H311" s="4" t="s">
        <v>1159</v>
      </c>
      <c r="I311" s="1" cm="1">
        <f t="array" ref="I311">_xll.H($H311,25)/$B311</f>
        <v>-1655.9999519042969</v>
      </c>
      <c r="J311" s="1" cm="1">
        <f t="array" ref="J311">_xll.S($H311,25)/$B311</f>
        <v>228.39999588012697</v>
      </c>
      <c r="K311" s="1" cm="1">
        <f t="array" ref="K311">_xll.CP($H311,25)/$B311</f>
        <v>0</v>
      </c>
      <c r="L311" s="8" t="e" cm="1">
        <f t="array" ref="L311">IF(_xll.DE(H311)&gt;0,_xll.MW(H311)/(602.2*_xll.DE(H311)),"")/$B311</f>
        <v>#VALUE!</v>
      </c>
      <c r="N311" s="1">
        <f t="shared" si="40"/>
        <v>210.89998941040039</v>
      </c>
      <c r="O311" s="1">
        <f t="shared" si="41"/>
        <v>228.39999588012697</v>
      </c>
      <c r="P311" s="4" t="str">
        <f t="shared" si="42"/>
        <v>Bi2LuO4Br</v>
      </c>
      <c r="Q311" s="1">
        <f t="shared" si="43"/>
        <v>-1695.4000087890627</v>
      </c>
      <c r="R311" s="1">
        <f t="shared" si="44"/>
        <v>-1655.9999519042969</v>
      </c>
      <c r="T311" s="1">
        <f t="shared" si="45"/>
        <v>0</v>
      </c>
      <c r="U311" s="1">
        <f t="shared" si="46"/>
        <v>0</v>
      </c>
      <c r="W311" s="8" t="str">
        <f t="shared" si="47"/>
        <v/>
      </c>
      <c r="X311" s="8" t="str">
        <f t="shared" si="48"/>
        <v/>
      </c>
    </row>
    <row r="312" spans="1:24">
      <c r="A312" s="4" t="s">
        <v>332</v>
      </c>
      <c r="B312" s="4">
        <v>1</v>
      </c>
      <c r="C312" s="1" cm="1">
        <f t="array" ref="C312">_xll.H($A312,25)/$B312</f>
        <v>-1688.6999650878906</v>
      </c>
      <c r="D312" s="1" cm="1">
        <f t="array" ref="D312">_xll.S($A312,25)/$B312</f>
        <v>234.30000982666016</v>
      </c>
      <c r="E312" s="1" cm="1">
        <f t="array" ref="E312">_xll.CP($A312,25)/$B312</f>
        <v>0</v>
      </c>
      <c r="F312" s="8" t="e" cm="1">
        <f t="array" ref="F312">IF(_xll.DE(A312)&gt;0,_xll.MW(A312)/(602.2*_xll.DE(A312)),"")/$B312</f>
        <v>#VALUE!</v>
      </c>
      <c r="H312" s="4" t="s">
        <v>1160</v>
      </c>
      <c r="I312" s="1" cm="1">
        <f t="array" ref="I312">_xll.H($H312,25)/$B312</f>
        <v>-1649.300035888672</v>
      </c>
      <c r="J312" s="1" cm="1">
        <f t="array" ref="J312">_xll.S($H312,25)/$B312</f>
        <v>251.89999407958985</v>
      </c>
      <c r="K312" s="1" cm="1">
        <f t="array" ref="K312">_xll.CP($H312,25)/$B312</f>
        <v>0</v>
      </c>
      <c r="L312" s="8" t="e" cm="1">
        <f t="array" ref="L312">IF(_xll.DE(H312)&gt;0,_xll.MW(H312)/(602.2*_xll.DE(H312)),"")/$B312</f>
        <v>#VALUE!</v>
      </c>
      <c r="N312" s="1">
        <f t="shared" si="40"/>
        <v>234.30000982666016</v>
      </c>
      <c r="O312" s="1">
        <f t="shared" si="41"/>
        <v>251.89999407958985</v>
      </c>
      <c r="P312" s="4" t="str">
        <f t="shared" si="42"/>
        <v>Bi2TbO4Br</v>
      </c>
      <c r="Q312" s="1">
        <f t="shared" si="43"/>
        <v>-1688.6999650878906</v>
      </c>
      <c r="R312" s="1">
        <f t="shared" si="44"/>
        <v>-1649.300035888672</v>
      </c>
      <c r="T312" s="1">
        <f t="shared" si="45"/>
        <v>0</v>
      </c>
      <c r="U312" s="1">
        <f t="shared" si="46"/>
        <v>0</v>
      </c>
      <c r="W312" s="8" t="str">
        <f t="shared" si="47"/>
        <v/>
      </c>
      <c r="X312" s="8" t="str">
        <f t="shared" si="48"/>
        <v/>
      </c>
    </row>
    <row r="313" spans="1:24">
      <c r="A313" s="4" t="s">
        <v>87</v>
      </c>
      <c r="B313" s="4">
        <v>1</v>
      </c>
      <c r="C313" s="1" cm="1">
        <f t="array" ref="C313">_xll.H($A313,25)/$B313</f>
        <v>-1687.3999985351563</v>
      </c>
      <c r="D313" s="1" cm="1">
        <f t="array" ref="D313">_xll.S($A313,25)/$B313</f>
        <v>230.99999282836916</v>
      </c>
      <c r="E313" s="1" cm="1">
        <f t="array" ref="E313">_xll.CP($A313,25)/$B313</f>
        <v>0</v>
      </c>
      <c r="F313" s="8" t="e" cm="1">
        <f t="array" ref="F313">IF(_xll.DE(A313)&gt;0,_xll.MW(A313)/(602.2*_xll.DE(A313)),"")/$B313</f>
        <v>#VALUE!</v>
      </c>
      <c r="H313" s="4" t="s">
        <v>1161</v>
      </c>
      <c r="I313" s="1" cm="1">
        <f t="array" ref="I313">_xll.H($H313,25)/$B313</f>
        <v>-1648.0999194335939</v>
      </c>
      <c r="J313" s="1" cm="1">
        <f t="array" ref="J313">_xll.S($H313,25)/$B313</f>
        <v>248.10000836181641</v>
      </c>
      <c r="K313" s="1" cm="1">
        <f t="array" ref="K313">_xll.CP($H313,25)/$B313</f>
        <v>0</v>
      </c>
      <c r="L313" s="8" t="e" cm="1">
        <f t="array" ref="L313">IF(_xll.DE(H313)&gt;0,_xll.MW(H313)/(602.2*_xll.DE(H313)),"")/$B313</f>
        <v>#VALUE!</v>
      </c>
      <c r="N313" s="1">
        <f t="shared" si="40"/>
        <v>230.99999282836916</v>
      </c>
      <c r="O313" s="1">
        <f t="shared" si="41"/>
        <v>248.10000836181641</v>
      </c>
      <c r="P313" s="4" t="str">
        <f t="shared" si="42"/>
        <v>Bi2DyO4Br</v>
      </c>
      <c r="Q313" s="1">
        <f t="shared" si="43"/>
        <v>-1687.3999985351563</v>
      </c>
      <c r="R313" s="1">
        <f t="shared" si="44"/>
        <v>-1648.0999194335939</v>
      </c>
      <c r="T313" s="1">
        <f t="shared" si="45"/>
        <v>0</v>
      </c>
      <c r="U313" s="1">
        <f t="shared" si="46"/>
        <v>0</v>
      </c>
      <c r="W313" s="8" t="str">
        <f t="shared" si="47"/>
        <v/>
      </c>
      <c r="X313" s="8" t="str">
        <f t="shared" si="48"/>
        <v/>
      </c>
    </row>
    <row r="314" spans="1:24">
      <c r="A314" s="4" t="s">
        <v>327</v>
      </c>
      <c r="B314" s="4">
        <v>1</v>
      </c>
      <c r="C314" s="1" cm="1">
        <f t="array" ref="C314">_xll.H($A314,25)/$B314</f>
        <v>-1668.5999616699219</v>
      </c>
      <c r="D314" s="1" cm="1">
        <f t="array" ref="D314">_xll.S($A314,25)/$B314</f>
        <v>231.39999972534181</v>
      </c>
      <c r="E314" s="1" cm="1">
        <f t="array" ref="E314">_xll.CP($A314,25)/$B314</f>
        <v>0</v>
      </c>
      <c r="F314" s="8" t="e" cm="1">
        <f t="array" ref="F314">IF(_xll.DE(A314)&gt;0,_xll.MW(A314)/(602.2*_xll.DE(A314)),"")/$B314</f>
        <v>#VALUE!</v>
      </c>
      <c r="H314" s="4" t="s">
        <v>1162</v>
      </c>
      <c r="I314" s="1" cm="1">
        <f t="array" ref="I314">_xll.H($H314,25)/$B314</f>
        <v>-1630.0999602050781</v>
      </c>
      <c r="J314" s="1" cm="1">
        <f t="array" ref="J314">_xll.S($H314,25)/$B314</f>
        <v>248.899990234375</v>
      </c>
      <c r="K314" s="1" cm="1">
        <f t="array" ref="K314">_xll.CP($H314,25)/$B314</f>
        <v>0</v>
      </c>
      <c r="L314" s="8" t="e" cm="1">
        <f t="array" ref="L314">IF(_xll.DE(H314)&gt;0,_xll.MW(H314)/(602.2*_xll.DE(H314)),"")/$B314</f>
        <v>#VALUE!</v>
      </c>
      <c r="N314" s="1">
        <f t="shared" si="40"/>
        <v>231.39999972534181</v>
      </c>
      <c r="O314" s="1">
        <f t="shared" si="41"/>
        <v>248.899990234375</v>
      </c>
      <c r="P314" s="4" t="str">
        <f t="shared" si="42"/>
        <v>Bi2SmO4Br</v>
      </c>
      <c r="Q314" s="1">
        <f t="shared" si="43"/>
        <v>-1668.5999616699219</v>
      </c>
      <c r="R314" s="1">
        <f t="shared" si="44"/>
        <v>-1630.0999602050781</v>
      </c>
      <c r="T314" s="1">
        <f t="shared" si="45"/>
        <v>0</v>
      </c>
      <c r="U314" s="1">
        <f t="shared" si="46"/>
        <v>0</v>
      </c>
      <c r="W314" s="8" t="str">
        <f t="shared" si="47"/>
        <v/>
      </c>
      <c r="X314" s="8" t="str">
        <f t="shared" si="48"/>
        <v/>
      </c>
    </row>
    <row r="315" spans="1:24">
      <c r="A315" s="4" t="s">
        <v>331</v>
      </c>
      <c r="B315" s="4">
        <v>1</v>
      </c>
      <c r="C315" s="1" cm="1">
        <f t="array" ref="C315">_xll.H($A315,25)/$B315</f>
        <v>-1666.5000451660158</v>
      </c>
      <c r="D315" s="1" cm="1">
        <f t="array" ref="D315">_xll.S($A315,25)/$B315</f>
        <v>231.39999972534181</v>
      </c>
      <c r="E315" s="1" cm="1">
        <f t="array" ref="E315">_xll.CP($A315,25)/$B315</f>
        <v>0</v>
      </c>
      <c r="F315" s="8" t="e" cm="1">
        <f t="array" ref="F315">IF(_xll.DE(A315)&gt;0,_xll.MW(A315)/(602.2*_xll.DE(A315)),"")/$B315</f>
        <v>#VALUE!</v>
      </c>
      <c r="H315" s="4" t="s">
        <v>1163</v>
      </c>
      <c r="I315" s="1" cm="1">
        <f t="array" ref="I315">_xll.H($H315,25)/$B315</f>
        <v>-1626.6999494628908</v>
      </c>
      <c r="J315" s="1" cm="1">
        <f t="array" ref="J315">_xll.S($H315,25)/$B315</f>
        <v>248.4999992980957</v>
      </c>
      <c r="K315" s="1" cm="1">
        <f t="array" ref="K315">_xll.CP($H315,25)/$B315</f>
        <v>0</v>
      </c>
      <c r="L315" s="8" t="e" cm="1">
        <f t="array" ref="L315">IF(_xll.DE(H315)&gt;0,_xll.MW(H315)/(602.2*_xll.DE(H315)),"")/$B315</f>
        <v>#VALUE!</v>
      </c>
      <c r="N315" s="1">
        <f t="shared" si="40"/>
        <v>231.39999972534181</v>
      </c>
      <c r="O315" s="1">
        <f t="shared" si="41"/>
        <v>248.4999992980957</v>
      </c>
      <c r="P315" s="4" t="str">
        <f t="shared" si="42"/>
        <v>Bi2GdO4Br</v>
      </c>
      <c r="Q315" s="1">
        <f t="shared" si="43"/>
        <v>-1666.5000451660158</v>
      </c>
      <c r="R315" s="1">
        <f t="shared" si="44"/>
        <v>-1626.6999494628908</v>
      </c>
      <c r="T315" s="1">
        <f t="shared" si="45"/>
        <v>0</v>
      </c>
      <c r="U315" s="1">
        <f t="shared" si="46"/>
        <v>0</v>
      </c>
      <c r="W315" s="8" t="str">
        <f t="shared" si="47"/>
        <v/>
      </c>
      <c r="X315" s="8" t="str">
        <f t="shared" si="48"/>
        <v/>
      </c>
    </row>
    <row r="316" spans="1:24">
      <c r="A316" s="4" t="s">
        <v>188</v>
      </c>
      <c r="B316" s="4">
        <v>1</v>
      </c>
      <c r="C316" s="1" cm="1">
        <f t="array" ref="C316">_xll.H($A316,25)/$B316</f>
        <v>-1663.5999233398438</v>
      </c>
      <c r="D316" s="1" cm="1">
        <f t="array" ref="D316">_xll.S($A316,25)/$B316</f>
        <v>222.60000759887697</v>
      </c>
      <c r="E316" s="1" cm="1">
        <f t="array" ref="E316">_xll.CP($A316,25)/$B316</f>
        <v>0</v>
      </c>
      <c r="F316" s="8" t="e" cm="1">
        <f t="array" ref="F316">IF(_xll.DE(A316)&gt;0,_xll.MW(A316)/(602.2*_xll.DE(A316)),"")/$B316</f>
        <v>#VALUE!</v>
      </c>
      <c r="H316" s="4" t="s">
        <v>1164</v>
      </c>
      <c r="I316" s="1" cm="1">
        <f t="array" ref="I316">_xll.H($H316,25)/$B316</f>
        <v>-1624.199994140625</v>
      </c>
      <c r="J316" s="1" cm="1">
        <f t="array" ref="J316">_xll.S($H316,25)/$B316</f>
        <v>239.6999912109375</v>
      </c>
      <c r="K316" s="1" cm="1">
        <f t="array" ref="K316">_xll.CP($H316,25)/$B316</f>
        <v>0</v>
      </c>
      <c r="L316" s="8" t="e" cm="1">
        <f t="array" ref="L316">IF(_xll.DE(H316)&gt;0,_xll.MW(H316)/(602.2*_xll.DE(H316)),"")/$B316</f>
        <v>#VALUE!</v>
      </c>
      <c r="N316" s="1">
        <f t="shared" si="40"/>
        <v>222.60000759887697</v>
      </c>
      <c r="O316" s="1">
        <f t="shared" si="41"/>
        <v>239.6999912109375</v>
      </c>
      <c r="P316" s="4" t="str">
        <f t="shared" si="42"/>
        <v>Bi2YbO4Br</v>
      </c>
      <c r="Q316" s="1">
        <f t="shared" si="43"/>
        <v>-1663.5999233398438</v>
      </c>
      <c r="R316" s="1">
        <f t="shared" si="44"/>
        <v>-1624.199994140625</v>
      </c>
      <c r="T316" s="1">
        <f t="shared" si="45"/>
        <v>0</v>
      </c>
      <c r="U316" s="1">
        <f t="shared" si="46"/>
        <v>0</v>
      </c>
      <c r="W316" s="8" t="str">
        <f t="shared" si="47"/>
        <v/>
      </c>
      <c r="X316" s="8" t="str">
        <f t="shared" si="48"/>
        <v/>
      </c>
    </row>
    <row r="317" spans="1:24">
      <c r="A317" s="4" t="s">
        <v>187</v>
      </c>
      <c r="B317" s="4">
        <v>1</v>
      </c>
      <c r="C317" s="1" cm="1">
        <f t="array" ref="C317">_xll.H($A317,25)/$B317</f>
        <v>-1660.999990234375</v>
      </c>
      <c r="D317" s="1" cm="1">
        <f t="array" ref="D317">_xll.S($A317,25)/$B317</f>
        <v>233.89998696899414</v>
      </c>
      <c r="E317" s="1" cm="1">
        <f t="array" ref="E317">_xll.CP($A317,25)/$B317</f>
        <v>0</v>
      </c>
      <c r="F317" s="8" t="e" cm="1">
        <f t="array" ref="F317">IF(_xll.DE(A317)&gt;0,_xll.MW(A317)/(602.2*_xll.DE(A317)),"")/$B317</f>
        <v>#VALUE!</v>
      </c>
      <c r="H317" s="4" t="s">
        <v>1165</v>
      </c>
      <c r="I317" s="1" cm="1">
        <f t="array" ref="I317">_xll.H($H317,25)/$B317</f>
        <v>-1621.6999111328125</v>
      </c>
      <c r="J317" s="1" cm="1">
        <f t="array" ref="J317">_xll.S($H317,25)/$B317</f>
        <v>251.00000250244142</v>
      </c>
      <c r="K317" s="1" cm="1">
        <f t="array" ref="K317">_xll.CP($H317,25)/$B317</f>
        <v>0</v>
      </c>
      <c r="L317" s="8" t="e" cm="1">
        <f t="array" ref="L317">IF(_xll.DE(H317)&gt;0,_xll.MW(H317)/(602.2*_xll.DE(H317)),"")/$B317</f>
        <v>#VALUE!</v>
      </c>
      <c r="N317" s="1">
        <f t="shared" si="40"/>
        <v>233.89998696899414</v>
      </c>
      <c r="O317" s="1">
        <f t="shared" si="41"/>
        <v>251.00000250244142</v>
      </c>
      <c r="P317" s="4" t="str">
        <f t="shared" si="42"/>
        <v>Bi2PrO4Br</v>
      </c>
      <c r="Q317" s="1">
        <f t="shared" si="43"/>
        <v>-1660.999990234375</v>
      </c>
      <c r="R317" s="1">
        <f t="shared" si="44"/>
        <v>-1621.6999111328125</v>
      </c>
      <c r="T317" s="1">
        <f t="shared" si="45"/>
        <v>0</v>
      </c>
      <c r="U317" s="1">
        <f t="shared" si="46"/>
        <v>0</v>
      </c>
      <c r="W317" s="8" t="str">
        <f t="shared" si="47"/>
        <v/>
      </c>
      <c r="X317" s="8" t="str">
        <f t="shared" si="48"/>
        <v/>
      </c>
    </row>
    <row r="318" spans="1:24">
      <c r="A318" s="4" t="s">
        <v>343</v>
      </c>
      <c r="B318" s="4">
        <v>1</v>
      </c>
      <c r="C318" s="1" cm="1">
        <f t="array" ref="C318">_xll.H($A318,25)/$B318</f>
        <v>-1659.0000515136719</v>
      </c>
      <c r="D318" s="1" cm="1">
        <f t="array" ref="D318">_xll.S($A318,25)/$B318</f>
        <v>235.10000765991211</v>
      </c>
      <c r="E318" s="1" cm="1">
        <f t="array" ref="E318">_xll.CP($A318,25)/$B318</f>
        <v>0</v>
      </c>
      <c r="F318" s="8" t="e" cm="1">
        <f t="array" ref="F318">IF(_xll.DE(A318)&gt;0,_xll.MW(A318)/(602.2*_xll.DE(A318)),"")/$B318</f>
        <v>#VALUE!</v>
      </c>
      <c r="H318" s="4" t="s">
        <v>1166</v>
      </c>
      <c r="I318" s="1" cm="1">
        <f t="array" ref="I318">_xll.H($H318,25)/$B318</f>
        <v>-1618.4000058593751</v>
      </c>
      <c r="J318" s="1" cm="1">
        <f t="array" ref="J318">_xll.S($H318,25)/$B318</f>
        <v>252.6999919128418</v>
      </c>
      <c r="K318" s="1" cm="1">
        <f t="array" ref="K318">_xll.CP($H318,25)/$B318</f>
        <v>0</v>
      </c>
      <c r="L318" s="8" t="e" cm="1">
        <f t="array" ref="L318">IF(_xll.DE(H318)&gt;0,_xll.MW(H318)/(602.2*_xll.DE(H318)),"")/$B318</f>
        <v>#VALUE!</v>
      </c>
      <c r="N318" s="1">
        <f t="shared" si="40"/>
        <v>235.10000765991211</v>
      </c>
      <c r="O318" s="1">
        <f t="shared" si="41"/>
        <v>252.6999919128418</v>
      </c>
      <c r="P318" s="4" t="str">
        <f t="shared" si="42"/>
        <v>Bi2NdO4Br</v>
      </c>
      <c r="Q318" s="1">
        <f t="shared" si="43"/>
        <v>-1659.0000515136719</v>
      </c>
      <c r="R318" s="1">
        <f t="shared" si="44"/>
        <v>-1618.4000058593751</v>
      </c>
      <c r="T318" s="1">
        <f t="shared" si="45"/>
        <v>0</v>
      </c>
      <c r="U318" s="1">
        <f t="shared" si="46"/>
        <v>0</v>
      </c>
      <c r="W318" s="8" t="str">
        <f t="shared" si="47"/>
        <v/>
      </c>
      <c r="X318" s="8" t="str">
        <f t="shared" si="48"/>
        <v/>
      </c>
    </row>
    <row r="319" spans="1:24">
      <c r="A319" s="4" t="s">
        <v>193</v>
      </c>
      <c r="B319" s="4">
        <v>1</v>
      </c>
      <c r="C319" s="1" cm="1">
        <f t="array" ref="C319">_xll.H($A319,25)/$B319</f>
        <v>-1649.3329787597656</v>
      </c>
      <c r="D319" s="1" cm="1">
        <f t="array" ref="D319">_xll.S($A319,25)/$B319</f>
        <v>347.27199999999999</v>
      </c>
      <c r="E319" s="1" cm="1">
        <f t="array" ref="E319">_xll.CP($A319,25)/$B319</f>
        <v>0</v>
      </c>
      <c r="F319" s="8" t="e" cm="1">
        <f t="array" ref="F319">IF(_xll.DE(A319)&gt;0,_xll.MW(A319)/(602.2*_xll.DE(A319)),"")/$B319</f>
        <v>#VALUE!</v>
      </c>
      <c r="H319" s="4" t="s">
        <v>1167</v>
      </c>
      <c r="I319" s="1" t="e" cm="1">
        <f t="array" ref="I319">_xll.H($H319,25)/$B319</f>
        <v>#VALUE!</v>
      </c>
      <c r="J319" s="1" t="e" cm="1">
        <f t="array" ref="J319">_xll.S($H319,25)/$B319</f>
        <v>#VALUE!</v>
      </c>
      <c r="K319" s="1" t="e" cm="1">
        <f t="array" ref="K319">_xll.CP($H319,25)/$B319</f>
        <v>#VALUE!</v>
      </c>
      <c r="L319" s="8" t="e" cm="1">
        <f t="array" ref="L319">IF(_xll.DE(H319)&gt;0,_xll.MW(H319)/(602.2*_xll.DE(H319)),"")/$B319</f>
        <v>#VALUE!</v>
      </c>
      <c r="N319" s="1" t="str">
        <f t="shared" si="40"/>
        <v/>
      </c>
      <c r="O319" s="1" t="str">
        <f t="shared" si="41"/>
        <v/>
      </c>
      <c r="P319" s="4" t="str">
        <f t="shared" si="42"/>
        <v>ZrBr4*POBr3</v>
      </c>
      <c r="Q319" s="1" t="str">
        <f t="shared" si="43"/>
        <v/>
      </c>
      <c r="R319" s="1" t="str">
        <f t="shared" si="44"/>
        <v/>
      </c>
      <c r="T319" s="1" t="str">
        <f t="shared" si="45"/>
        <v/>
      </c>
      <c r="U319" s="1" t="str">
        <f t="shared" si="46"/>
        <v/>
      </c>
      <c r="W319" s="8" t="str">
        <f t="shared" si="47"/>
        <v/>
      </c>
      <c r="X319" s="8" t="str">
        <f t="shared" si="48"/>
        <v/>
      </c>
    </row>
    <row r="320" spans="1:24">
      <c r="A320" s="4" t="s">
        <v>385</v>
      </c>
      <c r="B320" s="4">
        <v>1</v>
      </c>
      <c r="C320" s="1" cm="1">
        <f t="array" ref="C320">_xll.H($A320,25)/$B320</f>
        <v>-1632.1779147949219</v>
      </c>
      <c r="D320" s="1" cm="1">
        <f t="array" ref="D320">_xll.S($A320,25)/$B320</f>
        <v>383.43851617431642</v>
      </c>
      <c r="E320" s="1" cm="1">
        <f t="array" ref="E320">_xll.CP($A320,25)/$B320</f>
        <v>0</v>
      </c>
      <c r="F320" s="8" t="e" cm="1">
        <f t="array" ref="F320">IF(_xll.DE(A320)&gt;0,_xll.MW(A320)/(602.2*_xll.DE(A320)),"")/$B320</f>
        <v>#VALUE!</v>
      </c>
      <c r="H320" s="4" t="s">
        <v>1168</v>
      </c>
      <c r="I320" s="1" cm="1">
        <f t="array" ref="I320">_xll.H($H320,25)/$B320</f>
        <v>-1561.4689787597656</v>
      </c>
      <c r="J320" s="1" cm="1">
        <f t="array" ref="J320">_xll.S($H320,25)/$B320</f>
        <v>351.82418127441406</v>
      </c>
      <c r="K320" s="1" cm="1">
        <f t="array" ref="K320">_xll.CP($H320,25)/$B320</f>
        <v>0</v>
      </c>
      <c r="L320" s="8" t="e" cm="1">
        <f t="array" ref="L320">IF(_xll.DE(H320)&gt;0,_xll.MW(H320)/(602.2*_xll.DE(H320)),"")/$B320</f>
        <v>#VALUE!</v>
      </c>
      <c r="N320" s="1">
        <f t="shared" si="40"/>
        <v>383.43851617431642</v>
      </c>
      <c r="O320" s="1">
        <f t="shared" si="41"/>
        <v>351.82418127441406</v>
      </c>
      <c r="P320" s="4" t="str">
        <f t="shared" si="42"/>
        <v>CuBr2*3Cu(OH)2</v>
      </c>
      <c r="Q320" s="1">
        <f t="shared" si="43"/>
        <v>-1632.1779147949219</v>
      </c>
      <c r="R320" s="1">
        <f t="shared" si="44"/>
        <v>-1561.4689787597656</v>
      </c>
      <c r="T320" s="1">
        <f t="shared" si="45"/>
        <v>0</v>
      </c>
      <c r="U320" s="1">
        <f t="shared" si="46"/>
        <v>0</v>
      </c>
      <c r="W320" s="8" t="str">
        <f t="shared" si="47"/>
        <v/>
      </c>
      <c r="X320" s="8" t="str">
        <f t="shared" si="48"/>
        <v/>
      </c>
    </row>
    <row r="321" spans="1:24">
      <c r="A321" s="4" t="s">
        <v>111</v>
      </c>
      <c r="B321" s="4">
        <v>1</v>
      </c>
      <c r="C321" s="1" cm="1">
        <f t="array" ref="C321">_xll.H($A321,25)/$B321</f>
        <v>-1607.9110212402345</v>
      </c>
      <c r="D321" s="1" cm="1">
        <f t="array" ref="D321">_xll.S($A321,25)/$B321</f>
        <v>272.79681915283203</v>
      </c>
      <c r="E321" s="1" cm="1">
        <f t="array" ref="E321">_xll.CP($A321,25)/$B321</f>
        <v>0</v>
      </c>
      <c r="F321" s="8" t="e" cm="1">
        <f t="array" ref="F321">IF(_xll.DE(A321)&gt;0,_xll.MW(A321)/(602.2*_xll.DE(A321)),"")/$B321</f>
        <v>#VALUE!</v>
      </c>
      <c r="H321" s="4" t="s">
        <v>1169</v>
      </c>
      <c r="I321" s="1" t="e" cm="1">
        <f t="array" ref="I321">_xll.H($H321,25)/$B321</f>
        <v>#VALUE!</v>
      </c>
      <c r="J321" s="1" t="e" cm="1">
        <f t="array" ref="J321">_xll.S($H321,25)/$B321</f>
        <v>#VALUE!</v>
      </c>
      <c r="K321" s="1" t="e" cm="1">
        <f t="array" ref="K321">_xll.CP($H321,25)/$B321</f>
        <v>#VALUE!</v>
      </c>
      <c r="L321" s="8" t="e" cm="1">
        <f t="array" ref="L321">IF(_xll.DE(H321)&gt;0,_xll.MW(H321)/(602.2*_xll.DE(H321)),"")/$B321</f>
        <v>#VALUE!</v>
      </c>
      <c r="N321" s="1" t="str">
        <f t="shared" si="40"/>
        <v/>
      </c>
      <c r="O321" s="1" t="str">
        <f t="shared" si="41"/>
        <v/>
      </c>
      <c r="P321" s="4" t="str">
        <f t="shared" si="42"/>
        <v>CrBr2*4H2O</v>
      </c>
      <c r="Q321" s="1" t="str">
        <f t="shared" si="43"/>
        <v/>
      </c>
      <c r="R321" s="1" t="str">
        <f t="shared" si="44"/>
        <v/>
      </c>
      <c r="T321" s="1" t="str">
        <f t="shared" si="45"/>
        <v/>
      </c>
      <c r="U321" s="1" t="str">
        <f t="shared" si="46"/>
        <v/>
      </c>
      <c r="W321" s="8" t="str">
        <f t="shared" si="47"/>
        <v/>
      </c>
      <c r="X321" s="8" t="str">
        <f t="shared" si="48"/>
        <v/>
      </c>
    </row>
    <row r="322" spans="1:24">
      <c r="A322" s="1" t="s">
        <v>427</v>
      </c>
      <c r="B322" s="4">
        <v>1</v>
      </c>
      <c r="C322" s="1" cm="1">
        <f t="array" ref="C322">_xll.H($A322,25)/$B322</f>
        <v>-1578.6000378417968</v>
      </c>
      <c r="D322" s="1" cm="1">
        <f t="array" ref="D322">_xll.S($A322,25)/$B322</f>
        <v>357.29997595214843</v>
      </c>
      <c r="E322" s="1" cm="1">
        <f t="array" ref="E322">_xll.CP($A322,25)/$B322</f>
        <v>0</v>
      </c>
      <c r="F322" s="8" t="e" cm="1">
        <f t="array" ref="F322">IF(_xll.DE(A322)&gt;0,_xll.MW(A322)/(602.2*_xll.DE(A322)),"")/$B322</f>
        <v>#VALUE!</v>
      </c>
      <c r="H322" s="1" t="s">
        <v>1170</v>
      </c>
      <c r="I322" s="1" t="e" cm="1">
        <f t="array" ref="I322">_xll.H($H322,25)/$B322</f>
        <v>#VALUE!</v>
      </c>
      <c r="J322" s="1" t="e" cm="1">
        <f t="array" ref="J322">_xll.S($H322,25)/$B322</f>
        <v>#VALUE!</v>
      </c>
      <c r="K322" s="1" t="e" cm="1">
        <f t="array" ref="K322">_xll.CP($H322,25)/$B322</f>
        <v>#VALUE!</v>
      </c>
      <c r="L322" s="8" t="e" cm="1">
        <f t="array" ref="L322">IF(_xll.DE(H322)&gt;0,_xll.MW(H322)/(602.2*_xll.DE(H322)),"")/$B322</f>
        <v>#VALUE!</v>
      </c>
      <c r="N322" s="1" t="str">
        <f t="shared" si="40"/>
        <v/>
      </c>
      <c r="O322" s="1" t="str">
        <f t="shared" si="41"/>
        <v/>
      </c>
      <c r="P322" s="4" t="str">
        <f t="shared" si="42"/>
        <v>(NH4)2EuBr5</v>
      </c>
      <c r="Q322" s="1" t="str">
        <f t="shared" si="43"/>
        <v/>
      </c>
      <c r="R322" s="1" t="str">
        <f t="shared" si="44"/>
        <v/>
      </c>
      <c r="T322" s="1" t="str">
        <f t="shared" si="45"/>
        <v/>
      </c>
      <c r="U322" s="1" t="str">
        <f t="shared" si="46"/>
        <v/>
      </c>
      <c r="W322" s="8" t="str">
        <f t="shared" si="47"/>
        <v/>
      </c>
      <c r="X322" s="8" t="str">
        <f t="shared" si="48"/>
        <v/>
      </c>
    </row>
    <row r="323" spans="1:24">
      <c r="A323" s="4" t="s">
        <v>408</v>
      </c>
      <c r="B323" s="4">
        <v>1</v>
      </c>
      <c r="C323" s="1" cm="1">
        <f t="array" ref="C323">_xll.H($A323,25)/$B323</f>
        <v>-1559.8000009765626</v>
      </c>
      <c r="D323" s="1" cm="1">
        <f t="array" ref="D323">_xll.S($A323,25)/$B323</f>
        <v>192.50000732421876</v>
      </c>
      <c r="E323" s="1" cm="1">
        <f t="array" ref="E323">_xll.CP($A323,25)/$B323</f>
        <v>0</v>
      </c>
      <c r="F323" s="8" t="e" cm="1">
        <f t="array" ref="F323">IF(_xll.DE(A323)&gt;0,_xll.MW(A323)/(602.2*_xll.DE(A323)),"")/$B323</f>
        <v>#VALUE!</v>
      </c>
      <c r="H323" s="4" t="s">
        <v>1171</v>
      </c>
      <c r="I323" s="1" cm="1">
        <f t="array" ref="I323">_xll.H($H323,25)/$B323</f>
        <v>-1455.8999731445313</v>
      </c>
      <c r="J323" s="1" cm="1">
        <f t="array" ref="J323">_xll.S($H323,25)/$B323</f>
        <v>214.00000296020508</v>
      </c>
      <c r="K323" s="1" cm="1">
        <f t="array" ref="K323">_xll.CP($H323,25)/$B323</f>
        <v>0</v>
      </c>
      <c r="L323" s="8" t="e" cm="1">
        <f t="array" ref="L323">IF(_xll.DE(H323)&gt;0,_xll.MW(H323)/(602.2*_xll.DE(H323)),"")/$B323</f>
        <v>#VALUE!</v>
      </c>
      <c r="N323" s="1">
        <f t="shared" ref="N323:N375" si="49">IF(AND(ISNUMBER(D323),ISNUMBER(J323)),D323,"")</f>
        <v>192.50000732421876</v>
      </c>
      <c r="O323" s="1">
        <f t="shared" ref="O323:O375" si="50">IF(AND(ISNUMBER(D323),ISNUMBER(J323)),J323,"")</f>
        <v>214.00000296020508</v>
      </c>
      <c r="P323" s="4" t="str">
        <f t="shared" ref="P323:P387" si="51">H323</f>
        <v>UO2Br2*H2O</v>
      </c>
      <c r="Q323" s="1">
        <f t="shared" ref="Q323:Q375" si="52">IF(AND(ISNUMBER(C323),ISNUMBER(I323)),C323,"")</f>
        <v>-1559.8000009765626</v>
      </c>
      <c r="R323" s="1">
        <f t="shared" ref="R323:R375" si="53">IF(AND(ISNUMBER(C323),ISNUMBER(I323)),I323,"")</f>
        <v>-1455.8999731445313</v>
      </c>
      <c r="T323" s="1">
        <f t="shared" ref="T323:T375" si="54">IF(AND(ISNUMBER(E323),ISNUMBER(K323)),E323,"")</f>
        <v>0</v>
      </c>
      <c r="U323" s="1">
        <f t="shared" ref="U323:U375" si="55">IF(AND(ISNUMBER(E323),ISNUMBER(K323)),K323,"")</f>
        <v>0</v>
      </c>
      <c r="W323" s="8" t="str">
        <f t="shared" ref="W323:W375" si="56">IF(AND(ISNUMBER(F323),ISNUMBER(L323)),F323,"")</f>
        <v/>
      </c>
      <c r="X323" s="8" t="str">
        <f t="shared" ref="X323:X375" si="57">IF(AND(ISNUMBER(F323),ISNUMBER(L323)),L323,"")</f>
        <v/>
      </c>
    </row>
    <row r="324" spans="1:24">
      <c r="A324" s="4" t="s">
        <v>326</v>
      </c>
      <c r="B324" s="4">
        <v>1</v>
      </c>
      <c r="C324" s="1" cm="1">
        <f t="array" ref="C324">_xll.H($A324,25)/$B324</f>
        <v>-1555.5999125976564</v>
      </c>
      <c r="D324" s="1" cm="1">
        <f t="array" ref="D324">_xll.S($A324,25)/$B324</f>
        <v>229.30000341796875</v>
      </c>
      <c r="E324" s="1" cm="1">
        <f t="array" ref="E324">_xll.CP($A324,25)/$B324</f>
        <v>0</v>
      </c>
      <c r="F324" s="8" t="e" cm="1">
        <f t="array" ref="F324">IF(_xll.DE(A324)&gt;0,_xll.MW(A324)/(602.2*_xll.DE(A324)),"")/$B324</f>
        <v>#VALUE!</v>
      </c>
      <c r="H324" s="4" t="s">
        <v>1172</v>
      </c>
      <c r="I324" s="1" cm="1">
        <f t="array" ref="I324">_xll.H($H324,25)/$B324</f>
        <v>-1516.3000888671875</v>
      </c>
      <c r="J324" s="1" cm="1">
        <f t="array" ref="J324">_xll.S($H324,25)/$B324</f>
        <v>246.39998703002931</v>
      </c>
      <c r="K324" s="1" cm="1">
        <f t="array" ref="K324">_xll.CP($H324,25)/$B324</f>
        <v>0</v>
      </c>
      <c r="L324" s="8" t="e" cm="1">
        <f t="array" ref="L324">IF(_xll.DE(H324)&gt;0,_xll.MW(H324)/(602.2*_xll.DE(H324)),"")/$B324</f>
        <v>#VALUE!</v>
      </c>
      <c r="N324" s="1">
        <f t="shared" si="49"/>
        <v>229.30000341796875</v>
      </c>
      <c r="O324" s="1">
        <f t="shared" si="50"/>
        <v>246.39998703002931</v>
      </c>
      <c r="P324" s="4" t="str">
        <f t="shared" si="51"/>
        <v>Bi2EuO4Br</v>
      </c>
      <c r="Q324" s="1">
        <f t="shared" si="52"/>
        <v>-1555.5999125976564</v>
      </c>
      <c r="R324" s="1">
        <f t="shared" si="53"/>
        <v>-1516.3000888671875</v>
      </c>
      <c r="T324" s="1">
        <f t="shared" si="54"/>
        <v>0</v>
      </c>
      <c r="U324" s="1">
        <f t="shared" si="55"/>
        <v>0</v>
      </c>
      <c r="W324" s="8" t="str">
        <f t="shared" si="56"/>
        <v/>
      </c>
      <c r="X324" s="8" t="str">
        <f t="shared" si="57"/>
        <v/>
      </c>
    </row>
    <row r="325" spans="1:24">
      <c r="A325" s="4" t="s">
        <v>393</v>
      </c>
      <c r="B325" s="4">
        <v>1</v>
      </c>
      <c r="C325" s="1" cm="1">
        <f t="array" ref="C325">_xll.H($A325,25)/$B325</f>
        <v>-1535.528</v>
      </c>
      <c r="D325" s="1" cm="1">
        <f t="array" ref="D325">_xll.S($A325,25)/$B325</f>
        <v>-250.77639318847656</v>
      </c>
      <c r="E325" s="1" cm="1">
        <f t="array" ref="E325">_xll.CP($A325,25)/$B325</f>
        <v>0</v>
      </c>
      <c r="F325" s="8" t="e" cm="1">
        <f t="array" ref="F325">IF(_xll.DE(A325)&gt;0,_xll.MW(A325)/(602.2*_xll.DE(A325)),"")/$B325</f>
        <v>#VALUE!</v>
      </c>
      <c r="H325" s="4" t="s">
        <v>1173</v>
      </c>
      <c r="I325" s="1" t="e" cm="1">
        <f t="array" ref="I325">_xll.H($H325,25)/$B325</f>
        <v>#VALUE!</v>
      </c>
      <c r="J325" s="1" t="e" cm="1">
        <f t="array" ref="J325">_xll.S($H325,25)/$B325</f>
        <v>#VALUE!</v>
      </c>
      <c r="K325" s="1" t="e" cm="1">
        <f t="array" ref="K325">_xll.CP($H325,25)/$B325</f>
        <v>#VALUE!</v>
      </c>
      <c r="L325" s="8" t="e" cm="1">
        <f t="array" ref="L325">IF(_xll.DE(H325)&gt;0,_xll.MW(H325)/(602.2*_xll.DE(H325)),"")/$B325</f>
        <v>#VALUE!</v>
      </c>
      <c r="N325" s="1" t="str">
        <f t="shared" si="49"/>
        <v/>
      </c>
      <c r="O325" s="1" t="str">
        <f t="shared" si="50"/>
        <v/>
      </c>
      <c r="P325" s="4" t="str">
        <f t="shared" si="51"/>
        <v>CeBr3*4NH3</v>
      </c>
      <c r="Q325" s="1" t="str">
        <f t="shared" si="52"/>
        <v/>
      </c>
      <c r="R325" s="1" t="str">
        <f t="shared" si="53"/>
        <v/>
      </c>
      <c r="T325" s="1" t="str">
        <f t="shared" si="54"/>
        <v/>
      </c>
      <c r="U325" s="1" t="str">
        <f t="shared" si="55"/>
        <v/>
      </c>
      <c r="W325" s="8" t="str">
        <f t="shared" si="56"/>
        <v/>
      </c>
      <c r="X325" s="8" t="str">
        <f t="shared" si="57"/>
        <v/>
      </c>
    </row>
    <row r="326" spans="1:24">
      <c r="A326" s="4" t="s">
        <v>261</v>
      </c>
      <c r="B326" s="4">
        <v>1</v>
      </c>
      <c r="C326" s="1" cm="1">
        <f t="array" ref="C326">_xll.H($A326,25)/$B326</f>
        <v>-1516.7</v>
      </c>
      <c r="D326" s="1" cm="1">
        <f t="array" ref="D326">_xll.S($A326,25)/$B326</f>
        <v>242.99999224853516</v>
      </c>
      <c r="E326" s="1" cm="1">
        <f t="array" ref="E326">_xll.CP($A326,25)/$B326</f>
        <v>0</v>
      </c>
      <c r="F326" s="8" t="e" cm="1">
        <f t="array" ref="F326">IF(_xll.DE(A326)&gt;0,_xll.MW(A326)/(602.2*_xll.DE(A326)),"")/$B326</f>
        <v>#VALUE!</v>
      </c>
      <c r="H326" s="4" t="s">
        <v>1174</v>
      </c>
      <c r="I326" s="1" t="e" cm="1">
        <f t="array" ref="I326">_xll.H($H326,25)/$B326</f>
        <v>#VALUE!</v>
      </c>
      <c r="J326" s="1" t="e" cm="1">
        <f t="array" ref="J326">_xll.S($H326,25)/$B326</f>
        <v>#VALUE!</v>
      </c>
      <c r="K326" s="1" t="e" cm="1">
        <f t="array" ref="K326">_xll.CP($H326,25)/$B326</f>
        <v>#VALUE!</v>
      </c>
      <c r="L326" s="8" t="e" cm="1">
        <f t="array" ref="L326">IF(_xll.DE(H326)&gt;0,_xll.MW(H326)/(602.2*_xll.DE(H326)),"")/$B326</f>
        <v>#VALUE!</v>
      </c>
      <c r="N326" s="1" t="str">
        <f t="shared" si="49"/>
        <v/>
      </c>
      <c r="O326" s="1" t="str">
        <f t="shared" si="50"/>
        <v/>
      </c>
      <c r="P326" s="4" t="str">
        <f t="shared" si="51"/>
        <v>NiBr2*4H2O</v>
      </c>
      <c r="Q326" s="1" t="str">
        <f t="shared" si="52"/>
        <v/>
      </c>
      <c r="R326" s="1" t="str">
        <f t="shared" si="53"/>
        <v/>
      </c>
      <c r="T326" s="1" t="str">
        <f t="shared" si="54"/>
        <v/>
      </c>
      <c r="U326" s="1" t="str">
        <f t="shared" si="55"/>
        <v/>
      </c>
      <c r="W326" s="8" t="str">
        <f t="shared" si="56"/>
        <v/>
      </c>
      <c r="X326" s="8" t="str">
        <f t="shared" si="57"/>
        <v/>
      </c>
    </row>
    <row r="327" spans="1:24">
      <c r="A327" s="4" t="s">
        <v>203</v>
      </c>
      <c r="B327" s="4">
        <v>1</v>
      </c>
      <c r="C327" s="1" cm="1">
        <f t="array" ref="C327">_xll.H($A327,25)/$B327</f>
        <v>-1473.1860424804688</v>
      </c>
      <c r="D327" s="1" cm="1">
        <f t="array" ref="D327">_xll.S($A327,25)/$B327</f>
        <v>326.35200000000003</v>
      </c>
      <c r="E327" s="1" cm="1">
        <f t="array" ref="E327">_xll.CP($A327,25)/$B327</f>
        <v>0</v>
      </c>
      <c r="F327" s="8" t="e" cm="1">
        <f t="array" ref="F327">IF(_xll.DE(A327)&gt;0,_xll.MW(A327)/(602.2*_xll.DE(A327)),"")/$B327</f>
        <v>#VALUE!</v>
      </c>
      <c r="H327" s="4" t="s">
        <v>1175</v>
      </c>
      <c r="I327" s="1" t="e" cm="1">
        <f t="array" ref="I327">_xll.H($H327,25)/$B327</f>
        <v>#VALUE!</v>
      </c>
      <c r="J327" s="1" t="e" cm="1">
        <f t="array" ref="J327">_xll.S($H327,25)/$B327</f>
        <v>#VALUE!</v>
      </c>
      <c r="K327" s="1" t="e" cm="1">
        <f t="array" ref="K327">_xll.CP($H327,25)/$B327</f>
        <v>#VALUE!</v>
      </c>
      <c r="L327" s="8" t="e" cm="1">
        <f t="array" ref="L327">IF(_xll.DE(H327)&gt;0,_xll.MW(H327)/(602.2*_xll.DE(H327)),"")/$B327</f>
        <v>#VALUE!</v>
      </c>
      <c r="N327" s="1" t="str">
        <f t="shared" si="49"/>
        <v/>
      </c>
      <c r="O327" s="1" t="str">
        <f t="shared" si="50"/>
        <v/>
      </c>
      <c r="P327" s="4" t="str">
        <f t="shared" si="51"/>
        <v>TiBr4*POBr3</v>
      </c>
      <c r="Q327" s="1" t="str">
        <f t="shared" si="52"/>
        <v/>
      </c>
      <c r="R327" s="1" t="str">
        <f t="shared" si="53"/>
        <v/>
      </c>
      <c r="T327" s="1" t="str">
        <f t="shared" si="54"/>
        <v/>
      </c>
      <c r="U327" s="1" t="str">
        <f t="shared" si="55"/>
        <v/>
      </c>
      <c r="W327" s="8" t="str">
        <f t="shared" si="56"/>
        <v/>
      </c>
      <c r="X327" s="8" t="str">
        <f t="shared" si="57"/>
        <v/>
      </c>
    </row>
    <row r="328" spans="1:24">
      <c r="A328" s="4" t="s">
        <v>346</v>
      </c>
      <c r="B328" s="4">
        <v>1</v>
      </c>
      <c r="C328" s="1" cm="1">
        <f t="array" ref="C328">_xll.H($A328,25)/$B328</f>
        <v>-1432.0000478515626</v>
      </c>
      <c r="D328" s="1" cm="1">
        <f t="array" ref="D328">_xll.S($A328,25)/$B328</f>
        <v>134.99999746704103</v>
      </c>
      <c r="E328" s="1" cm="1">
        <f t="array" ref="E328">_xll.CP($A328,25)/$B328</f>
        <v>0</v>
      </c>
      <c r="F328" s="8" t="e" cm="1">
        <f t="array" ref="F328">IF(_xll.DE(A328)&gt;0,_xll.MW(A328)/(602.2*_xll.DE(A328)),"")/$B328</f>
        <v>#VALUE!</v>
      </c>
      <c r="H328" s="4" t="s">
        <v>1176</v>
      </c>
      <c r="I328" s="1" t="e" cm="1">
        <f t="array" ref="I328">_xll.H($H328,25)/$B328</f>
        <v>#VALUE!</v>
      </c>
      <c r="J328" s="1" t="e" cm="1">
        <f t="array" ref="J328">_xll.S($H328,25)/$B328</f>
        <v>#VALUE!</v>
      </c>
      <c r="K328" s="1" t="e" cm="1">
        <f t="array" ref="K328">_xll.CP($H328,25)/$B328</f>
        <v>#VALUE!</v>
      </c>
      <c r="L328" s="8" t="e" cm="1">
        <f t="array" ref="L328">IF(_xll.DE(H328)&gt;0,_xll.MW(H328)/(602.2*_xll.DE(H328)),"")/$B328</f>
        <v>#VALUE!</v>
      </c>
      <c r="N328" s="1" t="str">
        <f t="shared" si="49"/>
        <v/>
      </c>
      <c r="O328" s="1" t="str">
        <f t="shared" si="50"/>
        <v/>
      </c>
      <c r="P328" s="4" t="str">
        <f t="shared" si="51"/>
        <v>CrO2Br2</v>
      </c>
      <c r="Q328" s="1" t="str">
        <f t="shared" si="52"/>
        <v/>
      </c>
      <c r="R328" s="1" t="str">
        <f t="shared" si="53"/>
        <v/>
      </c>
      <c r="T328" s="1" t="str">
        <f t="shared" si="54"/>
        <v/>
      </c>
      <c r="U328" s="1" t="str">
        <f t="shared" si="55"/>
        <v/>
      </c>
      <c r="W328" s="8" t="str">
        <f t="shared" si="56"/>
        <v/>
      </c>
      <c r="X328" s="8" t="str">
        <f t="shared" si="57"/>
        <v/>
      </c>
    </row>
    <row r="329" spans="1:24">
      <c r="A329" s="4" t="s">
        <v>372</v>
      </c>
      <c r="B329" s="4">
        <v>1</v>
      </c>
      <c r="C329" s="1" cm="1">
        <f t="array" ref="C329">_xll.H($A329,25)/$B329</f>
        <v>-1403.9830297851563</v>
      </c>
      <c r="D329" s="1" cm="1">
        <f t="array" ref="D329">_xll.S($A329,25)/$B329</f>
        <v>200.83199999999999</v>
      </c>
      <c r="E329" s="1" cm="1">
        <f t="array" ref="E329">_xll.CP($A329,25)/$B329</f>
        <v>0</v>
      </c>
      <c r="F329" s="8" t="e" cm="1">
        <f t="array" ref="F329">IF(_xll.DE(A329)&gt;0,_xll.MW(A329)/(602.2*_xll.DE(A329)),"")/$B329</f>
        <v>#VALUE!</v>
      </c>
      <c r="H329" s="4" t="s">
        <v>1177</v>
      </c>
      <c r="I329" s="1" t="e" cm="1">
        <f t="array" ref="I329">_xll.H($H329,25)/$B329</f>
        <v>#VALUE!</v>
      </c>
      <c r="J329" s="1" t="e" cm="1">
        <f t="array" ref="J329">_xll.S($H329,25)/$B329</f>
        <v>#VALUE!</v>
      </c>
      <c r="K329" s="1" t="e" cm="1">
        <f t="array" ref="K329">_xll.CP($H329,25)/$B329</f>
        <v>#VALUE!</v>
      </c>
      <c r="L329" s="8" t="e" cm="1">
        <f t="array" ref="L329">IF(_xll.DE(H329)&gt;0,_xll.MW(H329)/(602.2*_xll.DE(H329)),"")/$B329</f>
        <v>#VALUE!</v>
      </c>
      <c r="N329" s="1" t="str">
        <f t="shared" si="49"/>
        <v/>
      </c>
      <c r="O329" s="1" t="str">
        <f t="shared" si="50"/>
        <v/>
      </c>
      <c r="P329" s="4" t="str">
        <f t="shared" si="51"/>
        <v>CaBr2*2H2O</v>
      </c>
      <c r="Q329" s="1" t="str">
        <f t="shared" si="52"/>
        <v/>
      </c>
      <c r="R329" s="1" t="str">
        <f t="shared" si="53"/>
        <v/>
      </c>
      <c r="T329" s="1" t="str">
        <f t="shared" si="54"/>
        <v/>
      </c>
      <c r="U329" s="1" t="str">
        <f t="shared" si="55"/>
        <v/>
      </c>
      <c r="W329" s="8" t="str">
        <f t="shared" si="56"/>
        <v/>
      </c>
      <c r="X329" s="8" t="str">
        <f t="shared" si="57"/>
        <v/>
      </c>
    </row>
    <row r="330" spans="1:24">
      <c r="A330" s="4" t="s">
        <v>79</v>
      </c>
      <c r="B330" s="4">
        <v>1</v>
      </c>
      <c r="C330" s="1" cm="1">
        <f t="array" ref="C330">_xll.H($A330,25)/$B330</f>
        <v>-1315.0310212402344</v>
      </c>
      <c r="D330" s="1" cm="1">
        <f t="array" ref="D330">_xll.S($A330,25)/$B330</f>
        <v>342.26378979492188</v>
      </c>
      <c r="E330" s="1" cm="1">
        <f t="array" ref="E330">_xll.CP($A330,25)/$B330</f>
        <v>0</v>
      </c>
      <c r="F330" s="8" t="e" cm="1">
        <f t="array" ref="F330">IF(_xll.DE(A330)&gt;0,_xll.MW(A330)/(602.2*_xll.DE(A330)),"")/$B330</f>
        <v>#VALUE!</v>
      </c>
      <c r="H330" s="4" t="s">
        <v>1178</v>
      </c>
      <c r="I330" s="1" t="e" cm="1">
        <f t="array" ref="I330">_xll.H($H330,25)/$B330</f>
        <v>#VALUE!</v>
      </c>
      <c r="J330" s="1" t="e" cm="1">
        <f t="array" ref="J330">_xll.S($H330,25)/$B330</f>
        <v>#VALUE!</v>
      </c>
      <c r="K330" s="1" t="e" cm="1">
        <f t="array" ref="K330">_xll.CP($H330,25)/$B330</f>
        <v>#VALUE!</v>
      </c>
      <c r="L330" s="8" t="e" cm="1">
        <f t="array" ref="L330">IF(_xll.DE(H330)&gt;0,_xll.MW(H330)/(602.2*_xll.DE(H330)),"")/$B330</f>
        <v>#VALUE!</v>
      </c>
      <c r="N330" s="1" t="str">
        <f t="shared" si="49"/>
        <v/>
      </c>
      <c r="O330" s="1" t="str">
        <f t="shared" si="50"/>
        <v/>
      </c>
      <c r="P330" s="4" t="str">
        <f t="shared" si="51"/>
        <v>Cs2CdBr4</v>
      </c>
      <c r="Q330" s="1" t="str">
        <f t="shared" si="52"/>
        <v/>
      </c>
      <c r="R330" s="1" t="str">
        <f t="shared" si="53"/>
        <v/>
      </c>
      <c r="T330" s="1" t="str">
        <f t="shared" si="54"/>
        <v/>
      </c>
      <c r="U330" s="1" t="str">
        <f t="shared" si="55"/>
        <v/>
      </c>
      <c r="W330" s="8" t="str">
        <f t="shared" si="56"/>
        <v/>
      </c>
      <c r="X330" s="8" t="str">
        <f t="shared" si="57"/>
        <v/>
      </c>
    </row>
    <row r="331" spans="1:24">
      <c r="A331" s="4" t="s">
        <v>392</v>
      </c>
      <c r="B331" s="4">
        <v>1</v>
      </c>
      <c r="C331" s="1" cm="1">
        <f t="array" ref="C331">_xll.H($A331,25)/$B331</f>
        <v>-1313.3580852050782</v>
      </c>
      <c r="D331" s="1" cm="1">
        <f t="array" ref="D331">_xll.S($A331,25)/$B331</f>
        <v>-146.20989468383789</v>
      </c>
      <c r="E331" s="1" cm="1">
        <f t="array" ref="E331">_xll.CP($A331,25)/$B331</f>
        <v>0</v>
      </c>
      <c r="F331" s="8" t="e" cm="1">
        <f t="array" ref="F331">IF(_xll.DE(A331)&gt;0,_xll.MW(A331)/(602.2*_xll.DE(A331)),"")/$B331</f>
        <v>#VALUE!</v>
      </c>
      <c r="H331" s="4" t="s">
        <v>1179</v>
      </c>
      <c r="I331" s="1" t="e" cm="1">
        <f t="array" ref="I331">_xll.H($H331,25)/$B331</f>
        <v>#VALUE!</v>
      </c>
      <c r="J331" s="1" t="e" cm="1">
        <f t="array" ref="J331">_xll.S($H331,25)/$B331</f>
        <v>#VALUE!</v>
      </c>
      <c r="K331" s="1" t="e" cm="1">
        <f t="array" ref="K331">_xll.CP($H331,25)/$B331</f>
        <v>#VALUE!</v>
      </c>
      <c r="L331" s="8" t="e" cm="1">
        <f t="array" ref="L331">IF(_xll.DE(H331)&gt;0,_xll.MW(H331)/(602.2*_xll.DE(H331)),"")/$B331</f>
        <v>#VALUE!</v>
      </c>
      <c r="N331" s="1" t="str">
        <f t="shared" si="49"/>
        <v/>
      </c>
      <c r="O331" s="1" t="str">
        <f t="shared" si="50"/>
        <v/>
      </c>
      <c r="P331" s="4" t="str">
        <f t="shared" si="51"/>
        <v>CeBr3*2NH3</v>
      </c>
      <c r="Q331" s="1" t="str">
        <f t="shared" si="52"/>
        <v/>
      </c>
      <c r="R331" s="1" t="str">
        <f t="shared" si="53"/>
        <v/>
      </c>
      <c r="T331" s="1" t="str">
        <f t="shared" si="54"/>
        <v/>
      </c>
      <c r="U331" s="1" t="str">
        <f t="shared" si="55"/>
        <v/>
      </c>
      <c r="W331" s="8" t="str">
        <f t="shared" si="56"/>
        <v/>
      </c>
      <c r="X331" s="8" t="str">
        <f t="shared" si="57"/>
        <v/>
      </c>
    </row>
    <row r="332" spans="1:24">
      <c r="A332" s="4" t="s">
        <v>108</v>
      </c>
      <c r="B332" s="4">
        <v>1</v>
      </c>
      <c r="C332" s="1" cm="1">
        <f t="array" ref="C332">_xll.H($A332,25)/$B332</f>
        <v>-1307.7340476074219</v>
      </c>
      <c r="D332" s="1" cm="1">
        <f t="array" ref="D332">_xll.S($A332,25)/$B332</f>
        <v>233.46719680786134</v>
      </c>
      <c r="E332" s="1" cm="1">
        <f t="array" ref="E332">_xll.CP($A332,25)/$B332</f>
        <v>0</v>
      </c>
      <c r="F332" s="8" t="e" cm="1">
        <f t="array" ref="F332">IF(_xll.DE(A332)&gt;0,_xll.MW(A332)/(602.2*_xll.DE(A332)),"")/$B332</f>
        <v>#VALUE!</v>
      </c>
      <c r="H332" s="4" t="s">
        <v>1180</v>
      </c>
      <c r="I332" s="1" t="e" cm="1">
        <f t="array" ref="I332">_xll.H($H332,25)/$B332</f>
        <v>#VALUE!</v>
      </c>
      <c r="J332" s="1" t="e" cm="1">
        <f t="array" ref="J332">_xll.S($H332,25)/$B332</f>
        <v>#VALUE!</v>
      </c>
      <c r="K332" s="1" t="e" cm="1">
        <f t="array" ref="K332">_xll.CP($H332,25)/$B332</f>
        <v>#VALUE!</v>
      </c>
      <c r="L332" s="8" t="e" cm="1">
        <f t="array" ref="L332">IF(_xll.DE(H332)&gt;0,_xll.MW(H332)/(602.2*_xll.DE(H332)),"")/$B332</f>
        <v>#VALUE!</v>
      </c>
      <c r="N332" s="1" t="str">
        <f t="shared" si="49"/>
        <v/>
      </c>
      <c r="O332" s="1" t="str">
        <f t="shared" si="50"/>
        <v/>
      </c>
      <c r="P332" s="4" t="str">
        <f t="shared" si="51"/>
        <v>CrBr2*3H2O</v>
      </c>
      <c r="Q332" s="1" t="str">
        <f t="shared" si="52"/>
        <v/>
      </c>
      <c r="R332" s="1" t="str">
        <f t="shared" si="53"/>
        <v/>
      </c>
      <c r="T332" s="1" t="str">
        <f t="shared" si="54"/>
        <v/>
      </c>
      <c r="U332" s="1" t="str">
        <f t="shared" si="55"/>
        <v/>
      </c>
      <c r="W332" s="8" t="str">
        <f t="shared" si="56"/>
        <v/>
      </c>
      <c r="X332" s="8" t="str">
        <f t="shared" si="57"/>
        <v/>
      </c>
    </row>
    <row r="333" spans="1:24">
      <c r="A333" s="1" t="s">
        <v>290</v>
      </c>
      <c r="B333" s="4">
        <v>1</v>
      </c>
      <c r="C333" s="1" cm="1">
        <f t="array" ref="C333">_xll.H($A333,25)/$B333</f>
        <v>-1247.6689787597657</v>
      </c>
      <c r="D333" s="1" cm="1">
        <f t="array" ref="D333">_xll.S($A333,25)/$B333</f>
        <v>355.64</v>
      </c>
      <c r="E333" s="1" cm="1">
        <f t="array" ref="E333">_xll.CP($A333,25)/$B333</f>
        <v>0</v>
      </c>
      <c r="F333" s="8" t="e" cm="1">
        <f t="array" ref="F333">IF(_xll.DE(A333)&gt;0,_xll.MW(A333)/(602.2*_xll.DE(A333)),"")/$B333</f>
        <v>#VALUE!</v>
      </c>
      <c r="H333" s="1" t="s">
        <v>1181</v>
      </c>
      <c r="I333" s="1" t="e" cm="1">
        <f t="array" ref="I333">_xll.H($H333,25)/$B333</f>
        <v>#VALUE!</v>
      </c>
      <c r="J333" s="1" t="e" cm="1">
        <f t="array" ref="J333">_xll.S($H333,25)/$B333</f>
        <v>#VALUE!</v>
      </c>
      <c r="K333" s="1" t="e" cm="1">
        <f t="array" ref="K333">_xll.CP($H333,25)/$B333</f>
        <v>#VALUE!</v>
      </c>
      <c r="L333" s="8" t="e" cm="1">
        <f t="array" ref="L333">IF(_xll.DE(H333)&gt;0,_xll.MW(H333)/(602.2*_xll.DE(H333)),"")/$B333</f>
        <v>#VALUE!</v>
      </c>
      <c r="N333" s="1" t="str">
        <f t="shared" si="49"/>
        <v/>
      </c>
      <c r="O333" s="1" t="str">
        <f t="shared" si="50"/>
        <v/>
      </c>
      <c r="P333" s="4" t="str">
        <f t="shared" si="51"/>
        <v>HfBr4*POBr3</v>
      </c>
      <c r="Q333" s="1" t="str">
        <f t="shared" si="52"/>
        <v/>
      </c>
      <c r="R333" s="1" t="str">
        <f t="shared" si="53"/>
        <v/>
      </c>
      <c r="T333" s="1" t="str">
        <f t="shared" si="54"/>
        <v/>
      </c>
      <c r="U333" s="1" t="str">
        <f t="shared" si="55"/>
        <v/>
      </c>
      <c r="W333" s="8" t="str">
        <f t="shared" si="56"/>
        <v/>
      </c>
      <c r="X333" s="8" t="str">
        <f t="shared" si="57"/>
        <v/>
      </c>
    </row>
    <row r="334" spans="1:24">
      <c r="A334" s="4" t="s">
        <v>90</v>
      </c>
      <c r="B334" s="4">
        <v>1</v>
      </c>
      <c r="C334" s="1" cm="1">
        <f t="array" ref="C334">_xll.H($A334,25)/$B334</f>
        <v>-1224.7000087890626</v>
      </c>
      <c r="D334" s="1" cm="1">
        <f t="array" ref="D334">_xll.S($A334,25)/$B334</f>
        <v>1128.400080078125</v>
      </c>
      <c r="E334" s="1" cm="1">
        <f t="array" ref="E334">_xll.CP($A334,25)/$B334</f>
        <v>0</v>
      </c>
      <c r="F334" s="8" t="e" cm="1">
        <f t="array" ref="F334">IF(_xll.DE(A334)&gt;0,_xll.MW(A334)/(602.2*_xll.DE(A334)),"")/$B334</f>
        <v>#VALUE!</v>
      </c>
      <c r="H334" s="4" t="s">
        <v>1182</v>
      </c>
      <c r="I334" s="1" t="e" cm="1">
        <f t="array" ref="I334">_xll.H($H334,25)/$B334</f>
        <v>#VALUE!</v>
      </c>
      <c r="J334" s="1" t="e" cm="1">
        <f t="array" ref="J334">_xll.S($H334,25)/$B334</f>
        <v>#VALUE!</v>
      </c>
      <c r="K334" s="1" t="e" cm="1">
        <f t="array" ref="K334">_xll.CP($H334,25)/$B334</f>
        <v>#VALUE!</v>
      </c>
      <c r="L334" s="8" t="e" cm="1">
        <f t="array" ref="L334">IF(_xll.DE(H334)&gt;0,_xll.MW(H334)/(602.2*_xll.DE(H334)),"")/$B334</f>
        <v>#VALUE!</v>
      </c>
      <c r="N334" s="1" t="str">
        <f t="shared" si="49"/>
        <v/>
      </c>
      <c r="O334" s="1" t="str">
        <f t="shared" si="50"/>
        <v/>
      </c>
      <c r="P334" s="4" t="str">
        <f t="shared" si="51"/>
        <v>Bi8Se9Br6</v>
      </c>
      <c r="Q334" s="1" t="str">
        <f t="shared" si="52"/>
        <v/>
      </c>
      <c r="R334" s="1" t="str">
        <f t="shared" si="53"/>
        <v/>
      </c>
      <c r="T334" s="1" t="str">
        <f t="shared" si="54"/>
        <v/>
      </c>
      <c r="U334" s="1" t="str">
        <f t="shared" si="55"/>
        <v/>
      </c>
      <c r="W334" s="8" t="str">
        <f t="shared" si="56"/>
        <v/>
      </c>
      <c r="X334" s="8" t="str">
        <f t="shared" si="57"/>
        <v/>
      </c>
    </row>
    <row r="335" spans="1:24">
      <c r="A335" s="4" t="s">
        <v>65</v>
      </c>
      <c r="B335" s="4">
        <v>1</v>
      </c>
      <c r="C335" s="1" cm="1">
        <f t="array" ref="C335">_xll.H($A335,25)/$B335</f>
        <v>-1161.5000043945313</v>
      </c>
      <c r="D335" s="1" cm="1">
        <f t="array" ref="D335">_xll.S($A335,25)/$B335</f>
        <v>-1951.0000427246096</v>
      </c>
      <c r="E335" s="1" cm="1">
        <f t="array" ref="E335">_xll.CP($A335,25)/$B335</f>
        <v>0</v>
      </c>
      <c r="F335" s="8" t="e" cm="1">
        <f t="array" ref="F335">IF(_xll.DE(A335)&gt;0,_xll.MW(A335)/(602.2*_xll.DE(A335)),"")/$B335</f>
        <v>#VALUE!</v>
      </c>
      <c r="H335" s="4" t="s">
        <v>1183</v>
      </c>
      <c r="I335" s="1" t="e" cm="1">
        <f t="array" ref="I335">_xll.H($H335,25)/$B335</f>
        <v>#VALUE!</v>
      </c>
      <c r="J335" s="1" t="e" cm="1">
        <f t="array" ref="J335">_xll.S($H335,25)/$B335</f>
        <v>#VALUE!</v>
      </c>
      <c r="K335" s="1" t="e" cm="1">
        <f t="array" ref="K335">_xll.CP($H335,25)/$B335</f>
        <v>#VALUE!</v>
      </c>
      <c r="L335" s="8" t="e" cm="1">
        <f t="array" ref="L335">IF(_xll.DE(H335)&gt;0,_xll.MW(H335)/(602.2*_xll.DE(H335)),"")/$B335</f>
        <v>#VALUE!</v>
      </c>
      <c r="N335" s="1" t="str">
        <f t="shared" si="49"/>
        <v/>
      </c>
      <c r="O335" s="1" t="str">
        <f t="shared" si="50"/>
        <v/>
      </c>
      <c r="P335" s="4" t="str">
        <f t="shared" si="51"/>
        <v>Co(NH3)5*Br*(NO3)2</v>
      </c>
      <c r="Q335" s="1" t="str">
        <f t="shared" si="52"/>
        <v/>
      </c>
      <c r="R335" s="1" t="str">
        <f t="shared" si="53"/>
        <v/>
      </c>
      <c r="T335" s="1" t="str">
        <f t="shared" si="54"/>
        <v/>
      </c>
      <c r="U335" s="1" t="str">
        <f t="shared" si="55"/>
        <v/>
      </c>
      <c r="W335" s="8" t="str">
        <f t="shared" si="56"/>
        <v/>
      </c>
      <c r="X335" s="8" t="str">
        <f t="shared" si="57"/>
        <v/>
      </c>
    </row>
    <row r="336" spans="1:24">
      <c r="A336" s="4" t="s">
        <v>31</v>
      </c>
      <c r="B336" s="4">
        <v>1</v>
      </c>
      <c r="C336" s="1" cm="1">
        <f t="array" ref="C336">_xll.H($A336,25)/$B336</f>
        <v>-1158.9680000000001</v>
      </c>
      <c r="D336" s="1" cm="1">
        <f t="array" ref="D336">_xll.S($A336,25)/$B336</f>
        <v>133.88800000000001</v>
      </c>
      <c r="E336" s="1" cm="1">
        <f t="array" ref="E336">_xll.CP($A336,25)/$B336</f>
        <v>0</v>
      </c>
      <c r="F336" s="8" t="e" cm="1">
        <f t="array" ref="F336">IF(_xll.DE(A336)&gt;0,_xll.MW(A336)/(602.2*_xll.DE(A336)),"")/$B336</f>
        <v>#VALUE!</v>
      </c>
      <c r="H336" s="4" t="s">
        <v>1184</v>
      </c>
      <c r="I336" s="1" t="e" cm="1">
        <f t="array" ref="I336">_xll.H($H336,25)/$B336</f>
        <v>#VALUE!</v>
      </c>
      <c r="J336" s="1" t="e" cm="1">
        <f t="array" ref="J336">_xll.S($H336,25)/$B336</f>
        <v>#VALUE!</v>
      </c>
      <c r="K336" s="1" t="e" cm="1">
        <f t="array" ref="K336">_xll.CP($H336,25)/$B336</f>
        <v>#VALUE!</v>
      </c>
      <c r="L336" s="8" t="e" cm="1">
        <f t="array" ref="L336">IF(_xll.DE(H336)&gt;0,_xll.MW(H336)/(602.2*_xll.DE(H336)),"")/$B336</f>
        <v>#VALUE!</v>
      </c>
      <c r="N336" s="1" t="str">
        <f t="shared" si="49"/>
        <v/>
      </c>
      <c r="O336" s="1" t="str">
        <f t="shared" si="50"/>
        <v/>
      </c>
      <c r="P336" s="4" t="str">
        <f t="shared" si="51"/>
        <v>PaBr2O</v>
      </c>
      <c r="Q336" s="1" t="str">
        <f t="shared" si="52"/>
        <v/>
      </c>
      <c r="R336" s="1" t="str">
        <f t="shared" si="53"/>
        <v/>
      </c>
      <c r="T336" s="1" t="str">
        <f t="shared" si="54"/>
        <v/>
      </c>
      <c r="U336" s="1" t="str">
        <f t="shared" si="55"/>
        <v/>
      </c>
      <c r="W336" s="8" t="str">
        <f t="shared" si="56"/>
        <v/>
      </c>
      <c r="X336" s="8" t="str">
        <f t="shared" si="57"/>
        <v/>
      </c>
    </row>
    <row r="337" spans="1:24">
      <c r="A337" s="4" t="s">
        <v>358</v>
      </c>
      <c r="B337" s="4">
        <v>1</v>
      </c>
      <c r="C337" s="1" cm="1">
        <f t="array" ref="C337">_xll.H($A337,25)/$B337</f>
        <v>-1132.0000463867189</v>
      </c>
      <c r="D337" s="1" cm="1">
        <f t="array" ref="D337">_xll.S($A337,25)/$B337</f>
        <v>255.00000762939453</v>
      </c>
      <c r="E337" s="1" cm="1">
        <f t="array" ref="E337">_xll.CP($A337,25)/$B337</f>
        <v>0</v>
      </c>
      <c r="F337" s="8" t="e" cm="1">
        <f t="array" ref="F337">IF(_xll.DE(A337)&gt;0,_xll.MW(A337)/(602.2*_xll.DE(A337)),"")/$B337</f>
        <v>#VALUE!</v>
      </c>
      <c r="H337" s="4" t="s">
        <v>1185</v>
      </c>
      <c r="I337" s="1" cm="1">
        <f t="array" ref="I337">_xll.H($H337,25)/$B337</f>
        <v>-1002.9050426025391</v>
      </c>
      <c r="J337" s="1" cm="1">
        <f t="array" ref="J337">_xll.S($H337,25)/$B337</f>
        <v>325.09678723144532</v>
      </c>
      <c r="K337" s="1" cm="1">
        <f t="array" ref="K337">_xll.CP($H337,25)/$B337</f>
        <v>326.7703936157227</v>
      </c>
      <c r="L337" s="8" t="e" cm="1">
        <f t="array" ref="L337">IF(_xll.DE(H337)&gt;0,_xll.MW(H337)/(602.2*_xll.DE(H337)),"")/$B337</f>
        <v>#VALUE!</v>
      </c>
      <c r="N337" s="1">
        <f t="shared" si="49"/>
        <v>255.00000762939453</v>
      </c>
      <c r="O337" s="1">
        <f t="shared" si="50"/>
        <v>325.09678723144532</v>
      </c>
      <c r="P337" s="4" t="str">
        <f t="shared" si="51"/>
        <v>Co(NH3)6*Br3</v>
      </c>
      <c r="Q337" s="1">
        <f t="shared" si="52"/>
        <v>-1132.0000463867189</v>
      </c>
      <c r="R337" s="1">
        <f t="shared" si="53"/>
        <v>-1002.9050426025391</v>
      </c>
      <c r="T337" s="1">
        <f t="shared" si="54"/>
        <v>0</v>
      </c>
      <c r="U337" s="1">
        <f t="shared" si="55"/>
        <v>326.7703936157227</v>
      </c>
      <c r="W337" s="8" t="str">
        <f t="shared" si="56"/>
        <v/>
      </c>
      <c r="X337" s="8" t="str">
        <f t="shared" si="57"/>
        <v/>
      </c>
    </row>
    <row r="338" spans="1:24">
      <c r="A338" s="1" t="s">
        <v>419</v>
      </c>
      <c r="B338" s="4">
        <v>1</v>
      </c>
      <c r="C338" s="1" cm="1">
        <f t="array" ref="C338">_xll.H($A338,25)/$B338</f>
        <v>-1112.944</v>
      </c>
      <c r="D338" s="1" cm="1">
        <f t="array" ref="D338">_xll.S($A338,25)/$B338</f>
        <v>43.48431053161621</v>
      </c>
      <c r="E338" s="1" cm="1">
        <f t="array" ref="E338">_xll.CP($A338,25)/$B338</f>
        <v>0</v>
      </c>
      <c r="F338" s="8" t="e" cm="1">
        <f t="array" ref="F338">IF(_xll.DE(A338)&gt;0,_xll.MW(A338)/(602.2*_xll.DE(A338)),"")/$B338</f>
        <v>#VALUE!</v>
      </c>
      <c r="H338" s="1" t="s">
        <v>1186</v>
      </c>
      <c r="I338" s="1" t="e" cm="1">
        <f t="array" ref="I338">_xll.H($H338,25)/$B338</f>
        <v>#VALUE!</v>
      </c>
      <c r="J338" s="1" t="e" cm="1">
        <f t="array" ref="J338">_xll.S($H338,25)/$B338</f>
        <v>#VALUE!</v>
      </c>
      <c r="K338" s="1" t="e" cm="1">
        <f t="array" ref="K338">_xll.CP($H338,25)/$B338</f>
        <v>#VALUE!</v>
      </c>
      <c r="L338" s="8" t="e" cm="1">
        <f t="array" ref="L338">IF(_xll.DE(H338)&gt;0,_xll.MW(H338)/(602.2*_xll.DE(H338)),"")/$B338</f>
        <v>#VALUE!</v>
      </c>
      <c r="N338" s="1" t="str">
        <f t="shared" si="49"/>
        <v/>
      </c>
      <c r="O338" s="1" t="str">
        <f t="shared" si="50"/>
        <v/>
      </c>
      <c r="P338" s="4" t="str">
        <f t="shared" si="51"/>
        <v>HfOBr2</v>
      </c>
      <c r="Q338" s="1" t="str">
        <f t="shared" si="52"/>
        <v/>
      </c>
      <c r="R338" s="1" t="str">
        <f t="shared" si="53"/>
        <v/>
      </c>
      <c r="T338" s="1" t="str">
        <f t="shared" si="54"/>
        <v/>
      </c>
      <c r="U338" s="1" t="str">
        <f t="shared" si="55"/>
        <v/>
      </c>
      <c r="W338" s="8" t="str">
        <f t="shared" si="56"/>
        <v/>
      </c>
      <c r="X338" s="8" t="str">
        <f t="shared" si="57"/>
        <v/>
      </c>
    </row>
    <row r="339" spans="1:24">
      <c r="A339" s="4" t="s">
        <v>371</v>
      </c>
      <c r="B339" s="4">
        <v>1</v>
      </c>
      <c r="C339" s="1" cm="1">
        <f t="array" ref="C339">_xll.H($A339,25)/$B339</f>
        <v>-1110.9780256347656</v>
      </c>
      <c r="D339" s="1" cm="1">
        <f t="array" ref="D339">_xll.S($A339,25)/$B339</f>
        <v>156.9</v>
      </c>
      <c r="E339" s="1" cm="1">
        <f t="array" ref="E339">_xll.CP($A339,25)/$B339</f>
        <v>0</v>
      </c>
      <c r="F339" s="8" t="e" cm="1">
        <f t="array" ref="F339">IF(_xll.DE(A339)&gt;0,_xll.MW(A339)/(602.2*_xll.DE(A339)),"")/$B339</f>
        <v>#VALUE!</v>
      </c>
      <c r="H339" s="4" t="s">
        <v>1187</v>
      </c>
      <c r="I339" s="1" t="e" cm="1">
        <f t="array" ref="I339">_xll.H($H339,25)/$B339</f>
        <v>#VALUE!</v>
      </c>
      <c r="J339" s="1" t="e" cm="1">
        <f t="array" ref="J339">_xll.S($H339,25)/$B339</f>
        <v>#VALUE!</v>
      </c>
      <c r="K339" s="1" t="e" cm="1">
        <f t="array" ref="K339">_xll.CP($H339,25)/$B339</f>
        <v>#VALUE!</v>
      </c>
      <c r="L339" s="8" t="e" cm="1">
        <f t="array" ref="L339">IF(_xll.DE(H339)&gt;0,_xll.MW(H339)/(602.2*_xll.DE(H339)),"")/$B339</f>
        <v>#VALUE!</v>
      </c>
      <c r="N339" s="1" t="str">
        <f t="shared" si="49"/>
        <v/>
      </c>
      <c r="O339" s="1" t="str">
        <f t="shared" si="50"/>
        <v/>
      </c>
      <c r="P339" s="4" t="str">
        <f t="shared" si="51"/>
        <v>CaBr2*H2O</v>
      </c>
      <c r="Q339" s="1" t="str">
        <f t="shared" si="52"/>
        <v/>
      </c>
      <c r="R339" s="1" t="str">
        <f t="shared" si="53"/>
        <v/>
      </c>
      <c r="T339" s="1" t="str">
        <f t="shared" si="54"/>
        <v/>
      </c>
      <c r="U339" s="1" t="str">
        <f t="shared" si="55"/>
        <v/>
      </c>
      <c r="W339" s="8" t="str">
        <f t="shared" si="56"/>
        <v/>
      </c>
      <c r="X339" s="8" t="str">
        <f t="shared" si="57"/>
        <v/>
      </c>
    </row>
    <row r="340" spans="1:24">
      <c r="A340" s="4" t="s">
        <v>157</v>
      </c>
      <c r="B340" s="4">
        <v>1</v>
      </c>
      <c r="C340" s="1" cm="1">
        <f t="array" ref="C340">_xll.H($A340,25)/$B340</f>
        <v>-1093.7000004882814</v>
      </c>
      <c r="D340" s="1" cm="1">
        <f t="array" ref="D340">_xll.S($A340,25)/$B340</f>
        <v>125.50000125122071</v>
      </c>
      <c r="E340" s="1" cm="1">
        <f t="array" ref="E340">_xll.CP($A340,25)/$B340</f>
        <v>0</v>
      </c>
      <c r="F340" s="8" t="e" cm="1">
        <f t="array" ref="F340">IF(_xll.DE(A340)&gt;0,_xll.MW(A340)/(602.2*_xll.DE(A340)),"")/$B340</f>
        <v>#VALUE!</v>
      </c>
      <c r="H340" s="4" t="s">
        <v>1188</v>
      </c>
      <c r="I340" s="1" cm="1">
        <f t="array" ref="I340">_xll.H($H340,25)/$B340</f>
        <v>-1000.999974243164</v>
      </c>
      <c r="J340" s="1" cm="1">
        <f t="array" ref="J340">_xll.S($H340,25)/$B340</f>
        <v>142.00000643920899</v>
      </c>
      <c r="K340" s="1" cm="1">
        <f t="array" ref="K340">_xll.CP($H340,25)/$B340</f>
        <v>0</v>
      </c>
      <c r="L340" s="8" t="e" cm="1">
        <f t="array" ref="L340">IF(_xll.DE(H340)&gt;0,_xll.MW(H340)/(602.2*_xll.DE(H340)),"")/$B340</f>
        <v>#VALUE!</v>
      </c>
      <c r="N340" s="1">
        <f t="shared" si="49"/>
        <v>125.50000125122071</v>
      </c>
      <c r="O340" s="1">
        <f t="shared" si="50"/>
        <v>142.00000643920899</v>
      </c>
      <c r="P340" s="4" t="str">
        <f t="shared" si="51"/>
        <v>PaOBr2</v>
      </c>
      <c r="Q340" s="1">
        <f t="shared" si="52"/>
        <v>-1093.7000004882814</v>
      </c>
      <c r="R340" s="1">
        <f t="shared" si="53"/>
        <v>-1000.999974243164</v>
      </c>
      <c r="T340" s="1">
        <f t="shared" si="54"/>
        <v>0</v>
      </c>
      <c r="U340" s="1">
        <f t="shared" si="55"/>
        <v>0</v>
      </c>
      <c r="W340" s="8" t="str">
        <f t="shared" si="56"/>
        <v/>
      </c>
      <c r="X340" s="8" t="str">
        <f t="shared" si="57"/>
        <v/>
      </c>
    </row>
    <row r="341" spans="1:24">
      <c r="A341" s="4" t="s">
        <v>0</v>
      </c>
      <c r="B341" s="4">
        <v>1</v>
      </c>
      <c r="C341" s="1" cm="1">
        <f t="array" ref="C341">_xll.H($A341,25)/$B341</f>
        <v>-1082.8190212402344</v>
      </c>
      <c r="D341" s="1" cm="1">
        <f t="array" ref="D341">_xll.S($A341,25)/$B341</f>
        <v>61.375098617553711</v>
      </c>
      <c r="E341" s="1" cm="1">
        <f t="array" ref="E341">_xll.CP($A341,25)/$B341</f>
        <v>0</v>
      </c>
      <c r="F341" s="8" t="e" cm="1">
        <f t="array" ref="F341">IF(_xll.DE(A341)&gt;0,_xll.MW(A341)/(602.2*_xll.DE(A341)),"")/$B341</f>
        <v>#VALUE!</v>
      </c>
      <c r="H341" s="4" t="s">
        <v>1189</v>
      </c>
      <c r="I341" s="1" t="e" cm="1">
        <f t="array" ref="I341">_xll.H($H341,25)/$B341</f>
        <v>#VALUE!</v>
      </c>
      <c r="J341" s="1" t="e" cm="1">
        <f t="array" ref="J341">_xll.S($H341,25)/$B341</f>
        <v>#VALUE!</v>
      </c>
      <c r="K341" s="1" t="e" cm="1">
        <f t="array" ref="K341">_xll.CP($H341,25)/$B341</f>
        <v>#VALUE!</v>
      </c>
      <c r="L341" s="8" t="e" cm="1">
        <f t="array" ref="L341">IF(_xll.DE(H341)&gt;0,_xll.MW(H341)/(602.2*_xll.DE(H341)),"")/$B341</f>
        <v>#VALUE!</v>
      </c>
      <c r="N341" s="1" t="str">
        <f t="shared" si="49"/>
        <v/>
      </c>
      <c r="O341" s="1" t="str">
        <f t="shared" si="50"/>
        <v/>
      </c>
      <c r="P341" s="4" t="str">
        <f t="shared" si="51"/>
        <v>ZrOBr2</v>
      </c>
      <c r="Q341" s="1" t="str">
        <f t="shared" si="52"/>
        <v/>
      </c>
      <c r="R341" s="1" t="str">
        <f t="shared" si="53"/>
        <v/>
      </c>
      <c r="T341" s="1" t="str">
        <f t="shared" si="54"/>
        <v/>
      </c>
      <c r="U341" s="1" t="str">
        <f t="shared" si="55"/>
        <v/>
      </c>
      <c r="W341" s="8" t="str">
        <f t="shared" si="56"/>
        <v/>
      </c>
      <c r="X341" s="8" t="str">
        <f t="shared" si="57"/>
        <v/>
      </c>
    </row>
    <row r="342" spans="1:24">
      <c r="A342" s="4" t="s">
        <v>412</v>
      </c>
      <c r="B342" s="4">
        <v>1</v>
      </c>
      <c r="C342" s="1" cm="1">
        <f t="array" ref="C342">_xll.H($A342,25)/$B342</f>
        <v>-1081.9820424804689</v>
      </c>
      <c r="D342" s="1" cm="1">
        <f t="array" ref="D342">_xll.S($A342,25)/$B342</f>
        <v>385.93630084228516</v>
      </c>
      <c r="E342" s="1" cm="1">
        <f t="array" ref="E342">_xll.CP($A342,25)/$B342</f>
        <v>0</v>
      </c>
      <c r="F342" s="8" t="e" cm="1">
        <f t="array" ref="F342">IF(_xll.DE(A342)&gt;0,_xll.MW(A342)/(602.2*_xll.DE(A342)),"")/$B342</f>
        <v>#VALUE!</v>
      </c>
      <c r="H342" s="4" t="s">
        <v>1190</v>
      </c>
      <c r="I342" s="1" t="e" cm="1">
        <f t="array" ref="I342">_xll.H($H342,25)/$B342</f>
        <v>#VALUE!</v>
      </c>
      <c r="J342" s="1" t="e" cm="1">
        <f t="array" ref="J342">_xll.S($H342,25)/$B342</f>
        <v>#VALUE!</v>
      </c>
      <c r="K342" s="1" t="e" cm="1">
        <f t="array" ref="K342">_xll.CP($H342,25)/$B342</f>
        <v>#VALUE!</v>
      </c>
      <c r="L342" s="8" t="e" cm="1">
        <f t="array" ref="L342">IF(_xll.DE(H342)&gt;0,_xll.MW(H342)/(602.2*_xll.DE(H342)),"")/$B342</f>
        <v>#VALUE!</v>
      </c>
      <c r="N342" s="1" t="str">
        <f t="shared" si="49"/>
        <v/>
      </c>
      <c r="O342" s="1" t="str">
        <f t="shared" si="50"/>
        <v/>
      </c>
      <c r="P342" s="4" t="str">
        <f t="shared" si="51"/>
        <v>ZnBr2*6NH3</v>
      </c>
      <c r="Q342" s="1" t="str">
        <f t="shared" si="52"/>
        <v/>
      </c>
      <c r="R342" s="1" t="str">
        <f t="shared" si="53"/>
        <v/>
      </c>
      <c r="T342" s="1" t="str">
        <f t="shared" si="54"/>
        <v/>
      </c>
      <c r="U342" s="1" t="str">
        <f t="shared" si="55"/>
        <v/>
      </c>
      <c r="W342" s="8" t="str">
        <f t="shared" si="56"/>
        <v/>
      </c>
      <c r="X342" s="8" t="str">
        <f t="shared" si="57"/>
        <v/>
      </c>
    </row>
    <row r="343" spans="1:24">
      <c r="A343" s="4" t="s">
        <v>379</v>
      </c>
      <c r="B343" s="4">
        <v>1</v>
      </c>
      <c r="C343" s="1" cm="1">
        <f t="array" ref="C343">_xll.H($A343,25)/$B343</f>
        <v>-1048.0920638427735</v>
      </c>
      <c r="D343" s="1" cm="1">
        <f t="array" ref="D343">_xll.S($A343,25)/$B343</f>
        <v>275.37830169677733</v>
      </c>
      <c r="E343" s="1" cm="1">
        <f t="array" ref="E343">_xll.CP($A343,25)/$B343</f>
        <v>0</v>
      </c>
      <c r="F343" s="8" t="e" cm="1">
        <f t="array" ref="F343">IF(_xll.DE(A343)&gt;0,_xll.MW(A343)/(602.2*_xll.DE(A343)),"")/$B343</f>
        <v>#VALUE!</v>
      </c>
      <c r="H343" s="4" t="s">
        <v>1191</v>
      </c>
      <c r="I343" s="1" t="e" cm="1">
        <f t="array" ref="I343">_xll.H($H343,25)/$B343</f>
        <v>#VALUE!</v>
      </c>
      <c r="J343" s="1" t="e" cm="1">
        <f t="array" ref="J343">_xll.S($H343,25)/$B343</f>
        <v>#VALUE!</v>
      </c>
      <c r="K343" s="1" t="e" cm="1">
        <f t="array" ref="K343">_xll.CP($H343,25)/$B343</f>
        <v>#VALUE!</v>
      </c>
      <c r="L343" s="8" t="e" cm="1">
        <f t="array" ref="L343">IF(_xll.DE(H343)&gt;0,_xll.MW(H343)/(602.2*_xll.DE(H343)),"")/$B343</f>
        <v>#VALUE!</v>
      </c>
      <c r="N343" s="1" t="str">
        <f t="shared" si="49"/>
        <v/>
      </c>
      <c r="O343" s="1" t="str">
        <f t="shared" si="50"/>
        <v/>
      </c>
      <c r="P343" s="4" t="str">
        <f t="shared" si="51"/>
        <v>CdBr2*6NH3</v>
      </c>
      <c r="Q343" s="1" t="str">
        <f t="shared" si="52"/>
        <v/>
      </c>
      <c r="R343" s="1" t="str">
        <f t="shared" si="53"/>
        <v/>
      </c>
      <c r="T343" s="1" t="str">
        <f t="shared" si="54"/>
        <v/>
      </c>
      <c r="U343" s="1" t="str">
        <f t="shared" si="55"/>
        <v/>
      </c>
      <c r="W343" s="8" t="str">
        <f t="shared" si="56"/>
        <v/>
      </c>
      <c r="X343" s="8" t="str">
        <f t="shared" si="57"/>
        <v/>
      </c>
    </row>
    <row r="344" spans="1:24">
      <c r="A344" s="4" t="s">
        <v>38</v>
      </c>
      <c r="B344" s="4">
        <v>1</v>
      </c>
      <c r="C344" s="1" cm="1">
        <f t="array" ref="C344">_xll.H($A344,25)/$B344</f>
        <v>-1029.2640638427736</v>
      </c>
      <c r="D344" s="1" cm="1">
        <f t="array" ref="D344">_xll.S($A344,25)/$B344</f>
        <v>259.40798403930665</v>
      </c>
      <c r="E344" s="1" cm="1">
        <f t="array" ref="E344">_xll.CP($A344,25)/$B344</f>
        <v>0</v>
      </c>
      <c r="F344" s="8" t="e" cm="1">
        <f t="array" ref="F344">IF(_xll.DE(A344)&gt;0,_xll.MW(A344)/(602.2*_xll.DE(A344)),"")/$B344</f>
        <v>#VALUE!</v>
      </c>
      <c r="H344" s="4" t="s">
        <v>1192</v>
      </c>
      <c r="I344" s="1" t="e" cm="1">
        <f t="array" ref="I344">_xll.H($H344,25)/$B344</f>
        <v>#VALUE!</v>
      </c>
      <c r="J344" s="1" t="e" cm="1">
        <f t="array" ref="J344">_xll.S($H344,25)/$B344</f>
        <v>#VALUE!</v>
      </c>
      <c r="K344" s="1" t="e" cm="1">
        <f t="array" ref="K344">_xll.CP($H344,25)/$B344</f>
        <v>#VALUE!</v>
      </c>
      <c r="L344" s="8" t="e" cm="1">
        <f t="array" ref="L344">IF(_xll.DE(H344)&gt;0,_xll.MW(H344)/(602.2*_xll.DE(H344)),"")/$B344</f>
        <v>#VALUE!</v>
      </c>
      <c r="N344" s="1" t="str">
        <f t="shared" si="49"/>
        <v/>
      </c>
      <c r="O344" s="1" t="str">
        <f t="shared" si="50"/>
        <v/>
      </c>
      <c r="P344" s="4" t="str">
        <f t="shared" si="51"/>
        <v>NpBr5</v>
      </c>
      <c r="Q344" s="1" t="str">
        <f t="shared" si="52"/>
        <v/>
      </c>
      <c r="R344" s="1" t="str">
        <f t="shared" si="53"/>
        <v/>
      </c>
      <c r="T344" s="1" t="str">
        <f t="shared" si="54"/>
        <v/>
      </c>
      <c r="U344" s="1" t="str">
        <f t="shared" si="55"/>
        <v/>
      </c>
      <c r="W344" s="8" t="str">
        <f t="shared" si="56"/>
        <v/>
      </c>
      <c r="X344" s="8" t="str">
        <f t="shared" si="57"/>
        <v/>
      </c>
    </row>
    <row r="345" spans="1:24">
      <c r="A345" s="1" t="s">
        <v>248</v>
      </c>
      <c r="B345" s="4">
        <v>1</v>
      </c>
      <c r="C345" s="1" cm="1">
        <f t="array" ref="C345">_xll.H($A345,25)/$B345</f>
        <v>-1028.8000545654297</v>
      </c>
      <c r="D345" s="1" cm="1">
        <f t="array" ref="D345">_xll.S($A345,25)/$B345</f>
        <v>180.00000726318359</v>
      </c>
      <c r="E345" s="1" cm="1">
        <f t="array" ref="E345">_xll.CP($A345,25)/$B345</f>
        <v>0</v>
      </c>
      <c r="F345" s="8" t="e" cm="1">
        <f t="array" ref="F345">IF(_xll.DE(A345)&gt;0,_xll.MW(A345)/(602.2*_xll.DE(A345)),"")/$B345</f>
        <v>#VALUE!</v>
      </c>
      <c r="H345" s="1" t="s">
        <v>1193</v>
      </c>
      <c r="I345" s="1" t="e" cm="1">
        <f t="array" ref="I345">_xll.H($H345,25)/$B345</f>
        <v>#VALUE!</v>
      </c>
      <c r="J345" s="1" t="e" cm="1">
        <f t="array" ref="J345">_xll.S($H345,25)/$B345</f>
        <v>#VALUE!</v>
      </c>
      <c r="K345" s="1" t="e" cm="1">
        <f t="array" ref="K345">_xll.CP($H345,25)/$B345</f>
        <v>#VALUE!</v>
      </c>
      <c r="L345" s="8" t="e" cm="1">
        <f t="array" ref="L345">IF(_xll.DE(H345)&gt;0,_xll.MW(H345)/(602.2*_xll.DE(H345)),"")/$B345</f>
        <v>#VALUE!</v>
      </c>
      <c r="N345" s="1" t="str">
        <f t="shared" si="49"/>
        <v/>
      </c>
      <c r="O345" s="1" t="str">
        <f t="shared" si="50"/>
        <v/>
      </c>
      <c r="P345" s="4" t="str">
        <f t="shared" si="51"/>
        <v>MoO2Br2*H2O</v>
      </c>
      <c r="Q345" s="1" t="str">
        <f t="shared" si="52"/>
        <v/>
      </c>
      <c r="R345" s="1" t="str">
        <f t="shared" si="53"/>
        <v/>
      </c>
      <c r="T345" s="1" t="str">
        <f t="shared" si="54"/>
        <v/>
      </c>
      <c r="U345" s="1" t="str">
        <f t="shared" si="55"/>
        <v/>
      </c>
      <c r="W345" s="8" t="str">
        <f t="shared" si="56"/>
        <v/>
      </c>
      <c r="X345" s="8" t="str">
        <f t="shared" si="57"/>
        <v/>
      </c>
    </row>
    <row r="346" spans="1:24">
      <c r="A346" s="4" t="s">
        <v>89</v>
      </c>
      <c r="B346" s="4">
        <v>1</v>
      </c>
      <c r="C346" s="1" cm="1">
        <f t="array" ref="C346">_xll.H($A346,25)/$B346</f>
        <v>-1023.4059786376954</v>
      </c>
      <c r="D346" s="1" cm="1">
        <f t="array" ref="D346">_xll.S($A346,25)/$B346</f>
        <v>110.03919680786133</v>
      </c>
      <c r="E346" s="1" cm="1">
        <f t="array" ref="E346">_xll.CP($A346,25)/$B346</f>
        <v>0</v>
      </c>
      <c r="F346" s="8" t="e" cm="1">
        <f t="array" ref="F346">IF(_xll.DE(A346)&gt;0,_xll.MW(A346)/(602.2*_xll.DE(A346)),"")/$B346</f>
        <v>#VALUE!</v>
      </c>
      <c r="H346" s="4" t="s">
        <v>1194</v>
      </c>
      <c r="I346" s="1" t="e" cm="1">
        <f t="array" ref="I346">_xll.H($H346,25)/$B346</f>
        <v>#VALUE!</v>
      </c>
      <c r="J346" s="1" t="e" cm="1">
        <f t="array" ref="J346">_xll.S($H346,25)/$B346</f>
        <v>#VALUE!</v>
      </c>
      <c r="K346" s="1" t="e" cm="1">
        <f t="array" ref="K346">_xll.CP($H346,25)/$B346</f>
        <v>#VALUE!</v>
      </c>
      <c r="L346" s="8" t="e" cm="1">
        <f t="array" ref="L346">IF(_xll.DE(H346)&gt;0,_xll.MW(H346)/(602.2*_xll.DE(H346)),"")/$B346</f>
        <v>#VALUE!</v>
      </c>
      <c r="N346" s="1" t="str">
        <f t="shared" si="49"/>
        <v/>
      </c>
      <c r="O346" s="1" t="str">
        <f t="shared" si="50"/>
        <v/>
      </c>
      <c r="P346" s="4" t="str">
        <f t="shared" si="51"/>
        <v>BaFBr</v>
      </c>
      <c r="Q346" s="1" t="str">
        <f t="shared" si="52"/>
        <v/>
      </c>
      <c r="R346" s="1" t="str">
        <f t="shared" si="53"/>
        <v/>
      </c>
      <c r="T346" s="1" t="str">
        <f t="shared" si="54"/>
        <v/>
      </c>
      <c r="U346" s="1" t="str">
        <f t="shared" si="55"/>
        <v/>
      </c>
      <c r="W346" s="8" t="str">
        <f t="shared" si="56"/>
        <v/>
      </c>
      <c r="X346" s="8" t="str">
        <f t="shared" si="57"/>
        <v/>
      </c>
    </row>
    <row r="347" spans="1:24">
      <c r="A347" s="4" t="s">
        <v>247</v>
      </c>
      <c r="B347" s="4">
        <v>1</v>
      </c>
      <c r="C347" s="1" cm="1">
        <f t="array" ref="C347">_xll.H($A347,25)/$B347</f>
        <v>-1011.6909573974609</v>
      </c>
      <c r="D347" s="1" cm="1">
        <f t="array" ref="D347">_xll.S($A347,25)/$B347</f>
        <v>97.487196807861338</v>
      </c>
      <c r="E347" s="1" cm="1">
        <f t="array" ref="E347">_xll.CP($A347,25)/$B347</f>
        <v>0</v>
      </c>
      <c r="F347" s="8" t="e" cm="1">
        <f t="array" ref="F347">IF(_xll.DE(A347)&gt;0,_xll.MW(A347)/(602.2*_xll.DE(A347)),"")/$B347</f>
        <v>#VALUE!</v>
      </c>
      <c r="H347" s="4" t="s">
        <v>1195</v>
      </c>
      <c r="I347" s="1" t="e" cm="1">
        <f t="array" ref="I347">_xll.H($H347,25)/$B347</f>
        <v>#VALUE!</v>
      </c>
      <c r="J347" s="1" t="e" cm="1">
        <f t="array" ref="J347">_xll.S($H347,25)/$B347</f>
        <v>#VALUE!</v>
      </c>
      <c r="K347" s="1" t="e" cm="1">
        <f t="array" ref="K347">_xll.CP($H347,25)/$B347</f>
        <v>#VALUE!</v>
      </c>
      <c r="L347" s="8" t="e" cm="1">
        <f t="array" ref="L347">IF(_xll.DE(H347)&gt;0,_xll.MW(H347)/(602.2*_xll.DE(H347)),"")/$B347</f>
        <v>#VALUE!</v>
      </c>
      <c r="N347" s="1" t="str">
        <f t="shared" si="49"/>
        <v/>
      </c>
      <c r="O347" s="1" t="str">
        <f t="shared" si="50"/>
        <v/>
      </c>
      <c r="P347" s="4" t="str">
        <f t="shared" si="51"/>
        <v>SrBrF</v>
      </c>
      <c r="Q347" s="1" t="str">
        <f t="shared" si="52"/>
        <v/>
      </c>
      <c r="R347" s="1" t="str">
        <f t="shared" si="53"/>
        <v/>
      </c>
      <c r="T347" s="1" t="str">
        <f t="shared" si="54"/>
        <v/>
      </c>
      <c r="U347" s="1" t="str">
        <f t="shared" si="55"/>
        <v/>
      </c>
      <c r="W347" s="8" t="str">
        <f t="shared" si="56"/>
        <v/>
      </c>
      <c r="X347" s="8" t="str">
        <f t="shared" si="57"/>
        <v/>
      </c>
    </row>
    <row r="348" spans="1:24">
      <c r="A348" s="4" t="s">
        <v>390</v>
      </c>
      <c r="B348" s="4">
        <v>1</v>
      </c>
      <c r="C348" s="1" cm="1">
        <f t="array" ref="C348">_xll.H($A348,25)/$B348</f>
        <v>-1009.5990212402344</v>
      </c>
      <c r="D348" s="1" cm="1">
        <f t="array" ref="D348">_xll.S($A348,25)/$B348</f>
        <v>89.956000000000003</v>
      </c>
      <c r="E348" s="1" cm="1">
        <f t="array" ref="E348">_xll.CP($A348,25)/$B348</f>
        <v>0</v>
      </c>
      <c r="F348" s="8" t="e" cm="1">
        <f t="array" ref="F348">IF(_xll.DE(A348)&gt;0,_xll.MW(A348)/(602.2*_xll.DE(A348)),"")/$B348</f>
        <v>#VALUE!</v>
      </c>
      <c r="H348" s="4" t="s">
        <v>1196</v>
      </c>
      <c r="I348" s="1" t="e" cm="1">
        <f t="array" ref="I348">_xll.H($H348,25)/$B348</f>
        <v>#VALUE!</v>
      </c>
      <c r="J348" s="1" t="e" cm="1">
        <f t="array" ref="J348">_xll.S($H348,25)/$B348</f>
        <v>#VALUE!</v>
      </c>
      <c r="K348" s="1" t="e" cm="1">
        <f t="array" ref="K348">_xll.CP($H348,25)/$B348</f>
        <v>#VALUE!</v>
      </c>
      <c r="L348" s="8" t="e" cm="1">
        <f t="array" ref="L348">IF(_xll.DE(H348)&gt;0,_xll.MW(H348)/(602.2*_xll.DE(H348)),"")/$B348</f>
        <v>#VALUE!</v>
      </c>
      <c r="N348" s="1" t="str">
        <f t="shared" si="49"/>
        <v/>
      </c>
      <c r="O348" s="1" t="str">
        <f t="shared" si="50"/>
        <v/>
      </c>
      <c r="P348" s="4" t="str">
        <f t="shared" si="51"/>
        <v>CeBrO</v>
      </c>
      <c r="Q348" s="1" t="str">
        <f t="shared" si="52"/>
        <v/>
      </c>
      <c r="R348" s="1" t="str">
        <f t="shared" si="53"/>
        <v/>
      </c>
      <c r="T348" s="1" t="str">
        <f t="shared" si="54"/>
        <v/>
      </c>
      <c r="U348" s="1" t="str">
        <f t="shared" si="55"/>
        <v/>
      </c>
      <c r="W348" s="8" t="str">
        <f t="shared" si="56"/>
        <v/>
      </c>
      <c r="X348" s="8" t="str">
        <f t="shared" si="57"/>
        <v/>
      </c>
    </row>
    <row r="349" spans="1:24">
      <c r="A349" s="4" t="s">
        <v>107</v>
      </c>
      <c r="B349" s="4">
        <v>1</v>
      </c>
      <c r="C349" s="1" cm="1">
        <f t="array" ref="C349">_xll.H($A349,25)/$B349</f>
        <v>-1003.5410443115235</v>
      </c>
      <c r="D349" s="1" cm="1">
        <f t="array" ref="D349">_xll.S($A349,25)/$B349</f>
        <v>194.13760638427735</v>
      </c>
      <c r="E349" s="1" cm="1">
        <f t="array" ref="E349">_xll.CP($A349,25)/$B349</f>
        <v>0</v>
      </c>
      <c r="F349" s="8" t="e" cm="1">
        <f t="array" ref="F349">IF(_xll.DE(A349)&gt;0,_xll.MW(A349)/(602.2*_xll.DE(A349)),"")/$B349</f>
        <v>#VALUE!</v>
      </c>
      <c r="H349" s="4" t="s">
        <v>1197</v>
      </c>
      <c r="I349" s="1" t="e" cm="1">
        <f t="array" ref="I349">_xll.H($H349,25)/$B349</f>
        <v>#VALUE!</v>
      </c>
      <c r="J349" s="1" t="e" cm="1">
        <f t="array" ref="J349">_xll.S($H349,25)/$B349</f>
        <v>#VALUE!</v>
      </c>
      <c r="K349" s="1" t="e" cm="1">
        <f t="array" ref="K349">_xll.CP($H349,25)/$B349</f>
        <v>#VALUE!</v>
      </c>
      <c r="L349" s="8" t="e" cm="1">
        <f t="array" ref="L349">IF(_xll.DE(H349)&gt;0,_xll.MW(H349)/(602.2*_xll.DE(H349)),"")/$B349</f>
        <v>#VALUE!</v>
      </c>
      <c r="N349" s="1" t="str">
        <f t="shared" si="49"/>
        <v/>
      </c>
      <c r="O349" s="1" t="str">
        <f t="shared" si="50"/>
        <v/>
      </c>
      <c r="P349" s="4" t="str">
        <f t="shared" si="51"/>
        <v>CrBr2*2H2O</v>
      </c>
      <c r="Q349" s="1" t="str">
        <f t="shared" si="52"/>
        <v/>
      </c>
      <c r="R349" s="1" t="str">
        <f t="shared" si="53"/>
        <v/>
      </c>
      <c r="T349" s="1" t="str">
        <f t="shared" si="54"/>
        <v/>
      </c>
      <c r="U349" s="1" t="str">
        <f t="shared" si="55"/>
        <v/>
      </c>
      <c r="W349" s="8" t="str">
        <f t="shared" si="56"/>
        <v/>
      </c>
      <c r="X349" s="8" t="str">
        <f t="shared" si="57"/>
        <v/>
      </c>
    </row>
    <row r="350" spans="1:24">
      <c r="A350" s="4" t="s">
        <v>223</v>
      </c>
      <c r="B350" s="4">
        <v>1</v>
      </c>
      <c r="C350" s="1" cm="1">
        <f t="array" ref="C350">_xll.H($A350,25)/$B350</f>
        <v>-998.72085107421879</v>
      </c>
      <c r="D350" s="1" cm="1">
        <f t="array" ref="D350">_xll.S($A350,25)/$B350</f>
        <v>75.311999999999998</v>
      </c>
      <c r="E350" s="1" cm="1">
        <f t="array" ref="E350">_xll.CP($A350,25)/$B350</f>
        <v>0</v>
      </c>
      <c r="F350" s="8" t="e" cm="1">
        <f t="array" ref="F350">IF(_xll.DE(A350)&gt;0,_xll.MW(A350)/(602.2*_xll.DE(A350)),"")/$B350</f>
        <v>#VALUE!</v>
      </c>
      <c r="H350" s="4" t="s">
        <v>1198</v>
      </c>
      <c r="I350" s="1" t="e" cm="1">
        <f t="array" ref="I350">_xll.H($H350,25)/$B350</f>
        <v>#VALUE!</v>
      </c>
      <c r="J350" s="1" t="e" cm="1">
        <f t="array" ref="J350">_xll.S($H350,25)/$B350</f>
        <v>#VALUE!</v>
      </c>
      <c r="K350" s="1" t="e" cm="1">
        <f t="array" ref="K350">_xll.CP($H350,25)/$B350</f>
        <v>#VALUE!</v>
      </c>
      <c r="L350" s="8" t="e" cm="1">
        <f t="array" ref="L350">IF(_xll.DE(H350)&gt;0,_xll.MW(H350)/(602.2*_xll.DE(H350)),"")/$B350</f>
        <v>#VALUE!</v>
      </c>
      <c r="N350" s="1" t="str">
        <f t="shared" si="49"/>
        <v/>
      </c>
      <c r="O350" s="1" t="str">
        <f t="shared" si="50"/>
        <v/>
      </c>
      <c r="P350" s="4" t="str">
        <f t="shared" si="51"/>
        <v>YOBr</v>
      </c>
      <c r="Q350" s="1" t="str">
        <f t="shared" si="52"/>
        <v/>
      </c>
      <c r="R350" s="1" t="str">
        <f t="shared" si="53"/>
        <v/>
      </c>
      <c r="T350" s="1" t="str">
        <f t="shared" si="54"/>
        <v/>
      </c>
      <c r="U350" s="1" t="str">
        <f t="shared" si="55"/>
        <v/>
      </c>
      <c r="W350" s="8" t="str">
        <f t="shared" si="56"/>
        <v/>
      </c>
      <c r="X350" s="8" t="str">
        <f t="shared" si="57"/>
        <v/>
      </c>
    </row>
    <row r="351" spans="1:24">
      <c r="A351" s="1" t="s">
        <v>2</v>
      </c>
      <c r="B351" s="4">
        <v>1</v>
      </c>
      <c r="C351" s="1" cm="1">
        <f t="array" ref="C351">_xll.H($A351,25)/$B351</f>
        <v>-991.00002526855474</v>
      </c>
      <c r="D351" s="1" cm="1">
        <f t="array" ref="D351">_xll.S($A351,25)/$B351</f>
        <v>100.416</v>
      </c>
      <c r="E351" s="1" cm="1">
        <f t="array" ref="E351">_xll.CP($A351,25)/$B351</f>
        <v>0</v>
      </c>
      <c r="F351" s="8" t="e" cm="1">
        <f t="array" ref="F351">IF(_xll.DE(A351)&gt;0,_xll.MW(A351)/(602.2*_xll.DE(A351)),"")/$B351</f>
        <v>#VALUE!</v>
      </c>
      <c r="H351" s="1" t="s">
        <v>1199</v>
      </c>
      <c r="I351" s="1" t="e" cm="1">
        <f t="array" ref="I351">_xll.H($H351,25)/$B351</f>
        <v>#VALUE!</v>
      </c>
      <c r="J351" s="1" t="e" cm="1">
        <f t="array" ref="J351">_xll.S($H351,25)/$B351</f>
        <v>#VALUE!</v>
      </c>
      <c r="K351" s="1" t="e" cm="1">
        <f t="array" ref="K351">_xll.CP($H351,25)/$B351</f>
        <v>#VALUE!</v>
      </c>
      <c r="L351" s="8" t="e" cm="1">
        <f t="array" ref="L351">IF(_xll.DE(H351)&gt;0,_xll.MW(H351)/(602.2*_xll.DE(H351)),"")/$B351</f>
        <v>#VALUE!</v>
      </c>
      <c r="N351" s="1" t="str">
        <f t="shared" si="49"/>
        <v/>
      </c>
      <c r="O351" s="1" t="str">
        <f t="shared" si="50"/>
        <v/>
      </c>
      <c r="P351" s="4" t="str">
        <f t="shared" si="51"/>
        <v>TmOBr</v>
      </c>
      <c r="Q351" s="1" t="str">
        <f t="shared" si="52"/>
        <v/>
      </c>
      <c r="R351" s="1" t="str">
        <f t="shared" si="53"/>
        <v/>
      </c>
      <c r="T351" s="1" t="str">
        <f t="shared" si="54"/>
        <v/>
      </c>
      <c r="U351" s="1" t="str">
        <f t="shared" si="55"/>
        <v/>
      </c>
      <c r="W351" s="8" t="str">
        <f t="shared" si="56"/>
        <v/>
      </c>
      <c r="X351" s="8" t="str">
        <f t="shared" si="57"/>
        <v/>
      </c>
    </row>
    <row r="352" spans="1:24">
      <c r="A352" s="4" t="s">
        <v>83</v>
      </c>
      <c r="B352" s="4">
        <v>1</v>
      </c>
      <c r="C352" s="1" cm="1">
        <f t="array" ref="C352">_xll.H($A352,25)/$B352</f>
        <v>-990.3527872314454</v>
      </c>
      <c r="D352" s="1" cm="1">
        <f t="array" ref="D352">_xll.S($A352,25)/$B352</f>
        <v>104.60000000000001</v>
      </c>
      <c r="E352" s="1" cm="1">
        <f t="array" ref="E352">_xll.CP($A352,25)/$B352</f>
        <v>0</v>
      </c>
      <c r="F352" s="8" t="e" cm="1">
        <f t="array" ref="F352">IF(_xll.DE(A352)&gt;0,_xll.MW(A352)/(602.2*_xll.DE(A352)),"")/$B352</f>
        <v>#VALUE!</v>
      </c>
      <c r="H352" s="4" t="s">
        <v>1200</v>
      </c>
      <c r="I352" s="1" t="e" cm="1">
        <f t="array" ref="I352">_xll.H($H352,25)/$B352</f>
        <v>#VALUE!</v>
      </c>
      <c r="J352" s="1" t="e" cm="1">
        <f t="array" ref="J352">_xll.S($H352,25)/$B352</f>
        <v>#VALUE!</v>
      </c>
      <c r="K352" s="1" t="e" cm="1">
        <f t="array" ref="K352">_xll.CP($H352,25)/$B352</f>
        <v>#VALUE!</v>
      </c>
      <c r="L352" s="8" t="e" cm="1">
        <f t="array" ref="L352">IF(_xll.DE(H352)&gt;0,_xll.MW(H352)/(602.2*_xll.DE(H352)),"")/$B352</f>
        <v>#VALUE!</v>
      </c>
      <c r="N352" s="1" t="str">
        <f t="shared" si="49"/>
        <v/>
      </c>
      <c r="O352" s="1" t="str">
        <f t="shared" si="50"/>
        <v/>
      </c>
      <c r="P352" s="4" t="str">
        <f t="shared" si="51"/>
        <v>ErOBr</v>
      </c>
      <c r="Q352" s="1" t="str">
        <f t="shared" si="52"/>
        <v/>
      </c>
      <c r="R352" s="1" t="str">
        <f t="shared" si="53"/>
        <v/>
      </c>
      <c r="T352" s="1" t="str">
        <f t="shared" si="54"/>
        <v/>
      </c>
      <c r="U352" s="1" t="str">
        <f t="shared" si="55"/>
        <v/>
      </c>
      <c r="W352" s="8" t="str">
        <f t="shared" si="56"/>
        <v/>
      </c>
      <c r="X352" s="8" t="str">
        <f t="shared" si="57"/>
        <v/>
      </c>
    </row>
    <row r="353" spans="1:24">
      <c r="A353" s="4" t="s">
        <v>46</v>
      </c>
      <c r="B353" s="4">
        <v>1</v>
      </c>
      <c r="C353" s="1" cm="1">
        <f t="array" ref="C353">_xll.H($A353,25)/$B353</f>
        <v>-987.2000395507813</v>
      </c>
      <c r="D353" s="1" cm="1">
        <f t="array" ref="D353">_xll.S($A353,25)/$B353</f>
        <v>79.496000000000009</v>
      </c>
      <c r="E353" s="1" cm="1">
        <f t="array" ref="E353">_xll.CP($A353,25)/$B353</f>
        <v>0</v>
      </c>
      <c r="F353" s="8" t="e" cm="1">
        <f t="array" ref="F353">IF(_xll.DE(A353)&gt;0,_xll.MW(A353)/(602.2*_xll.DE(A353)),"")/$B353</f>
        <v>#VALUE!</v>
      </c>
      <c r="H353" s="4" t="s">
        <v>1201</v>
      </c>
      <c r="I353" s="1" t="e" cm="1">
        <f t="array" ref="I353">_xll.H($H353,25)/$B353</f>
        <v>#VALUE!</v>
      </c>
      <c r="J353" s="1" t="e" cm="1">
        <f t="array" ref="J353">_xll.S($H353,25)/$B353</f>
        <v>#VALUE!</v>
      </c>
      <c r="K353" s="1" t="e" cm="1">
        <f t="array" ref="K353">_xll.CP($H353,25)/$B353</f>
        <v>#VALUE!</v>
      </c>
      <c r="L353" s="8" t="e" cm="1">
        <f t="array" ref="L353">IF(_xll.DE(H353)&gt;0,_xll.MW(H353)/(602.2*_xll.DE(H353)),"")/$B353</f>
        <v>#VALUE!</v>
      </c>
      <c r="N353" s="1" t="str">
        <f t="shared" si="49"/>
        <v/>
      </c>
      <c r="O353" s="1" t="str">
        <f t="shared" si="50"/>
        <v/>
      </c>
      <c r="P353" s="4" t="str">
        <f t="shared" si="51"/>
        <v>LuOBr</v>
      </c>
      <c r="Q353" s="1" t="str">
        <f t="shared" si="52"/>
        <v/>
      </c>
      <c r="R353" s="1" t="str">
        <f t="shared" si="53"/>
        <v/>
      </c>
      <c r="T353" s="1" t="str">
        <f t="shared" si="54"/>
        <v/>
      </c>
      <c r="U353" s="1" t="str">
        <f t="shared" si="55"/>
        <v/>
      </c>
      <c r="W353" s="8" t="str">
        <f t="shared" si="56"/>
        <v/>
      </c>
      <c r="X353" s="8" t="str">
        <f t="shared" si="57"/>
        <v/>
      </c>
    </row>
    <row r="354" spans="1:24">
      <c r="A354" s="4" t="s">
        <v>242</v>
      </c>
      <c r="B354" s="4">
        <v>1</v>
      </c>
      <c r="C354" s="1" cm="1">
        <f t="array" ref="C354">_xll.H($A354,25)/$B354</f>
        <v>-985.00001757812504</v>
      </c>
      <c r="D354" s="1" cm="1">
        <f t="array" ref="D354">_xll.S($A354,25)/$B354</f>
        <v>100.416</v>
      </c>
      <c r="E354" s="1" cm="1">
        <f t="array" ref="E354">_xll.CP($A354,25)/$B354</f>
        <v>0</v>
      </c>
      <c r="F354" s="8" t="e" cm="1">
        <f t="array" ref="F354">IF(_xll.DE(A354)&gt;0,_xll.MW(A354)/(602.2*_xll.DE(A354)),"")/$B354</f>
        <v>#VALUE!</v>
      </c>
      <c r="H354" s="4" t="s">
        <v>1202</v>
      </c>
      <c r="I354" s="1" t="e" cm="1">
        <f t="array" ref="I354">_xll.H($H354,25)/$B354</f>
        <v>#VALUE!</v>
      </c>
      <c r="J354" s="1" t="e" cm="1">
        <f t="array" ref="J354">_xll.S($H354,25)/$B354</f>
        <v>#VALUE!</v>
      </c>
      <c r="K354" s="1" t="e" cm="1">
        <f t="array" ref="K354">_xll.CP($H354,25)/$B354</f>
        <v>#VALUE!</v>
      </c>
      <c r="L354" s="8" t="e" cm="1">
        <f t="array" ref="L354">IF(_xll.DE(H354)&gt;0,_xll.MW(H354)/(602.2*_xll.DE(H354)),"")/$B354</f>
        <v>#VALUE!</v>
      </c>
      <c r="N354" s="1" t="str">
        <f t="shared" si="49"/>
        <v/>
      </c>
      <c r="O354" s="1" t="str">
        <f t="shared" si="50"/>
        <v/>
      </c>
      <c r="P354" s="4" t="str">
        <f t="shared" si="51"/>
        <v>TbOBr</v>
      </c>
      <c r="Q354" s="1" t="str">
        <f t="shared" si="52"/>
        <v/>
      </c>
      <c r="R354" s="1" t="str">
        <f t="shared" si="53"/>
        <v/>
      </c>
      <c r="T354" s="1" t="str">
        <f t="shared" si="54"/>
        <v/>
      </c>
      <c r="U354" s="1" t="str">
        <f t="shared" si="55"/>
        <v/>
      </c>
      <c r="W354" s="8" t="str">
        <f t="shared" si="56"/>
        <v/>
      </c>
      <c r="X354" s="8" t="str">
        <f t="shared" si="57"/>
        <v/>
      </c>
    </row>
    <row r="355" spans="1:24">
      <c r="A355" s="4" t="s">
        <v>68</v>
      </c>
      <c r="B355" s="4">
        <v>1</v>
      </c>
      <c r="C355" s="1" cm="1">
        <f t="array" ref="C355">_xll.H($A355,25)/$B355</f>
        <v>-984.49514892578134</v>
      </c>
      <c r="D355" s="1" cm="1">
        <f t="array" ref="D355">_xll.S($A355,25)/$B355</f>
        <v>100.416</v>
      </c>
      <c r="E355" s="1" cm="1">
        <f t="array" ref="E355">_xll.CP($A355,25)/$B355</f>
        <v>0</v>
      </c>
      <c r="F355" s="8" t="e" cm="1">
        <f t="array" ref="F355">IF(_xll.DE(A355)&gt;0,_xll.MW(A355)/(602.2*_xll.DE(A355)),"")/$B355</f>
        <v>#VALUE!</v>
      </c>
      <c r="H355" s="4" t="s">
        <v>1203</v>
      </c>
      <c r="I355" s="1" t="e" cm="1">
        <f t="array" ref="I355">_xll.H($H355,25)/$B355</f>
        <v>#VALUE!</v>
      </c>
      <c r="J355" s="1" t="e" cm="1">
        <f t="array" ref="J355">_xll.S($H355,25)/$B355</f>
        <v>#VALUE!</v>
      </c>
      <c r="K355" s="1" t="e" cm="1">
        <f t="array" ref="K355">_xll.CP($H355,25)/$B355</f>
        <v>#VALUE!</v>
      </c>
      <c r="L355" s="8" t="e" cm="1">
        <f t="array" ref="L355">IF(_xll.DE(H355)&gt;0,_xll.MW(H355)/(602.2*_xll.DE(H355)),"")/$B355</f>
        <v>#VALUE!</v>
      </c>
      <c r="N355" s="1" t="str">
        <f t="shared" si="49"/>
        <v/>
      </c>
      <c r="O355" s="1" t="str">
        <f t="shared" si="50"/>
        <v/>
      </c>
      <c r="P355" s="4" t="str">
        <f t="shared" si="51"/>
        <v>DyOBr</v>
      </c>
      <c r="Q355" s="1" t="str">
        <f t="shared" si="52"/>
        <v/>
      </c>
      <c r="R355" s="1" t="str">
        <f t="shared" si="53"/>
        <v/>
      </c>
      <c r="T355" s="1" t="str">
        <f t="shared" si="54"/>
        <v/>
      </c>
      <c r="U355" s="1" t="str">
        <f t="shared" si="55"/>
        <v/>
      </c>
      <c r="W355" s="8" t="str">
        <f t="shared" si="56"/>
        <v/>
      </c>
      <c r="X355" s="8" t="str">
        <f t="shared" si="57"/>
        <v/>
      </c>
    </row>
    <row r="356" spans="1:24">
      <c r="A356" s="4" t="s">
        <v>62</v>
      </c>
      <c r="B356" s="4">
        <v>1</v>
      </c>
      <c r="C356" s="1" cm="1">
        <f t="array" ref="C356">_xll.H($A356,25)/$B356</f>
        <v>-977.79995727539063</v>
      </c>
      <c r="D356" s="1" cm="1">
        <f t="array" ref="D356">_xll.S($A356,25)/$B356</f>
        <v>-1360.5999499511722</v>
      </c>
      <c r="E356" s="1" cm="1">
        <f t="array" ref="E356">_xll.CP($A356,25)/$B356</f>
        <v>0</v>
      </c>
      <c r="F356" s="8" t="e" cm="1">
        <f t="array" ref="F356">IF(_xll.DE(A356)&gt;0,_xll.MW(A356)/(602.2*_xll.DE(A356)),"")/$B356</f>
        <v>#VALUE!</v>
      </c>
      <c r="H356" s="4" t="s">
        <v>1103</v>
      </c>
      <c r="I356" s="1" t="e" cm="1">
        <f t="array" ref="I356">_xll.H($H356,25)/$B356</f>
        <v>#VALUE!</v>
      </c>
      <c r="J356" s="1" t="e" cm="1">
        <f t="array" ref="J356">_xll.S($H356,25)/$B356</f>
        <v>#VALUE!</v>
      </c>
      <c r="K356" s="1" t="e" cm="1">
        <f t="array" ref="K356">_xll.CP($H356,25)/$B356</f>
        <v>#VALUE!</v>
      </c>
      <c r="L356" s="8" t="e" cm="1">
        <f t="array" ref="L356">IF(_xll.DE(H356)&gt;0,_xll.MW(H356)/(602.2*_xll.DE(H356)),"")/$B356</f>
        <v>#VALUE!</v>
      </c>
      <c r="N356" s="1" t="str">
        <f t="shared" si="49"/>
        <v/>
      </c>
      <c r="O356" s="1" t="str">
        <f t="shared" si="50"/>
        <v/>
      </c>
      <c r="P356" s="4" t="str">
        <f t="shared" si="51"/>
        <v>Co(NH3)5*Br*Br2</v>
      </c>
      <c r="Q356" s="1" t="str">
        <f t="shared" si="52"/>
        <v/>
      </c>
      <c r="R356" s="1" t="str">
        <f t="shared" si="53"/>
        <v/>
      </c>
      <c r="T356" s="1" t="str">
        <f t="shared" si="54"/>
        <v/>
      </c>
      <c r="U356" s="1" t="str">
        <f t="shared" si="55"/>
        <v/>
      </c>
      <c r="W356" s="8" t="str">
        <f t="shared" si="56"/>
        <v/>
      </c>
      <c r="X356" s="8" t="str">
        <f t="shared" si="57"/>
        <v/>
      </c>
    </row>
    <row r="357" spans="1:24">
      <c r="A357" s="4" t="s">
        <v>179</v>
      </c>
      <c r="B357" s="4">
        <v>1</v>
      </c>
      <c r="C357" s="1" cm="1">
        <f t="array" ref="C357">_xll.H($A357,25)/$B357</f>
        <v>-974.87200000000007</v>
      </c>
      <c r="D357" s="1" cm="1">
        <f t="array" ref="D357">_xll.S($A357,25)/$B357</f>
        <v>146.44</v>
      </c>
      <c r="E357" s="1" cm="1">
        <f t="array" ref="E357">_xll.CP($A357,25)/$B357</f>
        <v>0</v>
      </c>
      <c r="F357" s="8" t="e" cm="1">
        <f t="array" ref="F357">IF(_xll.DE(A357)&gt;0,_xll.MW(A357)/(602.2*_xll.DE(A357)),"")/$B357</f>
        <v>#VALUE!</v>
      </c>
      <c r="H357" s="4" t="s">
        <v>1204</v>
      </c>
      <c r="I357" s="1" t="e" cm="1">
        <f t="array" ref="I357">_xll.H($H357,25)/$B357</f>
        <v>#VALUE!</v>
      </c>
      <c r="J357" s="1" t="e" cm="1">
        <f t="array" ref="J357">_xll.S($H357,25)/$B357</f>
        <v>#VALUE!</v>
      </c>
      <c r="K357" s="1" t="e" cm="1">
        <f t="array" ref="K357">_xll.CP($H357,25)/$B357</f>
        <v>#VALUE!</v>
      </c>
      <c r="L357" s="8" t="e" cm="1">
        <f t="array" ref="L357">IF(_xll.DE(H357)&gt;0,_xll.MW(H357)/(602.2*_xll.DE(H357)),"")/$B357</f>
        <v>#VALUE!</v>
      </c>
      <c r="N357" s="1" t="str">
        <f t="shared" si="49"/>
        <v/>
      </c>
      <c r="O357" s="1" t="str">
        <f t="shared" si="50"/>
        <v/>
      </c>
      <c r="P357" s="4" t="str">
        <f t="shared" si="51"/>
        <v>DyBr3(B)</v>
      </c>
      <c r="Q357" s="1" t="str">
        <f t="shared" si="52"/>
        <v/>
      </c>
      <c r="R357" s="1" t="str">
        <f t="shared" si="53"/>
        <v/>
      </c>
      <c r="T357" s="1" t="str">
        <f t="shared" si="54"/>
        <v/>
      </c>
      <c r="U357" s="1" t="str">
        <f t="shared" si="55"/>
        <v/>
      </c>
      <c r="W357" s="8" t="str">
        <f t="shared" si="56"/>
        <v/>
      </c>
      <c r="X357" s="8" t="str">
        <f t="shared" si="57"/>
        <v/>
      </c>
    </row>
    <row r="358" spans="1:24">
      <c r="A358" s="4" t="s">
        <v>170</v>
      </c>
      <c r="B358" s="4">
        <v>1</v>
      </c>
      <c r="C358" s="1" cm="1">
        <f t="array" ref="C358">_xll.H($A358,25)/$B358</f>
        <v>-974.03521276855474</v>
      </c>
      <c r="D358" s="1" cm="1">
        <f t="array" ref="D358">_xll.S($A358,25)/$B358</f>
        <v>147.27678723144533</v>
      </c>
      <c r="E358" s="1" cm="1">
        <f t="array" ref="E358">_xll.CP($A358,25)/$B358</f>
        <v>0</v>
      </c>
      <c r="F358" s="8" t="e" cm="1">
        <f t="array" ref="F358">IF(_xll.DE(A358)&gt;0,_xll.MW(A358)/(602.2*_xll.DE(A358)),"")/$B358</f>
        <v>#VALUE!</v>
      </c>
      <c r="H358" s="4" t="s">
        <v>1205</v>
      </c>
      <c r="I358" s="1" t="e" cm="1">
        <f t="array" ref="I358">_xll.H($H358,25)/$B358</f>
        <v>#VALUE!</v>
      </c>
      <c r="J358" s="1" t="e" cm="1">
        <f t="array" ref="J358">_xll.S($H358,25)/$B358</f>
        <v>#VALUE!</v>
      </c>
      <c r="K358" s="1" t="e" cm="1">
        <f t="array" ref="K358">_xll.CP($H358,25)/$B358</f>
        <v>#VALUE!</v>
      </c>
      <c r="L358" s="8" t="e" cm="1">
        <f t="array" ref="L358">IF(_xll.DE(H358)&gt;0,_xll.MW(H358)/(602.2*_xll.DE(H358)),"")/$B358</f>
        <v>#VALUE!</v>
      </c>
      <c r="N358" s="1" t="str">
        <f t="shared" si="49"/>
        <v/>
      </c>
      <c r="O358" s="1" t="str">
        <f t="shared" si="50"/>
        <v/>
      </c>
      <c r="P358" s="4" t="str">
        <f t="shared" si="51"/>
        <v>HoBr3(Y)</v>
      </c>
      <c r="Q358" s="1" t="str">
        <f t="shared" si="52"/>
        <v/>
      </c>
      <c r="R358" s="1" t="str">
        <f t="shared" si="53"/>
        <v/>
      </c>
      <c r="T358" s="1" t="str">
        <f t="shared" si="54"/>
        <v/>
      </c>
      <c r="U358" s="1" t="str">
        <f t="shared" si="55"/>
        <v/>
      </c>
      <c r="W358" s="8" t="str">
        <f t="shared" si="56"/>
        <v/>
      </c>
      <c r="X358" s="8" t="str">
        <f t="shared" si="57"/>
        <v/>
      </c>
    </row>
    <row r="359" spans="1:24">
      <c r="A359" s="4" t="s">
        <v>411</v>
      </c>
      <c r="B359" s="4">
        <v>1</v>
      </c>
      <c r="C359" s="1" cm="1">
        <f t="array" ref="C359">_xll.H($A359,25)/$B359</f>
        <v>-967.75921276855468</v>
      </c>
      <c r="D359" s="1" cm="1">
        <f t="array" ref="D359">_xll.S($A359,25)/$B359</f>
        <v>251.04000000000002</v>
      </c>
      <c r="E359" s="1" cm="1">
        <f t="array" ref="E359">_xll.CP($A359,25)/$B359</f>
        <v>0</v>
      </c>
      <c r="F359" s="8" t="e" cm="1">
        <f t="array" ref="F359">IF(_xll.DE(A359)&gt;0,_xll.MW(A359)/(602.2*_xll.DE(A359)),"")/$B359</f>
        <v>#VALUE!</v>
      </c>
      <c r="H359" s="4" t="s">
        <v>1206</v>
      </c>
      <c r="I359" s="1" t="e" cm="1">
        <f t="array" ref="I359">_xll.H($H359,25)/$B359</f>
        <v>#VALUE!</v>
      </c>
      <c r="J359" s="1" t="e" cm="1">
        <f t="array" ref="J359">_xll.S($H359,25)/$B359</f>
        <v>#VALUE!</v>
      </c>
      <c r="K359" s="1" t="e" cm="1">
        <f t="array" ref="K359">_xll.CP($H359,25)/$B359</f>
        <v>#VALUE!</v>
      </c>
      <c r="L359" s="8" t="e" cm="1">
        <f t="array" ref="L359">IF(_xll.DE(H359)&gt;0,_xll.MW(H359)/(602.2*_xll.DE(H359)),"")/$B359</f>
        <v>#VALUE!</v>
      </c>
      <c r="N359" s="1" t="str">
        <f t="shared" si="49"/>
        <v/>
      </c>
      <c r="O359" s="1" t="str">
        <f t="shared" si="50"/>
        <v/>
      </c>
      <c r="P359" s="4" t="str">
        <f t="shared" si="51"/>
        <v>UBr3Br</v>
      </c>
      <c r="Q359" s="1" t="str">
        <f t="shared" si="52"/>
        <v/>
      </c>
      <c r="R359" s="1" t="str">
        <f t="shared" si="53"/>
        <v/>
      </c>
      <c r="T359" s="1" t="str">
        <f t="shared" si="54"/>
        <v/>
      </c>
      <c r="U359" s="1" t="str">
        <f t="shared" si="55"/>
        <v/>
      </c>
      <c r="W359" s="8" t="str">
        <f t="shared" si="56"/>
        <v/>
      </c>
      <c r="X359" s="8" t="str">
        <f t="shared" si="57"/>
        <v/>
      </c>
    </row>
    <row r="360" spans="1:24">
      <c r="A360" s="1" t="s">
        <v>209</v>
      </c>
      <c r="B360" s="4">
        <v>1</v>
      </c>
      <c r="C360" s="1" cm="1">
        <f t="array" ref="C360">_xll.H($A360,25)/$B360</f>
        <v>-967.29999169921882</v>
      </c>
      <c r="D360" s="1" cm="1">
        <f t="array" ref="D360">_xll.S($A360,25)/$B360</f>
        <v>213.39999261474611</v>
      </c>
      <c r="E360" s="1" cm="1">
        <f t="array" ref="E360">_xll.CP($A360,25)/$B360</f>
        <v>0</v>
      </c>
      <c r="F360" s="8" t="e" cm="1">
        <f t="array" ref="F360">IF(_xll.DE(A360)&gt;0,_xll.MW(A360)/(602.2*_xll.DE(A360)),"")/$B360</f>
        <v>#VALUE!</v>
      </c>
      <c r="H360" s="1" t="s">
        <v>1207</v>
      </c>
      <c r="I360" s="1" t="e" cm="1">
        <f t="array" ref="I360">_xll.H($H360,25)/$B360</f>
        <v>#VALUE!</v>
      </c>
      <c r="J360" s="1" t="e" cm="1">
        <f t="array" ref="J360">_xll.S($H360,25)/$B360</f>
        <v>#VALUE!</v>
      </c>
      <c r="K360" s="1" t="e" cm="1">
        <f t="array" ref="K360">_xll.CP($H360,25)/$B360</f>
        <v>#VALUE!</v>
      </c>
      <c r="L360" s="8" t="e" cm="1">
        <f t="array" ref="L360">IF(_xll.DE(H360)&gt;0,_xll.MW(H360)/(602.2*_xll.DE(H360)),"")/$B360</f>
        <v>#VALUE!</v>
      </c>
      <c r="N360" s="1" t="str">
        <f t="shared" si="49"/>
        <v/>
      </c>
      <c r="O360" s="1" t="str">
        <f t="shared" si="50"/>
        <v/>
      </c>
      <c r="P360" s="4" t="str">
        <f t="shared" si="51"/>
        <v>UBrBr3</v>
      </c>
      <c r="Q360" s="1" t="str">
        <f t="shared" si="52"/>
        <v/>
      </c>
      <c r="R360" s="1" t="str">
        <f t="shared" si="53"/>
        <v/>
      </c>
      <c r="T360" s="1" t="str">
        <f t="shared" si="54"/>
        <v/>
      </c>
      <c r="U360" s="1" t="str">
        <f t="shared" si="55"/>
        <v/>
      </c>
      <c r="W360" s="8" t="str">
        <f t="shared" si="56"/>
        <v/>
      </c>
      <c r="X360" s="8" t="str">
        <f t="shared" si="57"/>
        <v/>
      </c>
    </row>
    <row r="361" spans="1:24">
      <c r="A361" s="4" t="s">
        <v>80</v>
      </c>
      <c r="B361" s="4">
        <v>1</v>
      </c>
      <c r="C361" s="1" cm="1">
        <f t="array" ref="C361">_xll.H($A361,25)/$B361</f>
        <v>-966.33666809082035</v>
      </c>
      <c r="D361" s="1" cm="1">
        <f t="array" ref="D361">_xll.S($A361,25)/$B361</f>
        <v>144.34800000000001</v>
      </c>
      <c r="E361" s="1" cm="1">
        <f t="array" ref="E361">_xll.CP($A361,25)/$B361</f>
        <v>0</v>
      </c>
      <c r="F361" s="8" t="e" cm="1">
        <f t="array" ref="F361">IF(_xll.DE(A361)&gt;0,_xll.MW(A361)/(602.2*_xll.DE(A361)),"")/$B361</f>
        <v>#VALUE!</v>
      </c>
      <c r="H361" s="4" t="s">
        <v>1208</v>
      </c>
      <c r="I361" s="1" t="e" cm="1">
        <f t="array" ref="I361">_xll.H($H361,25)/$B361</f>
        <v>#VALUE!</v>
      </c>
      <c r="J361" s="1" t="e" cm="1">
        <f t="array" ref="J361">_xll.S($H361,25)/$B361</f>
        <v>#VALUE!</v>
      </c>
      <c r="K361" s="1" t="e" cm="1">
        <f t="array" ref="K361">_xll.CP($H361,25)/$B361</f>
        <v>#VALUE!</v>
      </c>
      <c r="L361" s="8" t="e" cm="1">
        <f t="array" ref="L361">IF(_xll.DE(H361)&gt;0,_xll.MW(H361)/(602.2*_xll.DE(H361)),"")/$B361</f>
        <v>#VALUE!</v>
      </c>
      <c r="N361" s="1" t="str">
        <f t="shared" si="49"/>
        <v/>
      </c>
      <c r="O361" s="1" t="str">
        <f t="shared" si="50"/>
        <v/>
      </c>
      <c r="P361" s="4" t="str">
        <f t="shared" si="51"/>
        <v>CsMnBr3</v>
      </c>
      <c r="Q361" s="1" t="str">
        <f t="shared" si="52"/>
        <v/>
      </c>
      <c r="R361" s="1" t="str">
        <f t="shared" si="53"/>
        <v/>
      </c>
      <c r="T361" s="1" t="str">
        <f t="shared" si="54"/>
        <v/>
      </c>
      <c r="U361" s="1" t="str">
        <f t="shared" si="55"/>
        <v/>
      </c>
      <c r="W361" s="8" t="str">
        <f t="shared" si="56"/>
        <v/>
      </c>
      <c r="X361" s="8" t="str">
        <f t="shared" si="57"/>
        <v/>
      </c>
    </row>
    <row r="362" spans="1:24">
      <c r="A362" s="1" t="s">
        <v>59</v>
      </c>
      <c r="B362" s="4">
        <v>1</v>
      </c>
      <c r="C362" s="1" cm="1">
        <f t="array" ref="C362">_xll.H($A362,25)/$B362</f>
        <v>-963.20000878906251</v>
      </c>
      <c r="D362" s="1" cm="1">
        <f t="array" ref="D362">_xll.S($A362,25)/$B362</f>
        <v>104.99999891662597</v>
      </c>
      <c r="E362" s="1" cm="1">
        <f t="array" ref="E362">_xll.CP($A362,25)/$B362</f>
        <v>0</v>
      </c>
      <c r="F362" s="8" t="e" cm="1">
        <f t="array" ref="F362">IF(_xll.DE(A362)&gt;0,_xll.MW(A362)/(602.2*_xll.DE(A362)),"")/$B362</f>
        <v>#VALUE!</v>
      </c>
      <c r="H362" s="1" t="s">
        <v>1209</v>
      </c>
      <c r="I362" s="1" t="e" cm="1">
        <f t="array" ref="I362">_xll.H($H362,25)/$B362</f>
        <v>#VALUE!</v>
      </c>
      <c r="J362" s="1" t="e" cm="1">
        <f t="array" ref="J362">_xll.S($H362,25)/$B362</f>
        <v>#VALUE!</v>
      </c>
      <c r="K362" s="1" t="e" cm="1">
        <f t="array" ref="K362">_xll.CP($H362,25)/$B362</f>
        <v>#VALUE!</v>
      </c>
      <c r="L362" s="8" t="e" cm="1">
        <f t="array" ref="L362">IF(_xll.DE(H362)&gt;0,_xll.MW(H362)/(602.2*_xll.DE(H362)),"")/$B362</f>
        <v>#VALUE!</v>
      </c>
      <c r="N362" s="1" t="str">
        <f t="shared" si="49"/>
        <v/>
      </c>
      <c r="O362" s="1" t="str">
        <f t="shared" si="50"/>
        <v/>
      </c>
      <c r="P362" s="4" t="str">
        <f t="shared" si="51"/>
        <v>CmOBr</v>
      </c>
      <c r="Q362" s="1" t="str">
        <f t="shared" si="52"/>
        <v/>
      </c>
      <c r="R362" s="1" t="str">
        <f t="shared" si="53"/>
        <v/>
      </c>
      <c r="T362" s="1" t="str">
        <f t="shared" si="54"/>
        <v/>
      </c>
      <c r="U362" s="1" t="str">
        <f t="shared" si="55"/>
        <v/>
      </c>
      <c r="W362" s="8" t="str">
        <f t="shared" si="56"/>
        <v/>
      </c>
      <c r="X362" s="8" t="str">
        <f t="shared" si="57"/>
        <v/>
      </c>
    </row>
    <row r="363" spans="1:24">
      <c r="A363" s="4" t="s">
        <v>207</v>
      </c>
      <c r="B363" s="4">
        <v>1</v>
      </c>
      <c r="C363" s="1" cm="1">
        <f t="array" ref="C363">_xll.H($A363,25)/$B363</f>
        <v>-962.00002001953123</v>
      </c>
      <c r="D363" s="1" cm="1">
        <f t="array" ref="D363">_xll.S($A363,25)/$B363</f>
        <v>87.864000000000004</v>
      </c>
      <c r="E363" s="1" cm="1">
        <f t="array" ref="E363">_xll.CP($A363,25)/$B363</f>
        <v>0</v>
      </c>
      <c r="F363" s="8" t="e" cm="1">
        <f t="array" ref="F363">IF(_xll.DE(A363)&gt;0,_xll.MW(A363)/(602.2*_xll.DE(A363)),"")/$B363</f>
        <v>#VALUE!</v>
      </c>
      <c r="H363" s="4" t="s">
        <v>1210</v>
      </c>
      <c r="I363" s="1" t="e" cm="1">
        <f t="array" ref="I363">_xll.H($H363,25)/$B363</f>
        <v>#VALUE!</v>
      </c>
      <c r="J363" s="1" t="e" cm="1">
        <f t="array" ref="J363">_xll.S($H363,25)/$B363</f>
        <v>#VALUE!</v>
      </c>
      <c r="K363" s="1" t="e" cm="1">
        <f t="array" ref="K363">_xll.CP($H363,25)/$B363</f>
        <v>#VALUE!</v>
      </c>
      <c r="L363" s="8" t="e" cm="1">
        <f t="array" ref="L363">IF(_xll.DE(H363)&gt;0,_xll.MW(H363)/(602.2*_xll.DE(H363)),"")/$B363</f>
        <v>#VALUE!</v>
      </c>
      <c r="N363" s="1" t="str">
        <f t="shared" si="49"/>
        <v/>
      </c>
      <c r="O363" s="1" t="str">
        <f t="shared" si="50"/>
        <v/>
      </c>
      <c r="P363" s="4" t="str">
        <f t="shared" si="51"/>
        <v>YbOBr</v>
      </c>
      <c r="Q363" s="1" t="str">
        <f t="shared" si="52"/>
        <v/>
      </c>
      <c r="R363" s="1" t="str">
        <f t="shared" si="53"/>
        <v/>
      </c>
      <c r="T363" s="1" t="str">
        <f t="shared" si="54"/>
        <v/>
      </c>
      <c r="U363" s="1" t="str">
        <f t="shared" si="55"/>
        <v/>
      </c>
      <c r="W363" s="8" t="str">
        <f t="shared" si="56"/>
        <v/>
      </c>
      <c r="X363" s="8" t="str">
        <f t="shared" si="57"/>
        <v/>
      </c>
    </row>
    <row r="364" spans="1:24">
      <c r="A364" s="4" t="s">
        <v>175</v>
      </c>
      <c r="B364" s="4">
        <v>1</v>
      </c>
      <c r="C364" s="1" cm="1">
        <f t="array" ref="C364">_xll.H($A364,25)/$B364</f>
        <v>-958.42891064453124</v>
      </c>
      <c r="D364" s="1" cm="1">
        <f t="array" ref="D364">_xll.S($A364,25)/$B364</f>
        <v>146.85839361572266</v>
      </c>
      <c r="E364" s="1" cm="1">
        <f t="array" ref="E364">_xll.CP($A364,25)/$B364</f>
        <v>0</v>
      </c>
      <c r="F364" s="8" t="e" cm="1">
        <f t="array" ref="F364">IF(_xll.DE(A364)&gt;0,_xll.MW(A364)/(602.2*_xll.DE(A364)),"")/$B364</f>
        <v>#VALUE!</v>
      </c>
      <c r="H364" s="4" t="s">
        <v>1211</v>
      </c>
      <c r="I364" s="1" t="e" cm="1">
        <f t="array" ref="I364">_xll.H($H364,25)/$B364</f>
        <v>#VALUE!</v>
      </c>
      <c r="J364" s="1" t="e" cm="1">
        <f t="array" ref="J364">_xll.S($H364,25)/$B364</f>
        <v>#VALUE!</v>
      </c>
      <c r="K364" s="1" t="e" cm="1">
        <f t="array" ref="K364">_xll.CP($H364,25)/$B364</f>
        <v>#VALUE!</v>
      </c>
      <c r="L364" s="8" t="e" cm="1">
        <f t="array" ref="L364">IF(_xll.DE(H364)&gt;0,_xll.MW(H364)/(602.2*_xll.DE(H364)),"")/$B364</f>
        <v>#VALUE!</v>
      </c>
      <c r="N364" s="1" t="str">
        <f t="shared" si="49"/>
        <v/>
      </c>
      <c r="O364" s="1" t="str">
        <f t="shared" si="50"/>
        <v/>
      </c>
      <c r="P364" s="4" t="str">
        <f t="shared" si="51"/>
        <v>DyBr3(Y)</v>
      </c>
      <c r="Q364" s="1" t="str">
        <f t="shared" si="52"/>
        <v/>
      </c>
      <c r="R364" s="1" t="str">
        <f t="shared" si="53"/>
        <v/>
      </c>
      <c r="T364" s="1" t="str">
        <f t="shared" si="54"/>
        <v/>
      </c>
      <c r="U364" s="1" t="str">
        <f t="shared" si="55"/>
        <v/>
      </c>
      <c r="W364" s="8" t="str">
        <f t="shared" si="56"/>
        <v/>
      </c>
      <c r="X364" s="8" t="str">
        <f t="shared" si="57"/>
        <v/>
      </c>
    </row>
    <row r="365" spans="1:24">
      <c r="A365" s="1" t="s">
        <v>360</v>
      </c>
      <c r="B365" s="4">
        <v>1</v>
      </c>
      <c r="C365" s="1" cm="1">
        <f t="array" ref="C365">_xll.H($A365,25)/$B365</f>
        <v>-917.55121276855471</v>
      </c>
      <c r="D365" s="1" cm="1">
        <f t="array" ref="D365">_xll.S($A365,25)/$B365</f>
        <v>204.07880404663086</v>
      </c>
      <c r="E365" s="1" cm="1">
        <f t="array" ref="E365">_xll.CP($A365,25)/$B365</f>
        <v>0</v>
      </c>
      <c r="F365" s="8" t="e" cm="1">
        <f t="array" ref="F365">IF(_xll.DE(A365)&gt;0,_xll.MW(A365)/(602.2*_xll.DE(A365)),"")/$B365</f>
        <v>#VALUE!</v>
      </c>
      <c r="H365" s="1" t="s">
        <v>1212</v>
      </c>
      <c r="I365" s="1" t="e" cm="1">
        <f t="array" ref="I365">_xll.H($H365,25)/$B365</f>
        <v>#VALUE!</v>
      </c>
      <c r="J365" s="1" t="e" cm="1">
        <f t="array" ref="J365">_xll.S($H365,25)/$B365</f>
        <v>#VALUE!</v>
      </c>
      <c r="K365" s="1" t="e" cm="1">
        <f t="array" ref="K365">_xll.CP($H365,25)/$B365</f>
        <v>#VALUE!</v>
      </c>
      <c r="L365" s="8" t="e" cm="1">
        <f t="array" ref="L365">IF(_xll.DE(H365)&gt;0,_xll.MW(H365)/(602.2*_xll.DE(H365)),"")/$B365</f>
        <v>#VALUE!</v>
      </c>
      <c r="N365" s="1" t="str">
        <f t="shared" si="49"/>
        <v/>
      </c>
      <c r="O365" s="1" t="str">
        <f t="shared" si="50"/>
        <v/>
      </c>
      <c r="P365" s="4" t="str">
        <f t="shared" si="51"/>
        <v>CoBr2*2H2O</v>
      </c>
      <c r="Q365" s="1" t="str">
        <f t="shared" si="52"/>
        <v/>
      </c>
      <c r="R365" s="1" t="str">
        <f t="shared" si="53"/>
        <v/>
      </c>
      <c r="T365" s="1" t="str">
        <f t="shared" si="54"/>
        <v/>
      </c>
      <c r="U365" s="1" t="str">
        <f t="shared" si="55"/>
        <v/>
      </c>
      <c r="W365" s="8" t="str">
        <f t="shared" si="56"/>
        <v/>
      </c>
      <c r="X365" s="8" t="str">
        <f t="shared" si="57"/>
        <v/>
      </c>
    </row>
    <row r="366" spans="1:24">
      <c r="A366" s="4" t="s">
        <v>410</v>
      </c>
      <c r="B366" s="4">
        <v>1</v>
      </c>
      <c r="C366" s="1" cm="1">
        <f t="array" ref="C366">_xll.H($A366,25)/$B366</f>
        <v>-907.928</v>
      </c>
      <c r="D366" s="1" cm="1">
        <f t="array" ref="D366">_xll.S($A366,25)/$B366</f>
        <v>241.41678723144531</v>
      </c>
      <c r="E366" s="1" cm="1">
        <f t="array" ref="E366">_xll.CP($A366,25)/$B366</f>
        <v>0</v>
      </c>
      <c r="F366" s="8" t="e" cm="1">
        <f t="array" ref="F366">IF(_xll.DE(A366)&gt;0,_xll.MW(A366)/(602.2*_xll.DE(A366)),"")/$B366</f>
        <v>#VALUE!</v>
      </c>
      <c r="H366" s="4" t="s">
        <v>1213</v>
      </c>
      <c r="I366" s="1" t="e" cm="1">
        <f t="array" ref="I366">_xll.H($H366,25)/$B366</f>
        <v>#VALUE!</v>
      </c>
      <c r="J366" s="1" t="e" cm="1">
        <f t="array" ref="J366">_xll.S($H366,25)/$B366</f>
        <v>#VALUE!</v>
      </c>
      <c r="K366" s="1" t="e" cm="1">
        <f t="array" ref="K366">_xll.CP($H366,25)/$B366</f>
        <v>#VALUE!</v>
      </c>
      <c r="L366" s="8" t="e" cm="1">
        <f t="array" ref="L366">IF(_xll.DE(H366)&gt;0,_xll.MW(H366)/(602.2*_xll.DE(H366)),"")/$B366</f>
        <v>#VALUE!</v>
      </c>
      <c r="N366" s="1" t="str">
        <f t="shared" si="49"/>
        <v/>
      </c>
      <c r="O366" s="1" t="str">
        <f t="shared" si="50"/>
        <v/>
      </c>
      <c r="P366" s="4" t="str">
        <f t="shared" si="51"/>
        <v>UBr2Br2</v>
      </c>
      <c r="Q366" s="1" t="str">
        <f t="shared" si="52"/>
        <v/>
      </c>
      <c r="R366" s="1" t="str">
        <f t="shared" si="53"/>
        <v/>
      </c>
      <c r="T366" s="1" t="str">
        <f t="shared" si="54"/>
        <v/>
      </c>
      <c r="U366" s="1" t="str">
        <f t="shared" si="55"/>
        <v/>
      </c>
      <c r="W366" s="8" t="str">
        <f t="shared" si="56"/>
        <v/>
      </c>
      <c r="X366" s="8" t="str">
        <f t="shared" si="57"/>
        <v/>
      </c>
    </row>
    <row r="367" spans="1:24">
      <c r="A367" s="1" t="s">
        <v>216</v>
      </c>
      <c r="B367" s="4">
        <v>1</v>
      </c>
      <c r="C367" s="1" cm="1">
        <f t="array" ref="C367">_xll.H($A367,25)/$B367</f>
        <v>-907.90003686523437</v>
      </c>
      <c r="D367" s="1" cm="1">
        <f t="array" ref="D367">_xll.S($A367,25)/$B367</f>
        <v>234.30000982666016</v>
      </c>
      <c r="E367" s="1" cm="1">
        <f t="array" ref="E367">_xll.CP($A367,25)/$B367</f>
        <v>0</v>
      </c>
      <c r="F367" s="8" t="e" cm="1">
        <f t="array" ref="F367">IF(_xll.DE(A367)&gt;0,_xll.MW(A367)/(602.2*_xll.DE(A367)),"")/$B367</f>
        <v>#VALUE!</v>
      </c>
      <c r="H367" s="1" t="s">
        <v>1213</v>
      </c>
      <c r="I367" s="1" t="e" cm="1">
        <f t="array" ref="I367">_xll.H($H367,25)/$B367</f>
        <v>#VALUE!</v>
      </c>
      <c r="J367" s="1" t="e" cm="1">
        <f t="array" ref="J367">_xll.S($H367,25)/$B367</f>
        <v>#VALUE!</v>
      </c>
      <c r="K367" s="1" t="e" cm="1">
        <f t="array" ref="K367">_xll.CP($H367,25)/$B367</f>
        <v>#VALUE!</v>
      </c>
      <c r="L367" s="8" t="e" cm="1">
        <f t="array" ref="L367">IF(_xll.DE(H367)&gt;0,_xll.MW(H367)/(602.2*_xll.DE(H367)),"")/$B367</f>
        <v>#VALUE!</v>
      </c>
      <c r="N367" s="1" t="str">
        <f t="shared" si="49"/>
        <v/>
      </c>
      <c r="O367" s="1" t="str">
        <f t="shared" si="50"/>
        <v/>
      </c>
      <c r="P367" s="4" t="str">
        <f t="shared" si="51"/>
        <v>UBr2Br2</v>
      </c>
      <c r="Q367" s="1" t="str">
        <f t="shared" si="52"/>
        <v/>
      </c>
      <c r="R367" s="1" t="str">
        <f t="shared" si="53"/>
        <v/>
      </c>
      <c r="T367" s="1" t="str">
        <f t="shared" si="54"/>
        <v/>
      </c>
      <c r="U367" s="1" t="str">
        <f t="shared" si="55"/>
        <v/>
      </c>
      <c r="W367" s="8" t="str">
        <f t="shared" si="56"/>
        <v/>
      </c>
      <c r="X367" s="8" t="str">
        <f t="shared" si="57"/>
        <v/>
      </c>
    </row>
    <row r="368" spans="1:24">
      <c r="A368" s="4" t="s">
        <v>210</v>
      </c>
      <c r="B368" s="4">
        <v>1</v>
      </c>
      <c r="C368" s="1" cm="1">
        <f t="array" ref="C368">_xll.H($A368,25)/$B368</f>
        <v>-898.29999902343752</v>
      </c>
      <c r="D368" s="1" cm="1">
        <f t="array" ref="D368">_xll.S($A368,25)/$B368</f>
        <v>213.39999261474611</v>
      </c>
      <c r="E368" s="1" cm="1">
        <f t="array" ref="E368">_xll.CP($A368,25)/$B368</f>
        <v>0</v>
      </c>
      <c r="F368" s="8" t="e" cm="1">
        <f t="array" ref="F368">IF(_xll.DE(A368)&gt;0,_xll.MW(A368)/(602.2*_xll.DE(A368)),"")/$B368</f>
        <v>#VALUE!</v>
      </c>
      <c r="H368" s="4" t="s">
        <v>1214</v>
      </c>
      <c r="I368" s="1" t="e" cm="1">
        <f t="array" ref="I368">_xll.H($H368,25)/$B368</f>
        <v>#VALUE!</v>
      </c>
      <c r="J368" s="1" t="e" cm="1">
        <f t="array" ref="J368">_xll.S($H368,25)/$B368</f>
        <v>#VALUE!</v>
      </c>
      <c r="K368" s="1" t="e" cm="1">
        <f t="array" ref="K368">_xll.CP($H368,25)/$B368</f>
        <v>#VALUE!</v>
      </c>
      <c r="L368" s="8" t="e" cm="1">
        <f t="array" ref="L368">IF(_xll.DE(H368)&gt;0,_xll.MW(H368)/(602.2*_xll.DE(H368)),"")/$B368</f>
        <v>#VALUE!</v>
      </c>
      <c r="N368" s="1" t="str">
        <f t="shared" si="49"/>
        <v/>
      </c>
      <c r="O368" s="1" t="str">
        <f t="shared" si="50"/>
        <v/>
      </c>
      <c r="P368" s="4" t="str">
        <f t="shared" si="51"/>
        <v>UBr3I</v>
      </c>
      <c r="Q368" s="1" t="str">
        <f t="shared" si="52"/>
        <v/>
      </c>
      <c r="R368" s="1" t="str">
        <f t="shared" si="53"/>
        <v/>
      </c>
      <c r="T368" s="1" t="str">
        <f t="shared" si="54"/>
        <v/>
      </c>
      <c r="U368" s="1" t="str">
        <f t="shared" si="55"/>
        <v/>
      </c>
      <c r="W368" s="8" t="str">
        <f t="shared" si="56"/>
        <v/>
      </c>
      <c r="X368" s="8" t="str">
        <f t="shared" si="57"/>
        <v/>
      </c>
    </row>
    <row r="369" spans="1:24">
      <c r="A369" s="1" t="s">
        <v>12</v>
      </c>
      <c r="B369" s="4">
        <v>1</v>
      </c>
      <c r="C369" s="1" cm="1">
        <f t="array" ref="C369">_xll.H($A369,25)/$B369</f>
        <v>-852.30000390625003</v>
      </c>
      <c r="D369" s="1" cm="1">
        <f t="array" ref="D369">_xll.S($A369,25)/$B369</f>
        <v>238.50000244140625</v>
      </c>
      <c r="E369" s="1" cm="1">
        <f t="array" ref="E369">_xll.CP($A369,25)/$B369</f>
        <v>0</v>
      </c>
      <c r="F369" s="8" t="e" cm="1">
        <f t="array" ref="F369">IF(_xll.DE(A369)&gt;0,_xll.MW(A369)/(602.2*_xll.DE(A369)),"")/$B369</f>
        <v>#VALUE!</v>
      </c>
      <c r="H369" s="1" t="s">
        <v>1206</v>
      </c>
      <c r="I369" s="1" t="e" cm="1">
        <f t="array" ref="I369">_xll.H($H369,25)/$B369</f>
        <v>#VALUE!</v>
      </c>
      <c r="J369" s="1" t="e" cm="1">
        <f t="array" ref="J369">_xll.S($H369,25)/$B369</f>
        <v>#VALUE!</v>
      </c>
      <c r="K369" s="1" t="e" cm="1">
        <f t="array" ref="K369">_xll.CP($H369,25)/$B369</f>
        <v>#VALUE!</v>
      </c>
      <c r="L369" s="8" t="e" cm="1">
        <f t="array" ref="L369">IF(_xll.DE(H369)&gt;0,_xll.MW(H369)/(602.2*_xll.DE(H369)),"")/$B369</f>
        <v>#VALUE!</v>
      </c>
      <c r="N369" s="1" t="str">
        <f t="shared" si="49"/>
        <v/>
      </c>
      <c r="O369" s="1" t="str">
        <f t="shared" si="50"/>
        <v/>
      </c>
      <c r="P369" s="4" t="str">
        <f t="shared" si="51"/>
        <v>UBr3Br</v>
      </c>
      <c r="Q369" s="1" t="str">
        <f t="shared" si="52"/>
        <v/>
      </c>
      <c r="R369" s="1" t="str">
        <f t="shared" si="53"/>
        <v/>
      </c>
      <c r="T369" s="1" t="str">
        <f t="shared" si="54"/>
        <v/>
      </c>
      <c r="U369" s="1" t="str">
        <f t="shared" si="55"/>
        <v/>
      </c>
      <c r="W369" s="8" t="str">
        <f t="shared" si="56"/>
        <v/>
      </c>
      <c r="X369" s="8" t="str">
        <f t="shared" si="57"/>
        <v/>
      </c>
    </row>
    <row r="370" spans="1:24">
      <c r="A370" s="4" t="s">
        <v>409</v>
      </c>
      <c r="B370" s="4">
        <v>1</v>
      </c>
      <c r="C370" s="1" cm="1">
        <f t="array" ref="C370">_xll.H($A370,25)/$B370</f>
        <v>-851.8624255371094</v>
      </c>
      <c r="D370" s="1" cm="1">
        <f t="array" ref="D370">_xll.S($A370,25)/$B370</f>
        <v>251.04000000000002</v>
      </c>
      <c r="E370" s="1" cm="1">
        <f t="array" ref="E370">_xll.CP($A370,25)/$B370</f>
        <v>0</v>
      </c>
      <c r="F370" s="8" t="e" cm="1">
        <f t="array" ref="F370">IF(_xll.DE(A370)&gt;0,_xll.MW(A370)/(602.2*_xll.DE(A370)),"")/$B370</f>
        <v>#VALUE!</v>
      </c>
      <c r="H370" s="4" t="s">
        <v>1207</v>
      </c>
      <c r="I370" s="1" t="e" cm="1">
        <f t="array" ref="I370">_xll.H($H370,25)/$B370</f>
        <v>#VALUE!</v>
      </c>
      <c r="J370" s="1" t="e" cm="1">
        <f t="array" ref="J370">_xll.S($H370,25)/$B370</f>
        <v>#VALUE!</v>
      </c>
      <c r="K370" s="1" t="e" cm="1">
        <f t="array" ref="K370">_xll.CP($H370,25)/$B370</f>
        <v>#VALUE!</v>
      </c>
      <c r="L370" s="8" t="e" cm="1">
        <f t="array" ref="L370">IF(_xll.DE(H370)&gt;0,_xll.MW(H370)/(602.2*_xll.DE(H370)),"")/$B370</f>
        <v>#VALUE!</v>
      </c>
      <c r="N370" s="1" t="str">
        <f t="shared" si="49"/>
        <v/>
      </c>
      <c r="O370" s="1" t="str">
        <f t="shared" si="50"/>
        <v/>
      </c>
      <c r="P370" s="4" t="str">
        <f t="shared" si="51"/>
        <v>UBrBr3</v>
      </c>
      <c r="Q370" s="1" t="str">
        <f t="shared" si="52"/>
        <v/>
      </c>
      <c r="R370" s="1" t="str">
        <f t="shared" si="53"/>
        <v/>
      </c>
      <c r="T370" s="1" t="str">
        <f t="shared" si="54"/>
        <v/>
      </c>
      <c r="U370" s="1" t="str">
        <f t="shared" si="55"/>
        <v/>
      </c>
      <c r="W370" s="8" t="str">
        <f t="shared" si="56"/>
        <v/>
      </c>
      <c r="X370" s="8" t="str">
        <f t="shared" si="57"/>
        <v/>
      </c>
    </row>
    <row r="371" spans="1:24">
      <c r="A371" s="1" t="s">
        <v>4</v>
      </c>
      <c r="B371" s="4">
        <v>1</v>
      </c>
      <c r="C371" s="1" cm="1">
        <f t="array" ref="C371">_xll.H($A371,25)/$B371</f>
        <v>-812.0999970703125</v>
      </c>
      <c r="D371" s="1" cm="1">
        <f t="array" ref="D371">_xll.S($A371,25)/$B371</f>
        <v>175.6999889831543</v>
      </c>
      <c r="E371" s="1" cm="1">
        <f t="array" ref="E371">_xll.CP($A371,25)/$B371</f>
        <v>0</v>
      </c>
      <c r="F371" s="8" t="e" cm="1">
        <f t="array" ref="F371">IF(_xll.DE(A371)&gt;0,_xll.MW(A371)/(602.2*_xll.DE(A371)),"")/$B371</f>
        <v>#VALUE!</v>
      </c>
      <c r="H371" s="1" t="s">
        <v>1215</v>
      </c>
      <c r="I371" s="1" t="e" cm="1">
        <f t="array" ref="I371">_xll.H($H371,25)/$B371</f>
        <v>#VALUE!</v>
      </c>
      <c r="J371" s="1" t="e" cm="1">
        <f t="array" ref="J371">_xll.S($H371,25)/$B371</f>
        <v>#VALUE!</v>
      </c>
      <c r="K371" s="1" t="e" cm="1">
        <f t="array" ref="K371">_xll.CP($H371,25)/$B371</f>
        <v>#VALUE!</v>
      </c>
      <c r="L371" s="8" t="e" cm="1">
        <f t="array" ref="L371">IF(_xll.DE(H371)&gt;0,_xll.MW(H371)/(602.2*_xll.DE(H371)),"")/$B371</f>
        <v>#VALUE!</v>
      </c>
      <c r="N371" s="1" t="str">
        <f t="shared" si="49"/>
        <v/>
      </c>
      <c r="O371" s="1" t="str">
        <f t="shared" si="50"/>
        <v/>
      </c>
      <c r="P371" s="4" t="str">
        <f t="shared" si="51"/>
        <v>UBrBr2</v>
      </c>
      <c r="Q371" s="1" t="str">
        <f t="shared" si="52"/>
        <v/>
      </c>
      <c r="R371" s="1" t="str">
        <f t="shared" si="53"/>
        <v/>
      </c>
      <c r="T371" s="1" t="str">
        <f t="shared" si="54"/>
        <v/>
      </c>
      <c r="U371" s="1" t="str">
        <f t="shared" si="55"/>
        <v/>
      </c>
      <c r="W371" s="8" t="str">
        <f t="shared" si="56"/>
        <v/>
      </c>
      <c r="X371" s="8" t="str">
        <f t="shared" si="57"/>
        <v/>
      </c>
    </row>
    <row r="372" spans="1:24">
      <c r="A372" s="4" t="s">
        <v>231</v>
      </c>
      <c r="B372" s="4">
        <v>1</v>
      </c>
      <c r="C372" s="1" cm="1">
        <f t="array" ref="C372">_xll.H($A372,25)/$B372</f>
        <v>-789.00002172851566</v>
      </c>
      <c r="D372" s="1" cm="1">
        <f t="array" ref="D372">_xll.S($A372,25)/$B372</f>
        <v>371.99999798583985</v>
      </c>
      <c r="E372" s="1" cm="1">
        <f t="array" ref="E372">_xll.CP($A372,25)/$B372</f>
        <v>0</v>
      </c>
      <c r="F372" s="8" t="e" cm="1">
        <f t="array" ref="F372">IF(_xll.DE(A372)&gt;0,_xll.MW(A372)/(602.2*_xll.DE(A372)),"")/$B372</f>
        <v>#VALUE!</v>
      </c>
      <c r="H372" s="4" t="s">
        <v>1216</v>
      </c>
      <c r="I372" s="1" t="e" cm="1">
        <f t="array" ref="I372">_xll.H($H372,25)/$B372</f>
        <v>#VALUE!</v>
      </c>
      <c r="J372" s="1" t="e" cm="1">
        <f t="array" ref="J372">_xll.S($H372,25)/$B372</f>
        <v>#VALUE!</v>
      </c>
      <c r="K372" s="1" t="e" cm="1">
        <f t="array" ref="K372">_xll.CP($H372,25)/$B372</f>
        <v>#VALUE!</v>
      </c>
      <c r="L372" s="8" t="e" cm="1">
        <f t="array" ref="L372">IF(_xll.DE(H372)&gt;0,_xll.MW(H372)/(602.2*_xll.DE(H372)),"")/$B372</f>
        <v>#VALUE!</v>
      </c>
      <c r="N372" s="1" t="str">
        <f t="shared" si="49"/>
        <v/>
      </c>
      <c r="O372" s="1" t="str">
        <f t="shared" si="50"/>
        <v/>
      </c>
      <c r="P372" s="4" t="str">
        <f t="shared" si="51"/>
        <v>Re3Br9</v>
      </c>
      <c r="Q372" s="1" t="str">
        <f t="shared" si="52"/>
        <v/>
      </c>
      <c r="R372" s="1" t="str">
        <f t="shared" si="53"/>
        <v/>
      </c>
      <c r="T372" s="1" t="str">
        <f t="shared" si="54"/>
        <v/>
      </c>
      <c r="U372" s="1" t="str">
        <f t="shared" si="55"/>
        <v/>
      </c>
      <c r="W372" s="8" t="str">
        <f t="shared" si="56"/>
        <v/>
      </c>
      <c r="X372" s="8" t="str">
        <f t="shared" si="57"/>
        <v/>
      </c>
    </row>
    <row r="373" spans="1:24">
      <c r="A373" s="4" t="s">
        <v>297</v>
      </c>
      <c r="B373" s="4">
        <v>1</v>
      </c>
      <c r="C373" s="1" cm="1">
        <f t="array" ref="C373">_xll.H($A373,25)/$B373</f>
        <v>-786.59998034667967</v>
      </c>
      <c r="D373" s="1" cm="1">
        <f t="array" ref="D373">_xll.S($A373,25)/$B373</f>
        <v>179.50000662231446</v>
      </c>
      <c r="E373" s="1" cm="1">
        <f t="array" ref="E373">_xll.CP($A373,25)/$B373</f>
        <v>0</v>
      </c>
      <c r="F373" s="8" t="e" cm="1">
        <f t="array" ref="F373">IF(_xll.DE(A373)&gt;0,_xll.MW(A373)/(602.2*_xll.DE(A373)),"")/$B373</f>
        <v>#VALUE!</v>
      </c>
      <c r="H373" s="4" t="s">
        <v>1217</v>
      </c>
      <c r="I373" s="1" t="e" cm="1">
        <f t="array" ref="I373">_xll.H($H373,25)/$B373</f>
        <v>#VALUE!</v>
      </c>
      <c r="J373" s="1" t="e" cm="1">
        <f t="array" ref="J373">_xll.S($H373,25)/$B373</f>
        <v>#VALUE!</v>
      </c>
      <c r="K373" s="1" t="e" cm="1">
        <f t="array" ref="K373">_xll.CP($H373,25)/$B373</f>
        <v>#VALUE!</v>
      </c>
      <c r="L373" s="8" t="e" cm="1">
        <f t="array" ref="L373">IF(_xll.DE(H373)&gt;0,_xll.MW(H373)/(602.2*_xll.DE(H373)),"")/$B373</f>
        <v>#VALUE!</v>
      </c>
      <c r="N373" s="1" t="str">
        <f t="shared" si="49"/>
        <v/>
      </c>
      <c r="O373" s="1" t="str">
        <f t="shared" si="50"/>
        <v/>
      </c>
      <c r="P373" s="4" t="str">
        <f t="shared" si="51"/>
        <v>MnBr2*H2O</v>
      </c>
      <c r="Q373" s="1" t="str">
        <f t="shared" si="52"/>
        <v/>
      </c>
      <c r="R373" s="1" t="str">
        <f t="shared" si="53"/>
        <v/>
      </c>
      <c r="T373" s="1" t="str">
        <f t="shared" si="54"/>
        <v/>
      </c>
      <c r="U373" s="1" t="str">
        <f t="shared" si="55"/>
        <v/>
      </c>
      <c r="W373" s="8" t="str">
        <f t="shared" si="56"/>
        <v/>
      </c>
      <c r="X373" s="8" t="str">
        <f t="shared" si="57"/>
        <v/>
      </c>
    </row>
    <row r="374" spans="1:24">
      <c r="A374" s="1" t="s">
        <v>9</v>
      </c>
      <c r="B374" s="4">
        <v>1</v>
      </c>
      <c r="C374" s="1" cm="1">
        <f t="array" ref="C374">_xll.H($A374,25)/$B374</f>
        <v>-750.59999804687504</v>
      </c>
      <c r="D374" s="1" cm="1">
        <f t="array" ref="D374">_xll.S($A374,25)/$B374</f>
        <v>192.50000732421876</v>
      </c>
      <c r="E374" s="1" cm="1">
        <f t="array" ref="E374">_xll.CP($A374,25)/$B374</f>
        <v>0</v>
      </c>
      <c r="F374" s="8" t="e" cm="1">
        <f t="array" ref="F374">IF(_xll.DE(A374)&gt;0,_xll.MW(A374)/(602.2*_xll.DE(A374)),"")/$B374</f>
        <v>#VALUE!</v>
      </c>
      <c r="H374" s="1" t="s">
        <v>1218</v>
      </c>
      <c r="I374" s="1" t="e" cm="1">
        <f t="array" ref="I374">_xll.H($H374,25)/$B374</f>
        <v>#VALUE!</v>
      </c>
      <c r="J374" s="1" t="e" cm="1">
        <f t="array" ref="J374">_xll.S($H374,25)/$B374</f>
        <v>#VALUE!</v>
      </c>
      <c r="K374" s="1" t="e" cm="1">
        <f t="array" ref="K374">_xll.CP($H374,25)/$B374</f>
        <v>#VALUE!</v>
      </c>
      <c r="L374" s="8" t="e" cm="1">
        <f t="array" ref="L374">IF(_xll.DE(H374)&gt;0,_xll.MW(H374)/(602.2*_xll.DE(H374)),"")/$B374</f>
        <v>#VALUE!</v>
      </c>
      <c r="N374" s="1" t="str">
        <f t="shared" si="49"/>
        <v/>
      </c>
      <c r="O374" s="1" t="str">
        <f t="shared" si="50"/>
        <v/>
      </c>
      <c r="P374" s="4" t="str">
        <f t="shared" si="51"/>
        <v>UBr2Br</v>
      </c>
      <c r="Q374" s="1" t="str">
        <f t="shared" si="52"/>
        <v/>
      </c>
      <c r="R374" s="1" t="str">
        <f t="shared" si="53"/>
        <v/>
      </c>
      <c r="T374" s="1" t="str">
        <f t="shared" si="54"/>
        <v/>
      </c>
      <c r="U374" s="1" t="str">
        <f t="shared" si="55"/>
        <v/>
      </c>
      <c r="W374" s="8" t="str">
        <f t="shared" si="56"/>
        <v/>
      </c>
      <c r="X374" s="8" t="str">
        <f t="shared" si="57"/>
        <v/>
      </c>
    </row>
    <row r="375" spans="1:24">
      <c r="A375" s="1" t="s">
        <v>405</v>
      </c>
      <c r="B375" s="4">
        <v>1</v>
      </c>
      <c r="C375" s="1" cm="1">
        <f t="array" ref="C375">_xll.H($A375,25)/$B375</f>
        <v>-714.99999072265632</v>
      </c>
      <c r="D375" s="1" cm="1">
        <f t="array" ref="D375">_xll.S($A375,25)/$B375</f>
        <v>225.93600000000001</v>
      </c>
      <c r="E375" s="1" cm="1">
        <f t="array" ref="E375">_xll.CP($A375,25)/$B375</f>
        <v>0</v>
      </c>
      <c r="F375" s="8" t="e" cm="1">
        <f t="array" ref="F375">IF(_xll.DE(A375)&gt;0,_xll.MW(A375)/(602.2*_xll.DE(A375)),"")/$B375</f>
        <v>#VALUE!</v>
      </c>
      <c r="H375" s="1" t="s">
        <v>1219</v>
      </c>
      <c r="I375" s="1" t="e" cm="1">
        <f t="array" ref="I375">_xll.H($H375,25)/$B375</f>
        <v>#VALUE!</v>
      </c>
      <c r="J375" s="1" t="e" cm="1">
        <f t="array" ref="J375">_xll.S($H375,25)/$B375</f>
        <v>#VALUE!</v>
      </c>
      <c r="K375" s="1" t="e" cm="1">
        <f t="array" ref="K375">_xll.CP($H375,25)/$B375</f>
        <v>#VALUE!</v>
      </c>
      <c r="L375" s="8" t="e" cm="1">
        <f t="array" ref="L375">IF(_xll.DE(H375)&gt;0,_xll.MW(H375)/(602.2*_xll.DE(H375)),"")/$B375</f>
        <v>#VALUE!</v>
      </c>
      <c r="N375" s="1" t="str">
        <f t="shared" si="49"/>
        <v/>
      </c>
      <c r="O375" s="1" t="str">
        <f t="shared" si="50"/>
        <v/>
      </c>
      <c r="P375" s="4" t="str">
        <f t="shared" si="51"/>
        <v>AuBr3*2H2O</v>
      </c>
      <c r="Q375" s="1" t="str">
        <f t="shared" si="52"/>
        <v/>
      </c>
      <c r="R375" s="1" t="str">
        <f t="shared" si="53"/>
        <v/>
      </c>
      <c r="T375" s="1" t="str">
        <f t="shared" si="54"/>
        <v/>
      </c>
      <c r="U375" s="1" t="str">
        <f t="shared" si="55"/>
        <v/>
      </c>
      <c r="W375" s="8" t="str">
        <f t="shared" si="56"/>
        <v/>
      </c>
      <c r="X375" s="8" t="str">
        <f t="shared" si="57"/>
        <v/>
      </c>
    </row>
    <row r="376" spans="1:24">
      <c r="A376" s="4" t="s">
        <v>377</v>
      </c>
      <c r="B376" s="4">
        <v>1</v>
      </c>
      <c r="C376" s="1" cm="1">
        <f t="array" ref="C376">_xll.H($A376,25)/$B376</f>
        <v>-686.71994042968754</v>
      </c>
      <c r="D376" s="1" cm="1">
        <f t="array" ref="D376">_xll.S($A376,25)/$B376</f>
        <v>170.70719680786132</v>
      </c>
      <c r="E376" s="1" cm="1">
        <f t="array" ref="E376">_xll.CP($A376,25)/$B376</f>
        <v>0</v>
      </c>
      <c r="F376" s="8" t="e" cm="1">
        <f t="array" ref="F376">IF(_xll.DE(A376)&gt;0,_xll.MW(A376)/(602.2*_xll.DE(A376)),"")/$B376</f>
        <v>#VALUE!</v>
      </c>
      <c r="H376" s="4" t="s">
        <v>1220</v>
      </c>
      <c r="I376" s="1" t="e" cm="1">
        <f t="array" ref="I376">_xll.H($H376,25)/$B376</f>
        <v>#VALUE!</v>
      </c>
      <c r="J376" s="1" t="e" cm="1">
        <f t="array" ref="J376">_xll.S($H376,25)/$B376</f>
        <v>#VALUE!</v>
      </c>
      <c r="K376" s="1" t="e" cm="1">
        <f t="array" ref="K376">_xll.CP($H376,25)/$B376</f>
        <v>#VALUE!</v>
      </c>
      <c r="L376" s="8" t="e" cm="1">
        <f t="array" ref="L376">IF(_xll.DE(H376)&gt;0,_xll.MW(H376)/(602.2*_xll.DE(H376)),"")/$B376</f>
        <v>#VALUE!</v>
      </c>
      <c r="N376" s="1" t="str">
        <f>IF(AND(ISNUMBER(D376),ISNUMBER(J376)),D376,"")</f>
        <v/>
      </c>
      <c r="O376" s="1" t="str">
        <f>IF(AND(ISNUMBER(D376),ISNUMBER(J376)),J376,"")</f>
        <v/>
      </c>
      <c r="P376" s="4" t="str">
        <f t="shared" si="51"/>
        <v>CdBr2*H2O</v>
      </c>
      <c r="Q376" s="1" t="str">
        <f>IF(AND(ISNUMBER(C376),ISNUMBER(I376)),C376,"")</f>
        <v/>
      </c>
      <c r="R376" s="1" t="str">
        <f>IF(AND(ISNUMBER(C376),ISNUMBER(I376)),I376,"")</f>
        <v/>
      </c>
      <c r="T376" s="1" t="str">
        <f>IF(AND(ISNUMBER(E376),ISNUMBER(K376)),E376,"")</f>
        <v/>
      </c>
      <c r="U376" s="1" t="str">
        <f>IF(AND(ISNUMBER(E376),ISNUMBER(K376)),K376,"")</f>
        <v/>
      </c>
      <c r="W376" s="8"/>
      <c r="X376" s="8"/>
    </row>
    <row r="377" spans="1:24">
      <c r="A377" s="4" t="s">
        <v>387</v>
      </c>
      <c r="B377" s="4">
        <v>1</v>
      </c>
      <c r="C377" s="1" cm="1">
        <f t="array" ref="C377">_xll.H($A377,25)/$B377</f>
        <v>-654.00000830078125</v>
      </c>
      <c r="D377" s="1" cm="1">
        <f t="array" ref="D377">_xll.S($A377,25)/$B377</f>
        <v>148.10000787353516</v>
      </c>
      <c r="E377" s="1" cm="1">
        <f t="array" ref="E377">_xll.CP($A377,25)/$B377</f>
        <v>0</v>
      </c>
      <c r="F377" s="8" t="e" cm="1">
        <f t="array" ref="F377">IF(_xll.DE(A377)&gt;0,_xll.MW(A377)/(602.2*_xll.DE(A377)),"")/$B377</f>
        <v>#VALUE!</v>
      </c>
      <c r="H377" s="4" t="s">
        <v>1636</v>
      </c>
      <c r="I377" s="1" t="e" cm="1">
        <f t="array" ref="I377">_xll.H($H377,25)/$B377</f>
        <v>#VALUE!</v>
      </c>
      <c r="J377" s="1" t="e" cm="1">
        <f t="array" ref="J377">_xll.S($H377,25)/$B377</f>
        <v>#VALUE!</v>
      </c>
      <c r="K377" s="1" t="e" cm="1">
        <f t="array" ref="K377">_xll.CP($H377,25)/$B377</f>
        <v>#VALUE!</v>
      </c>
      <c r="L377" s="8" t="e" cm="1">
        <f t="array" ref="L377">IF(_xll.DE(H377)&gt;0,_xll.MW(H377)/(602.2*_xll.DE(H377)),"")/$B377</f>
        <v>#VALUE!</v>
      </c>
      <c r="N377" s="1"/>
      <c r="P377" s="4" t="str">
        <f t="shared" si="51"/>
        <v>AmBr2</v>
      </c>
      <c r="Q377" s="1"/>
      <c r="R377" s="1"/>
      <c r="T377" s="1"/>
      <c r="U377" s="1"/>
      <c r="W377" s="8"/>
      <c r="X377" s="8"/>
    </row>
    <row r="378" spans="1:24">
      <c r="A378" s="4" t="s">
        <v>130</v>
      </c>
      <c r="B378" s="4">
        <v>1</v>
      </c>
      <c r="C378" s="1" cm="1">
        <f t="array" ref="C378">_xll.H($A378,25)/$B378</f>
        <v>-614.99999023437499</v>
      </c>
      <c r="D378" s="1" cm="1">
        <f t="array" ref="D378">_xll.S($A378,25)/$B378</f>
        <v>133.99999618530273</v>
      </c>
      <c r="E378" s="1" cm="1">
        <f t="array" ref="E378">_xll.CP($A378,25)/$B378</f>
        <v>0</v>
      </c>
      <c r="F378" s="8" t="e" cm="1">
        <f t="array" ref="F378">IF(_xll.DE(A378)&gt;0,_xll.MW(A378)/(602.2*_xll.DE(A378)),"")/$B378</f>
        <v>#VALUE!</v>
      </c>
      <c r="H378" s="4" t="s">
        <v>1221</v>
      </c>
      <c r="I378" s="1" cm="1">
        <f t="array" ref="I378">_xll.H($H378,25)/$B378</f>
        <v>-557.29997692871098</v>
      </c>
      <c r="J378" s="1" cm="1">
        <f t="array" ref="J378">_xll.S($H378,25)/$B378</f>
        <v>151.46080319213868</v>
      </c>
      <c r="K378" s="1" cm="1">
        <f t="array" ref="K378">_xll.CP($H378,25)/$B378</f>
        <v>0</v>
      </c>
      <c r="L378" s="8" t="e" cm="1">
        <f t="array" ref="L378">IF(_xll.DE(H378)&gt;0,_xll.MW(H378)/(602.2*_xll.DE(H378)),"")/$B378</f>
        <v>#VALUE!</v>
      </c>
      <c r="N378" s="1">
        <f t="shared" ref="N378:N387" si="58">IF(AND(ISNUMBER(D377),ISNUMBER(J378)),D377,"")</f>
        <v>148.10000787353516</v>
      </c>
      <c r="O378" s="1">
        <f t="shared" ref="O378:O387" si="59">IF(AND(ISNUMBER(D377),ISNUMBER(J378)),J378,"")</f>
        <v>151.46080319213868</v>
      </c>
      <c r="P378" s="4" t="str">
        <f t="shared" si="51"/>
        <v>WOBr2</v>
      </c>
      <c r="Q378" s="1">
        <f t="shared" ref="Q378:Q387" si="60">IF(AND(ISNUMBER(C377),ISNUMBER(I378)),C377,"")</f>
        <v>-654.00000830078125</v>
      </c>
      <c r="R378" s="1">
        <f t="shared" ref="R378:R387" si="61">IF(AND(ISNUMBER(C377),ISNUMBER(I378)),I378,"")</f>
        <v>-557.29997692871098</v>
      </c>
      <c r="T378" s="1">
        <f t="shared" ref="T378:T387" si="62">IF(AND(ISNUMBER(E377),ISNUMBER(K378)),E377,"")</f>
        <v>0</v>
      </c>
      <c r="U378" s="1">
        <f t="shared" ref="U378:U387" si="63">IF(AND(ISNUMBER(E377),ISNUMBER(K378)),K378,"")</f>
        <v>0</v>
      </c>
      <c r="W378" s="8" t="str">
        <f>IF(AND(ISNUMBER(F376),ISNUMBER(L376)),F376,"")</f>
        <v/>
      </c>
      <c r="X378" s="8" t="str">
        <f>IF(AND(ISNUMBER(F376),ISNUMBER(L376)),L376,"")</f>
        <v/>
      </c>
    </row>
    <row r="379" spans="1:24">
      <c r="A379" s="4" t="s">
        <v>380</v>
      </c>
      <c r="B379" s="4">
        <v>1</v>
      </c>
      <c r="C379" s="1" cm="1">
        <f t="array" ref="C379">_xll.H($A379,25)/$B379</f>
        <v>-490.78321276855473</v>
      </c>
      <c r="D379" s="1" cm="1">
        <f t="array" ref="D379">_xll.S($A379,25)/$B379</f>
        <v>117.01809776306153</v>
      </c>
      <c r="E379" s="1" cm="1">
        <f t="array" ref="E379">_xll.CP($A379,25)/$B379</f>
        <v>0</v>
      </c>
      <c r="F379" s="8" t="e" cm="1">
        <f t="array" ref="F379">IF(_xll.DE(A379)&gt;0,_xll.MW(A379)/(602.2*_xll.DE(A379)),"")/$B379</f>
        <v>#VALUE!</v>
      </c>
      <c r="H379" s="4" t="s">
        <v>1222</v>
      </c>
      <c r="I379" s="1" cm="1">
        <f t="array" ref="I379">_xll.H($H379,25)/$B379</f>
        <v>-447.68800000000005</v>
      </c>
      <c r="J379" s="1" cm="1">
        <f t="array" ref="J379">_xll.S($H379,25)/$B379</f>
        <v>134.2604108581543</v>
      </c>
      <c r="K379" s="1" cm="1">
        <f t="array" ref="K379">_xll.CP($H379,25)/$B379</f>
        <v>0</v>
      </c>
      <c r="L379" s="8" t="e" cm="1">
        <f t="array" ref="L379">IF(_xll.DE(H379)&gt;0,_xll.MW(H379)/(602.2*_xll.DE(H379)),"")/$B379</f>
        <v>#VALUE!</v>
      </c>
      <c r="N379" s="1">
        <f t="shared" si="58"/>
        <v>133.99999618530273</v>
      </c>
      <c r="O379" s="1">
        <f t="shared" si="59"/>
        <v>134.2604108581543</v>
      </c>
      <c r="P379" s="4" t="str">
        <f t="shared" si="51"/>
        <v>CdOHBr</v>
      </c>
      <c r="Q379" s="1">
        <f t="shared" si="60"/>
        <v>-614.99999023437499</v>
      </c>
      <c r="R379" s="1">
        <f t="shared" si="61"/>
        <v>-447.68800000000005</v>
      </c>
      <c r="T379" s="1">
        <f t="shared" si="62"/>
        <v>0</v>
      </c>
      <c r="U379" s="1">
        <f t="shared" si="63"/>
        <v>0</v>
      </c>
      <c r="W379" s="8" t="str">
        <f t="shared" ref="W379:W387" si="64">IF(AND(ISNUMBER(F377),ISNUMBER(L378)),F377,"")</f>
        <v/>
      </c>
      <c r="X379" s="8" t="str">
        <f t="shared" ref="X379:X387" si="65">IF(AND(ISNUMBER(F377),ISNUMBER(L378)),L378,"")</f>
        <v/>
      </c>
    </row>
    <row r="380" spans="1:24">
      <c r="A380" s="4" t="s">
        <v>348</v>
      </c>
      <c r="B380" s="4">
        <v>1</v>
      </c>
      <c r="C380" s="1" cm="1">
        <f t="array" ref="C380">_xll.H($A380,25)/$B380</f>
        <v>-410.03200000000004</v>
      </c>
      <c r="D380" s="1" cm="1">
        <f t="array" ref="D380">_xll.S($A380,25)/$B380</f>
        <v>225.93600000000001</v>
      </c>
      <c r="E380" s="1" cm="1">
        <f t="array" ref="E380">_xll.CP($A380,25)/$B380</f>
        <v>0</v>
      </c>
      <c r="F380" s="8" t="e" cm="1">
        <f t="array" ref="F380">IF(_xll.DE(A380)&gt;0,_xll.MW(A380)/(602.2*_xll.DE(A380)),"")/$B380</f>
        <v>#VALUE!</v>
      </c>
      <c r="H380" s="4" t="s">
        <v>1223</v>
      </c>
      <c r="I380" s="1" t="e" cm="1">
        <f t="array" ref="I380">_xll.H($H380,25)/$B380</f>
        <v>#VALUE!</v>
      </c>
      <c r="J380" s="1" t="e" cm="1">
        <f t="array" ref="J380">_xll.S($H380,25)/$B380</f>
        <v>#VALUE!</v>
      </c>
      <c r="K380" s="1" t="e" cm="1">
        <f t="array" ref="K380">_xll.CP($H380,25)/$B380</f>
        <v>#VALUE!</v>
      </c>
      <c r="L380" s="8" t="e" cm="1">
        <f t="array" ref="L380">IF(_xll.DE(H380)&gt;0,_xll.MW(H380)/(602.2*_xll.DE(H380)),"")/$B380</f>
        <v>#VALUE!</v>
      </c>
      <c r="N380" s="1" t="str">
        <f t="shared" si="58"/>
        <v/>
      </c>
      <c r="O380" s="1" t="str">
        <f t="shared" si="59"/>
        <v/>
      </c>
      <c r="P380" s="4" t="str">
        <f t="shared" si="51"/>
        <v>CrBr4</v>
      </c>
      <c r="Q380" s="1" t="str">
        <f t="shared" si="60"/>
        <v/>
      </c>
      <c r="R380" s="1" t="str">
        <f t="shared" si="61"/>
        <v/>
      </c>
      <c r="T380" s="1" t="str">
        <f t="shared" si="62"/>
        <v/>
      </c>
      <c r="U380" s="1" t="str">
        <f t="shared" si="63"/>
        <v/>
      </c>
      <c r="W380" s="8" t="str">
        <f t="shared" si="64"/>
        <v/>
      </c>
      <c r="X380" s="8" t="str">
        <f t="shared" si="65"/>
        <v/>
      </c>
    </row>
    <row r="381" spans="1:24">
      <c r="A381" s="4" t="s">
        <v>88</v>
      </c>
      <c r="B381" s="4">
        <v>1</v>
      </c>
      <c r="C381" s="1" cm="1">
        <f t="array" ref="C381">_xll.H($A381,25)/$B381</f>
        <v>-181.60000292968752</v>
      </c>
      <c r="D381" s="1" cm="1">
        <f t="array" ref="D381">_xll.S($A381,25)/$B381</f>
        <v>145.19999777221679</v>
      </c>
      <c r="E381" s="1" cm="1">
        <f t="array" ref="E381">_xll.CP($A381,25)/$B381</f>
        <v>0</v>
      </c>
      <c r="F381" s="8" t="e" cm="1">
        <f t="array" ref="F381">IF(_xll.DE(A381)&gt;0,_xll.MW(A381)/(602.2*_xll.DE(A381)),"")/$B381</f>
        <v>#VALUE!</v>
      </c>
      <c r="H381" s="4" t="s">
        <v>1224</v>
      </c>
      <c r="I381" s="1" t="e" cm="1">
        <f t="array" ref="I381">_xll.H($H381,25)/$B380</f>
        <v>#VALUE!</v>
      </c>
      <c r="J381" s="1" t="e" cm="1">
        <f t="array" ref="J381">_xll.S($H381,25)/$B380</f>
        <v>#VALUE!</v>
      </c>
      <c r="K381" s="1" t="e" cm="1">
        <f t="array" ref="K381">_xll.CP($H381,25)/$B380</f>
        <v>#VALUE!</v>
      </c>
      <c r="L381" s="8" t="e" cm="1">
        <f t="array" ref="L381">IF(_xll.DE(H381)&gt;0,_xll.MW(H381)/(602.2*_xll.DE(H381)),"")/$B380</f>
        <v>#VALUE!</v>
      </c>
      <c r="N381" s="1" t="str">
        <f t="shared" si="58"/>
        <v/>
      </c>
      <c r="O381" s="1" t="str">
        <f t="shared" si="59"/>
        <v/>
      </c>
      <c r="P381" s="4" t="str">
        <f t="shared" si="51"/>
        <v>BiSeBr</v>
      </c>
      <c r="Q381" s="1" t="str">
        <f t="shared" si="60"/>
        <v/>
      </c>
      <c r="R381" s="1" t="str">
        <f t="shared" si="61"/>
        <v/>
      </c>
      <c r="T381" s="1" t="str">
        <f t="shared" si="62"/>
        <v/>
      </c>
      <c r="U381" s="1" t="str">
        <f t="shared" si="63"/>
        <v/>
      </c>
      <c r="W381" s="8" t="str">
        <f t="shared" si="64"/>
        <v/>
      </c>
      <c r="X381" s="8" t="str">
        <f t="shared" si="65"/>
        <v/>
      </c>
    </row>
    <row r="382" spans="1:24">
      <c r="A382" s="4" t="s">
        <v>336</v>
      </c>
      <c r="B382" s="4">
        <v>1</v>
      </c>
      <c r="C382" s="1" cm="1">
        <f t="array" ref="C382">_xll.H($A382,25)/$B382</f>
        <v>-165.30000119018555</v>
      </c>
      <c r="D382" s="1" cm="1">
        <f t="array" ref="D382">_xll.S($A382,25)/$B382</f>
        <v>143.89999929809571</v>
      </c>
      <c r="E382" s="1" cm="1">
        <f t="array" ref="E382">_xll.CP($A382,25)/$B382</f>
        <v>0</v>
      </c>
      <c r="F382" s="8" t="e" cm="1">
        <f t="array" ref="F382">IF(_xll.DE(A382)&gt;0,_xll.MW(A382)/(602.2*_xll.DE(A382)),"")/$B382</f>
        <v>#VALUE!</v>
      </c>
      <c r="H382" s="4" t="s">
        <v>1225</v>
      </c>
      <c r="I382" s="1" cm="1">
        <f t="array" ref="I382">_xll.H($H382,25)/$B381</f>
        <v>-127.19999864196778</v>
      </c>
      <c r="J382" s="1" cm="1">
        <f t="array" ref="J382">_xll.S($H382,25)/$B381</f>
        <v>151.50000265502931</v>
      </c>
      <c r="K382" s="1" cm="1">
        <f t="array" ref="K382">_xll.CP($H382,25)/$B381</f>
        <v>0</v>
      </c>
      <c r="L382" s="8" t="e" cm="1">
        <f t="array" ref="L382">IF(_xll.DE(H382)&gt;0,_xll.MW(H382)/(602.2*_xll.DE(H382)),"")/$B381</f>
        <v>#VALUE!</v>
      </c>
      <c r="N382" s="1">
        <f t="shared" si="58"/>
        <v>145.19999777221679</v>
      </c>
      <c r="O382" s="1">
        <f t="shared" si="59"/>
        <v>151.50000265502931</v>
      </c>
      <c r="P382" s="4" t="str">
        <f t="shared" si="51"/>
        <v>BiTeBr</v>
      </c>
      <c r="Q382" s="1">
        <f t="shared" si="60"/>
        <v>-181.60000292968752</v>
      </c>
      <c r="R382" s="1">
        <f t="shared" si="61"/>
        <v>-127.19999864196778</v>
      </c>
      <c r="T382" s="1">
        <f t="shared" si="62"/>
        <v>0</v>
      </c>
      <c r="U382" s="1">
        <f t="shared" si="63"/>
        <v>0</v>
      </c>
      <c r="W382" s="8" t="str">
        <f t="shared" si="64"/>
        <v/>
      </c>
      <c r="X382" s="8" t="str">
        <f t="shared" si="65"/>
        <v/>
      </c>
    </row>
    <row r="383" spans="1:24">
      <c r="A383" s="4" t="s">
        <v>308</v>
      </c>
      <c r="B383" s="4">
        <v>1</v>
      </c>
      <c r="C383" s="1" cm="1">
        <f t="array" ref="C383">_xll.H($A383,25)/$B383</f>
        <v>-33.597518882751466</v>
      </c>
      <c r="D383" s="1" cm="1">
        <f t="array" ref="D383">_xll.S($A383,25)/$B383</f>
        <v>102.50800000000001</v>
      </c>
      <c r="E383" s="1" cm="1">
        <f t="array" ref="E383">_xll.CP($A383,25)/$B383</f>
        <v>0</v>
      </c>
      <c r="F383" s="8" t="e" cm="1">
        <f t="array" ref="F383">IF(_xll.DE(A383)&gt;0,_xll.MW(A383)/(602.2*_xll.DE(A383)),"")/$B383</f>
        <v>#VALUE!</v>
      </c>
      <c r="H383" s="4" t="s">
        <v>1226</v>
      </c>
      <c r="I383" s="1" t="e" cm="1">
        <f t="array" ref="I383">_xll.H($H383,25)/$B382</f>
        <v>#VALUE!</v>
      </c>
      <c r="J383" s="1" t="e" cm="1">
        <f t="array" ref="J383">_xll.S($H383,25)/$B382</f>
        <v>#VALUE!</v>
      </c>
      <c r="K383" s="1" t="e" cm="1">
        <f t="array" ref="K383">_xll.CP($H383,25)/$B382</f>
        <v>#VALUE!</v>
      </c>
      <c r="L383" s="8" t="e" cm="1">
        <f t="array" ref="L383">IF(_xll.DE(H383)&gt;0,_xll.MW(H383)/(602.2*_xll.DE(H383)),"")/$B382</f>
        <v>#VALUE!</v>
      </c>
      <c r="N383" s="1" t="str">
        <f t="shared" si="58"/>
        <v/>
      </c>
      <c r="O383" s="1" t="str">
        <f t="shared" si="59"/>
        <v/>
      </c>
      <c r="P383" s="4" t="str">
        <f t="shared" si="51"/>
        <v>IBr2</v>
      </c>
      <c r="Q383" s="1" t="str">
        <f t="shared" si="60"/>
        <v/>
      </c>
      <c r="R383" s="1" t="str">
        <f t="shared" si="61"/>
        <v/>
      </c>
      <c r="T383" s="1" t="str">
        <f t="shared" si="62"/>
        <v/>
      </c>
      <c r="U383" s="1" t="str">
        <f t="shared" si="63"/>
        <v/>
      </c>
      <c r="W383" s="8" t="str">
        <f t="shared" si="64"/>
        <v/>
      </c>
      <c r="X383" s="8" t="str">
        <f t="shared" si="65"/>
        <v/>
      </c>
    </row>
    <row r="384" spans="1:24">
      <c r="A384" s="4" t="s">
        <v>295</v>
      </c>
      <c r="B384" s="4">
        <v>1</v>
      </c>
      <c r="C384" s="1" cm="1">
        <f t="array" ref="C384">_xll.H($A384,25)/$B384</f>
        <v>-27.865441356658938</v>
      </c>
      <c r="D384" s="1" cm="1">
        <f t="array" ref="D384">_xll.S($A384,25)/$B384</f>
        <v>-30.961598403930665</v>
      </c>
      <c r="E384" s="1" cm="1">
        <f t="array" ref="E384">_xll.CP($A384,25)/$B384</f>
        <v>0</v>
      </c>
      <c r="F384" s="8" t="e" cm="1">
        <f t="array" ref="F384">IF(_xll.DE(A384)&gt;0,_xll.MW(A384)/(602.2*_xll.DE(A384)),"")/$B384</f>
        <v>#VALUE!</v>
      </c>
      <c r="H384" s="4" t="s">
        <v>1227</v>
      </c>
      <c r="I384" s="1" t="e" cm="1">
        <f t="array" ref="I384">_xll.H($H384,25)/$B383</f>
        <v>#VALUE!</v>
      </c>
      <c r="J384" s="1" t="e" cm="1">
        <f t="array" ref="J384">_xll.S($H384,25)/$B383</f>
        <v>#VALUE!</v>
      </c>
      <c r="K384" s="1" t="e" cm="1">
        <f t="array" ref="K384">_xll.CP($H384,25)/$B383</f>
        <v>#VALUE!</v>
      </c>
      <c r="L384" s="8" t="e" cm="1">
        <f t="array" ref="L384">IF(_xll.DE(H384)&gt;0,_xll.MW(H384)/(602.2*_xll.DE(H384)),"")/$B383</f>
        <v>#VALUE!</v>
      </c>
      <c r="N384" s="1" t="str">
        <f t="shared" si="58"/>
        <v/>
      </c>
      <c r="O384" s="1" t="str">
        <f t="shared" si="59"/>
        <v/>
      </c>
      <c r="P384" s="4" t="str">
        <f t="shared" si="51"/>
        <v>KBr*3LaBr3</v>
      </c>
      <c r="Q384" s="1" t="str">
        <f t="shared" si="60"/>
        <v/>
      </c>
      <c r="R384" s="1" t="str">
        <f t="shared" si="61"/>
        <v/>
      </c>
      <c r="T384" s="1" t="str">
        <f t="shared" si="62"/>
        <v/>
      </c>
      <c r="U384" s="1" t="str">
        <f t="shared" si="63"/>
        <v/>
      </c>
      <c r="W384" s="8" t="str">
        <f t="shared" si="64"/>
        <v/>
      </c>
      <c r="X384" s="8" t="str">
        <f t="shared" si="65"/>
        <v/>
      </c>
    </row>
    <row r="385" spans="1:24">
      <c r="A385" s="4" t="s">
        <v>55</v>
      </c>
      <c r="B385" s="4">
        <v>1</v>
      </c>
      <c r="C385" s="1" cm="1">
        <f t="array" ref="C385">_xll.H($A385,25)/$B385</f>
        <v>-14.229989589691163</v>
      </c>
      <c r="D385" s="1" cm="1">
        <f t="array" ref="D385">_xll.S($A385,25)/$B385</f>
        <v>256.32998028564452</v>
      </c>
      <c r="E385" s="1" cm="1">
        <f t="array" ref="E385">_xll.CP($A385,25)/$B385</f>
        <v>0</v>
      </c>
      <c r="F385" s="8" t="e" cm="1">
        <f t="array" ref="F385">IF(_xll.DE(A385)&gt;0,_xll.MW(A385)/(602.2*_xll.DE(A385)),"")/$B385</f>
        <v>#VALUE!</v>
      </c>
      <c r="H385" s="4" t="s">
        <v>1228</v>
      </c>
      <c r="I385" s="1" t="e" cm="1">
        <f t="array" ref="I385">_xll.H($H385,25)/$B384</f>
        <v>#VALUE!</v>
      </c>
      <c r="J385" s="1" t="e" cm="1">
        <f t="array" ref="J385">_xll.S($H385,25)/$B384</f>
        <v>#VALUE!</v>
      </c>
      <c r="K385" s="1" t="e" cm="1">
        <f t="array" ref="K385">_xll.CP($H385,25)/$B384</f>
        <v>#VALUE!</v>
      </c>
      <c r="L385" s="8" t="e" cm="1">
        <f t="array" ref="L385">IF(_xll.DE(H385)&gt;0,_xll.MW(H385)/(602.2*_xll.DE(H385)),"")/$B384</f>
        <v>#VALUE!</v>
      </c>
      <c r="N385" s="1" t="str">
        <f t="shared" si="58"/>
        <v/>
      </c>
      <c r="O385" s="1" t="str">
        <f t="shared" si="59"/>
        <v/>
      </c>
      <c r="P385" s="4" t="str">
        <f t="shared" si="51"/>
        <v>LiBrO</v>
      </c>
      <c r="Q385" s="1" t="str">
        <f t="shared" si="60"/>
        <v/>
      </c>
      <c r="R385" s="1" t="str">
        <f t="shared" si="61"/>
        <v/>
      </c>
      <c r="T385" s="1" t="str">
        <f t="shared" si="62"/>
        <v/>
      </c>
      <c r="U385" s="1" t="str">
        <f t="shared" si="63"/>
        <v/>
      </c>
      <c r="W385" s="8" t="str">
        <f t="shared" si="64"/>
        <v/>
      </c>
      <c r="X385" s="8" t="str">
        <f t="shared" si="65"/>
        <v/>
      </c>
    </row>
    <row r="386" spans="1:24">
      <c r="A386" s="4" t="s">
        <v>74</v>
      </c>
      <c r="B386" s="4">
        <v>1</v>
      </c>
      <c r="C386" s="1" cm="1">
        <f t="array" ref="C386">_xll.H($A386,25)/$B386</f>
        <v>-5.0208001995086669</v>
      </c>
      <c r="D386" s="1" cm="1">
        <f t="array" ref="D386">_xll.S($A386,25)/$B386</f>
        <v>84.516803192138681</v>
      </c>
      <c r="E386" s="1" cm="1">
        <f t="array" ref="E386">_xll.CP($A386,25)/$B386</f>
        <v>0</v>
      </c>
      <c r="F386" s="8" t="e" cm="1">
        <f t="array" ref="F386">IF(_xll.DE(A386)&gt;0,_xll.MW(A386)/(602.2*_xll.DE(A386)),"")/$B386</f>
        <v>#VALUE!</v>
      </c>
      <c r="H386" s="4" t="s">
        <v>1229</v>
      </c>
      <c r="I386" s="1" cm="1">
        <f t="array" ref="I386">_xll.H($H386,25)/$B385</f>
        <v>38.91120079803467</v>
      </c>
      <c r="J386" s="1" cm="1">
        <f t="array" ref="J386">_xll.S($H386,25)/$B385</f>
        <v>97.068803192138674</v>
      </c>
      <c r="K386" s="1" cm="1">
        <f t="array" ref="K386">_xll.CP($H386,25)/$B385</f>
        <v>0</v>
      </c>
      <c r="L386" s="8" t="e" cm="1">
        <f t="array" ref="L386">IF(_xll.DE(H386)&gt;0,_xll.MW(H386)/(602.2*_xll.DE(H386)),"")/$B385</f>
        <v>#VALUE!</v>
      </c>
      <c r="N386" s="1">
        <f t="shared" si="58"/>
        <v>256.32998028564452</v>
      </c>
      <c r="O386" s="1">
        <f t="shared" si="59"/>
        <v>97.068803192138674</v>
      </c>
      <c r="P386" s="4" t="str">
        <f t="shared" si="51"/>
        <v>CrBr</v>
      </c>
      <c r="Q386" s="1">
        <f t="shared" si="60"/>
        <v>-14.229989589691163</v>
      </c>
      <c r="R386" s="1">
        <f t="shared" si="61"/>
        <v>38.91120079803467</v>
      </c>
      <c r="T386" s="1">
        <f t="shared" si="62"/>
        <v>0</v>
      </c>
      <c r="U386" s="1">
        <f t="shared" si="63"/>
        <v>0</v>
      </c>
      <c r="W386" s="8" t="str">
        <f t="shared" si="64"/>
        <v/>
      </c>
      <c r="X386" s="8" t="str">
        <f t="shared" si="65"/>
        <v/>
      </c>
    </row>
    <row r="387" spans="1:24">
      <c r="A387" s="4" t="s">
        <v>355</v>
      </c>
      <c r="B387" s="4">
        <v>1</v>
      </c>
      <c r="C387" s="1" cm="1">
        <f t="array" ref="C387">_xll.H($A387,25)/$B387</f>
        <v>26.526560638427735</v>
      </c>
      <c r="D387" s="1" cm="1">
        <f t="array" ref="D387">_xll.S($A387,25)/$B387</f>
        <v>4.1840000000000002</v>
      </c>
      <c r="E387" s="1" cm="1">
        <f t="array" ref="E387">_xll.CP($A387,25)/$B387</f>
        <v>0</v>
      </c>
      <c r="F387" s="8" t="e" cm="1">
        <f t="array" ref="F387">IF(_xll.DE(A387)&gt;0,_xll.MW(A387)/(602.2*_xll.DE(A387)),"")/$B387</f>
        <v>#VALUE!</v>
      </c>
      <c r="H387" s="4" t="s">
        <v>1230</v>
      </c>
      <c r="I387" s="1" t="e" cm="1">
        <f t="array" ref="I387">_xll.H($H387,25)/$B386</f>
        <v>#VALUE!</v>
      </c>
      <c r="J387" s="1" t="e" cm="1">
        <f t="array" ref="J387">_xll.S($H387,25)/$B386</f>
        <v>#VALUE!</v>
      </c>
      <c r="K387" s="1" t="e" cm="1">
        <f t="array" ref="K387">_xll.CP($H387,25)/$B386</f>
        <v>#VALUE!</v>
      </c>
      <c r="L387" s="8" t="e" cm="1">
        <f t="array" ref="L387">IF(_xll.DE(H387)&gt;0,_xll.MW(H387)/(602.2*_xll.DE(H387)),"")/$B386</f>
        <v>#VALUE!</v>
      </c>
      <c r="N387" s="1" t="str">
        <f t="shared" si="58"/>
        <v/>
      </c>
      <c r="O387" s="1" t="str">
        <f t="shared" si="59"/>
        <v/>
      </c>
      <c r="P387" s="4" t="str">
        <f t="shared" si="51"/>
        <v>CeBr3*3KBr</v>
      </c>
      <c r="Q387" s="1" t="str">
        <f t="shared" si="60"/>
        <v/>
      </c>
      <c r="R387" s="1" t="str">
        <f t="shared" si="61"/>
        <v/>
      </c>
      <c r="T387" s="1" t="str">
        <f t="shared" si="62"/>
        <v/>
      </c>
      <c r="U387" s="1" t="str">
        <f t="shared" si="63"/>
        <v/>
      </c>
      <c r="W387" s="8" t="str">
        <f t="shared" si="64"/>
        <v/>
      </c>
      <c r="X387" s="8" t="str">
        <f t="shared" si="65"/>
        <v/>
      </c>
    </row>
    <row r="388" spans="1:24">
      <c r="A388" s="4"/>
      <c r="B388" s="4"/>
      <c r="C388" s="1"/>
      <c r="F388" s="8"/>
      <c r="H388" s="4"/>
      <c r="I388" s="1"/>
      <c r="J388" s="1"/>
      <c r="K388" s="1"/>
      <c r="L388" s="8"/>
      <c r="N388" s="1"/>
      <c r="Q388" s="1"/>
      <c r="R388" s="1"/>
      <c r="T388" s="1"/>
      <c r="U388" s="1"/>
      <c r="W388" s="8"/>
      <c r="X388" s="8"/>
    </row>
    <row r="389" spans="1:24">
      <c r="A389" s="4"/>
      <c r="B389" s="4"/>
      <c r="C389" s="1"/>
      <c r="F389" s="8"/>
      <c r="H389" s="4"/>
      <c r="I389" s="1"/>
      <c r="J389" s="1"/>
      <c r="K389" s="1"/>
      <c r="L389" s="8"/>
      <c r="N389" s="1"/>
      <c r="Q389" s="1"/>
      <c r="R389" s="1"/>
      <c r="T389" s="1"/>
      <c r="U389" s="1"/>
      <c r="W389" s="8"/>
      <c r="X389" s="8"/>
    </row>
    <row r="390" spans="1:24">
      <c r="A390" s="4"/>
      <c r="B390" s="4"/>
      <c r="C390" s="1"/>
      <c r="F390" s="8"/>
      <c r="H390" s="4"/>
      <c r="I390" s="1"/>
      <c r="J390" s="1"/>
      <c r="K390" s="1"/>
      <c r="L390" s="8"/>
      <c r="N390" s="1"/>
      <c r="Q390" s="1"/>
      <c r="R390" s="1"/>
      <c r="T390" s="1"/>
      <c r="U390" s="1"/>
      <c r="W390" s="8"/>
      <c r="X390" s="8"/>
    </row>
    <row r="391" spans="1:24">
      <c r="A391" s="4"/>
      <c r="B391" s="4"/>
      <c r="C391" s="1"/>
      <c r="F391" s="8"/>
      <c r="H391" s="4"/>
      <c r="I391" s="1"/>
      <c r="J391" s="1"/>
      <c r="K391" s="1"/>
      <c r="L391" s="8"/>
      <c r="N391" s="1"/>
      <c r="Q391" s="1"/>
      <c r="R391" s="1"/>
      <c r="T391" s="1"/>
      <c r="U391" s="1"/>
      <c r="W391" s="8"/>
      <c r="X391" s="8"/>
    </row>
    <row r="392" spans="1:24">
      <c r="A392" s="4"/>
      <c r="B392" s="4"/>
      <c r="C392" s="1"/>
      <c r="F392" s="8"/>
      <c r="H392" s="4"/>
      <c r="I392" s="1"/>
      <c r="J392" s="1"/>
      <c r="K392" s="1"/>
      <c r="L392" s="8"/>
      <c r="N392" s="1"/>
      <c r="Q392" s="1"/>
      <c r="R392" s="1"/>
      <c r="T392" s="1"/>
      <c r="U392" s="1"/>
      <c r="W392" s="8"/>
      <c r="X392" s="8"/>
    </row>
    <row r="393" spans="1:24">
      <c r="A393" s="4"/>
      <c r="B393" s="4"/>
      <c r="C393" s="1"/>
      <c r="F393" s="8"/>
      <c r="H393" s="4"/>
      <c r="I393" s="1"/>
      <c r="J393" s="1"/>
      <c r="K393" s="1"/>
      <c r="L393" s="8"/>
      <c r="N393" s="1"/>
      <c r="Q393" s="1"/>
      <c r="R393" s="1"/>
      <c r="T393" s="1"/>
      <c r="U393" s="1"/>
      <c r="W393" s="8"/>
      <c r="X393" s="8"/>
    </row>
    <row r="394" spans="1:24">
      <c r="A394" s="4"/>
      <c r="B394" s="4"/>
      <c r="C394" s="1"/>
      <c r="F394" s="8"/>
      <c r="H394" s="4"/>
      <c r="I394" s="1"/>
      <c r="J394" s="1"/>
      <c r="K394" s="1"/>
      <c r="L394" s="8"/>
      <c r="N394" s="1"/>
      <c r="Q394" s="1"/>
      <c r="R394" s="1"/>
      <c r="T394" s="1"/>
      <c r="U394" s="1"/>
      <c r="W394" s="8"/>
      <c r="X394" s="8"/>
    </row>
    <row r="395" spans="1:24">
      <c r="A395" s="4"/>
      <c r="B395" s="4"/>
      <c r="C395" s="1"/>
      <c r="F395" s="8"/>
      <c r="H395" s="4"/>
      <c r="I395" s="1"/>
      <c r="J395" s="1"/>
      <c r="K395" s="1"/>
      <c r="L395" s="8"/>
      <c r="N395" s="1"/>
      <c r="Q395" s="1"/>
      <c r="R395" s="1"/>
      <c r="T395" s="1"/>
      <c r="U395" s="1"/>
      <c r="W395" s="8"/>
      <c r="X395" s="8"/>
    </row>
    <row r="396" spans="1:24">
      <c r="A396" s="4"/>
      <c r="B396" s="4"/>
      <c r="C396" s="1"/>
      <c r="F396" s="8"/>
      <c r="H396" s="4"/>
      <c r="I396" s="1"/>
      <c r="J396" s="1"/>
      <c r="K396" s="1"/>
      <c r="L396" s="8"/>
      <c r="N396" s="1"/>
      <c r="Q396" s="1"/>
      <c r="R396" s="1"/>
      <c r="T396" s="1"/>
      <c r="U396" s="1"/>
      <c r="W396" s="8"/>
      <c r="X396" s="8"/>
    </row>
    <row r="397" spans="1:24">
      <c r="A397" s="4"/>
      <c r="B397" s="4"/>
      <c r="C397" s="1"/>
      <c r="F397" s="8"/>
      <c r="H397" s="4"/>
      <c r="I397" s="1"/>
      <c r="J397" s="1"/>
      <c r="K397" s="1"/>
      <c r="L397" s="8"/>
      <c r="N397" s="1"/>
      <c r="Q397" s="1"/>
      <c r="R397" s="1"/>
      <c r="T397" s="1"/>
      <c r="U397" s="1"/>
      <c r="W397" s="8"/>
      <c r="X397" s="8"/>
    </row>
    <row r="398" spans="1:24">
      <c r="A398" s="4"/>
      <c r="B398" s="4"/>
      <c r="C398" s="1"/>
      <c r="F398" s="8"/>
      <c r="H398" s="4"/>
      <c r="I398" s="1"/>
      <c r="J398" s="1"/>
      <c r="K398" s="1"/>
      <c r="L398" s="8"/>
      <c r="N398" s="1"/>
      <c r="Q398" s="1"/>
      <c r="R398" s="1"/>
      <c r="T398" s="1"/>
      <c r="U398" s="1"/>
      <c r="W398" s="8"/>
      <c r="X398" s="8"/>
    </row>
    <row r="399" spans="1:24">
      <c r="A399" s="4"/>
      <c r="B399" s="4"/>
      <c r="C399" s="1"/>
      <c r="F399" s="8"/>
      <c r="H399" s="4"/>
      <c r="I399" s="1"/>
      <c r="J399" s="1"/>
      <c r="K399" s="1"/>
      <c r="L399" s="8"/>
      <c r="N399" s="1"/>
      <c r="Q399" s="1"/>
      <c r="R399" s="1"/>
      <c r="T399" s="1"/>
      <c r="U399" s="1"/>
      <c r="W399" s="8"/>
      <c r="X399" s="8"/>
    </row>
    <row r="400" spans="1:24">
      <c r="A400" s="4"/>
      <c r="B400" s="4"/>
      <c r="C400" s="1"/>
      <c r="F400" s="8"/>
      <c r="H400" s="4"/>
      <c r="I400" s="1"/>
      <c r="J400" s="1"/>
      <c r="K400" s="1"/>
      <c r="L400" s="8"/>
      <c r="N400" s="1"/>
      <c r="Q400" s="1"/>
      <c r="R400" s="1"/>
      <c r="T400" s="1"/>
      <c r="U400" s="1"/>
      <c r="W400" s="8"/>
      <c r="X400" s="8"/>
    </row>
    <row r="401" spans="1:24">
      <c r="A401" s="4"/>
      <c r="B401" s="4"/>
      <c r="C401" s="1"/>
      <c r="F401" s="8"/>
      <c r="H401" s="4"/>
      <c r="I401" s="1"/>
      <c r="J401" s="1"/>
      <c r="K401" s="1"/>
      <c r="L401" s="8"/>
      <c r="N401" s="1"/>
      <c r="Q401" s="1"/>
      <c r="R401" s="1"/>
      <c r="T401" s="1"/>
      <c r="U401" s="1"/>
      <c r="W401" s="8"/>
      <c r="X401" s="8"/>
    </row>
    <row r="402" spans="1:24">
      <c r="A402" s="4"/>
      <c r="B402" s="4"/>
      <c r="C402" s="1"/>
      <c r="F402" s="8"/>
      <c r="H402" s="4"/>
      <c r="I402" s="1"/>
      <c r="J402" s="1"/>
      <c r="K402" s="1"/>
      <c r="L402" s="8"/>
      <c r="N402" s="1"/>
      <c r="Q402" s="1"/>
      <c r="R402" s="1"/>
      <c r="T402" s="1"/>
      <c r="U402" s="1"/>
      <c r="W402" s="8"/>
      <c r="X402" s="8"/>
    </row>
    <row r="403" spans="1:24">
      <c r="A403" s="4"/>
      <c r="B403" s="4"/>
      <c r="C403" s="1"/>
      <c r="F403" s="8"/>
      <c r="H403" s="4"/>
      <c r="I403" s="1"/>
      <c r="J403" s="1"/>
      <c r="K403" s="1"/>
      <c r="L403" s="8"/>
      <c r="N403" s="1"/>
      <c r="Q403" s="1"/>
      <c r="R403" s="1"/>
      <c r="T403" s="1"/>
      <c r="U403" s="1"/>
      <c r="W403" s="8"/>
      <c r="X403" s="8"/>
    </row>
    <row r="404" spans="1:24">
      <c r="A404" s="4"/>
      <c r="B404" s="4"/>
      <c r="C404" s="1"/>
      <c r="F404" s="8"/>
      <c r="H404" s="4"/>
      <c r="I404" s="1"/>
      <c r="J404" s="1"/>
      <c r="K404" s="1"/>
      <c r="L404" s="8"/>
      <c r="N404" s="1"/>
      <c r="Q404" s="1"/>
      <c r="R404" s="1"/>
      <c r="T404" s="1"/>
      <c r="U404" s="1"/>
      <c r="W404" s="8"/>
      <c r="X404" s="8"/>
    </row>
    <row r="405" spans="1:24">
      <c r="A405" s="4"/>
      <c r="B405" s="4"/>
      <c r="C405" s="1"/>
      <c r="F405" s="8"/>
      <c r="H405" s="4"/>
      <c r="I405" s="1"/>
      <c r="J405" s="1"/>
      <c r="K405" s="1"/>
      <c r="L405" s="8"/>
      <c r="N405" s="1"/>
      <c r="Q405" s="1"/>
      <c r="R405" s="1"/>
      <c r="T405" s="1"/>
      <c r="U405" s="1"/>
      <c r="W405" s="8"/>
      <c r="X405" s="8"/>
    </row>
    <row r="406" spans="1:24">
      <c r="A406" s="4"/>
      <c r="B406" s="4"/>
      <c r="C406" s="1"/>
      <c r="F406" s="8"/>
      <c r="H406" s="4"/>
      <c r="I406" s="1"/>
      <c r="J406" s="1"/>
      <c r="K406" s="1"/>
      <c r="L406" s="8"/>
      <c r="N406" s="1"/>
      <c r="Q406" s="1"/>
      <c r="R406" s="1"/>
      <c r="T406" s="1"/>
      <c r="U406" s="1"/>
      <c r="W406" s="8"/>
      <c r="X406" s="8"/>
    </row>
    <row r="407" spans="1:24">
      <c r="A407" s="4"/>
      <c r="B407" s="4"/>
      <c r="C407" s="1"/>
      <c r="F407" s="8"/>
      <c r="H407" s="4"/>
      <c r="I407" s="1"/>
      <c r="J407" s="1"/>
      <c r="K407" s="1"/>
      <c r="L407" s="8"/>
      <c r="N407" s="1"/>
      <c r="Q407" s="1"/>
      <c r="R407" s="1"/>
      <c r="T407" s="1"/>
      <c r="U407" s="1"/>
      <c r="W407" s="8"/>
      <c r="X407" s="8"/>
    </row>
    <row r="408" spans="1:24">
      <c r="A408" s="4"/>
      <c r="B408" s="4"/>
      <c r="C408" s="1"/>
      <c r="F408" s="8"/>
      <c r="H408" s="4"/>
      <c r="I408" s="1"/>
      <c r="J408" s="1"/>
      <c r="K408" s="1"/>
      <c r="L408" s="8"/>
      <c r="N408" s="1"/>
      <c r="Q408" s="1"/>
      <c r="R408" s="1"/>
      <c r="T408" s="1"/>
      <c r="U408" s="1"/>
      <c r="W408" s="8"/>
      <c r="X408" s="8"/>
    </row>
    <row r="409" spans="1:24">
      <c r="A409" s="4"/>
      <c r="B409" s="4"/>
      <c r="C409" s="1"/>
      <c r="F409" s="8"/>
      <c r="H409" s="4"/>
      <c r="I409" s="1"/>
      <c r="J409" s="1"/>
      <c r="K409" s="1"/>
      <c r="L409" s="8"/>
      <c r="N409" s="1"/>
      <c r="Q409" s="1"/>
      <c r="R409" s="1"/>
      <c r="T409" s="1"/>
      <c r="U409" s="1"/>
      <c r="W409" s="8"/>
      <c r="X409" s="8"/>
    </row>
    <row r="410" spans="1:24">
      <c r="A410" s="4"/>
      <c r="B410" s="4"/>
      <c r="C410" s="1"/>
      <c r="F410" s="8"/>
      <c r="H410" s="4"/>
      <c r="I410" s="1"/>
      <c r="J410" s="1"/>
      <c r="K410" s="1"/>
      <c r="L410" s="8"/>
      <c r="N410" s="1"/>
      <c r="Q410" s="1"/>
      <c r="R410" s="1"/>
      <c r="T410" s="1"/>
      <c r="U410" s="1"/>
      <c r="W410" s="8"/>
      <c r="X410" s="8"/>
    </row>
    <row r="411" spans="1:24">
      <c r="A411" s="4"/>
      <c r="B411" s="4"/>
      <c r="C411" s="1"/>
      <c r="F411" s="8"/>
      <c r="H411" s="4"/>
      <c r="I411" s="1"/>
      <c r="J411" s="1"/>
      <c r="K411" s="1"/>
      <c r="L411" s="8"/>
      <c r="N411" s="1"/>
      <c r="Q411" s="1"/>
      <c r="R411" s="1"/>
      <c r="T411" s="1"/>
      <c r="U411" s="1"/>
      <c r="W411" s="8"/>
      <c r="X411" s="8"/>
    </row>
    <row r="412" spans="1:24">
      <c r="A412" s="4"/>
      <c r="B412" s="4"/>
      <c r="C412" s="1"/>
      <c r="F412" s="8"/>
      <c r="H412" s="4"/>
      <c r="I412" s="1"/>
      <c r="J412" s="1"/>
      <c r="K412" s="1"/>
      <c r="L412" s="8"/>
      <c r="N412" s="1"/>
      <c r="Q412" s="1"/>
      <c r="R412" s="1"/>
      <c r="T412" s="1"/>
      <c r="U412" s="1"/>
      <c r="W412" s="8"/>
      <c r="X412" s="8"/>
    </row>
    <row r="413" spans="1:24">
      <c r="A413" s="4"/>
      <c r="B413" s="4"/>
      <c r="C413" s="1"/>
      <c r="F413" s="8"/>
      <c r="H413" s="4"/>
      <c r="I413" s="1"/>
      <c r="J413" s="1"/>
      <c r="K413" s="1"/>
      <c r="L413" s="8"/>
      <c r="N413" s="1"/>
      <c r="Q413" s="1"/>
      <c r="R413" s="1"/>
      <c r="T413" s="1"/>
      <c r="U413" s="1"/>
      <c r="W413" s="8"/>
      <c r="X413" s="8"/>
    </row>
    <row r="414" spans="1:24">
      <c r="A414" s="4"/>
      <c r="B414" s="4"/>
      <c r="C414" s="1"/>
      <c r="F414" s="8"/>
      <c r="H414" s="4"/>
      <c r="I414" s="1"/>
      <c r="J414" s="1"/>
      <c r="K414" s="1"/>
      <c r="L414" s="8"/>
      <c r="N414" s="1"/>
      <c r="Q414" s="1"/>
      <c r="R414" s="1"/>
      <c r="T414" s="1"/>
      <c r="U414" s="1"/>
      <c r="W414" s="8"/>
      <c r="X414" s="8"/>
    </row>
    <row r="415" spans="1:24">
      <c r="A415" s="4"/>
      <c r="B415" s="4"/>
      <c r="C415" s="1"/>
      <c r="F415" s="8"/>
      <c r="H415" s="4"/>
      <c r="I415" s="1"/>
      <c r="J415" s="1"/>
      <c r="K415" s="1"/>
      <c r="L415" s="8"/>
      <c r="N415" s="1"/>
      <c r="Q415" s="1"/>
      <c r="R415" s="1"/>
      <c r="T415" s="1"/>
      <c r="U415" s="1"/>
      <c r="W415" s="8"/>
      <c r="X415" s="8"/>
    </row>
    <row r="416" spans="1:24">
      <c r="A416" s="4"/>
      <c r="B416" s="4"/>
      <c r="C416" s="1"/>
      <c r="F416" s="8"/>
      <c r="H416" s="4"/>
      <c r="I416" s="1"/>
      <c r="J416" s="1"/>
      <c r="K416" s="1"/>
      <c r="L416" s="8"/>
      <c r="N416" s="1"/>
      <c r="Q416" s="1"/>
      <c r="R416" s="1"/>
      <c r="T416" s="1"/>
      <c r="U416" s="1"/>
      <c r="W416" s="8"/>
      <c r="X416" s="8"/>
    </row>
    <row r="417" spans="1:24">
      <c r="A417" s="4"/>
      <c r="B417" s="4"/>
      <c r="C417" s="1"/>
      <c r="F417" s="8"/>
      <c r="H417" s="4"/>
      <c r="I417" s="1"/>
      <c r="J417" s="1"/>
      <c r="K417" s="1"/>
      <c r="L417" s="8"/>
      <c r="N417" s="1"/>
      <c r="Q417" s="1"/>
      <c r="R417" s="1"/>
      <c r="T417" s="1"/>
      <c r="U417" s="1"/>
      <c r="W417" s="8"/>
      <c r="X417" s="8"/>
    </row>
    <row r="418" spans="1:24">
      <c r="A418" s="4"/>
      <c r="B418" s="4"/>
      <c r="C418" s="1"/>
      <c r="F418" s="8"/>
      <c r="H418" s="4"/>
      <c r="I418" s="1"/>
      <c r="J418" s="1"/>
      <c r="K418" s="1"/>
      <c r="L418" s="8"/>
      <c r="N418" s="1"/>
      <c r="Q418" s="1"/>
      <c r="R418" s="1"/>
      <c r="T418" s="1"/>
      <c r="U418" s="1"/>
      <c r="W418" s="8"/>
      <c r="X418" s="8"/>
    </row>
    <row r="419" spans="1:24">
      <c r="A419" s="4"/>
      <c r="B419" s="4"/>
      <c r="C419" s="1"/>
      <c r="F419" s="8"/>
      <c r="H419" s="4"/>
      <c r="I419" s="1"/>
      <c r="J419" s="1"/>
      <c r="K419" s="1"/>
      <c r="L419" s="8"/>
      <c r="N419" s="1"/>
      <c r="Q419" s="1"/>
      <c r="R419" s="1"/>
      <c r="T419" s="1"/>
      <c r="U419" s="1"/>
      <c r="W419" s="8"/>
      <c r="X419" s="8"/>
    </row>
    <row r="420" spans="1:24">
      <c r="A420" s="4"/>
      <c r="B420" s="4"/>
      <c r="C420" s="1"/>
      <c r="F420" s="8"/>
      <c r="H420" s="4"/>
      <c r="I420" s="1"/>
      <c r="J420" s="1"/>
      <c r="K420" s="1"/>
      <c r="L420" s="8"/>
      <c r="N420" s="1"/>
      <c r="Q420" s="1"/>
      <c r="R420" s="1"/>
      <c r="T420" s="1"/>
      <c r="U420" s="1"/>
      <c r="W420" s="8"/>
      <c r="X420" s="8"/>
    </row>
    <row r="421" spans="1:24">
      <c r="A421" s="4"/>
      <c r="B421" s="4"/>
      <c r="C421" s="1"/>
      <c r="F421" s="8"/>
      <c r="H421" s="4"/>
      <c r="I421" s="1"/>
      <c r="J421" s="1"/>
      <c r="K421" s="1"/>
      <c r="L421" s="8"/>
      <c r="N421" s="1"/>
      <c r="Q421" s="1"/>
      <c r="R421" s="1"/>
      <c r="T421" s="1"/>
      <c r="U421" s="1"/>
      <c r="W421" s="8"/>
      <c r="X421" s="8"/>
    </row>
    <row r="422" spans="1:24">
      <c r="A422" s="4"/>
      <c r="B422" s="4"/>
      <c r="C422" s="1"/>
      <c r="F422" s="8"/>
      <c r="H422" s="4"/>
      <c r="I422" s="1"/>
      <c r="J422" s="1"/>
      <c r="K422" s="1"/>
      <c r="L422" s="8"/>
      <c r="N422" s="1"/>
      <c r="Q422" s="1"/>
      <c r="R422" s="1"/>
      <c r="T422" s="1"/>
      <c r="U422" s="1"/>
      <c r="W422" s="8"/>
      <c r="X422" s="8"/>
    </row>
    <row r="423" spans="1:24">
      <c r="A423" s="4"/>
      <c r="B423" s="4"/>
      <c r="C423" s="1"/>
      <c r="F423" s="8"/>
      <c r="H423" s="4"/>
      <c r="I423" s="1"/>
      <c r="J423" s="1"/>
      <c r="K423" s="1"/>
      <c r="L423" s="8"/>
      <c r="N423" s="1"/>
      <c r="Q423" s="1"/>
      <c r="R423" s="1"/>
      <c r="T423" s="1"/>
      <c r="U423" s="1"/>
      <c r="W423" s="8"/>
      <c r="X423" s="8"/>
    </row>
    <row r="424" spans="1:24">
      <c r="A424" s="4"/>
      <c r="B424" s="4"/>
      <c r="C424" s="1"/>
      <c r="F424" s="8"/>
      <c r="H424" s="4"/>
      <c r="I424" s="1"/>
      <c r="J424" s="1"/>
      <c r="K424" s="1"/>
      <c r="L424" s="8"/>
      <c r="N424" s="1"/>
      <c r="Q424" s="1"/>
      <c r="R424" s="1"/>
      <c r="T424" s="1"/>
      <c r="U424" s="1"/>
      <c r="W424" s="8"/>
      <c r="X424" s="8"/>
    </row>
    <row r="425" spans="1:24">
      <c r="A425" s="4"/>
      <c r="B425" s="4"/>
      <c r="C425" s="1"/>
      <c r="F425" s="8"/>
      <c r="H425" s="4"/>
      <c r="I425" s="1"/>
      <c r="J425" s="1"/>
      <c r="K425" s="1"/>
      <c r="L425" s="8"/>
      <c r="N425" s="1"/>
      <c r="Q425" s="1"/>
      <c r="R425" s="1"/>
      <c r="T425" s="1"/>
      <c r="U425" s="1"/>
      <c r="W425" s="8"/>
      <c r="X425" s="8"/>
    </row>
    <row r="426" spans="1:24">
      <c r="A426" s="4"/>
      <c r="B426" s="4"/>
      <c r="C426" s="1"/>
      <c r="F426" s="8"/>
      <c r="H426" s="4"/>
      <c r="I426" s="1"/>
      <c r="J426" s="1"/>
      <c r="K426" s="1"/>
      <c r="L426" s="8"/>
      <c r="N426" s="1"/>
      <c r="Q426" s="1"/>
      <c r="R426" s="1"/>
      <c r="T426" s="1"/>
      <c r="U426" s="1"/>
      <c r="W426" s="8"/>
      <c r="X426" s="8"/>
    </row>
    <row r="427" spans="1:24">
      <c r="A427" s="4"/>
      <c r="B427" s="4"/>
      <c r="C427" s="1"/>
      <c r="F427" s="8"/>
      <c r="H427" s="4"/>
      <c r="I427" s="1"/>
      <c r="J427" s="1"/>
      <c r="K427" s="1"/>
      <c r="L427" s="8"/>
      <c r="N427" s="1"/>
      <c r="Q427" s="1"/>
      <c r="R427" s="1"/>
      <c r="T427" s="1"/>
      <c r="U427" s="1"/>
      <c r="W427" s="8"/>
      <c r="X427" s="8"/>
    </row>
    <row r="428" spans="1:24">
      <c r="A428" s="4"/>
      <c r="B428" s="4"/>
      <c r="C428" s="1"/>
      <c r="F428" s="8"/>
      <c r="H428" s="4"/>
      <c r="I428" s="1"/>
      <c r="J428" s="1"/>
      <c r="K428" s="1"/>
      <c r="L428" s="8"/>
      <c r="N428" s="1"/>
      <c r="Q428" s="1"/>
      <c r="R428" s="1"/>
      <c r="T428" s="1"/>
      <c r="U428" s="1"/>
      <c r="W428" s="8"/>
      <c r="X428" s="8"/>
    </row>
    <row r="429" spans="1:24">
      <c r="A429" s="4"/>
      <c r="B429" s="4"/>
      <c r="C429" s="1"/>
      <c r="F429" s="8"/>
      <c r="H429" s="4"/>
      <c r="I429" s="1"/>
      <c r="J429" s="1"/>
      <c r="K429" s="1"/>
      <c r="L429" s="8"/>
      <c r="N429" s="1"/>
      <c r="Q429" s="1"/>
      <c r="R429" s="1"/>
      <c r="T429" s="1"/>
      <c r="U429" s="1"/>
      <c r="W429" s="8"/>
      <c r="X429" s="8"/>
    </row>
    <row r="430" spans="1:24">
      <c r="A430" s="4"/>
      <c r="B430" s="4"/>
      <c r="C430" s="1"/>
      <c r="F430" s="8"/>
      <c r="H430" s="4"/>
      <c r="I430" s="1"/>
      <c r="J430" s="1"/>
      <c r="K430" s="1"/>
      <c r="L430" s="8"/>
      <c r="N430" s="1"/>
      <c r="Q430" s="1"/>
      <c r="R430" s="1"/>
      <c r="T430" s="1"/>
      <c r="U430" s="1"/>
      <c r="W430" s="8"/>
      <c r="X430" s="8"/>
    </row>
    <row r="431" spans="1:24">
      <c r="A431" s="4"/>
      <c r="B431" s="4"/>
      <c r="C431" s="1"/>
      <c r="F431" s="8"/>
      <c r="H431" s="4"/>
      <c r="I431" s="1"/>
      <c r="J431" s="1"/>
      <c r="K431" s="1"/>
      <c r="L431" s="8"/>
      <c r="N431" s="1"/>
      <c r="Q431" s="1"/>
      <c r="R431" s="1"/>
      <c r="T431" s="1"/>
      <c r="U431" s="1"/>
      <c r="W431" s="8"/>
      <c r="X431" s="8"/>
    </row>
    <row r="432" spans="1:24">
      <c r="A432" s="4"/>
      <c r="B432" s="4"/>
      <c r="C432" s="1"/>
      <c r="F432" s="8"/>
      <c r="H432" s="4"/>
      <c r="I432" s="1"/>
      <c r="J432" s="1"/>
      <c r="K432" s="1"/>
      <c r="L432" s="8"/>
      <c r="N432" s="1"/>
      <c r="Q432" s="1"/>
      <c r="R432" s="1"/>
      <c r="T432" s="1"/>
      <c r="U432" s="1"/>
      <c r="W432" s="8"/>
      <c r="X432" s="8"/>
    </row>
    <row r="433" spans="1:24">
      <c r="A433" s="4"/>
      <c r="B433" s="4"/>
      <c r="C433" s="1"/>
      <c r="F433" s="8"/>
      <c r="H433" s="4"/>
      <c r="I433" s="1"/>
      <c r="J433" s="1"/>
      <c r="K433" s="1"/>
      <c r="L433" s="8"/>
      <c r="N433" s="1"/>
      <c r="Q433" s="1"/>
      <c r="R433" s="1"/>
      <c r="T433" s="1"/>
      <c r="U433" s="1"/>
      <c r="W433" s="8"/>
      <c r="X433" s="8"/>
    </row>
    <row r="434" spans="1:24">
      <c r="A434" s="4"/>
      <c r="B434" s="20">
        <f>COUNT(B436:B582)</f>
        <v>147</v>
      </c>
      <c r="C434" s="4"/>
      <c r="E434" s="4"/>
      <c r="G434" s="6"/>
      <c r="H434" s="5"/>
      <c r="I434" s="5"/>
      <c r="K434" s="20">
        <f>COUNT(K436:K580)</f>
        <v>145</v>
      </c>
      <c r="L434" s="1"/>
      <c r="N434"/>
      <c r="O434"/>
      <c r="P434"/>
      <c r="T434" s="1"/>
      <c r="V434" s="8"/>
      <c r="W434" s="8"/>
    </row>
    <row r="435" spans="1:24">
      <c r="A435" s="4"/>
      <c r="B435" s="38" t="s">
        <v>1603</v>
      </c>
      <c r="C435" s="38"/>
      <c r="D435" s="10"/>
      <c r="E435" s="4"/>
      <c r="G435" s="4"/>
      <c r="K435" s="39" t="s">
        <v>1604</v>
      </c>
      <c r="L435" s="39"/>
      <c r="M435" s="10"/>
      <c r="N435"/>
      <c r="O435"/>
      <c r="P435" s="6"/>
      <c r="Q435" s="5"/>
      <c r="T435" s="1"/>
      <c r="V435" s="8"/>
      <c r="W435" s="8"/>
    </row>
    <row r="436" spans="1:24">
      <c r="A436" s="4"/>
      <c r="B436" s="1">
        <v>-408.26639617919926</v>
      </c>
      <c r="C436" s="1">
        <v>-351.15999298095704</v>
      </c>
      <c r="D436"/>
      <c r="E436" s="4"/>
      <c r="G436" s="4"/>
      <c r="K436" s="1">
        <v>59.299829414367679</v>
      </c>
      <c r="L436" s="1">
        <v>74.009998458862313</v>
      </c>
      <c r="M436" s="11"/>
      <c r="N436"/>
      <c r="O436"/>
      <c r="P436" s="1"/>
      <c r="S436" s="4"/>
      <c r="T436" s="1"/>
      <c r="V436" s="8"/>
      <c r="W436" s="8"/>
    </row>
    <row r="437" spans="1:24">
      <c r="B437" s="1">
        <v>-137.00000003051758</v>
      </c>
      <c r="C437" s="1">
        <v>-104.99999891662598</v>
      </c>
      <c r="D437"/>
      <c r="E437" s="4"/>
      <c r="K437" s="1">
        <v>86.190401596069336</v>
      </c>
      <c r="L437" s="1">
        <v>96.099997085571289</v>
      </c>
      <c r="N437"/>
      <c r="O437"/>
      <c r="P437" s="1"/>
      <c r="S437" s="4"/>
      <c r="V437" s="8"/>
      <c r="W437" s="8"/>
    </row>
    <row r="438" spans="1:24">
      <c r="B438" s="1">
        <v>-127.0680994720459</v>
      </c>
      <c r="C438" s="1">
        <v>-100.416</v>
      </c>
      <c r="D438"/>
      <c r="E438" s="4"/>
      <c r="K438" s="1">
        <v>96.231999999999999</v>
      </c>
      <c r="L438" s="1">
        <v>107.11039361572266</v>
      </c>
      <c r="N438"/>
      <c r="O438"/>
      <c r="P438"/>
      <c r="S438" s="4"/>
    </row>
    <row r="439" spans="1:24">
      <c r="B439" s="1">
        <v>-411.11981701660159</v>
      </c>
      <c r="C439" s="1">
        <v>-361.16000579833985</v>
      </c>
      <c r="D439"/>
      <c r="E439" s="4"/>
      <c r="K439" s="1">
        <v>72.132159042358396</v>
      </c>
      <c r="L439" s="1">
        <v>86.929996185302741</v>
      </c>
      <c r="N439"/>
      <c r="O439"/>
      <c r="P439"/>
      <c r="S439" s="4"/>
    </row>
    <row r="440" spans="1:24">
      <c r="B440" s="1">
        <v>-671.0999759521485</v>
      </c>
      <c r="C440" s="1">
        <v>-548.00000012207033</v>
      </c>
      <c r="D440"/>
      <c r="E440" s="4"/>
      <c r="K440" s="1">
        <v>43.200002700805669</v>
      </c>
      <c r="L440" s="1">
        <v>57.500001876831057</v>
      </c>
      <c r="N440"/>
      <c r="O440"/>
      <c r="P440"/>
    </row>
    <row r="441" spans="1:24">
      <c r="B441" s="1">
        <v>-132.46330062866213</v>
      </c>
      <c r="C441" s="1">
        <v>-102.09800170898438</v>
      </c>
      <c r="D441"/>
      <c r="E441" s="4"/>
      <c r="K441" s="1">
        <v>96.264998733520514</v>
      </c>
      <c r="L441" s="1">
        <v>109.39900541687012</v>
      </c>
      <c r="N441"/>
      <c r="O441"/>
      <c r="P441"/>
    </row>
    <row r="442" spans="1:24">
      <c r="B442" s="1">
        <v>-712.99954125976569</v>
      </c>
      <c r="C442" s="1">
        <v>-662.49460852050788</v>
      </c>
      <c r="D442"/>
      <c r="E442" s="4"/>
      <c r="K442" s="1">
        <v>102.99999635314941</v>
      </c>
      <c r="L442" s="1">
        <v>109.59990266418457</v>
      </c>
      <c r="N442"/>
      <c r="O442"/>
      <c r="P442"/>
    </row>
    <row r="443" spans="1:24">
      <c r="B443" s="1">
        <v>-383.70001617431643</v>
      </c>
      <c r="C443" s="1">
        <v>-334.29997839355468</v>
      </c>
      <c r="D443"/>
      <c r="E443" s="4"/>
      <c r="K443" s="1">
        <v>101.69999787902833</v>
      </c>
      <c r="L443" s="1">
        <v>108.50000340270996</v>
      </c>
      <c r="N443"/>
      <c r="O443"/>
      <c r="P443"/>
    </row>
    <row r="444" spans="1:24">
      <c r="B444" s="1">
        <v>-314.55308935546879</v>
      </c>
      <c r="C444" s="1">
        <v>-271.49978936767582</v>
      </c>
      <c r="D444"/>
      <c r="E444" s="4"/>
      <c r="K444" s="1">
        <v>94.976803192138675</v>
      </c>
      <c r="L444" s="1">
        <v>112.83830340576172</v>
      </c>
      <c r="N444"/>
      <c r="O444"/>
      <c r="P444"/>
    </row>
    <row r="445" spans="1:24">
      <c r="B445" s="1">
        <v>-186.02060424804688</v>
      </c>
      <c r="C445" s="1">
        <v>-175.30119509887697</v>
      </c>
      <c r="D445"/>
      <c r="E445" s="4"/>
      <c r="K445" s="1">
        <v>100.00180404663087</v>
      </c>
      <c r="L445" s="1">
        <v>112.10000163269044</v>
      </c>
      <c r="N445"/>
      <c r="O445"/>
      <c r="P445"/>
    </row>
    <row r="446" spans="1:24">
      <c r="B446" s="1">
        <v>-305.33199029541015</v>
      </c>
      <c r="C446" s="1">
        <v>-211.89999069213869</v>
      </c>
      <c r="D446"/>
      <c r="E446" s="4"/>
      <c r="K446" s="1">
        <v>48.825001930236823</v>
      </c>
      <c r="L446" s="1">
        <v>61.179999092102051</v>
      </c>
      <c r="N446"/>
      <c r="O446"/>
      <c r="P446"/>
    </row>
    <row r="447" spans="1:24">
      <c r="B447" s="1">
        <v>-436.68412341308596</v>
      </c>
      <c r="C447" s="1">
        <v>-393.450020690918</v>
      </c>
      <c r="D447"/>
      <c r="E447" s="4"/>
      <c r="K447" s="1">
        <v>82.709996841430666</v>
      </c>
      <c r="L447" s="1">
        <v>95.920000366210942</v>
      </c>
      <c r="N447"/>
      <c r="O447"/>
      <c r="P447"/>
    </row>
    <row r="448" spans="1:24">
      <c r="B448" s="1">
        <v>-451.00000347900391</v>
      </c>
      <c r="C448" s="1">
        <v>-364.42639361572265</v>
      </c>
      <c r="D448"/>
      <c r="E448" s="4"/>
      <c r="K448" s="1">
        <v>49.709998435974121</v>
      </c>
      <c r="L448" s="1">
        <v>62.760000000000005</v>
      </c>
      <c r="N448"/>
      <c r="O448"/>
      <c r="P448"/>
    </row>
    <row r="449" spans="2:16">
      <c r="B449" s="1">
        <v>-514.99998974609377</v>
      </c>
      <c r="C449" s="1">
        <v>-405.39998333740238</v>
      </c>
      <c r="D449"/>
      <c r="E449" s="4"/>
      <c r="K449" s="1">
        <v>41.534999130249034</v>
      </c>
      <c r="L449" s="1">
        <v>54.200000839233404</v>
      </c>
      <c r="N449"/>
      <c r="O449"/>
      <c r="P449"/>
    </row>
    <row r="450" spans="2:16">
      <c r="B450" s="1">
        <v>-312.50000152587893</v>
      </c>
      <c r="C450" s="1">
        <v>-215.39999517822267</v>
      </c>
      <c r="D450"/>
      <c r="E450" s="4"/>
      <c r="K450" s="1">
        <v>54.599999755859379</v>
      </c>
      <c r="L450" s="1">
        <v>67.499998733520513</v>
      </c>
      <c r="N450"/>
      <c r="O450"/>
      <c r="P450"/>
    </row>
    <row r="451" spans="2:16">
      <c r="B451" s="1">
        <v>-219.10000311279299</v>
      </c>
      <c r="C451" s="1">
        <v>-138.50000195312501</v>
      </c>
      <c r="D451"/>
      <c r="E451" s="4"/>
      <c r="K451" s="1">
        <v>54.034999191284179</v>
      </c>
      <c r="L451" s="1">
        <v>64.999999519348151</v>
      </c>
      <c r="N451"/>
      <c r="O451"/>
      <c r="P451"/>
    </row>
    <row r="452" spans="2:16">
      <c r="B452" s="1">
        <v>-341.29998736572264</v>
      </c>
      <c r="C452" s="1">
        <v>-341.29998736572264</v>
      </c>
      <c r="D452"/>
      <c r="E452" s="4"/>
      <c r="K452" s="1">
        <v>59.029997932434078</v>
      </c>
      <c r="L452" s="1">
        <v>59.029997932434078</v>
      </c>
      <c r="N452"/>
      <c r="O452"/>
      <c r="P452"/>
    </row>
    <row r="453" spans="2:16">
      <c r="B453" s="1">
        <v>-641.32351489257815</v>
      </c>
      <c r="C453" s="1">
        <v>-524.29999847412114</v>
      </c>
      <c r="D453"/>
      <c r="E453" s="4"/>
      <c r="K453" s="1">
        <v>44.80998976135254</v>
      </c>
      <c r="L453" s="1">
        <v>58.499999168396002</v>
      </c>
      <c r="N453"/>
      <c r="O453"/>
      <c r="P453"/>
    </row>
    <row r="454" spans="2:16">
      <c r="B454" s="1">
        <v>-442.31001245117187</v>
      </c>
      <c r="C454" s="1">
        <v>-405.60000274658205</v>
      </c>
      <c r="D454"/>
      <c r="E454" s="4"/>
      <c r="K454" s="1">
        <v>101.16999911499023</v>
      </c>
      <c r="L454" s="1">
        <v>112.94000494384765</v>
      </c>
      <c r="N454"/>
      <c r="O454"/>
      <c r="P454"/>
    </row>
    <row r="455" spans="2:16">
      <c r="B455" s="1">
        <v>-481.28969659423831</v>
      </c>
      <c r="C455" s="1">
        <v>-384.928</v>
      </c>
      <c r="D455"/>
      <c r="E455" s="4"/>
      <c r="K455" s="1">
        <v>59.119900527954101</v>
      </c>
      <c r="L455" s="1">
        <v>69.036000000000001</v>
      </c>
      <c r="N455"/>
      <c r="O455"/>
      <c r="P455"/>
    </row>
    <row r="456" spans="2:16">
      <c r="B456" s="1">
        <v>-496.22242553710942</v>
      </c>
      <c r="C456" s="1">
        <v>-355.60000250244144</v>
      </c>
      <c r="D456"/>
      <c r="E456" s="4"/>
      <c r="K456" s="1">
        <v>37.907001853942873</v>
      </c>
      <c r="L456" s="1">
        <v>50.199999702453617</v>
      </c>
      <c r="N456"/>
      <c r="O456"/>
      <c r="P456"/>
    </row>
    <row r="457" spans="2:16">
      <c r="B457" s="1">
        <v>-388.29998376464846</v>
      </c>
      <c r="C457" s="1">
        <v>-297.99999890136718</v>
      </c>
      <c r="D457"/>
      <c r="E457" s="4"/>
      <c r="K457" s="1">
        <v>57.650000473022466</v>
      </c>
      <c r="L457" s="1">
        <v>70.000001937866216</v>
      </c>
      <c r="N457"/>
      <c r="O457"/>
      <c r="P457"/>
    </row>
    <row r="458" spans="2:16">
      <c r="B458" s="1">
        <v>-209.20000000000002</v>
      </c>
      <c r="C458" s="1">
        <v>-155.00000714111329</v>
      </c>
      <c r="D458"/>
      <c r="E458" s="4"/>
      <c r="K458" s="1">
        <v>64.851996009826664</v>
      </c>
      <c r="L458" s="1">
        <v>77.403999999999996</v>
      </c>
      <c r="N458"/>
      <c r="O458"/>
      <c r="P458"/>
    </row>
    <row r="459" spans="2:16">
      <c r="B459" s="1">
        <v>-435.22001708984379</v>
      </c>
      <c r="C459" s="1">
        <v>-394.77000195312502</v>
      </c>
      <c r="D459"/>
      <c r="E459" s="4"/>
      <c r="K459" s="1">
        <v>95.230003631591799</v>
      </c>
      <c r="L459" s="1">
        <v>110.09999906921387</v>
      </c>
      <c r="N459"/>
      <c r="O459"/>
      <c r="P459"/>
    </row>
    <row r="460" spans="2:16">
      <c r="B460" s="1">
        <v>-137.70000411987306</v>
      </c>
      <c r="C460" s="1">
        <v>-100.416</v>
      </c>
      <c r="D460"/>
      <c r="E460" s="4"/>
      <c r="F460" s="1"/>
      <c r="G460" s="4"/>
      <c r="K460" s="1">
        <v>109.8090994720459</v>
      </c>
      <c r="L460" s="1">
        <v>26.714838962554932</v>
      </c>
      <c r="N460"/>
      <c r="O460"/>
      <c r="P460"/>
    </row>
    <row r="461" spans="2:16">
      <c r="B461" s="1">
        <v>-173.20000173950197</v>
      </c>
      <c r="C461" s="1">
        <v>-103.34480319213867</v>
      </c>
      <c r="D461"/>
      <c r="E461" s="4"/>
      <c r="F461" s="1"/>
      <c r="G461" s="4"/>
      <c r="K461" s="1">
        <v>52.090803192138672</v>
      </c>
      <c r="L461" s="1">
        <v>70.500505340576169</v>
      </c>
      <c r="N461"/>
      <c r="O461"/>
      <c r="P461"/>
    </row>
    <row r="462" spans="2:16">
      <c r="B462" s="1">
        <v>-289.99998864746095</v>
      </c>
      <c r="C462" s="1">
        <v>-202.8999951171875</v>
      </c>
      <c r="D462"/>
      <c r="E462" s="4"/>
      <c r="F462" s="1"/>
      <c r="G462" s="4"/>
      <c r="K462" s="1">
        <v>47.500001029968267</v>
      </c>
      <c r="L462" s="1">
        <v>62.349997718811039</v>
      </c>
      <c r="N462"/>
      <c r="O462"/>
      <c r="P462"/>
    </row>
    <row r="463" spans="2:16">
      <c r="B463" s="1">
        <v>-431.00000976562501</v>
      </c>
      <c r="C463" s="1">
        <v>-404.60000146484379</v>
      </c>
      <c r="D463"/>
      <c r="E463" s="4"/>
      <c r="F463" s="1"/>
      <c r="G463" s="4"/>
      <c r="K463" s="1">
        <v>54.999998672485354</v>
      </c>
      <c r="L463" s="1">
        <v>57.950001655578617</v>
      </c>
      <c r="N463"/>
      <c r="O463"/>
      <c r="P463"/>
    </row>
    <row r="464" spans="2:16">
      <c r="B464" s="1">
        <v>-812.00001928710935</v>
      </c>
      <c r="C464" s="1">
        <v>-753.7000115966797</v>
      </c>
      <c r="D464"/>
      <c r="E464" s="4"/>
      <c r="F464" s="1"/>
      <c r="G464" s="4"/>
      <c r="K464" s="1">
        <v>63.924998939514161</v>
      </c>
      <c r="L464" s="1">
        <v>68.408401596069339</v>
      </c>
      <c r="N464" s="1"/>
      <c r="O464"/>
      <c r="P464"/>
    </row>
    <row r="465" spans="2:16">
      <c r="B465" s="1">
        <v>-359.40560638427735</v>
      </c>
      <c r="C465" s="1">
        <v>-278.65439361572265</v>
      </c>
      <c r="D465"/>
      <c r="E465" s="4"/>
      <c r="F465" s="1"/>
      <c r="G465" s="4"/>
      <c r="K465" s="1">
        <v>67.990000000000009</v>
      </c>
      <c r="L465" s="1">
        <v>80.55665191650391</v>
      </c>
      <c r="N465" s="1"/>
      <c r="O465"/>
      <c r="P465"/>
    </row>
    <row r="466" spans="2:16">
      <c r="B466" s="1">
        <v>-257.31601596069339</v>
      </c>
      <c r="C466" s="1">
        <v>-79.496000000000009</v>
      </c>
      <c r="D466"/>
      <c r="E466" s="4"/>
      <c r="F466" s="1"/>
      <c r="G466" s="4"/>
      <c r="K466" s="1">
        <v>65.270401596069334</v>
      </c>
      <c r="L466" s="1">
        <v>77.500003570556643</v>
      </c>
      <c r="N466" s="1"/>
      <c r="O466"/>
      <c r="P466"/>
    </row>
    <row r="467" spans="2:16">
      <c r="B467" s="1">
        <v>-415.99999053955082</v>
      </c>
      <c r="C467" s="1">
        <v>-329.00000671386721</v>
      </c>
      <c r="D467"/>
      <c r="E467" s="4"/>
      <c r="F467" s="1"/>
      <c r="G467" s="4"/>
      <c r="K467" s="1">
        <v>55.749999633789066</v>
      </c>
      <c r="L467" s="1">
        <v>69.245204788208014</v>
      </c>
      <c r="N467" s="1"/>
      <c r="O467"/>
      <c r="P467"/>
    </row>
    <row r="468" spans="2:16">
      <c r="B468" s="1">
        <v>-325.09678723144532</v>
      </c>
      <c r="C468" s="1">
        <v>-253.59999945068361</v>
      </c>
      <c r="D468"/>
      <c r="E468" s="4"/>
      <c r="F468" s="1"/>
      <c r="G468" s="4"/>
      <c r="K468" s="1">
        <v>67.050002944946286</v>
      </c>
      <c r="L468" s="1">
        <v>76.500249679565428</v>
      </c>
      <c r="N468" s="1"/>
      <c r="O468"/>
      <c r="P468"/>
    </row>
    <row r="469" spans="2:16">
      <c r="B469" s="1">
        <v>-224.26240957641602</v>
      </c>
      <c r="C469" s="1">
        <v>-175.50000149536135</v>
      </c>
      <c r="D469"/>
      <c r="E469" s="4"/>
      <c r="F469" s="1"/>
      <c r="G469" s="4"/>
      <c r="K469" s="1">
        <v>73.010803192138681</v>
      </c>
      <c r="L469" s="1">
        <v>77.500003570556643</v>
      </c>
      <c r="N469" s="1"/>
      <c r="O469"/>
      <c r="P469"/>
    </row>
    <row r="470" spans="2:16">
      <c r="B470" s="1">
        <v>-795.39004492187507</v>
      </c>
      <c r="C470" s="1">
        <v>-683.79996350097656</v>
      </c>
      <c r="D470"/>
      <c r="E470" s="4"/>
      <c r="F470" s="1"/>
      <c r="G470" s="4"/>
      <c r="K470" s="1">
        <v>54.183996253967287</v>
      </c>
      <c r="L470" s="1">
        <v>64.999999519348151</v>
      </c>
      <c r="N470" s="1"/>
      <c r="O470"/>
      <c r="P470"/>
    </row>
    <row r="471" spans="2:16">
      <c r="B471" s="1">
        <v>-833.84995312500007</v>
      </c>
      <c r="C471" s="1">
        <v>-717.97442553710937</v>
      </c>
      <c r="D471"/>
      <c r="E471" s="4"/>
      <c r="F471" s="1"/>
      <c r="G471" s="4"/>
      <c r="K471" s="1">
        <v>57.404497077941897</v>
      </c>
      <c r="L471" s="1">
        <v>71.755598403930662</v>
      </c>
      <c r="N471" s="1"/>
      <c r="O471"/>
      <c r="P471"/>
    </row>
    <row r="472" spans="2:16">
      <c r="B472" s="1">
        <v>-580.59997167968754</v>
      </c>
      <c r="C472" s="1">
        <v>-447.68800000000005</v>
      </c>
      <c r="D472"/>
      <c r="E472" s="4"/>
      <c r="F472" s="1"/>
      <c r="G472" s="4"/>
      <c r="K472" s="1">
        <v>43.69333443196615</v>
      </c>
      <c r="L472" s="1">
        <v>47.418666666666667</v>
      </c>
      <c r="N472" s="1"/>
      <c r="O472"/>
      <c r="P472"/>
    </row>
    <row r="473" spans="2:16">
      <c r="B473" s="1">
        <v>-935.40005615234384</v>
      </c>
      <c r="C473" s="1">
        <v>-758.99998327636717</v>
      </c>
      <c r="D473"/>
      <c r="E473" s="4"/>
      <c r="F473" s="1"/>
      <c r="G473" s="4"/>
      <c r="K473" s="1">
        <v>47.976663146972662</v>
      </c>
      <c r="L473" s="1">
        <v>60.946934397379557</v>
      </c>
      <c r="N473" s="1"/>
      <c r="O473"/>
      <c r="P473"/>
    </row>
    <row r="474" spans="2:16">
      <c r="B474" s="1">
        <v>-855.19999804687495</v>
      </c>
      <c r="C474" s="1">
        <v>-757.29997790527352</v>
      </c>
      <c r="D474"/>
      <c r="E474" s="4"/>
      <c r="F474" s="1"/>
      <c r="G474" s="4"/>
      <c r="K474" s="1">
        <v>61.833246330261247</v>
      </c>
      <c r="L474" s="1">
        <v>75.000000366210941</v>
      </c>
      <c r="N474" s="1"/>
      <c r="O474"/>
      <c r="P474"/>
    </row>
    <row r="475" spans="2:16">
      <c r="B475" s="1">
        <v>-424.03578466796876</v>
      </c>
      <c r="C475" s="1">
        <v>-284.00001287841798</v>
      </c>
      <c r="D475"/>
      <c r="E475" s="4"/>
      <c r="F475" s="1"/>
      <c r="G475" s="4"/>
      <c r="K475" s="1">
        <v>52.718335093180343</v>
      </c>
      <c r="L475" s="1">
        <v>58.166666737874351</v>
      </c>
      <c r="N475" s="1"/>
      <c r="O475"/>
      <c r="P475"/>
    </row>
    <row r="476" spans="2:16">
      <c r="B476" s="1">
        <v>-544.40003381347663</v>
      </c>
      <c r="C476" s="1">
        <v>-400.00000195312504</v>
      </c>
      <c r="D476"/>
      <c r="E476" s="4"/>
      <c r="F476" s="1"/>
      <c r="G476" s="4"/>
      <c r="K476" s="1">
        <v>40.966668100992841</v>
      </c>
      <c r="L476" s="1">
        <v>53.233333465576173</v>
      </c>
      <c r="N476" s="1"/>
      <c r="O476"/>
      <c r="P476"/>
    </row>
    <row r="477" spans="2:16">
      <c r="B477" s="1">
        <v>-530.00000897216796</v>
      </c>
      <c r="C477" s="1">
        <v>-399.00000067138672</v>
      </c>
      <c r="D477"/>
      <c r="E477" s="4"/>
      <c r="F477" s="1"/>
      <c r="G477" s="4"/>
      <c r="K477" s="1">
        <v>47.333335479736327</v>
      </c>
      <c r="L477" s="1">
        <v>58.333333618164062</v>
      </c>
      <c r="N477" s="1"/>
      <c r="O477"/>
      <c r="P477"/>
    </row>
    <row r="478" spans="2:16">
      <c r="B478" s="1">
        <v>-399.48830212402345</v>
      </c>
      <c r="C478" s="1">
        <v>-265.70000857543948</v>
      </c>
      <c r="D478"/>
      <c r="E478" s="4"/>
      <c r="F478" s="1"/>
      <c r="G478" s="4"/>
      <c r="K478" s="1">
        <v>53.159999399820968</v>
      </c>
      <c r="L478" s="1">
        <v>61.93333184814454</v>
      </c>
      <c r="N478" s="1"/>
      <c r="O478"/>
      <c r="P478"/>
    </row>
    <row r="479" spans="2:16">
      <c r="B479" s="1">
        <v>-961.09996459960939</v>
      </c>
      <c r="C479" s="1">
        <v>-791.9000158691407</v>
      </c>
      <c r="D479"/>
      <c r="E479" s="4"/>
      <c r="F479" s="1"/>
      <c r="G479" s="4"/>
      <c r="K479" s="1">
        <v>38.96666819763184</v>
      </c>
      <c r="L479" s="1">
        <v>43.190003326416019</v>
      </c>
      <c r="N479" s="1"/>
      <c r="O479"/>
      <c r="P479"/>
    </row>
    <row r="480" spans="2:16">
      <c r="B480" s="1">
        <v>-256.79999078369144</v>
      </c>
      <c r="C480" s="1">
        <v>-176.63900445556641</v>
      </c>
      <c r="D480"/>
      <c r="E480" s="4"/>
      <c r="F480" s="1"/>
      <c r="G480" s="4"/>
      <c r="K480" s="1">
        <v>54.823332417805993</v>
      </c>
      <c r="L480" s="1">
        <v>61.799996215820322</v>
      </c>
      <c r="N480" s="1"/>
      <c r="O480"/>
      <c r="P480"/>
    </row>
    <row r="481" spans="2:16">
      <c r="B481" s="1">
        <v>-988.09996728515625</v>
      </c>
      <c r="C481" s="1">
        <v>-831.99998107910164</v>
      </c>
      <c r="D481"/>
      <c r="E481" s="4"/>
      <c r="F481" s="1"/>
      <c r="G481" s="4"/>
      <c r="K481" s="1">
        <v>82.303464680989592</v>
      </c>
      <c r="L481" s="1">
        <v>37.098133865356445</v>
      </c>
      <c r="N481" s="1"/>
      <c r="O481"/>
      <c r="P481"/>
    </row>
    <row r="482" spans="2:16">
      <c r="B482" s="1">
        <v>-194.19999673461913</v>
      </c>
      <c r="C482" s="1">
        <v>-130.95919680786133</v>
      </c>
      <c r="D482"/>
      <c r="E482" s="4"/>
      <c r="F482" s="1"/>
      <c r="G482" s="4"/>
      <c r="K482" s="1">
        <v>50.068663146972654</v>
      </c>
      <c r="L482" s="1">
        <v>61.100002766927084</v>
      </c>
      <c r="N482" s="1"/>
      <c r="O482"/>
      <c r="P482"/>
    </row>
    <row r="483" spans="2:16">
      <c r="B483" s="1">
        <v>-1025.3000660400392</v>
      </c>
      <c r="C483" s="1">
        <v>-853.40001489257816</v>
      </c>
      <c r="D483"/>
      <c r="E483" s="4"/>
      <c r="F483" s="1"/>
      <c r="G483" s="4"/>
      <c r="K483" s="1">
        <v>50.486998240152992</v>
      </c>
      <c r="L483" s="1">
        <v>63.317863474527996</v>
      </c>
      <c r="N483" s="1"/>
      <c r="O483"/>
      <c r="P483"/>
    </row>
    <row r="484" spans="2:16">
      <c r="B484" s="1">
        <v>-1018.1999835205079</v>
      </c>
      <c r="C484" s="1">
        <v>-838.20000817871096</v>
      </c>
      <c r="D484"/>
      <c r="E484" s="4"/>
      <c r="F484" s="1"/>
      <c r="G484" s="4"/>
      <c r="K484" s="1">
        <v>46.566663574218751</v>
      </c>
      <c r="L484" s="1">
        <v>58.833334259033201</v>
      </c>
      <c r="N484" s="1"/>
      <c r="O484"/>
      <c r="P484"/>
    </row>
    <row r="485" spans="2:16">
      <c r="B485" s="1">
        <v>-721.70003442382813</v>
      </c>
      <c r="C485" s="1">
        <v>-550.20002209472659</v>
      </c>
      <c r="D485"/>
      <c r="E485" s="4"/>
      <c r="F485" s="1"/>
      <c r="G485" s="4"/>
      <c r="K485" s="1">
        <v>48.733333017985025</v>
      </c>
      <c r="L485" s="1">
        <v>60.666664621988936</v>
      </c>
      <c r="N485" s="1"/>
      <c r="O485"/>
      <c r="P485"/>
    </row>
    <row r="486" spans="2:16">
      <c r="B486" s="1">
        <v>-977.79995727539063</v>
      </c>
      <c r="C486" s="1">
        <v>-804.00000903320313</v>
      </c>
      <c r="D486"/>
      <c r="E486" s="4"/>
      <c r="F486" s="1"/>
      <c r="G486" s="4"/>
      <c r="K486" s="1">
        <v>66.944000000000003</v>
      </c>
      <c r="L486" s="1">
        <v>77.500003570556643</v>
      </c>
      <c r="N486" s="1"/>
      <c r="O486"/>
      <c r="P486"/>
    </row>
    <row r="487" spans="2:16">
      <c r="B487" s="1">
        <v>-868.99999658203126</v>
      </c>
      <c r="C487" s="1">
        <v>-781.99998083496098</v>
      </c>
      <c r="D487"/>
      <c r="E487" s="4"/>
      <c r="F487" s="1"/>
      <c r="G487" s="4"/>
      <c r="K487" s="1">
        <v>51.142434753417973</v>
      </c>
      <c r="L487" s="1">
        <v>65.53333539835613</v>
      </c>
      <c r="N487" s="1"/>
      <c r="O487"/>
      <c r="P487"/>
    </row>
    <row r="488" spans="2:16">
      <c r="B488" s="1">
        <v>-1040.9000477294921</v>
      </c>
      <c r="C488" s="1">
        <v>-864.00002209472655</v>
      </c>
      <c r="D488"/>
      <c r="E488" s="4"/>
      <c r="F488" s="1"/>
      <c r="G488" s="4"/>
      <c r="K488" s="1">
        <v>41.266800959269212</v>
      </c>
      <c r="L488" s="1">
        <v>61.365333333333332</v>
      </c>
      <c r="N488" s="1"/>
      <c r="O488"/>
      <c r="P488"/>
    </row>
    <row r="489" spans="2:16">
      <c r="B489" s="1">
        <v>-264.002014251709</v>
      </c>
      <c r="C489" s="1">
        <v>-164.43119680786134</v>
      </c>
      <c r="D489"/>
      <c r="E489" s="4"/>
      <c r="F489" s="1"/>
      <c r="G489" s="4"/>
      <c r="K489" s="1">
        <v>51.793333109537762</v>
      </c>
      <c r="L489" s="1">
        <v>64.999998189290366</v>
      </c>
      <c r="N489" s="1"/>
      <c r="O489"/>
      <c r="P489"/>
    </row>
    <row r="490" spans="2:16">
      <c r="B490" s="1">
        <v>-998.72085107421879</v>
      </c>
      <c r="C490" s="1">
        <v>-837.53495800781252</v>
      </c>
      <c r="D490"/>
      <c r="E490" s="4"/>
      <c r="F490" s="1"/>
      <c r="G490" s="4"/>
      <c r="K490" s="1">
        <v>53.90000098673503</v>
      </c>
      <c r="L490" s="1">
        <v>65.999999471028644</v>
      </c>
      <c r="N490" s="1"/>
      <c r="O490"/>
      <c r="P490"/>
    </row>
    <row r="491" spans="2:16">
      <c r="B491" s="1">
        <v>-959.59997863769536</v>
      </c>
      <c r="C491" s="1">
        <v>-792.59998803710937</v>
      </c>
      <c r="D491"/>
      <c r="E491" s="4"/>
      <c r="F491" s="1"/>
      <c r="G491" s="4"/>
      <c r="K491" s="1">
        <v>77.999996231079109</v>
      </c>
      <c r="L491" s="1">
        <v>79.496000000000009</v>
      </c>
      <c r="N491" s="1"/>
      <c r="O491"/>
      <c r="P491"/>
    </row>
    <row r="492" spans="2:16">
      <c r="B492" s="1">
        <v>-789.9999910888672</v>
      </c>
      <c r="C492" s="1">
        <v>-715.90004614257816</v>
      </c>
      <c r="D492"/>
      <c r="E492" s="4"/>
      <c r="F492" s="1"/>
      <c r="G492" s="4"/>
      <c r="K492" s="1">
        <v>51.10060177612305</v>
      </c>
      <c r="L492" s="1">
        <v>64.154666666666671</v>
      </c>
      <c r="N492" s="1"/>
      <c r="O492"/>
      <c r="P492"/>
    </row>
    <row r="493" spans="2:16">
      <c r="B493" s="1">
        <v>-1058.8000291748046</v>
      </c>
      <c r="C493" s="1">
        <v>-871.59999353027342</v>
      </c>
      <c r="D493"/>
      <c r="E493" s="4"/>
      <c r="F493" s="1"/>
      <c r="G493" s="4"/>
      <c r="K493" s="1">
        <v>50.319565246582037</v>
      </c>
      <c r="L493" s="1">
        <v>69.036000000000001</v>
      </c>
      <c r="N493" s="1"/>
      <c r="O493"/>
      <c r="P493"/>
    </row>
    <row r="494" spans="2:16">
      <c r="B494" s="1">
        <v>-1059.6999569091797</v>
      </c>
      <c r="C494" s="1">
        <v>-891.19998034667969</v>
      </c>
      <c r="D494"/>
      <c r="E494" s="4"/>
      <c r="F494" s="1"/>
      <c r="G494" s="4"/>
      <c r="K494" s="1">
        <v>54.633331003824871</v>
      </c>
      <c r="L494" s="1">
        <v>64.326664418538414</v>
      </c>
      <c r="N494" s="1"/>
      <c r="O494"/>
      <c r="P494"/>
    </row>
    <row r="495" spans="2:16">
      <c r="B495" s="1">
        <v>-863.70002490234378</v>
      </c>
      <c r="C495" s="1">
        <v>-698.70003686523444</v>
      </c>
      <c r="D495"/>
      <c r="E495" s="4"/>
      <c r="F495" s="1"/>
      <c r="G495" s="4"/>
      <c r="K495" s="1">
        <v>55.066663828531908</v>
      </c>
      <c r="L495" s="1">
        <v>65.549333333333337</v>
      </c>
      <c r="N495" s="1"/>
      <c r="O495"/>
      <c r="P495"/>
    </row>
    <row r="496" spans="2:16">
      <c r="B496" s="1">
        <v>-896.80001306152349</v>
      </c>
      <c r="C496" s="1">
        <v>-730.50127148437502</v>
      </c>
      <c r="D496"/>
      <c r="E496" s="4"/>
      <c r="F496" s="1"/>
      <c r="G496" s="4"/>
      <c r="K496" s="1">
        <v>54.786665384928391</v>
      </c>
      <c r="L496" s="1">
        <v>33.472000000000001</v>
      </c>
      <c r="N496" s="1"/>
      <c r="O496"/>
      <c r="P496"/>
    </row>
    <row r="497" spans="2:16">
      <c r="B497" s="1">
        <v>-118.40720478820801</v>
      </c>
      <c r="C497" s="1">
        <v>-53.299981330871582</v>
      </c>
      <c r="D497"/>
      <c r="E497" s="4"/>
      <c r="F497" s="1"/>
      <c r="G497" s="4"/>
      <c r="K497" s="1">
        <v>48.600002705891931</v>
      </c>
      <c r="L497" s="1">
        <v>56.666664815266927</v>
      </c>
      <c r="N497" s="1"/>
      <c r="O497"/>
      <c r="P497"/>
    </row>
    <row r="498" spans="2:16">
      <c r="B498" s="1">
        <v>-714.2000407714844</v>
      </c>
      <c r="C498" s="1">
        <v>-600.00000292968753</v>
      </c>
      <c r="D498"/>
      <c r="E498" s="4"/>
      <c r="F498" s="1"/>
      <c r="G498" s="4"/>
      <c r="K498" s="1">
        <v>58.994398935953775</v>
      </c>
      <c r="L498" s="1">
        <v>65.130934397379562</v>
      </c>
      <c r="N498" s="1"/>
      <c r="O498"/>
      <c r="P498"/>
    </row>
    <row r="499" spans="2:16">
      <c r="B499" s="1">
        <v>-379.07039361572265</v>
      </c>
      <c r="C499" s="1">
        <v>-276.14400000000001</v>
      </c>
      <c r="D499"/>
      <c r="E499" s="4"/>
      <c r="F499" s="1"/>
      <c r="G499" s="4"/>
      <c r="K499" s="1">
        <v>55.570000254313157</v>
      </c>
      <c r="L499" s="1">
        <v>61.633329335530597</v>
      </c>
      <c r="N499" s="1"/>
      <c r="O499"/>
      <c r="P499"/>
    </row>
    <row r="500" spans="2:16">
      <c r="B500" s="1">
        <v>-994.5369787597657</v>
      </c>
      <c r="C500" s="1">
        <v>-837.09999719238283</v>
      </c>
      <c r="D500"/>
      <c r="E500" s="4"/>
      <c r="F500" s="1"/>
      <c r="G500" s="4"/>
      <c r="K500" s="1">
        <v>46.249999427795409</v>
      </c>
      <c r="L500" s="1">
        <v>57.000001235961911</v>
      </c>
      <c r="N500" s="1"/>
      <c r="O500"/>
      <c r="P500"/>
    </row>
    <row r="501" spans="2:16">
      <c r="B501" s="1">
        <v>-447.99999963378906</v>
      </c>
      <c r="C501" s="1">
        <v>-265.00000448608398</v>
      </c>
      <c r="D501"/>
      <c r="E501" s="4"/>
      <c r="F501" s="1"/>
      <c r="G501" s="4"/>
      <c r="K501" s="1">
        <v>49.371202128092449</v>
      </c>
      <c r="L501" s="1">
        <v>62.066667480468759</v>
      </c>
      <c r="N501" s="1"/>
      <c r="O501"/>
      <c r="P501"/>
    </row>
    <row r="502" spans="2:16">
      <c r="B502" s="1">
        <v>-987.09999792480471</v>
      </c>
      <c r="C502" s="1">
        <v>-814.00002185058599</v>
      </c>
      <c r="D502"/>
      <c r="E502" s="4"/>
      <c r="F502" s="1"/>
      <c r="G502" s="4"/>
      <c r="K502" s="1">
        <v>47.335000712076827</v>
      </c>
      <c r="L502" s="1">
        <v>59.970666666666666</v>
      </c>
      <c r="N502" s="1"/>
      <c r="O502"/>
      <c r="P502"/>
    </row>
    <row r="503" spans="2:16">
      <c r="B503" s="1">
        <v>-524.67357446289066</v>
      </c>
      <c r="C503" s="1">
        <v>-386.60160638427737</v>
      </c>
      <c r="D503"/>
      <c r="E503" s="4"/>
      <c r="F503" s="1"/>
      <c r="G503" s="4"/>
      <c r="K503" s="1">
        <v>61.365333333333332</v>
      </c>
      <c r="L503" s="1">
        <v>70.012331573486335</v>
      </c>
      <c r="N503" s="1"/>
      <c r="O503"/>
      <c r="P503"/>
    </row>
    <row r="504" spans="2:16">
      <c r="B504" s="1">
        <v>-381.99921276855468</v>
      </c>
      <c r="C504" s="1">
        <v>-259.40798403930665</v>
      </c>
      <c r="D504"/>
      <c r="E504" s="4"/>
      <c r="F504" s="1"/>
      <c r="G504" s="4"/>
      <c r="K504" s="1">
        <v>56.200000742594405</v>
      </c>
      <c r="L504" s="1">
        <v>70.766665863037119</v>
      </c>
      <c r="N504" s="1"/>
      <c r="O504"/>
      <c r="P504"/>
    </row>
    <row r="505" spans="2:16">
      <c r="B505" s="1">
        <v>-995.79200000000003</v>
      </c>
      <c r="C505" s="1">
        <v>-836.09996398925796</v>
      </c>
      <c r="D505"/>
      <c r="E505" s="4"/>
      <c r="F505" s="1"/>
      <c r="G505" s="4"/>
      <c r="K505" s="1">
        <v>50.000000244140629</v>
      </c>
      <c r="L505" s="1">
        <v>60.667999999999999</v>
      </c>
      <c r="N505" s="1"/>
      <c r="O505"/>
      <c r="P505"/>
    </row>
    <row r="506" spans="2:16">
      <c r="B506" s="1">
        <v>-983.99998437500005</v>
      </c>
      <c r="C506" s="1">
        <v>-771.09857189941408</v>
      </c>
      <c r="D506"/>
      <c r="E506" s="4"/>
      <c r="F506" s="1"/>
      <c r="G506" s="4"/>
      <c r="K506" s="1">
        <v>66.971197021484372</v>
      </c>
      <c r="L506" s="1">
        <v>58.374999008178712</v>
      </c>
      <c r="N506" s="1"/>
      <c r="O506"/>
      <c r="P506"/>
    </row>
    <row r="507" spans="2:16">
      <c r="B507" s="1">
        <v>-245.60000515747072</v>
      </c>
      <c r="C507" s="1">
        <v>-129.9999990386963</v>
      </c>
      <c r="D507"/>
      <c r="E507" s="4"/>
      <c r="F507" s="1"/>
      <c r="G507" s="4"/>
      <c r="K507" s="1">
        <v>49.274973777770995</v>
      </c>
      <c r="L507" s="1">
        <v>59.625124305725102</v>
      </c>
      <c r="N507" s="1"/>
      <c r="O507"/>
      <c r="P507"/>
    </row>
    <row r="508" spans="2:16">
      <c r="B508" s="1">
        <v>-1019.2009743652344</v>
      </c>
      <c r="C508" s="1">
        <v>-802.49957617187499</v>
      </c>
      <c r="D508"/>
      <c r="E508" s="4"/>
      <c r="F508" s="1"/>
      <c r="G508" s="4"/>
      <c r="K508" s="1">
        <v>47.593000000000004</v>
      </c>
      <c r="L508" s="1">
        <v>55.249723670959476</v>
      </c>
      <c r="N508" s="1"/>
      <c r="O508"/>
      <c r="P508"/>
    </row>
    <row r="509" spans="2:16">
      <c r="B509" s="1">
        <v>-1186.7579931640626</v>
      </c>
      <c r="C509" s="1">
        <v>-965.61690466308596</v>
      </c>
      <c r="D509"/>
      <c r="E509" s="4"/>
      <c r="F509" s="1"/>
      <c r="G509" s="4"/>
      <c r="K509" s="1">
        <v>50.750001205444335</v>
      </c>
      <c r="L509" s="1">
        <v>60.877200798034671</v>
      </c>
      <c r="N509" s="1"/>
      <c r="O509"/>
      <c r="P509"/>
    </row>
    <row r="510" spans="2:16">
      <c r="B510" s="1">
        <v>-323.84160638427738</v>
      </c>
      <c r="C510" s="1">
        <v>-190.37200000000001</v>
      </c>
      <c r="D510"/>
      <c r="E510" s="4"/>
      <c r="F510" s="1"/>
      <c r="G510" s="4"/>
      <c r="K510" s="1">
        <v>45.224999710083004</v>
      </c>
      <c r="L510" s="1">
        <v>56.175000976562501</v>
      </c>
      <c r="N510" s="1"/>
      <c r="O510"/>
      <c r="P510"/>
    </row>
    <row r="511" spans="2:16">
      <c r="B511" s="1">
        <v>-979.79995983886727</v>
      </c>
      <c r="C511" s="1">
        <v>-760.69998864746094</v>
      </c>
      <c r="D511"/>
      <c r="E511" s="4"/>
      <c r="F511" s="1"/>
      <c r="G511" s="4"/>
      <c r="K511" s="1">
        <v>48.639000000000003</v>
      </c>
      <c r="L511" s="1">
        <v>66.474999015808109</v>
      </c>
      <c r="N511" s="1"/>
      <c r="O511"/>
      <c r="P511"/>
    </row>
    <row r="512" spans="2:16">
      <c r="B512" s="1">
        <v>-188.69839361572267</v>
      </c>
      <c r="C512" s="1">
        <v>-73.300002975463869</v>
      </c>
      <c r="D512"/>
      <c r="E512" s="4"/>
      <c r="F512" s="1"/>
      <c r="G512" s="4"/>
      <c r="K512" s="1">
        <v>43.999998937988281</v>
      </c>
      <c r="L512" s="1">
        <v>53.999998986816408</v>
      </c>
      <c r="N512" s="1"/>
      <c r="O512"/>
      <c r="P512"/>
    </row>
    <row r="513" spans="2:16">
      <c r="B513" s="1">
        <v>-512.95836169433596</v>
      </c>
      <c r="C513" s="1">
        <v>-312.9999862060547</v>
      </c>
      <c r="D513"/>
      <c r="E513" s="4"/>
      <c r="F513" s="1"/>
      <c r="G513" s="4"/>
      <c r="K513" s="1">
        <v>40.000000195312502</v>
      </c>
      <c r="L513" s="1">
        <v>52.800000640869143</v>
      </c>
      <c r="N513" s="1"/>
      <c r="O513"/>
      <c r="P513"/>
    </row>
    <row r="514" spans="2:16">
      <c r="B514" s="1">
        <v>-527.18403192138669</v>
      </c>
      <c r="C514" s="1">
        <v>-213.00000167846682</v>
      </c>
      <c r="D514"/>
      <c r="E514" s="4"/>
      <c r="F514" s="1"/>
      <c r="G514" s="4"/>
      <c r="K514" s="1">
        <v>42.091039361572271</v>
      </c>
      <c r="L514" s="1">
        <v>51.75607872314454</v>
      </c>
      <c r="N514" s="1"/>
      <c r="O514"/>
      <c r="P514"/>
    </row>
    <row r="515" spans="2:16">
      <c r="B515" s="1">
        <v>-797.47042553710935</v>
      </c>
      <c r="C515" s="1">
        <v>-556.05402136230475</v>
      </c>
      <c r="D515"/>
      <c r="E515" s="4"/>
      <c r="F515" s="1"/>
      <c r="G515" s="4"/>
      <c r="K515" s="1">
        <v>44.3504</v>
      </c>
      <c r="L515" s="1">
        <v>47.960000183105471</v>
      </c>
      <c r="N515" s="1"/>
      <c r="O515"/>
      <c r="P515"/>
    </row>
    <row r="516" spans="2:16">
      <c r="B516" s="1">
        <v>-858.97521276855468</v>
      </c>
      <c r="C516" s="1">
        <v>-605.59997180175787</v>
      </c>
      <c r="D516"/>
      <c r="E516" s="4"/>
      <c r="F516" s="1"/>
      <c r="G516" s="4"/>
      <c r="K516" s="1">
        <v>151.50054531860351</v>
      </c>
      <c r="L516" s="1">
        <v>146.4999962463379</v>
      </c>
      <c r="N516" s="1"/>
      <c r="O516"/>
      <c r="P516"/>
    </row>
    <row r="517" spans="2:16">
      <c r="B517" s="1">
        <v>-1687.000981201172</v>
      </c>
      <c r="C517" s="1">
        <v>-1539.0000253906251</v>
      </c>
      <c r="D517"/>
      <c r="E517" s="4"/>
      <c r="F517" s="1"/>
      <c r="G517" s="4"/>
      <c r="K517" s="1">
        <v>48.540257574462892</v>
      </c>
      <c r="L517" s="1">
        <v>58.576000000000001</v>
      </c>
      <c r="N517" s="1"/>
      <c r="O517"/>
      <c r="P517"/>
    </row>
    <row r="518" spans="2:16">
      <c r="B518" s="1">
        <v>-1039.0000229492189</v>
      </c>
      <c r="C518" s="1">
        <v>-810.8592127685547</v>
      </c>
      <c r="D518"/>
      <c r="E518" s="4"/>
      <c r="F518" s="1"/>
      <c r="G518" s="4"/>
      <c r="K518" s="1">
        <v>47.700000488281248</v>
      </c>
      <c r="L518" s="1">
        <v>57.739200000000004</v>
      </c>
      <c r="N518" s="1"/>
      <c r="O518"/>
      <c r="P518"/>
    </row>
    <row r="519" spans="2:16">
      <c r="B519" s="1">
        <v>-1143.0000285644533</v>
      </c>
      <c r="C519" s="1">
        <v>-862.322361694336</v>
      </c>
      <c r="D519"/>
      <c r="E519" s="4"/>
      <c r="F519" s="1"/>
      <c r="G519" s="4"/>
      <c r="K519" s="1">
        <v>39.747999999999998</v>
      </c>
      <c r="L519" s="1">
        <v>52.300000000000004</v>
      </c>
      <c r="N519" s="1"/>
      <c r="O519"/>
      <c r="P519"/>
    </row>
    <row r="520" spans="2:16">
      <c r="B520" s="1">
        <v>-598.29999755859376</v>
      </c>
      <c r="C520" s="1">
        <v>-343.08800000000002</v>
      </c>
      <c r="D520"/>
      <c r="E520" s="4"/>
      <c r="F520" s="1"/>
      <c r="G520" s="4"/>
      <c r="K520" s="1">
        <v>174.50000021362305</v>
      </c>
      <c r="L520" s="1">
        <v>187.23814978027343</v>
      </c>
      <c r="N520" s="1"/>
      <c r="O520"/>
      <c r="P520"/>
    </row>
    <row r="521" spans="2:16">
      <c r="B521" s="1">
        <v>-2113.0000588378907</v>
      </c>
      <c r="C521" s="1">
        <v>-2019.6169787597657</v>
      </c>
      <c r="D521"/>
      <c r="E521" s="4"/>
      <c r="F521" s="1"/>
      <c r="G521" s="4"/>
      <c r="K521" s="1">
        <v>142.50000708007812</v>
      </c>
      <c r="L521" s="1">
        <v>204.99925723266603</v>
      </c>
      <c r="N521" s="1"/>
      <c r="O521"/>
      <c r="P521"/>
    </row>
    <row r="522" spans="2:16">
      <c r="B522" s="1">
        <v>-2625.0000766601565</v>
      </c>
      <c r="C522" s="1">
        <v>-2505.9989345703125</v>
      </c>
      <c r="D522"/>
      <c r="E522" s="4"/>
      <c r="F522" s="1"/>
      <c r="G522" s="4"/>
      <c r="K522" s="1">
        <v>183.05</v>
      </c>
      <c r="L522" s="1">
        <v>198.99940914916994</v>
      </c>
      <c r="N522" s="1"/>
      <c r="O522"/>
      <c r="P522"/>
    </row>
    <row r="523" spans="2:16">
      <c r="B523" s="1">
        <v>-2499.0610126953125</v>
      </c>
      <c r="C523" s="1">
        <v>-2410.0008544921875</v>
      </c>
      <c r="D523"/>
      <c r="E523" s="4"/>
      <c r="F523" s="1"/>
      <c r="G523" s="4"/>
      <c r="K523" s="1">
        <v>195.39909170532226</v>
      </c>
      <c r="L523" s="1">
        <v>202.99930255126955</v>
      </c>
      <c r="N523" s="1"/>
      <c r="O523"/>
      <c r="P523"/>
    </row>
    <row r="524" spans="2:16">
      <c r="B524" s="1">
        <v>-2623.7990664062499</v>
      </c>
      <c r="C524" s="1">
        <v>-2531.0020629882815</v>
      </c>
      <c r="D524"/>
      <c r="E524" s="4"/>
      <c r="F524" s="1"/>
      <c r="G524" s="4"/>
      <c r="K524" s="1">
        <v>85.922621063232427</v>
      </c>
      <c r="L524" s="1">
        <v>98.252871170043946</v>
      </c>
      <c r="N524" s="1"/>
      <c r="O524"/>
      <c r="P524"/>
    </row>
    <row r="525" spans="2:16">
      <c r="B525" s="1">
        <v>-35.145598403930663</v>
      </c>
      <c r="C525" s="1">
        <v>-14.225600399017335</v>
      </c>
      <c r="D525"/>
      <c r="E525" s="4"/>
      <c r="F525" s="1"/>
      <c r="G525" s="4"/>
      <c r="K525" s="1">
        <v>97.926522872924807</v>
      </c>
      <c r="L525" s="1">
        <v>138.072</v>
      </c>
      <c r="N525" s="1"/>
      <c r="O525"/>
      <c r="P525"/>
    </row>
    <row r="526" spans="2:16">
      <c r="B526" s="1">
        <v>-35.421742340087889</v>
      </c>
      <c r="C526" s="1">
        <v>-10.46</v>
      </c>
      <c r="D526"/>
      <c r="E526" s="4"/>
      <c r="F526" s="1"/>
      <c r="G526" s="4"/>
      <c r="K526" s="1">
        <v>112.968</v>
      </c>
      <c r="L526" s="1">
        <v>125.34850234985352</v>
      </c>
      <c r="N526" s="1"/>
      <c r="O526"/>
      <c r="P526"/>
    </row>
    <row r="527" spans="2:16">
      <c r="B527" s="1">
        <v>-435.13600000000002</v>
      </c>
      <c r="C527" s="1">
        <v>-397.48</v>
      </c>
      <c r="D527"/>
      <c r="E527" s="4"/>
      <c r="F527" s="1"/>
      <c r="G527" s="4"/>
      <c r="K527" s="1">
        <v>92.048000000000002</v>
      </c>
      <c r="L527" s="1">
        <v>104.60000000000001</v>
      </c>
      <c r="N527" s="1"/>
      <c r="O527"/>
      <c r="P527"/>
    </row>
    <row r="528" spans="2:16">
      <c r="B528" s="1">
        <v>-221.75200000000001</v>
      </c>
      <c r="C528" s="1">
        <v>-208.78160638427735</v>
      </c>
      <c r="D528"/>
      <c r="E528" s="4"/>
      <c r="F528" s="1"/>
      <c r="G528" s="4"/>
      <c r="K528" s="1">
        <v>221.79799871826174</v>
      </c>
      <c r="L528" s="1">
        <v>117.152</v>
      </c>
      <c r="N528" s="1"/>
      <c r="O528"/>
      <c r="P528"/>
    </row>
    <row r="529" spans="2:16">
      <c r="B529" s="1">
        <v>-81.600010421752927</v>
      </c>
      <c r="C529" s="1">
        <v>-62.760000000000005</v>
      </c>
      <c r="D529"/>
      <c r="E529" s="4"/>
      <c r="F529" s="1"/>
      <c r="G529" s="4"/>
      <c r="K529" s="1">
        <v>92.600000579833988</v>
      </c>
      <c r="L529" s="1">
        <v>104.90000517272949</v>
      </c>
      <c r="N529" s="1"/>
      <c r="O529"/>
      <c r="P529"/>
    </row>
    <row r="530" spans="2:16">
      <c r="B530" s="1">
        <v>-56.499980644226078</v>
      </c>
      <c r="C530" s="1">
        <v>-38.500001464843749</v>
      </c>
      <c r="D530"/>
      <c r="E530" s="4"/>
      <c r="F530" s="1"/>
      <c r="G530" s="4"/>
      <c r="K530" s="1">
        <v>105.60000128173829</v>
      </c>
      <c r="L530" s="1">
        <v>127.00000317382813</v>
      </c>
      <c r="N530" s="1"/>
      <c r="O530"/>
      <c r="P530"/>
    </row>
    <row r="531" spans="2:16">
      <c r="B531" s="1">
        <v>-949.79998522949222</v>
      </c>
      <c r="C531" s="1">
        <v>-887.00001965332035</v>
      </c>
      <c r="D531"/>
      <c r="E531" s="4"/>
      <c r="F531" s="1"/>
      <c r="G531" s="4"/>
      <c r="K531" s="1">
        <v>64.851996009826664</v>
      </c>
      <c r="L531" s="1">
        <v>75.311999999999998</v>
      </c>
      <c r="N531" s="1"/>
      <c r="O531"/>
      <c r="P531"/>
    </row>
    <row r="532" spans="2:16">
      <c r="B532" s="1">
        <v>-931.00001220703132</v>
      </c>
      <c r="C532" s="1">
        <v>-870.00002978515624</v>
      </c>
      <c r="D532"/>
      <c r="E532" s="4"/>
      <c r="K532" s="1">
        <v>61.699348083496098</v>
      </c>
      <c r="L532" s="1">
        <v>65.479598403930666</v>
      </c>
      <c r="N532" s="1"/>
      <c r="O532"/>
      <c r="P532"/>
    </row>
    <row r="533" spans="2:16">
      <c r="B533" s="1">
        <v>-178.00000469970703</v>
      </c>
      <c r="C533" s="1">
        <v>-112.968</v>
      </c>
      <c r="D533"/>
      <c r="E533" s="4"/>
      <c r="K533" s="1">
        <v>69.161498931884765</v>
      </c>
      <c r="L533" s="1">
        <v>78.784695739746098</v>
      </c>
      <c r="N533" s="1"/>
      <c r="O533"/>
      <c r="P533"/>
    </row>
    <row r="534" spans="2:16">
      <c r="B534" s="1">
        <v>-1232.2010239257813</v>
      </c>
      <c r="C534" s="1">
        <v>-1129.6999189453124</v>
      </c>
      <c r="D534"/>
      <c r="E534" s="4"/>
      <c r="K534" s="1">
        <v>71.749996200561526</v>
      </c>
      <c r="L534" s="1">
        <v>80.399997711181641</v>
      </c>
      <c r="N534" s="1"/>
      <c r="O534"/>
      <c r="P534"/>
    </row>
    <row r="535" spans="2:16">
      <c r="B535" s="1">
        <v>-1069.30005859375</v>
      </c>
      <c r="C535" s="1">
        <v>-973.61685107421874</v>
      </c>
      <c r="D535"/>
      <c r="E535" s="4"/>
      <c r="K535" s="1">
        <v>71.833334960937506</v>
      </c>
      <c r="L535" s="1">
        <v>71.833334960937506</v>
      </c>
      <c r="N535" s="1"/>
      <c r="O535"/>
      <c r="P535"/>
    </row>
    <row r="536" spans="2:16">
      <c r="B536" s="1">
        <v>-1029.9999794921875</v>
      </c>
      <c r="C536" s="1">
        <v>-950.00000463867195</v>
      </c>
      <c r="D536"/>
      <c r="E536" s="4"/>
      <c r="K536" s="1">
        <v>50.000000244140629</v>
      </c>
      <c r="L536" s="1">
        <v>76.666669169108076</v>
      </c>
      <c r="N536" s="1"/>
      <c r="O536"/>
      <c r="P536"/>
    </row>
    <row r="537" spans="2:16">
      <c r="B537" s="1">
        <v>-633.99998266601563</v>
      </c>
      <c r="C537" s="1">
        <v>-633.99998266601563</v>
      </c>
      <c r="D537"/>
      <c r="E537" s="4"/>
      <c r="K537" s="1">
        <v>75.311999999999998</v>
      </c>
      <c r="L537" s="1">
        <v>84.725999999999999</v>
      </c>
      <c r="N537" s="1"/>
      <c r="O537"/>
      <c r="P537"/>
    </row>
    <row r="538" spans="2:16">
      <c r="B538" s="1">
        <v>-305.0000078735352</v>
      </c>
      <c r="C538" s="1">
        <v>103.99999763488771</v>
      </c>
      <c r="D538"/>
      <c r="E538" s="4"/>
      <c r="K538" s="1">
        <v>56.899999511718754</v>
      </c>
      <c r="L538" s="1">
        <v>68.338666666666668</v>
      </c>
      <c r="N538" s="1"/>
      <c r="O538"/>
      <c r="P538"/>
    </row>
    <row r="539" spans="2:16">
      <c r="B539" s="1">
        <v>-1243.4839572753906</v>
      </c>
      <c r="C539" s="1">
        <v>-1137.3999958496095</v>
      </c>
      <c r="D539"/>
      <c r="E539" s="4"/>
      <c r="K539" s="1">
        <v>83.68</v>
      </c>
      <c r="L539" s="1">
        <v>94.14</v>
      </c>
      <c r="N539" s="1"/>
      <c r="O539"/>
      <c r="P539"/>
    </row>
    <row r="540" spans="2:16">
      <c r="B540" s="1">
        <v>-1140.000056640625</v>
      </c>
      <c r="C540" s="1">
        <v>-953.952</v>
      </c>
      <c r="D540"/>
      <c r="E540" s="4"/>
      <c r="K540" s="1">
        <v>60.040401596069337</v>
      </c>
      <c r="L540" s="1">
        <v>89.999947769165047</v>
      </c>
      <c r="N540" s="1"/>
      <c r="O540"/>
      <c r="P540"/>
    </row>
    <row r="541" spans="2:16">
      <c r="B541" s="1">
        <v>-1164.8260852050782</v>
      </c>
      <c r="C541" s="1">
        <v>-1056.8780424804688</v>
      </c>
      <c r="D541"/>
      <c r="E541" s="4"/>
      <c r="K541" s="1">
        <v>47.666223670959475</v>
      </c>
      <c r="L541" s="1">
        <v>59.622</v>
      </c>
      <c r="N541" s="1"/>
      <c r="O541"/>
      <c r="P541"/>
    </row>
    <row r="542" spans="2:16">
      <c r="B542" s="1">
        <v>-1136.7929787597657</v>
      </c>
      <c r="C542" s="1">
        <v>-1032.6109573974609</v>
      </c>
      <c r="D542"/>
      <c r="E542" s="4"/>
      <c r="K542" s="1">
        <v>48.424999023437501</v>
      </c>
      <c r="L542" s="1">
        <v>58.366799201965335</v>
      </c>
      <c r="N542" s="1"/>
      <c r="O542"/>
      <c r="P542"/>
    </row>
    <row r="543" spans="2:16">
      <c r="B543" s="1">
        <v>-990.3527872314454</v>
      </c>
      <c r="C543" s="1">
        <v>-766.29995751953129</v>
      </c>
      <c r="E543" s="4"/>
      <c r="K543" s="1">
        <v>55.961000000000006</v>
      </c>
      <c r="L543" s="1">
        <v>52.300000000000004</v>
      </c>
      <c r="N543" s="1"/>
      <c r="O543"/>
      <c r="P543"/>
    </row>
    <row r="544" spans="2:16">
      <c r="B544" s="1">
        <v>-1043.9999974365235</v>
      </c>
      <c r="C544" s="1">
        <v>-826.34</v>
      </c>
      <c r="E544" s="4"/>
      <c r="K544" s="1">
        <v>63.999998237609852</v>
      </c>
      <c r="L544" s="1">
        <v>60.900000648498541</v>
      </c>
      <c r="N544" s="1"/>
      <c r="O544"/>
      <c r="P544"/>
    </row>
    <row r="545" spans="2:16">
      <c r="B545" s="1">
        <v>-476.976</v>
      </c>
      <c r="C545" s="1">
        <v>-304.00000659179688</v>
      </c>
      <c r="E545" s="4"/>
      <c r="K545" s="1">
        <v>49.161999999999999</v>
      </c>
      <c r="L545" s="1">
        <v>57.53</v>
      </c>
      <c r="N545" s="1"/>
      <c r="O545"/>
      <c r="P545"/>
    </row>
    <row r="546" spans="2:16">
      <c r="B546" s="1">
        <v>-815.02648596191409</v>
      </c>
      <c r="C546" s="1">
        <v>-618.00002600097662</v>
      </c>
      <c r="E546" s="4"/>
      <c r="K546" s="1">
        <v>104.49999827575684</v>
      </c>
      <c r="L546" s="1">
        <v>111.99939340209961</v>
      </c>
      <c r="N546" s="1"/>
      <c r="O546"/>
      <c r="P546"/>
    </row>
    <row r="547" spans="2:16">
      <c r="B547" s="1">
        <v>-334.72</v>
      </c>
      <c r="C547" s="1">
        <v>-230.00000750732423</v>
      </c>
      <c r="E547" s="4"/>
      <c r="K547" s="1">
        <v>129.13099514770508</v>
      </c>
      <c r="L547" s="1">
        <v>142.10150048828126</v>
      </c>
      <c r="N547" s="1"/>
      <c r="O547"/>
      <c r="P547"/>
    </row>
    <row r="548" spans="2:16">
      <c r="B548" s="1">
        <v>-1467.9999663085939</v>
      </c>
      <c r="C548" s="1">
        <v>-1385.00001953125</v>
      </c>
      <c r="E548" s="4"/>
      <c r="K548" s="1">
        <v>279.49999114990237</v>
      </c>
      <c r="L548" s="1">
        <v>265.70000857543948</v>
      </c>
      <c r="N548" s="1"/>
      <c r="O548"/>
      <c r="P548"/>
    </row>
    <row r="549" spans="2:16">
      <c r="B549" s="1">
        <v>-835.96321276855474</v>
      </c>
      <c r="C549" s="1">
        <v>-741.82321276855475</v>
      </c>
      <c r="E549" s="4"/>
      <c r="K549" s="1">
        <v>233.10000509643555</v>
      </c>
      <c r="L549" s="1">
        <v>250.6000115661621</v>
      </c>
      <c r="N549" s="1"/>
      <c r="O549"/>
      <c r="P549"/>
    </row>
    <row r="550" spans="2:16">
      <c r="B550" s="1">
        <v>-989.90001428222661</v>
      </c>
      <c r="C550" s="1">
        <v>-938.0999670410157</v>
      </c>
      <c r="E550" s="4"/>
      <c r="K550" s="1">
        <v>36.428699824015304</v>
      </c>
      <c r="L550" s="1">
        <v>60.082247873942059</v>
      </c>
      <c r="N550" s="1"/>
      <c r="O550"/>
      <c r="P550"/>
    </row>
    <row r="551" spans="2:16">
      <c r="B551" s="1">
        <v>-1702.4999636230471</v>
      </c>
      <c r="C551" s="1">
        <v>-1665.6999675292968</v>
      </c>
      <c r="E551" s="4"/>
      <c r="K551" s="1">
        <v>161.76649520874025</v>
      </c>
      <c r="L551" s="1">
        <v>174.73648980712892</v>
      </c>
      <c r="N551" s="1"/>
      <c r="O551"/>
      <c r="P551"/>
    </row>
    <row r="552" spans="2:16">
      <c r="B552" s="1">
        <v>-1408.3340424804687</v>
      </c>
      <c r="C552" s="1">
        <v>-1026.7540213623047</v>
      </c>
      <c r="E552" s="4"/>
      <c r="K552" s="1">
        <v>183.25000344848632</v>
      </c>
      <c r="L552" s="1">
        <v>185.14999630737304</v>
      </c>
      <c r="N552" s="1"/>
      <c r="O552"/>
      <c r="P552"/>
    </row>
    <row r="553" spans="2:16">
      <c r="B553" s="1">
        <v>-1060.2259575195312</v>
      </c>
      <c r="C553" s="1">
        <v>-970.26957446289066</v>
      </c>
      <c r="E553" s="4"/>
      <c r="K553" s="1">
        <v>499.988</v>
      </c>
      <c r="L553" s="1">
        <v>495.38557446289065</v>
      </c>
      <c r="N553" s="1"/>
      <c r="O553"/>
      <c r="P553"/>
    </row>
    <row r="554" spans="2:16">
      <c r="B554" s="1">
        <v>-1386.5999194335939</v>
      </c>
      <c r="C554" s="1">
        <v>-1274.4000756835937</v>
      </c>
      <c r="E554" s="4"/>
      <c r="K554" s="1">
        <v>60.842856236049109</v>
      </c>
      <c r="L554" s="1">
        <v>76.442851606096539</v>
      </c>
      <c r="N554" s="1"/>
      <c r="O554"/>
      <c r="P554"/>
    </row>
    <row r="555" spans="2:16">
      <c r="B555" s="1">
        <v>-510.44800000000004</v>
      </c>
      <c r="C555" s="1">
        <v>-476.976</v>
      </c>
      <c r="E555" s="4"/>
      <c r="K555" s="1">
        <v>135.99999874877929</v>
      </c>
      <c r="L555" s="1">
        <v>152.00000329589844</v>
      </c>
      <c r="N555" s="1"/>
      <c r="O555"/>
      <c r="P555"/>
    </row>
    <row r="556" spans="2:16">
      <c r="B556" s="1">
        <v>-2424.6001645507813</v>
      </c>
      <c r="C556" s="1">
        <v>-2025.0999238281252</v>
      </c>
      <c r="E556" s="4"/>
      <c r="K556" s="1">
        <v>68.666664235432947</v>
      </c>
      <c r="L556" s="1">
        <v>78.333332651774086</v>
      </c>
      <c r="N556" s="1"/>
      <c r="O556"/>
      <c r="P556"/>
    </row>
    <row r="557" spans="2:16">
      <c r="B557" s="1">
        <v>-2164.8001699218753</v>
      </c>
      <c r="C557" s="1">
        <v>-2058.000020263672</v>
      </c>
      <c r="E557" s="4"/>
      <c r="K557" s="1">
        <v>80.883330067952485</v>
      </c>
      <c r="L557" s="1">
        <v>93.449997945149747</v>
      </c>
      <c r="N557" s="1"/>
      <c r="O557"/>
      <c r="P557"/>
    </row>
    <row r="558" spans="2:16">
      <c r="B558" s="1">
        <v>-1982.0000505371095</v>
      </c>
      <c r="C558" s="1">
        <v>-1697.4000751953126</v>
      </c>
      <c r="E558" s="4"/>
      <c r="K558" s="1">
        <v>68.333335795084636</v>
      </c>
      <c r="L558" s="1">
        <v>78.166665771484375</v>
      </c>
      <c r="N558" s="1"/>
      <c r="O558"/>
      <c r="P558"/>
    </row>
    <row r="559" spans="2:16">
      <c r="B559" s="1">
        <v>-1977.4000510253907</v>
      </c>
      <c r="C559" s="1">
        <v>-1682.0000490722657</v>
      </c>
      <c r="E559" s="4"/>
      <c r="K559" s="1">
        <v>67.019998437499993</v>
      </c>
      <c r="L559" s="1">
        <v>91.959999121093759</v>
      </c>
      <c r="N559" s="1"/>
      <c r="O559"/>
      <c r="P559"/>
    </row>
    <row r="560" spans="2:16">
      <c r="B560" s="1">
        <v>-1976.1999345703125</v>
      </c>
      <c r="C560" s="1">
        <v>-1682.3001101074219</v>
      </c>
      <c r="E560" s="4"/>
      <c r="K560" s="1">
        <v>72.559999792480468</v>
      </c>
      <c r="L560" s="1">
        <v>84.599999902343754</v>
      </c>
      <c r="N560" s="1"/>
      <c r="O560"/>
      <c r="P560"/>
    </row>
    <row r="561" spans="2:16">
      <c r="B561" s="1">
        <v>-1725.9</v>
      </c>
      <c r="C561" s="1">
        <v>-1435.0999975585937</v>
      </c>
      <c r="E561" s="4"/>
      <c r="K561" s="1">
        <v>205.39999832153325</v>
      </c>
      <c r="L561" s="1">
        <v>223.79999636840822</v>
      </c>
      <c r="N561" s="1"/>
      <c r="O561"/>
      <c r="P561"/>
    </row>
    <row r="562" spans="2:16">
      <c r="B562" s="1">
        <v>-1722.5999670410156</v>
      </c>
      <c r="C562" s="1">
        <v>-1471.099916015625</v>
      </c>
      <c r="E562" s="4"/>
      <c r="K562" s="1">
        <v>225.89999267578125</v>
      </c>
      <c r="L562" s="1">
        <v>243.100001953125</v>
      </c>
      <c r="N562" s="1"/>
      <c r="O562"/>
      <c r="P562"/>
    </row>
    <row r="563" spans="2:16">
      <c r="B563" s="1">
        <v>-1708.6999907226564</v>
      </c>
      <c r="C563" s="1">
        <v>-1669.0000004882813</v>
      </c>
      <c r="E563" s="4"/>
      <c r="K563" s="1">
        <v>235.10000765991211</v>
      </c>
      <c r="L563" s="1">
        <v>252.3000009765625</v>
      </c>
      <c r="N563" s="1"/>
      <c r="O563"/>
      <c r="P563"/>
    </row>
    <row r="564" spans="2:16">
      <c r="B564" s="1">
        <v>-1700.4000471191407</v>
      </c>
      <c r="C564" s="1">
        <v>-1160.9999877929688</v>
      </c>
      <c r="E564" s="4"/>
      <c r="K564" s="1">
        <v>210.89998941040039</v>
      </c>
      <c r="L564" s="1">
        <v>228.39999588012697</v>
      </c>
      <c r="N564" s="1"/>
      <c r="O564"/>
      <c r="P564"/>
    </row>
    <row r="565" spans="2:16">
      <c r="B565" s="1">
        <v>-1696.5999975585937</v>
      </c>
      <c r="C565" s="1">
        <v>-1657.3000461425781</v>
      </c>
      <c r="E565" s="4"/>
      <c r="K565" s="1">
        <v>234.30000982666016</v>
      </c>
      <c r="L565" s="1">
        <v>251.89999407958985</v>
      </c>
      <c r="N565" s="1"/>
      <c r="O565"/>
      <c r="P565"/>
    </row>
    <row r="566" spans="2:16">
      <c r="B566" s="1">
        <v>-1695.4000087890627</v>
      </c>
      <c r="C566" s="1">
        <v>-1655.9999519042969</v>
      </c>
      <c r="E566" s="4"/>
      <c r="K566" s="1">
        <v>230.99999282836916</v>
      </c>
      <c r="L566" s="1">
        <v>248.10000836181641</v>
      </c>
      <c r="N566" s="1"/>
      <c r="O566"/>
      <c r="P566"/>
    </row>
    <row r="567" spans="2:16">
      <c r="B567" s="1">
        <v>-1688.6999650878906</v>
      </c>
      <c r="C567" s="1">
        <v>-1649.300035888672</v>
      </c>
      <c r="E567" s="4"/>
      <c r="K567" s="1">
        <v>231.39999972534181</v>
      </c>
      <c r="L567" s="1">
        <v>248.899990234375</v>
      </c>
      <c r="N567" s="1"/>
      <c r="O567"/>
      <c r="P567"/>
    </row>
    <row r="568" spans="2:16">
      <c r="B568" s="1">
        <v>-1687.3999985351563</v>
      </c>
      <c r="C568" s="1">
        <v>-1648.0999194335939</v>
      </c>
      <c r="E568" s="4"/>
      <c r="K568" s="1">
        <v>231.39999972534181</v>
      </c>
      <c r="L568" s="1">
        <v>248.4999992980957</v>
      </c>
      <c r="N568" s="1"/>
      <c r="O568"/>
      <c r="P568"/>
    </row>
    <row r="569" spans="2:16">
      <c r="B569" s="1">
        <v>-1668.5999616699219</v>
      </c>
      <c r="C569" s="1">
        <v>-1630.0999602050781</v>
      </c>
      <c r="E569" s="4"/>
      <c r="K569" s="1">
        <v>222.60000759887697</v>
      </c>
      <c r="L569" s="1">
        <v>239.6999912109375</v>
      </c>
      <c r="N569" s="1"/>
      <c r="O569"/>
      <c r="P569"/>
    </row>
    <row r="570" spans="2:16">
      <c r="B570" s="1">
        <v>-1666.5000451660158</v>
      </c>
      <c r="C570" s="1">
        <v>-1626.6999494628908</v>
      </c>
      <c r="E570" s="4"/>
      <c r="K570" s="1">
        <v>233.89998696899414</v>
      </c>
      <c r="L570" s="1">
        <v>251.00000250244142</v>
      </c>
      <c r="N570" s="1"/>
      <c r="O570"/>
      <c r="P570"/>
    </row>
    <row r="571" spans="2:16">
      <c r="B571" s="1">
        <v>-1663.5999233398438</v>
      </c>
      <c r="C571" s="1">
        <v>-1624.199994140625</v>
      </c>
      <c r="E571" s="4"/>
      <c r="K571" s="1">
        <v>235.10000765991211</v>
      </c>
      <c r="L571" s="1">
        <v>252.6999919128418</v>
      </c>
      <c r="N571" s="1"/>
      <c r="O571"/>
      <c r="P571"/>
    </row>
    <row r="572" spans="2:16">
      <c r="B572" s="1">
        <v>-1660.999990234375</v>
      </c>
      <c r="C572" s="1">
        <v>-1621.6999111328125</v>
      </c>
      <c r="E572" s="4"/>
      <c r="K572" s="1">
        <v>191.71925808715821</v>
      </c>
      <c r="L572" s="1">
        <v>175.91209063720703</v>
      </c>
      <c r="N572" s="1"/>
      <c r="O572"/>
      <c r="P572"/>
    </row>
    <row r="573" spans="2:16">
      <c r="B573" s="1">
        <v>-1659.0000515136719</v>
      </c>
      <c r="C573" s="1">
        <v>-1618.4000058593751</v>
      </c>
      <c r="E573" s="4"/>
      <c r="K573" s="1">
        <v>96.250003662109378</v>
      </c>
      <c r="L573" s="1">
        <v>107.00000148010254</v>
      </c>
      <c r="N573" s="1"/>
      <c r="O573"/>
      <c r="P573"/>
    </row>
    <row r="574" spans="2:16">
      <c r="B574" s="1">
        <v>-1632.1779147949219</v>
      </c>
      <c r="C574" s="1">
        <v>-1561.4689787597656</v>
      </c>
      <c r="E574" s="4"/>
      <c r="K574" s="1">
        <v>229.30000341796875</v>
      </c>
      <c r="L574" s="1">
        <v>246.39998703002931</v>
      </c>
      <c r="N574" s="1"/>
      <c r="O574"/>
      <c r="P574"/>
    </row>
    <row r="575" spans="2:16">
      <c r="B575" s="1">
        <v>-1559.8000009765626</v>
      </c>
      <c r="C575" s="1">
        <v>-1455.8999731445313</v>
      </c>
      <c r="E575" s="4"/>
      <c r="K575" s="1">
        <v>255.00000762939453</v>
      </c>
      <c r="L575" s="1">
        <v>325.09678723144532</v>
      </c>
      <c r="N575" s="1"/>
      <c r="O575"/>
      <c r="P575"/>
    </row>
    <row r="576" spans="2:16">
      <c r="B576" s="1">
        <v>-1555.5999125976564</v>
      </c>
      <c r="C576" s="1">
        <v>-1516.3000888671875</v>
      </c>
      <c r="E576" s="4"/>
      <c r="K576" s="1">
        <v>125.50000125122071</v>
      </c>
      <c r="L576" s="1">
        <v>142.00000643920899</v>
      </c>
      <c r="N576"/>
      <c r="O576"/>
      <c r="P576"/>
    </row>
    <row r="577" spans="2:19">
      <c r="B577" s="1">
        <v>-1132.0000463867189</v>
      </c>
      <c r="C577" s="1">
        <v>-1002.9050426025391</v>
      </c>
      <c r="E577" s="4"/>
      <c r="K577" s="1">
        <v>148.10000787353516</v>
      </c>
      <c r="L577" s="1">
        <v>151.46080319213868</v>
      </c>
      <c r="N577"/>
      <c r="O577"/>
      <c r="P577"/>
    </row>
    <row r="578" spans="2:19">
      <c r="B578" s="1">
        <v>-1093.7000004882814</v>
      </c>
      <c r="C578" s="1">
        <v>-1000.999974243164</v>
      </c>
      <c r="E578" s="4"/>
      <c r="K578" s="1">
        <v>133.99999618530273</v>
      </c>
      <c r="L578" s="1">
        <v>134.2604108581543</v>
      </c>
      <c r="N578"/>
      <c r="O578"/>
      <c r="P578"/>
    </row>
    <row r="579" spans="2:19">
      <c r="B579" s="1">
        <v>-654.00000830078125</v>
      </c>
      <c r="C579" s="1">
        <v>-557.29997692871098</v>
      </c>
      <c r="E579" s="4"/>
      <c r="K579" s="1">
        <v>145.19999777221679</v>
      </c>
      <c r="L579" s="1">
        <v>151.50000265502931</v>
      </c>
      <c r="N579"/>
      <c r="O579"/>
      <c r="P579"/>
    </row>
    <row r="580" spans="2:19">
      <c r="B580" s="1">
        <v>-614.99999023437499</v>
      </c>
      <c r="C580" s="1">
        <v>-447.68800000000005</v>
      </c>
      <c r="E580" s="4"/>
      <c r="K580" s="1">
        <v>256.32998028564452</v>
      </c>
      <c r="L580" s="1">
        <v>97.068803192138674</v>
      </c>
      <c r="N580"/>
      <c r="O580"/>
      <c r="P580"/>
    </row>
    <row r="581" spans="2:19">
      <c r="B581" s="1">
        <v>-181.60000292968752</v>
      </c>
      <c r="C581" s="1">
        <v>-127.19999864196778</v>
      </c>
      <c r="E581" s="4"/>
    </row>
    <row r="582" spans="2:19">
      <c r="B582" s="1">
        <v>-14.229989589691163</v>
      </c>
      <c r="C582" s="1">
        <v>38.91120079803467</v>
      </c>
      <c r="E582" s="4"/>
    </row>
    <row r="583" spans="2:19">
      <c r="C583" s="1"/>
      <c r="E583"/>
    </row>
    <row r="585" spans="2:19">
      <c r="B585" s="1"/>
      <c r="C585" s="1"/>
      <c r="D585"/>
      <c r="E585"/>
    </row>
    <row r="586" spans="2:19">
      <c r="B586" s="1"/>
      <c r="C586" s="1"/>
      <c r="D586"/>
      <c r="E586"/>
      <c r="K586" s="20">
        <f>COUNT(K588:K657)</f>
        <v>70</v>
      </c>
      <c r="N586"/>
      <c r="O586"/>
      <c r="P586"/>
    </row>
    <row r="587" spans="2:19">
      <c r="B587" s="20">
        <f>COUNT(B589:B688)</f>
        <v>100</v>
      </c>
      <c r="D587"/>
      <c r="E587"/>
      <c r="K587" s="38" t="s">
        <v>1613</v>
      </c>
      <c r="L587" s="38"/>
      <c r="N587" s="10"/>
      <c r="O587"/>
      <c r="P587"/>
    </row>
    <row r="588" spans="2:19">
      <c r="B588" s="6" t="s">
        <v>1608</v>
      </c>
      <c r="C588" s="6"/>
      <c r="D588" s="10"/>
      <c r="E588"/>
      <c r="K588" s="8">
        <v>3.4041845275313481E-2</v>
      </c>
      <c r="L588" s="8">
        <v>4.1631895681351935E-2</v>
      </c>
      <c r="N588"/>
      <c r="O588"/>
      <c r="P588"/>
      <c r="R588" s="4"/>
      <c r="S588" s="4"/>
    </row>
    <row r="589" spans="2:19">
      <c r="B589" s="1">
        <v>48.027804562435811</v>
      </c>
      <c r="C589" s="1">
        <v>49.829829143180717</v>
      </c>
      <c r="D589" s="22"/>
      <c r="E589" s="22"/>
      <c r="F589" s="10"/>
      <c r="K589" s="8">
        <v>3.9709071244688796E-2</v>
      </c>
      <c r="L589" s="8">
        <v>4.7833312476269742E-2</v>
      </c>
      <c r="N589"/>
      <c r="O589"/>
      <c r="P589"/>
      <c r="R589" s="4"/>
      <c r="S589" s="8"/>
    </row>
    <row r="590" spans="2:19">
      <c r="B590" s="1">
        <v>52.550021293863857</v>
      </c>
      <c r="C590" s="1">
        <v>54.889958916277457</v>
      </c>
      <c r="D590"/>
      <c r="E590"/>
      <c r="K590" s="8">
        <v>4.2805039040001672E-2</v>
      </c>
      <c r="L590" s="8">
        <v>4.8193256896031801E-2</v>
      </c>
      <c r="N590"/>
      <c r="O590"/>
      <c r="P590"/>
      <c r="R590" s="4"/>
      <c r="S590" s="8"/>
    </row>
    <row r="591" spans="2:19">
      <c r="B591" s="1">
        <v>52.977162837527885</v>
      </c>
      <c r="C591" s="1">
        <v>52.389863147671569</v>
      </c>
      <c r="D591" s="4"/>
      <c r="E591" s="4"/>
      <c r="K591" s="8">
        <v>4.4826222488100045E-2</v>
      </c>
      <c r="L591" s="8">
        <v>5.3344712365517924E-2</v>
      </c>
      <c r="N591"/>
      <c r="O591"/>
      <c r="P591"/>
    </row>
    <row r="592" spans="2:19">
      <c r="B592" s="1">
        <v>50.483360349924574</v>
      </c>
      <c r="C592" s="1">
        <v>51.379872908633303</v>
      </c>
      <c r="E592" s="12"/>
      <c r="K592" s="8">
        <v>4.7595533075209223E-2</v>
      </c>
      <c r="L592" s="8">
        <v>0.15683566317442107</v>
      </c>
      <c r="N592"/>
      <c r="O592"/>
      <c r="P592"/>
    </row>
    <row r="593" spans="2:16">
      <c r="B593" s="1">
        <v>144.00022282667817</v>
      </c>
      <c r="C593" s="1">
        <v>151.40910014866398</v>
      </c>
      <c r="E593" s="12"/>
      <c r="K593" s="8">
        <v>5.8056690826732676E-2</v>
      </c>
      <c r="L593" s="8">
        <v>6.6958044190127561E-2</v>
      </c>
      <c r="N593"/>
      <c r="O593"/>
      <c r="P593"/>
    </row>
    <row r="594" spans="2:16">
      <c r="B594" s="1">
        <v>50.987982246423748</v>
      </c>
      <c r="C594" s="1">
        <v>53.258551019674783</v>
      </c>
      <c r="D594"/>
      <c r="E594"/>
      <c r="K594" s="8">
        <v>5.9626452134534123E-2</v>
      </c>
      <c r="L594" s="8">
        <v>6.519174267685432E-2</v>
      </c>
      <c r="N594"/>
      <c r="O594"/>
      <c r="P594"/>
    </row>
    <row r="595" spans="2:16">
      <c r="B595" s="1">
        <v>98.001833404541017</v>
      </c>
      <c r="C595" s="1">
        <v>94.558401596069345</v>
      </c>
      <c r="D595"/>
      <c r="E595"/>
      <c r="K595" s="8">
        <v>6.0622507023909221E-2</v>
      </c>
      <c r="L595" s="8">
        <v>7.1172732110715023E-2</v>
      </c>
      <c r="N595"/>
      <c r="O595"/>
      <c r="P595"/>
    </row>
    <row r="596" spans="2:16">
      <c r="B596" s="1">
        <v>71.91956445944254</v>
      </c>
      <c r="C596" s="1">
        <v>70.554875780656729</v>
      </c>
      <c r="D596"/>
      <c r="E596"/>
      <c r="K596" s="8">
        <v>6.2398307364267422E-2</v>
      </c>
      <c r="L596" s="8">
        <v>7.2121381931582351E-2</v>
      </c>
      <c r="N596"/>
      <c r="O596"/>
      <c r="P596"/>
    </row>
    <row r="597" spans="2:16">
      <c r="B597" s="1">
        <v>86.647065558830263</v>
      </c>
      <c r="C597" s="1">
        <v>88.70958947669854</v>
      </c>
      <c r="D597"/>
      <c r="E597"/>
      <c r="K597" s="8">
        <v>6.2643115223786169E-2</v>
      </c>
      <c r="L597" s="8">
        <v>7.6411782529081596E-2</v>
      </c>
      <c r="N597"/>
      <c r="O597"/>
      <c r="P597"/>
    </row>
    <row r="598" spans="2:16">
      <c r="B598" s="1">
        <v>51.427091621695659</v>
      </c>
      <c r="C598" s="1">
        <v>49.97877690158537</v>
      </c>
      <c r="D598"/>
      <c r="E598"/>
      <c r="K598" s="8">
        <v>6.3013357655238147E-2</v>
      </c>
      <c r="L598" s="8">
        <v>8.0014040843718673E-2</v>
      </c>
      <c r="N598"/>
      <c r="O598"/>
      <c r="P598"/>
    </row>
    <row r="599" spans="2:16">
      <c r="B599" s="1">
        <v>71.669734412774119</v>
      </c>
      <c r="C599" s="1">
        <v>75.399889527910801</v>
      </c>
      <c r="D599"/>
      <c r="E599"/>
      <c r="K599" s="8">
        <v>6.4245559322906903E-2</v>
      </c>
      <c r="L599" s="8">
        <v>7.3994050594813787E-2</v>
      </c>
      <c r="N599"/>
      <c r="O599"/>
      <c r="P599"/>
    </row>
    <row r="600" spans="2:16">
      <c r="B600" s="1">
        <v>51.440022682636005</v>
      </c>
      <c r="C600" s="1">
        <v>52.469963904487862</v>
      </c>
      <c r="D600"/>
      <c r="E600"/>
      <c r="K600" s="8">
        <v>6.5938577282347227E-2</v>
      </c>
      <c r="L600" s="8">
        <v>7.7756124431630144E-2</v>
      </c>
      <c r="N600"/>
      <c r="O600"/>
      <c r="P600"/>
    </row>
    <row r="601" spans="2:16">
      <c r="B601" s="1">
        <v>72.199032039773115</v>
      </c>
      <c r="C601" s="1">
        <v>77.38077241572266</v>
      </c>
      <c r="D601"/>
      <c r="E601"/>
      <c r="K601" s="8">
        <v>6.6607563699577724E-2</v>
      </c>
      <c r="L601" s="8">
        <v>6.6607563699577724E-2</v>
      </c>
      <c r="N601"/>
      <c r="O601"/>
      <c r="P601"/>
    </row>
    <row r="602" spans="2:16">
      <c r="B602" s="1">
        <v>69.82962532672795</v>
      </c>
      <c r="C602" s="1">
        <v>72.000095081915859</v>
      </c>
      <c r="D602"/>
      <c r="E602"/>
      <c r="K602" s="8">
        <v>6.8002269847338065E-2</v>
      </c>
      <c r="L602" s="8">
        <v>8.2186551901094418E-2</v>
      </c>
      <c r="N602"/>
      <c r="O602"/>
      <c r="P602"/>
    </row>
    <row r="603" spans="2:16">
      <c r="B603" s="1">
        <v>78.500199152671058</v>
      </c>
      <c r="C603" s="1">
        <v>79.700050816726446</v>
      </c>
      <c r="D603"/>
      <c r="E603"/>
      <c r="K603" s="8">
        <v>7.0103392002197951E-2</v>
      </c>
      <c r="L603" s="8">
        <v>7.9771260159817545E-2</v>
      </c>
      <c r="N603"/>
      <c r="O603"/>
      <c r="P603"/>
    </row>
    <row r="604" spans="2:16">
      <c r="B604" s="1">
        <v>71.880085271259048</v>
      </c>
      <c r="C604" s="1">
        <v>74.999850042128372</v>
      </c>
      <c r="D604"/>
      <c r="E604"/>
      <c r="K604" s="8">
        <v>7.0196115575678134E-2</v>
      </c>
      <c r="L604" s="8">
        <v>8.1323263878511465E-2</v>
      </c>
      <c r="N604"/>
      <c r="O604"/>
      <c r="P604"/>
    </row>
    <row r="605" spans="2:16">
      <c r="B605" s="1">
        <v>76.60080517649007</v>
      </c>
      <c r="C605" s="1">
        <v>76.60080517649007</v>
      </c>
      <c r="D605"/>
      <c r="E605"/>
      <c r="K605" s="8">
        <v>7.0217126009647385E-2</v>
      </c>
      <c r="L605" s="8">
        <v>8.090593618579138E-2</v>
      </c>
      <c r="N605"/>
      <c r="O605"/>
      <c r="P605"/>
    </row>
    <row r="606" spans="2:16">
      <c r="B606" s="1">
        <v>71.384283877610116</v>
      </c>
      <c r="C606" s="1">
        <v>73.219189327959114</v>
      </c>
      <c r="D606"/>
      <c r="E606"/>
      <c r="K606" s="8">
        <v>7.0913310393760351E-2</v>
      </c>
      <c r="L606" s="8">
        <v>8.3030500122537446E-2</v>
      </c>
      <c r="N606"/>
      <c r="O606"/>
      <c r="P606"/>
    </row>
    <row r="607" spans="2:16">
      <c r="B607" s="1">
        <v>52.470050886190229</v>
      </c>
      <c r="C607" s="1">
        <v>52.929959263986241</v>
      </c>
      <c r="D607"/>
      <c r="E607"/>
      <c r="K607" s="8">
        <v>7.1713717594575233E-2</v>
      </c>
      <c r="L607" s="8">
        <v>8.1973958524111268E-2</v>
      </c>
      <c r="N607"/>
      <c r="O607"/>
      <c r="P607"/>
    </row>
    <row r="608" spans="2:16">
      <c r="B608" s="1">
        <v>72.433303619733053</v>
      </c>
      <c r="C608" s="1">
        <v>75.303962382627816</v>
      </c>
      <c r="D608"/>
      <c r="E608"/>
      <c r="K608" s="8">
        <v>7.3007784573447448E-2</v>
      </c>
      <c r="L608" s="8">
        <v>8.8620420590792531E-2</v>
      </c>
      <c r="N608"/>
      <c r="O608"/>
      <c r="P608"/>
    </row>
    <row r="609" spans="2:16">
      <c r="B609" s="1">
        <v>62.41105263356539</v>
      </c>
      <c r="C609" s="1">
        <v>69.454181078092176</v>
      </c>
      <c r="D609"/>
      <c r="E609"/>
      <c r="K609" s="8">
        <v>7.361590833610096E-2</v>
      </c>
      <c r="L609" s="8">
        <v>8.5017758528084575E-2</v>
      </c>
      <c r="N609"/>
      <c r="O609"/>
      <c r="P609"/>
    </row>
    <row r="610" spans="2:16">
      <c r="B610" s="1">
        <v>71.17025906800076</v>
      </c>
      <c r="C610" s="1">
        <v>66.000022856915209</v>
      </c>
      <c r="D610"/>
      <c r="E610"/>
      <c r="K610" s="8">
        <v>7.4603495941121034E-2</v>
      </c>
      <c r="L610" s="8">
        <v>8.7029931917061362E-2</v>
      </c>
      <c r="N610"/>
      <c r="O610"/>
      <c r="P610"/>
    </row>
    <row r="611" spans="2:16">
      <c r="B611" s="1">
        <v>75.925708882065976</v>
      </c>
      <c r="C611" s="1">
        <v>79.077598403930665</v>
      </c>
      <c r="D611"/>
      <c r="E611"/>
      <c r="K611" s="8">
        <v>7.722686801487301E-2</v>
      </c>
      <c r="L611" s="8">
        <v>9.1097961401351943E-2</v>
      </c>
      <c r="N611"/>
      <c r="O611"/>
      <c r="P611"/>
    </row>
    <row r="612" spans="2:16">
      <c r="B612" s="1">
        <v>52.259890309775521</v>
      </c>
      <c r="C612" s="1">
        <v>52.760090824222431</v>
      </c>
      <c r="D612"/>
      <c r="E612"/>
      <c r="K612" s="8">
        <v>7.7851225337224494E-2</v>
      </c>
      <c r="L612" s="8">
        <v>8.3098269308830575E-2</v>
      </c>
      <c r="N612"/>
      <c r="O612"/>
      <c r="P612"/>
    </row>
    <row r="613" spans="2:16">
      <c r="B613" s="1">
        <v>75.411245922367854</v>
      </c>
      <c r="C613" s="1">
        <v>75.897027799999989</v>
      </c>
      <c r="D613"/>
      <c r="E613"/>
      <c r="K613" s="8">
        <v>7.9714463722043855E-2</v>
      </c>
      <c r="L613" s="8">
        <v>9.0385151647363049E-2</v>
      </c>
      <c r="N613"/>
      <c r="O613"/>
      <c r="P613"/>
    </row>
    <row r="614" spans="2:16">
      <c r="B614" s="1">
        <v>75.273297999999997</v>
      </c>
      <c r="C614" s="1">
        <v>76.520642261349209</v>
      </c>
      <c r="D614"/>
      <c r="E614"/>
      <c r="K614" s="8">
        <v>8.0507189301000301E-2</v>
      </c>
      <c r="L614" s="8">
        <v>9.8920484020832783E-2</v>
      </c>
      <c r="N614"/>
      <c r="O614"/>
      <c r="P614"/>
    </row>
    <row r="615" spans="2:16">
      <c r="B615" s="1">
        <v>71.000203294942068</v>
      </c>
      <c r="C615" s="1">
        <v>77.000253202176651</v>
      </c>
      <c r="D615"/>
      <c r="E615"/>
      <c r="K615" s="8">
        <v>8.5719798782054213E-2</v>
      </c>
      <c r="L615" s="8">
        <v>9.3500359098739022E-2</v>
      </c>
      <c r="N615"/>
      <c r="O615"/>
      <c r="P615"/>
    </row>
    <row r="616" spans="2:16">
      <c r="B616" s="1">
        <v>74.000008185075814</v>
      </c>
      <c r="C616" s="1">
        <v>77.000531115396498</v>
      </c>
      <c r="D616"/>
      <c r="E616"/>
      <c r="K616" s="8">
        <v>8.6253199617076143E-2</v>
      </c>
      <c r="L616" s="8">
        <v>9.7455753358257083E-2</v>
      </c>
      <c r="N616"/>
      <c r="O616"/>
      <c r="P616"/>
    </row>
    <row r="617" spans="2:16">
      <c r="B617" s="1">
        <v>75.849451984080517</v>
      </c>
      <c r="C617" s="1">
        <v>76.266375882857801</v>
      </c>
      <c r="D617"/>
      <c r="E617"/>
      <c r="K617" s="8">
        <v>8.7069910328794409E-2</v>
      </c>
      <c r="L617" s="8">
        <v>0.12066319329126536</v>
      </c>
      <c r="N617"/>
      <c r="O617"/>
      <c r="P617"/>
    </row>
    <row r="618" spans="2:16">
      <c r="B618" s="1">
        <v>77.093074777220323</v>
      </c>
      <c r="C618" s="1">
        <v>79.594577006457968</v>
      </c>
      <c r="D618"/>
      <c r="E618"/>
      <c r="K618" s="8">
        <v>8.8663360374370684E-2</v>
      </c>
      <c r="L618" s="8">
        <v>0.10320347093256392</v>
      </c>
      <c r="N618"/>
      <c r="O618"/>
      <c r="P618"/>
    </row>
    <row r="619" spans="2:16">
      <c r="B619" s="1">
        <v>71.339639649370682</v>
      </c>
      <c r="C619" s="1">
        <v>71.900108965205888</v>
      </c>
      <c r="D619"/>
      <c r="E619"/>
      <c r="K619" s="8">
        <v>8.9826163019075311E-2</v>
      </c>
      <c r="L619" s="8">
        <v>0.11398627974345175</v>
      </c>
      <c r="N619"/>
      <c r="O619"/>
      <c r="P619"/>
    </row>
    <row r="620" spans="2:16">
      <c r="B620" s="1">
        <v>78.050742830420347</v>
      </c>
      <c r="C620" s="1">
        <v>78.965088278146936</v>
      </c>
      <c r="D620"/>
      <c r="E620"/>
      <c r="K620" s="8">
        <v>9.162403724924495E-2</v>
      </c>
      <c r="L620" s="8">
        <v>0.10350513597570649</v>
      </c>
      <c r="N620"/>
      <c r="O620"/>
      <c r="P620"/>
    </row>
    <row r="621" spans="2:16">
      <c r="B621" s="1">
        <v>73.905842798609953</v>
      </c>
      <c r="C621" s="1">
        <v>75.316383368212882</v>
      </c>
      <c r="D621"/>
      <c r="E621"/>
      <c r="K621" s="8">
        <v>9.1820408502158751E-2</v>
      </c>
      <c r="L621" s="8">
        <v>0.12420352418043118</v>
      </c>
      <c r="N621"/>
      <c r="O621"/>
      <c r="P621"/>
    </row>
    <row r="622" spans="2:16">
      <c r="B622" s="1">
        <v>72.856156706464915</v>
      </c>
      <c r="C622" s="1">
        <v>75.06057384476405</v>
      </c>
      <c r="D622"/>
      <c r="E622"/>
      <c r="K622" s="8">
        <v>9.2944228588368843E-2</v>
      </c>
      <c r="L622" s="8">
        <v>0.10906564817889959</v>
      </c>
      <c r="N622"/>
      <c r="O622"/>
      <c r="P622"/>
    </row>
    <row r="623" spans="2:16">
      <c r="B623" s="1">
        <v>75.588110878341297</v>
      </c>
      <c r="C623" s="1">
        <v>76.741774002743995</v>
      </c>
      <c r="D623"/>
      <c r="E623"/>
      <c r="K623" s="8">
        <v>9.3545774984685345E-2</v>
      </c>
      <c r="L623" s="8">
        <v>0.1343980593114516</v>
      </c>
      <c r="N623"/>
      <c r="O623"/>
      <c r="P623"/>
    </row>
    <row r="624" spans="2:16">
      <c r="B624" s="1">
        <v>93.199739476227492</v>
      </c>
      <c r="C624" s="1">
        <v>101.65343927690105</v>
      </c>
      <c r="D624"/>
      <c r="E624"/>
      <c r="K624" s="8">
        <v>9.354880822359958E-2</v>
      </c>
      <c r="L624" s="8">
        <v>0.10516887471456615</v>
      </c>
      <c r="N624"/>
      <c r="O624"/>
      <c r="P624"/>
    </row>
    <row r="625" spans="2:16">
      <c r="B625" s="1">
        <v>106.93894193876847</v>
      </c>
      <c r="C625" s="1">
        <v>110.62721842396863</v>
      </c>
      <c r="D625"/>
      <c r="E625"/>
      <c r="K625" s="8">
        <v>9.4062925800568506E-2</v>
      </c>
      <c r="L625" s="8">
        <v>0.13517706707300686</v>
      </c>
      <c r="N625"/>
      <c r="O625"/>
      <c r="P625"/>
    </row>
    <row r="626" spans="2:16">
      <c r="B626" s="1">
        <v>75.064728879187584</v>
      </c>
      <c r="C626" s="1">
        <v>75.942168328096685</v>
      </c>
      <c r="D626"/>
      <c r="E626"/>
      <c r="K626" s="8">
        <v>9.5583383276360498E-2</v>
      </c>
      <c r="L626" s="8">
        <v>0.1160833233143221</v>
      </c>
      <c r="N626"/>
      <c r="O626"/>
      <c r="P626"/>
    </row>
    <row r="627" spans="2:16">
      <c r="B627" s="1">
        <v>94.995934850928549</v>
      </c>
      <c r="C627" s="1">
        <v>103.00023484141371</v>
      </c>
      <c r="D627"/>
      <c r="E627"/>
      <c r="K627" s="8">
        <v>9.6845857634241084E-2</v>
      </c>
      <c r="L627" s="8">
        <v>0.14455840462937675</v>
      </c>
      <c r="N627"/>
      <c r="O627"/>
      <c r="P627"/>
    </row>
    <row r="628" spans="2:16">
      <c r="B628" s="1">
        <v>91.800324266529927</v>
      </c>
      <c r="C628" s="1">
        <v>96.460323118503027</v>
      </c>
      <c r="D628"/>
      <c r="E628"/>
      <c r="K628" s="8">
        <v>9.7009194740251409E-2</v>
      </c>
      <c r="L628" s="8">
        <v>0.11289534853813323</v>
      </c>
      <c r="N628"/>
      <c r="O628"/>
      <c r="P628"/>
    </row>
    <row r="629" spans="2:16">
      <c r="B629" s="1">
        <v>100.00137586032798</v>
      </c>
      <c r="C629" s="1">
        <v>102.00117877417517</v>
      </c>
      <c r="D629"/>
      <c r="E629"/>
      <c r="K629" s="8">
        <v>9.8830977729887456E-2</v>
      </c>
      <c r="L629" s="8">
        <v>0.11701910675950676</v>
      </c>
      <c r="N629"/>
      <c r="O629"/>
      <c r="P629"/>
    </row>
    <row r="630" spans="2:16">
      <c r="B630" s="1">
        <v>96.941285388035723</v>
      </c>
      <c r="C630" s="1">
        <v>100.00160158636953</v>
      </c>
      <c r="D630"/>
      <c r="E630"/>
      <c r="K630" s="8">
        <v>0.10041457264535711</v>
      </c>
      <c r="L630" s="8">
        <v>0.11065012700749711</v>
      </c>
      <c r="N630"/>
      <c r="O630"/>
      <c r="P630"/>
    </row>
    <row r="631" spans="2:16">
      <c r="B631" s="1">
        <v>85.842013047673589</v>
      </c>
      <c r="C631" s="1">
        <v>105.30711201921117</v>
      </c>
      <c r="D631"/>
      <c r="E631"/>
      <c r="K631" s="8">
        <v>0.10066339991442108</v>
      </c>
      <c r="L631" s="8">
        <v>0.12029915034257258</v>
      </c>
      <c r="N631"/>
      <c r="O631"/>
      <c r="P631"/>
    </row>
    <row r="632" spans="2:16">
      <c r="B632" s="1">
        <v>121.33999815368652</v>
      </c>
      <c r="C632" s="1">
        <v>100.36956079213867</v>
      </c>
      <c r="D632"/>
      <c r="E632"/>
      <c r="K632" s="8">
        <v>0.10100387404202874</v>
      </c>
      <c r="L632" s="8">
        <v>0.11594617731128483</v>
      </c>
      <c r="N632"/>
      <c r="O632"/>
      <c r="P632"/>
    </row>
    <row r="633" spans="2:16">
      <c r="B633" s="1">
        <v>108.9706255250526</v>
      </c>
      <c r="C633" s="1">
        <v>102.93000073242187</v>
      </c>
      <c r="D633"/>
      <c r="E633"/>
      <c r="K633" s="8">
        <v>0.1012701916024287</v>
      </c>
      <c r="L633" s="8">
        <v>0.11492505897345597</v>
      </c>
      <c r="N633"/>
      <c r="O633"/>
      <c r="P633"/>
    </row>
    <row r="634" spans="2:16">
      <c r="B634" s="1">
        <v>98.246181306362672</v>
      </c>
      <c r="C634" s="1">
        <v>99.205392789185225</v>
      </c>
      <c r="D634"/>
      <c r="E634"/>
      <c r="K634" s="8">
        <v>0.1018911386967418</v>
      </c>
      <c r="L634" s="8">
        <v>0.11899873304057959</v>
      </c>
      <c r="N634"/>
      <c r="O634"/>
      <c r="P634"/>
    </row>
    <row r="635" spans="2:16">
      <c r="B635" s="1">
        <v>97.150117678513482</v>
      </c>
      <c r="C635" s="1">
        <v>101.80070209624121</v>
      </c>
      <c r="D635"/>
      <c r="E635"/>
      <c r="K635" s="8">
        <v>0.10214068365131884</v>
      </c>
      <c r="L635" s="8">
        <v>0.11970616730936506</v>
      </c>
      <c r="N635"/>
      <c r="O635"/>
      <c r="P635"/>
    </row>
    <row r="636" spans="2:16">
      <c r="B636" s="1">
        <v>102.99999635314941</v>
      </c>
      <c r="C636" s="1">
        <v>148.00058871459962</v>
      </c>
      <c r="D636"/>
      <c r="E636"/>
      <c r="K636" s="8">
        <v>0.10309595221540814</v>
      </c>
      <c r="L636" s="8">
        <v>0.12176331975395877</v>
      </c>
      <c r="N636"/>
      <c r="O636"/>
      <c r="P636"/>
    </row>
    <row r="637" spans="2:16">
      <c r="B637" s="1">
        <v>80.229001225310327</v>
      </c>
      <c r="C637" s="1">
        <v>80.998044891357424</v>
      </c>
      <c r="D637"/>
      <c r="E637"/>
      <c r="K637" s="8">
        <v>0.10379000401261605</v>
      </c>
      <c r="L637" s="8">
        <v>0.12148942764997595</v>
      </c>
      <c r="N637"/>
      <c r="O637"/>
      <c r="P637"/>
    </row>
    <row r="638" spans="2:16">
      <c r="B638" s="1">
        <v>99.101989029354542</v>
      </c>
      <c r="C638" s="1">
        <v>99.136188519906497</v>
      </c>
      <c r="D638"/>
      <c r="E638"/>
      <c r="K638" s="8">
        <v>0.1059803621838338</v>
      </c>
      <c r="L638" s="8">
        <v>0.11957967017235666</v>
      </c>
      <c r="N638"/>
      <c r="O638"/>
      <c r="P638"/>
    </row>
    <row r="639" spans="2:16">
      <c r="B639" s="1">
        <v>92.379483234820498</v>
      </c>
      <c r="C639" s="1">
        <v>95.720852499030016</v>
      </c>
      <c r="D639"/>
      <c r="E639"/>
      <c r="K639" s="8">
        <v>0.11024118582740478</v>
      </c>
      <c r="L639" s="8">
        <v>0.13026026262037441</v>
      </c>
      <c r="N639"/>
      <c r="O639"/>
      <c r="P639"/>
    </row>
    <row r="640" spans="2:16">
      <c r="B640" s="1">
        <v>98.299402969825906</v>
      </c>
      <c r="C640" s="1">
        <v>97.282838232872109</v>
      </c>
      <c r="D640"/>
      <c r="E640"/>
      <c r="K640" s="8">
        <v>0.11082049005858614</v>
      </c>
      <c r="L640" s="8">
        <v>0.13708054044252541</v>
      </c>
      <c r="N640"/>
      <c r="O640"/>
      <c r="P640"/>
    </row>
    <row r="641" spans="2:16">
      <c r="B641" s="1">
        <v>101.61702039213867</v>
      </c>
      <c r="C641" s="1">
        <v>107.8667017322998</v>
      </c>
      <c r="D641"/>
      <c r="E641"/>
      <c r="K641" s="8">
        <v>0.11737773834791403</v>
      </c>
      <c r="L641" s="8">
        <v>0.13319273363256856</v>
      </c>
      <c r="N641"/>
      <c r="O641"/>
      <c r="P641"/>
    </row>
    <row r="642" spans="2:16">
      <c r="B642" s="1">
        <v>104.41158634797925</v>
      </c>
      <c r="C642" s="1">
        <v>128.39710014866398</v>
      </c>
      <c r="D642"/>
      <c r="E642"/>
      <c r="K642" s="8">
        <v>0.11837970488803304</v>
      </c>
      <c r="L642" s="8">
        <v>0.1392522787726046</v>
      </c>
      <c r="N642"/>
      <c r="O642"/>
      <c r="P642"/>
    </row>
    <row r="643" spans="2:16">
      <c r="B643" s="1">
        <v>100.41144174987144</v>
      </c>
      <c r="C643" s="1">
        <v>101.67868473294286</v>
      </c>
      <c r="D643"/>
      <c r="E643"/>
      <c r="K643" s="8">
        <v>0.12063992133873186</v>
      </c>
      <c r="L643" s="8">
        <v>0.13798906229829655</v>
      </c>
      <c r="N643"/>
      <c r="O643"/>
      <c r="P643"/>
    </row>
    <row r="644" spans="2:16">
      <c r="B644" s="1">
        <v>87.8644656408282</v>
      </c>
      <c r="C644" s="1">
        <v>100.83181474844783</v>
      </c>
      <c r="D644"/>
      <c r="E644"/>
      <c r="K644" s="8">
        <v>0.12165158017822653</v>
      </c>
      <c r="L644" s="8">
        <v>0.11417168574398442</v>
      </c>
      <c r="N644"/>
      <c r="O644"/>
      <c r="P644"/>
    </row>
    <row r="645" spans="2:16">
      <c r="B645" s="1">
        <v>102.52568618409707</v>
      </c>
      <c r="C645" s="1">
        <v>104.5484375016399</v>
      </c>
      <c r="D645"/>
      <c r="E645"/>
      <c r="K645" s="8">
        <v>0.13001209605011552</v>
      </c>
      <c r="L645" s="8">
        <v>0.15021079557265196</v>
      </c>
      <c r="N645"/>
      <c r="O645"/>
      <c r="P645"/>
    </row>
    <row r="646" spans="2:16">
      <c r="B646" s="1">
        <v>101.84891495724132</v>
      </c>
      <c r="C646" s="1">
        <v>109.22879896806259</v>
      </c>
      <c r="D646"/>
      <c r="E646"/>
      <c r="K646" s="8">
        <v>0.13363462744100699</v>
      </c>
      <c r="L646" s="8">
        <v>0.17308650832939793</v>
      </c>
      <c r="N646"/>
      <c r="O646"/>
      <c r="P646"/>
    </row>
    <row r="647" spans="2:16">
      <c r="B647" s="1">
        <v>92.870201033258354</v>
      </c>
      <c r="C647" s="1">
        <v>95.999476180695481</v>
      </c>
      <c r="D647"/>
      <c r="E647"/>
      <c r="K647" s="8">
        <v>0.13525196558584734</v>
      </c>
      <c r="L647" s="8">
        <v>0.16156330157356624</v>
      </c>
      <c r="N647"/>
      <c r="O647"/>
      <c r="P647"/>
    </row>
    <row r="648" spans="2:16">
      <c r="B648" s="1">
        <v>100.43154651097259</v>
      </c>
      <c r="C648" s="1">
        <v>100.8249832904728</v>
      </c>
      <c r="D648"/>
      <c r="E648"/>
      <c r="K648" s="8">
        <v>0.13723300902220123</v>
      </c>
      <c r="L648" s="8">
        <v>0.17230557019364148</v>
      </c>
      <c r="N648"/>
      <c r="O648"/>
      <c r="P648"/>
    </row>
    <row r="649" spans="2:16">
      <c r="B649" s="1">
        <v>129.70057330521905</v>
      </c>
      <c r="C649" s="1">
        <v>131.9988568302164</v>
      </c>
      <c r="D649"/>
      <c r="E649"/>
      <c r="K649" s="8">
        <v>0.13805723538607095</v>
      </c>
      <c r="L649" s="8">
        <v>0.17141502849314566</v>
      </c>
      <c r="N649"/>
      <c r="O649"/>
      <c r="P649"/>
    </row>
    <row r="650" spans="2:16">
      <c r="B650" s="1">
        <v>118.41000588989259</v>
      </c>
      <c r="C650" s="1">
        <v>99.068948259867852</v>
      </c>
      <c r="D650"/>
      <c r="E650"/>
      <c r="K650" s="8">
        <v>0.16164140610416858</v>
      </c>
      <c r="L650" s="8">
        <v>0.1931687708279268</v>
      </c>
      <c r="N650"/>
      <c r="O650"/>
      <c r="P650"/>
    </row>
    <row r="651" spans="2:16">
      <c r="B651" s="1">
        <v>106.84265410870472</v>
      </c>
      <c r="C651" s="1">
        <v>105.98977110838064</v>
      </c>
      <c r="D651"/>
      <c r="E651"/>
      <c r="K651" s="8">
        <v>0.18707825197230929</v>
      </c>
      <c r="L651" s="8">
        <v>0.15962340760996754</v>
      </c>
      <c r="N651"/>
      <c r="O651"/>
      <c r="P651"/>
    </row>
    <row r="652" spans="2:16">
      <c r="B652" s="1">
        <v>98.321875009840781</v>
      </c>
      <c r="C652" s="1">
        <v>102.23399546075659</v>
      </c>
      <c r="D652"/>
      <c r="E652"/>
      <c r="K652" s="8">
        <v>0.20535485525152411</v>
      </c>
      <c r="L652" s="8">
        <v>0.22062253372582075</v>
      </c>
      <c r="N652"/>
      <c r="O652"/>
      <c r="P652"/>
    </row>
    <row r="653" spans="2:16">
      <c r="B653" s="1">
        <v>121.99596312881252</v>
      </c>
      <c r="C653" s="1">
        <v>128.63637327027399</v>
      </c>
      <c r="D653"/>
      <c r="E653"/>
      <c r="K653" s="8">
        <v>0.21274398852630252</v>
      </c>
      <c r="L653" s="8">
        <v>0.22332791781684966</v>
      </c>
      <c r="N653"/>
      <c r="O653"/>
      <c r="P653"/>
    </row>
    <row r="654" spans="2:16">
      <c r="B654" s="1">
        <v>125.51189897451782</v>
      </c>
      <c r="C654" s="1">
        <v>125.53887663303071</v>
      </c>
      <c r="D654"/>
      <c r="E654"/>
      <c r="K654" s="8">
        <v>0.21516885426748164</v>
      </c>
      <c r="L654" s="8">
        <v>0.24261431418133508</v>
      </c>
      <c r="N654"/>
      <c r="O654"/>
      <c r="P654"/>
    </row>
    <row r="655" spans="2:16">
      <c r="B655" s="1">
        <v>120.77787053294199</v>
      </c>
      <c r="C655" s="1">
        <v>128.11383731248284</v>
      </c>
      <c r="D655"/>
      <c r="E655"/>
      <c r="K655" s="8">
        <v>0.22939867054473392</v>
      </c>
      <c r="L655" s="8">
        <v>0.24701593765342245</v>
      </c>
      <c r="N655"/>
      <c r="O655"/>
      <c r="P655"/>
    </row>
    <row r="656" spans="2:16">
      <c r="B656" s="1">
        <v>120.7654337273909</v>
      </c>
      <c r="C656" s="1">
        <v>125.18855534280394</v>
      </c>
      <c r="D656"/>
      <c r="E656"/>
      <c r="K656" s="8">
        <v>5.0783000034190701E-2</v>
      </c>
      <c r="L656" s="8">
        <v>5.6068921159023871E-2</v>
      </c>
      <c r="N656"/>
      <c r="O656"/>
      <c r="P656"/>
    </row>
    <row r="657" spans="2:16">
      <c r="B657" s="1">
        <v>138.49040957641603</v>
      </c>
      <c r="C657" s="1">
        <v>129.55146772972603</v>
      </c>
      <c r="D657"/>
      <c r="E657"/>
      <c r="K657" s="8">
        <v>8.3212105777842688E-2</v>
      </c>
      <c r="L657" s="8">
        <v>7.9865478063614992E-2</v>
      </c>
      <c r="N657"/>
      <c r="O657"/>
      <c r="P657"/>
    </row>
    <row r="658" spans="2:16">
      <c r="B658" s="1">
        <v>116.80025531825905</v>
      </c>
      <c r="C658" s="1">
        <v>121.00014561896884</v>
      </c>
      <c r="D658"/>
      <c r="E658"/>
    </row>
    <row r="659" spans="2:16">
      <c r="B659" s="1">
        <v>133.90652324770753</v>
      </c>
      <c r="C659" s="1">
        <v>134.92999386596679</v>
      </c>
      <c r="D659"/>
      <c r="E659"/>
    </row>
    <row r="660" spans="2:16">
      <c r="B660" s="1">
        <v>155.6412833171789</v>
      </c>
      <c r="C660" s="1">
        <v>155.46748746304891</v>
      </c>
      <c r="D660"/>
      <c r="E660"/>
    </row>
    <row r="661" spans="2:16">
      <c r="B661" s="1">
        <v>147.90093887004937</v>
      </c>
      <c r="C661" s="1">
        <v>147.90401055908202</v>
      </c>
      <c r="D661"/>
      <c r="E661"/>
    </row>
    <row r="662" spans="2:16">
      <c r="B662" s="1">
        <v>147.89998846435549</v>
      </c>
      <c r="C662" s="1">
        <v>155.71086983162766</v>
      </c>
      <c r="D662"/>
      <c r="E662"/>
    </row>
    <row r="663" spans="2:16">
      <c r="B663" s="1">
        <v>144.57808002083232</v>
      </c>
      <c r="C663" s="1">
        <v>160.63771630860563</v>
      </c>
      <c r="D663"/>
      <c r="E663"/>
    </row>
    <row r="664" spans="2:16">
      <c r="B664" s="1">
        <v>155.67392656127839</v>
      </c>
      <c r="C664" s="1">
        <v>161.55747325945208</v>
      </c>
      <c r="D664"/>
      <c r="E664"/>
    </row>
    <row r="665" spans="2:16">
      <c r="B665" s="1">
        <v>175.41975524047447</v>
      </c>
      <c r="C665" s="1">
        <v>182.15014504838558</v>
      </c>
      <c r="D665"/>
      <c r="E665"/>
    </row>
    <row r="666" spans="2:16">
      <c r="B666" s="1">
        <v>51.843063503083648</v>
      </c>
      <c r="C666" s="1">
        <v>52.164817642725019</v>
      </c>
      <c r="D666"/>
      <c r="E666"/>
    </row>
    <row r="667" spans="2:16">
      <c r="B667" s="1">
        <v>49.371200798034671</v>
      </c>
      <c r="C667" s="1">
        <v>49.538560638427739</v>
      </c>
      <c r="D667"/>
      <c r="E667"/>
    </row>
    <row r="668" spans="2:16">
      <c r="B668" s="1">
        <v>50.731000000000002</v>
      </c>
      <c r="C668" s="1">
        <v>57.881450477600097</v>
      </c>
      <c r="D668"/>
      <c r="E668"/>
    </row>
    <row r="669" spans="2:16">
      <c r="B669" s="1">
        <v>70.398148881305318</v>
      </c>
      <c r="C669" s="1">
        <v>72.998250106811525</v>
      </c>
      <c r="D669"/>
      <c r="E669"/>
    </row>
    <row r="670" spans="2:16">
      <c r="B670" s="1">
        <v>71.56995342338405</v>
      </c>
      <c r="C670" s="1">
        <v>72.975089330085666</v>
      </c>
      <c r="D670"/>
      <c r="E670"/>
    </row>
    <row r="671" spans="2:16">
      <c r="B671" s="1">
        <v>91.265252163147224</v>
      </c>
      <c r="C671" s="1">
        <v>93.459616731120704</v>
      </c>
      <c r="D671"/>
      <c r="E671"/>
    </row>
    <row r="672" spans="2:16">
      <c r="B672" s="1">
        <v>94.726677165090734</v>
      </c>
      <c r="C672" s="1">
        <v>97.897048385310981</v>
      </c>
      <c r="D672"/>
      <c r="E672"/>
    </row>
    <row r="673" spans="2:5">
      <c r="B673" s="1">
        <v>95.00983164983721</v>
      </c>
      <c r="C673" s="1">
        <v>98.210513895145652</v>
      </c>
      <c r="D673"/>
      <c r="E673"/>
    </row>
    <row r="674" spans="2:5">
      <c r="B674" s="1">
        <v>99.960061427908485</v>
      </c>
      <c r="C674" s="1">
        <v>99.960061427908485</v>
      </c>
      <c r="D674"/>
      <c r="E674"/>
    </row>
    <row r="675" spans="2:5">
      <c r="B675" s="1">
        <v>107.80892056953007</v>
      </c>
      <c r="C675" s="1">
        <v>111.12463255851733</v>
      </c>
      <c r="D675"/>
      <c r="E675"/>
    </row>
    <row r="676" spans="2:5">
      <c r="B676" s="1">
        <v>116.93482601325259</v>
      </c>
      <c r="C676" s="1">
        <v>121.12104664959894</v>
      </c>
      <c r="D676"/>
      <c r="E676"/>
    </row>
    <row r="677" spans="2:5">
      <c r="B677" s="1">
        <v>120.10170372009277</v>
      </c>
      <c r="C677" s="1">
        <v>120.91760638427735</v>
      </c>
      <c r="D677"/>
      <c r="E677"/>
    </row>
    <row r="678" spans="2:5">
      <c r="B678" s="1">
        <v>120.47119838979907</v>
      </c>
      <c r="C678" s="1">
        <v>127.61178946967621</v>
      </c>
      <c r="D678"/>
      <c r="E678"/>
    </row>
    <row r="679" spans="2:5">
      <c r="B679" s="1">
        <v>121.26633320786134</v>
      </c>
      <c r="C679" s="1">
        <v>127.1758328926237</v>
      </c>
      <c r="D679"/>
      <c r="E679"/>
    </row>
    <row r="680" spans="2:5">
      <c r="B680" s="1">
        <v>129.65605231047113</v>
      </c>
      <c r="C680" s="1">
        <v>127.99891801482606</v>
      </c>
      <c r="D680"/>
      <c r="E680"/>
    </row>
    <row r="681" spans="2:5">
      <c r="B681" s="1">
        <v>145.24576247251036</v>
      </c>
      <c r="C681" s="1">
        <v>131.49803010291441</v>
      </c>
      <c r="D681"/>
      <c r="E681"/>
    </row>
    <row r="682" spans="2:5">
      <c r="B682" s="1">
        <v>146.40903520786134</v>
      </c>
      <c r="C682" s="1">
        <v>118.40720478820801</v>
      </c>
      <c r="D682"/>
      <c r="E682"/>
    </row>
    <row r="683" spans="2:5">
      <c r="B683" s="1">
        <v>163.00030468750001</v>
      </c>
      <c r="C683" s="1">
        <v>171.0001074523926</v>
      </c>
      <c r="D683"/>
      <c r="E683"/>
    </row>
    <row r="684" spans="2:5">
      <c r="B684" s="1">
        <v>165.19550145066572</v>
      </c>
      <c r="C684" s="1">
        <v>172.57696475444922</v>
      </c>
      <c r="D684"/>
      <c r="E684"/>
    </row>
    <row r="685" spans="2:5">
      <c r="B685" s="1">
        <v>180.73102771021934</v>
      </c>
      <c r="C685" s="1">
        <v>182.23449260026976</v>
      </c>
      <c r="D685"/>
      <c r="E685"/>
    </row>
    <row r="686" spans="2:5">
      <c r="B686" s="1">
        <v>182.00400000000002</v>
      </c>
      <c r="C686" s="1">
        <v>201.1666957397461</v>
      </c>
      <c r="D686"/>
      <c r="E686"/>
    </row>
    <row r="687" spans="2:5">
      <c r="B687" s="1">
        <v>211.22097735711336</v>
      </c>
      <c r="C687" s="1">
        <v>218.60001416779406</v>
      </c>
      <c r="D687"/>
      <c r="E687"/>
    </row>
    <row r="688" spans="2:5">
      <c r="B688" s="1">
        <v>319.43810035688665</v>
      </c>
      <c r="C688" s="1">
        <v>310.2033429468529</v>
      </c>
      <c r="D688"/>
      <c r="E688"/>
    </row>
    <row r="689" spans="2:5">
      <c r="B689" s="1"/>
      <c r="D689"/>
      <c r="E689"/>
    </row>
    <row r="690" spans="2:5">
      <c r="B690" s="1"/>
      <c r="D690"/>
      <c r="E690"/>
    </row>
    <row r="691" spans="2:5">
      <c r="B691" s="1"/>
      <c r="D691"/>
      <c r="E691"/>
    </row>
    <row r="692" spans="2:5">
      <c r="B692" s="1"/>
      <c r="D692"/>
      <c r="E692"/>
    </row>
    <row r="693" spans="2:5">
      <c r="B693" s="1"/>
      <c r="D693"/>
      <c r="E693"/>
    </row>
    <row r="694" spans="2:5">
      <c r="B694" s="1"/>
      <c r="D694"/>
      <c r="E694"/>
    </row>
    <row r="695" spans="2:5">
      <c r="B695" s="1"/>
      <c r="D695"/>
      <c r="E695"/>
    </row>
    <row r="696" spans="2:5">
      <c r="B696" s="1"/>
      <c r="D696"/>
      <c r="E696"/>
    </row>
  </sheetData>
  <autoFilter ref="N1:R387" xr:uid="{830E53D2-C4EA-42B3-8CA6-98803E2A63A6}">
    <filterColumn colId="0" showButton="0"/>
    <filterColumn colId="3" showButton="0"/>
  </autoFilter>
  <sortState xmlns:xlrd2="http://schemas.microsoft.com/office/spreadsheetml/2017/richdata2" ref="Q2:R387">
    <sortCondition ref="Q2:Q387"/>
  </sortState>
  <mergeCells count="7">
    <mergeCell ref="B435:C435"/>
    <mergeCell ref="W1:X1"/>
    <mergeCell ref="K587:L587"/>
    <mergeCell ref="T1:U1"/>
    <mergeCell ref="N1:O1"/>
    <mergeCell ref="Q1:R1"/>
    <mergeCell ref="K435:L435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D38CB-CCBF-408B-895B-63CABA3A6172}">
  <sheetPr codeName="Sheet7"/>
  <dimension ref="A1:Y992"/>
  <sheetViews>
    <sheetView showZeros="0" topLeftCell="A391" workbookViewId="0">
      <selection activeCell="N547" sqref="N547:S551"/>
    </sheetView>
  </sheetViews>
  <sheetFormatPr defaultRowHeight="15"/>
  <cols>
    <col min="1" max="1" width="19.7109375" bestFit="1" customWidth="1"/>
    <col min="2" max="2" width="8.85546875" bestFit="1" customWidth="1"/>
    <col min="4" max="5" width="9.140625" style="1"/>
    <col min="7" max="7" width="13.7109375" bestFit="1" customWidth="1"/>
    <col min="8" max="8" width="19" bestFit="1" customWidth="1"/>
    <col min="14" max="14" width="9.140625" style="4"/>
    <col min="15" max="15" width="9.140625" style="1"/>
    <col min="16" max="16" width="12.7109375" bestFit="1" customWidth="1"/>
    <col min="20" max="20" width="9.5703125" bestFit="1" customWidth="1"/>
  </cols>
  <sheetData>
    <row r="1" spans="1:24">
      <c r="A1" s="3" t="s">
        <v>432</v>
      </c>
      <c r="B1" s="3" t="s">
        <v>1634</v>
      </c>
      <c r="C1" s="6" t="s">
        <v>428</v>
      </c>
      <c r="D1" s="6" t="s">
        <v>429</v>
      </c>
      <c r="E1" s="6" t="s">
        <v>430</v>
      </c>
      <c r="F1" s="7" t="s">
        <v>431</v>
      </c>
      <c r="G1" s="2" cm="1">
        <f t="array" ref="G1">_xll.S("Al2O3",25)</f>
        <v>50.948572181701664</v>
      </c>
      <c r="H1" s="19" t="s">
        <v>1615</v>
      </c>
      <c r="I1" s="6" t="s">
        <v>428</v>
      </c>
      <c r="J1" s="6" t="s">
        <v>429</v>
      </c>
      <c r="K1" s="6" t="s">
        <v>430</v>
      </c>
      <c r="L1" s="7" t="s">
        <v>431</v>
      </c>
      <c r="N1" s="38" t="s">
        <v>1605</v>
      </c>
      <c r="O1" s="38"/>
      <c r="Q1" s="38" t="s">
        <v>1606</v>
      </c>
      <c r="R1" s="38"/>
      <c r="T1" s="38" t="s">
        <v>1609</v>
      </c>
      <c r="U1" s="38"/>
      <c r="W1" s="38" t="s">
        <v>1614</v>
      </c>
      <c r="X1" s="38"/>
    </row>
    <row r="2" spans="1:24">
      <c r="A2" s="4" t="s">
        <v>402</v>
      </c>
      <c r="B2" s="4">
        <v>1</v>
      </c>
      <c r="C2" s="1" cm="1">
        <f t="array" ref="C2">_xll.H($A2,25)/$B2</f>
        <v>-408.26639617919926</v>
      </c>
      <c r="D2" s="1" cm="1">
        <f t="array" ref="D2">_xll.S($A2,25)/$B2</f>
        <v>59.299829414367679</v>
      </c>
      <c r="E2" s="1" cm="1">
        <f t="array" ref="E2">_xll.CP($A2,25)/$B2</f>
        <v>48.027804562435811</v>
      </c>
      <c r="F2" s="8" cm="1">
        <f t="array" ref="F2">IF(_xll.DE(A2)&gt;0,_xll.MW(A2)/(602.2*_xll.DE(A2)),"")/$B2</f>
        <v>3.4041845275313481E-2</v>
      </c>
      <c r="G2" s="3"/>
      <c r="H2" s="4" t="s">
        <v>1231</v>
      </c>
      <c r="I2" s="1" cm="1">
        <f t="array" ref="I2">_xll.H($H2,25)/$B2</f>
        <v>-270.41190850830077</v>
      </c>
      <c r="J2" s="1" cm="1">
        <f t="array" ref="J2">_xll.S($H2,25)/$B2</f>
        <v>86.710009948730473</v>
      </c>
      <c r="K2" s="1" cm="1">
        <f t="array" ref="K2">_xll.CP($H2,25)/$B2</f>
        <v>51.040020858748989</v>
      </c>
      <c r="L2" s="8" cm="1">
        <f t="array" ref="L2">IF(_xll.DE(H2)&gt;0,_xll.MW(H2)/(602.2*_xll.DE(H2)),"")/B2</f>
        <v>5.4744046822725184E-2</v>
      </c>
      <c r="N2" s="1">
        <f t="shared" ref="N2:N65" si="0">IF(AND(ISNUMBER(D2),ISNUMBER(J2)),D2,"")</f>
        <v>59.299829414367679</v>
      </c>
      <c r="O2" s="1">
        <f t="shared" ref="O2:O65" si="1">IF(AND(ISNUMBER(D2),ISNUMBER(J2)),J2,"")</f>
        <v>86.710009948730473</v>
      </c>
      <c r="Q2" s="1">
        <f>IF(AND(ISNUMBER(C2),ISNUMBER(I2)),C2,"")</f>
        <v>-408.26639617919926</v>
      </c>
      <c r="R2" s="1">
        <f>IF(AND(ISNUMBER(C2),ISNUMBER(I2)),I2,"")</f>
        <v>-270.41190850830077</v>
      </c>
      <c r="T2" s="1">
        <f>IF(AND(ISNUMBER(E2),E2&gt;0,ISNUMBER(K2),K2&gt;0),E2,"")</f>
        <v>48.027804562435811</v>
      </c>
      <c r="U2" s="1">
        <f>IF(AND(ISNUMBER(E2),E2&gt;0,ISNUMBER(K2),K2&gt;0),K2,"")</f>
        <v>51.040020858748989</v>
      </c>
      <c r="W2" s="8">
        <f>IF(AND(ISNUMBER(F2),ISNUMBER(L2)),F2,"")</f>
        <v>3.4041845275313481E-2</v>
      </c>
      <c r="X2" s="8">
        <f>IF(AND(ISNUMBER(F2),ISNUMBER(L2)),L2,"")</f>
        <v>5.4744046822725184E-2</v>
      </c>
    </row>
    <row r="3" spans="1:24">
      <c r="A3" s="4" t="s">
        <v>81</v>
      </c>
      <c r="B3" s="4">
        <v>1</v>
      </c>
      <c r="C3" s="1" cm="1">
        <f t="array" ref="C3">_xll.H($A3,25)/$B3</f>
        <v>-137.00000003051758</v>
      </c>
      <c r="D3" s="1" cm="1">
        <f t="array" ref="D3">_xll.S($A3,25)/$B3</f>
        <v>86.190401596069336</v>
      </c>
      <c r="E3" s="1" cm="1">
        <f t="array" ref="E3">_xll.CP($A3,25)/$B3</f>
        <v>52.550021293863857</v>
      </c>
      <c r="F3" s="8" cm="1">
        <f t="array" ref="F3">IF(_xll.DE(A3)&gt;0,_xll.MW(A3)/(602.2*_xll.DE(A3)),"")/$B3</f>
        <v>3.9709071244688796E-2</v>
      </c>
      <c r="H3" s="4" t="s">
        <v>1232</v>
      </c>
      <c r="I3" s="1" cm="1">
        <f t="array" ref="I3">_xll.H($H3,25)/$B3</f>
        <v>-67.780803192138677</v>
      </c>
      <c r="J3" s="1" cm="1">
        <f t="array" ref="J3">_xll.S($H3,25)/$B3</f>
        <v>96.099997085571289</v>
      </c>
      <c r="K3" s="1" cm="1">
        <f t="array" ref="K3">_xll.CP($H3,25)/$B3</f>
        <v>53.600205696169176</v>
      </c>
      <c r="L3" s="8" cm="1">
        <f t="array" ref="L3">IF(_xll.DE(H3)&gt;0,_xll.MW(H3)/(602.2*_xll.DE(H3)),"")/B3</f>
        <v>5.5777395709368814E-2</v>
      </c>
      <c r="N3" s="1">
        <f t="shared" si="0"/>
        <v>86.190401596069336</v>
      </c>
      <c r="O3" s="1">
        <f t="shared" si="1"/>
        <v>96.099997085571289</v>
      </c>
      <c r="Q3" s="1">
        <f t="shared" ref="Q3:Q66" si="2">IF(AND(ISNUMBER(C3),ISNUMBER(I3)),C3,"")</f>
        <v>-137.00000003051758</v>
      </c>
      <c r="R3" s="1">
        <f t="shared" ref="R3:R66" si="3">IF(AND(ISNUMBER(C3),ISNUMBER(I3)),I3,"")</f>
        <v>-67.780803192138677</v>
      </c>
      <c r="T3" s="1">
        <f t="shared" ref="T3:T5" si="4">IF(AND(ISNUMBER(E3),E3&gt;0,ISNUMBER(K3),K3&gt;0),E3,"")</f>
        <v>52.550021293863857</v>
      </c>
      <c r="U3" s="1">
        <f t="shared" ref="U3:U5" si="5">IF(AND(ISNUMBER(E3),E3&gt;0,ISNUMBER(K3),K3&gt;0),K3,"")</f>
        <v>53.600205696169176</v>
      </c>
      <c r="W3" s="8">
        <f t="shared" ref="W3:W66" si="6">IF(AND(ISNUMBER(F3),ISNUMBER(L3)),F3,"")</f>
        <v>3.9709071244688796E-2</v>
      </c>
      <c r="X3" s="8">
        <f t="shared" ref="X3:X66" si="7">IF(AND(ISNUMBER(F3),ISNUMBER(L3)),L3,"")</f>
        <v>5.5777395709368814E-2</v>
      </c>
    </row>
    <row r="4" spans="1:24">
      <c r="A4" s="4" t="s">
        <v>92</v>
      </c>
      <c r="B4" s="4">
        <v>1</v>
      </c>
      <c r="C4" s="1" cm="1">
        <f t="array" ref="C4">_xll.H($A4,25)/$B4</f>
        <v>-127.0680994720459</v>
      </c>
      <c r="D4" s="1" cm="1">
        <f t="array" ref="D4">_xll.S($A4,25)/$B4</f>
        <v>96.231999999999999</v>
      </c>
      <c r="E4" s="1" cm="1">
        <f t="array" ref="E4">_xll.CP($A4,25)/$B4</f>
        <v>52.977162837527885</v>
      </c>
      <c r="F4" s="8" cm="1">
        <f t="array" ref="F4">IF(_xll.DE(A4)&gt;0,_xll.MW(A4)/(602.2*_xll.DE(A4)),"")/$B4</f>
        <v>4.2805039040001672E-2</v>
      </c>
      <c r="H4" s="4" t="s">
        <v>1233</v>
      </c>
      <c r="I4" s="1" cm="1">
        <f t="array" ref="I4">_xll.H($H4,25)/$B4</f>
        <v>-61.83951888275147</v>
      </c>
      <c r="J4" s="1" cm="1">
        <f t="array" ref="J4">_xll.S($H4,25)/$B4</f>
        <v>115.49929414367676</v>
      </c>
      <c r="K4" s="1" cm="1">
        <f t="array" ref="K4">_xll.CP($H4,25)/$B4</f>
        <v>56.917960644303662</v>
      </c>
      <c r="L4" s="8" cm="1">
        <f t="array" ref="L4">IF(_xll.DE(H4)&gt;0,_xll.MW(H4)/(602.2*_xll.DE(H4)),"")/B4</f>
        <v>6.8637027230938757E-2</v>
      </c>
      <c r="N4" s="1">
        <f t="shared" si="0"/>
        <v>96.231999999999999</v>
      </c>
      <c r="O4" s="1">
        <f t="shared" si="1"/>
        <v>115.49929414367676</v>
      </c>
      <c r="Q4" s="1">
        <f t="shared" si="2"/>
        <v>-127.0680994720459</v>
      </c>
      <c r="R4" s="1">
        <f t="shared" si="3"/>
        <v>-61.83951888275147</v>
      </c>
      <c r="T4" s="1">
        <f t="shared" si="4"/>
        <v>52.977162837527885</v>
      </c>
      <c r="U4" s="1">
        <f t="shared" si="5"/>
        <v>56.917960644303662</v>
      </c>
      <c r="W4" s="8">
        <f t="shared" si="6"/>
        <v>4.2805039040001672E-2</v>
      </c>
      <c r="X4" s="8">
        <f t="shared" si="7"/>
        <v>6.8637027230938757E-2</v>
      </c>
    </row>
    <row r="5" spans="1:24">
      <c r="A5" s="4" t="s">
        <v>35</v>
      </c>
      <c r="B5" s="4">
        <v>1</v>
      </c>
      <c r="C5" s="1" cm="1">
        <f t="array" ref="C5">_xll.H($A5,25)/$B5</f>
        <v>-411.11981701660159</v>
      </c>
      <c r="D5" s="1" cm="1">
        <f t="array" ref="D5">_xll.S($A5,25)/$B5</f>
        <v>72.132159042358396</v>
      </c>
      <c r="E5" s="1" cm="1">
        <f t="array" ref="E5">_xll.CP($A5,25)/$B5</f>
        <v>50.483360349924574</v>
      </c>
      <c r="F5" s="8" cm="1">
        <f t="array" ref="F5">IF(_xll.DE(A5)&gt;0,_xll.MW(A5)/(602.2*_xll.DE(A5)),"")/$B5</f>
        <v>4.4826222488100045E-2</v>
      </c>
      <c r="H5" s="4" t="s">
        <v>1234</v>
      </c>
      <c r="I5" s="1" cm="1">
        <f t="array" ref="I5">_xll.H($H5,25)/$B5</f>
        <v>-287.81742767333986</v>
      </c>
      <c r="J5" s="1" cm="1">
        <f t="array" ref="J5">_xll.S($H5,25)/$B5</f>
        <v>98.560018753051764</v>
      </c>
      <c r="K5" s="1" cm="1">
        <f t="array" ref="K5">_xll.CP($H5,25)/$B5</f>
        <v>52.089669124251657</v>
      </c>
      <c r="L5" s="8" cm="1">
        <f t="array" ref="L5">IF(_xll.DE(H5)&gt;0,_xll.MW(H5)/(602.2*_xll.DE(H5)),"")/B5</f>
        <v>6.8008484266627603E-2</v>
      </c>
      <c r="N5" s="1">
        <f t="shared" si="0"/>
        <v>72.132159042358396</v>
      </c>
      <c r="O5" s="1">
        <f t="shared" si="1"/>
        <v>98.560018753051764</v>
      </c>
      <c r="Q5" s="1">
        <f t="shared" si="2"/>
        <v>-411.11981701660159</v>
      </c>
      <c r="R5" s="1">
        <f t="shared" si="3"/>
        <v>-287.81742767333986</v>
      </c>
      <c r="T5" s="1">
        <f t="shared" si="4"/>
        <v>50.483360349924574</v>
      </c>
      <c r="U5" s="1">
        <f t="shared" si="5"/>
        <v>52.089669124251657</v>
      </c>
      <c r="W5" s="8">
        <f t="shared" si="6"/>
        <v>4.4826222488100045E-2</v>
      </c>
      <c r="X5" s="8">
        <f t="shared" si="7"/>
        <v>6.8008484266627603E-2</v>
      </c>
    </row>
    <row r="6" spans="1:24">
      <c r="A6" s="4" t="s">
        <v>120</v>
      </c>
      <c r="B6" s="4">
        <v>1</v>
      </c>
      <c r="C6" s="1" cm="1">
        <f t="array" ref="C6">_xll.H($A6,25)/$B6</f>
        <v>-671.0999759521485</v>
      </c>
      <c r="D6" s="1" cm="1">
        <f t="array" ref="D6">_xll.S($A6,25)/$B6</f>
        <v>172.80001080322268</v>
      </c>
      <c r="E6" s="1" cm="1">
        <f t="array" ref="E6">_xll.CP($A6,25)/$B6</f>
        <v>144.00022282667817</v>
      </c>
      <c r="F6" s="8" cm="1">
        <f t="array" ref="F6">IF(_xll.DE(A6)&gt;0,_xll.MW(A6)/(602.2*_xll.DE(A6)),"")/$B6</f>
        <v>4.7595533075209223E-2</v>
      </c>
      <c r="H6" s="4" t="s">
        <v>1235</v>
      </c>
      <c r="I6" s="1" t="e" cm="1">
        <f t="array" ref="I6">_xll.H($H6,25)/$B6</f>
        <v>#VALUE!</v>
      </c>
      <c r="J6" s="1" t="e" cm="1">
        <f t="array" ref="J6">_xll.S($H6,25)/$B6</f>
        <v>#VALUE!</v>
      </c>
      <c r="K6" s="1" t="e" cm="1">
        <f t="array" ref="K6">_xll.CP($H6,25)/$B6</f>
        <v>#VALUE!</v>
      </c>
      <c r="L6" s="8" t="e" cm="1">
        <f t="array" ref="L6">IF(_xll.DE(H6)&gt;0,_xll.MW(H6)/(602.2*_xll.DE(H6)),"")/B6</f>
        <v>#VALUE!</v>
      </c>
      <c r="N6" s="1" t="str">
        <f t="shared" si="0"/>
        <v/>
      </c>
      <c r="O6" s="1" t="str">
        <f t="shared" si="1"/>
        <v/>
      </c>
      <c r="Q6" s="1" t="str">
        <f t="shared" si="2"/>
        <v/>
      </c>
      <c r="R6" s="1" t="str">
        <f t="shared" si="3"/>
        <v/>
      </c>
      <c r="T6" s="1" t="str">
        <f t="shared" ref="T6:T56" si="8">IF(AND(ISNUMBER(E6),ISNUMBER(K6)),E6,"")</f>
        <v/>
      </c>
      <c r="U6" s="1" t="str">
        <f t="shared" ref="U6:U66" si="9">IF(AND(ISNUMBER(E6),ISNUMBER(K6)),K6,"")</f>
        <v/>
      </c>
      <c r="W6" s="8" t="str">
        <f t="shared" si="6"/>
        <v/>
      </c>
      <c r="X6" s="8" t="str">
        <f t="shared" si="7"/>
        <v/>
      </c>
    </row>
    <row r="7" spans="1:24">
      <c r="A7" s="4" t="s">
        <v>229</v>
      </c>
      <c r="B7" s="4">
        <v>1</v>
      </c>
      <c r="C7" s="1" cm="1">
        <f t="array" ref="C7">_xll.H($A7,25)/$B7</f>
        <v>-190.19209106445314</v>
      </c>
      <c r="D7" s="1" cm="1">
        <f t="array" ref="D7">_xll.S($A7,25)/$B7</f>
        <v>161.43960424804689</v>
      </c>
      <c r="E7" s="1" cm="1">
        <f t="array" ref="E7">_xll.CP($A7,25)/$B7</f>
        <v>74.171520729726026</v>
      </c>
      <c r="F7" s="8" cm="1">
        <f t="array" ref="F7">IF(_xll.DE(A7)&gt;0,_xll.MW(A7)/(602.2*_xll.DE(A7)),"")/$B7</f>
        <v>4.7773140334805168E-2</v>
      </c>
      <c r="H7" s="4" t="s">
        <v>1236</v>
      </c>
      <c r="I7" s="1" t="e" cm="1">
        <f t="array" ref="I7">_xll.H($H7,25)/$B7</f>
        <v>#VALUE!</v>
      </c>
      <c r="J7" s="1" t="e" cm="1">
        <f t="array" ref="J7">_xll.S($H7,25)/$B7</f>
        <v>#VALUE!</v>
      </c>
      <c r="K7" s="1" t="e" cm="1">
        <f t="array" ref="K7">_xll.CP($H7,25)/$B7</f>
        <v>#VALUE!</v>
      </c>
      <c r="L7" s="8" t="e" cm="1">
        <f t="array" ref="L7">IF(_xll.DE(H7)&gt;0,_xll.MW(H7)/(602.2*_xll.DE(H7)),"")/B7</f>
        <v>#VALUE!</v>
      </c>
      <c r="N7" s="1" t="str">
        <f t="shared" si="0"/>
        <v/>
      </c>
      <c r="O7" s="1" t="str">
        <f t="shared" si="1"/>
        <v/>
      </c>
      <c r="Q7" s="1" t="str">
        <f t="shared" si="2"/>
        <v/>
      </c>
      <c r="R7" s="1" t="str">
        <f t="shared" si="3"/>
        <v/>
      </c>
      <c r="T7" s="1" t="str">
        <f t="shared" si="8"/>
        <v/>
      </c>
      <c r="U7" s="1" t="str">
        <f t="shared" si="9"/>
        <v/>
      </c>
      <c r="W7" s="8" t="str">
        <f t="shared" si="6"/>
        <v/>
      </c>
      <c r="X7" s="8" t="str">
        <f t="shared" si="7"/>
        <v/>
      </c>
    </row>
    <row r="8" spans="1:24">
      <c r="A8" s="1" t="s">
        <v>52</v>
      </c>
      <c r="B8" s="4">
        <v>1</v>
      </c>
      <c r="C8" s="1" cm="1">
        <f t="array" ref="C8">_xll.H($A8,25)/$B8</f>
        <v>-132.46330062866213</v>
      </c>
      <c r="D8" s="1" cm="1">
        <f t="array" ref="D8">_xll.S($A8,25)/$B8</f>
        <v>96.264998733520514</v>
      </c>
      <c r="E8" s="1" cm="1">
        <f t="array" ref="E8">_xll.CP($A8,25)/$B8</f>
        <v>50.987982246423748</v>
      </c>
      <c r="F8" s="8" cm="1">
        <f t="array" ref="F8">IF(_xll.DE(A8)&gt;0,_xll.MW(A8)/(602.2*_xll.DE(A8)),"")/$B8</f>
        <v>5.4744105187485216E-2</v>
      </c>
      <c r="H8" s="1" t="s">
        <v>1237</v>
      </c>
      <c r="I8" s="1" cm="1">
        <f t="array" ref="I8">_xll.H($H8,25)/$B8</f>
        <v>-59.542499786376958</v>
      </c>
      <c r="J8" s="1" cm="1">
        <f t="array" ref="J8">_xll.S($H8,25)/$B8</f>
        <v>120.64600326538087</v>
      </c>
      <c r="K8" s="1" cm="1">
        <f t="array" ref="K8">_xll.CP($H8,25)/$B8</f>
        <v>52.927846045526572</v>
      </c>
      <c r="L8" s="8" cm="1">
        <f t="array" ref="L8">IF(_xll.DE(H8)&gt;0,_xll.MW(H8)/(602.2*_xll.DE(H8)),"")/B8</f>
        <v>7.0627283965780788E-2</v>
      </c>
      <c r="N8" s="1">
        <f t="shared" si="0"/>
        <v>96.264998733520514</v>
      </c>
      <c r="O8" s="1">
        <f t="shared" si="1"/>
        <v>120.64600326538087</v>
      </c>
      <c r="Q8" s="1">
        <f t="shared" si="2"/>
        <v>-132.46330062866213</v>
      </c>
      <c r="R8" s="1">
        <f t="shared" si="3"/>
        <v>-59.542499786376958</v>
      </c>
      <c r="T8" s="1">
        <f>IF(AND(ISNUMBER(E8),E8&gt;0,ISNUMBER(K8),K8&gt;0),E8,"")</f>
        <v>50.987982246423748</v>
      </c>
      <c r="U8" s="1">
        <f>IF(AND(ISNUMBER(E8),E8&gt;0,ISNUMBER(K8),K8&gt;0),K8,"")</f>
        <v>52.927846045526572</v>
      </c>
      <c r="W8" s="8">
        <f t="shared" si="6"/>
        <v>5.4744105187485216E-2</v>
      </c>
      <c r="X8" s="8">
        <f t="shared" si="7"/>
        <v>7.0627283965780788E-2</v>
      </c>
    </row>
    <row r="9" spans="1:24">
      <c r="A9" s="4" t="s">
        <v>104</v>
      </c>
      <c r="B9" s="4">
        <v>1</v>
      </c>
      <c r="C9" s="1" cm="1">
        <f t="array" ref="C9">_xll.H($A9,25)/$B9</f>
        <v>-712.99954125976569</v>
      </c>
      <c r="D9" s="1" cm="1">
        <f t="array" ref="D9">_xll.S($A9,25)/$B9</f>
        <v>102.99999635314941</v>
      </c>
      <c r="E9" s="1" cm="1">
        <f t="array" ref="E9">_xll.CP($A9,25)/$B9</f>
        <v>98.001833404541017</v>
      </c>
      <c r="F9" s="8" cm="1">
        <f t="array" ref="F9">IF(_xll.DE(A9)&gt;0,_xll.MW(A9)/(602.2*_xll.DE(A9)),"")/$B9</f>
        <v>5.5730176021531658E-2</v>
      </c>
      <c r="H9" s="4" t="s">
        <v>1238</v>
      </c>
      <c r="I9" s="1" cm="1">
        <f t="array" ref="I9">_xll.H($H9,25)/$B9</f>
        <v>-590.57157446289068</v>
      </c>
      <c r="J9" s="1" cm="1">
        <f t="array" ref="J9">_xll.S($H9,25)/$B9</f>
        <v>123.00959840393067</v>
      </c>
      <c r="K9" s="1" cm="1">
        <f t="array" ref="K9">_xll.CP($H9,25)/$B9</f>
        <v>98.742401596069342</v>
      </c>
      <c r="L9" s="8" t="e" cm="1">
        <f t="array" ref="L9">IF(_xll.DE(H9)&gt;0,_xll.MW(H9)/(602.2*_xll.DE(H9)),"")/B9</f>
        <v>#VALUE!</v>
      </c>
      <c r="N9" s="1">
        <f t="shared" si="0"/>
        <v>102.99999635314941</v>
      </c>
      <c r="O9" s="1">
        <f t="shared" si="1"/>
        <v>123.00959840393067</v>
      </c>
      <c r="Q9" s="1">
        <f t="shared" si="2"/>
        <v>-712.99954125976569</v>
      </c>
      <c r="R9" s="1">
        <f t="shared" si="3"/>
        <v>-590.57157446289068</v>
      </c>
      <c r="T9" s="1">
        <f t="shared" si="8"/>
        <v>98.001833404541017</v>
      </c>
      <c r="U9" s="1">
        <f t="shared" si="9"/>
        <v>98.742401596069342</v>
      </c>
      <c r="W9" s="8" t="str">
        <f t="shared" si="6"/>
        <v/>
      </c>
      <c r="X9" s="8" t="str">
        <f t="shared" si="7"/>
        <v/>
      </c>
    </row>
    <row r="10" spans="1:24">
      <c r="A10" s="4" t="s">
        <v>186</v>
      </c>
      <c r="B10" s="4">
        <v>1</v>
      </c>
      <c r="C10" s="1" cm="1">
        <f t="array" ref="C10">_xll.H($A10,25)/$B10</f>
        <v>-383.70001617431643</v>
      </c>
      <c r="D10" s="1" cm="1">
        <f t="array" ref="D10">_xll.S($A10,25)/$B10</f>
        <v>101.69999787902833</v>
      </c>
      <c r="E10" s="1" cm="1">
        <f t="array" ref="E10">_xll.CP($A10,25)/$B10</f>
        <v>71.91956445944254</v>
      </c>
      <c r="F10" s="8" cm="1">
        <f t="array" ref="F10">IF(_xll.DE(A10)&gt;0,_xll.MW(A10)/(602.2*_xll.DE(A10)),"")/$B10</f>
        <v>5.6019295200380737E-2</v>
      </c>
      <c r="H10" s="4" t="s">
        <v>1239</v>
      </c>
      <c r="I10" s="1" cm="1">
        <f t="array" ref="I10">_xll.H($H10,25)/$B10</f>
        <v>-268.10000207519533</v>
      </c>
      <c r="J10" s="1" cm="1">
        <f t="array" ref="J10">_xll.S($H10,25)/$B10</f>
        <v>119.50000154113771</v>
      </c>
      <c r="K10" s="1" cm="1">
        <f t="array" ref="K10">_xll.CP($H10,25)/$B10</f>
        <v>71.43433639241151</v>
      </c>
      <c r="L10" s="8" t="e" cm="1">
        <f t="array" ref="L10">IF(_xll.DE(H10)&gt;0,_xll.MW(H10)/(602.2*_xll.DE(H10)),"")/B10</f>
        <v>#VALUE!</v>
      </c>
      <c r="N10" s="1">
        <f t="shared" si="0"/>
        <v>101.69999787902833</v>
      </c>
      <c r="O10" s="1">
        <f t="shared" si="1"/>
        <v>119.50000154113771</v>
      </c>
      <c r="Q10" s="1">
        <f t="shared" si="2"/>
        <v>-383.70001617431643</v>
      </c>
      <c r="R10" s="1">
        <f t="shared" si="3"/>
        <v>-268.10000207519533</v>
      </c>
      <c r="T10" s="1">
        <f t="shared" si="8"/>
        <v>71.91956445944254</v>
      </c>
      <c r="U10" s="1">
        <f t="shared" si="9"/>
        <v>71.43433639241151</v>
      </c>
      <c r="W10" s="8" t="str">
        <f t="shared" si="6"/>
        <v/>
      </c>
      <c r="X10" s="8" t="str">
        <f t="shared" si="7"/>
        <v/>
      </c>
    </row>
    <row r="11" spans="1:24">
      <c r="A11" s="4" t="s">
        <v>165</v>
      </c>
      <c r="B11" s="4">
        <v>1</v>
      </c>
      <c r="C11" s="1" cm="1">
        <f t="array" ref="C11">_xll.H($A11,25)/$B11</f>
        <v>-407.60000531005863</v>
      </c>
      <c r="D11" s="1" cm="1">
        <f t="array" ref="D11">_xll.S($A11,25)/$B11</f>
        <v>82.550006851196287</v>
      </c>
      <c r="E11" s="1" cm="1">
        <f t="array" ref="E11">_xll.CP($A11,25)/$B11</f>
        <v>70.499974898145922</v>
      </c>
      <c r="F11" s="8" cm="1">
        <f t="array" ref="F11">IF(_xll.DE(A11)&gt;0,_xll.MW(A11)/(602.2*_xll.DE(A11)),"")/$B11</f>
        <v>5.7476030522955503E-2</v>
      </c>
      <c r="H11" s="4" t="s">
        <v>1616</v>
      </c>
      <c r="I11" s="1" t="e" cm="1">
        <f t="array" ref="I11">_xll.H($H11,25)/$B11</f>
        <v>#VALUE!</v>
      </c>
      <c r="J11" s="1" t="e" cm="1">
        <f t="array" ref="J11">_xll.S($H11,25)/$B11</f>
        <v>#VALUE!</v>
      </c>
      <c r="K11" s="1" t="e" cm="1">
        <f t="array" ref="K11">_xll.CP($H11,25)/$B11</f>
        <v>#VALUE!</v>
      </c>
      <c r="L11" s="8" t="e" cm="1">
        <f t="array" ref="L11">IF(_xll.DE(H11)&gt;0,_xll.MW(H11)/(602.2*_xll.DE(H11)),"")/B11</f>
        <v>#VALUE!</v>
      </c>
      <c r="N11" s="1" t="str">
        <f t="shared" si="0"/>
        <v/>
      </c>
      <c r="O11" s="1" t="str">
        <f t="shared" si="1"/>
        <v/>
      </c>
      <c r="Q11" s="1" t="str">
        <f t="shared" si="2"/>
        <v/>
      </c>
      <c r="R11" s="1" t="str">
        <f t="shared" si="3"/>
        <v/>
      </c>
      <c r="T11" s="1" t="str">
        <f t="shared" si="8"/>
        <v/>
      </c>
      <c r="U11" s="1" t="str">
        <f t="shared" si="9"/>
        <v/>
      </c>
      <c r="W11" s="8" t="str">
        <f t="shared" si="6"/>
        <v/>
      </c>
      <c r="X11" s="8" t="str">
        <f t="shared" si="7"/>
        <v/>
      </c>
    </row>
    <row r="12" spans="1:24">
      <c r="A12" s="1" t="s">
        <v>254</v>
      </c>
      <c r="B12" s="4">
        <v>1</v>
      </c>
      <c r="C12" s="1" cm="1">
        <f t="array" ref="C12">_xll.H($A12,25)/$B12</f>
        <v>-314.55308935546879</v>
      </c>
      <c r="D12" s="1" cm="1">
        <f t="array" ref="D12">_xll.S($A12,25)/$B12</f>
        <v>94.976803192138675</v>
      </c>
      <c r="E12" s="1" cm="1">
        <f t="array" ref="E12">_xll.CP($A12,25)/$B12</f>
        <v>86.647065558830263</v>
      </c>
      <c r="F12" s="8" cm="1">
        <f t="array" ref="F12">IF(_xll.DE(A12)&gt;0,_xll.MW(A12)/(602.2*_xll.DE(A12)),"")/$B12</f>
        <v>5.8056690826732676E-2</v>
      </c>
      <c r="H12" s="1" t="s">
        <v>1240</v>
      </c>
      <c r="I12" s="1" cm="1">
        <f t="array" ref="I12">_xll.H($H12,25)/$B12</f>
        <v>-202.08719680786135</v>
      </c>
      <c r="J12" s="1" cm="1">
        <f t="array" ref="J12">_xll.S($H12,25)/$B12</f>
        <v>112.968</v>
      </c>
      <c r="K12" s="1" cm="1">
        <f t="array" ref="K12">_xll.CP($H12,25)/$B12</f>
        <v>81.687866953744503</v>
      </c>
      <c r="L12" s="8" cm="1">
        <f t="array" ref="L12">IF(_xll.DE(H12)&gt;0,_xll.MW(H12)/(602.2*_xll.DE(H12)),"")/B12</f>
        <v>9.5739470733364918E-2</v>
      </c>
      <c r="N12" s="1">
        <f t="shared" si="0"/>
        <v>94.976803192138675</v>
      </c>
      <c r="O12" s="1">
        <f t="shared" si="1"/>
        <v>112.968</v>
      </c>
      <c r="Q12" s="1">
        <f t="shared" si="2"/>
        <v>-314.55308935546879</v>
      </c>
      <c r="R12" s="1">
        <f t="shared" si="3"/>
        <v>-202.08719680786135</v>
      </c>
      <c r="T12" s="1">
        <f t="shared" ref="T12:T18" si="10">IF(AND(ISNUMBER(E12),E12&gt;0,ISNUMBER(K12),K12&gt;0),E12,"")</f>
        <v>86.647065558830263</v>
      </c>
      <c r="U12" s="1">
        <f t="shared" ref="U12:U18" si="11">IF(AND(ISNUMBER(E12),E12&gt;0,ISNUMBER(K12),K12&gt;0),K12,"")</f>
        <v>81.687866953744503</v>
      </c>
      <c r="W12" s="8">
        <f t="shared" si="6"/>
        <v>5.8056690826732676E-2</v>
      </c>
      <c r="X12" s="8">
        <f t="shared" si="7"/>
        <v>9.5739470733364918E-2</v>
      </c>
    </row>
    <row r="13" spans="1:24">
      <c r="A13" s="4" t="s">
        <v>40</v>
      </c>
      <c r="B13" s="4">
        <v>1</v>
      </c>
      <c r="C13" s="1" cm="1">
        <f t="array" ref="C13">_xll.H($A13,25)/$B13</f>
        <v>-186.02060424804688</v>
      </c>
      <c r="D13" s="1" cm="1">
        <f t="array" ref="D13">_xll.S($A13,25)/$B13</f>
        <v>100.00180404663087</v>
      </c>
      <c r="E13" s="1" cm="1">
        <f t="array" ref="E13">_xll.CP($A13,25)/$B13</f>
        <v>51.427091621695659</v>
      </c>
      <c r="F13" s="8" cm="1">
        <f t="array" ref="F13">IF(_xll.DE(A13)&gt;0,_xll.MW(A13)/(602.2*_xll.DE(A13)),"")/$B13</f>
        <v>5.9626452134534123E-2</v>
      </c>
      <c r="H13" s="4" t="s">
        <v>1241</v>
      </c>
      <c r="I13" s="1" cm="1">
        <f t="array" ref="I13">_xll.H($H13,25)/$B13</f>
        <v>-102.50000369262696</v>
      </c>
      <c r="J13" s="1" cm="1">
        <f t="array" ref="J13">_xll.S($H13,25)/$B13</f>
        <v>120.09999592590333</v>
      </c>
      <c r="K13" s="1" cm="1">
        <f t="array" ref="K13">_xll.CP($H13,25)/$B13</f>
        <v>52.788652438593076</v>
      </c>
      <c r="L13" s="8" cm="1">
        <f t="array" ref="L13">IF(_xll.DE(H13)&gt;0,_xll.MW(H13)/(602.2*_xll.DE(H13)),"")/B13</f>
        <v>7.5450934980353587E-2</v>
      </c>
      <c r="N13" s="1">
        <f t="shared" si="0"/>
        <v>100.00180404663087</v>
      </c>
      <c r="O13" s="1">
        <f t="shared" si="1"/>
        <v>120.09999592590333</v>
      </c>
      <c r="Q13" s="1">
        <f t="shared" si="2"/>
        <v>-186.02060424804688</v>
      </c>
      <c r="R13" s="1">
        <f t="shared" si="3"/>
        <v>-102.50000369262696</v>
      </c>
      <c r="T13" s="1">
        <f t="shared" si="10"/>
        <v>51.427091621695659</v>
      </c>
      <c r="U13" s="1">
        <f t="shared" si="11"/>
        <v>52.788652438593076</v>
      </c>
      <c r="W13" s="8">
        <f t="shared" si="6"/>
        <v>5.9626452134534123E-2</v>
      </c>
      <c r="X13" s="8">
        <f t="shared" si="7"/>
        <v>7.5450934980353587E-2</v>
      </c>
    </row>
    <row r="14" spans="1:24">
      <c r="A14" s="4" t="s">
        <v>250</v>
      </c>
      <c r="B14" s="4">
        <v>1</v>
      </c>
      <c r="C14" s="1" cm="1">
        <f t="array" ref="C14">_xll.H($A14,25)/$B14</f>
        <v>-305.33199029541015</v>
      </c>
      <c r="D14" s="1" cm="1">
        <f t="array" ref="D14">_xll.S($A14,25)/$B14</f>
        <v>97.650003860473646</v>
      </c>
      <c r="E14" s="1" cm="1">
        <f t="array" ref="E14">_xll.CP($A14,25)/$B14</f>
        <v>71.669734412774119</v>
      </c>
      <c r="F14" s="8" cm="1">
        <f t="array" ref="F14">IF(_xll.DE(A14)&gt;0,_xll.MW(A14)/(602.2*_xll.DE(A14)),"")/$B14</f>
        <v>6.0622507023909221E-2</v>
      </c>
      <c r="H14" s="4" t="s">
        <v>1242</v>
      </c>
      <c r="I14" s="1" cm="1">
        <f t="array" ref="I14">_xll.H($H14,25)/$B14</f>
        <v>-96.400002258300788</v>
      </c>
      <c r="J14" s="1" cm="1">
        <f t="array" ref="J14">_xll.S($H14,25)/$B14</f>
        <v>138.69998944091796</v>
      </c>
      <c r="K14" s="1" cm="1">
        <f t="array" ref="K14">_xll.CP($H14,25)/$B14</f>
        <v>77.400221955928345</v>
      </c>
      <c r="L14" s="8" cm="1">
        <f t="array" ref="L14">IF(_xll.DE(H14)&gt;0,_xll.MW(H14)/(602.2*_xll.DE(H14)),"")/B14</f>
        <v>8.901106010082617E-2</v>
      </c>
      <c r="N14" s="1">
        <f t="shared" si="0"/>
        <v>97.650003860473646</v>
      </c>
      <c r="O14" s="1">
        <f t="shared" si="1"/>
        <v>138.69998944091796</v>
      </c>
      <c r="Q14" s="1">
        <f t="shared" si="2"/>
        <v>-305.33199029541015</v>
      </c>
      <c r="R14" s="1">
        <f t="shared" si="3"/>
        <v>-96.400002258300788</v>
      </c>
      <c r="T14" s="1">
        <f t="shared" si="10"/>
        <v>71.669734412774119</v>
      </c>
      <c r="U14" s="1">
        <f t="shared" si="11"/>
        <v>77.400221955928345</v>
      </c>
      <c r="W14" s="8">
        <f t="shared" si="6"/>
        <v>6.0622507023909221E-2</v>
      </c>
      <c r="X14" s="8">
        <f t="shared" si="7"/>
        <v>8.901106010082617E-2</v>
      </c>
    </row>
    <row r="15" spans="1:24">
      <c r="A15" s="4" t="s">
        <v>292</v>
      </c>
      <c r="B15" s="4">
        <v>1</v>
      </c>
      <c r="C15" s="1" cm="1">
        <f t="array" ref="C15">_xll.H($A15,25)/$B15</f>
        <v>-436.68412341308596</v>
      </c>
      <c r="D15" s="1" cm="1">
        <f t="array" ref="D15">_xll.S($A15,25)/$B15</f>
        <v>82.709996841430666</v>
      </c>
      <c r="E15" s="1" cm="1">
        <f t="array" ref="E15">_xll.CP($A15,25)/$B15</f>
        <v>51.440022682636005</v>
      </c>
      <c r="F15" s="8" cm="1">
        <f t="array" ref="F15">IF(_xll.DE(A15)&gt;0,_xll.MW(A15)/(602.2*_xll.DE(A15)),"")/$B15</f>
        <v>6.2398307364267422E-2</v>
      </c>
      <c r="H15" s="4" t="s">
        <v>1243</v>
      </c>
      <c r="I15" s="1" cm="1">
        <f t="array" ref="I15">_xll.H($H15,25)/$B15</f>
        <v>-327.60721276855469</v>
      </c>
      <c r="J15" s="1" cm="1">
        <f t="array" ref="J15">_xll.S($H15,25)/$B15</f>
        <v>106.05000505065918</v>
      </c>
      <c r="K15" s="1" cm="1">
        <f t="array" ref="K15">_xll.CP($H15,25)/$B15</f>
        <v>52.800091394313021</v>
      </c>
      <c r="L15" s="8" cm="1">
        <f t="array" ref="L15">IF(_xll.DE(H15)&gt;0,_xll.MW(H15)/(602.2*_xll.DE(H15)),"")/B15</f>
        <v>8.8352736594530273E-2</v>
      </c>
      <c r="N15" s="1">
        <f t="shared" si="0"/>
        <v>82.709996841430666</v>
      </c>
      <c r="O15" s="1">
        <f t="shared" si="1"/>
        <v>106.05000505065918</v>
      </c>
      <c r="Q15" s="1">
        <f t="shared" si="2"/>
        <v>-436.68412341308596</v>
      </c>
      <c r="R15" s="1">
        <f t="shared" si="3"/>
        <v>-327.60721276855469</v>
      </c>
      <c r="T15" s="1">
        <f t="shared" si="10"/>
        <v>51.440022682636005</v>
      </c>
      <c r="U15" s="1">
        <f t="shared" si="11"/>
        <v>52.800091394313021</v>
      </c>
      <c r="W15" s="8">
        <f t="shared" si="6"/>
        <v>6.2398307364267422E-2</v>
      </c>
      <c r="X15" s="8">
        <f t="shared" si="7"/>
        <v>8.8352736594530273E-2</v>
      </c>
    </row>
    <row r="16" spans="1:24">
      <c r="A16" s="4" t="s">
        <v>198</v>
      </c>
      <c r="B16" s="4">
        <v>1</v>
      </c>
      <c r="C16" s="1" cm="1">
        <f t="array" ref="C16">_xll.H($A16,25)/$B16</f>
        <v>-451.00000347900391</v>
      </c>
      <c r="D16" s="1" cm="1">
        <f t="array" ref="D16">_xll.S($A16,25)/$B16</f>
        <v>99.419996871948243</v>
      </c>
      <c r="E16" s="1" cm="1">
        <f t="array" ref="E16">_xll.CP($A16,25)/$B16</f>
        <v>72.199032039773115</v>
      </c>
      <c r="F16" s="8" cm="1">
        <f t="array" ref="F16">IF(_xll.DE(A16)&gt;0,_xll.MW(A16)/(602.2*_xll.DE(A16)),"")/$B16</f>
        <v>6.2643115223786169E-2</v>
      </c>
      <c r="H16" s="4" t="s">
        <v>1244</v>
      </c>
      <c r="I16" s="1" cm="1">
        <f t="array" ref="I16">_xll.H($H16,25)/$B16</f>
        <v>-263.59201596069335</v>
      </c>
      <c r="J16" s="1" cm="1">
        <f t="array" ref="J16">_xll.S($H16,25)/$B16</f>
        <v>146.44</v>
      </c>
      <c r="K16" s="1" cm="1">
        <f t="array" ref="K16">_xll.CP($H16,25)/$B16</f>
        <v>74.836199918981961</v>
      </c>
      <c r="L16" s="8" cm="1">
        <f t="array" ref="L16">IF(_xll.DE(H16)&gt;0,_xll.MW(H16)/(602.2*_xll.DE(H16)),"")/B16</f>
        <v>9.3026072536267962E-2</v>
      </c>
      <c r="N16" s="1">
        <f t="shared" si="0"/>
        <v>99.419996871948243</v>
      </c>
      <c r="O16" s="1">
        <f t="shared" si="1"/>
        <v>146.44</v>
      </c>
      <c r="Q16" s="1">
        <f t="shared" si="2"/>
        <v>-451.00000347900391</v>
      </c>
      <c r="R16" s="1">
        <f t="shared" si="3"/>
        <v>-263.59201596069335</v>
      </c>
      <c r="T16" s="1">
        <f t="shared" si="10"/>
        <v>72.199032039773115</v>
      </c>
      <c r="U16" s="1">
        <f t="shared" si="11"/>
        <v>74.836199918981961</v>
      </c>
      <c r="W16" s="8">
        <f t="shared" si="6"/>
        <v>6.2643115223786169E-2</v>
      </c>
      <c r="X16" s="8">
        <f t="shared" si="7"/>
        <v>9.3026072536267962E-2</v>
      </c>
    </row>
    <row r="17" spans="1:24">
      <c r="A17" s="4" t="s">
        <v>29</v>
      </c>
      <c r="B17" s="4">
        <v>1</v>
      </c>
      <c r="C17" s="1" cm="1">
        <f t="array" ref="C17">_xll.H($A17,25)/$B17</f>
        <v>-514.99998974609377</v>
      </c>
      <c r="D17" s="1" cm="1">
        <f t="array" ref="D17">_xll.S($A17,25)/$B17</f>
        <v>83.069998260498068</v>
      </c>
      <c r="E17" s="1" cm="1">
        <f t="array" ref="E17">_xll.CP($A17,25)/$B17</f>
        <v>69.82962532672795</v>
      </c>
      <c r="F17" s="8" cm="1">
        <f t="array" ref="F17">IF(_xll.DE(A17)&gt;0,_xll.MW(A17)/(602.2*_xll.DE(A17)),"")/$B17</f>
        <v>6.3013357655238147E-2</v>
      </c>
      <c r="H17" s="4" t="s">
        <v>1245</v>
      </c>
      <c r="I17" s="1" cm="1">
        <f t="array" ref="I17">_xll.H($H17,25)/$B17</f>
        <v>-266.09999951171875</v>
      </c>
      <c r="J17" s="1" cm="1">
        <f t="array" ref="J17">_xll.S($H17,25)/$B17</f>
        <v>122.59999913024903</v>
      </c>
      <c r="K17" s="1" cm="1">
        <f t="array" ref="K17">_xll.CP($H17,25)/$B17</f>
        <v>73.000168000050024</v>
      </c>
      <c r="L17" s="8" cm="1">
        <f t="array" ref="L17">IF(_xll.DE(H17)&gt;0,_xll.MW(H17)/(602.2*_xll.DE(H17)),"")/B17</f>
        <v>9.9792110583311902E-2</v>
      </c>
      <c r="N17" s="1">
        <f t="shared" si="0"/>
        <v>83.069998260498068</v>
      </c>
      <c r="O17" s="1">
        <f t="shared" si="1"/>
        <v>122.59999913024903</v>
      </c>
      <c r="Q17" s="1">
        <f t="shared" si="2"/>
        <v>-514.99998974609377</v>
      </c>
      <c r="R17" s="1">
        <f t="shared" si="3"/>
        <v>-266.09999951171875</v>
      </c>
      <c r="T17" s="1">
        <f t="shared" si="10"/>
        <v>69.82962532672795</v>
      </c>
      <c r="U17" s="1">
        <f t="shared" si="11"/>
        <v>73.000168000050024</v>
      </c>
      <c r="W17" s="8">
        <f t="shared" si="6"/>
        <v>6.3013357655238147E-2</v>
      </c>
      <c r="X17" s="8">
        <f t="shared" si="7"/>
        <v>9.9792110583311902E-2</v>
      </c>
    </row>
    <row r="18" spans="1:24">
      <c r="A18" s="1" t="s">
        <v>359</v>
      </c>
      <c r="B18" s="4">
        <v>1</v>
      </c>
      <c r="C18" s="1" cm="1">
        <f t="array" ref="C18">_xll.H($A18,25)/$B18</f>
        <v>-312.50000152587893</v>
      </c>
      <c r="D18" s="1" cm="1">
        <f t="array" ref="D18">_xll.S($A18,25)/$B18</f>
        <v>109.19999951171876</v>
      </c>
      <c r="E18" s="1" cm="1">
        <f t="array" ref="E18">_xll.CP($A18,25)/$B18</f>
        <v>78.500199152671058</v>
      </c>
      <c r="F18" s="8" cm="1">
        <f t="array" ref="F18">IF(_xll.DE(A18)&gt;0,_xll.MW(A18)/(602.2*_xll.DE(A18)),"")/$B18</f>
        <v>6.4245559322906903E-2</v>
      </c>
      <c r="H18" s="1" t="s">
        <v>1246</v>
      </c>
      <c r="I18" s="1" cm="1">
        <f t="array" ref="I18">_xll.H($H18,25)/$B18</f>
        <v>-94.300005950927741</v>
      </c>
      <c r="J18" s="1" cm="1">
        <f t="array" ref="J18">_xll.S($H18,25)/$B18</f>
        <v>148.99999945068359</v>
      </c>
      <c r="K18" s="1" cm="1">
        <f t="array" ref="K18">_xll.CP($H18,25)/$B18</f>
        <v>82.00025643977132</v>
      </c>
      <c r="L18" s="8" cm="1">
        <f t="array" ref="L18">IF(_xll.DE(H18)&gt;0,_xll.MW(H18)/(602.2*_xll.DE(H18)),"")/B18</f>
        <v>9.143181089868721E-2</v>
      </c>
      <c r="N18" s="1">
        <f t="shared" si="0"/>
        <v>109.19999951171876</v>
      </c>
      <c r="O18" s="1">
        <f t="shared" si="1"/>
        <v>148.99999945068359</v>
      </c>
      <c r="Q18" s="1">
        <f t="shared" si="2"/>
        <v>-312.50000152587893</v>
      </c>
      <c r="R18" s="1">
        <f t="shared" si="3"/>
        <v>-94.300005950927741</v>
      </c>
      <c r="T18" s="1">
        <f t="shared" si="10"/>
        <v>78.500199152671058</v>
      </c>
      <c r="U18" s="1">
        <f t="shared" si="11"/>
        <v>82.00025643977132</v>
      </c>
      <c r="W18" s="8">
        <f t="shared" si="6"/>
        <v>6.4245559322906903E-2</v>
      </c>
      <c r="X18" s="8">
        <f t="shared" si="7"/>
        <v>9.143181089868721E-2</v>
      </c>
    </row>
    <row r="19" spans="1:24">
      <c r="A19" s="4" t="s">
        <v>85</v>
      </c>
      <c r="B19" s="4">
        <v>1</v>
      </c>
      <c r="C19" s="1" cm="1">
        <f t="array" ref="C19">_xll.H($A19,25)/$B19</f>
        <v>-219.10000311279299</v>
      </c>
      <c r="D19" s="1" cm="1">
        <f t="array" ref="D19">_xll.S($A19,25)/$B19</f>
        <v>108.06999838256836</v>
      </c>
      <c r="E19" s="1" cm="1">
        <f t="array" ref="E19">_xll.CP($A19,25)/$B19</f>
        <v>71.880085271259048</v>
      </c>
      <c r="F19" s="8" cm="1">
        <f t="array" ref="F19">IF(_xll.DE(A19)&gt;0,_xll.MW(A19)/(602.2*_xll.DE(A19)),"")/$B19</f>
        <v>6.5938577282347227E-2</v>
      </c>
      <c r="H19" s="4" t="s">
        <v>1247</v>
      </c>
      <c r="I19" s="1" cm="1">
        <f t="array" ref="I19">_xll.H($H19,25)/$B19</f>
        <v>-16.070998708724975</v>
      </c>
      <c r="J19" s="1" cm="1">
        <f t="array" ref="J19">_xll.S($H19,25)/$B19</f>
        <v>153.00000457763673</v>
      </c>
      <c r="K19" s="1" cm="1">
        <f t="array" ref="K19">_xll.CP($H19,25)/$B19</f>
        <v>76.033196633357576</v>
      </c>
      <c r="L19" s="8" t="e" cm="1">
        <f t="array" ref="L19">IF(_xll.DE(H19)&gt;0,_xll.MW(H19)/(602.2*_xll.DE(H19)),"")/B19</f>
        <v>#VALUE!</v>
      </c>
      <c r="N19" s="1">
        <f t="shared" si="0"/>
        <v>108.06999838256836</v>
      </c>
      <c r="O19" s="1">
        <f t="shared" si="1"/>
        <v>153.00000457763673</v>
      </c>
      <c r="Q19" s="1">
        <f t="shared" si="2"/>
        <v>-219.10000311279299</v>
      </c>
      <c r="R19" s="1">
        <f t="shared" si="3"/>
        <v>-16.070998708724975</v>
      </c>
      <c r="T19" s="1">
        <f t="shared" si="8"/>
        <v>71.880085271259048</v>
      </c>
      <c r="U19" s="1">
        <f t="shared" si="9"/>
        <v>76.033196633357576</v>
      </c>
      <c r="W19" s="8" t="str">
        <f t="shared" si="6"/>
        <v/>
      </c>
      <c r="X19" s="8" t="str">
        <f t="shared" si="7"/>
        <v/>
      </c>
    </row>
    <row r="20" spans="1:24">
      <c r="A20" s="4" t="s">
        <v>73</v>
      </c>
      <c r="B20" s="4">
        <v>1</v>
      </c>
      <c r="C20" s="1" cm="1">
        <f t="array" ref="C20">_xll.H($A20,25)/$B20</f>
        <v>-341.29998736572264</v>
      </c>
      <c r="D20" s="1" cm="1">
        <f t="array" ref="D20">_xll.S($A20,25)/$B20</f>
        <v>118.05999586486816</v>
      </c>
      <c r="E20" s="1" cm="1">
        <f t="array" ref="E20">_xll.CP($A20,25)/$B20</f>
        <v>76.60080517649007</v>
      </c>
      <c r="F20" s="8" cm="1">
        <f t="array" ref="F20">IF(_xll.DE(A20)&gt;0,_xll.MW(A20)/(602.2*_xll.DE(A20)),"")/$B20</f>
        <v>6.6607563699577724E-2</v>
      </c>
      <c r="H20" s="4" t="s">
        <v>1617</v>
      </c>
      <c r="I20" s="1" t="e" cm="1">
        <f t="array" ref="I20">_xll.H($H20,25)/$B20</f>
        <v>#VALUE!</v>
      </c>
      <c r="J20" s="1" t="e" cm="1">
        <f t="array" ref="J20">_xll.S($H20,25)/$B20</f>
        <v>#VALUE!</v>
      </c>
      <c r="K20" s="1" t="e" cm="1">
        <f t="array" ref="K20">_xll.CP($H20,25)/$B20</f>
        <v>#VALUE!</v>
      </c>
      <c r="L20" s="8" t="e" cm="1">
        <f t="array" ref="L20">IF(_xll.DE(H20)&gt;0,_xll.MW(H20)/(602.2*_xll.DE(H20)),"")/B20</f>
        <v>#VALUE!</v>
      </c>
      <c r="N20" s="1" t="str">
        <f t="shared" si="0"/>
        <v/>
      </c>
      <c r="O20" s="1" t="str">
        <f t="shared" si="1"/>
        <v/>
      </c>
      <c r="Q20" s="1" t="str">
        <f t="shared" si="2"/>
        <v/>
      </c>
      <c r="R20" s="1" t="str">
        <f t="shared" si="3"/>
        <v/>
      </c>
      <c r="T20" s="1" t="str">
        <f t="shared" si="8"/>
        <v/>
      </c>
      <c r="U20" s="1" t="str">
        <f t="shared" si="9"/>
        <v/>
      </c>
      <c r="W20" s="8" t="str">
        <f t="shared" si="6"/>
        <v/>
      </c>
      <c r="X20" s="8" t="str">
        <f t="shared" si="7"/>
        <v/>
      </c>
    </row>
    <row r="21" spans="1:24">
      <c r="A21" s="4" t="s">
        <v>51</v>
      </c>
      <c r="B21" s="4">
        <v>1</v>
      </c>
      <c r="C21" s="1" cm="1">
        <f t="array" ref="C21">_xll.H($A21,25)/$B21</f>
        <v>-641.32351489257815</v>
      </c>
      <c r="D21" s="1" cm="1">
        <f t="array" ref="D21">_xll.S($A21,25)/$B21</f>
        <v>89.61997952270508</v>
      </c>
      <c r="E21" s="1" cm="1">
        <f t="array" ref="E21">_xll.CP($A21,25)/$B21</f>
        <v>71.384283877610116</v>
      </c>
      <c r="F21" s="8" cm="1">
        <f t="array" ref="F21">IF(_xll.DE(A21)&gt;0,_xll.MW(A21)/(602.2*_xll.DE(A21)),"")/$B21</f>
        <v>6.8002269847338065E-2</v>
      </c>
      <c r="H21" s="4" t="s">
        <v>1248</v>
      </c>
      <c r="I21" s="1" cm="1">
        <f t="array" ref="I21">_xll.H($H21,25)/$B21</f>
        <v>-364.00800000000004</v>
      </c>
      <c r="J21" s="1" cm="1">
        <f t="array" ref="J21">_xll.S($H21,25)/$B21</f>
        <v>129.70399201965333</v>
      </c>
      <c r="K21" s="1" cm="1">
        <f t="array" ref="K21">_xll.CP($H21,25)/$B21</f>
        <v>74.474891365712111</v>
      </c>
      <c r="L21" s="8" cm="1">
        <f t="array" ref="L21">IF(_xll.DE(H21)&gt;0,_xll.MW(H21)/(602.2*_xll.DE(H21)),"")/B21</f>
        <v>0.10425053613681554</v>
      </c>
      <c r="N21" s="1">
        <f t="shared" si="0"/>
        <v>89.61997952270508</v>
      </c>
      <c r="O21" s="1">
        <f t="shared" si="1"/>
        <v>129.70399201965333</v>
      </c>
      <c r="Q21" s="1">
        <f t="shared" si="2"/>
        <v>-641.32351489257815</v>
      </c>
      <c r="R21" s="1">
        <f t="shared" si="3"/>
        <v>-364.00800000000004</v>
      </c>
      <c r="T21" s="1">
        <f t="shared" ref="T21:T24" si="12">IF(AND(ISNUMBER(E21),E21&gt;0,ISNUMBER(K21),K21&gt;0),E21,"")</f>
        <v>71.384283877610116</v>
      </c>
      <c r="U21" s="1">
        <f t="shared" ref="U21:U24" si="13">IF(AND(ISNUMBER(E21),E21&gt;0,ISNUMBER(K21),K21&gt;0),K21,"")</f>
        <v>74.474891365712111</v>
      </c>
      <c r="W21" s="8">
        <f t="shared" si="6"/>
        <v>6.8002269847338065E-2</v>
      </c>
      <c r="X21" s="8">
        <f t="shared" si="7"/>
        <v>0.10425053613681554</v>
      </c>
    </row>
    <row r="22" spans="1:24">
      <c r="A22" s="4" t="s">
        <v>84</v>
      </c>
      <c r="B22" s="4">
        <v>1</v>
      </c>
      <c r="C22" s="1" cm="1">
        <f t="array" ref="C22">_xll.H($A22,25)/$B22</f>
        <v>-442.31001245117187</v>
      </c>
      <c r="D22" s="1" cm="1">
        <f t="array" ref="D22">_xll.S($A22,25)/$B22</f>
        <v>101.16999911499023</v>
      </c>
      <c r="E22" s="1" cm="1">
        <f t="array" ref="E22">_xll.CP($A22,25)/$B22</f>
        <v>52.470050886190229</v>
      </c>
      <c r="F22" s="8" cm="1">
        <f t="array" ref="F22">IF(_xll.DE(A22)&gt;0,_xll.MW(A22)/(602.2*_xll.DE(A22)),"")/$B22</f>
        <v>7.0103392002197951E-2</v>
      </c>
      <c r="H22" s="4" t="s">
        <v>1249</v>
      </c>
      <c r="I22" s="1" cm="1">
        <f t="array" ref="I22">_xll.H($H22,25)/$B22</f>
        <v>-348.10000885009765</v>
      </c>
      <c r="J22" s="1" cm="1">
        <f t="array" ref="J22">_xll.S($H22,25)/$B22</f>
        <v>122.20000021362306</v>
      </c>
      <c r="K22" s="1" cm="1">
        <f t="array" ref="K22">_xll.CP($H22,25)/$B22</f>
        <v>52.470315884973843</v>
      </c>
      <c r="L22" s="8" cm="1">
        <f t="array" ref="L22">IF(_xll.DE(H22)&gt;0,_xll.MW(H22)/(602.2*_xll.DE(H22)),"")/B22</f>
        <v>9.5661771131382037E-2</v>
      </c>
      <c r="N22" s="1">
        <f t="shared" si="0"/>
        <v>101.16999911499023</v>
      </c>
      <c r="O22" s="1">
        <f t="shared" si="1"/>
        <v>122.20000021362306</v>
      </c>
      <c r="Q22" s="1">
        <f t="shared" si="2"/>
        <v>-442.31001245117187</v>
      </c>
      <c r="R22" s="1">
        <f t="shared" si="3"/>
        <v>-348.10000885009765</v>
      </c>
      <c r="T22" s="1">
        <f t="shared" si="12"/>
        <v>52.470050886190229</v>
      </c>
      <c r="U22" s="1">
        <f t="shared" si="13"/>
        <v>52.470315884973843</v>
      </c>
      <c r="W22" s="8">
        <f t="shared" si="6"/>
        <v>7.0103392002197951E-2</v>
      </c>
      <c r="X22" s="8">
        <f t="shared" si="7"/>
        <v>9.5661771131382037E-2</v>
      </c>
    </row>
    <row r="23" spans="1:24">
      <c r="A23" s="4" t="s">
        <v>47</v>
      </c>
      <c r="B23" s="4">
        <v>1</v>
      </c>
      <c r="C23" s="1" cm="1">
        <f t="array" ref="C23">_xll.H($A23,25)/$B23</f>
        <v>-481.28969659423831</v>
      </c>
      <c r="D23" s="1" cm="1">
        <f t="array" ref="D23">_xll.S($A23,25)/$B23</f>
        <v>118.2398010559082</v>
      </c>
      <c r="E23" s="1" cm="1">
        <f t="array" ref="E23">_xll.CP($A23,25)/$B23</f>
        <v>72.433303619733053</v>
      </c>
      <c r="F23" s="8" cm="1">
        <f t="array" ref="F23">IF(_xll.DE(A23)&gt;0,_xll.MW(A23)/(602.2*_xll.DE(A23)),"")/$B23</f>
        <v>7.0196115575678134E-2</v>
      </c>
      <c r="H23" s="4" t="s">
        <v>1250</v>
      </c>
      <c r="I23" s="1" cm="1">
        <f t="array" ref="I23">_xll.H($H23,25)/$B23</f>
        <v>-242.672</v>
      </c>
      <c r="J23" s="1" cm="1">
        <f t="array" ref="J23">_xll.S($H23,25)/$B23</f>
        <v>150.624</v>
      </c>
      <c r="K23" s="1" cm="1">
        <f t="array" ref="K23">_xll.CP($H23,25)/$B23</f>
        <v>75.340870443819909</v>
      </c>
      <c r="L23" s="8" cm="1">
        <f t="array" ref="L23">IF(_xll.DE(H23)&gt;0,_xll.MW(H23)/(602.2*_xll.DE(H23)),"")/B23</f>
        <v>0.1017258762635079</v>
      </c>
      <c r="N23" s="1">
        <f t="shared" si="0"/>
        <v>118.2398010559082</v>
      </c>
      <c r="O23" s="1">
        <f t="shared" si="1"/>
        <v>150.624</v>
      </c>
      <c r="Q23" s="1">
        <f t="shared" si="2"/>
        <v>-481.28969659423831</v>
      </c>
      <c r="R23" s="1">
        <f t="shared" si="3"/>
        <v>-242.672</v>
      </c>
      <c r="T23" s="1">
        <f t="shared" si="12"/>
        <v>72.433303619733053</v>
      </c>
      <c r="U23" s="1">
        <f t="shared" si="13"/>
        <v>75.340870443819909</v>
      </c>
      <c r="W23" s="8">
        <f t="shared" si="6"/>
        <v>7.0196115575678134E-2</v>
      </c>
      <c r="X23" s="8">
        <f t="shared" si="7"/>
        <v>0.1017258762635079</v>
      </c>
    </row>
    <row r="24" spans="1:24">
      <c r="A24" s="4" t="s">
        <v>94</v>
      </c>
      <c r="B24" s="4">
        <v>1</v>
      </c>
      <c r="C24" s="1" cm="1">
        <f t="array" ref="C24">_xll.H($A24,25)/$B24</f>
        <v>-496.22242553710942</v>
      </c>
      <c r="D24" s="1" cm="1">
        <f t="array" ref="D24">_xll.S($A24,25)/$B24</f>
        <v>75.814003707885746</v>
      </c>
      <c r="E24" s="1" cm="1">
        <f t="array" ref="E24">_xll.CP($A24,25)/$B24</f>
        <v>62.41105263356539</v>
      </c>
      <c r="F24" s="8" cm="1">
        <f t="array" ref="F24">IF(_xll.DE(A24)&gt;0,_xll.MW(A24)/(602.2*_xll.DE(A24)),"")/$B24</f>
        <v>7.0217126009647385E-2</v>
      </c>
      <c r="H24" s="4" t="s">
        <v>1251</v>
      </c>
      <c r="I24" s="1" cm="1">
        <f t="array" ref="I24">_xll.H($H24,25)/$B24</f>
        <v>-188.69839361572267</v>
      </c>
      <c r="J24" s="1" cm="1">
        <f t="array" ref="J24">_xll.S($H24,25)/$B24</f>
        <v>120.49919680786134</v>
      </c>
      <c r="K24" s="1" cm="1">
        <f t="array" ref="K24">_xll.CP($H24,25)/$B24</f>
        <v>68.935754554566543</v>
      </c>
      <c r="L24" s="8" cm="1">
        <f t="array" ref="L24">IF(_xll.DE(H24)&gt;0,_xll.MW(H24)/(602.2*_xll.DE(H24)),"")/B24</f>
        <v>0.10079329131554912</v>
      </c>
      <c r="N24" s="1">
        <f t="shared" si="0"/>
        <v>75.814003707885746</v>
      </c>
      <c r="O24" s="1">
        <f t="shared" si="1"/>
        <v>120.49919680786134</v>
      </c>
      <c r="Q24" s="1">
        <f t="shared" si="2"/>
        <v>-496.22242553710942</v>
      </c>
      <c r="R24" s="1">
        <f t="shared" si="3"/>
        <v>-188.69839361572267</v>
      </c>
      <c r="T24" s="1">
        <f t="shared" si="12"/>
        <v>62.41105263356539</v>
      </c>
      <c r="U24" s="1">
        <f t="shared" si="13"/>
        <v>68.935754554566543</v>
      </c>
      <c r="W24" s="8">
        <f t="shared" si="6"/>
        <v>7.0217126009647385E-2</v>
      </c>
      <c r="X24" s="8">
        <f t="shared" si="7"/>
        <v>0.10079329131554912</v>
      </c>
    </row>
    <row r="25" spans="1:24">
      <c r="A25" s="4" t="s">
        <v>334</v>
      </c>
      <c r="B25" s="4">
        <v>1</v>
      </c>
      <c r="C25" s="1" cm="1">
        <f t="array" ref="C25">_xll.H($A25,25)/$B25</f>
        <v>-496.22242553710936</v>
      </c>
      <c r="D25" s="1" cm="1">
        <f t="array" ref="D25">_xll.S($A25,25)/$B25</f>
        <v>75.814083511352536</v>
      </c>
      <c r="E25" s="1" cm="1">
        <f t="array" ref="E25">_xll.CP($A25,25)/$B25</f>
        <v>62.415378011887569</v>
      </c>
      <c r="F25" s="8" cm="1">
        <f t="array" ref="F25">IF(_xll.DE(A25)&gt;0,_xll.MW(A25)/(602.2*_xll.DE(A25)),"")/$B25</f>
        <v>7.0217126009647385E-2</v>
      </c>
      <c r="H25" s="4" t="s">
        <v>1252</v>
      </c>
      <c r="I25" s="1" t="e" cm="1">
        <f t="array" ref="I25">_xll.H($H25,25)/$B25</f>
        <v>#VALUE!</v>
      </c>
      <c r="J25" s="1" t="e" cm="1">
        <f t="array" ref="J25">_xll.S($H25,25)/$B25</f>
        <v>#VALUE!</v>
      </c>
      <c r="K25" s="1" t="e" cm="1">
        <f t="array" ref="K25">_xll.CP($H25,25)/$B25</f>
        <v>#VALUE!</v>
      </c>
      <c r="L25" s="8" t="e" cm="1">
        <f t="array" ref="L25">IF(_xll.DE(H25)&gt;0,_xll.MW(H25)/(602.2*_xll.DE(H25)),"")/B25</f>
        <v>#VALUE!</v>
      </c>
      <c r="N25" s="1" t="str">
        <f t="shared" si="0"/>
        <v/>
      </c>
      <c r="O25" s="1" t="str">
        <f t="shared" si="1"/>
        <v/>
      </c>
      <c r="Q25" s="1" t="str">
        <f t="shared" si="2"/>
        <v/>
      </c>
      <c r="R25" s="1" t="str">
        <f t="shared" si="3"/>
        <v/>
      </c>
      <c r="T25" s="1" t="str">
        <f t="shared" si="8"/>
        <v/>
      </c>
      <c r="U25" s="1" t="str">
        <f t="shared" si="9"/>
        <v/>
      </c>
      <c r="W25" s="8" t="str">
        <f t="shared" si="6"/>
        <v/>
      </c>
      <c r="X25" s="8" t="str">
        <f t="shared" si="7"/>
        <v/>
      </c>
    </row>
    <row r="26" spans="1:24">
      <c r="A26" s="4" t="s">
        <v>330</v>
      </c>
      <c r="B26" s="4">
        <v>1</v>
      </c>
      <c r="C26" s="1" cm="1">
        <f t="array" ref="C26">_xll.H($A26,25)/$B26</f>
        <v>-490.78321276855473</v>
      </c>
      <c r="D26" s="1" cm="1">
        <f t="array" ref="D26">_xll.S($A26,25)/$B26</f>
        <v>82.676000564575219</v>
      </c>
      <c r="E26" s="1" cm="1">
        <f t="array" ref="E26">_xll.CP($A26,25)/$B26</f>
        <v>64.803856742104273</v>
      </c>
      <c r="F26" s="8" cm="1">
        <f t="array" ref="F26">IF(_xll.DE(A26)&gt;0,_xll.MW(A26)/(602.2*_xll.DE(A26)),"")/$B26</f>
        <v>7.0217126009647385E-2</v>
      </c>
      <c r="H26" s="4" t="s">
        <v>1253</v>
      </c>
      <c r="I26" s="1" t="e" cm="1">
        <f t="array" ref="I26">_xll.H($H26,25)/$B26</f>
        <v>#VALUE!</v>
      </c>
      <c r="J26" s="1" t="e" cm="1">
        <f t="array" ref="J26">_xll.S($H26,25)/$B26</f>
        <v>#VALUE!</v>
      </c>
      <c r="K26" s="1" t="e" cm="1">
        <f t="array" ref="K26">_xll.CP($H26,25)/$B26</f>
        <v>#VALUE!</v>
      </c>
      <c r="L26" s="8" t="e" cm="1">
        <f t="array" ref="L26">IF(_xll.DE(H26)&gt;0,_xll.MW(H26)/(602.2*_xll.DE(H26)),"")/B26</f>
        <v>#VALUE!</v>
      </c>
      <c r="N26" s="1" t="str">
        <f t="shared" si="0"/>
        <v/>
      </c>
      <c r="O26" s="1" t="str">
        <f t="shared" si="1"/>
        <v/>
      </c>
      <c r="Q26" s="1" t="str">
        <f t="shared" si="2"/>
        <v/>
      </c>
      <c r="R26" s="1" t="str">
        <f t="shared" si="3"/>
        <v/>
      </c>
      <c r="T26" s="1" t="str">
        <f t="shared" si="8"/>
        <v/>
      </c>
      <c r="U26" s="1" t="str">
        <f t="shared" si="9"/>
        <v/>
      </c>
      <c r="W26" s="8" t="str">
        <f t="shared" si="6"/>
        <v/>
      </c>
      <c r="X26" s="8" t="str">
        <f t="shared" si="7"/>
        <v/>
      </c>
    </row>
    <row r="27" spans="1:24">
      <c r="A27" s="4" t="s">
        <v>76</v>
      </c>
      <c r="B27" s="4">
        <v>1</v>
      </c>
      <c r="C27" s="1" cm="1">
        <f t="array" ref="C27">_xll.H($A27,25)/$B27</f>
        <v>-388.29998376464846</v>
      </c>
      <c r="D27" s="1" cm="1">
        <f t="array" ref="D27">_xll.S($A27,25)/$B27</f>
        <v>115.30000094604493</v>
      </c>
      <c r="E27" s="1" cm="1">
        <f t="array" ref="E27">_xll.CP($A27,25)/$B27</f>
        <v>71.17025906800076</v>
      </c>
      <c r="F27" s="8" cm="1">
        <f t="array" ref="F27">IF(_xll.DE(A27)&gt;0,_xll.MW(A27)/(602.2*_xll.DE(A27)),"")/$B27</f>
        <v>7.0913310393760351E-2</v>
      </c>
      <c r="H27" s="4" t="s">
        <v>1254</v>
      </c>
      <c r="I27" s="1" cm="1">
        <f t="array" ref="I27">_xll.H($H27,25)/$B27</f>
        <v>-157.99999502563477</v>
      </c>
      <c r="J27" s="1" cm="1">
        <f t="array" ref="J27">_xll.S($H27,25)/$B27</f>
        <v>159.99999758911133</v>
      </c>
      <c r="K27" s="1" cm="1">
        <f t="array" ref="K27">_xll.CP($H27,25)/$B27</f>
        <v>84.000674404976323</v>
      </c>
      <c r="L27" s="8" cm="1">
        <f t="array" ref="L27">IF(_xll.DE(H27)&gt;0,_xll.MW(H27)/(602.2*_xll.DE(H27)),"")/B27</f>
        <v>9.9571195068539647E-2</v>
      </c>
      <c r="N27" s="1">
        <f t="shared" si="0"/>
        <v>115.30000094604493</v>
      </c>
      <c r="O27" s="1">
        <f t="shared" si="1"/>
        <v>159.99999758911133</v>
      </c>
      <c r="Q27" s="1">
        <f t="shared" si="2"/>
        <v>-388.29998376464846</v>
      </c>
      <c r="R27" s="1">
        <f t="shared" si="3"/>
        <v>-157.99999502563477</v>
      </c>
      <c r="T27" s="1">
        <f>IF(AND(ISNUMBER(E27),E27&gt;0,ISNUMBER(K27),K27&gt;0),E27,"")</f>
        <v>71.17025906800076</v>
      </c>
      <c r="U27" s="1">
        <f>IF(AND(ISNUMBER(E27),E27&gt;0,ISNUMBER(K27),K27&gt;0),K27,"")</f>
        <v>84.000674404976323</v>
      </c>
      <c r="W27" s="8">
        <f t="shared" si="6"/>
        <v>7.0913310393760351E-2</v>
      </c>
      <c r="X27" s="8">
        <f t="shared" si="7"/>
        <v>9.9571195068539647E-2</v>
      </c>
    </row>
    <row r="28" spans="1:24">
      <c r="A28" s="4" t="s">
        <v>270</v>
      </c>
      <c r="B28" s="4">
        <v>1</v>
      </c>
      <c r="C28" s="1" cm="1">
        <f t="array" ref="C28">_xll.H($A28,25)/$B28</f>
        <v>-209.20000000000002</v>
      </c>
      <c r="D28" s="1" cm="1">
        <f t="array" ref="D28">_xll.S($A28,25)/$B28</f>
        <v>129.70399201965333</v>
      </c>
      <c r="E28" s="1" cm="1">
        <f t="array" ref="E28">_xll.CP($A28,25)/$B28</f>
        <v>75.925708882065976</v>
      </c>
      <c r="F28" s="8" cm="1">
        <f t="array" ref="F28">IF(_xll.DE(A28)&gt;0,_xll.MW(A28)/(602.2*_xll.DE(A28)),"")/$B28</f>
        <v>7.1508571136601695E-2</v>
      </c>
      <c r="H28" s="4" t="s">
        <v>1255</v>
      </c>
      <c r="I28" s="1" t="e" cm="1">
        <f t="array" ref="I28">_xll.H($H28,25)/$B28</f>
        <v>#VALUE!</v>
      </c>
      <c r="J28" s="1" t="e" cm="1">
        <f t="array" ref="J28">_xll.S($H28,25)/$B28</f>
        <v>#VALUE!</v>
      </c>
      <c r="K28" s="1" t="e" cm="1">
        <f t="array" ref="K28">_xll.CP($H28,25)/$B28</f>
        <v>#VALUE!</v>
      </c>
      <c r="L28" s="8" t="e" cm="1">
        <f t="array" ref="L28">IF(_xll.DE(H28)&gt;0,_xll.MW(H28)/(602.2*_xll.DE(H28)),"")/B28</f>
        <v>#VALUE!</v>
      </c>
      <c r="N28" s="1" t="str">
        <f t="shared" si="0"/>
        <v/>
      </c>
      <c r="O28" s="1" t="str">
        <f t="shared" si="1"/>
        <v/>
      </c>
      <c r="Q28" s="1" t="str">
        <f t="shared" si="2"/>
        <v/>
      </c>
      <c r="R28" s="1" t="str">
        <f t="shared" si="3"/>
        <v/>
      </c>
      <c r="T28" s="1" t="str">
        <f t="shared" si="8"/>
        <v/>
      </c>
      <c r="U28" s="1" t="str">
        <f t="shared" si="9"/>
        <v/>
      </c>
      <c r="W28" s="8" t="str">
        <f t="shared" si="6"/>
        <v/>
      </c>
      <c r="X28" s="8" t="str">
        <f t="shared" si="7"/>
        <v/>
      </c>
    </row>
    <row r="29" spans="1:24">
      <c r="A29" s="4" t="s">
        <v>230</v>
      </c>
      <c r="B29" s="4">
        <v>1</v>
      </c>
      <c r="C29" s="1" cm="1">
        <f t="array" ref="C29">_xll.H($A29,25)/$B29</f>
        <v>-435.22001708984379</v>
      </c>
      <c r="D29" s="1" cm="1">
        <f t="array" ref="D29">_xll.S($A29,25)/$B29</f>
        <v>95.230003631591799</v>
      </c>
      <c r="E29" s="1" cm="1">
        <f t="array" ref="E29">_xll.CP($A29,25)/$B29</f>
        <v>52.259890309775521</v>
      </c>
      <c r="F29" s="8" cm="1">
        <f t="array" ref="F29">IF(_xll.DE(A29)&gt;0,_xll.MW(A29)/(602.2*_xll.DE(A29)),"")/$B29</f>
        <v>7.1713717594575233E-2</v>
      </c>
      <c r="H29" s="4" t="s">
        <v>1256</v>
      </c>
      <c r="I29" s="1" cm="1">
        <f t="array" ref="I29">_xll.H($H29,25)/$B29</f>
        <v>-333.60000622558596</v>
      </c>
      <c r="J29" s="1" cm="1">
        <f t="array" ref="J29">_xll.S($H29,25)/$B29</f>
        <v>118.80000543212891</v>
      </c>
      <c r="K29" s="1" cm="1">
        <f t="array" ref="K29">_xll.CP($H29,25)/$B29</f>
        <v>52.590055838087856</v>
      </c>
      <c r="L29" s="8" cm="1">
        <f t="array" ref="L29">IF(_xll.DE(H29)&gt;0,_xll.MW(H29)/(602.2*_xll.DE(H29)),"")/B29</f>
        <v>9.9341041931973045E-2</v>
      </c>
      <c r="N29" s="1">
        <f t="shared" si="0"/>
        <v>95.230003631591799</v>
      </c>
      <c r="O29" s="1">
        <f t="shared" si="1"/>
        <v>118.80000543212891</v>
      </c>
      <c r="Q29" s="1">
        <f t="shared" si="2"/>
        <v>-435.22001708984379</v>
      </c>
      <c r="R29" s="1">
        <f t="shared" si="3"/>
        <v>-333.60000622558596</v>
      </c>
      <c r="T29" s="1">
        <f t="shared" ref="T29:T32" si="14">IF(AND(ISNUMBER(E29),E29&gt;0,ISNUMBER(K29),K29&gt;0),E29,"")</f>
        <v>52.259890309775521</v>
      </c>
      <c r="U29" s="1">
        <f t="shared" ref="U29:U32" si="15">IF(AND(ISNUMBER(E29),E29&gt;0,ISNUMBER(K29),K29&gt;0),K29,"")</f>
        <v>52.590055838087856</v>
      </c>
      <c r="W29" s="8">
        <f t="shared" si="6"/>
        <v>7.1713717594575233E-2</v>
      </c>
      <c r="X29" s="8">
        <f t="shared" si="7"/>
        <v>9.9341041931973045E-2</v>
      </c>
    </row>
    <row r="30" spans="1:24">
      <c r="A30" s="4" t="s">
        <v>238</v>
      </c>
      <c r="B30" s="4">
        <v>1</v>
      </c>
      <c r="C30" s="1" cm="1">
        <f t="array" ref="C30">_xll.H($A30,25)/$B30</f>
        <v>-137.70000411987306</v>
      </c>
      <c r="D30" s="1" cm="1">
        <f t="array" ref="D30">_xll.S($A30,25)/$B30</f>
        <v>219.6181989440918</v>
      </c>
      <c r="E30" s="1" cm="1">
        <f t="array" ref="E30">_xll.CP($A30,25)/$B30</f>
        <v>75.411245922367854</v>
      </c>
      <c r="F30" s="8" cm="1">
        <f t="array" ref="F30">IF(_xll.DE(A30)&gt;0,_xll.MW(A30)/(602.2*_xll.DE(A30)),"")/$B30</f>
        <v>7.3007784573447448E-2</v>
      </c>
      <c r="H30" s="4" t="s">
        <v>1257</v>
      </c>
      <c r="I30" s="1" cm="1">
        <f t="array" ref="I30">_xll.H($H30,25)/$B30</f>
        <v>-51.400000442504883</v>
      </c>
      <c r="J30" s="1" cm="1">
        <f t="array" ref="J30">_xll.S($H30,25)/$B30</f>
        <v>119.30000607299804</v>
      </c>
      <c r="K30" s="1" cm="1">
        <f t="array" ref="K30">_xll.CP($H30,25)/$B30</f>
        <v>0</v>
      </c>
      <c r="L30" s="8" cm="1">
        <f t="array" ref="L30">IF(_xll.DE(H30)&gt;0,_xll.MW(H30)/(602.2*_xll.DE(H30)),"")/B30</f>
        <v>0.11647213688116853</v>
      </c>
      <c r="N30" s="1">
        <f t="shared" si="0"/>
        <v>219.6181989440918</v>
      </c>
      <c r="O30" s="1">
        <f t="shared" si="1"/>
        <v>119.30000607299804</v>
      </c>
      <c r="Q30" s="1">
        <f t="shared" si="2"/>
        <v>-137.70000411987306</v>
      </c>
      <c r="R30" s="1">
        <f t="shared" si="3"/>
        <v>-51.400000442504883</v>
      </c>
      <c r="T30" s="1" t="str">
        <f t="shared" si="14"/>
        <v/>
      </c>
      <c r="U30" s="1" t="str">
        <f t="shared" si="15"/>
        <v/>
      </c>
      <c r="W30" s="8">
        <f t="shared" si="6"/>
        <v>7.3007784573447448E-2</v>
      </c>
      <c r="X30" s="8">
        <f t="shared" si="7"/>
        <v>0.11647213688116853</v>
      </c>
    </row>
    <row r="31" spans="1:24">
      <c r="A31" s="4" t="s">
        <v>285</v>
      </c>
      <c r="B31" s="4">
        <v>1</v>
      </c>
      <c r="C31" s="1" cm="1">
        <f t="array" ref="C31">_xll.H($A31,25)/$B31</f>
        <v>-173.20000173950197</v>
      </c>
      <c r="D31" s="1" cm="1">
        <f t="array" ref="D31">_xll.S($A31,25)/$B31</f>
        <v>104.18160638427734</v>
      </c>
      <c r="E31" s="1" cm="1">
        <f t="array" ref="E31">_xll.CP($A31,25)/$B31</f>
        <v>75.273297999999997</v>
      </c>
      <c r="F31" s="8" cm="1">
        <f t="array" ref="F31">IF(_xll.DE(A31)&gt;0,_xll.MW(A31)/(602.2*_xll.DE(A31)),"")/$B31</f>
        <v>7.361590833610096E-2</v>
      </c>
      <c r="H31" s="4" t="s">
        <v>1258</v>
      </c>
      <c r="I31" s="1" cm="1">
        <f t="array" ref="I31">_xll.H($H31,25)/$B31</f>
        <v>-63.220242553710939</v>
      </c>
      <c r="J31" s="1" cm="1">
        <f t="array" ref="J31">_xll.S($H31,25)/$B31</f>
        <v>179.99569787597656</v>
      </c>
      <c r="K31" s="1" cm="1">
        <f t="array" ref="K31">_xll.CP($H31,25)/$B31</f>
        <v>75.060232588208009</v>
      </c>
      <c r="L31" s="8" cm="1">
        <f t="array" ref="L31">IF(_xll.DE(H31)&gt;0,_xll.MW(H31)/(602.2*_xll.DE(H31)),"")/B31</f>
        <v>9.9648214486811118E-2</v>
      </c>
      <c r="N31" s="1">
        <f t="shared" si="0"/>
        <v>104.18160638427734</v>
      </c>
      <c r="O31" s="1">
        <f t="shared" si="1"/>
        <v>179.99569787597656</v>
      </c>
      <c r="Q31" s="1">
        <f t="shared" si="2"/>
        <v>-173.20000173950197</v>
      </c>
      <c r="R31" s="1">
        <f t="shared" si="3"/>
        <v>-63.220242553710939</v>
      </c>
      <c r="T31" s="1">
        <f t="shared" si="14"/>
        <v>75.273297999999997</v>
      </c>
      <c r="U31" s="1">
        <f t="shared" si="15"/>
        <v>75.060232588208009</v>
      </c>
      <c r="W31" s="8">
        <f t="shared" si="6"/>
        <v>7.361590833610096E-2</v>
      </c>
      <c r="X31" s="8">
        <f t="shared" si="7"/>
        <v>9.9648214486811118E-2</v>
      </c>
    </row>
    <row r="32" spans="1:24">
      <c r="A32" s="4" t="s">
        <v>312</v>
      </c>
      <c r="B32" s="4">
        <v>1</v>
      </c>
      <c r="C32" s="1" cm="1">
        <f t="array" ref="C32">_xll.H($A32,25)/$B32</f>
        <v>-289.99998864746095</v>
      </c>
      <c r="D32" s="1" cm="1">
        <f t="array" ref="D32">_xll.S($A32,25)/$B32</f>
        <v>95.000002059936534</v>
      </c>
      <c r="E32" s="1" cm="1">
        <f t="array" ref="E32">_xll.CP($A32,25)/$B32</f>
        <v>71.000203294942068</v>
      </c>
      <c r="F32" s="8" cm="1">
        <f t="array" ref="F32">IF(_xll.DE(A32)&gt;0,_xll.MW(A32)/(602.2*_xll.DE(A32)),"")/$B32</f>
        <v>7.4603495941121034E-2</v>
      </c>
      <c r="H32" s="4" t="s">
        <v>1259</v>
      </c>
      <c r="I32" s="1" cm="1">
        <f t="array" ref="I32">_xll.H($H32,25)/$B32</f>
        <v>-103.99999763488771</v>
      </c>
      <c r="J32" s="1" cm="1">
        <f t="array" ref="J32">_xll.S($H32,25)/$B32</f>
        <v>150.00000073242188</v>
      </c>
      <c r="K32" s="1" cm="1">
        <f t="array" ref="K32">_xll.CP($H32,25)/$B32</f>
        <v>83.000318050513684</v>
      </c>
      <c r="L32" s="8" cm="1">
        <f t="array" ref="L32">IF(_xll.DE(H32)&gt;0,_xll.MW(H32)/(602.2*_xll.DE(H32)),"")/B32</f>
        <v>0.11004205625516632</v>
      </c>
      <c r="N32" s="1">
        <f t="shared" si="0"/>
        <v>95.000002059936534</v>
      </c>
      <c r="O32" s="1">
        <f t="shared" si="1"/>
        <v>150.00000073242188</v>
      </c>
      <c r="Q32" s="1">
        <f t="shared" si="2"/>
        <v>-289.99998864746095</v>
      </c>
      <c r="R32" s="1">
        <f t="shared" si="3"/>
        <v>-103.99999763488771</v>
      </c>
      <c r="T32" s="1">
        <f t="shared" si="14"/>
        <v>71.000203294942068</v>
      </c>
      <c r="U32" s="1">
        <f t="shared" si="15"/>
        <v>83.000318050513684</v>
      </c>
      <c r="W32" s="8">
        <f t="shared" si="6"/>
        <v>7.4603495941121034E-2</v>
      </c>
      <c r="X32" s="8">
        <f t="shared" si="7"/>
        <v>0.11004205625516632</v>
      </c>
    </row>
    <row r="33" spans="1:24">
      <c r="A33" s="4" t="s">
        <v>14</v>
      </c>
      <c r="B33" s="4">
        <v>1</v>
      </c>
      <c r="C33" s="1" cm="1">
        <f t="array" ref="C33">_xll.H($A33,25)/$B33</f>
        <v>-431.00000976562501</v>
      </c>
      <c r="D33" s="1" cm="1">
        <f t="array" ref="D33">_xll.S($A33,25)/$B33</f>
        <v>109.99999734497071</v>
      </c>
      <c r="E33" s="1" cm="1">
        <f t="array" ref="E33">_xll.CP($A33,25)/$B33</f>
        <v>74.000008185075814</v>
      </c>
      <c r="F33" s="8" cm="1">
        <f t="array" ref="F33">IF(_xll.DE(A33)&gt;0,_xll.MW(A33)/(602.2*_xll.DE(A33)),"")/$B33</f>
        <v>7.478597194314289E-2</v>
      </c>
      <c r="H33" s="4" t="s">
        <v>1260</v>
      </c>
      <c r="I33" s="1" cm="1">
        <f t="array" ref="I33">_xll.H($H33,25)/$B33</f>
        <v>-278.00000518798828</v>
      </c>
      <c r="J33" s="1" cm="1">
        <f t="array" ref="J33">_xll.S($H33,25)/$B33</f>
        <v>150.00000073242188</v>
      </c>
      <c r="K33" s="1" cm="1">
        <f t="array" ref="K33">_xll.CP($H33,25)/$B33</f>
        <v>78.99968366066507</v>
      </c>
      <c r="L33" s="8" t="e" cm="1">
        <f t="array" ref="L33">IF(_xll.DE(H33)&gt;0,_xll.MW(H33)/(602.2*_xll.DE(H33)),"")/B33</f>
        <v>#VALUE!</v>
      </c>
      <c r="N33" s="1">
        <f t="shared" si="0"/>
        <v>109.99999734497071</v>
      </c>
      <c r="O33" s="1">
        <f t="shared" si="1"/>
        <v>150.00000073242188</v>
      </c>
      <c r="Q33" s="1">
        <f t="shared" si="2"/>
        <v>-431.00000976562501</v>
      </c>
      <c r="R33" s="1">
        <f t="shared" si="3"/>
        <v>-278.00000518798828</v>
      </c>
      <c r="T33" s="1">
        <f t="shared" si="8"/>
        <v>74.000008185075814</v>
      </c>
      <c r="U33" s="1">
        <f t="shared" si="9"/>
        <v>78.99968366066507</v>
      </c>
      <c r="W33" s="8" t="str">
        <f t="shared" si="6"/>
        <v/>
      </c>
      <c r="X33" s="8" t="str">
        <f t="shared" si="7"/>
        <v/>
      </c>
    </row>
    <row r="34" spans="1:24">
      <c r="A34" s="4" t="s">
        <v>320</v>
      </c>
      <c r="B34" s="4">
        <v>1</v>
      </c>
      <c r="C34" s="1" cm="1">
        <f t="array" ref="C34">_xll.H($A34,25)/$B34</f>
        <v>-812.00001928710935</v>
      </c>
      <c r="D34" s="1" cm="1">
        <f t="array" ref="D34">_xll.S($A34,25)/$B34</f>
        <v>127.84999787902832</v>
      </c>
      <c r="E34" s="1" cm="1">
        <f t="array" ref="E34">_xll.CP($A34,25)/$B34</f>
        <v>75.849451984080517</v>
      </c>
      <c r="F34" s="8" cm="1">
        <f t="array" ref="F34">IF(_xll.DE(A34)&gt;0,_xll.MW(A34)/(602.2*_xll.DE(A34)),"")/$B34</f>
        <v>7.5529180644554647E-2</v>
      </c>
      <c r="H34" s="4" t="s">
        <v>1261</v>
      </c>
      <c r="I34" s="1" cm="1">
        <f t="array" ref="I34">_xll.H($H34,25)/$B34</f>
        <v>-574.46321276855474</v>
      </c>
      <c r="J34" s="1" cm="1">
        <f t="array" ref="J34">_xll.S($H34,25)/$B34</f>
        <v>169.03360638427736</v>
      </c>
      <c r="K34" s="1" cm="1">
        <f t="array" ref="K34">_xll.CP($H34,25)/$B34</f>
        <v>82.916682304718208</v>
      </c>
      <c r="L34" s="8" cm="1">
        <f t="array" ref="L34">IF(_xll.DE(H34)&gt;0,_xll.MW(H34)/(602.2*_xll.DE(H34)),"")/B34</f>
        <v>0.12251228525708764</v>
      </c>
      <c r="N34" s="1">
        <f t="shared" si="0"/>
        <v>127.84999787902832</v>
      </c>
      <c r="O34" s="1">
        <f t="shared" si="1"/>
        <v>169.03360638427736</v>
      </c>
      <c r="Q34" s="1">
        <f t="shared" si="2"/>
        <v>-812.00001928710935</v>
      </c>
      <c r="R34" s="1">
        <f t="shared" si="3"/>
        <v>-574.46321276855474</v>
      </c>
      <c r="T34" s="1">
        <f>IF(AND(ISNUMBER(E34),E34&gt;0,ISNUMBER(K34),K34&gt;0),E34,"")</f>
        <v>75.849451984080517</v>
      </c>
      <c r="U34" s="1">
        <f>IF(AND(ISNUMBER(E34),E34&gt;0,ISNUMBER(K34),K34&gt;0),K34,"")</f>
        <v>82.916682304718208</v>
      </c>
      <c r="W34" s="8">
        <f t="shared" si="6"/>
        <v>7.5529180644554647E-2</v>
      </c>
      <c r="X34" s="8">
        <f t="shared" si="7"/>
        <v>0.12251228525708764</v>
      </c>
    </row>
    <row r="35" spans="1:24">
      <c r="A35" s="4" t="s">
        <v>131</v>
      </c>
      <c r="B35" s="4">
        <v>1</v>
      </c>
      <c r="C35" s="1" cm="1">
        <f t="array" ref="C35">_xll.H($A35,25)/$B35</f>
        <v>-781.99998083496098</v>
      </c>
      <c r="D35" s="1" cm="1">
        <f t="array" ref="D35">_xll.S($A35,25)/$B35</f>
        <v>119.98000343322754</v>
      </c>
      <c r="E35" s="1" cm="1">
        <f t="array" ref="E35">_xll.CP($A35,25)/$B35</f>
        <v>70.240234659729296</v>
      </c>
      <c r="F35" s="8" cm="1">
        <f t="array" ref="F35">IF(_xll.DE(A35)&gt;0,_xll.MW(A35)/(602.2*_xll.DE(A35)),"")/$B35</f>
        <v>7.6871837066415552E-2</v>
      </c>
      <c r="H35" s="4" t="s">
        <v>1262</v>
      </c>
      <c r="I35" s="1" t="e" cm="1">
        <f t="array" ref="I35">_xll.H($H35,25)/$B35</f>
        <v>#VALUE!</v>
      </c>
      <c r="J35" s="1" t="e" cm="1">
        <f t="array" ref="J35">_xll.S($H35,25)/$B35</f>
        <v>#VALUE!</v>
      </c>
      <c r="K35" s="1" t="e" cm="1">
        <f t="array" ref="K35">_xll.CP($H35,25)/$B35</f>
        <v>#VALUE!</v>
      </c>
      <c r="L35" s="8" t="e" cm="1">
        <f t="array" ref="L35">IF(_xll.DE(H35)&gt;0,_xll.MW(H35)/(602.2*_xll.DE(H35)),"")/B35</f>
        <v>#VALUE!</v>
      </c>
      <c r="N35" s="1" t="str">
        <f t="shared" si="0"/>
        <v/>
      </c>
      <c r="O35" s="1" t="str">
        <f t="shared" si="1"/>
        <v/>
      </c>
      <c r="Q35" s="1" t="str">
        <f t="shared" si="2"/>
        <v/>
      </c>
      <c r="R35" s="1" t="str">
        <f t="shared" si="3"/>
        <v/>
      </c>
      <c r="T35" s="1" t="str">
        <f t="shared" si="8"/>
        <v/>
      </c>
      <c r="U35" s="1" t="str">
        <f t="shared" si="9"/>
        <v/>
      </c>
      <c r="W35" s="8" t="str">
        <f t="shared" si="6"/>
        <v/>
      </c>
      <c r="X35" s="8" t="str">
        <f t="shared" si="7"/>
        <v/>
      </c>
    </row>
    <row r="36" spans="1:24">
      <c r="A36" s="4" t="s">
        <v>33</v>
      </c>
      <c r="B36" s="4">
        <v>1</v>
      </c>
      <c r="C36" s="1" cm="1">
        <f t="array" ref="C36">_xll.H($A36,25)/$B36</f>
        <v>-359.40560638427735</v>
      </c>
      <c r="D36" s="1" cm="1">
        <f t="array" ref="D36">_xll.S($A36,25)/$B36</f>
        <v>135.98000000000002</v>
      </c>
      <c r="E36" s="1" cm="1">
        <f t="array" ref="E36">_xll.CP($A36,25)/$B36</f>
        <v>77.093074777220323</v>
      </c>
      <c r="F36" s="8" cm="1">
        <f t="array" ref="F36">IF(_xll.DE(A36)&gt;0,_xll.MW(A36)/(602.2*_xll.DE(A36)),"")/$B36</f>
        <v>7.722686801487301E-2</v>
      </c>
      <c r="H36" s="4" t="s">
        <v>1263</v>
      </c>
      <c r="I36" s="1" cm="1">
        <f t="array" ref="I36">_xll.H($H36,25)/$B36</f>
        <v>-175.39328829956057</v>
      </c>
      <c r="J36" s="1" cm="1">
        <f t="array" ref="J36">_xll.S($H36,25)/$B36</f>
        <v>174.83680276489258</v>
      </c>
      <c r="K36" s="1" cm="1">
        <f t="array" ref="K36">_xll.CP($H36,25)/$B36</f>
        <v>77.59299741371521</v>
      </c>
      <c r="L36" s="8" cm="1">
        <f t="array" ref="L36">IF(_xll.DE(H36)&gt;0,_xll.MW(H36)/(602.2*_xll.DE(H36)),"")/B36</f>
        <v>0.12427617982428679</v>
      </c>
      <c r="N36" s="1">
        <f t="shared" si="0"/>
        <v>135.98000000000002</v>
      </c>
      <c r="O36" s="1">
        <f t="shared" si="1"/>
        <v>174.83680276489258</v>
      </c>
      <c r="Q36" s="1">
        <f t="shared" si="2"/>
        <v>-359.40560638427735</v>
      </c>
      <c r="R36" s="1">
        <f t="shared" si="3"/>
        <v>-175.39328829956057</v>
      </c>
      <c r="T36" s="1">
        <f>IF(AND(ISNUMBER(E36),E36&gt;0,ISNUMBER(K36),K36&gt;0),E36,"")</f>
        <v>77.093074777220323</v>
      </c>
      <c r="U36" s="1">
        <f>IF(AND(ISNUMBER(E36),E36&gt;0,ISNUMBER(K36),K36&gt;0),K36,"")</f>
        <v>77.59299741371521</v>
      </c>
      <c r="W36" s="8">
        <f t="shared" si="6"/>
        <v>7.722686801487301E-2</v>
      </c>
      <c r="X36" s="8">
        <f t="shared" si="7"/>
        <v>0.12427617982428679</v>
      </c>
    </row>
    <row r="37" spans="1:24">
      <c r="A37" s="4" t="s">
        <v>13</v>
      </c>
      <c r="B37" s="4">
        <v>1</v>
      </c>
      <c r="C37" s="1" cm="1">
        <f t="array" ref="C37">_xll.H($A37,25)/$B37</f>
        <v>-257.31601596069339</v>
      </c>
      <c r="D37" s="1" cm="1">
        <f t="array" ref="D37">_xll.S($A37,25)/$B37</f>
        <v>130.54080319213867</v>
      </c>
      <c r="E37" s="1" cm="1">
        <f t="array" ref="E37">_xll.CP($A37,25)/$B37</f>
        <v>75.036881586572619</v>
      </c>
      <c r="F37" s="8" cm="1">
        <f t="array" ref="F37">IF(_xll.DE(A37)&gt;0,_xll.MW(A37)/(602.2*_xll.DE(A37)),"")/$B37</f>
        <v>7.781927575285251E-2</v>
      </c>
      <c r="H37" s="4" t="s">
        <v>1264</v>
      </c>
      <c r="I37" s="1" cm="1">
        <f t="array" ref="I37">_xll.H($H37,25)/$B37</f>
        <v>-42.000001960754396</v>
      </c>
      <c r="J37" s="1" cm="1">
        <f t="array" ref="J37">_xll.S($H37,25)/$B37</f>
        <v>175.30960638427734</v>
      </c>
      <c r="K37" s="1" cm="1">
        <f t="array" ref="K37">_xll.CP($H37,25)/$B37</f>
        <v>0</v>
      </c>
      <c r="L37" s="8" t="e" cm="1">
        <f t="array" ref="L37">IF(_xll.DE(H37)&gt;0,_xll.MW(H37)/(602.2*_xll.DE(H37)),"")/B37</f>
        <v>#VALUE!</v>
      </c>
      <c r="N37" s="1">
        <f t="shared" si="0"/>
        <v>130.54080319213867</v>
      </c>
      <c r="O37" s="1">
        <f t="shared" si="1"/>
        <v>175.30960638427734</v>
      </c>
      <c r="Q37" s="1">
        <f t="shared" si="2"/>
        <v>-257.31601596069339</v>
      </c>
      <c r="R37" s="1">
        <f t="shared" si="3"/>
        <v>-42.000001960754396</v>
      </c>
      <c r="T37" s="1">
        <f t="shared" si="8"/>
        <v>75.036881586572619</v>
      </c>
      <c r="U37" s="1">
        <f t="shared" si="9"/>
        <v>0</v>
      </c>
      <c r="W37" s="8" t="str">
        <f t="shared" si="6"/>
        <v/>
      </c>
      <c r="X37" s="8" t="str">
        <f t="shared" si="7"/>
        <v/>
      </c>
    </row>
    <row r="38" spans="1:24">
      <c r="A38" s="4" t="s">
        <v>7</v>
      </c>
      <c r="B38" s="4">
        <v>1</v>
      </c>
      <c r="C38" s="1" cm="1">
        <f t="array" ref="C38">_xll.H($A38,25)/$B38</f>
        <v>-415.99999053955082</v>
      </c>
      <c r="D38" s="1" cm="1">
        <f t="array" ref="D38">_xll.S($A38,25)/$B38</f>
        <v>111.49999926757813</v>
      </c>
      <c r="E38" s="1" cm="1">
        <f t="array" ref="E38">_xll.CP($A38,25)/$B38</f>
        <v>71.339639649370682</v>
      </c>
      <c r="F38" s="8" cm="1">
        <f t="array" ref="F38">IF(_xll.DE(A38)&gt;0,_xll.MW(A38)/(602.2*_xll.DE(A38)),"")/$B38</f>
        <v>7.7851225337224494E-2</v>
      </c>
      <c r="H38" s="4" t="s">
        <v>1265</v>
      </c>
      <c r="I38" s="1" cm="1">
        <f t="array" ref="I38">_xll.H($H38,25)/$B38</f>
        <v>-212.00000039672852</v>
      </c>
      <c r="J38" s="1" cm="1">
        <f t="array" ref="J38">_xll.S($H38,25)/$B38</f>
        <v>152.00000329589844</v>
      </c>
      <c r="K38" s="1" cm="1">
        <f t="array" ref="K38">_xll.CP($H38,25)/$B38</f>
        <v>73.000088104766846</v>
      </c>
      <c r="L38" s="8" cm="1">
        <f t="array" ref="L38">IF(_xll.DE(H38)&gt;0,_xll.MW(H38)/(602.2*_xll.DE(H38)),"")/B38</f>
        <v>0.1119168257655683</v>
      </c>
      <c r="N38" s="1">
        <f t="shared" si="0"/>
        <v>111.49999926757813</v>
      </c>
      <c r="O38" s="1">
        <f t="shared" si="1"/>
        <v>152.00000329589844</v>
      </c>
      <c r="Q38" s="1">
        <f t="shared" si="2"/>
        <v>-415.99999053955082</v>
      </c>
      <c r="R38" s="1">
        <f t="shared" si="3"/>
        <v>-212.00000039672852</v>
      </c>
      <c r="T38" s="1">
        <f>IF(AND(ISNUMBER(E38),E38&gt;0,ISNUMBER(K38),K38&gt;0),E38,"")</f>
        <v>71.339639649370682</v>
      </c>
      <c r="U38" s="1">
        <f>IF(AND(ISNUMBER(E38),E38&gt;0,ISNUMBER(K38),K38&gt;0),K38,"")</f>
        <v>73.000088104766846</v>
      </c>
      <c r="W38" s="8">
        <f t="shared" si="6"/>
        <v>7.7851225337224494E-2</v>
      </c>
      <c r="X38" s="8">
        <f t="shared" si="7"/>
        <v>0.1119168257655683</v>
      </c>
    </row>
    <row r="39" spans="1:24">
      <c r="A39" s="4" t="s">
        <v>266</v>
      </c>
      <c r="B39" s="4">
        <v>1</v>
      </c>
      <c r="C39" s="1" cm="1">
        <f t="array" ref="C39">_xll.H($A39,25)/$B39</f>
        <v>-693.49997912597655</v>
      </c>
      <c r="D39" s="1" cm="1">
        <f t="array" ref="D39">_xll.S($A39,25)/$B39</f>
        <v>130.82000360107423</v>
      </c>
      <c r="E39" s="1" cm="1">
        <f t="array" ref="E39">_xll.CP($A39,25)/$B39</f>
        <v>77.199998397827144</v>
      </c>
      <c r="F39" s="8" cm="1">
        <f t="array" ref="F39">IF(_xll.DE(A39)&gt;0,_xll.MW(A39)/(602.2*_xll.DE(A39)),"")/$B39</f>
        <v>7.8867548215540206E-2</v>
      </c>
      <c r="H39" s="4" t="s">
        <v>1266</v>
      </c>
      <c r="I39" s="1" t="e" cm="1">
        <f t="array" ref="I39">_xll.H($H39,25)/$B39</f>
        <v>#VALUE!</v>
      </c>
      <c r="J39" s="1" t="e" cm="1">
        <f t="array" ref="J39">_xll.S($H39,25)/$B39</f>
        <v>#VALUE!</v>
      </c>
      <c r="K39" s="1" t="e" cm="1">
        <f t="array" ref="K39">_xll.CP($H39,25)/$B39</f>
        <v>#VALUE!</v>
      </c>
      <c r="L39" s="8" t="e" cm="1">
        <f t="array" ref="L39">IF(_xll.DE(H39)&gt;0,_xll.MW(H39)/(602.2*_xll.DE(H39)),"")/B39</f>
        <v>#VALUE!</v>
      </c>
      <c r="N39" s="1" t="str">
        <f t="shared" si="0"/>
        <v/>
      </c>
      <c r="O39" s="1" t="str">
        <f t="shared" si="1"/>
        <v/>
      </c>
      <c r="Q39" s="1" t="str">
        <f t="shared" si="2"/>
        <v/>
      </c>
      <c r="R39" s="1" t="str">
        <f t="shared" si="3"/>
        <v/>
      </c>
      <c r="T39" s="1" t="str">
        <f t="shared" si="8"/>
        <v/>
      </c>
      <c r="U39" s="1" t="str">
        <f t="shared" si="9"/>
        <v/>
      </c>
      <c r="W39" s="8" t="str">
        <f t="shared" si="6"/>
        <v/>
      </c>
      <c r="X39" s="8" t="str">
        <f t="shared" si="7"/>
        <v/>
      </c>
    </row>
    <row r="40" spans="1:24">
      <c r="A40" s="4" t="s">
        <v>211</v>
      </c>
      <c r="B40" s="4">
        <v>1</v>
      </c>
      <c r="C40" s="1" cm="1">
        <f t="array" ref="C40">_xll.H($A40,25)/$B40</f>
        <v>-690.40002941894534</v>
      </c>
      <c r="D40" s="1" cm="1">
        <f t="array" ref="D40">_xll.S($A40,25)/$B40</f>
        <v>119.19999636840821</v>
      </c>
      <c r="E40" s="1" cm="1">
        <f t="array" ref="E40">_xll.CP($A40,25)/$B40</f>
        <v>89.959185271174917</v>
      </c>
      <c r="F40" s="8" cm="1">
        <f t="array" ref="F40">IF(_xll.DE(A40)&gt;0,_xll.MW(A40)/(602.2*_xll.DE(A40)),"")/$B40</f>
        <v>7.9481077785651999E-2</v>
      </c>
      <c r="H40" s="4" t="s">
        <v>1267</v>
      </c>
      <c r="I40" s="1" t="e" cm="1">
        <f t="array" ref="I40">_xll.H($H40,25)/$B40</f>
        <v>#VALUE!</v>
      </c>
      <c r="J40" s="1" t="e" cm="1">
        <f t="array" ref="J40">_xll.S($H40,25)/$B40</f>
        <v>#VALUE!</v>
      </c>
      <c r="K40" s="1" t="e" cm="1">
        <f t="array" ref="K40">_xll.CP($H40,25)/$B40</f>
        <v>#VALUE!</v>
      </c>
      <c r="L40" s="8" t="e" cm="1">
        <f t="array" ref="L40">IF(_xll.DE(H40)&gt;0,_xll.MW(H40)/(602.2*_xll.DE(H40)),"")/B40</f>
        <v>#VALUE!</v>
      </c>
      <c r="N40" s="1" t="str">
        <f t="shared" si="0"/>
        <v/>
      </c>
      <c r="O40" s="1" t="str">
        <f t="shared" si="1"/>
        <v/>
      </c>
      <c r="Q40" s="1" t="str">
        <f t="shared" si="2"/>
        <v/>
      </c>
      <c r="R40" s="1" t="str">
        <f t="shared" si="3"/>
        <v/>
      </c>
      <c r="T40" s="1" t="str">
        <f t="shared" si="8"/>
        <v/>
      </c>
      <c r="U40" s="1" t="str">
        <f t="shared" si="9"/>
        <v/>
      </c>
      <c r="W40" s="8" t="str">
        <f t="shared" si="6"/>
        <v/>
      </c>
      <c r="X40" s="8" t="str">
        <f t="shared" si="7"/>
        <v/>
      </c>
    </row>
    <row r="41" spans="1:24">
      <c r="A41" s="4" t="s">
        <v>22</v>
      </c>
      <c r="B41" s="4">
        <v>1</v>
      </c>
      <c r="C41" s="1" cm="1">
        <f t="array" ref="C41">_xll.H($A41,25)/$B41</f>
        <v>-325.09678723144532</v>
      </c>
      <c r="D41" s="1" cm="1">
        <f t="array" ref="D41">_xll.S($A41,25)/$B41</f>
        <v>134.10000588989257</v>
      </c>
      <c r="E41" s="1" cm="1">
        <f t="array" ref="E41">_xll.CP($A41,25)/$B41</f>
        <v>78.050742830420347</v>
      </c>
      <c r="F41" s="8" cm="1">
        <f t="array" ref="F41">IF(_xll.DE(A41)&gt;0,_xll.MW(A41)/(602.2*_xll.DE(A41)),"")/$B41</f>
        <v>7.9714463722043855E-2</v>
      </c>
      <c r="H41" s="4" t="s">
        <v>1268</v>
      </c>
      <c r="I41" s="1" cm="1">
        <f t="array" ref="I41">_xll.H($H41,25)/$B41</f>
        <v>-153.00000457763673</v>
      </c>
      <c r="J41" s="1" cm="1">
        <f t="array" ref="J41">_xll.S($H41,25)/$B41</f>
        <v>168.48969787597656</v>
      </c>
      <c r="K41" s="1" cm="1">
        <f t="array" ref="K41">_xll.CP($H41,25)/$B41</f>
        <v>79.023199581062329</v>
      </c>
      <c r="L41" s="8" cm="1">
        <f t="array" ref="L41">IF(_xll.DE(H41)&gt;0,_xll.MW(H41)/(602.2*_xll.DE(H41)),"")/B41</f>
        <v>0.11704763101529735</v>
      </c>
      <c r="N41" s="1">
        <f t="shared" si="0"/>
        <v>134.10000588989257</v>
      </c>
      <c r="O41" s="1">
        <f t="shared" si="1"/>
        <v>168.48969787597656</v>
      </c>
      <c r="Q41" s="1">
        <f t="shared" si="2"/>
        <v>-325.09678723144532</v>
      </c>
      <c r="R41" s="1">
        <f t="shared" si="3"/>
        <v>-153.00000457763673</v>
      </c>
      <c r="T41" s="1">
        <f t="shared" ref="T41:T42" si="16">IF(AND(ISNUMBER(E41),E41&gt;0,ISNUMBER(K41),K41&gt;0),E41,"")</f>
        <v>78.050742830420347</v>
      </c>
      <c r="U41" s="1">
        <f t="shared" ref="U41:U42" si="17">IF(AND(ISNUMBER(E41),E41&gt;0,ISNUMBER(K41),K41&gt;0),K41,"")</f>
        <v>79.023199581062329</v>
      </c>
      <c r="W41" s="8">
        <f t="shared" si="6"/>
        <v>7.9714463722043855E-2</v>
      </c>
      <c r="X41" s="8">
        <f t="shared" si="7"/>
        <v>0.11704763101529735</v>
      </c>
    </row>
    <row r="42" spans="1:24">
      <c r="A42" s="1" t="s">
        <v>56</v>
      </c>
      <c r="B42" s="4">
        <v>1</v>
      </c>
      <c r="C42" s="1" cm="1">
        <f t="array" ref="C42">_xll.H($A42,25)/$B42</f>
        <v>-224.26240957641602</v>
      </c>
      <c r="D42" s="1" cm="1">
        <f t="array" ref="D42">_xll.S($A42,25)/$B42</f>
        <v>146.02160638427736</v>
      </c>
      <c r="E42" s="1" cm="1">
        <f t="array" ref="E42">_xll.CP($A42,25)/$B42</f>
        <v>73.905842798609953</v>
      </c>
      <c r="F42" s="8" cm="1">
        <f t="array" ref="F42">IF(_xll.DE(A42)&gt;0,_xll.MW(A42)/(602.2*_xll.DE(A42)),"")/$B42</f>
        <v>8.0507189301000301E-2</v>
      </c>
      <c r="H42" s="1" t="s">
        <v>1269</v>
      </c>
      <c r="I42" s="1" cm="1">
        <f t="array" ref="I42">_xll.H($H42,25)/$B42</f>
        <v>-105.39999783325196</v>
      </c>
      <c r="J42" s="1" cm="1">
        <f t="array" ref="J42">_xll.S($H42,25)/$B42</f>
        <v>181.3000057373047</v>
      </c>
      <c r="K42" s="1" cm="1">
        <f t="array" ref="K42">_xll.CP($H42,25)/$B42</f>
        <v>78.280072261962246</v>
      </c>
      <c r="L42" s="8" cm="1">
        <f t="array" ref="L42">IF(_xll.DE(H42)&gt;0,_xll.MW(H42)/(602.2*_xll.DE(H42)),"")/B42</f>
        <v>0.12015363117058012</v>
      </c>
      <c r="N42" s="1">
        <f t="shared" si="0"/>
        <v>146.02160638427736</v>
      </c>
      <c r="O42" s="1">
        <f t="shared" si="1"/>
        <v>181.3000057373047</v>
      </c>
      <c r="Q42" s="1">
        <f t="shared" si="2"/>
        <v>-224.26240957641602</v>
      </c>
      <c r="R42" s="1">
        <f t="shared" si="3"/>
        <v>-105.39999783325196</v>
      </c>
      <c r="T42" s="1">
        <f t="shared" si="16"/>
        <v>73.905842798609953</v>
      </c>
      <c r="U42" s="1">
        <f t="shared" si="17"/>
        <v>78.280072261962246</v>
      </c>
      <c r="W42" s="8">
        <f t="shared" si="6"/>
        <v>8.0507189301000301E-2</v>
      </c>
      <c r="X42" s="8">
        <f t="shared" si="7"/>
        <v>0.12015363117058012</v>
      </c>
    </row>
    <row r="43" spans="1:24">
      <c r="A43" s="4" t="s">
        <v>44</v>
      </c>
      <c r="B43" s="4">
        <v>1</v>
      </c>
      <c r="C43" s="1" cm="1">
        <f t="array" ref="C43">_xll.H($A43,25)/$B43</f>
        <v>-362.75281915283205</v>
      </c>
      <c r="D43" s="1" cm="1">
        <f t="array" ref="D43">_xll.S($A43,25)/$B43</f>
        <v>122.17279521179199</v>
      </c>
      <c r="E43" s="1" cm="1">
        <f t="array" ref="E43">_xll.CP($A43,25)/$B43</f>
        <v>73.545515199999997</v>
      </c>
      <c r="F43" s="8" cm="1">
        <f t="array" ref="F43">IF(_xll.DE(A43)&gt;0,_xll.MW(A43)/(602.2*_xll.DE(A43)),"")/$B43</f>
        <v>8.4727790522418869E-2</v>
      </c>
      <c r="H43" s="4" t="s">
        <v>1270</v>
      </c>
      <c r="I43" s="1" cm="1">
        <f t="array" ref="I43">_xll.H($H43,25)/$B43</f>
        <v>-176.00000213623048</v>
      </c>
      <c r="J43" s="1" cm="1">
        <f t="array" ref="J43">_xll.S($H43,25)/$B43</f>
        <v>173.89998986816406</v>
      </c>
      <c r="K43" s="1" cm="1">
        <f t="array" ref="K43">_xll.CP($H43,25)/$B43</f>
        <v>77.319928040369874</v>
      </c>
      <c r="L43" s="8" t="e" cm="1">
        <f t="array" ref="L43">IF(_xll.DE(H43)&gt;0,_xll.MW(H43)/(602.2*_xll.DE(H43)),"")/B43</f>
        <v>#VALUE!</v>
      </c>
      <c r="N43" s="1">
        <f t="shared" si="0"/>
        <v>122.17279521179199</v>
      </c>
      <c r="O43" s="1">
        <f t="shared" si="1"/>
        <v>173.89998986816406</v>
      </c>
      <c r="Q43" s="1">
        <f t="shared" si="2"/>
        <v>-362.75281915283205</v>
      </c>
      <c r="R43" s="1">
        <f t="shared" si="3"/>
        <v>-176.00000213623048</v>
      </c>
      <c r="T43" s="1">
        <f t="shared" si="8"/>
        <v>73.545515199999997</v>
      </c>
      <c r="U43" s="1">
        <f t="shared" si="9"/>
        <v>77.319928040369874</v>
      </c>
      <c r="W43" s="8" t="str">
        <f t="shared" si="6"/>
        <v/>
      </c>
      <c r="X43" s="8" t="str">
        <f t="shared" si="7"/>
        <v/>
      </c>
    </row>
    <row r="44" spans="1:24">
      <c r="A44" s="4" t="s">
        <v>91</v>
      </c>
      <c r="B44" s="4">
        <v>1</v>
      </c>
      <c r="C44" s="1" cm="1">
        <f t="array" ref="C44">_xll.H($A44,25)/$B44</f>
        <v>-795.39004492187507</v>
      </c>
      <c r="D44" s="1" cm="1">
        <f t="array" ref="D44">_xll.S($A44,25)/$B44</f>
        <v>108.36799250793457</v>
      </c>
      <c r="E44" s="1" cm="1">
        <f t="array" ref="E44">_xll.CP($A44,25)/$B44</f>
        <v>72.856156706464915</v>
      </c>
      <c r="F44" s="8" cm="1">
        <f t="array" ref="F44">IF(_xll.DE(A44)&gt;0,_xll.MW(A44)/(602.2*_xll.DE(A44)),"")/$B44</f>
        <v>8.5719798782054213E-2</v>
      </c>
      <c r="H44" s="4" t="s">
        <v>1271</v>
      </c>
      <c r="I44" s="1" cm="1">
        <f t="array" ref="I44">_xll.H($H44,25)/$B44</f>
        <v>-536.40002355957029</v>
      </c>
      <c r="J44" s="1" cm="1">
        <f t="array" ref="J44">_xll.S($H44,25)/$B44</f>
        <v>145.30000747680668</v>
      </c>
      <c r="K44" s="1" cm="1">
        <f t="array" ref="K44">_xll.CP($H44,25)/$B44</f>
        <v>76.986140484462666</v>
      </c>
      <c r="L44" s="8" cm="1">
        <f t="array" ref="L44">IF(_xll.DE(H44)&gt;0,_xll.MW(H44)/(602.2*_xll.DE(H44)),"")/B44</f>
        <v>0.12336252301568576</v>
      </c>
      <c r="N44" s="1">
        <f t="shared" si="0"/>
        <v>108.36799250793457</v>
      </c>
      <c r="O44" s="1">
        <f t="shared" si="1"/>
        <v>145.30000747680668</v>
      </c>
      <c r="Q44" s="1">
        <f t="shared" si="2"/>
        <v>-795.39004492187507</v>
      </c>
      <c r="R44" s="1">
        <f t="shared" si="3"/>
        <v>-536.40002355957029</v>
      </c>
      <c r="T44" s="1">
        <f t="shared" ref="T44:T46" si="18">IF(AND(ISNUMBER(E44),E44&gt;0,ISNUMBER(K44),K44&gt;0),E44,"")</f>
        <v>72.856156706464915</v>
      </c>
      <c r="U44" s="1">
        <f t="shared" ref="U44:U46" si="19">IF(AND(ISNUMBER(E44),E44&gt;0,ISNUMBER(K44),K44&gt;0),K44,"")</f>
        <v>76.986140484462666</v>
      </c>
      <c r="W44" s="8">
        <f t="shared" si="6"/>
        <v>8.5719798782054213E-2</v>
      </c>
      <c r="X44" s="8">
        <f t="shared" si="7"/>
        <v>0.12336252301568576</v>
      </c>
    </row>
    <row r="45" spans="1:24">
      <c r="A45" s="4" t="s">
        <v>28</v>
      </c>
      <c r="B45" s="4">
        <v>1</v>
      </c>
      <c r="C45" s="1" cm="1">
        <f t="array" ref="C45">_xll.H($A45,25)/$B45</f>
        <v>-833.84995312500007</v>
      </c>
      <c r="D45" s="1" cm="1">
        <f t="array" ref="D45">_xll.S($A45,25)/$B45</f>
        <v>114.80899415588379</v>
      </c>
      <c r="E45" s="1" cm="1">
        <f t="array" ref="E45">_xll.CP($A45,25)/$B45</f>
        <v>75.588110878341297</v>
      </c>
      <c r="F45" s="8" cm="1">
        <f t="array" ref="F45">IF(_xll.DE(A45)&gt;0,_xll.MW(A45)/(602.2*_xll.DE(A45)),"")/$B45</f>
        <v>8.6253199617076143E-2</v>
      </c>
      <c r="H45" s="4" t="s">
        <v>1272</v>
      </c>
      <c r="I45" s="1" cm="1">
        <f t="array" ref="I45">_xll.H($H45,25)/$B45</f>
        <v>-561.50000146484376</v>
      </c>
      <c r="J45" s="1" cm="1">
        <f t="array" ref="J45">_xll.S($H45,25)/$B45</f>
        <v>159.1000060119629</v>
      </c>
      <c r="K45" s="1" cm="1">
        <f t="array" ref="K45">_xll.CP($H45,25)/$B45</f>
        <v>77.403690698491005</v>
      </c>
      <c r="L45" s="8" cm="1">
        <f t="array" ref="L45">IF(_xll.DE(H45)&gt;0,_xll.MW(H45)/(602.2*_xll.DE(H45)),"")/B45</f>
        <v>0.124636045802912</v>
      </c>
      <c r="N45" s="1">
        <f t="shared" si="0"/>
        <v>114.80899415588379</v>
      </c>
      <c r="O45" s="1">
        <f t="shared" si="1"/>
        <v>159.1000060119629</v>
      </c>
      <c r="Q45" s="1">
        <f t="shared" si="2"/>
        <v>-833.84995312500007</v>
      </c>
      <c r="R45" s="1">
        <f t="shared" si="3"/>
        <v>-561.50000146484376</v>
      </c>
      <c r="T45" s="1">
        <f t="shared" si="18"/>
        <v>75.588110878341297</v>
      </c>
      <c r="U45" s="1">
        <f t="shared" si="19"/>
        <v>77.403690698491005</v>
      </c>
      <c r="W45" s="8">
        <f t="shared" si="6"/>
        <v>8.6253199617076143E-2</v>
      </c>
      <c r="X45" s="8">
        <f t="shared" si="7"/>
        <v>0.124636045802912</v>
      </c>
    </row>
    <row r="46" spans="1:24">
      <c r="A46" s="4" t="s">
        <v>202</v>
      </c>
      <c r="B46" s="4">
        <v>1</v>
      </c>
      <c r="C46" s="1" cm="1">
        <f t="array" ref="C46">_xll.H($A46,25)/$B46</f>
        <v>-580.59997167968754</v>
      </c>
      <c r="D46" s="1" cm="1">
        <f t="array" ref="D46">_xll.S($A46,25)/$B46</f>
        <v>131.08000329589845</v>
      </c>
      <c r="E46" s="1" cm="1">
        <f t="array" ref="E46">_xll.CP($A46,25)/$B46</f>
        <v>93.199739476227492</v>
      </c>
      <c r="F46" s="8" cm="1">
        <f t="array" ref="F46">IF(_xll.DE(A46)&gt;0,_xll.MW(A46)/(602.2*_xll.DE(A46)),"")/$B46</f>
        <v>8.7069910328794409E-2</v>
      </c>
      <c r="H46" s="4" t="s">
        <v>1273</v>
      </c>
      <c r="I46" s="1" cm="1">
        <f t="array" ref="I46">_xll.H($H46,25)/$B46</f>
        <v>-280.32800000000003</v>
      </c>
      <c r="J46" s="1" cm="1">
        <f t="array" ref="J46">_xll.S($H46,25)/$B46</f>
        <v>202.92400000000001</v>
      </c>
      <c r="K46" s="1" cm="1">
        <f t="array" ref="K46">_xll.CP($H46,25)/$B46</f>
        <v>99.731078242358393</v>
      </c>
      <c r="L46" s="8" cm="1">
        <f t="array" ref="L46">IF(_xll.DE(H46)&gt;0,_xll.MW(H46)/(602.2*_xll.DE(H46)),"")/B46</f>
        <v>0.13758091949463497</v>
      </c>
      <c r="N46" s="1">
        <f t="shared" si="0"/>
        <v>131.08000329589845</v>
      </c>
      <c r="O46" s="1">
        <f t="shared" si="1"/>
        <v>202.92400000000001</v>
      </c>
      <c r="Q46" s="1">
        <f t="shared" si="2"/>
        <v>-580.59997167968754</v>
      </c>
      <c r="R46" s="1">
        <f t="shared" si="3"/>
        <v>-280.32800000000003</v>
      </c>
      <c r="T46" s="1">
        <f t="shared" si="18"/>
        <v>93.199739476227492</v>
      </c>
      <c r="U46" s="1">
        <f t="shared" si="19"/>
        <v>99.731078242358393</v>
      </c>
      <c r="W46" s="8">
        <f t="shared" si="6"/>
        <v>8.7069910328794409E-2</v>
      </c>
      <c r="X46" s="8">
        <f t="shared" si="7"/>
        <v>0.13758091949463497</v>
      </c>
    </row>
    <row r="47" spans="1:24">
      <c r="A47" s="4" t="s">
        <v>318</v>
      </c>
      <c r="B47" s="4">
        <v>1</v>
      </c>
      <c r="C47" s="1" cm="1">
        <f t="array" ref="C47">_xll.H($A47,25)/$B47</f>
        <v>-935.40005615234384</v>
      </c>
      <c r="D47" s="1" cm="1">
        <f t="array" ref="D47">_xll.S($A47,25)/$B47</f>
        <v>143.92998944091798</v>
      </c>
      <c r="E47" s="1" cm="1">
        <f t="array" ref="E47">_xll.CP($A47,25)/$B47</f>
        <v>106.93894193876847</v>
      </c>
      <c r="F47" s="8" cm="1">
        <f t="array" ref="F47">IF(_xll.DE(A47)&gt;0,_xll.MW(A47)/(602.2*_xll.DE(A47)),"")/$B47</f>
        <v>8.7723000346085309E-2</v>
      </c>
      <c r="H47" s="4" t="s">
        <v>1274</v>
      </c>
      <c r="I47" s="1" cm="1">
        <f t="array" ref="I47">_xll.H($H47,25)/$B47</f>
        <v>-537.99998730468747</v>
      </c>
      <c r="J47" s="1" cm="1">
        <f t="array" ref="J47">_xll.S($H47,25)/$B47</f>
        <v>215.8999958190918</v>
      </c>
      <c r="K47" s="1" cm="1">
        <f t="array" ref="K47">_xll.CP($H47,25)/$B47</f>
        <v>99.937642324771772</v>
      </c>
      <c r="L47" s="8" t="e" cm="1">
        <f t="array" ref="L47">IF(_xll.DE(H47)&gt;0,_xll.MW(H47)/(602.2*_xll.DE(H47)),"")/B47</f>
        <v>#VALUE!</v>
      </c>
      <c r="N47" s="1">
        <f t="shared" si="0"/>
        <v>143.92998944091798</v>
      </c>
      <c r="O47" s="1">
        <f t="shared" si="1"/>
        <v>215.8999958190918</v>
      </c>
      <c r="Q47" s="1">
        <f t="shared" si="2"/>
        <v>-935.40005615234384</v>
      </c>
      <c r="R47" s="1">
        <f t="shared" si="3"/>
        <v>-537.99998730468747</v>
      </c>
      <c r="T47" s="1">
        <f t="shared" si="8"/>
        <v>106.93894193876847</v>
      </c>
      <c r="U47" s="1">
        <f t="shared" si="9"/>
        <v>99.937642324771772</v>
      </c>
      <c r="W47" s="8" t="str">
        <f t="shared" si="6"/>
        <v/>
      </c>
      <c r="X47" s="8" t="str">
        <f t="shared" si="7"/>
        <v/>
      </c>
    </row>
    <row r="48" spans="1:24">
      <c r="A48" s="1" t="s">
        <v>183</v>
      </c>
      <c r="B48" s="4">
        <v>1</v>
      </c>
      <c r="C48" s="1" cm="1">
        <f t="array" ref="C48">_xll.H($A48,25)/$B48</f>
        <v>-855.19999804687495</v>
      </c>
      <c r="D48" s="1" cm="1">
        <f t="array" ref="D48">_xll.S($A48,25)/$B48</f>
        <v>123.66649266052249</v>
      </c>
      <c r="E48" s="1" cm="1">
        <f t="array" ref="E48">_xll.CP($A48,25)/$B48</f>
        <v>75.064728879187584</v>
      </c>
      <c r="F48" s="8" cm="1">
        <f t="array" ref="F48">IF(_xll.DE(A48)&gt;0,_xll.MW(A48)/(602.2*_xll.DE(A48)),"")/$B48</f>
        <v>8.8663360374370684E-2</v>
      </c>
      <c r="H48" s="1" t="s">
        <v>1275</v>
      </c>
      <c r="I48" s="1" cm="1">
        <f t="array" ref="I48">_xll.H($H48,25)/$B48</f>
        <v>-605.42478723144529</v>
      </c>
      <c r="J48" s="1" cm="1">
        <f t="array" ref="J48">_xll.S($H48,25)/$B48</f>
        <v>165.14250106811525</v>
      </c>
      <c r="K48" s="1" cm="1">
        <f t="array" ref="K48">_xll.CP($H48,25)/$B48</f>
        <v>77.495665903662669</v>
      </c>
      <c r="L48" s="8" cm="1">
        <f t="array" ref="L48">IF(_xll.DE(H48)&gt;0,_xll.MW(H48)/(602.2*_xll.DE(H48)),"")/B48</f>
        <v>0.12611877251274942</v>
      </c>
      <c r="N48" s="1">
        <f t="shared" si="0"/>
        <v>123.66649266052249</v>
      </c>
      <c r="O48" s="1">
        <f t="shared" si="1"/>
        <v>165.14250106811525</v>
      </c>
      <c r="Q48" s="1">
        <f t="shared" si="2"/>
        <v>-855.19999804687495</v>
      </c>
      <c r="R48" s="1">
        <f t="shared" si="3"/>
        <v>-605.42478723144529</v>
      </c>
      <c r="T48" s="1">
        <f>IF(AND(ISNUMBER(E48),E48&gt;0,ISNUMBER(K48),K48&gt;0),E48,"")</f>
        <v>75.064728879187584</v>
      </c>
      <c r="U48" s="1">
        <f>IF(AND(ISNUMBER(E48),E48&gt;0,ISNUMBER(K48),K48&gt;0),K48,"")</f>
        <v>77.495665903662669</v>
      </c>
      <c r="W48" s="8">
        <f t="shared" si="6"/>
        <v>8.8663360374370684E-2</v>
      </c>
      <c r="X48" s="8">
        <f t="shared" si="7"/>
        <v>0.12611877251274942</v>
      </c>
    </row>
    <row r="49" spans="1:24">
      <c r="A49" s="4" t="s">
        <v>317</v>
      </c>
      <c r="B49" s="4">
        <v>1</v>
      </c>
      <c r="C49" s="1" cm="1">
        <f t="array" ref="C49">_xll.H($A49,25)/$B49</f>
        <v>-424.03578466796876</v>
      </c>
      <c r="D49" s="1" cm="1">
        <f t="array" ref="D49">_xll.S($A49,25)/$B49</f>
        <v>158.15500527954103</v>
      </c>
      <c r="E49" s="1" cm="1">
        <f t="array" ref="E49">_xll.CP($A49,25)/$B49</f>
        <v>94.995934850928549</v>
      </c>
      <c r="F49" s="8" cm="1">
        <f t="array" ref="F49">IF(_xll.DE(A49)&gt;0,_xll.MW(A49)/(602.2*_xll.DE(A49)),"")/$B49</f>
        <v>8.9826163019075311E-2</v>
      </c>
      <c r="H49" s="4" t="s">
        <v>1276</v>
      </c>
      <c r="I49" s="1" cm="1">
        <f t="array" ref="I49">_xll.H($H49,25)/$B49</f>
        <v>-123.99999932861328</v>
      </c>
      <c r="J49" s="1" cm="1">
        <f t="array" ref="J49">_xll.S($H49,25)/$B49</f>
        <v>195.40000146484377</v>
      </c>
      <c r="K49" s="1" cm="1">
        <f t="array" ref="K49">_xll.CP($H49,25)/$B49</f>
        <v>109.99925458405376</v>
      </c>
      <c r="L49" s="8" t="e" cm="1">
        <f t="array" ref="L49">IF(_xll.DE(H49)&gt;0,_xll.MW(H49)/(602.2*_xll.DE(H49)),"")/B49</f>
        <v>#VALUE!</v>
      </c>
      <c r="N49" s="1">
        <f t="shared" si="0"/>
        <v>158.15500527954103</v>
      </c>
      <c r="O49" s="1">
        <f t="shared" si="1"/>
        <v>195.40000146484377</v>
      </c>
      <c r="Q49" s="1">
        <f t="shared" si="2"/>
        <v>-424.03578466796876</v>
      </c>
      <c r="R49" s="1">
        <f t="shared" si="3"/>
        <v>-123.99999932861328</v>
      </c>
      <c r="T49" s="1">
        <f t="shared" si="8"/>
        <v>94.995934850928549</v>
      </c>
      <c r="U49" s="1">
        <f t="shared" si="9"/>
        <v>109.99925458405376</v>
      </c>
      <c r="W49" s="8" t="str">
        <f t="shared" si="6"/>
        <v/>
      </c>
      <c r="X49" s="8" t="str">
        <f t="shared" si="7"/>
        <v/>
      </c>
    </row>
    <row r="50" spans="1:24">
      <c r="A50" s="4" t="s">
        <v>347</v>
      </c>
      <c r="B50" s="4">
        <v>1</v>
      </c>
      <c r="C50" s="1" cm="1">
        <f t="array" ref="C50">_xll.H($A50,25)/$B50</f>
        <v>-544.40003381347663</v>
      </c>
      <c r="D50" s="1" cm="1">
        <f t="array" ref="D50">_xll.S($A50,25)/$B50</f>
        <v>122.90000430297852</v>
      </c>
      <c r="E50" s="1" cm="1">
        <f t="array" ref="E50">_xll.CP($A50,25)/$B50</f>
        <v>91.800324266529927</v>
      </c>
      <c r="F50" s="8" cm="1">
        <f t="array" ref="F50">IF(_xll.DE(A50)&gt;0,_xll.MW(A50)/(602.2*_xll.DE(A50)),"")/$B50</f>
        <v>9.162403724924495E-2</v>
      </c>
      <c r="H50" s="4" t="s">
        <v>1277</v>
      </c>
      <c r="I50" s="1" cm="1">
        <f t="array" ref="I50">_xll.H($H50,25)/$B50</f>
        <v>-200.00000097656252</v>
      </c>
      <c r="J50" s="1" cm="1">
        <f t="array" ref="J50">_xll.S($H50,25)/$B50</f>
        <v>200.00000097656252</v>
      </c>
      <c r="K50" s="1" cm="1">
        <f t="array" ref="K50">_xll.CP($H50,25)/$B50</f>
        <v>100.00048964237112</v>
      </c>
      <c r="L50" s="8" cm="1">
        <f t="array" ref="L50">IF(_xll.DE(H50)&gt;0,_xll.MW(H50)/(602.2*_xll.DE(H50)),"")/B50</f>
        <v>0.13506537933519655</v>
      </c>
      <c r="N50" s="1">
        <f t="shared" si="0"/>
        <v>122.90000430297852</v>
      </c>
      <c r="O50" s="1">
        <f t="shared" si="1"/>
        <v>200.00000097656252</v>
      </c>
      <c r="Q50" s="1">
        <f t="shared" si="2"/>
        <v>-544.40003381347663</v>
      </c>
      <c r="R50" s="1">
        <f t="shared" si="3"/>
        <v>-200.00000097656252</v>
      </c>
      <c r="T50" s="1">
        <f t="shared" ref="T50:T51" si="20">IF(AND(ISNUMBER(E50),E50&gt;0,ISNUMBER(K50),K50&gt;0),E50,"")</f>
        <v>91.800324266529927</v>
      </c>
      <c r="U50" s="1">
        <f t="shared" ref="U50:U51" si="21">IF(AND(ISNUMBER(E50),E50&gt;0,ISNUMBER(K50),K50&gt;0),K50,"")</f>
        <v>100.00048964237112</v>
      </c>
      <c r="W50" s="8">
        <f t="shared" si="6"/>
        <v>9.162403724924495E-2</v>
      </c>
      <c r="X50" s="8">
        <f t="shared" si="7"/>
        <v>0.13506537933519655</v>
      </c>
    </row>
    <row r="51" spans="1:24">
      <c r="A51" s="4" t="s">
        <v>291</v>
      </c>
      <c r="B51" s="4">
        <v>1</v>
      </c>
      <c r="C51" s="1" cm="1">
        <f t="array" ref="C51">_xll.H($A51,25)/$B51</f>
        <v>-530.00000897216796</v>
      </c>
      <c r="D51" s="1" cm="1">
        <f t="array" ref="D51">_xll.S($A51,25)/$B51</f>
        <v>142.00000643920899</v>
      </c>
      <c r="E51" s="1" cm="1">
        <f t="array" ref="E51">_xll.CP($A51,25)/$B51</f>
        <v>100.00137586032798</v>
      </c>
      <c r="F51" s="8" cm="1">
        <f t="array" ref="F51">IF(_xll.DE(A51)&gt;0,_xll.MW(A51)/(602.2*_xll.DE(A51)),"")/$B51</f>
        <v>9.1820408502158751E-2</v>
      </c>
      <c r="H51" s="4" t="s">
        <v>1278</v>
      </c>
      <c r="I51" s="1" cm="1">
        <f t="array" ref="I51">_xll.H($H51,25)/$B51</f>
        <v>-223.99999981689453</v>
      </c>
      <c r="J51" s="1" cm="1">
        <f t="array" ref="J51">_xll.S($H51,25)/$B51</f>
        <v>223.1000082397461</v>
      </c>
      <c r="K51" s="1" cm="1">
        <f t="array" ref="K51">_xll.CP($H51,25)/$B51</f>
        <v>102.90264639283404</v>
      </c>
      <c r="L51" s="8" cm="1">
        <f t="array" ref="L51">IF(_xll.DE(H51)&gt;0,_xll.MW(H51)/(602.2*_xll.DE(H51)),"")/B51</f>
        <v>0.1754517033684794</v>
      </c>
      <c r="N51" s="1">
        <f t="shared" si="0"/>
        <v>142.00000643920899</v>
      </c>
      <c r="O51" s="1">
        <f t="shared" si="1"/>
        <v>223.1000082397461</v>
      </c>
      <c r="Q51" s="1">
        <f t="shared" si="2"/>
        <v>-530.00000897216796</v>
      </c>
      <c r="R51" s="1">
        <f t="shared" si="3"/>
        <v>-223.99999981689453</v>
      </c>
      <c r="T51" s="1">
        <f t="shared" si="20"/>
        <v>100.00137586032798</v>
      </c>
      <c r="U51" s="1">
        <f t="shared" si="21"/>
        <v>102.90264639283404</v>
      </c>
      <c r="W51" s="8">
        <f t="shared" si="6"/>
        <v>9.1820408502158751E-2</v>
      </c>
      <c r="X51" s="8">
        <f t="shared" si="7"/>
        <v>0.1754517033684794</v>
      </c>
    </row>
    <row r="52" spans="1:24">
      <c r="A52" s="4" t="s">
        <v>176</v>
      </c>
      <c r="B52" s="4">
        <v>1</v>
      </c>
      <c r="C52" s="1" cm="1">
        <f t="array" ref="C52">_xll.H($A52,25)/$B52</f>
        <v>-399.48830212402345</v>
      </c>
      <c r="D52" s="1" cm="1">
        <f t="array" ref="D52">_xll.S($A52,25)/$B52</f>
        <v>142.256</v>
      </c>
      <c r="E52" s="1" cm="1">
        <f t="array" ref="E52">_xll.CP($A52,25)/$B52</f>
        <v>96.941285388035723</v>
      </c>
      <c r="F52" s="8" cm="1">
        <f t="array" ref="F52">IF(_xll.DE(A52)&gt;0,_xll.MW(A52)/(602.2*_xll.DE(A52)),"")/$B52</f>
        <v>9.2944228588368843E-2</v>
      </c>
      <c r="H52" s="4" t="s">
        <v>1618</v>
      </c>
      <c r="I52" s="1" t="e" cm="1">
        <f t="array" ref="I52">_xll.H($H52,25)/$B52</f>
        <v>#VALUE!</v>
      </c>
      <c r="J52" s="1" t="e" cm="1">
        <f t="array" ref="J52">_xll.S($H52,25)/$B52</f>
        <v>#VALUE!</v>
      </c>
      <c r="K52" s="1" t="e" cm="1">
        <f t="array" ref="K52">_xll.CP($H52,25)/$B52</f>
        <v>#VALUE!</v>
      </c>
      <c r="L52" s="8" t="e" cm="1">
        <f t="array" ref="L52">IF(_xll.DE(H52)&gt;0,_xll.MW(H52)/(602.2*_xll.DE(H52)),"")/B52</f>
        <v>#VALUE!</v>
      </c>
      <c r="N52" s="1" t="str">
        <f t="shared" si="0"/>
        <v/>
      </c>
      <c r="O52" s="1" t="str">
        <f t="shared" si="1"/>
        <v/>
      </c>
      <c r="Q52" s="1" t="str">
        <f t="shared" si="2"/>
        <v/>
      </c>
      <c r="R52" s="1" t="str">
        <f t="shared" si="3"/>
        <v/>
      </c>
      <c r="T52" s="1" t="str">
        <f t="shared" si="8"/>
        <v/>
      </c>
      <c r="U52" s="1" t="str">
        <f t="shared" si="9"/>
        <v/>
      </c>
      <c r="W52" s="8" t="str">
        <f t="shared" si="6"/>
        <v/>
      </c>
      <c r="X52" s="8" t="str">
        <f t="shared" si="7"/>
        <v/>
      </c>
    </row>
    <row r="53" spans="1:24">
      <c r="A53" s="4" t="s">
        <v>397</v>
      </c>
      <c r="B53" s="4">
        <v>1</v>
      </c>
      <c r="C53" s="1" cm="1">
        <f t="array" ref="C53">_xll.H($A53,25)/$B53</f>
        <v>-961.09996459960939</v>
      </c>
      <c r="D53" s="1" cm="1">
        <f t="array" ref="D53">_xll.S($A53,25)/$B53</f>
        <v>159.4799981994629</v>
      </c>
      <c r="E53" s="1" cm="1">
        <f t="array" ref="E53">_xll.CP($A53,25)/$B53</f>
        <v>95.347701522962652</v>
      </c>
      <c r="F53" s="8" cm="1">
        <f t="array" ref="F53">IF(_xll.DE(A53)&gt;0,_xll.MW(A53)/(602.2*_xll.DE(A53)),"")/$B53</f>
        <v>9.3545774984685345E-2</v>
      </c>
      <c r="H53" s="4" t="s">
        <v>1279</v>
      </c>
      <c r="I53" s="1" cm="1">
        <f t="array" ref="I53">_xll.H($H53,25)/$B53</f>
        <v>-577.99997473144538</v>
      </c>
      <c r="J53" s="1" cm="1">
        <f t="array" ref="J53">_xll.S($H53,25)/$B53</f>
        <v>223.70000262451174</v>
      </c>
      <c r="K53" s="1" cm="1">
        <f t="array" ref="K53">_xll.CP($H53,25)/$B53</f>
        <v>100.05375061622925</v>
      </c>
      <c r="L53" s="8" cm="1">
        <f t="array" ref="L53">IF(_xll.DE(H53)&gt;0,_xll.MW(H53)/(602.2*_xll.DE(H53)),"")/B53</f>
        <v>0.16539099312684108</v>
      </c>
      <c r="N53" s="1">
        <f t="shared" si="0"/>
        <v>159.4799981994629</v>
      </c>
      <c r="O53" s="1">
        <f t="shared" si="1"/>
        <v>223.70000262451174</v>
      </c>
      <c r="Q53" s="1">
        <f t="shared" si="2"/>
        <v>-961.09996459960939</v>
      </c>
      <c r="R53" s="1">
        <f t="shared" si="3"/>
        <v>-577.99997473144538</v>
      </c>
      <c r="T53" s="1">
        <f>IF(AND(ISNUMBER(E53),E53&gt;0,ISNUMBER(K53),K53&gt;0),E53,"")</f>
        <v>95.347701522962652</v>
      </c>
      <c r="U53" s="1">
        <f>IF(AND(ISNUMBER(E53),E53&gt;0,ISNUMBER(K53),K53&gt;0),K53,"")</f>
        <v>100.05375061622925</v>
      </c>
      <c r="W53" s="8">
        <f t="shared" si="6"/>
        <v>9.3545774984685345E-2</v>
      </c>
      <c r="X53" s="8">
        <f t="shared" si="7"/>
        <v>0.16539099312684108</v>
      </c>
    </row>
    <row r="54" spans="1:24">
      <c r="A54" s="4" t="s">
        <v>303</v>
      </c>
      <c r="B54" s="4">
        <v>1</v>
      </c>
      <c r="C54" s="1" cm="1">
        <f t="array" ref="C54">_xll.H($A54,25)/$B54</f>
        <v>-256.79999078369144</v>
      </c>
      <c r="D54" s="1" cm="1">
        <f t="array" ref="D54">_xll.S($A54,25)/$B54</f>
        <v>116.90000459289551</v>
      </c>
      <c r="E54" s="1" cm="1">
        <f t="array" ref="E54">_xll.CP($A54,25)/$B54</f>
        <v>85.842013047673589</v>
      </c>
      <c r="F54" s="8" cm="1">
        <f t="array" ref="F54">IF(_xll.DE(A54)&gt;0,_xll.MW(A54)/(602.2*_xll.DE(A54)),"")/$B54</f>
        <v>9.354880822359958E-2</v>
      </c>
      <c r="H54" s="4" t="s">
        <v>1280</v>
      </c>
      <c r="I54" s="1" t="e" cm="1">
        <f t="array" ref="I54">_xll.H($H54,25)/$B54</f>
        <v>#VALUE!</v>
      </c>
      <c r="J54" s="1" t="e" cm="1">
        <f t="array" ref="J54">_xll.S($H54,25)/$B54</f>
        <v>#VALUE!</v>
      </c>
      <c r="K54" s="1" t="e" cm="1">
        <f t="array" ref="K54">_xll.CP($H54,25)/$B54</f>
        <v>#VALUE!</v>
      </c>
      <c r="L54" s="8" t="e" cm="1">
        <f t="array" ref="L54">IF(_xll.DE(H54)&gt;0,_xll.MW(H54)/(602.2*_xll.DE(H54)),"")/B54</f>
        <v>#VALUE!</v>
      </c>
      <c r="N54" s="1" t="str">
        <f t="shared" si="0"/>
        <v/>
      </c>
      <c r="O54" s="1" t="str">
        <f t="shared" si="1"/>
        <v/>
      </c>
      <c r="Q54" s="1" t="str">
        <f t="shared" si="2"/>
        <v/>
      </c>
      <c r="R54" s="1" t="str">
        <f t="shared" si="3"/>
        <v/>
      </c>
      <c r="T54" s="1" t="str">
        <f t="shared" si="8"/>
        <v/>
      </c>
      <c r="U54" s="1" t="str">
        <f t="shared" si="9"/>
        <v/>
      </c>
      <c r="W54" s="8" t="str">
        <f t="shared" si="6"/>
        <v/>
      </c>
      <c r="X54" s="8" t="str">
        <f t="shared" si="7"/>
        <v/>
      </c>
    </row>
    <row r="55" spans="1:24">
      <c r="A55" s="1" t="s">
        <v>195</v>
      </c>
      <c r="B55" s="4">
        <v>1</v>
      </c>
      <c r="C55" s="1" cm="1">
        <f t="array" ref="C55">_xll.H($A55,25)/$B55</f>
        <v>-988.09996728515625</v>
      </c>
      <c r="D55" s="1" cm="1">
        <f t="array" ref="D55">_xll.S($A55,25)/$B55</f>
        <v>164.46999725341797</v>
      </c>
      <c r="E55" s="1" cm="1">
        <f t="array" ref="E55">_xll.CP($A55,25)/$B55</f>
        <v>97.685260675734099</v>
      </c>
      <c r="F55" s="8" cm="1">
        <f t="array" ref="F55">IF(_xll.DE(A55)&gt;0,_xll.MW(A55)/(602.2*_xll.DE(A55)),"")/$B55</f>
        <v>9.4062925800568506E-2</v>
      </c>
      <c r="H55" s="1" t="s">
        <v>1281</v>
      </c>
      <c r="I55" s="1" cm="1">
        <f t="array" ref="I55">_xll.H($H55,25)/$B55</f>
        <v>-619.70003137207038</v>
      </c>
      <c r="J55" s="1" cm="1">
        <f t="array" ref="J55">_xll.S($H55,25)/$B55</f>
        <v>217.98640957641604</v>
      </c>
      <c r="K55" s="1" cm="1">
        <f t="array" ref="K55">_xll.CP($H55,25)/$B55</f>
        <v>105.19139886622897</v>
      </c>
      <c r="L55" s="8" cm="1">
        <f t="array" ref="L55">IF(_xll.DE(H55)&gt;0,_xll.MW(H55)/(602.2*_xll.DE(H55)),"")/B55</f>
        <v>0.1650511143127264</v>
      </c>
      <c r="N55" s="1">
        <f t="shared" si="0"/>
        <v>164.46999725341797</v>
      </c>
      <c r="O55" s="1">
        <f t="shared" si="1"/>
        <v>217.98640957641604</v>
      </c>
      <c r="Q55" s="1">
        <f t="shared" si="2"/>
        <v>-988.09996728515625</v>
      </c>
      <c r="R55" s="1">
        <f t="shared" si="3"/>
        <v>-619.70003137207038</v>
      </c>
      <c r="T55" s="1">
        <f>IF(AND(ISNUMBER(E55),E55&gt;0,ISNUMBER(K55),K55&gt;0),E55,"")</f>
        <v>97.685260675734099</v>
      </c>
      <c r="U55" s="1">
        <f>IF(AND(ISNUMBER(E55),E55&gt;0,ISNUMBER(K55),K55&gt;0),K55,"")</f>
        <v>105.19139886622897</v>
      </c>
      <c r="W55" s="8">
        <f t="shared" si="6"/>
        <v>9.4062925800568506E-2</v>
      </c>
      <c r="X55" s="8">
        <f t="shared" si="7"/>
        <v>0.1650511143127264</v>
      </c>
    </row>
    <row r="56" spans="1:24">
      <c r="A56" s="4" t="s">
        <v>240</v>
      </c>
      <c r="B56" s="4">
        <v>1</v>
      </c>
      <c r="C56" s="1" cm="1">
        <f t="array" ref="C56">_xll.H($A56,25)/$B56</f>
        <v>-194.19999673461913</v>
      </c>
      <c r="D56" s="1" cm="1">
        <f t="array" ref="D56">_xll.S($A56,25)/$B56</f>
        <v>246.91039404296876</v>
      </c>
      <c r="E56" s="1" cm="1">
        <f t="array" ref="E56">_xll.CP($A56,25)/$B56</f>
        <v>121.33999815368652</v>
      </c>
      <c r="F56" s="8" cm="1">
        <f t="array" ref="F56">IF(_xll.DE(A56)&gt;0,_xll.MW(A56)/(602.2*_xll.DE(A56)),"")/$B56</f>
        <v>9.5237742430913888E-2</v>
      </c>
      <c r="H56" s="4" t="s">
        <v>1282</v>
      </c>
      <c r="I56" s="1" t="e" cm="1">
        <f t="array" ref="I56">_xll.H($H56,25)/$B56</f>
        <v>#VALUE!</v>
      </c>
      <c r="J56" s="1" t="e" cm="1">
        <f t="array" ref="J56">_xll.S($H56,25)/$B56</f>
        <v>#VALUE!</v>
      </c>
      <c r="K56" s="1" t="e" cm="1">
        <f t="array" ref="K56">_xll.CP($H56,25)/$B56</f>
        <v>#VALUE!</v>
      </c>
      <c r="L56" s="8" t="e" cm="1">
        <f t="array" ref="L56">IF(_xll.DE(H56)&gt;0,_xll.MW(H56)/(602.2*_xll.DE(H56)),"")/B56</f>
        <v>#VALUE!</v>
      </c>
      <c r="N56" s="1" t="str">
        <f t="shared" si="0"/>
        <v/>
      </c>
      <c r="O56" s="1" t="str">
        <f t="shared" si="1"/>
        <v/>
      </c>
      <c r="Q56" s="1" t="str">
        <f t="shared" si="2"/>
        <v/>
      </c>
      <c r="R56" s="1" t="str">
        <f t="shared" si="3"/>
        <v/>
      </c>
      <c r="T56" s="1" t="str">
        <f t="shared" si="8"/>
        <v/>
      </c>
      <c r="U56" s="1" t="str">
        <f t="shared" si="9"/>
        <v/>
      </c>
      <c r="W56" s="8" t="str">
        <f t="shared" si="6"/>
        <v/>
      </c>
      <c r="X56" s="8" t="str">
        <f t="shared" si="7"/>
        <v/>
      </c>
    </row>
    <row r="57" spans="1:24">
      <c r="A57" s="4" t="s">
        <v>133</v>
      </c>
      <c r="B57" s="4">
        <v>1</v>
      </c>
      <c r="C57" s="1" cm="1">
        <f t="array" ref="C57">_xll.H($A57,25)/$B57</f>
        <v>-1025.3000660400392</v>
      </c>
      <c r="D57" s="1" cm="1">
        <f t="array" ref="D57">_xll.S($A57,25)/$B57</f>
        <v>150.20598944091796</v>
      </c>
      <c r="E57" s="1" cm="1">
        <f t="array" ref="E57">_xll.CP($A57,25)/$B57</f>
        <v>108.9706255250526</v>
      </c>
      <c r="F57" s="8" cm="1">
        <f t="array" ref="F57">IF(_xll.DE(A57)&gt;0,_xll.MW(A57)/(602.2*_xll.DE(A57)),"")/$B57</f>
        <v>9.5583383276360498E-2</v>
      </c>
      <c r="H57" s="4" t="s">
        <v>1283</v>
      </c>
      <c r="I57" s="1" cm="1">
        <f t="array" ref="I57">_xll.H($H57,25)/$B57</f>
        <v>-621.50001452636718</v>
      </c>
      <c r="J57" s="1" cm="1">
        <f t="array" ref="J57">_xll.S($H57,25)/$B57</f>
        <v>215.8999958190918</v>
      </c>
      <c r="K57" s="1" cm="1">
        <f t="array" ref="K57">_xll.CP($H57,25)/$B57</f>
        <v>99.96821958439331</v>
      </c>
      <c r="L57" s="8" cm="1">
        <f t="array" ref="L57">IF(_xll.DE(H57)&gt;0,_xll.MW(H57)/(602.2*_xll.DE(H57)),"")/B57</f>
        <v>0.14772006513913699</v>
      </c>
      <c r="N57" s="1">
        <f t="shared" si="0"/>
        <v>150.20598944091796</v>
      </c>
      <c r="O57" s="1">
        <f t="shared" si="1"/>
        <v>215.8999958190918</v>
      </c>
      <c r="Q57" s="1">
        <f t="shared" si="2"/>
        <v>-1025.3000660400392</v>
      </c>
      <c r="R57" s="1">
        <f t="shared" si="3"/>
        <v>-621.50001452636718</v>
      </c>
      <c r="T57" s="1">
        <f>IF(AND(ISNUMBER(E57),E57&gt;0,ISNUMBER(K57),K57&gt;0),E57,"")</f>
        <v>108.9706255250526</v>
      </c>
      <c r="U57" s="1">
        <f>IF(AND(ISNUMBER(E57),E57&gt;0,ISNUMBER(K57),K57&gt;0),K57,"")</f>
        <v>99.96821958439331</v>
      </c>
      <c r="W57" s="8">
        <f t="shared" si="6"/>
        <v>9.5583383276360498E-2</v>
      </c>
      <c r="X57" s="8">
        <f t="shared" si="7"/>
        <v>0.14772006513913699</v>
      </c>
    </row>
    <row r="58" spans="1:24">
      <c r="A58" s="4" t="s">
        <v>256</v>
      </c>
      <c r="B58" s="4">
        <v>1</v>
      </c>
      <c r="C58" s="1" cm="1">
        <f t="array" ref="C58">_xll.H($A58,25)/$B58</f>
        <v>-879.47678723144531</v>
      </c>
      <c r="D58" s="1" cm="1">
        <f t="array" ref="D58">_xll.S($A58,25)/$B58</f>
        <v>158.99200000000002</v>
      </c>
      <c r="E58" s="1" cm="1">
        <f t="array" ref="E58">_xll.CP($A58,25)/$B58</f>
        <v>119.82003971861337</v>
      </c>
      <c r="F58" s="8" cm="1">
        <f t="array" ref="F58">IF(_xll.DE(A58)&gt;0,_xll.MW(A58)/(602.2*_xll.DE(A58)),"")/$B58</f>
        <v>9.6092449702531335E-2</v>
      </c>
      <c r="H58" s="4" t="s">
        <v>1284</v>
      </c>
      <c r="I58" s="1" t="e" cm="1">
        <f t="array" ref="I58">_xll.H($H58,25)/$B58</f>
        <v>#VALUE!</v>
      </c>
      <c r="J58" s="1" t="e" cm="1">
        <f t="array" ref="J58">_xll.S($H58,25)/$B58</f>
        <v>#VALUE!</v>
      </c>
      <c r="K58" s="1" t="e" cm="1">
        <f t="array" ref="K58">_xll.CP($H58,25)/$B58</f>
        <v>#VALUE!</v>
      </c>
      <c r="L58" s="8" t="e" cm="1">
        <f t="array" ref="L58">IF(_xll.DE(H58)&gt;0,_xll.MW(H58)/(602.2*_xll.DE(H58)),"")/B58</f>
        <v>#VALUE!</v>
      </c>
      <c r="N58" s="1" t="str">
        <f t="shared" si="0"/>
        <v/>
      </c>
      <c r="O58" s="1" t="str">
        <f t="shared" si="1"/>
        <v/>
      </c>
      <c r="Q58" s="1" t="str">
        <f t="shared" si="2"/>
        <v/>
      </c>
      <c r="R58" s="1" t="str">
        <f t="shared" si="3"/>
        <v/>
      </c>
      <c r="T58" s="1"/>
      <c r="U58" s="1" t="str">
        <f t="shared" si="9"/>
        <v/>
      </c>
      <c r="W58" s="8" t="str">
        <f t="shared" si="6"/>
        <v/>
      </c>
      <c r="X58" s="8" t="str">
        <f t="shared" si="7"/>
        <v/>
      </c>
    </row>
    <row r="59" spans="1:24">
      <c r="A59" s="4" t="s">
        <v>298</v>
      </c>
      <c r="B59" s="4">
        <v>1</v>
      </c>
      <c r="C59" s="1" cm="1">
        <f t="array" ref="C59">_xll.H($A59,25)/$B59</f>
        <v>-1018.1999835205079</v>
      </c>
      <c r="D59" s="1" cm="1">
        <f t="array" ref="D59">_xll.S($A59,25)/$B59</f>
        <v>151.46099472045898</v>
      </c>
      <c r="E59" s="1" cm="1">
        <f t="array" ref="E59">_xll.CP($A59,25)/$B59</f>
        <v>98.246181306362672</v>
      </c>
      <c r="F59" s="8" cm="1">
        <f t="array" ref="F59">IF(_xll.DE(A59)&gt;0,_xll.MW(A59)/(602.2*_xll.DE(A59)),"")/$B59</f>
        <v>9.6845857634241084E-2</v>
      </c>
      <c r="H59" s="4" t="s">
        <v>1285</v>
      </c>
      <c r="I59" s="1" cm="1">
        <f t="array" ref="I59">_xll.H($H59,25)/$B59</f>
        <v>-624.09994763183602</v>
      </c>
      <c r="J59" s="1" cm="1">
        <f t="array" ref="J59">_xll.S($H59,25)/$B59</f>
        <v>223.99999981689453</v>
      </c>
      <c r="K59" s="1" cm="1">
        <f t="array" ref="K59">_xll.CP($H59,25)/$B59</f>
        <v>97.563085053817886</v>
      </c>
      <c r="L59" s="8" cm="1">
        <f t="array" ref="L59">IF(_xll.DE(H59)&gt;0,_xll.MW(H59)/(602.2*_xll.DE(H59)),"")/B59</f>
        <v>0.14692930110170366</v>
      </c>
      <c r="N59" s="1">
        <f t="shared" si="0"/>
        <v>151.46099472045898</v>
      </c>
      <c r="O59" s="1">
        <f t="shared" si="1"/>
        <v>223.99999981689453</v>
      </c>
      <c r="Q59" s="1">
        <f t="shared" si="2"/>
        <v>-1018.1999835205079</v>
      </c>
      <c r="R59" s="1">
        <f t="shared" si="3"/>
        <v>-624.09994763183602</v>
      </c>
      <c r="T59" s="1">
        <f>IF(AND(ISNUMBER(E59),E59&gt;0,ISNUMBER(K59),K59&gt;0),E59,"")</f>
        <v>98.246181306362672</v>
      </c>
      <c r="U59" s="1">
        <f>IF(AND(ISNUMBER(E59),E59&gt;0,ISNUMBER(K59),K59&gt;0),K59,"")</f>
        <v>97.563085053817886</v>
      </c>
      <c r="W59" s="8">
        <f t="shared" si="6"/>
        <v>9.6845857634241084E-2</v>
      </c>
      <c r="X59" s="8">
        <f t="shared" si="7"/>
        <v>0.14692930110170366</v>
      </c>
    </row>
    <row r="60" spans="1:24">
      <c r="A60" s="4" t="s">
        <v>414</v>
      </c>
      <c r="B60" s="4">
        <v>1</v>
      </c>
      <c r="C60" s="1" cm="1">
        <f t="array" ref="C60">_xll.H($A60,25)/$B60</f>
        <v>-721.70003442382813</v>
      </c>
      <c r="D60" s="1" cm="1">
        <f t="array" ref="D60">_xll.S($A60,25)/$B60</f>
        <v>139.69999072265625</v>
      </c>
      <c r="E60" s="1" cm="1">
        <f t="array" ref="E60">_xll.CP($A60,25)/$B60</f>
        <v>97.150117678513482</v>
      </c>
      <c r="F60" s="8" cm="1">
        <f t="array" ref="F60">IF(_xll.DE(A60)&gt;0,_xll.MW(A60)/(602.2*_xll.DE(A60)),"")/$B60</f>
        <v>9.7009194740251409E-2</v>
      </c>
      <c r="H60" s="4" t="s">
        <v>1286</v>
      </c>
      <c r="I60" s="1" cm="1">
        <f t="array" ref="I60">_xll.H($H60,25)/$B60</f>
        <v>-344.99999530029299</v>
      </c>
      <c r="J60" s="1" cm="1">
        <f t="array" ref="J60">_xll.S($H60,25)/$B60</f>
        <v>192.00000668334962</v>
      </c>
      <c r="K60" s="1" cm="1">
        <f t="array" ref="K60">_xll.CP($H60,25)/$B60</f>
        <v>106.00194257980061</v>
      </c>
      <c r="L60" s="8" t="e" cm="1">
        <f t="array" ref="L60">IF(_xll.DE(H60)&gt;0,_xll.MW(H60)/(602.2*_xll.DE(H60)),"")/B60</f>
        <v>#VALUE!</v>
      </c>
      <c r="N60" s="1">
        <f t="shared" si="0"/>
        <v>139.69999072265625</v>
      </c>
      <c r="O60" s="1">
        <f t="shared" si="1"/>
        <v>192.00000668334962</v>
      </c>
      <c r="Q60" s="1">
        <f t="shared" si="2"/>
        <v>-721.70003442382813</v>
      </c>
      <c r="R60" s="1">
        <f t="shared" si="3"/>
        <v>-344.99999530029299</v>
      </c>
      <c r="T60" s="1">
        <f t="shared" ref="T60:T61" si="22">IF(AND(ISNUMBER(E60),ISNUMBER(K60)),E60,"")</f>
        <v>97.150117678513482</v>
      </c>
      <c r="U60" s="1">
        <f t="shared" si="9"/>
        <v>106.00194257980061</v>
      </c>
      <c r="W60" s="8" t="str">
        <f t="shared" si="6"/>
        <v/>
      </c>
      <c r="X60" s="8" t="str">
        <f t="shared" si="7"/>
        <v/>
      </c>
    </row>
    <row r="61" spans="1:24">
      <c r="A61" s="4" t="s">
        <v>389</v>
      </c>
      <c r="B61" s="4">
        <v>1</v>
      </c>
      <c r="C61" s="1" cm="1">
        <f t="array" ref="C61">_xll.H($A61,25)/$B61</f>
        <v>-974.40001037597665</v>
      </c>
      <c r="D61" s="1" cm="1">
        <f t="array" ref="D61">_xll.S($A61,25)/$B61</f>
        <v>166.0999990234375</v>
      </c>
      <c r="E61" s="1" cm="1">
        <f t="array" ref="E61">_xll.CP($A61,25)/$B61</f>
        <v>0</v>
      </c>
      <c r="F61" s="8" cm="1">
        <f t="array" ref="F61">IF(_xll.DE(A61)&gt;0,_xll.MW(A61)/(602.2*_xll.DE(A61)),"")/$B61</f>
        <v>9.8618513999753077E-2</v>
      </c>
      <c r="H61" s="4" t="s">
        <v>1287</v>
      </c>
      <c r="I61" s="1" t="e" cm="1">
        <f t="array" ref="I61">_xll.H($H61,25)/$B61</f>
        <v>#VALUE!</v>
      </c>
      <c r="J61" s="1" t="e" cm="1">
        <f t="array" ref="J61">_xll.S($H61,25)/$B61</f>
        <v>#VALUE!</v>
      </c>
      <c r="K61" s="1" t="e" cm="1">
        <f t="array" ref="K61">_xll.CP($H61,25)/$B61</f>
        <v>#VALUE!</v>
      </c>
      <c r="L61" s="8" t="e" cm="1">
        <f t="array" ref="L61">IF(_xll.DE(H61)&gt;0,_xll.MW(H61)/(602.2*_xll.DE(H61)),"")/B61</f>
        <v>#VALUE!</v>
      </c>
      <c r="N61" s="1" t="str">
        <f t="shared" si="0"/>
        <v/>
      </c>
      <c r="O61" s="1" t="str">
        <f t="shared" si="1"/>
        <v/>
      </c>
      <c r="Q61" s="1" t="str">
        <f t="shared" si="2"/>
        <v/>
      </c>
      <c r="R61" s="1" t="str">
        <f t="shared" si="3"/>
        <v/>
      </c>
      <c r="T61" s="1" t="str">
        <f t="shared" si="22"/>
        <v/>
      </c>
      <c r="U61" s="1" t="str">
        <f t="shared" si="9"/>
        <v/>
      </c>
      <c r="W61" s="8" t="str">
        <f t="shared" si="6"/>
        <v/>
      </c>
      <c r="X61" s="8" t="str">
        <f t="shared" si="7"/>
        <v/>
      </c>
    </row>
    <row r="62" spans="1:24">
      <c r="A62" s="4" t="s">
        <v>418</v>
      </c>
      <c r="B62" s="4">
        <v>1</v>
      </c>
      <c r="C62" s="1" cm="1">
        <f t="array" ref="C62">_xll.H($A62,25)/$B62</f>
        <v>-977.79995727539063</v>
      </c>
      <c r="D62" s="1" cm="1">
        <f t="array" ref="D62">_xll.S($A62,25)/$B62</f>
        <v>146.19999905395508</v>
      </c>
      <c r="E62" s="1" cm="1">
        <f t="array" ref="E62">_xll.CP($A62,25)/$B62</f>
        <v>102.99999635314941</v>
      </c>
      <c r="F62" s="8" cm="1">
        <f t="array" ref="F62">IF(_xll.DE(A62)&gt;0,_xll.MW(A62)/(602.2*_xll.DE(A62)),"")/$B62</f>
        <v>9.8830977729887456E-2</v>
      </c>
      <c r="H62" s="4" t="s">
        <v>1288</v>
      </c>
      <c r="I62" s="1" cm="1">
        <f t="array" ref="I62">_xll.H($H62,25)/$B62</f>
        <v>-614.99999023437499</v>
      </c>
      <c r="J62" s="1" cm="1">
        <f t="array" ref="J62">_xll.S($H62,25)/$B62</f>
        <v>210.99999911499023</v>
      </c>
      <c r="K62" s="1" cm="1">
        <f t="array" ref="K62">_xll.CP($H62,25)/$B62</f>
        <v>166.00019680786133</v>
      </c>
      <c r="L62" s="8" cm="1">
        <f t="array" ref="L62">IF(_xll.DE(H62)&gt;0,_xll.MW(H62)/(602.2*_xll.DE(H62)),"")/B62</f>
        <v>0.17147759922755684</v>
      </c>
      <c r="N62" s="1">
        <f t="shared" si="0"/>
        <v>146.19999905395508</v>
      </c>
      <c r="O62" s="1">
        <f t="shared" si="1"/>
        <v>210.99999911499023</v>
      </c>
      <c r="Q62" s="1">
        <f t="shared" si="2"/>
        <v>-977.79995727539063</v>
      </c>
      <c r="R62" s="1">
        <f t="shared" si="3"/>
        <v>-614.99999023437499</v>
      </c>
      <c r="T62" s="1">
        <f>IF(AND(ISNUMBER(E62),E62&gt;0,ISNUMBER(K62),K62&gt;0),E62,"")</f>
        <v>102.99999635314941</v>
      </c>
      <c r="U62" s="1">
        <f>IF(AND(ISNUMBER(E62),E62&gt;0,ISNUMBER(K62),K62&gt;0),K62,"")</f>
        <v>166.00019680786133</v>
      </c>
      <c r="W62" s="8">
        <f t="shared" si="6"/>
        <v>9.8830977729887456E-2</v>
      </c>
      <c r="X62" s="8">
        <f t="shared" si="7"/>
        <v>0.17147759922755684</v>
      </c>
    </row>
    <row r="63" spans="1:24">
      <c r="A63" s="4" t="s">
        <v>5</v>
      </c>
      <c r="B63" s="4">
        <v>1</v>
      </c>
      <c r="C63" s="1" cm="1">
        <f t="array" ref="C63">_xll.H($A63,25)/$B63</f>
        <v>-606.60000500488286</v>
      </c>
      <c r="D63" s="1" cm="1">
        <f t="array" ref="D63">_xll.S($A63,25)/$B63</f>
        <v>74.89999864196777</v>
      </c>
      <c r="E63" s="1" cm="1">
        <f t="array" ref="E63">_xll.CP($A63,25)/$B63</f>
        <v>62.599955296270373</v>
      </c>
      <c r="F63" s="8" cm="1">
        <f t="array" ref="F63">IF(_xll.DE(A63)&gt;0,_xll.MW(A63)/(602.2*_xll.DE(A63)),"")/$B63</f>
        <v>9.8856420157865735E-2</v>
      </c>
      <c r="H63" s="4" t="s">
        <v>1289</v>
      </c>
      <c r="I63" s="1" t="e" cm="1">
        <f t="array" ref="I63">_xll.H($H63,25)/$B63</f>
        <v>#VALUE!</v>
      </c>
      <c r="J63" s="1" t="e" cm="1">
        <f t="array" ref="J63">_xll.S($H63,25)/$B63</f>
        <v>#VALUE!</v>
      </c>
      <c r="K63" s="1" t="e" cm="1">
        <f t="array" ref="K63">_xll.CP($H63,25)/$B63</f>
        <v>#VALUE!</v>
      </c>
      <c r="L63" s="8" t="e" cm="1">
        <f t="array" ref="L63">IF(_xll.DE(H63)&gt;0,_xll.MW(H63)/(602.2*_xll.DE(H63)),"")/B63</f>
        <v>#VALUE!</v>
      </c>
      <c r="N63" s="1" t="str">
        <f t="shared" si="0"/>
        <v/>
      </c>
      <c r="O63" s="1" t="str">
        <f t="shared" si="1"/>
        <v/>
      </c>
      <c r="Q63" s="1" t="str">
        <f t="shared" si="2"/>
        <v/>
      </c>
      <c r="R63" s="1" t="str">
        <f t="shared" si="3"/>
        <v/>
      </c>
      <c r="T63" s="1" t="str">
        <f t="shared" ref="T63:T125" si="23">IF(AND(ISNUMBER(E63),ISNUMBER(K63)),E63,"")</f>
        <v/>
      </c>
      <c r="U63" s="1" t="str">
        <f t="shared" si="9"/>
        <v/>
      </c>
      <c r="W63" s="8" t="str">
        <f t="shared" si="6"/>
        <v/>
      </c>
      <c r="X63" s="8" t="str">
        <f t="shared" si="7"/>
        <v/>
      </c>
    </row>
    <row r="64" spans="1:24">
      <c r="A64" s="4" t="s">
        <v>15</v>
      </c>
      <c r="B64" s="4">
        <v>1</v>
      </c>
      <c r="C64" s="1" cm="1">
        <f t="array" ref="C64">_xll.H($A64,25)/$B64</f>
        <v>-804.50002563476562</v>
      </c>
      <c r="D64" s="1" cm="1">
        <f t="array" ref="D64">_xll.S($A64,25)/$B64</f>
        <v>122.58999975585938</v>
      </c>
      <c r="E64" s="1" cm="1">
        <f t="array" ref="E64">_xll.CP($A64,25)/$B64</f>
        <v>82.393838399999993</v>
      </c>
      <c r="F64" s="8" cm="1">
        <f t="array" ref="F64">IF(_xll.DE(A64)&gt;0,_xll.MW(A64)/(602.2*_xll.DE(A64)),"")/$B64</f>
        <v>9.9574368493865056E-2</v>
      </c>
      <c r="H64" s="4" t="s">
        <v>1290</v>
      </c>
      <c r="I64" s="1" t="e" cm="1">
        <f t="array" ref="I64">_xll.H($H64,25)/$B64</f>
        <v>#VALUE!</v>
      </c>
      <c r="J64" s="1" t="e" cm="1">
        <f t="array" ref="J64">_xll.S($H64,25)/$B64</f>
        <v>#VALUE!</v>
      </c>
      <c r="K64" s="1" t="e" cm="1">
        <f t="array" ref="K64">_xll.CP($H64,25)/$B64</f>
        <v>#VALUE!</v>
      </c>
      <c r="L64" s="8" t="e" cm="1">
        <f t="array" ref="L64">IF(_xll.DE(H64)&gt;0,_xll.MW(H64)/(602.2*_xll.DE(H64)),"")/B64</f>
        <v>#VALUE!</v>
      </c>
      <c r="N64" s="1" t="str">
        <f t="shared" si="0"/>
        <v/>
      </c>
      <c r="O64" s="1" t="str">
        <f t="shared" si="1"/>
        <v/>
      </c>
      <c r="Q64" s="1" t="str">
        <f t="shared" si="2"/>
        <v/>
      </c>
      <c r="R64" s="1" t="str">
        <f t="shared" si="3"/>
        <v/>
      </c>
      <c r="T64" s="1" t="str">
        <f t="shared" si="23"/>
        <v/>
      </c>
      <c r="U64" s="1" t="str">
        <f t="shared" si="9"/>
        <v/>
      </c>
      <c r="W64" s="8" t="str">
        <f t="shared" si="6"/>
        <v/>
      </c>
      <c r="X64" s="8" t="str">
        <f t="shared" si="7"/>
        <v/>
      </c>
    </row>
    <row r="65" spans="1:24">
      <c r="A65" s="4" t="s">
        <v>396</v>
      </c>
      <c r="B65" s="4">
        <v>1</v>
      </c>
      <c r="C65" s="1" cm="1">
        <f t="array" ref="C65">_xll.H($A65,25)/$B65</f>
        <v>-723.99997033691409</v>
      </c>
      <c r="D65" s="1" cm="1">
        <f t="array" ref="D65">_xll.S($A65,25)/$B65</f>
        <v>135.6000078125</v>
      </c>
      <c r="E65" s="1" cm="1">
        <f t="array" ref="E65">_xll.CP($A65,25)/$B65</f>
        <v>102.59695112005654</v>
      </c>
      <c r="F65" s="8" cm="1">
        <f t="array" ref="F65">IF(_xll.DE(A65)&gt;0,_xll.MW(A65)/(602.2*_xll.DE(A65)),"")/$B65</f>
        <v>9.9762503969650224E-2</v>
      </c>
      <c r="H65" s="4" t="s">
        <v>1291</v>
      </c>
      <c r="I65" s="1" t="e" cm="1">
        <f t="array" ref="I65">_xll.H($H65,25)/$B65</f>
        <v>#VALUE!</v>
      </c>
      <c r="J65" s="1" t="e" cm="1">
        <f t="array" ref="J65">_xll.S($H65,25)/$B65</f>
        <v>#VALUE!</v>
      </c>
      <c r="K65" s="1" t="e" cm="1">
        <f t="array" ref="K65">_xll.CP($H65,25)/$B65</f>
        <v>#VALUE!</v>
      </c>
      <c r="L65" s="8" t="e" cm="1">
        <f t="array" ref="L65">IF(_xll.DE(H65)&gt;0,_xll.MW(H65)/(602.2*_xll.DE(H65)),"")/B65</f>
        <v>#VALUE!</v>
      </c>
      <c r="N65" s="1" t="str">
        <f t="shared" si="0"/>
        <v/>
      </c>
      <c r="O65" s="1" t="str">
        <f t="shared" si="1"/>
        <v/>
      </c>
      <c r="Q65" s="1" t="str">
        <f t="shared" si="2"/>
        <v/>
      </c>
      <c r="R65" s="1" t="str">
        <f t="shared" si="3"/>
        <v/>
      </c>
      <c r="T65" s="1" t="str">
        <f t="shared" si="23"/>
        <v/>
      </c>
      <c r="U65" s="1" t="str">
        <f t="shared" si="9"/>
        <v/>
      </c>
      <c r="W65" s="8" t="str">
        <f t="shared" si="6"/>
        <v/>
      </c>
      <c r="X65" s="8" t="str">
        <f t="shared" si="7"/>
        <v/>
      </c>
    </row>
    <row r="66" spans="1:24">
      <c r="A66" s="1" t="s">
        <v>243</v>
      </c>
      <c r="B66" s="4">
        <v>1</v>
      </c>
      <c r="C66" s="1" cm="1">
        <f t="array" ref="C66">_xll.H($A66,25)/$B66</f>
        <v>-868.99999658203126</v>
      </c>
      <c r="D66" s="1" cm="1">
        <f t="array" ref="D66">_xll.S($A66,25)/$B66</f>
        <v>133.88800000000001</v>
      </c>
      <c r="E66" s="1" cm="1">
        <f t="array" ref="E66">_xll.CP($A66,25)/$B66</f>
        <v>80.229001225310327</v>
      </c>
      <c r="F66" s="8" cm="1">
        <f t="array" ref="F66">IF(_xll.DE(A66)&gt;0,_xll.MW(A66)/(602.2*_xll.DE(A66)),"")/$B66</f>
        <v>0.10041457264535711</v>
      </c>
      <c r="H66" s="1" t="s">
        <v>1292</v>
      </c>
      <c r="I66" s="1" cm="1">
        <f t="array" ref="I66">_xll.H($H66,25)/$B66</f>
        <v>-640.00139489746095</v>
      </c>
      <c r="J66" s="1" cm="1">
        <f t="array" ref="J66">_xll.S($H66,25)/$B66</f>
        <v>176.00000213623048</v>
      </c>
      <c r="K66" s="1" cm="1">
        <f t="array" ref="K66">_xll.CP($H66,25)/$B66</f>
        <v>83.99799287414551</v>
      </c>
      <c r="L66" s="8" t="e" cm="1">
        <f t="array" ref="L66">IF(_xll.DE(H66)&gt;0,_xll.MW(H66)/(602.2*_xll.DE(H66)),"")/B66</f>
        <v>#VALUE!</v>
      </c>
      <c r="N66" s="1">
        <f t="shared" ref="N66:N129" si="24">IF(AND(ISNUMBER(D66),ISNUMBER(J66)),D66,"")</f>
        <v>133.88800000000001</v>
      </c>
      <c r="O66" s="1">
        <f t="shared" ref="O66:O129" si="25">IF(AND(ISNUMBER(D66),ISNUMBER(J66)),J66,"")</f>
        <v>176.00000213623048</v>
      </c>
      <c r="Q66" s="1">
        <f t="shared" si="2"/>
        <v>-868.99999658203126</v>
      </c>
      <c r="R66" s="1">
        <f t="shared" si="3"/>
        <v>-640.00139489746095</v>
      </c>
      <c r="T66" s="1">
        <f t="shared" si="23"/>
        <v>80.229001225310327</v>
      </c>
      <c r="U66" s="1">
        <f t="shared" si="9"/>
        <v>83.99799287414551</v>
      </c>
      <c r="W66" s="8" t="str">
        <f t="shared" si="6"/>
        <v/>
      </c>
      <c r="X66" s="8" t="str">
        <f t="shared" si="7"/>
        <v/>
      </c>
    </row>
    <row r="67" spans="1:24">
      <c r="A67" s="4" t="s">
        <v>274</v>
      </c>
      <c r="B67" s="4">
        <v>1</v>
      </c>
      <c r="C67" s="1" cm="1">
        <f t="array" ref="C67">_xll.H($A67,25)/$B67</f>
        <v>-1040.9000477294921</v>
      </c>
      <c r="D67" s="1" cm="1">
        <f t="array" ref="D67">_xll.S($A67,25)/$B67</f>
        <v>153.42730426025392</v>
      </c>
      <c r="E67" s="1" cm="1">
        <f t="array" ref="E67">_xll.CP($A67,25)/$B67</f>
        <v>99.101989029354542</v>
      </c>
      <c r="F67" s="8" cm="1">
        <f t="array" ref="F67">IF(_xll.DE(A67)&gt;0,_xll.MW(A67)/(602.2*_xll.DE(A67)),"")/$B67</f>
        <v>0.10066339991442108</v>
      </c>
      <c r="H67" s="4" t="s">
        <v>1293</v>
      </c>
      <c r="I67" s="1" cm="1">
        <f t="array" ref="I67">_xll.H($H67,25)/$B67</f>
        <v>-639.20004040527351</v>
      </c>
      <c r="J67" s="1" cm="1">
        <f t="array" ref="J67">_xll.S($H67,25)/$B67</f>
        <v>217.99999212646486</v>
      </c>
      <c r="K67" s="1" cm="1">
        <f t="array" ref="K67">_xll.CP($H67,25)/$B67</f>
        <v>98.724138620636111</v>
      </c>
      <c r="L67" s="8" cm="1">
        <f t="array" ref="L67">IF(_xll.DE(H67)&gt;0,_xll.MW(H67)/(602.2*_xll.DE(H67)),"")/B67</f>
        <v>0.14901356523456413</v>
      </c>
      <c r="N67" s="1">
        <f t="shared" si="24"/>
        <v>153.42730426025392</v>
      </c>
      <c r="O67" s="1">
        <f t="shared" si="25"/>
        <v>217.99999212646486</v>
      </c>
      <c r="Q67" s="1">
        <f t="shared" ref="Q67:Q130" si="26">IF(AND(ISNUMBER(C67),ISNUMBER(I67)),C67,"")</f>
        <v>-1040.9000477294921</v>
      </c>
      <c r="R67" s="1">
        <f t="shared" ref="R67:R130" si="27">IF(AND(ISNUMBER(C67),ISNUMBER(I67)),I67,"")</f>
        <v>-639.20004040527351</v>
      </c>
      <c r="T67" s="1">
        <f>IF(AND(ISNUMBER(E67),E67&gt;0,ISNUMBER(K67),K67&gt;0),E67,"")</f>
        <v>99.101989029354542</v>
      </c>
      <c r="U67" s="1">
        <f>IF(AND(ISNUMBER(E67),E67&gt;0,ISNUMBER(K67),K67&gt;0),K67,"")</f>
        <v>98.724138620636111</v>
      </c>
      <c r="W67" s="8">
        <f t="shared" ref="W67:W130" si="28">IF(AND(ISNUMBER(F67),ISNUMBER(L67)),F67,"")</f>
        <v>0.10066339991442108</v>
      </c>
      <c r="X67" s="8">
        <f t="shared" ref="X67:X130" si="29">IF(AND(ISNUMBER(F67),ISNUMBER(L67)),L67,"")</f>
        <v>0.14901356523456413</v>
      </c>
    </row>
    <row r="68" spans="1:24">
      <c r="A68" s="4" t="s">
        <v>244</v>
      </c>
      <c r="B68" s="4">
        <v>1</v>
      </c>
      <c r="C68" s="1" cm="1">
        <f t="array" ref="C68">_xll.H($A68,25)/$B68</f>
        <v>-264.002014251709</v>
      </c>
      <c r="D68" s="1" cm="1">
        <f t="array" ref="D68">_xll.S($A68,25)/$B68</f>
        <v>123.80040287780763</v>
      </c>
      <c r="E68" s="1" cm="1">
        <f t="array" ref="E68">_xll.CP($A68,25)/$B68</f>
        <v>92.379483234820498</v>
      </c>
      <c r="F68" s="8" cm="1">
        <f t="array" ref="F68">IF(_xll.DE(A68)&gt;0,_xll.MW(A68)/(602.2*_xll.DE(A68)),"")/$B68</f>
        <v>0.10100387404202874</v>
      </c>
      <c r="H68" s="4" t="s">
        <v>1294</v>
      </c>
      <c r="I68" s="1" t="e" cm="1">
        <f t="array" ref="I68">_xll.H($H68,25)/$B68</f>
        <v>#VALUE!</v>
      </c>
      <c r="J68" s="1" t="e" cm="1">
        <f t="array" ref="J68">_xll.S($H68,25)/$B68</f>
        <v>#VALUE!</v>
      </c>
      <c r="K68" s="1" t="e" cm="1">
        <f t="array" ref="K68">_xll.CP($H68,25)/$B68</f>
        <v>#VALUE!</v>
      </c>
      <c r="L68" s="8" t="e" cm="1">
        <f t="array" ref="L68">IF(_xll.DE(H68)&gt;0,_xll.MW(H68)/(602.2*_xll.DE(H68)),"")/B68</f>
        <v>#VALUE!</v>
      </c>
      <c r="N68" s="1" t="str">
        <f t="shared" si="24"/>
        <v/>
      </c>
      <c r="O68" s="1" t="str">
        <f t="shared" si="25"/>
        <v/>
      </c>
      <c r="Q68" s="1" t="str">
        <f t="shared" si="26"/>
        <v/>
      </c>
      <c r="R68" s="1" t="str">
        <f t="shared" si="27"/>
        <v/>
      </c>
      <c r="T68" s="1" t="str">
        <f t="shared" si="23"/>
        <v/>
      </c>
      <c r="U68" s="1" t="str">
        <f t="shared" ref="U68:U130" si="30">IF(AND(ISNUMBER(E68),ISNUMBER(K68)),K68,"")</f>
        <v/>
      </c>
      <c r="W68" s="8" t="str">
        <f t="shared" si="28"/>
        <v/>
      </c>
      <c r="X68" s="8" t="str">
        <f t="shared" si="29"/>
        <v/>
      </c>
    </row>
    <row r="69" spans="1:24">
      <c r="A69" s="4" t="s">
        <v>137</v>
      </c>
      <c r="B69" s="4">
        <v>1</v>
      </c>
      <c r="C69" s="1" cm="1">
        <f t="array" ref="C69">_xll.H($A69,25)/$B69</f>
        <v>-998.72085107421879</v>
      </c>
      <c r="D69" s="1" cm="1">
        <f t="array" ref="D69">_xll.S($A69,25)/$B69</f>
        <v>155.37999932861328</v>
      </c>
      <c r="E69" s="1" cm="1">
        <f t="array" ref="E69">_xll.CP($A69,25)/$B69</f>
        <v>98.299402969825906</v>
      </c>
      <c r="F69" s="8" cm="1">
        <f t="array" ref="F69">IF(_xll.DE(A69)&gt;0,_xll.MW(A69)/(602.2*_xll.DE(A69)),"")/$B69</f>
        <v>0.1012701916024287</v>
      </c>
      <c r="H69" s="4" t="s">
        <v>1295</v>
      </c>
      <c r="I69" s="1" cm="1">
        <f t="array" ref="I69">_xll.H($H69,25)/$B69</f>
        <v>-623.80001428222658</v>
      </c>
      <c r="J69" s="1" cm="1">
        <f t="array" ref="J69">_xll.S($H69,25)/$B69</f>
        <v>228.00000494384764</v>
      </c>
      <c r="K69" s="1" cm="1">
        <f t="array" ref="K69">_xll.CP($H69,25)/$B69</f>
        <v>98.887672722530795</v>
      </c>
      <c r="L69" s="8" cm="1">
        <f t="array" ref="L69">IF(_xll.DE(H69)&gt;0,_xll.MW(H69)/(602.2*_xll.DE(H69)),"")/B69</f>
        <v>0.1723292733674707</v>
      </c>
      <c r="N69" s="1">
        <f t="shared" si="24"/>
        <v>155.37999932861328</v>
      </c>
      <c r="O69" s="1">
        <f t="shared" si="25"/>
        <v>228.00000494384764</v>
      </c>
      <c r="Q69" s="1">
        <f t="shared" si="26"/>
        <v>-998.72085107421879</v>
      </c>
      <c r="R69" s="1">
        <f t="shared" si="27"/>
        <v>-623.80001428222658</v>
      </c>
      <c r="T69" s="1">
        <f t="shared" ref="T69:T70" si="31">IF(AND(ISNUMBER(E69),E69&gt;0,ISNUMBER(K69),K69&gt;0),E69,"")</f>
        <v>98.299402969825906</v>
      </c>
      <c r="U69" s="1">
        <f t="shared" ref="U69:U70" si="32">IF(AND(ISNUMBER(E69),E69&gt;0,ISNUMBER(K69),K69&gt;0),K69,"")</f>
        <v>98.887672722530795</v>
      </c>
      <c r="W69" s="8">
        <f t="shared" si="28"/>
        <v>0.1012701916024287</v>
      </c>
      <c r="X69" s="8">
        <f t="shared" si="29"/>
        <v>0.1723292733674707</v>
      </c>
    </row>
    <row r="70" spans="1:24">
      <c r="A70" s="1" t="s">
        <v>135</v>
      </c>
      <c r="B70" s="4">
        <v>1</v>
      </c>
      <c r="C70" s="1" cm="1">
        <f t="array" ref="C70">_xll.H($A70,25)/$B70</f>
        <v>-959.59997863769536</v>
      </c>
      <c r="D70" s="1" cm="1">
        <f t="array" ref="D70">_xll.S($A70,25)/$B70</f>
        <v>161.7000029602051</v>
      </c>
      <c r="E70" s="1" cm="1">
        <f t="array" ref="E70">_xll.CP($A70,25)/$B70</f>
        <v>101.61702039213867</v>
      </c>
      <c r="F70" s="8" cm="1">
        <f t="array" ref="F70">IF(_xll.DE(A70)&gt;0,_xll.MW(A70)/(602.2*_xll.DE(A70)),"")/$B70</f>
        <v>0.1018911386967418</v>
      </c>
      <c r="H70" s="1" t="s">
        <v>1296</v>
      </c>
      <c r="I70" s="1" cm="1">
        <f t="array" ref="I70">_xll.H($H70,25)/$B70</f>
        <v>-579.90242553710937</v>
      </c>
      <c r="J70" s="1" cm="1">
        <f t="array" ref="J70">_xll.S($H70,25)/$B70</f>
        <v>228.00000494384764</v>
      </c>
      <c r="K70" s="1" cm="1">
        <f t="array" ref="K70">_xll.CP($H70,25)/$B70</f>
        <v>111.84225003494358</v>
      </c>
      <c r="L70" s="8" cm="1">
        <f t="array" ref="L70">IF(_xll.DE(H70)&gt;0,_xll.MW(H70)/(602.2*_xll.DE(H70)),"")/B70</f>
        <v>0.14991116462960699</v>
      </c>
      <c r="N70" s="1">
        <f t="shared" si="24"/>
        <v>161.7000029602051</v>
      </c>
      <c r="O70" s="1">
        <f t="shared" si="25"/>
        <v>228.00000494384764</v>
      </c>
      <c r="Q70" s="1">
        <f t="shared" si="26"/>
        <v>-959.59997863769536</v>
      </c>
      <c r="R70" s="1">
        <f t="shared" si="27"/>
        <v>-579.90242553710937</v>
      </c>
      <c r="T70" s="1">
        <f t="shared" si="31"/>
        <v>101.61702039213867</v>
      </c>
      <c r="U70" s="1">
        <f t="shared" si="32"/>
        <v>111.84225003494358</v>
      </c>
      <c r="W70" s="8">
        <f t="shared" si="28"/>
        <v>0.1018911386967418</v>
      </c>
      <c r="X70" s="8">
        <f t="shared" si="29"/>
        <v>0.14991116462960699</v>
      </c>
    </row>
    <row r="71" spans="1:24">
      <c r="A71" s="4" t="s">
        <v>123</v>
      </c>
      <c r="B71" s="4">
        <v>1</v>
      </c>
      <c r="C71" s="1" cm="1">
        <f t="array" ref="C71">_xll.H($A71,25)/$B71</f>
        <v>-789.9999910888672</v>
      </c>
      <c r="D71" s="1" cm="1">
        <f t="array" ref="D71">_xll.S($A71,25)/$B71</f>
        <v>155.99999246215822</v>
      </c>
      <c r="E71" s="1" cm="1">
        <f t="array" ref="E71">_xll.CP($A71,25)/$B71</f>
        <v>104.41158634797925</v>
      </c>
      <c r="F71" s="8" cm="1">
        <f t="array" ref="F71">IF(_xll.DE(A71)&gt;0,_xll.MW(A71)/(602.2*_xll.DE(A71)),"")/$B71</f>
        <v>0.10196189820602145</v>
      </c>
      <c r="H71" s="4" t="s">
        <v>1297</v>
      </c>
      <c r="I71" s="1" t="e" cm="1">
        <f t="array" ref="I71">_xll.H($H71,25)/$B71</f>
        <v>#VALUE!</v>
      </c>
      <c r="J71" s="1" t="e" cm="1">
        <f t="array" ref="J71">_xll.S($H71,25)/$B71</f>
        <v>#VALUE!</v>
      </c>
      <c r="K71" s="1" t="e" cm="1">
        <f t="array" ref="K71">_xll.CP($H71,25)/$B71</f>
        <v>#VALUE!</v>
      </c>
      <c r="L71" s="8" t="e" cm="1">
        <f t="array" ref="L71">IF(_xll.DE(H71)&gt;0,_xll.MW(H71)/(602.2*_xll.DE(H71)),"")/B71</f>
        <v>#VALUE!</v>
      </c>
      <c r="N71" s="1" t="str">
        <f t="shared" si="24"/>
        <v/>
      </c>
      <c r="O71" s="1" t="str">
        <f t="shared" si="25"/>
        <v/>
      </c>
      <c r="Q71" s="1" t="str">
        <f t="shared" si="26"/>
        <v/>
      </c>
      <c r="R71" s="1" t="str">
        <f t="shared" si="27"/>
        <v/>
      </c>
      <c r="T71" s="1" t="str">
        <f t="shared" si="23"/>
        <v/>
      </c>
      <c r="U71" s="1" t="str">
        <f t="shared" si="30"/>
        <v/>
      </c>
      <c r="W71" s="8" t="str">
        <f t="shared" si="28"/>
        <v/>
      </c>
      <c r="X71" s="8" t="str">
        <f t="shared" si="29"/>
        <v/>
      </c>
    </row>
    <row r="72" spans="1:24">
      <c r="A72" s="4" t="s">
        <v>417</v>
      </c>
      <c r="B72" s="4">
        <v>1</v>
      </c>
      <c r="C72" s="1" cm="1">
        <f t="array" ref="C72">_xll.H($A72,25)/$B72</f>
        <v>-1058.8000291748046</v>
      </c>
      <c r="D72" s="1" cm="1">
        <f t="array" ref="D72">_xll.S($A72,25)/$B72</f>
        <v>153.30180532836914</v>
      </c>
      <c r="E72" s="1" cm="1">
        <f t="array" ref="E72">_xll.CP($A72,25)/$B72</f>
        <v>100.41144174987144</v>
      </c>
      <c r="F72" s="8" cm="1">
        <f t="array" ref="F72">IF(_xll.DE(A72)&gt;0,_xll.MW(A72)/(602.2*_xll.DE(A72)),"")/$B72</f>
        <v>0.10214068365131884</v>
      </c>
      <c r="H72" s="4" t="s">
        <v>1298</v>
      </c>
      <c r="I72" s="1" cm="1">
        <f t="array" ref="I72">_xll.H($H72,25)/$B72</f>
        <v>-650.59999755859383</v>
      </c>
      <c r="J72" s="1" cm="1">
        <f t="array" ref="J72">_xll.S($H72,25)/$B72</f>
        <v>217.00000680541993</v>
      </c>
      <c r="K72" s="1" cm="1">
        <f t="array" ref="K72">_xll.CP($H72,25)/$B72</f>
        <v>100.94025335195123</v>
      </c>
      <c r="L72" s="8" cm="1">
        <f t="array" ref="L72">IF(_xll.DE(H72)&gt;0,_xll.MW(H72)/(602.2*_xll.DE(H72)),"")/B72</f>
        <v>0.14934351425414977</v>
      </c>
      <c r="N72" s="1">
        <f t="shared" si="24"/>
        <v>153.30180532836914</v>
      </c>
      <c r="O72" s="1">
        <f t="shared" si="25"/>
        <v>217.00000680541993</v>
      </c>
      <c r="Q72" s="1">
        <f t="shared" si="26"/>
        <v>-1058.8000291748046</v>
      </c>
      <c r="R72" s="1">
        <f t="shared" si="27"/>
        <v>-650.59999755859383</v>
      </c>
      <c r="T72" s="1">
        <f t="shared" ref="T72:T75" si="33">IF(AND(ISNUMBER(E72),E72&gt;0,ISNUMBER(K72),K72&gt;0),E72,"")</f>
        <v>100.41144174987144</v>
      </c>
      <c r="U72" s="1">
        <f t="shared" ref="U72:U75" si="34">IF(AND(ISNUMBER(E72),E72&gt;0,ISNUMBER(K72),K72&gt;0),K72,"")</f>
        <v>100.94025335195123</v>
      </c>
      <c r="W72" s="8">
        <f t="shared" si="28"/>
        <v>0.10214068365131884</v>
      </c>
      <c r="X72" s="8">
        <f t="shared" si="29"/>
        <v>0.14934351425414977</v>
      </c>
    </row>
    <row r="73" spans="1:24">
      <c r="A73" s="4" t="s">
        <v>353</v>
      </c>
      <c r="B73" s="4">
        <v>1</v>
      </c>
      <c r="C73" s="1" cm="1">
        <f t="array" ref="C73">_xll.H($A73,25)/$B73</f>
        <v>-1059.6999569091797</v>
      </c>
      <c r="D73" s="1" cm="1">
        <f t="array" ref="D73">_xll.S($A73,25)/$B73</f>
        <v>150.9586957397461</v>
      </c>
      <c r="E73" s="1" cm="1">
        <f t="array" ref="E73">_xll.CP($A73,25)/$B73</f>
        <v>87.8644656408282</v>
      </c>
      <c r="F73" s="8" cm="1">
        <f t="array" ref="F73">IF(_xll.DE(A73)&gt;0,_xll.MW(A73)/(602.2*_xll.DE(A73)),"")/$B73</f>
        <v>0.10309595221540814</v>
      </c>
      <c r="H73" s="4" t="s">
        <v>1299</v>
      </c>
      <c r="I73" s="1" cm="1">
        <f t="array" ref="I73">_xll.H($H73,25)/$B73</f>
        <v>-669.29999279785159</v>
      </c>
      <c r="J73" s="1" cm="1">
        <f t="array" ref="J73">_xll.S($H73,25)/$B73</f>
        <v>214.63900527954101</v>
      </c>
      <c r="K73" s="1" cm="1">
        <f t="array" ref="K73">_xll.CP($H73,25)/$B73</f>
        <v>100.03710181408577</v>
      </c>
      <c r="L73" s="8" cm="1">
        <f t="array" ref="L73">IF(_xll.DE(H73)&gt;0,_xll.MW(H73)/(602.2*_xll.DE(H73)),"")/B73</f>
        <v>0.1528052687968133</v>
      </c>
      <c r="N73" s="1">
        <f t="shared" si="24"/>
        <v>150.9586957397461</v>
      </c>
      <c r="O73" s="1">
        <f t="shared" si="25"/>
        <v>214.63900527954101</v>
      </c>
      <c r="Q73" s="1">
        <f t="shared" si="26"/>
        <v>-1059.6999569091797</v>
      </c>
      <c r="R73" s="1">
        <f t="shared" si="27"/>
        <v>-669.29999279785159</v>
      </c>
      <c r="T73" s="1">
        <f t="shared" si="33"/>
        <v>87.8644656408282</v>
      </c>
      <c r="U73" s="1">
        <f t="shared" si="34"/>
        <v>100.03710181408577</v>
      </c>
      <c r="W73" s="8">
        <f t="shared" si="28"/>
        <v>0.10309595221540814</v>
      </c>
      <c r="X73" s="8">
        <f t="shared" si="29"/>
        <v>0.1528052687968133</v>
      </c>
    </row>
    <row r="74" spans="1:24">
      <c r="A74" s="1" t="s">
        <v>200</v>
      </c>
      <c r="B74" s="4">
        <v>1</v>
      </c>
      <c r="C74" s="1" cm="1">
        <f t="array" ref="C74">_xll.H($A74,25)/$B74</f>
        <v>-863.70002490234378</v>
      </c>
      <c r="D74" s="1" cm="1">
        <f t="array" ref="D74">_xll.S($A74,25)/$B74</f>
        <v>163.89999301147461</v>
      </c>
      <c r="E74" s="1" cm="1">
        <f t="array" ref="E74">_xll.CP($A74,25)/$B74</f>
        <v>102.52568618409707</v>
      </c>
      <c r="F74" s="8" cm="1">
        <f t="array" ref="F74">IF(_xll.DE(A74)&gt;0,_xll.MW(A74)/(602.2*_xll.DE(A74)),"")/$B74</f>
        <v>0.10379000401261605</v>
      </c>
      <c r="H74" s="1" t="s">
        <v>1300</v>
      </c>
      <c r="I74" s="1" cm="1">
        <f t="array" ref="I74">_xll.H($H74,25)/$B74</f>
        <v>-466.89998236083989</v>
      </c>
      <c r="J74" s="1" cm="1">
        <f t="array" ref="J74">_xll.S($H74,25)/$B74</f>
        <v>221.99899172973633</v>
      </c>
      <c r="K74" s="1" cm="1">
        <f t="array" ref="K74">_xll.CP($H74,25)/$B74</f>
        <v>112.073718045319</v>
      </c>
      <c r="L74" s="8" cm="1">
        <f t="array" ref="L74">IF(_xll.DE(H74)&gt;0,_xll.MW(H74)/(602.2*_xll.DE(H74)),"")/B74</f>
        <v>0.15176806699983275</v>
      </c>
      <c r="N74" s="1">
        <f t="shared" si="24"/>
        <v>163.89999301147461</v>
      </c>
      <c r="O74" s="1">
        <f t="shared" si="25"/>
        <v>221.99899172973633</v>
      </c>
      <c r="Q74" s="1">
        <f t="shared" si="26"/>
        <v>-863.70002490234378</v>
      </c>
      <c r="R74" s="1">
        <f t="shared" si="27"/>
        <v>-466.89998236083989</v>
      </c>
      <c r="T74" s="1">
        <f t="shared" si="33"/>
        <v>102.52568618409707</v>
      </c>
      <c r="U74" s="1">
        <f t="shared" si="34"/>
        <v>112.073718045319</v>
      </c>
      <c r="W74" s="8">
        <f t="shared" si="28"/>
        <v>0.10379000401261605</v>
      </c>
      <c r="X74" s="8">
        <f t="shared" si="29"/>
        <v>0.15176806699983275</v>
      </c>
    </row>
    <row r="75" spans="1:24">
      <c r="A75" s="4" t="s">
        <v>267</v>
      </c>
      <c r="B75" s="4">
        <v>1</v>
      </c>
      <c r="C75" s="1" cm="1">
        <f t="array" ref="C75">_xll.H($A75,25)/$B75</f>
        <v>-896.80001306152349</v>
      </c>
      <c r="D75" s="1" cm="1">
        <f t="array" ref="D75">_xll.S($A75,25)/$B75</f>
        <v>165.19999148559572</v>
      </c>
      <c r="E75" s="1" cm="1">
        <f t="array" ref="E75">_xll.CP($A75,25)/$B75</f>
        <v>101.84891495724132</v>
      </c>
      <c r="F75" s="8" cm="1">
        <f t="array" ref="F75">IF(_xll.DE(A75)&gt;0,_xll.MW(A75)/(602.2*_xll.DE(A75)),"")/$B75</f>
        <v>0.1059803621838338</v>
      </c>
      <c r="H75" s="4" t="s">
        <v>1301</v>
      </c>
      <c r="I75" s="1" cm="1">
        <f t="array" ref="I75">_xll.H($H75,25)/$B75</f>
        <v>-512.40002471923833</v>
      </c>
      <c r="J75" s="1" cm="1">
        <f t="array" ref="J75">_xll.S($H75,25)/$B75</f>
        <v>225.00000109863282</v>
      </c>
      <c r="K75" s="1" cm="1">
        <f t="array" ref="K75">_xll.CP($H75,25)/$B75</f>
        <v>109.9629975450369</v>
      </c>
      <c r="L75" s="8" cm="1">
        <f t="array" ref="L75">IF(_xll.DE(H75)&gt;0,_xll.MW(H75)/(602.2*_xll.DE(H75)),"")/B75</f>
        <v>0.1499650881028684</v>
      </c>
      <c r="N75" s="1">
        <f t="shared" si="24"/>
        <v>165.19999148559572</v>
      </c>
      <c r="O75" s="1">
        <f t="shared" si="25"/>
        <v>225.00000109863282</v>
      </c>
      <c r="Q75" s="1">
        <f t="shared" si="26"/>
        <v>-896.80001306152349</v>
      </c>
      <c r="R75" s="1">
        <f t="shared" si="27"/>
        <v>-512.40002471923833</v>
      </c>
      <c r="T75" s="1">
        <f t="shared" si="33"/>
        <v>101.84891495724132</v>
      </c>
      <c r="U75" s="1">
        <f t="shared" si="34"/>
        <v>109.9629975450369</v>
      </c>
      <c r="W75" s="8">
        <f t="shared" si="28"/>
        <v>0.1059803621838338</v>
      </c>
      <c r="X75" s="8">
        <f t="shared" si="29"/>
        <v>0.1499650881028684</v>
      </c>
    </row>
    <row r="76" spans="1:24">
      <c r="A76" s="4" t="s">
        <v>257</v>
      </c>
      <c r="B76" s="4">
        <v>1</v>
      </c>
      <c r="C76" s="1" cm="1">
        <f t="array" ref="C76">_xll.H($A76,25)/$B76</f>
        <v>-913.37404394531256</v>
      </c>
      <c r="D76" s="1" cm="1">
        <f t="array" ref="D76">_xll.S($A76,25)/$B76</f>
        <v>186.20000244140627</v>
      </c>
      <c r="E76" s="1" cm="1">
        <f t="array" ref="E76">_xll.CP($A76,25)/$B76</f>
        <v>0</v>
      </c>
      <c r="F76" s="8" cm="1">
        <f t="array" ref="F76">IF(_xll.DE(A76)&gt;0,_xll.MW(A76)/(602.2*_xll.DE(A76)),"")/$B76</f>
        <v>0.10660521556482355</v>
      </c>
      <c r="H76" s="4" t="s">
        <v>1302</v>
      </c>
      <c r="I76" s="1" t="e" cm="1">
        <f t="array" ref="I76">_xll.H($H76,25)/$B76</f>
        <v>#VALUE!</v>
      </c>
      <c r="J76" s="1" t="e" cm="1">
        <f t="array" ref="J76">_xll.S($H76,25)/$B76</f>
        <v>#VALUE!</v>
      </c>
      <c r="K76" s="1" t="e" cm="1">
        <f t="array" ref="K76">_xll.CP($H76,25)/$B76</f>
        <v>#VALUE!</v>
      </c>
      <c r="L76" s="8" t="e" cm="1">
        <f t="array" ref="L76">IF(_xll.DE(H76)&gt;0,_xll.MW(H76)/(602.2*_xll.DE(H76)),"")/B76</f>
        <v>#VALUE!</v>
      </c>
      <c r="N76" s="1" t="str">
        <f t="shared" si="24"/>
        <v/>
      </c>
      <c r="O76" s="1" t="str">
        <f t="shared" si="25"/>
        <v/>
      </c>
      <c r="Q76" s="1" t="str">
        <f t="shared" si="26"/>
        <v/>
      </c>
      <c r="R76" s="1" t="str">
        <f t="shared" si="27"/>
        <v/>
      </c>
      <c r="T76" s="1" t="str">
        <f t="shared" si="23"/>
        <v/>
      </c>
      <c r="U76" s="1" t="str">
        <f t="shared" si="30"/>
        <v/>
      </c>
      <c r="W76" s="8" t="str">
        <f t="shared" si="28"/>
        <v/>
      </c>
      <c r="X76" s="8" t="str">
        <f t="shared" si="29"/>
        <v/>
      </c>
    </row>
    <row r="77" spans="1:24">
      <c r="A77" s="1" t="s">
        <v>329</v>
      </c>
      <c r="B77" s="4">
        <v>1</v>
      </c>
      <c r="C77" s="1" cm="1">
        <f t="array" ref="C77">_xll.H($A77,25)/$B77</f>
        <v>-118.40720478820801</v>
      </c>
      <c r="D77" s="1" cm="1">
        <f t="array" ref="D77">_xll.S($A77,25)/$B77</f>
        <v>164.35999615478516</v>
      </c>
      <c r="E77" s="1" cm="1">
        <f t="array" ref="E77">_xll.CP($A77,25)/$B77</f>
        <v>100.32095844007368</v>
      </c>
      <c r="F77" s="8" cm="1">
        <f t="array" ref="F77">IF(_xll.DE(A77)&gt;0,_xll.MW(A77)/(602.2*_xll.DE(A77)),"")/$B77</f>
        <v>0.10716930874365768</v>
      </c>
      <c r="H77" s="1" t="s">
        <v>1303</v>
      </c>
      <c r="I77" s="1" t="e" cm="1">
        <f t="array" ref="I77">_xll.H($H77,25)/$B77</f>
        <v>#VALUE!</v>
      </c>
      <c r="J77" s="1" t="e" cm="1">
        <f t="array" ref="J77">_xll.S($H77,25)/$B77</f>
        <v>#VALUE!</v>
      </c>
      <c r="K77" s="1" t="e" cm="1">
        <f t="array" ref="K77">_xll.CP($H77,25)/$B77</f>
        <v>#VALUE!</v>
      </c>
      <c r="L77" s="8" t="e" cm="1">
        <f t="array" ref="L77">IF(_xll.DE(H77)&gt;0,_xll.MW(H77)/(602.2*_xll.DE(H77)),"")/B77</f>
        <v>#VALUE!</v>
      </c>
      <c r="N77" s="1" t="str">
        <f t="shared" si="24"/>
        <v/>
      </c>
      <c r="O77" s="1" t="str">
        <f t="shared" si="25"/>
        <v/>
      </c>
      <c r="Q77" s="1" t="str">
        <f t="shared" si="26"/>
        <v/>
      </c>
      <c r="R77" s="1" t="str">
        <f t="shared" si="27"/>
        <v/>
      </c>
      <c r="T77" s="1" t="str">
        <f t="shared" si="23"/>
        <v/>
      </c>
      <c r="U77" s="1" t="str">
        <f t="shared" si="30"/>
        <v/>
      </c>
      <c r="W77" s="8" t="str">
        <f t="shared" si="28"/>
        <v/>
      </c>
      <c r="X77" s="8" t="str">
        <f t="shared" si="29"/>
        <v/>
      </c>
    </row>
    <row r="78" spans="1:24">
      <c r="A78" s="4" t="s">
        <v>413</v>
      </c>
      <c r="B78" s="4">
        <v>1</v>
      </c>
      <c r="C78" s="1" cm="1">
        <f t="array" ref="C78">_xll.H($A78,25)/$B78</f>
        <v>-714.2000407714844</v>
      </c>
      <c r="D78" s="1" cm="1">
        <f t="array" ref="D78">_xll.S($A78,25)/$B78</f>
        <v>145.80000811767579</v>
      </c>
      <c r="E78" s="1" cm="1">
        <f t="array" ref="E78">_xll.CP($A78,25)/$B78</f>
        <v>92.870201033258354</v>
      </c>
      <c r="F78" s="8" cm="1">
        <f t="array" ref="F78">IF(_xll.DE(A78)&gt;0,_xll.MW(A78)/(602.2*_xll.DE(A78)),"")/$B78</f>
        <v>0.10936731982729991</v>
      </c>
      <c r="H78" s="4" t="s">
        <v>1304</v>
      </c>
      <c r="I78" s="1" cm="1">
        <f t="array" ref="I78">_xll.H($H78,25)/$B78</f>
        <v>-391.99999169921875</v>
      </c>
      <c r="J78" s="1" cm="1">
        <f t="array" ref="J78">_xll.S($H78,25)/$B78</f>
        <v>204.60000048828127</v>
      </c>
      <c r="K78" s="1" cm="1">
        <f t="array" ref="K78">_xll.CP($H78,25)/$B78</f>
        <v>99.000470691898727</v>
      </c>
      <c r="L78" s="8" t="e" cm="1">
        <f t="array" ref="L78">IF(_xll.DE(H78)&gt;0,_xll.MW(H78)/(602.2*_xll.DE(H78)),"")/B78</f>
        <v>#VALUE!</v>
      </c>
      <c r="N78" s="1">
        <f t="shared" si="24"/>
        <v>145.80000811767579</v>
      </c>
      <c r="O78" s="1">
        <f t="shared" si="25"/>
        <v>204.60000048828127</v>
      </c>
      <c r="Q78" s="1">
        <f t="shared" si="26"/>
        <v>-714.2000407714844</v>
      </c>
      <c r="R78" s="1">
        <f t="shared" si="27"/>
        <v>-391.99999169921875</v>
      </c>
      <c r="T78" s="1">
        <f t="shared" si="23"/>
        <v>92.870201033258354</v>
      </c>
      <c r="U78" s="1">
        <f t="shared" si="30"/>
        <v>99.000470691898727</v>
      </c>
      <c r="W78" s="8" t="str">
        <f t="shared" si="28"/>
        <v/>
      </c>
      <c r="X78" s="8" t="str">
        <f t="shared" si="29"/>
        <v/>
      </c>
    </row>
    <row r="79" spans="1:24">
      <c r="A79" s="4" t="s">
        <v>96</v>
      </c>
      <c r="B79" s="4">
        <v>1</v>
      </c>
      <c r="C79" s="1" cm="1">
        <f t="array" ref="C79">_xll.H($A79,25)/$B79</f>
        <v>-379.07039361572265</v>
      </c>
      <c r="D79" s="1" cm="1">
        <f t="array" ref="D79">_xll.S($A79,25)/$B79</f>
        <v>176.98319680786133</v>
      </c>
      <c r="E79" s="1" cm="1">
        <f t="array" ref="E79">_xll.CP($A79,25)/$B79</f>
        <v>100.43154651097259</v>
      </c>
      <c r="F79" s="8" cm="1">
        <f t="array" ref="F79">IF(_xll.DE(A79)&gt;0,_xll.MW(A79)/(602.2*_xll.DE(A79)),"")/$B79</f>
        <v>0.11024118582740478</v>
      </c>
      <c r="H79" s="4" t="s">
        <v>1305</v>
      </c>
      <c r="I79" s="1" cm="1">
        <f t="array" ref="I79">_xll.H($H79,25)/$B79</f>
        <v>-150.624</v>
      </c>
      <c r="J79" s="1" cm="1">
        <f t="array" ref="J79">_xll.S($H79,25)/$B79</f>
        <v>224.68080319213868</v>
      </c>
      <c r="K79" s="1" cm="1">
        <f t="array" ref="K79">_xll.CP($H79,25)/$B79</f>
        <v>105.85685198414993</v>
      </c>
      <c r="L79" s="8" cm="1">
        <f t="array" ref="L79">IF(_xll.DE(H79)&gt;0,_xll.MW(H79)/(602.2*_xll.DE(H79)),"")/B79</f>
        <v>0.16947603291746718</v>
      </c>
      <c r="N79" s="1">
        <f t="shared" si="24"/>
        <v>176.98319680786133</v>
      </c>
      <c r="O79" s="1">
        <f t="shared" si="25"/>
        <v>224.68080319213868</v>
      </c>
      <c r="Q79" s="1">
        <f t="shared" si="26"/>
        <v>-379.07039361572265</v>
      </c>
      <c r="R79" s="1">
        <f t="shared" si="27"/>
        <v>-150.624</v>
      </c>
      <c r="T79" s="1">
        <f t="shared" ref="T79:T80" si="35">IF(AND(ISNUMBER(E79),E79&gt;0,ISNUMBER(K79),K79&gt;0),E79,"")</f>
        <v>100.43154651097259</v>
      </c>
      <c r="U79" s="1">
        <f t="shared" ref="U79:U80" si="36">IF(AND(ISNUMBER(E79),E79&gt;0,ISNUMBER(K79),K79&gt;0),K79,"")</f>
        <v>105.85685198414993</v>
      </c>
      <c r="W79" s="8">
        <f t="shared" si="28"/>
        <v>0.11024118582740478</v>
      </c>
      <c r="X79" s="8">
        <f t="shared" si="29"/>
        <v>0.16947603291746718</v>
      </c>
    </row>
    <row r="80" spans="1:24">
      <c r="A80" s="4" t="s">
        <v>319</v>
      </c>
      <c r="B80" s="4">
        <v>1</v>
      </c>
      <c r="C80" s="1" cm="1">
        <f t="array" ref="C80">_xll.H($A80,25)/$B80</f>
        <v>-994.5369787597657</v>
      </c>
      <c r="D80" s="1" cm="1">
        <f t="array" ref="D80">_xll.S($A80,25)/$B80</f>
        <v>166.71000076293947</v>
      </c>
      <c r="E80" s="1" cm="1">
        <f t="array" ref="E80">_xll.CP($A80,25)/$B80</f>
        <v>99.625313180887829</v>
      </c>
      <c r="F80" s="8" cm="1">
        <f t="array" ref="F80">IF(_xll.DE(A80)&gt;0,_xll.MW(A80)/(602.2*_xll.DE(A80)),"")/$B80</f>
        <v>0.11082049005858614</v>
      </c>
      <c r="H80" s="4" t="s">
        <v>1306</v>
      </c>
      <c r="I80" s="1" cm="1">
        <f t="array" ref="I80">_xll.H($H80,25)/$B80</f>
        <v>-618.99999536132816</v>
      </c>
      <c r="J80" s="1" cm="1">
        <f t="array" ref="J80">_xll.S($H80,25)/$B80</f>
        <v>217.56800000000001</v>
      </c>
      <c r="K80" s="1" cm="1">
        <f t="array" ref="K80">_xll.CP($H80,25)/$B80</f>
        <v>100.04319364973011</v>
      </c>
      <c r="L80" s="8" cm="1">
        <f t="array" ref="L80">IF(_xll.DE(H80)&gt;0,_xll.MW(H80)/(602.2*_xll.DE(H80)),"")/B80</f>
        <v>0.16665766614340891</v>
      </c>
      <c r="N80" s="1">
        <f t="shared" si="24"/>
        <v>166.71000076293947</v>
      </c>
      <c r="O80" s="1">
        <f t="shared" si="25"/>
        <v>217.56800000000001</v>
      </c>
      <c r="Q80" s="1">
        <f t="shared" si="26"/>
        <v>-994.5369787597657</v>
      </c>
      <c r="R80" s="1">
        <f t="shared" si="27"/>
        <v>-618.99999536132816</v>
      </c>
      <c r="T80" s="1">
        <f t="shared" si="35"/>
        <v>99.625313180887829</v>
      </c>
      <c r="U80" s="1">
        <f t="shared" si="36"/>
        <v>100.04319364973011</v>
      </c>
      <c r="W80" s="8">
        <f t="shared" si="28"/>
        <v>0.11082049005858614</v>
      </c>
      <c r="X80" s="8">
        <f t="shared" si="29"/>
        <v>0.16665766614340891</v>
      </c>
    </row>
    <row r="81" spans="1:24">
      <c r="A81" s="4" t="s">
        <v>147</v>
      </c>
      <c r="B81" s="4">
        <v>1</v>
      </c>
      <c r="C81" s="1" cm="1">
        <f t="array" ref="C81">_xll.H($A81,25)/$B81</f>
        <v>-251.04000000000002</v>
      </c>
      <c r="D81" s="1" cm="1">
        <f t="array" ref="D81">_xll.S($A81,25)/$B81</f>
        <v>209.20000000000002</v>
      </c>
      <c r="E81" s="1" cm="1">
        <f t="array" ref="E81">_xll.CP($A81,25)/$B81</f>
        <v>118.85199577592392</v>
      </c>
      <c r="F81" s="8" cm="1">
        <f t="array" ref="F81">IF(_xll.DE(A81)&gt;0,_xll.MW(A81)/(602.2*_xll.DE(A81)),"")/$B81</f>
        <v>0.11116348681225006</v>
      </c>
      <c r="H81" s="4" t="s">
        <v>1307</v>
      </c>
      <c r="I81" s="1" t="e" cm="1">
        <f t="array" ref="I81">_xll.H($H81,25)/$B81</f>
        <v>#VALUE!</v>
      </c>
      <c r="J81" s="1" t="e" cm="1">
        <f t="array" ref="J81">_xll.S($H81,25)/$B81</f>
        <v>#VALUE!</v>
      </c>
      <c r="K81" s="1" t="e" cm="1">
        <f t="array" ref="K81">_xll.CP($H81,25)/$B81</f>
        <v>#VALUE!</v>
      </c>
      <c r="L81" s="8" t="e" cm="1">
        <f t="array" ref="L81">IF(_xll.DE(H81)&gt;0,_xll.MW(H81)/(602.2*_xll.DE(H81)),"")/B81</f>
        <v>#VALUE!</v>
      </c>
      <c r="N81" s="1" t="str">
        <f t="shared" si="24"/>
        <v/>
      </c>
      <c r="O81" s="1" t="str">
        <f t="shared" si="25"/>
        <v/>
      </c>
      <c r="Q81" s="1" t="str">
        <f t="shared" si="26"/>
        <v/>
      </c>
      <c r="R81" s="1" t="str">
        <f t="shared" si="27"/>
        <v/>
      </c>
      <c r="T81" s="1" t="str">
        <f t="shared" si="23"/>
        <v/>
      </c>
      <c r="U81" s="1" t="str">
        <f t="shared" si="30"/>
        <v/>
      </c>
      <c r="W81" s="8" t="str">
        <f t="shared" si="28"/>
        <v/>
      </c>
      <c r="X81" s="8" t="str">
        <f t="shared" si="29"/>
        <v/>
      </c>
    </row>
    <row r="82" spans="1:24">
      <c r="A82" s="4" t="s">
        <v>384</v>
      </c>
      <c r="B82" s="4">
        <v>1</v>
      </c>
      <c r="C82" s="1" cm="1">
        <f t="array" ref="C82">_xll.H($A82,25)/$B82</f>
        <v>-820.99999890136723</v>
      </c>
      <c r="D82" s="1" cm="1">
        <f t="array" ref="D82">_xll.S($A82,25)/$B82</f>
        <v>195.30000772094726</v>
      </c>
      <c r="E82" s="1" cm="1">
        <f t="array" ref="E82">_xll.CP($A82,25)/$B82</f>
        <v>158.99999630737307</v>
      </c>
      <c r="F82" s="8" cm="1">
        <f t="array" ref="F82">IF(_xll.DE(A82)&gt;0,_xll.MW(A82)/(602.2*_xll.DE(A82)),"")/$B82</f>
        <v>0.11278867303800297</v>
      </c>
      <c r="H82" s="4" t="s">
        <v>1308</v>
      </c>
      <c r="I82" s="1" t="e" cm="1">
        <f t="array" ref="I82">_xll.H($H82,25)/$B82</f>
        <v>#VALUE!</v>
      </c>
      <c r="J82" s="1" t="e" cm="1">
        <f t="array" ref="J82">_xll.S($H82,25)/$B82</f>
        <v>#VALUE!</v>
      </c>
      <c r="K82" s="1" t="e" cm="1">
        <f t="array" ref="K82">_xll.CP($H82,25)/$B82</f>
        <v>#VALUE!</v>
      </c>
      <c r="L82" s="8" t="e" cm="1">
        <f t="array" ref="L82">IF(_xll.DE(H82)&gt;0,_xll.MW(H82)/(602.2*_xll.DE(H82)),"")/B82</f>
        <v>#VALUE!</v>
      </c>
      <c r="N82" s="1" t="str">
        <f t="shared" si="24"/>
        <v/>
      </c>
      <c r="O82" s="1" t="str">
        <f t="shared" si="25"/>
        <v/>
      </c>
      <c r="Q82" s="1" t="str">
        <f t="shared" si="26"/>
        <v/>
      </c>
      <c r="R82" s="1" t="str">
        <f t="shared" si="27"/>
        <v/>
      </c>
      <c r="T82" s="1" t="str">
        <f t="shared" si="23"/>
        <v/>
      </c>
      <c r="U82" s="1" t="str">
        <f t="shared" si="30"/>
        <v/>
      </c>
      <c r="W82" s="8" t="str">
        <f t="shared" si="28"/>
        <v/>
      </c>
      <c r="X82" s="8" t="str">
        <f t="shared" si="29"/>
        <v/>
      </c>
    </row>
    <row r="83" spans="1:24">
      <c r="A83" s="4" t="s">
        <v>177</v>
      </c>
      <c r="B83" s="4">
        <v>1</v>
      </c>
      <c r="C83" s="1" cm="1">
        <f t="array" ref="C83">_xll.H($A83,25)/$B83</f>
        <v>-956.50002893066414</v>
      </c>
      <c r="D83" s="1" cm="1">
        <f t="array" ref="D83">_xll.S($A83,25)/$B83</f>
        <v>165.10060424804689</v>
      </c>
      <c r="E83" s="1" cm="1">
        <f t="array" ref="E83">_xll.CP($A83,25)/$B83</f>
        <v>217.56800000000001</v>
      </c>
      <c r="F83" s="8" cm="1">
        <f t="array" ref="F83">IF(_xll.DE(A83)&gt;0,_xll.MW(A83)/(602.2*_xll.DE(A83)),"")/$B83</f>
        <v>0.11310102348226361</v>
      </c>
      <c r="H83" s="4" t="s">
        <v>1619</v>
      </c>
      <c r="I83" s="1" t="e" cm="1">
        <f t="array" ref="I83">_xll.H($H83,25)/$B83</f>
        <v>#VALUE!</v>
      </c>
      <c r="J83" s="1" t="e" cm="1">
        <f t="array" ref="J83">_xll.S($H83,25)/$B83</f>
        <v>#VALUE!</v>
      </c>
      <c r="K83" s="1" t="e" cm="1">
        <f t="array" ref="K83">_xll.CP($H83,25)/$B83</f>
        <v>#VALUE!</v>
      </c>
      <c r="L83" s="8" t="e" cm="1">
        <f t="array" ref="L83">IF(_xll.DE(H83)&gt;0,_xll.MW(H83)/(602.2*_xll.DE(H83)),"")/B83</f>
        <v>#VALUE!</v>
      </c>
      <c r="N83" s="1" t="str">
        <f t="shared" si="24"/>
        <v/>
      </c>
      <c r="O83" s="1" t="str">
        <f t="shared" si="25"/>
        <v/>
      </c>
      <c r="Q83" s="1" t="str">
        <f t="shared" si="26"/>
        <v/>
      </c>
      <c r="R83" s="1" t="str">
        <f t="shared" si="27"/>
        <v/>
      </c>
      <c r="T83" s="1" t="str">
        <f t="shared" si="23"/>
        <v/>
      </c>
      <c r="U83" s="1" t="str">
        <f t="shared" si="30"/>
        <v/>
      </c>
      <c r="W83" s="8" t="str">
        <f t="shared" si="28"/>
        <v/>
      </c>
      <c r="X83" s="8" t="str">
        <f t="shared" si="29"/>
        <v/>
      </c>
    </row>
    <row r="84" spans="1:24">
      <c r="A84" s="4" t="s">
        <v>378</v>
      </c>
      <c r="B84" s="4">
        <v>1</v>
      </c>
      <c r="C84" s="1" cm="1">
        <f t="array" ref="C84">_xll.H($A84,25)/$B84</f>
        <v>-1129.5539743652344</v>
      </c>
      <c r="D84" s="1" cm="1">
        <f t="array" ref="D84">_xll.S($A84,25)/$B84</f>
        <v>232.63040957641601</v>
      </c>
      <c r="E84" s="1" cm="1">
        <f t="array" ref="E84">_xll.CP($A84,25)/$B84</f>
        <v>0</v>
      </c>
      <c r="F84" s="8" cm="1">
        <f t="array" ref="F84">IF(_xll.DE(A84)&gt;0,_xll.MW(A84)/(602.2*_xll.DE(A84)),"")/$B84</f>
        <v>0.11397853530978243</v>
      </c>
      <c r="H84" s="4" t="s">
        <v>1309</v>
      </c>
      <c r="I84" s="1" t="e" cm="1">
        <f t="array" ref="I84">_xll.H($H84,25)/$B84</f>
        <v>#VALUE!</v>
      </c>
      <c r="J84" s="1" t="e" cm="1">
        <f t="array" ref="J84">_xll.S($H84,25)/$B84</f>
        <v>#VALUE!</v>
      </c>
      <c r="K84" s="1" t="e" cm="1">
        <f t="array" ref="K84">_xll.CP($H84,25)/$B84</f>
        <v>#VALUE!</v>
      </c>
      <c r="L84" s="8" t="e" cm="1">
        <f t="array" ref="L84">IF(_xll.DE(H84)&gt;0,_xll.MW(H84)/(602.2*_xll.DE(H84)),"")/B84</f>
        <v>#VALUE!</v>
      </c>
      <c r="N84" s="1" t="str">
        <f t="shared" si="24"/>
        <v/>
      </c>
      <c r="O84" s="1" t="str">
        <f t="shared" si="25"/>
        <v/>
      </c>
      <c r="Q84" s="1" t="str">
        <f t="shared" si="26"/>
        <v/>
      </c>
      <c r="R84" s="1" t="str">
        <f t="shared" si="27"/>
        <v/>
      </c>
      <c r="T84" s="1" t="str">
        <f t="shared" si="23"/>
        <v/>
      </c>
      <c r="U84" s="1" t="str">
        <f t="shared" si="30"/>
        <v/>
      </c>
      <c r="W84" s="8" t="str">
        <f t="shared" si="28"/>
        <v/>
      </c>
      <c r="X84" s="8" t="str">
        <f t="shared" si="29"/>
        <v/>
      </c>
    </row>
    <row r="85" spans="1:24">
      <c r="A85" s="4" t="s">
        <v>119</v>
      </c>
      <c r="B85" s="4">
        <v>1</v>
      </c>
      <c r="C85" s="1" cm="1">
        <f t="array" ref="C85">_xll.H($A85,25)/$B85</f>
        <v>-447.99999963378906</v>
      </c>
      <c r="D85" s="1" cm="1">
        <f t="array" ref="D85">_xll.S($A85,25)/$B85</f>
        <v>184.99999771118163</v>
      </c>
      <c r="E85" s="1" cm="1">
        <f t="array" ref="E85">_xll.CP($A85,25)/$B85</f>
        <v>129.70057330521905</v>
      </c>
      <c r="F85" s="8" cm="1">
        <f t="array" ref="F85">IF(_xll.DE(A85)&gt;0,_xll.MW(A85)/(602.2*_xll.DE(A85)),"")/$B85</f>
        <v>0.11694863746982749</v>
      </c>
      <c r="H85" s="4" t="s">
        <v>1310</v>
      </c>
      <c r="I85" s="1" t="e" cm="1">
        <f t="array" ref="I85">_xll.H($H85,25)/$B85</f>
        <v>#VALUE!</v>
      </c>
      <c r="J85" s="1" t="e" cm="1">
        <f t="array" ref="J85">_xll.S($H85,25)/$B85</f>
        <v>#VALUE!</v>
      </c>
      <c r="K85" s="1" t="e" cm="1">
        <f t="array" ref="K85">_xll.CP($H85,25)/$B85</f>
        <v>#VALUE!</v>
      </c>
      <c r="L85" s="8" t="e" cm="1">
        <f t="array" ref="L85">IF(_xll.DE(H85)&gt;0,_xll.MW(H85)/(602.2*_xll.DE(H85)),"")/B85</f>
        <v>#VALUE!</v>
      </c>
      <c r="N85" s="1" t="str">
        <f t="shared" si="24"/>
        <v/>
      </c>
      <c r="O85" s="1" t="str">
        <f t="shared" si="25"/>
        <v/>
      </c>
      <c r="Q85" s="1" t="str">
        <f t="shared" si="26"/>
        <v/>
      </c>
      <c r="R85" s="1" t="str">
        <f t="shared" si="27"/>
        <v/>
      </c>
      <c r="T85" s="1" t="str">
        <f t="shared" si="23"/>
        <v/>
      </c>
      <c r="U85" s="1" t="str">
        <f t="shared" si="30"/>
        <v/>
      </c>
      <c r="W85" s="8" t="str">
        <f t="shared" si="28"/>
        <v/>
      </c>
      <c r="X85" s="8" t="str">
        <f t="shared" si="29"/>
        <v/>
      </c>
    </row>
    <row r="86" spans="1:24">
      <c r="A86" s="4" t="s">
        <v>316</v>
      </c>
      <c r="B86" s="4">
        <v>1</v>
      </c>
      <c r="C86" s="1" cm="1">
        <f t="array" ref="C86">_xll.H($A86,25)/$B86</f>
        <v>-987.09999792480471</v>
      </c>
      <c r="D86" s="1" cm="1">
        <f t="array" ref="D86">_xll.S($A86,25)/$B86</f>
        <v>148.11360638427735</v>
      </c>
      <c r="E86" s="1" cm="1">
        <f t="array" ref="E86">_xll.CP($A86,25)/$B86</f>
        <v>0</v>
      </c>
      <c r="F86" s="8" cm="1">
        <f t="array" ref="F86">IF(_xll.DE(A86)&gt;0,_xll.MW(A86)/(602.2*_xll.DE(A86)),"")/$B86</f>
        <v>0.11737773834791403</v>
      </c>
      <c r="H86" s="4" t="s">
        <v>1311</v>
      </c>
      <c r="I86" s="1" cm="1">
        <f t="array" ref="I86">_xll.H($H86,25)/$B86</f>
        <v>-605.09995520019538</v>
      </c>
      <c r="J86" s="1" cm="1">
        <f t="array" ref="J86">_xll.S($H86,25)/$B86</f>
        <v>214.6392127685547</v>
      </c>
      <c r="K86" s="1" cm="1">
        <f t="array" ref="K86">_xll.CP($H86,25)/$B86</f>
        <v>101.73688707973668</v>
      </c>
      <c r="L86" s="8" cm="1">
        <f t="array" ref="L86">IF(_xll.DE(H86)&gt;0,_xll.MW(H86)/(602.2*_xll.DE(H86)),"")/B86</f>
        <v>0.1647768359655008</v>
      </c>
      <c r="N86" s="1">
        <f t="shared" si="24"/>
        <v>148.11360638427735</v>
      </c>
      <c r="O86" s="1">
        <f t="shared" si="25"/>
        <v>214.6392127685547</v>
      </c>
      <c r="Q86" s="1">
        <f t="shared" si="26"/>
        <v>-987.09999792480471</v>
      </c>
      <c r="R86" s="1">
        <f t="shared" si="27"/>
        <v>-605.09995520019538</v>
      </c>
      <c r="T86" s="1" t="str">
        <f t="shared" ref="T86:T88" si="37">IF(AND(ISNUMBER(E86),E86&gt;0,ISNUMBER(K86),K86&gt;0),E86,"")</f>
        <v/>
      </c>
      <c r="U86" s="1" t="str">
        <f t="shared" ref="U86:U88" si="38">IF(AND(ISNUMBER(E86),E86&gt;0,ISNUMBER(K86),K86&gt;0),K86,"")</f>
        <v/>
      </c>
      <c r="W86" s="8">
        <f t="shared" si="28"/>
        <v>0.11737773834791403</v>
      </c>
      <c r="X86" s="8">
        <f t="shared" si="29"/>
        <v>0.1647768359655008</v>
      </c>
    </row>
    <row r="87" spans="1:24">
      <c r="A87" s="4" t="s">
        <v>169</v>
      </c>
      <c r="B87" s="4">
        <v>1</v>
      </c>
      <c r="C87" s="1" cm="1">
        <f t="array" ref="C87">_xll.H($A87,25)/$B87</f>
        <v>-524.67357446289066</v>
      </c>
      <c r="D87" s="1" cm="1">
        <f t="array" ref="D87">_xll.S($A87,25)/$B87</f>
        <v>142.00500213623047</v>
      </c>
      <c r="E87" s="1" cm="1">
        <f t="array" ref="E87">_xll.CP($A87,25)/$B87</f>
        <v>118.41000588989259</v>
      </c>
      <c r="F87" s="8" cm="1">
        <f t="array" ref="F87">IF(_xll.DE(A87)&gt;0,_xll.MW(A87)/(602.2*_xll.DE(A87)),"")/$B87</f>
        <v>0.11837970488803304</v>
      </c>
      <c r="H87" s="4" t="s">
        <v>1312</v>
      </c>
      <c r="I87" s="1" cm="1">
        <f t="array" ref="I87">_xll.H($H87,25)/$B87</f>
        <v>-217.99999212646486</v>
      </c>
      <c r="J87" s="1" cm="1">
        <f t="array" ref="J87">_xll.S($H87,25)/$B87</f>
        <v>205.00000738525392</v>
      </c>
      <c r="K87" s="1" cm="1">
        <f t="array" ref="K87">_xll.CP($H87,25)/$B87</f>
        <v>100.00137262181839</v>
      </c>
      <c r="L87" s="8" cm="1">
        <f t="array" ref="L87">IF(_xll.DE(H87)&gt;0,_xll.MW(H87)/(602.2*_xll.DE(H87)),"")/B87</f>
        <v>0.16621883095317172</v>
      </c>
      <c r="N87" s="1">
        <f t="shared" si="24"/>
        <v>142.00500213623047</v>
      </c>
      <c r="O87" s="1">
        <f t="shared" si="25"/>
        <v>205.00000738525392</v>
      </c>
      <c r="Q87" s="1">
        <f t="shared" si="26"/>
        <v>-524.67357446289066</v>
      </c>
      <c r="R87" s="1">
        <f t="shared" si="27"/>
        <v>-217.99999212646486</v>
      </c>
      <c r="T87" s="1">
        <f t="shared" si="37"/>
        <v>118.41000588989259</v>
      </c>
      <c r="U87" s="1">
        <f t="shared" si="38"/>
        <v>100.00137262181839</v>
      </c>
      <c r="W87" s="8">
        <f t="shared" si="28"/>
        <v>0.11837970488803304</v>
      </c>
      <c r="X87" s="8">
        <f t="shared" si="29"/>
        <v>0.16621883095317172</v>
      </c>
    </row>
    <row r="88" spans="1:24">
      <c r="A88" s="4" t="s">
        <v>246</v>
      </c>
      <c r="B88" s="4">
        <v>1</v>
      </c>
      <c r="C88" s="1" cm="1">
        <f t="array" ref="C88">_xll.H($A88,25)/$B88</f>
        <v>-381.99921276855468</v>
      </c>
      <c r="D88" s="1" cm="1">
        <f t="array" ref="D88">_xll.S($A88,25)/$B88</f>
        <v>184.096</v>
      </c>
      <c r="E88" s="1" cm="1">
        <f t="array" ref="E88">_xll.CP($A88,25)/$B88</f>
        <v>106.84265410870472</v>
      </c>
      <c r="F88" s="8" cm="1">
        <f t="array" ref="F88">IF(_xll.DE(A88)&gt;0,_xll.MW(A88)/(602.2*_xll.DE(A88)),"")/$B88</f>
        <v>0.12063992133873186</v>
      </c>
      <c r="H88" s="4" t="s">
        <v>1313</v>
      </c>
      <c r="I88" s="1" cm="1">
        <f t="array" ref="I88">_xll.H($H88,25)/$B88</f>
        <v>-96.231999999999999</v>
      </c>
      <c r="J88" s="1" cm="1">
        <f t="array" ref="J88">_xll.S($H88,25)/$B88</f>
        <v>215.476</v>
      </c>
      <c r="K88" s="1" cm="1">
        <f t="array" ref="K88">_xll.CP($H88,25)/$B88</f>
        <v>97.574013552289557</v>
      </c>
      <c r="L88" s="8" cm="1">
        <f t="array" ref="L88">IF(_xll.DE(H88)&gt;0,_xll.MW(H88)/(602.2*_xll.DE(H88)),"")/B88</f>
        <v>0.16969620938794261</v>
      </c>
      <c r="N88" s="1">
        <f t="shared" si="24"/>
        <v>184.096</v>
      </c>
      <c r="O88" s="1">
        <f t="shared" si="25"/>
        <v>215.476</v>
      </c>
      <c r="Q88" s="1">
        <f t="shared" si="26"/>
        <v>-381.99921276855468</v>
      </c>
      <c r="R88" s="1">
        <f t="shared" si="27"/>
        <v>-96.231999999999999</v>
      </c>
      <c r="T88" s="1">
        <f t="shared" si="37"/>
        <v>106.84265410870472</v>
      </c>
      <c r="U88" s="1">
        <f t="shared" si="38"/>
        <v>97.574013552289557</v>
      </c>
      <c r="W88" s="8">
        <f t="shared" si="28"/>
        <v>0.12063992133873186</v>
      </c>
      <c r="X88" s="8">
        <f t="shared" si="29"/>
        <v>0.16969620938794261</v>
      </c>
    </row>
    <row r="89" spans="1:24">
      <c r="A89" s="4" t="s">
        <v>314</v>
      </c>
      <c r="B89" s="4">
        <v>1</v>
      </c>
      <c r="C89" s="1" cm="1">
        <f t="array" ref="C89">_xll.H($A89,25)/$B89</f>
        <v>-88.282401596069334</v>
      </c>
      <c r="D89" s="1" cm="1">
        <f t="array" ref="D89">_xll.S($A89,25)/$B89</f>
        <v>171.96240957641604</v>
      </c>
      <c r="E89" s="1" cm="1">
        <f t="array" ref="E89">_xll.CP($A89,25)/$B89</f>
        <v>0</v>
      </c>
      <c r="F89" s="8" cm="1">
        <f t="array" ref="F89">IF(_xll.DE(A89)&gt;0,_xll.MW(A89)/(602.2*_xll.DE(A89)),"")/$B89</f>
        <v>0.12104754780601518</v>
      </c>
      <c r="H89" s="4" t="s">
        <v>1314</v>
      </c>
      <c r="I89" s="1" t="e" cm="1">
        <f t="array" ref="I89">_xll.H($H89,25)/$B89</f>
        <v>#VALUE!</v>
      </c>
      <c r="J89" s="1" t="e" cm="1">
        <f t="array" ref="J89">_xll.S($H89,25)/$B89</f>
        <v>#VALUE!</v>
      </c>
      <c r="K89" s="1" t="e" cm="1">
        <f t="array" ref="K89">_xll.CP($H89,25)/$B89</f>
        <v>#VALUE!</v>
      </c>
      <c r="L89" s="8" t="e" cm="1">
        <f t="array" ref="L89">IF(_xll.DE(H89)&gt;0,_xll.MW(H89)/(602.2*_xll.DE(H89)),"")/B89</f>
        <v>#VALUE!</v>
      </c>
      <c r="N89" s="1" t="str">
        <f t="shared" si="24"/>
        <v/>
      </c>
      <c r="O89" s="1" t="str">
        <f t="shared" si="25"/>
        <v/>
      </c>
      <c r="Q89" s="1" t="str">
        <f t="shared" si="26"/>
        <v/>
      </c>
      <c r="R89" s="1" t="str">
        <f t="shared" si="27"/>
        <v/>
      </c>
      <c r="T89" s="1" t="str">
        <f t="shared" si="23"/>
        <v/>
      </c>
      <c r="U89" s="1" t="str">
        <f t="shared" si="30"/>
        <v/>
      </c>
      <c r="W89" s="8" t="str">
        <f t="shared" si="28"/>
        <v/>
      </c>
      <c r="X89" s="8" t="str">
        <f t="shared" si="29"/>
        <v/>
      </c>
    </row>
    <row r="90" spans="1:24">
      <c r="A90" s="4" t="s">
        <v>82</v>
      </c>
      <c r="B90" s="4">
        <v>1</v>
      </c>
      <c r="C90" s="1" cm="1">
        <f t="array" ref="C90">_xll.H($A90,25)/$B90</f>
        <v>-995.79200000000003</v>
      </c>
      <c r="D90" s="1" cm="1">
        <f t="array" ref="D90">_xll.S($A90,25)/$B90</f>
        <v>168.60000222778322</v>
      </c>
      <c r="E90" s="1" cm="1">
        <f t="array" ref="E90">_xll.CP($A90,25)/$B90</f>
        <v>98.321875009840781</v>
      </c>
      <c r="F90" s="8" cm="1">
        <f t="array" ref="F90">IF(_xll.DE(A90)&gt;0,_xll.MW(A90)/(602.2*_xll.DE(A90)),"")/$B90</f>
        <v>0.12165158017822653</v>
      </c>
      <c r="H90" s="4" t="s">
        <v>1315</v>
      </c>
      <c r="I90" s="1" cm="1">
        <f t="array" ref="I90">_xll.H($H90,25)/$B90</f>
        <v>-620.49998132324208</v>
      </c>
      <c r="J90" s="1" cm="1">
        <f t="array" ref="J90">_xll.S($H90,25)/$B90</f>
        <v>233.10000509643558</v>
      </c>
      <c r="K90" s="1" cm="1">
        <f t="array" ref="K90">_xll.CP($H90,25)/$B90</f>
        <v>99.972464609805101</v>
      </c>
      <c r="L90" s="8" cm="1">
        <f t="array" ref="L90">IF(_xll.DE(H90)&gt;0,_xll.MW(H90)/(602.2*_xll.DE(H90)),"")/B90</f>
        <v>0.16860713821382442</v>
      </c>
      <c r="N90" s="1">
        <f t="shared" si="24"/>
        <v>168.60000222778322</v>
      </c>
      <c r="O90" s="1">
        <f t="shared" si="25"/>
        <v>233.10000509643558</v>
      </c>
      <c r="Q90" s="1">
        <f t="shared" si="26"/>
        <v>-995.79200000000003</v>
      </c>
      <c r="R90" s="1">
        <f t="shared" si="27"/>
        <v>-620.49998132324208</v>
      </c>
      <c r="T90" s="1">
        <f>IF(AND(ISNUMBER(E90),E90&gt;0,ISNUMBER(K90),K90&gt;0),E90,"")</f>
        <v>98.321875009840781</v>
      </c>
      <c r="U90" s="1">
        <f>IF(AND(ISNUMBER(E90),E90&gt;0,ISNUMBER(K90),K90&gt;0),K90,"")</f>
        <v>99.972464609805101</v>
      </c>
      <c r="W90" s="8">
        <f t="shared" si="28"/>
        <v>0.12165158017822653</v>
      </c>
      <c r="X90" s="8">
        <f t="shared" si="29"/>
        <v>0.16860713821382442</v>
      </c>
    </row>
    <row r="91" spans="1:24">
      <c r="A91" s="4" t="s">
        <v>279</v>
      </c>
      <c r="B91" s="4">
        <v>1</v>
      </c>
      <c r="C91" s="1" cm="1">
        <f t="array" ref="C91">_xll.H($A91,25)/$B91</f>
        <v>-694.54399999999998</v>
      </c>
      <c r="D91" s="1" cm="1">
        <f t="array" ref="D91">_xll.S($A91,25)/$B91</f>
        <v>184.096</v>
      </c>
      <c r="E91" s="1" cm="1">
        <f t="array" ref="E91">_xll.CP($A91,25)/$B91</f>
        <v>119.82003971861337</v>
      </c>
      <c r="F91" s="8" cm="1">
        <f t="array" ref="F91">IF(_xll.DE(A91)&gt;0,_xll.MW(A91)/(602.2*_xll.DE(A91)),"")/$B91</f>
        <v>0.12180253990701997</v>
      </c>
      <c r="H91" s="4" t="s">
        <v>1316</v>
      </c>
      <c r="I91" s="1" t="e" cm="1">
        <f t="array" ref="I91">_xll.H($H91,25)/$B91</f>
        <v>#VALUE!</v>
      </c>
      <c r="J91" s="1" t="e" cm="1">
        <f t="array" ref="J91">_xll.S($H91,25)/$B91</f>
        <v>#VALUE!</v>
      </c>
      <c r="K91" s="1" t="e" cm="1">
        <f t="array" ref="K91">_xll.CP($H91,25)/$B91</f>
        <v>#VALUE!</v>
      </c>
      <c r="L91" s="8" t="e" cm="1">
        <f t="array" ref="L91">IF(_xll.DE(H91)&gt;0,_xll.MW(H91)/(602.2*_xll.DE(H91)),"")/B91</f>
        <v>#VALUE!</v>
      </c>
      <c r="N91" s="1" t="str">
        <f t="shared" si="24"/>
        <v/>
      </c>
      <c r="O91" s="1" t="str">
        <f t="shared" si="25"/>
        <v/>
      </c>
      <c r="Q91" s="1" t="str">
        <f t="shared" si="26"/>
        <v/>
      </c>
      <c r="R91" s="1" t="str">
        <f t="shared" si="27"/>
        <v/>
      </c>
      <c r="T91" s="1" t="str">
        <f t="shared" si="23"/>
        <v/>
      </c>
      <c r="U91" s="1" t="str">
        <f t="shared" si="30"/>
        <v/>
      </c>
      <c r="W91" s="8" t="str">
        <f t="shared" si="28"/>
        <v/>
      </c>
      <c r="X91" s="8" t="str">
        <f t="shared" si="29"/>
        <v/>
      </c>
    </row>
    <row r="92" spans="1:24">
      <c r="A92" s="4" t="s">
        <v>226</v>
      </c>
      <c r="B92" s="4">
        <v>1</v>
      </c>
      <c r="C92" s="1" cm="1">
        <f t="array" ref="C92">_xll.H($A92,25)/$B92</f>
        <v>-361.0000158081055</v>
      </c>
      <c r="D92" s="1" cm="1">
        <f t="array" ref="D92">_xll.S($A92,25)/$B92</f>
        <v>230.12</v>
      </c>
      <c r="E92" s="1" cm="1">
        <f t="array" ref="E92">_xll.CP($A92,25)/$B92</f>
        <v>163.50925240786131</v>
      </c>
      <c r="F92" s="8" cm="1">
        <f t="array" ref="F92">IF(_xll.DE(A92)&gt;0,_xll.MW(A92)/(602.2*_xll.DE(A92)),"")/$B92</f>
        <v>0.12317827588835449</v>
      </c>
      <c r="H92" s="4" t="s">
        <v>1317</v>
      </c>
      <c r="I92" s="1" t="e" cm="1">
        <f t="array" ref="I92">_xll.H($H92,25)/$B92</f>
        <v>#VALUE!</v>
      </c>
      <c r="J92" s="1" t="e" cm="1">
        <f t="array" ref="J92">_xll.S($H92,25)/$B92</f>
        <v>#VALUE!</v>
      </c>
      <c r="K92" s="1" t="e" cm="1">
        <f t="array" ref="K92">_xll.CP($H92,25)/$B92</f>
        <v>#VALUE!</v>
      </c>
      <c r="L92" s="8" t="e" cm="1">
        <f t="array" ref="L92">IF(_xll.DE(H92)&gt;0,_xll.MW(H92)/(602.2*_xll.DE(H92)),"")/B92</f>
        <v>#VALUE!</v>
      </c>
      <c r="N92" s="1" t="str">
        <f t="shared" si="24"/>
        <v/>
      </c>
      <c r="O92" s="1" t="str">
        <f t="shared" si="25"/>
        <v/>
      </c>
      <c r="Q92" s="1" t="str">
        <f t="shared" si="26"/>
        <v/>
      </c>
      <c r="R92" s="1" t="str">
        <f t="shared" si="27"/>
        <v/>
      </c>
      <c r="T92" s="1" t="str">
        <f t="shared" si="23"/>
        <v/>
      </c>
      <c r="U92" s="1" t="str">
        <f t="shared" si="30"/>
        <v/>
      </c>
      <c r="W92" s="8" t="str">
        <f t="shared" si="28"/>
        <v/>
      </c>
      <c r="X92" s="8" t="str">
        <f t="shared" si="29"/>
        <v/>
      </c>
    </row>
    <row r="93" spans="1:24">
      <c r="A93" s="4" t="s">
        <v>215</v>
      </c>
      <c r="B93" s="4">
        <v>1</v>
      </c>
      <c r="C93" s="1" cm="1">
        <f t="array" ref="C93">_xll.H($A93,25)/$B93</f>
        <v>-999.976</v>
      </c>
      <c r="D93" s="1" cm="1">
        <f t="array" ref="D93">_xll.S($A93,25)/$B93</f>
        <v>136.81680319213868</v>
      </c>
      <c r="E93" s="1" cm="1">
        <f t="array" ref="E93">_xll.CP($A93,25)/$B93</f>
        <v>92.047466536592495</v>
      </c>
      <c r="F93" s="8" cm="1">
        <f t="array" ref="F93">IF(_xll.DE(A93)&gt;0,_xll.MW(A93)/(602.2*_xll.DE(A93)),"")/$B93</f>
        <v>0.12423466946121774</v>
      </c>
      <c r="H93" s="4" t="s">
        <v>1318</v>
      </c>
      <c r="I93" s="1" cm="1">
        <f t="array" ref="I93">_xll.H($H93,25)/$B93</f>
        <v>-616.7216383056641</v>
      </c>
      <c r="J93" s="1" cm="1">
        <f t="array" ref="J93">_xll.S($H93,25)/$B93</f>
        <v>207.108</v>
      </c>
      <c r="K93" s="1" cm="1">
        <f t="array" ref="K93">_xll.CP($H93,25)/$B93</f>
        <v>96.017531282527102</v>
      </c>
      <c r="L93" s="8" cm="1">
        <f t="array" ref="L93">IF(_xll.DE(H93)&gt;0,_xll.MW(H93)/(602.2*_xll.DE(H93)),"")/B93</f>
        <v>0.16989963249790344</v>
      </c>
      <c r="N93" s="1">
        <f t="shared" si="24"/>
        <v>136.81680319213868</v>
      </c>
      <c r="O93" s="1">
        <f t="shared" si="25"/>
        <v>207.108</v>
      </c>
      <c r="Q93" s="1">
        <f t="shared" si="26"/>
        <v>-999.976</v>
      </c>
      <c r="R93" s="1">
        <f t="shared" si="27"/>
        <v>-616.7216383056641</v>
      </c>
      <c r="T93" s="1">
        <f>IF(AND(ISNUMBER(E93),E93&gt;0,ISNUMBER(K93),K93&gt;0),E93,"")</f>
        <v>92.047466536592495</v>
      </c>
      <c r="U93" s="1">
        <f>IF(AND(ISNUMBER(E93),E93&gt;0,ISNUMBER(K93),K93&gt;0),K93,"")</f>
        <v>96.017531282527102</v>
      </c>
      <c r="W93" s="8">
        <f t="shared" si="28"/>
        <v>0.12423466946121774</v>
      </c>
      <c r="X93" s="8">
        <f t="shared" si="29"/>
        <v>0.16989963249790344</v>
      </c>
    </row>
    <row r="94" spans="1:24">
      <c r="A94" s="4" t="s">
        <v>110</v>
      </c>
      <c r="B94" s="4">
        <v>1</v>
      </c>
      <c r="C94" s="1" cm="1">
        <f t="array" ref="C94">_xll.H($A94,25)/$B94</f>
        <v>-2784.8999208984378</v>
      </c>
      <c r="D94" s="1" cm="1">
        <f t="array" ref="D94">_xll.S($A94,25)/$B94</f>
        <v>407.10321276855473</v>
      </c>
      <c r="E94" s="1" cm="1">
        <f t="array" ref="E94">_xll.CP($A94,25)/$B94</f>
        <v>366.90931823974614</v>
      </c>
      <c r="F94" s="8" cm="1">
        <f t="array" ref="F94">IF(_xll.DE(A94)&gt;0,_xll.MW(A94)/(602.2*_xll.DE(A94)),"")/$B94</f>
        <v>0.12442947434200879</v>
      </c>
      <c r="H94" s="4" t="s">
        <v>1319</v>
      </c>
      <c r="I94" s="1" t="e" cm="1">
        <f t="array" ref="I94">_xll.H($H94,25)/$B94</f>
        <v>#VALUE!</v>
      </c>
      <c r="J94" s="1" t="e" cm="1">
        <f t="array" ref="J94">_xll.S($H94,25)/$B94</f>
        <v>#VALUE!</v>
      </c>
      <c r="K94" s="1" t="e" cm="1">
        <f t="array" ref="K94">_xll.CP($H94,25)/$B94</f>
        <v>#VALUE!</v>
      </c>
      <c r="L94" s="8" t="e" cm="1">
        <f t="array" ref="L94">IF(_xll.DE(H94)&gt;0,_xll.MW(H94)/(602.2*_xll.DE(H94)),"")/B94</f>
        <v>#VALUE!</v>
      </c>
      <c r="N94" s="1" t="str">
        <f t="shared" si="24"/>
        <v/>
      </c>
      <c r="O94" s="1" t="str">
        <f t="shared" si="25"/>
        <v/>
      </c>
      <c r="Q94" s="1" t="str">
        <f t="shared" si="26"/>
        <v/>
      </c>
      <c r="R94" s="1" t="str">
        <f t="shared" si="27"/>
        <v/>
      </c>
      <c r="T94" s="1" t="str">
        <f t="shared" si="23"/>
        <v/>
      </c>
      <c r="U94" s="1" t="str">
        <f t="shared" si="30"/>
        <v/>
      </c>
      <c r="W94" s="8" t="str">
        <f t="shared" si="28"/>
        <v/>
      </c>
      <c r="X94" s="8" t="str">
        <f t="shared" si="29"/>
        <v/>
      </c>
    </row>
    <row r="95" spans="1:24">
      <c r="A95" s="4" t="s">
        <v>156</v>
      </c>
      <c r="B95" s="4">
        <v>1</v>
      </c>
      <c r="C95" s="1" cm="1">
        <f t="array" ref="C95">_xll.H($A95,25)/$B95</f>
        <v>-254.80560638427735</v>
      </c>
      <c r="D95" s="1" cm="1">
        <f t="array" ref="D95">_xll.S($A95,25)/$B95</f>
        <v>154.80799999999999</v>
      </c>
      <c r="E95" s="1" cm="1">
        <f t="array" ref="E95">_xll.CP($A95,25)/$B95</f>
        <v>117.41240784766006</v>
      </c>
      <c r="F95" s="8" cm="1">
        <f t="array" ref="F95">IF(_xll.DE(A95)&gt;0,_xll.MW(A95)/(602.2*_xll.DE(A95)),"")/$B95</f>
        <v>0.12588620693848043</v>
      </c>
      <c r="H95" s="4" t="s">
        <v>1320</v>
      </c>
      <c r="I95" s="1" t="e" cm="1">
        <f t="array" ref="I95">_xll.H($H95,25)/$B95</f>
        <v>#VALUE!</v>
      </c>
      <c r="J95" s="1" t="e" cm="1">
        <f t="array" ref="J95">_xll.S($H95,25)/$B95</f>
        <v>#VALUE!</v>
      </c>
      <c r="K95" s="1" t="e" cm="1">
        <f t="array" ref="K95">_xll.CP($H95,25)/$B95</f>
        <v>#VALUE!</v>
      </c>
      <c r="L95" s="8" t="e" cm="1">
        <f t="array" ref="L95">IF(_xll.DE(H95)&gt;0,_xll.MW(H95)/(602.2*_xll.DE(H95)),"")/B95</f>
        <v>#VALUE!</v>
      </c>
      <c r="N95" s="1" t="str">
        <f t="shared" si="24"/>
        <v/>
      </c>
      <c r="O95" s="1" t="str">
        <f t="shared" si="25"/>
        <v/>
      </c>
      <c r="Q95" s="1" t="str">
        <f t="shared" si="26"/>
        <v/>
      </c>
      <c r="R95" s="1" t="str">
        <f t="shared" si="27"/>
        <v/>
      </c>
      <c r="T95" s="1" t="str">
        <f t="shared" si="23"/>
        <v/>
      </c>
      <c r="U95" s="1" t="str">
        <f t="shared" si="30"/>
        <v/>
      </c>
      <c r="W95" s="8" t="str">
        <f t="shared" si="28"/>
        <v/>
      </c>
      <c r="X95" s="8" t="str">
        <f t="shared" si="29"/>
        <v/>
      </c>
    </row>
    <row r="96" spans="1:24">
      <c r="A96" s="4" t="s">
        <v>36</v>
      </c>
      <c r="B96" s="4">
        <v>1</v>
      </c>
      <c r="C96" s="1" cm="1">
        <f t="array" ref="C96">_xll.H($A96,25)/$B96</f>
        <v>-983.99998437500005</v>
      </c>
      <c r="D96" s="1" cm="1">
        <f t="array" ref="D96">_xll.S($A96,25)/$B96</f>
        <v>200.00000097656252</v>
      </c>
      <c r="E96" s="1" cm="1">
        <f t="array" ref="E96">_xll.CP($A96,25)/$B96</f>
        <v>121.99596312881252</v>
      </c>
      <c r="F96" s="8" cm="1">
        <f t="array" ref="F96">IF(_xll.DE(A96)&gt;0,_xll.MW(A96)/(602.2*_xll.DE(A96)),"")/$B96</f>
        <v>0.12785504441904091</v>
      </c>
      <c r="H96" s="4" t="s">
        <v>1321</v>
      </c>
      <c r="I96" s="1" t="e" cm="1">
        <f t="array" ref="I96">_xll.H($H96,25)/$B96</f>
        <v>#VALUE!</v>
      </c>
      <c r="J96" s="1" t="e" cm="1">
        <f t="array" ref="J96">_xll.S($H96,25)/$B96</f>
        <v>#VALUE!</v>
      </c>
      <c r="K96" s="1" t="e" cm="1">
        <f t="array" ref="K96">_xll.CP($H96,25)/$B96</f>
        <v>#VALUE!</v>
      </c>
      <c r="L96" s="8" t="e" cm="1">
        <f t="array" ref="L96">IF(_xll.DE(H96)&gt;0,_xll.MW(H96)/(602.2*_xll.DE(H96)),"")/B96</f>
        <v>#VALUE!</v>
      </c>
      <c r="N96" s="1" t="str">
        <f t="shared" si="24"/>
        <v/>
      </c>
      <c r="O96" s="1" t="str">
        <f t="shared" si="25"/>
        <v/>
      </c>
      <c r="Q96" s="1" t="str">
        <f t="shared" si="26"/>
        <v/>
      </c>
      <c r="R96" s="1" t="str">
        <f t="shared" si="27"/>
        <v/>
      </c>
      <c r="T96" s="1" t="str">
        <f t="shared" si="23"/>
        <v/>
      </c>
      <c r="U96" s="1" t="str">
        <f t="shared" si="30"/>
        <v/>
      </c>
      <c r="W96" s="8" t="str">
        <f t="shared" si="28"/>
        <v/>
      </c>
      <c r="X96" s="8" t="str">
        <f t="shared" si="29"/>
        <v/>
      </c>
    </row>
    <row r="97" spans="1:24">
      <c r="A97" s="4" t="s">
        <v>26</v>
      </c>
      <c r="B97" s="4">
        <v>1</v>
      </c>
      <c r="C97" s="1" cm="1">
        <f t="array" ref="C97">_xll.H($A97,25)/$B97</f>
        <v>-245.60000515747072</v>
      </c>
      <c r="D97" s="1" cm="1">
        <f t="array" ref="D97">_xll.S($A97,25)/$B97</f>
        <v>267.88478808593749</v>
      </c>
      <c r="E97" s="1" cm="1">
        <f t="array" ref="E97">_xll.CP($A97,25)/$B97</f>
        <v>125.51189897451782</v>
      </c>
      <c r="F97" s="8" cm="1">
        <f t="array" ref="F97">IF(_xll.DE(A97)&gt;0,_xll.MW(A97)/(602.2*_xll.DE(A97)),"")/$B97</f>
        <v>0.13001209605011552</v>
      </c>
      <c r="H97" s="4" t="s">
        <v>1322</v>
      </c>
      <c r="I97" s="1" cm="1">
        <f t="array" ref="I97">_xll.H($H97,25)/$B97</f>
        <v>-72.801598403930669</v>
      </c>
      <c r="J97" s="1" cm="1">
        <f t="array" ref="J97">_xll.S($H97,25)/$B97</f>
        <v>180.74878723144531</v>
      </c>
      <c r="K97" s="1" cm="1">
        <f t="array" ref="K97">_xll.CP($H97,25)/$B97</f>
        <v>125.52219890276139</v>
      </c>
      <c r="L97" s="8" cm="1">
        <f t="array" ref="L97">IF(_xll.DE(H97)&gt;0,_xll.MW(H97)/(602.2*_xll.DE(H97)),"")/B97</f>
        <v>0.19242928330791698</v>
      </c>
      <c r="N97" s="1">
        <f t="shared" si="24"/>
        <v>267.88478808593749</v>
      </c>
      <c r="O97" s="1">
        <f t="shared" si="25"/>
        <v>180.74878723144531</v>
      </c>
      <c r="Q97" s="1">
        <f t="shared" si="26"/>
        <v>-245.60000515747072</v>
      </c>
      <c r="R97" s="1">
        <f t="shared" si="27"/>
        <v>-72.801598403930669</v>
      </c>
      <c r="T97" s="1">
        <f>IF(AND(ISNUMBER(E97),E97&gt;0,ISNUMBER(K97),K97&gt;0),E97,"")</f>
        <v>125.51189897451782</v>
      </c>
      <c r="U97" s="1">
        <f>IF(AND(ISNUMBER(E97),E97&gt;0,ISNUMBER(K97),K97&gt;0),K97,"")</f>
        <v>125.52219890276139</v>
      </c>
      <c r="W97" s="8">
        <f t="shared" si="28"/>
        <v>0.13001209605011552</v>
      </c>
      <c r="X97" s="8">
        <f t="shared" si="29"/>
        <v>0.19242928330791698</v>
      </c>
    </row>
    <row r="98" spans="1:24">
      <c r="A98" s="4" t="s">
        <v>118</v>
      </c>
      <c r="B98" s="4">
        <v>1</v>
      </c>
      <c r="C98" s="1" cm="1">
        <f t="array" ref="C98">_xll.H($A98,25)/$B98</f>
        <v>-1019.2009743652344</v>
      </c>
      <c r="D98" s="1" cm="1">
        <f t="array" ref="D98">_xll.S($A98,25)/$B98</f>
        <v>197.09989511108398</v>
      </c>
      <c r="E98" s="1" cm="1">
        <f t="array" ref="E98">_xll.CP($A98,25)/$B98</f>
        <v>120.77787053294199</v>
      </c>
      <c r="F98" s="8" cm="1">
        <f t="array" ref="F98">IF(_xll.DE(A98)&gt;0,_xll.MW(A98)/(602.2*_xll.DE(A98)),"")/$B98</f>
        <v>0.13363462744100699</v>
      </c>
      <c r="H98" s="4" t="s">
        <v>1323</v>
      </c>
      <c r="I98" s="1" cm="1">
        <f t="array" ref="I98">_xll.H($H98,25)/$B98</f>
        <v>-518.29999078369144</v>
      </c>
      <c r="J98" s="1" cm="1">
        <f t="array" ref="J98">_xll.S($H98,25)/$B98</f>
        <v>263.59201596069335</v>
      </c>
      <c r="K98" s="1" cm="1">
        <f t="array" ref="K98">_xll.CP($H98,25)/$B98</f>
        <v>126.35624486681691</v>
      </c>
      <c r="L98" s="8" t="e" cm="1">
        <f t="array" ref="L98">IF(_xll.DE(H98)&gt;0,_xll.MW(H98)/(602.2*_xll.DE(H98)),"")/B98</f>
        <v>#VALUE!</v>
      </c>
      <c r="N98" s="1">
        <f t="shared" si="24"/>
        <v>197.09989511108398</v>
      </c>
      <c r="O98" s="1">
        <f t="shared" si="25"/>
        <v>263.59201596069335</v>
      </c>
      <c r="Q98" s="1">
        <f t="shared" si="26"/>
        <v>-1019.2009743652344</v>
      </c>
      <c r="R98" s="1">
        <f t="shared" si="27"/>
        <v>-518.29999078369144</v>
      </c>
      <c r="T98" s="1">
        <f t="shared" si="23"/>
        <v>120.77787053294199</v>
      </c>
      <c r="U98" s="1">
        <f t="shared" si="30"/>
        <v>126.35624486681691</v>
      </c>
      <c r="W98" s="8" t="str">
        <f t="shared" si="28"/>
        <v/>
      </c>
      <c r="X98" s="8" t="str">
        <f t="shared" si="29"/>
        <v/>
      </c>
    </row>
    <row r="99" spans="1:24">
      <c r="A99" s="4" t="s">
        <v>142</v>
      </c>
      <c r="B99" s="4">
        <v>1</v>
      </c>
      <c r="C99" s="1" cm="1">
        <f t="array" ref="C99">_xll.H($A99,25)/$B99</f>
        <v>-1186.7579931640626</v>
      </c>
      <c r="D99" s="1" cm="1">
        <f t="array" ref="D99">_xll.S($A99,25)/$B99</f>
        <v>190.37200000000001</v>
      </c>
      <c r="E99" s="1" cm="1">
        <f t="array" ref="E99">_xll.CP($A99,25)/$B99</f>
        <v>120.7654337273909</v>
      </c>
      <c r="F99" s="8" cm="1">
        <f t="array" ref="F99">IF(_xll.DE(A99)&gt;0,_xll.MW(A99)/(602.2*_xll.DE(A99)),"")/$B99</f>
        <v>0.13525196558584734</v>
      </c>
      <c r="H99" s="4" t="s">
        <v>1324</v>
      </c>
      <c r="I99" s="1" cm="1">
        <f t="array" ref="I99">_xll.H($H99,25)/$B99</f>
        <v>-664.79997106933592</v>
      </c>
      <c r="J99" s="1" cm="1">
        <f t="array" ref="J99">_xll.S($H99,25)/$B99</f>
        <v>255.19889382934571</v>
      </c>
      <c r="K99" s="1" cm="1">
        <f t="array" ref="K99">_xll.CP($H99,25)/$B99</f>
        <v>126.65707551516994</v>
      </c>
      <c r="L99" s="8" t="e" cm="1">
        <f t="array" ref="L99">IF(_xll.DE(H99)&gt;0,_xll.MW(H99)/(602.2*_xll.DE(H99)),"")/B99</f>
        <v>#VALUE!</v>
      </c>
      <c r="N99" s="1">
        <f t="shared" si="24"/>
        <v>190.37200000000001</v>
      </c>
      <c r="O99" s="1">
        <f t="shared" si="25"/>
        <v>255.19889382934571</v>
      </c>
      <c r="Q99" s="1">
        <f t="shared" si="26"/>
        <v>-1186.7579931640626</v>
      </c>
      <c r="R99" s="1">
        <f t="shared" si="27"/>
        <v>-664.79997106933592</v>
      </c>
      <c r="T99" s="1">
        <f t="shared" si="23"/>
        <v>120.7654337273909</v>
      </c>
      <c r="U99" s="1">
        <f t="shared" si="30"/>
        <v>126.65707551516994</v>
      </c>
      <c r="W99" s="8" t="str">
        <f t="shared" si="28"/>
        <v/>
      </c>
      <c r="X99" s="8" t="str">
        <f t="shared" si="29"/>
        <v/>
      </c>
    </row>
    <row r="100" spans="1:24">
      <c r="A100" s="4" t="s">
        <v>134</v>
      </c>
      <c r="B100" s="4">
        <v>1</v>
      </c>
      <c r="C100" s="1" cm="1">
        <f t="array" ref="C100">_xll.H($A100,25)/$B100</f>
        <v>-323.84160638427738</v>
      </c>
      <c r="D100" s="1" cm="1">
        <f t="array" ref="D100">_xll.S($A100,25)/$B100</f>
        <v>203.00000482177734</v>
      </c>
      <c r="E100" s="1" cm="1">
        <f t="array" ref="E100">_xll.CP($A100,25)/$B100</f>
        <v>138.49040957641603</v>
      </c>
      <c r="F100" s="8" cm="1">
        <f t="array" ref="F100">IF(_xll.DE(A100)&gt;0,_xll.MW(A100)/(602.2*_xll.DE(A100)),"")/$B100</f>
        <v>0.13723300902220123</v>
      </c>
      <c r="H100" s="4" t="s">
        <v>1325</v>
      </c>
      <c r="I100" s="1" cm="1">
        <f t="array" ref="I100">_xll.H($H100,25)/$B100</f>
        <v>-69.000000656127938</v>
      </c>
      <c r="J100" s="1" cm="1">
        <f t="array" ref="J100">_xll.S($H100,25)/$B100</f>
        <v>225.89999267578125</v>
      </c>
      <c r="K100" s="1" cm="1">
        <f t="array" ref="K100">_xll.CP($H100,25)/$B100</f>
        <v>0</v>
      </c>
      <c r="L100" s="8" t="e" cm="1">
        <f t="array" ref="L100">IF(_xll.DE(H100)&gt;0,_xll.MW(H100)/(602.2*_xll.DE(H100)),"")/B100</f>
        <v>#VALUE!</v>
      </c>
      <c r="N100" s="1">
        <f t="shared" si="24"/>
        <v>203.00000482177734</v>
      </c>
      <c r="O100" s="1">
        <f t="shared" si="25"/>
        <v>225.89999267578125</v>
      </c>
      <c r="Q100" s="1">
        <f t="shared" si="26"/>
        <v>-323.84160638427738</v>
      </c>
      <c r="R100" s="1">
        <f t="shared" si="27"/>
        <v>-69.000000656127938</v>
      </c>
      <c r="T100" s="1">
        <f t="shared" si="23"/>
        <v>138.49040957641603</v>
      </c>
      <c r="U100" s="1">
        <f t="shared" si="30"/>
        <v>0</v>
      </c>
      <c r="W100" s="8" t="str">
        <f t="shared" si="28"/>
        <v/>
      </c>
      <c r="X100" s="8" t="str">
        <f t="shared" si="29"/>
        <v/>
      </c>
    </row>
    <row r="101" spans="1:24">
      <c r="A101" s="4" t="s">
        <v>97</v>
      </c>
      <c r="B101" s="4">
        <v>1</v>
      </c>
      <c r="C101" s="1" cm="1">
        <f t="array" ref="C101">_xll.H($A101,25)/$B101</f>
        <v>-979.79995983886727</v>
      </c>
      <c r="D101" s="1" cm="1">
        <f t="array" ref="D101">_xll.S($A101,25)/$B101</f>
        <v>180.89999884033202</v>
      </c>
      <c r="E101" s="1" cm="1">
        <f t="array" ref="E101">_xll.CP($A101,25)/$B101</f>
        <v>116.80025531825905</v>
      </c>
      <c r="F101" s="8" cm="1">
        <f t="array" ref="F101">IF(_xll.DE(A101)&gt;0,_xll.MW(A101)/(602.2*_xll.DE(A101)),"")/$B101</f>
        <v>0.13805723538607095</v>
      </c>
      <c r="H101" s="4" t="s">
        <v>1326</v>
      </c>
      <c r="I101" s="1" cm="1">
        <f t="array" ref="I101">_xll.H($H101,25)/$B101</f>
        <v>-488.70002307128908</v>
      </c>
      <c r="J101" s="1" cm="1">
        <f t="array" ref="J101">_xll.S($H101,25)/$B101</f>
        <v>260.29999526977542</v>
      </c>
      <c r="K101" s="1" cm="1">
        <f t="array" ref="K101">_xll.CP($H101,25)/$B101</f>
        <v>125.20280720797336</v>
      </c>
      <c r="L101" s="8" cm="1">
        <f t="array" ref="L101">IF(_xll.DE(H101)&gt;0,_xll.MW(H101)/(602.2*_xll.DE(H101)),"")/B101</f>
        <v>0.20503579376487602</v>
      </c>
      <c r="N101" s="1">
        <f t="shared" si="24"/>
        <v>180.89999884033202</v>
      </c>
      <c r="O101" s="1">
        <f t="shared" si="25"/>
        <v>260.29999526977542</v>
      </c>
      <c r="Q101" s="1">
        <f t="shared" si="26"/>
        <v>-979.79995983886727</v>
      </c>
      <c r="R101" s="1">
        <f t="shared" si="27"/>
        <v>-488.70002307128908</v>
      </c>
      <c r="T101" s="1">
        <f>IF(AND(ISNUMBER(E101),E101&gt;0,ISNUMBER(K101),K101&gt;0),E101,"")</f>
        <v>116.80025531825905</v>
      </c>
      <c r="U101" s="1">
        <f>IF(AND(ISNUMBER(E101),E101&gt;0,ISNUMBER(K101),K101&gt;0),K101,"")</f>
        <v>125.20280720797336</v>
      </c>
      <c r="W101" s="8">
        <f t="shared" si="28"/>
        <v>0.13805723538607095</v>
      </c>
      <c r="X101" s="8">
        <f t="shared" si="29"/>
        <v>0.20503579376487602</v>
      </c>
    </row>
    <row r="102" spans="1:24">
      <c r="A102" s="4" t="s">
        <v>27</v>
      </c>
      <c r="B102" s="4">
        <v>1</v>
      </c>
      <c r="C102" s="1" cm="1">
        <f t="array" ref="C102">_xll.H($A102,25)/$B102</f>
        <v>-188.69839361572267</v>
      </c>
      <c r="D102" s="1" cm="1">
        <f t="array" ref="D102">_xll.S($A102,25)/$B102</f>
        <v>194.55600000000001</v>
      </c>
      <c r="E102" s="1" cm="1">
        <f t="array" ref="E102">_xll.CP($A102,25)/$B102</f>
        <v>133.90652324770753</v>
      </c>
      <c r="F102" s="8" cm="1">
        <f t="array" ref="F102">IF(_xll.DE(A102)&gt;0,_xll.MW(A102)/(602.2*_xll.DE(A102)),"")/$B102</f>
        <v>0.14101053068126643</v>
      </c>
      <c r="H102" s="4" t="s">
        <v>1327</v>
      </c>
      <c r="I102" s="1" t="e" cm="1">
        <f t="array" ref="I102">_xll.H($H102,25)/$B102</f>
        <v>#VALUE!</v>
      </c>
      <c r="J102" s="1" t="e" cm="1">
        <f t="array" ref="J102">_xll.S($H102,25)/$B102</f>
        <v>#VALUE!</v>
      </c>
      <c r="K102" s="1" t="e" cm="1">
        <f t="array" ref="K102">_xll.CP($H102,25)/$B102</f>
        <v>#VALUE!</v>
      </c>
      <c r="L102" s="8" t="e" cm="1">
        <f t="array" ref="L102">IF(_xll.DE(H102)&gt;0,_xll.MW(H102)/(602.2*_xll.DE(H102)),"")/B102</f>
        <v>#VALUE!</v>
      </c>
      <c r="N102" s="1" t="str">
        <f t="shared" si="24"/>
        <v/>
      </c>
      <c r="O102" s="1" t="str">
        <f t="shared" si="25"/>
        <v/>
      </c>
      <c r="Q102" s="1" t="str">
        <f t="shared" si="26"/>
        <v/>
      </c>
      <c r="R102" s="1" t="str">
        <f t="shared" si="27"/>
        <v/>
      </c>
      <c r="T102" s="1" t="str">
        <f t="shared" si="23"/>
        <v/>
      </c>
      <c r="U102" s="1" t="str">
        <f t="shared" si="30"/>
        <v/>
      </c>
      <c r="W102" s="8" t="str">
        <f t="shared" si="28"/>
        <v/>
      </c>
      <c r="X102" s="8" t="str">
        <f t="shared" si="29"/>
        <v/>
      </c>
    </row>
    <row r="103" spans="1:24">
      <c r="A103" s="4" t="s">
        <v>121</v>
      </c>
      <c r="B103" s="4">
        <v>1</v>
      </c>
      <c r="C103" s="1" cm="1">
        <f t="array" ref="C103">_xll.H($A103,25)/$B103</f>
        <v>-512.95836169433596</v>
      </c>
      <c r="D103" s="1" cm="1">
        <f t="array" ref="D103">_xll.S($A103,25)/$B103</f>
        <v>219.99999468994142</v>
      </c>
      <c r="E103" s="1" cm="1">
        <f t="array" ref="E103">_xll.CP($A103,25)/$B103</f>
        <v>155.6412833171789</v>
      </c>
      <c r="F103" s="8" cm="1">
        <f t="array" ref="F103">IF(_xll.DE(A103)&gt;0,_xll.MW(A103)/(602.2*_xll.DE(A103)),"")/$B103</f>
        <v>0.15474657438853237</v>
      </c>
      <c r="H103" s="4" t="s">
        <v>1328</v>
      </c>
      <c r="I103" s="1" t="e" cm="1">
        <f t="array" ref="I103">_xll.H($H103,25)/$B103</f>
        <v>#VALUE!</v>
      </c>
      <c r="J103" s="1" t="e" cm="1">
        <f t="array" ref="J103">_xll.S($H103,25)/$B103</f>
        <v>#VALUE!</v>
      </c>
      <c r="K103" s="1" t="e" cm="1">
        <f t="array" ref="K103">_xll.CP($H103,25)/$B103</f>
        <v>#VALUE!</v>
      </c>
      <c r="L103" s="8" t="e" cm="1">
        <f t="array" ref="L103">IF(_xll.DE(H103)&gt;0,_xll.MW(H103)/(602.2*_xll.DE(H103)),"")/B103</f>
        <v>#VALUE!</v>
      </c>
      <c r="N103" s="1" t="str">
        <f t="shared" si="24"/>
        <v/>
      </c>
      <c r="O103" s="1" t="str">
        <f t="shared" si="25"/>
        <v/>
      </c>
      <c r="Q103" s="1" t="str">
        <f t="shared" si="26"/>
        <v/>
      </c>
      <c r="R103" s="1" t="str">
        <f t="shared" si="27"/>
        <v/>
      </c>
      <c r="T103" s="1" t="str">
        <f t="shared" si="23"/>
        <v/>
      </c>
      <c r="U103" s="1" t="str">
        <f t="shared" si="30"/>
        <v/>
      </c>
      <c r="W103" s="8" t="str">
        <f t="shared" si="28"/>
        <v/>
      </c>
      <c r="X103" s="8" t="str">
        <f t="shared" si="29"/>
        <v/>
      </c>
    </row>
    <row r="104" spans="1:24">
      <c r="A104" s="4" t="s">
        <v>275</v>
      </c>
      <c r="B104" s="4">
        <v>1</v>
      </c>
      <c r="C104" s="1" cm="1">
        <f t="array" ref="C104">_xll.H($A104,25)/$B104</f>
        <v>-640.2356978759766</v>
      </c>
      <c r="D104" s="1" cm="1">
        <f t="array" ref="D104">_xll.S($A104,25)/$B104</f>
        <v>222.46300100708009</v>
      </c>
      <c r="E104" s="1" cm="1">
        <f t="array" ref="E104">_xll.CP($A104,25)/$B104</f>
        <v>138.78000039672852</v>
      </c>
      <c r="F104" s="8" cm="1">
        <f t="array" ref="F104">IF(_xll.DE(A104)&gt;0,_xll.MW(A104)/(602.2*_xll.DE(A104)),"")/$B104</f>
        <v>0.15478419430261231</v>
      </c>
      <c r="H104" s="4" t="s">
        <v>1329</v>
      </c>
      <c r="I104" s="1" t="e" cm="1">
        <f t="array" ref="I104">_xll.H($H104,25)/$B104</f>
        <v>#VALUE!</v>
      </c>
      <c r="J104" s="1" t="e" cm="1">
        <f t="array" ref="J104">_xll.S($H104,25)/$B104</f>
        <v>#VALUE!</v>
      </c>
      <c r="K104" s="1" t="e" cm="1">
        <f t="array" ref="K104">_xll.CP($H104,25)/$B104</f>
        <v>#VALUE!</v>
      </c>
      <c r="L104" s="8" t="e" cm="1">
        <f t="array" ref="L104">IF(_xll.DE(H104)&gt;0,_xll.MW(H104)/(602.2*_xll.DE(H104)),"")/B104</f>
        <v>#VALUE!</v>
      </c>
      <c r="N104" s="1" t="str">
        <f t="shared" si="24"/>
        <v/>
      </c>
      <c r="O104" s="1" t="str">
        <f t="shared" si="25"/>
        <v/>
      </c>
      <c r="Q104" s="1" t="str">
        <f t="shared" si="26"/>
        <v/>
      </c>
      <c r="R104" s="1" t="str">
        <f t="shared" si="27"/>
        <v/>
      </c>
      <c r="T104" s="1" t="str">
        <f t="shared" si="23"/>
        <v/>
      </c>
      <c r="U104" s="1" t="str">
        <f t="shared" si="30"/>
        <v/>
      </c>
      <c r="W104" s="8" t="str">
        <f t="shared" si="28"/>
        <v/>
      </c>
      <c r="X104" s="8" t="str">
        <f t="shared" si="29"/>
        <v/>
      </c>
    </row>
    <row r="105" spans="1:24">
      <c r="A105" s="4" t="s">
        <v>153</v>
      </c>
      <c r="B105" s="4">
        <v>1</v>
      </c>
      <c r="C105" s="1" cm="1">
        <f t="array" ref="C105">_xll.H($A105,25)/$B105</f>
        <v>-527.18403192138669</v>
      </c>
      <c r="D105" s="1" cm="1">
        <f t="array" ref="D105">_xll.S($A105,25)/$B105</f>
        <v>200.00000097656252</v>
      </c>
      <c r="E105" s="1" cm="1">
        <f t="array" ref="E105">_xll.CP($A105,25)/$B105</f>
        <v>155.6417646841937</v>
      </c>
      <c r="F105" s="8" cm="1">
        <f t="array" ref="F105">IF(_xll.DE(A105)&gt;0,_xll.MW(A105)/(602.2*_xll.DE(A105)),"")/$B105</f>
        <v>0.15495040639449303</v>
      </c>
      <c r="H105" s="4" t="s">
        <v>1330</v>
      </c>
      <c r="I105" s="1" cm="1">
        <f t="array" ref="I105">_xll.H($H105,25)/$B105</f>
        <v>-75.000000366210941</v>
      </c>
      <c r="J105" s="1" cm="1">
        <f t="array" ref="J105">_xll.S($H105,25)/$B105</f>
        <v>326.00000286865236</v>
      </c>
      <c r="K105" s="1" cm="1">
        <f t="array" ref="K105">_xll.CP($H105,25)/$B105</f>
        <v>0</v>
      </c>
      <c r="L105" s="8" t="e" cm="1">
        <f t="array" ref="L105">IF(_xll.DE(H105)&gt;0,_xll.MW(H105)/(602.2*_xll.DE(H105)),"")/B105</f>
        <v>#VALUE!</v>
      </c>
      <c r="N105" s="1">
        <f t="shared" si="24"/>
        <v>200.00000097656252</v>
      </c>
      <c r="O105" s="1">
        <f t="shared" si="25"/>
        <v>326.00000286865236</v>
      </c>
      <c r="Q105" s="1">
        <f t="shared" si="26"/>
        <v>-527.18403192138669</v>
      </c>
      <c r="R105" s="1">
        <f t="shared" si="27"/>
        <v>-75.000000366210941</v>
      </c>
      <c r="T105" s="1">
        <f t="shared" si="23"/>
        <v>155.6417646841937</v>
      </c>
      <c r="U105" s="1">
        <f t="shared" si="30"/>
        <v>0</v>
      </c>
      <c r="W105" s="8" t="str">
        <f t="shared" si="28"/>
        <v/>
      </c>
      <c r="X105" s="8" t="str">
        <f t="shared" si="29"/>
        <v/>
      </c>
    </row>
    <row r="106" spans="1:24">
      <c r="A106" s="4" t="s">
        <v>214</v>
      </c>
      <c r="B106" s="4">
        <v>1</v>
      </c>
      <c r="C106" s="1" cm="1">
        <f t="array" ref="C106">_xll.H($A106,25)/$B106</f>
        <v>-734.71036169433592</v>
      </c>
      <c r="D106" s="1" cm="1">
        <f t="array" ref="D106">_xll.S($A106,25)/$B106</f>
        <v>244.34559042358399</v>
      </c>
      <c r="E106" s="1" cm="1">
        <f t="array" ref="E106">_xll.CP($A106,25)/$B106</f>
        <v>150.624</v>
      </c>
      <c r="F106" s="8" cm="1">
        <f t="array" ref="F106">IF(_xll.DE(A106)&gt;0,_xll.MW(A106)/(602.2*_xll.DE(A106)),"")/$B106</f>
        <v>0.1573417065814694</v>
      </c>
      <c r="H106" s="4" t="s">
        <v>1331</v>
      </c>
      <c r="I106" s="1" t="e" cm="1">
        <f t="array" ref="I106">_xll.H($H106,25)/$B106</f>
        <v>#VALUE!</v>
      </c>
      <c r="J106" s="1" t="e" cm="1">
        <f t="array" ref="J106">_xll.S($H106,25)/$B106</f>
        <v>#VALUE!</v>
      </c>
      <c r="K106" s="1" t="e" cm="1">
        <f t="array" ref="K106">_xll.CP($H106,25)/$B106</f>
        <v>#VALUE!</v>
      </c>
      <c r="L106" s="8" t="e" cm="1">
        <f t="array" ref="L106">IF(_xll.DE(H106)&gt;0,_xll.MW(H106)/(602.2*_xll.DE(H106)),"")/B106</f>
        <v>#VALUE!</v>
      </c>
      <c r="N106" s="1" t="str">
        <f t="shared" si="24"/>
        <v/>
      </c>
      <c r="O106" s="1" t="str">
        <f t="shared" si="25"/>
        <v/>
      </c>
      <c r="Q106" s="1" t="str">
        <f t="shared" si="26"/>
        <v/>
      </c>
      <c r="R106" s="1" t="str">
        <f t="shared" si="27"/>
        <v/>
      </c>
      <c r="T106" s="1" t="str">
        <f t="shared" si="23"/>
        <v/>
      </c>
      <c r="U106" s="1" t="str">
        <f t="shared" si="30"/>
        <v/>
      </c>
      <c r="W106" s="8" t="str">
        <f t="shared" si="28"/>
        <v/>
      </c>
      <c r="X106" s="8" t="str">
        <f t="shared" si="29"/>
        <v/>
      </c>
    </row>
    <row r="107" spans="1:24">
      <c r="A107" s="4" t="s">
        <v>284</v>
      </c>
      <c r="B107" s="4">
        <v>1</v>
      </c>
      <c r="C107" s="1" cm="1">
        <f t="array" ref="C107">_xll.H($A107,25)/$B107</f>
        <v>-797.47042553710935</v>
      </c>
      <c r="D107" s="1" cm="1">
        <f t="array" ref="D107">_xll.S($A107,25)/$B107</f>
        <v>210.45519680786134</v>
      </c>
      <c r="E107" s="1" cm="1">
        <f t="array" ref="E107">_xll.CP($A107,25)/$B107</f>
        <v>147.90093887004937</v>
      </c>
      <c r="F107" s="8" cm="1">
        <f t="array" ref="F107">IF(_xll.DE(A107)&gt;0,_xll.MW(A107)/(602.2*_xll.DE(A107)),"")/$B107</f>
        <v>0.1613815128584011</v>
      </c>
      <c r="H107" s="4" t="s">
        <v>1332</v>
      </c>
      <c r="I107" s="1" cm="1">
        <f t="array" ref="I107">_xll.H($H107,25)/$B107</f>
        <v>-270.6999990234375</v>
      </c>
      <c r="J107" s="1" cm="1">
        <f t="array" ref="J107">_xll.S($H107,25)/$B107</f>
        <v>343.08800000000002</v>
      </c>
      <c r="K107" s="1" cm="1">
        <f t="array" ref="K107">_xll.CP($H107,25)/$B107</f>
        <v>155.6547850229332</v>
      </c>
      <c r="L107" s="8" cm="1">
        <f t="array" ref="L107">IF(_xll.DE(H107)&gt;0,_xll.MW(H107)/(602.2*_xll.DE(H107)),"")/B107</f>
        <v>0.2270586472807507</v>
      </c>
      <c r="N107" s="1">
        <f t="shared" si="24"/>
        <v>210.45519680786134</v>
      </c>
      <c r="O107" s="1">
        <f t="shared" si="25"/>
        <v>343.08800000000002</v>
      </c>
      <c r="Q107" s="1">
        <f t="shared" si="26"/>
        <v>-797.47042553710935</v>
      </c>
      <c r="R107" s="1">
        <f t="shared" si="27"/>
        <v>-270.6999990234375</v>
      </c>
      <c r="T107" s="1">
        <f t="shared" ref="T107:T108" si="39">IF(AND(ISNUMBER(E107),E107&gt;0,ISNUMBER(K107),K107&gt;0),E107,"")</f>
        <v>147.90093887004937</v>
      </c>
      <c r="U107" s="1">
        <f t="shared" ref="U107:U108" si="40">IF(AND(ISNUMBER(E107),E107&gt;0,ISNUMBER(K107),K107&gt;0),K107,"")</f>
        <v>155.6547850229332</v>
      </c>
      <c r="W107" s="8">
        <f t="shared" si="28"/>
        <v>0.1613815128584011</v>
      </c>
      <c r="X107" s="8">
        <f t="shared" si="29"/>
        <v>0.2270586472807507</v>
      </c>
    </row>
    <row r="108" spans="1:24">
      <c r="A108" s="4" t="s">
        <v>149</v>
      </c>
      <c r="B108" s="4">
        <v>1</v>
      </c>
      <c r="C108" s="1" cm="1">
        <f t="array" ref="C108">_xll.H($A108,25)/$B108</f>
        <v>-858.97521276855468</v>
      </c>
      <c r="D108" s="1" cm="1">
        <f t="array" ref="D108">_xll.S($A108,25)/$B108</f>
        <v>221.75200000000001</v>
      </c>
      <c r="E108" s="1" cm="1">
        <f t="array" ref="E108">_xll.CP($A108,25)/$B108</f>
        <v>147.89998846435549</v>
      </c>
      <c r="F108" s="8" cm="1">
        <f t="array" ref="F108">IF(_xll.DE(A108)&gt;0,_xll.MW(A108)/(602.2*_xll.DE(A108)),"")/$B108</f>
        <v>0.16164140610416858</v>
      </c>
      <c r="H108" s="4" t="s">
        <v>1333</v>
      </c>
      <c r="I108" s="1" cm="1">
        <f t="array" ref="I108">_xll.H($H108,25)/$B108</f>
        <v>-292.88</v>
      </c>
      <c r="J108" s="1" cm="1">
        <f t="array" ref="J108">_xll.S($H108,25)/$B108</f>
        <v>343.08800000000002</v>
      </c>
      <c r="K108" s="1" cm="1">
        <f t="array" ref="K108">_xll.CP($H108,25)/$B108</f>
        <v>155.6547850229332</v>
      </c>
      <c r="L108" s="8" cm="1">
        <f t="array" ref="L108">IF(_xll.DE(H108)&gt;0,_xll.MW(H108)/(602.2*_xll.DE(H108)),"")/B108</f>
        <v>0.23347444519033664</v>
      </c>
      <c r="N108" s="1">
        <f t="shared" si="24"/>
        <v>221.75200000000001</v>
      </c>
      <c r="O108" s="1">
        <f t="shared" si="25"/>
        <v>343.08800000000002</v>
      </c>
      <c r="Q108" s="1">
        <f t="shared" si="26"/>
        <v>-858.97521276855468</v>
      </c>
      <c r="R108" s="1">
        <f t="shared" si="27"/>
        <v>-292.88</v>
      </c>
      <c r="T108" s="1">
        <f t="shared" si="39"/>
        <v>147.89998846435549</v>
      </c>
      <c r="U108" s="1">
        <f t="shared" si="40"/>
        <v>155.6547850229332</v>
      </c>
      <c r="W108" s="8">
        <f t="shared" si="28"/>
        <v>0.16164140610416858</v>
      </c>
      <c r="X108" s="8">
        <f t="shared" si="29"/>
        <v>0.23347444519033664</v>
      </c>
    </row>
    <row r="109" spans="1:24">
      <c r="A109" s="4" t="s">
        <v>268</v>
      </c>
      <c r="B109" s="4">
        <v>1</v>
      </c>
      <c r="C109" s="1" cm="1">
        <f t="array" ref="C109">_xll.H($A109,25)/$B109</f>
        <v>-444.75918084716801</v>
      </c>
      <c r="D109" s="1" cm="1">
        <f t="array" ref="D109">_xll.S($A109,25)/$B109</f>
        <v>203.71898617553711</v>
      </c>
      <c r="E109" s="1" cm="1">
        <f t="array" ref="E109">_xll.CP($A109,25)/$B109</f>
        <v>146.44</v>
      </c>
      <c r="F109" s="8" cm="1">
        <f t="array" ref="F109">IF(_xll.DE(A109)&gt;0,_xll.MW(A109)/(602.2*_xll.DE(A109)),"")/$B109</f>
        <v>0.16466509422179026</v>
      </c>
      <c r="H109" s="4" t="s">
        <v>1334</v>
      </c>
      <c r="I109" s="1" t="e" cm="1">
        <f t="array" ref="I109">_xll.H($H109,25)/$B109</f>
        <v>#VALUE!</v>
      </c>
      <c r="J109" s="1" t="e" cm="1">
        <f t="array" ref="J109">_xll.S($H109,25)/$B109</f>
        <v>#VALUE!</v>
      </c>
      <c r="K109" s="1" t="e" cm="1">
        <f t="array" ref="K109">_xll.CP($H109,25)/$B109</f>
        <v>#VALUE!</v>
      </c>
      <c r="L109" s="8" t="e" cm="1">
        <f t="array" ref="L109">IF(_xll.DE(H109)&gt;0,_xll.MW(H109)/(602.2*_xll.DE(H109)),"")/B109</f>
        <v>#VALUE!</v>
      </c>
      <c r="N109" s="1" t="str">
        <f t="shared" si="24"/>
        <v/>
      </c>
      <c r="O109" s="1" t="str">
        <f t="shared" si="25"/>
        <v/>
      </c>
      <c r="Q109" s="1" t="str">
        <f t="shared" si="26"/>
        <v/>
      </c>
      <c r="R109" s="1" t="str">
        <f t="shared" si="27"/>
        <v/>
      </c>
      <c r="T109" s="1" t="str">
        <f t="shared" si="23"/>
        <v/>
      </c>
      <c r="U109" s="1" t="str">
        <f t="shared" si="30"/>
        <v/>
      </c>
      <c r="W109" s="8" t="str">
        <f t="shared" si="28"/>
        <v/>
      </c>
      <c r="X109" s="8" t="str">
        <f t="shared" si="29"/>
        <v/>
      </c>
    </row>
    <row r="110" spans="1:24">
      <c r="A110" s="4" t="s">
        <v>178</v>
      </c>
      <c r="B110" s="4">
        <v>1</v>
      </c>
      <c r="C110" s="1" cm="1">
        <f t="array" ref="C110">_xll.H($A110,25)/$B110</f>
        <v>-1552.3020502929687</v>
      </c>
      <c r="D110" s="1" cm="1">
        <f t="array" ref="D110">_xll.S($A110,25)/$B110</f>
        <v>245.60080319213867</v>
      </c>
      <c r="E110" s="1" cm="1">
        <f t="array" ref="E110">_xll.CP($A110,25)/$B110</f>
        <v>301.24799999999999</v>
      </c>
      <c r="F110" s="8" cm="1">
        <f t="array" ref="F110">IF(_xll.DE(A110)&gt;0,_xll.MW(A110)/(602.2*_xll.DE(A110)),"")/$B110</f>
        <v>0.17105855851787516</v>
      </c>
      <c r="H110" s="4" t="s">
        <v>1620</v>
      </c>
      <c r="I110" s="1" t="e" cm="1">
        <f t="array" ref="I110">_xll.H($H110,25)/$B110</f>
        <v>#VALUE!</v>
      </c>
      <c r="J110" s="1" t="e" cm="1">
        <f t="array" ref="J110">_xll.S($H110,25)/$B110</f>
        <v>#VALUE!</v>
      </c>
      <c r="K110" s="1" t="e" cm="1">
        <f t="array" ref="K110">_xll.CP($H110,25)/$B110</f>
        <v>#VALUE!</v>
      </c>
      <c r="L110" s="8" t="e" cm="1">
        <f t="array" ref="L110">IF(_xll.DE(H110)&gt;0,_xll.MW(H110)/(602.2*_xll.DE(H110)),"")/B110</f>
        <v>#VALUE!</v>
      </c>
      <c r="N110" s="1" t="str">
        <f t="shared" si="24"/>
        <v/>
      </c>
      <c r="O110" s="1" t="str">
        <f t="shared" si="25"/>
        <v/>
      </c>
      <c r="Q110" s="1" t="str">
        <f t="shared" si="26"/>
        <v/>
      </c>
      <c r="R110" s="1" t="str">
        <f t="shared" si="27"/>
        <v/>
      </c>
      <c r="T110" s="1" t="str">
        <f t="shared" si="23"/>
        <v/>
      </c>
      <c r="U110" s="1" t="str">
        <f t="shared" si="30"/>
        <v/>
      </c>
      <c r="W110" s="8" t="str">
        <f t="shared" si="28"/>
        <v/>
      </c>
      <c r="X110" s="8" t="str">
        <f t="shared" si="29"/>
        <v/>
      </c>
    </row>
    <row r="111" spans="1:24">
      <c r="A111" s="4" t="s">
        <v>306</v>
      </c>
      <c r="B111" s="4">
        <v>1</v>
      </c>
      <c r="C111" s="1" cm="1">
        <f t="array" ref="C111">_xll.H($A111,25)/$B111</f>
        <v>-1687.000981201172</v>
      </c>
      <c r="D111" s="1" cm="1">
        <f t="array" ref="D111">_xll.S($A111,25)/$B111</f>
        <v>303.00109063720703</v>
      </c>
      <c r="E111" s="1" cm="1">
        <f t="array" ref="E111">_xll.CP($A111,25)/$B111</f>
        <v>0</v>
      </c>
      <c r="F111" s="8" cm="1">
        <f t="array" ref="F111">IF(_xll.DE(A111)&gt;0,_xll.MW(A111)/(602.2*_xll.DE(A111)),"")/$B111</f>
        <v>0.171791395726198</v>
      </c>
      <c r="H111" s="4" t="s">
        <v>1335</v>
      </c>
      <c r="I111" s="1" cm="1">
        <f t="array" ref="I111">_xll.H($H111,25)/$B111</f>
        <v>-1437.6219147949218</v>
      </c>
      <c r="J111" s="1" cm="1">
        <f t="array" ref="J111">_xll.S($H111,25)/$B111</f>
        <v>338.904</v>
      </c>
      <c r="K111" s="1" cm="1">
        <f t="array" ref="K111">_xll.CP($H111,25)/$B111</f>
        <v>0</v>
      </c>
      <c r="L111" s="8" t="e" cm="1">
        <f t="array" ref="L111">IF(_xll.DE(H111)&gt;0,_xll.MW(H111)/(602.2*_xll.DE(H111)),"")/B111</f>
        <v>#VALUE!</v>
      </c>
      <c r="N111" s="1">
        <f t="shared" si="24"/>
        <v>303.00109063720703</v>
      </c>
      <c r="O111" s="1">
        <f t="shared" si="25"/>
        <v>338.904</v>
      </c>
      <c r="Q111" s="1">
        <f t="shared" si="26"/>
        <v>-1687.000981201172</v>
      </c>
      <c r="R111" s="1">
        <f t="shared" si="27"/>
        <v>-1437.6219147949218</v>
      </c>
      <c r="T111" s="1">
        <f t="shared" si="23"/>
        <v>0</v>
      </c>
      <c r="U111" s="1">
        <f t="shared" si="30"/>
        <v>0</v>
      </c>
      <c r="W111" s="8" t="str">
        <f t="shared" si="28"/>
        <v/>
      </c>
      <c r="X111" s="8" t="str">
        <f t="shared" si="29"/>
        <v/>
      </c>
    </row>
    <row r="112" spans="1:24">
      <c r="A112" s="4" t="s">
        <v>199</v>
      </c>
      <c r="B112" s="4">
        <v>1</v>
      </c>
      <c r="C112" s="1" cm="1">
        <f t="array" ref="C112">_xll.H($A112,25)/$B112</f>
        <v>-1039.0000229492189</v>
      </c>
      <c r="D112" s="1" cm="1">
        <f t="array" ref="D112">_xll.S($A112,25)/$B112</f>
        <v>242.70128787231445</v>
      </c>
      <c r="E112" s="1" cm="1">
        <f t="array" ref="E112">_xll.CP($A112,25)/$B112</f>
        <v>144.57808002083232</v>
      </c>
      <c r="F112" s="8" cm="1">
        <f t="array" ref="F112">IF(_xll.DE(A112)&gt;0,_xll.MW(A112)/(602.2*_xll.DE(A112)),"")/$B112</f>
        <v>0.18100469592120616</v>
      </c>
      <c r="H112" s="4" t="s">
        <v>1336</v>
      </c>
      <c r="I112" s="1" t="e" cm="1">
        <f t="array" ref="I112">_xll.H($H112,25)/$B112</f>
        <v>#VALUE!</v>
      </c>
      <c r="J112" s="1" t="e" cm="1">
        <f t="array" ref="J112">_xll.S($H112,25)/$B112</f>
        <v>#VALUE!</v>
      </c>
      <c r="K112" s="1" t="e" cm="1">
        <f t="array" ref="K112">_xll.CP($H112,25)/$B112</f>
        <v>#VALUE!</v>
      </c>
      <c r="L112" s="8" t="e" cm="1">
        <f t="array" ref="L112">IF(_xll.DE(H112)&gt;0,_xll.MW(H112)/(602.2*_xll.DE(H112)),"")/B112</f>
        <v>#VALUE!</v>
      </c>
      <c r="N112" s="1" t="str">
        <f t="shared" si="24"/>
        <v/>
      </c>
      <c r="O112" s="1" t="str">
        <f t="shared" si="25"/>
        <v/>
      </c>
      <c r="Q112" s="1" t="str">
        <f t="shared" si="26"/>
        <v/>
      </c>
      <c r="R112" s="1" t="str">
        <f t="shared" si="27"/>
        <v/>
      </c>
      <c r="T112" s="1" t="str">
        <f t="shared" si="23"/>
        <v/>
      </c>
      <c r="U112" s="1" t="str">
        <f t="shared" si="30"/>
        <v/>
      </c>
      <c r="W112" s="8" t="str">
        <f t="shared" si="28"/>
        <v/>
      </c>
      <c r="X112" s="8" t="str">
        <f t="shared" si="29"/>
        <v/>
      </c>
    </row>
    <row r="113" spans="1:24">
      <c r="A113" s="4" t="s">
        <v>252</v>
      </c>
      <c r="B113" s="4">
        <v>1</v>
      </c>
      <c r="C113" s="1" cm="1">
        <f t="array" ref="C113">_xll.H($A113,25)/$B113</f>
        <v>-1143.0000285644533</v>
      </c>
      <c r="D113" s="1" cm="1">
        <f t="array" ref="D113">_xll.S($A113,25)/$B113</f>
        <v>238.50000244140625</v>
      </c>
      <c r="E113" s="1" cm="1">
        <f t="array" ref="E113">_xll.CP($A113,25)/$B113</f>
        <v>155.67392656127839</v>
      </c>
      <c r="F113" s="8" cm="1">
        <f t="array" ref="F113">IF(_xll.DE(A113)&gt;0,_xll.MW(A113)/(602.2*_xll.DE(A113)),"")/$B113</f>
        <v>0.18128754236199032</v>
      </c>
      <c r="H113" s="4" t="s">
        <v>1337</v>
      </c>
      <c r="I113" s="1" t="e" cm="1">
        <f t="array" ref="I113">_xll.H($H113,25)/$B113</f>
        <v>#VALUE!</v>
      </c>
      <c r="J113" s="1" t="e" cm="1">
        <f t="array" ref="J113">_xll.S($H113,25)/$B113</f>
        <v>#VALUE!</v>
      </c>
      <c r="K113" s="1" t="e" cm="1">
        <f t="array" ref="K113">_xll.CP($H113,25)/$B113</f>
        <v>#VALUE!</v>
      </c>
      <c r="L113" s="8" t="e" cm="1">
        <f t="array" ref="L113">IF(_xll.DE(H113)&gt;0,_xll.MW(H113)/(602.2*_xll.DE(H113)),"")/B113</f>
        <v>#VALUE!</v>
      </c>
      <c r="N113" s="1" t="str">
        <f t="shared" si="24"/>
        <v/>
      </c>
      <c r="O113" s="1" t="str">
        <f t="shared" si="25"/>
        <v/>
      </c>
      <c r="Q113" s="1" t="str">
        <f t="shared" si="26"/>
        <v/>
      </c>
      <c r="R113" s="1" t="str">
        <f t="shared" si="27"/>
        <v/>
      </c>
      <c r="T113" s="1" t="str">
        <f t="shared" si="23"/>
        <v/>
      </c>
      <c r="U113" s="1" t="str">
        <f t="shared" si="30"/>
        <v/>
      </c>
      <c r="W113" s="8" t="str">
        <f t="shared" si="28"/>
        <v/>
      </c>
      <c r="X113" s="8" t="str">
        <f t="shared" si="29"/>
        <v/>
      </c>
    </row>
    <row r="114" spans="1:24">
      <c r="A114" s="4" t="s">
        <v>122</v>
      </c>
      <c r="B114" s="4">
        <v>1</v>
      </c>
      <c r="C114" s="1" cm="1">
        <f t="array" ref="C114">_xll.H($A114,25)/$B114</f>
        <v>-598.29999755859376</v>
      </c>
      <c r="D114" s="1" cm="1">
        <f t="array" ref="D114">_xll.S($A114,25)/$B114</f>
        <v>238.488</v>
      </c>
      <c r="E114" s="1" cm="1">
        <f t="array" ref="E114">_xll.CP($A114,25)/$B114</f>
        <v>175.41975524047447</v>
      </c>
      <c r="F114" s="8" cm="1">
        <f t="array" ref="F114">IF(_xll.DE(A114)&gt;0,_xll.MW(A114)/(602.2*_xll.DE(A114)),"")/$B114</f>
        <v>0.18707825197230929</v>
      </c>
      <c r="H114" s="4" t="s">
        <v>1338</v>
      </c>
      <c r="I114" s="1" t="e" cm="1">
        <f t="array" ref="I114">_xll.H($H114,25)/$B114</f>
        <v>#VALUE!</v>
      </c>
      <c r="J114" s="1" t="e" cm="1">
        <f t="array" ref="J114">_xll.S($H114,25)/$B114</f>
        <v>#VALUE!</v>
      </c>
      <c r="K114" s="1" t="e" cm="1">
        <f t="array" ref="K114">_xll.CP($H114,25)/$B114</f>
        <v>#VALUE!</v>
      </c>
      <c r="L114" s="8" t="e" cm="1">
        <f t="array" ref="L114">IF(_xll.DE(H114)&gt;0,_xll.MW(H114)/(602.2*_xll.DE(H114)),"")/B114</f>
        <v>#VALUE!</v>
      </c>
      <c r="N114" s="1" t="str">
        <f t="shared" si="24"/>
        <v/>
      </c>
      <c r="O114" s="1" t="str">
        <f t="shared" si="25"/>
        <v/>
      </c>
      <c r="Q114" s="1" t="str">
        <f t="shared" si="26"/>
        <v/>
      </c>
      <c r="R114" s="1" t="str">
        <f t="shared" si="27"/>
        <v/>
      </c>
      <c r="T114" s="1" t="str">
        <f t="shared" si="23"/>
        <v/>
      </c>
      <c r="U114" s="1" t="str">
        <f t="shared" si="30"/>
        <v/>
      </c>
      <c r="W114" s="8" t="str">
        <f t="shared" si="28"/>
        <v/>
      </c>
      <c r="X114" s="8" t="str">
        <f t="shared" si="29"/>
        <v/>
      </c>
    </row>
    <row r="115" spans="1:24">
      <c r="A115" s="4" t="s">
        <v>6</v>
      </c>
      <c r="B115" s="4">
        <v>1</v>
      </c>
      <c r="C115" s="1" cm="1">
        <f t="array" ref="C115">_xll.H($A115,25)/$B115</f>
        <v>-593.7095744628906</v>
      </c>
      <c r="D115" s="1" cm="1">
        <f t="array" ref="D115">_xll.S($A115,25)/$B115</f>
        <v>238.488</v>
      </c>
      <c r="E115" s="1" cm="1">
        <f t="array" ref="E115">_xll.CP($A115,25)/$B115</f>
        <v>175.41802499159274</v>
      </c>
      <c r="F115" s="8" cm="1">
        <f t="array" ref="F115">IF(_xll.DE(A115)&gt;0,_xll.MW(A115)/(602.2*_xll.DE(A115)),"")/$B115</f>
        <v>0.18707825197230929</v>
      </c>
      <c r="H115" s="4" t="s">
        <v>1339</v>
      </c>
      <c r="I115" s="1" t="e" cm="1">
        <f t="array" ref="I115">_xll.H($H115,25)/$B115</f>
        <v>#VALUE!</v>
      </c>
      <c r="J115" s="1" t="e" cm="1">
        <f t="array" ref="J115">_xll.S($H115,25)/$B115</f>
        <v>#VALUE!</v>
      </c>
      <c r="K115" s="1" t="e" cm="1">
        <f t="array" ref="K115">_xll.CP($H115,25)/$B115</f>
        <v>#VALUE!</v>
      </c>
      <c r="L115" s="8" t="e" cm="1">
        <f t="array" ref="L115">IF(_xll.DE(H115)&gt;0,_xll.MW(H115)/(602.2*_xll.DE(H115)),"")/B115</f>
        <v>#VALUE!</v>
      </c>
      <c r="N115" s="1" t="str">
        <f t="shared" si="24"/>
        <v/>
      </c>
      <c r="O115" s="1" t="str">
        <f t="shared" si="25"/>
        <v/>
      </c>
      <c r="Q115" s="1" t="str">
        <f t="shared" si="26"/>
        <v/>
      </c>
      <c r="R115" s="1" t="str">
        <f t="shared" si="27"/>
        <v/>
      </c>
      <c r="T115" s="1" t="str">
        <f t="shared" si="23"/>
        <v/>
      </c>
      <c r="U115" s="1" t="str">
        <f t="shared" si="30"/>
        <v/>
      </c>
      <c r="W115" s="8" t="str">
        <f t="shared" si="28"/>
        <v/>
      </c>
      <c r="X115" s="8" t="str">
        <f t="shared" si="29"/>
        <v/>
      </c>
    </row>
    <row r="116" spans="1:24">
      <c r="A116" s="4" t="s">
        <v>10</v>
      </c>
      <c r="B116" s="4">
        <v>1</v>
      </c>
      <c r="C116" s="1" cm="1">
        <f t="array" ref="C116">_xll.H($A116,25)/$B116</f>
        <v>-572.87703906249999</v>
      </c>
      <c r="D116" s="1" cm="1">
        <f t="array" ref="D116">_xll.S($A116,25)/$B116</f>
        <v>280.60399230957034</v>
      </c>
      <c r="E116" s="1" cm="1">
        <f t="array" ref="E116">_xll.CP($A116,25)/$B116</f>
        <v>188.28</v>
      </c>
      <c r="F116" s="8" cm="1">
        <f t="array" ref="F116">IF(_xll.DE(A116)&gt;0,_xll.MW(A116)/(602.2*_xll.DE(A116)),"")/$B116</f>
        <v>0.18707825197230929</v>
      </c>
      <c r="H116" s="4" t="s">
        <v>1340</v>
      </c>
      <c r="I116" s="1" t="e" cm="1">
        <f t="array" ref="I116">_xll.H($H116,25)/$B116</f>
        <v>#VALUE!</v>
      </c>
      <c r="J116" s="1" t="e" cm="1">
        <f t="array" ref="J116">_xll.S($H116,25)/$B116</f>
        <v>#VALUE!</v>
      </c>
      <c r="K116" s="1" t="e" cm="1">
        <f t="array" ref="K116">_xll.CP($H116,25)/$B116</f>
        <v>#VALUE!</v>
      </c>
      <c r="L116" s="8" t="e" cm="1">
        <f t="array" ref="L116">IF(_xll.DE(H116)&gt;0,_xll.MW(H116)/(602.2*_xll.DE(H116)),"")/B116</f>
        <v>#VALUE!</v>
      </c>
      <c r="N116" s="1" t="str">
        <f t="shared" si="24"/>
        <v/>
      </c>
      <c r="O116" s="1" t="str">
        <f t="shared" si="25"/>
        <v/>
      </c>
      <c r="Q116" s="1" t="str">
        <f t="shared" si="26"/>
        <v/>
      </c>
      <c r="R116" s="1" t="str">
        <f t="shared" si="27"/>
        <v/>
      </c>
      <c r="T116" s="1" t="str">
        <f t="shared" si="23"/>
        <v/>
      </c>
      <c r="U116" s="1" t="str">
        <f t="shared" si="30"/>
        <v/>
      </c>
      <c r="W116" s="8" t="str">
        <f t="shared" si="28"/>
        <v/>
      </c>
      <c r="X116" s="8" t="str">
        <f t="shared" si="29"/>
        <v/>
      </c>
    </row>
    <row r="117" spans="1:24">
      <c r="A117" s="1" t="s">
        <v>363</v>
      </c>
      <c r="B117" s="4">
        <v>1</v>
      </c>
      <c r="C117" s="1" cm="1">
        <f t="array" ref="C117">_xll.H($A117,25)/$B117</f>
        <v>-2113.0000588378907</v>
      </c>
      <c r="D117" s="1" cm="1">
        <f t="array" ref="D117">_xll.S($A117,25)/$B117</f>
        <v>349.00000042724611</v>
      </c>
      <c r="E117" s="1" cm="1">
        <f t="array" ref="E117">_xll.CP($A117,25)/$B117</f>
        <v>0</v>
      </c>
      <c r="F117" s="8" cm="1">
        <f t="array" ref="F117">IF(_xll.DE(A117)&gt;0,_xll.MW(A117)/(602.2*_xll.DE(A117)),"")/$B117</f>
        <v>0.20535485525152411</v>
      </c>
      <c r="H117" s="1" t="s">
        <v>1341</v>
      </c>
      <c r="I117" s="1" t="e" cm="1">
        <f t="array" ref="I117">_xll.H($H117,25)/$B117</f>
        <v>#VALUE!</v>
      </c>
      <c r="J117" s="1" t="e" cm="1">
        <f t="array" ref="J117">_xll.S($H117,25)/$B117</f>
        <v>#VALUE!</v>
      </c>
      <c r="K117" s="1" t="e" cm="1">
        <f t="array" ref="K117">_xll.CP($H117,25)/$B117</f>
        <v>#VALUE!</v>
      </c>
      <c r="L117" s="8" t="e" cm="1">
        <f t="array" ref="L117">IF(_xll.DE(H117)&gt;0,_xll.MW(H117)/(602.2*_xll.DE(H117)),"")/B117</f>
        <v>#VALUE!</v>
      </c>
      <c r="N117" s="1" t="str">
        <f t="shared" si="24"/>
        <v/>
      </c>
      <c r="O117" s="1" t="str">
        <f t="shared" si="25"/>
        <v/>
      </c>
      <c r="Q117" s="1" t="str">
        <f t="shared" si="26"/>
        <v/>
      </c>
      <c r="R117" s="1" t="str">
        <f t="shared" si="27"/>
        <v/>
      </c>
      <c r="T117" s="1" t="str">
        <f t="shared" si="23"/>
        <v/>
      </c>
      <c r="U117" s="1" t="str">
        <f t="shared" si="30"/>
        <v/>
      </c>
      <c r="W117" s="8" t="str">
        <f t="shared" si="28"/>
        <v/>
      </c>
      <c r="X117" s="8" t="str">
        <f t="shared" si="29"/>
        <v/>
      </c>
    </row>
    <row r="118" spans="1:24">
      <c r="A118" s="4" t="s">
        <v>204</v>
      </c>
      <c r="B118" s="4">
        <v>1</v>
      </c>
      <c r="C118" s="1" cm="1">
        <f t="array" ref="C118">_xll.H($A118,25)/$B118</f>
        <v>-1066.4999783935548</v>
      </c>
      <c r="D118" s="1" cm="1">
        <f t="array" ref="D118">_xll.S($A118,25)/$B118</f>
        <v>285.49999884033207</v>
      </c>
      <c r="E118" s="1" cm="1">
        <f t="array" ref="E118">_xll.CP($A118,25)/$B118</f>
        <v>175.69840089795818</v>
      </c>
      <c r="F118" s="8" cm="1">
        <f t="array" ref="F118">IF(_xll.DE(A118)&gt;0,_xll.MW(A118)/(602.2*_xll.DE(A118)),"")/$B118</f>
        <v>0.20791676904162312</v>
      </c>
      <c r="H118" s="4" t="s">
        <v>1342</v>
      </c>
      <c r="I118" s="1" t="e" cm="1">
        <f t="array" ref="I118">_xll.H($H118,25)/$B118</f>
        <v>#VALUE!</v>
      </c>
      <c r="J118" s="1" t="e" cm="1">
        <f t="array" ref="J118">_xll.S($H118,25)/$B118</f>
        <v>#VALUE!</v>
      </c>
      <c r="K118" s="1" t="e" cm="1">
        <f t="array" ref="K118">_xll.CP($H118,25)/$B118</f>
        <v>#VALUE!</v>
      </c>
      <c r="L118" s="8" t="e" cm="1">
        <f t="array" ref="L118">IF(_xll.DE(H118)&gt;0,_xll.MW(H118)/(602.2*_xll.DE(H118)),"")/B118</f>
        <v>#VALUE!</v>
      </c>
      <c r="N118" s="1" t="str">
        <f t="shared" si="24"/>
        <v/>
      </c>
      <c r="O118" s="1" t="str">
        <f t="shared" si="25"/>
        <v/>
      </c>
      <c r="Q118" s="1" t="str">
        <f t="shared" si="26"/>
        <v/>
      </c>
      <c r="R118" s="1" t="str">
        <f t="shared" si="27"/>
        <v/>
      </c>
      <c r="T118" s="1" t="str">
        <f t="shared" si="23"/>
        <v/>
      </c>
      <c r="U118" s="1" t="str">
        <f t="shared" si="30"/>
        <v/>
      </c>
      <c r="W118" s="8" t="str">
        <f t="shared" si="28"/>
        <v/>
      </c>
      <c r="X118" s="8" t="str">
        <f t="shared" si="29"/>
        <v/>
      </c>
    </row>
    <row r="119" spans="1:24">
      <c r="A119" s="4" t="s">
        <v>374</v>
      </c>
      <c r="B119" s="4">
        <v>1</v>
      </c>
      <c r="C119" s="1" cm="1">
        <f t="array" ref="C119">_xll.H($A119,25)/$B119</f>
        <v>-2625.0000766601565</v>
      </c>
      <c r="D119" s="1" cm="1">
        <f t="array" ref="D119">_xll.S($A119,25)/$B119</f>
        <v>285.00001416015624</v>
      </c>
      <c r="E119" s="1" cm="1">
        <f t="array" ref="E119">_xll.CP($A119,25)/$B119</f>
        <v>0</v>
      </c>
      <c r="F119" s="8" cm="1">
        <f t="array" ref="F119">IF(_xll.DE(A119)&gt;0,_xll.MW(A119)/(602.2*_xll.DE(A119)),"")/$B119</f>
        <v>0.21274398852630252</v>
      </c>
      <c r="H119" s="4" t="s">
        <v>1343</v>
      </c>
      <c r="I119" s="1" t="e" cm="1">
        <f t="array" ref="I119">_xll.H($H119,25)/$B119</f>
        <v>#VALUE!</v>
      </c>
      <c r="J119" s="1" t="e" cm="1">
        <f t="array" ref="J119">_xll.S($H119,25)/$B119</f>
        <v>#VALUE!</v>
      </c>
      <c r="K119" s="1" t="e" cm="1">
        <f t="array" ref="K119">_xll.CP($H119,25)/$B119</f>
        <v>#VALUE!</v>
      </c>
      <c r="L119" s="8" t="e" cm="1">
        <f t="array" ref="L119">IF(_xll.DE(H119)&gt;0,_xll.MW(H119)/(602.2*_xll.DE(H119)),"")/B119</f>
        <v>#VALUE!</v>
      </c>
      <c r="N119" s="1" t="str">
        <f t="shared" si="24"/>
        <v/>
      </c>
      <c r="O119" s="1" t="str">
        <f t="shared" si="25"/>
        <v/>
      </c>
      <c r="Q119" s="1" t="str">
        <f t="shared" si="26"/>
        <v/>
      </c>
      <c r="R119" s="1" t="str">
        <f t="shared" si="27"/>
        <v/>
      </c>
      <c r="T119" s="1" t="str">
        <f t="shared" si="23"/>
        <v/>
      </c>
      <c r="U119" s="1" t="str">
        <f t="shared" si="30"/>
        <v/>
      </c>
      <c r="W119" s="8" t="str">
        <f t="shared" si="28"/>
        <v/>
      </c>
      <c r="X119" s="8" t="str">
        <f t="shared" si="29"/>
        <v/>
      </c>
    </row>
    <row r="120" spans="1:24">
      <c r="A120" s="4" t="s">
        <v>174</v>
      </c>
      <c r="B120" s="4">
        <v>1</v>
      </c>
      <c r="C120" s="1" cm="1">
        <f t="array" ref="C120">_xll.H($A120,25)/$B120</f>
        <v>-2499.0610126953125</v>
      </c>
      <c r="D120" s="1" cm="1">
        <f t="array" ref="D120">_xll.S($A120,25)/$B120</f>
        <v>366.1</v>
      </c>
      <c r="E120" s="1" cm="1">
        <f t="array" ref="E120">_xll.CP($A120,25)/$B120</f>
        <v>315.0272874470657</v>
      </c>
      <c r="F120" s="8" cm="1">
        <f t="array" ref="F120">IF(_xll.DE(A120)&gt;0,_xll.MW(A120)/(602.2*_xll.DE(A120)),"")/$B120</f>
        <v>0.21516885426748164</v>
      </c>
      <c r="H120" s="4" t="s">
        <v>1344</v>
      </c>
      <c r="I120" s="1" t="e" cm="1">
        <f t="array" ref="I120">_xll.H($H120,25)/$B120</f>
        <v>#VALUE!</v>
      </c>
      <c r="J120" s="1" t="e" cm="1">
        <f t="array" ref="J120">_xll.S($H120,25)/$B120</f>
        <v>#VALUE!</v>
      </c>
      <c r="K120" s="1" t="e" cm="1">
        <f t="array" ref="K120">_xll.CP($H120,25)/$B120</f>
        <v>#VALUE!</v>
      </c>
      <c r="L120" s="8" t="e" cm="1">
        <f t="array" ref="L120">IF(_xll.DE(H120)&gt;0,_xll.MW(H120)/(602.2*_xll.DE(H120)),"")/B120</f>
        <v>#VALUE!</v>
      </c>
      <c r="N120" s="1" t="str">
        <f t="shared" si="24"/>
        <v/>
      </c>
      <c r="O120" s="1" t="str">
        <f t="shared" si="25"/>
        <v/>
      </c>
      <c r="Q120" s="1" t="str">
        <f t="shared" si="26"/>
        <v/>
      </c>
      <c r="R120" s="1" t="str">
        <f t="shared" si="27"/>
        <v/>
      </c>
      <c r="T120" s="1" t="str">
        <f t="shared" si="23"/>
        <v/>
      </c>
      <c r="U120" s="1" t="str">
        <f t="shared" si="30"/>
        <v/>
      </c>
      <c r="W120" s="8" t="str">
        <f t="shared" si="28"/>
        <v/>
      </c>
      <c r="X120" s="8" t="str">
        <f t="shared" si="29"/>
        <v/>
      </c>
    </row>
    <row r="121" spans="1:24">
      <c r="A121" s="4" t="s">
        <v>102</v>
      </c>
      <c r="B121" s="4">
        <v>1</v>
      </c>
      <c r="C121" s="1" cm="1">
        <f t="array" ref="C121">_xll.H($A121,25)/$B121</f>
        <v>-2623.7990664062499</v>
      </c>
      <c r="D121" s="1" cm="1">
        <f t="array" ref="D121">_xll.S($A121,25)/$B121</f>
        <v>390.79818341064453</v>
      </c>
      <c r="E121" s="1" cm="1">
        <f t="array" ref="E121">_xll.CP($A121,25)/$B121</f>
        <v>0</v>
      </c>
      <c r="F121" s="8" cm="1">
        <f t="array" ref="F121">IF(_xll.DE(A121)&gt;0,_xll.MW(A121)/(602.2*_xll.DE(A121)),"")/$B121</f>
        <v>0.22939867054473392</v>
      </c>
      <c r="H121" s="4" t="s">
        <v>1345</v>
      </c>
      <c r="I121" s="1" t="e" cm="1">
        <f t="array" ref="I121">_xll.H($H121,25)/$B121</f>
        <v>#VALUE!</v>
      </c>
      <c r="J121" s="1" t="e" cm="1">
        <f t="array" ref="J121">_xll.S($H121,25)/$B121</f>
        <v>#VALUE!</v>
      </c>
      <c r="K121" s="1" t="e" cm="1">
        <f t="array" ref="K121">_xll.CP($H121,25)/$B121</f>
        <v>#VALUE!</v>
      </c>
      <c r="L121" s="8" t="e" cm="1">
        <f t="array" ref="L121">IF(_xll.DE(H121)&gt;0,_xll.MW(H121)/(602.2*_xll.DE(H121)),"")/B121</f>
        <v>#VALUE!</v>
      </c>
      <c r="N121" s="1" t="str">
        <f t="shared" si="24"/>
        <v/>
      </c>
      <c r="O121" s="1" t="str">
        <f t="shared" si="25"/>
        <v/>
      </c>
      <c r="Q121" s="1" t="str">
        <f t="shared" si="26"/>
        <v/>
      </c>
      <c r="R121" s="1" t="str">
        <f t="shared" si="27"/>
        <v/>
      </c>
      <c r="T121" s="1" t="str">
        <f t="shared" si="23"/>
        <v/>
      </c>
      <c r="U121" s="1" t="str">
        <f t="shared" si="30"/>
        <v/>
      </c>
      <c r="W121" s="8" t="str">
        <f t="shared" si="28"/>
        <v/>
      </c>
      <c r="X121" s="8" t="str">
        <f t="shared" si="29"/>
        <v/>
      </c>
    </row>
    <row r="122" spans="1:24">
      <c r="A122" s="4" t="s">
        <v>398</v>
      </c>
      <c r="B122" s="4">
        <v>1</v>
      </c>
      <c r="C122" s="1" cm="1">
        <f t="array" ref="C122">_xll.H($A122,25)/$B122</f>
        <v>-2486.0000581054687</v>
      </c>
      <c r="D122" s="1" cm="1">
        <f t="array" ref="D122">_xll.S($A122,25)/$B122</f>
        <v>383.25439361572268</v>
      </c>
      <c r="E122" s="1" cm="1">
        <f t="array" ref="E122">_xll.CP($A122,25)/$B122</f>
        <v>341.41439361572264</v>
      </c>
      <c r="F122" s="8" cm="1">
        <f t="array" ref="F122">IF(_xll.DE(A122)&gt;0,_xll.MW(A122)/(602.2*_xll.DE(A122)),"")/$B122</f>
        <v>0.24989580136535527</v>
      </c>
      <c r="H122" s="4" t="s">
        <v>1346</v>
      </c>
      <c r="I122" s="1" t="e" cm="1">
        <f t="array" ref="I122">_xll.H($H122,25)/$B122</f>
        <v>#VALUE!</v>
      </c>
      <c r="J122" s="1" t="e" cm="1">
        <f t="array" ref="J122">_xll.S($H122,25)/$B122</f>
        <v>#VALUE!</v>
      </c>
      <c r="K122" s="1" t="e" cm="1">
        <f t="array" ref="K122">_xll.CP($H122,25)/$B122</f>
        <v>#VALUE!</v>
      </c>
      <c r="L122" s="8" t="e" cm="1">
        <f t="array" ref="L122">IF(_xll.DE(H122)&gt;0,_xll.MW(H122)/(602.2*_xll.DE(H122)),"")/B122</f>
        <v>#VALUE!</v>
      </c>
      <c r="N122" s="1" t="str">
        <f t="shared" si="24"/>
        <v/>
      </c>
      <c r="O122" s="1" t="str">
        <f t="shared" si="25"/>
        <v/>
      </c>
      <c r="Q122" s="1" t="str">
        <f t="shared" si="26"/>
        <v/>
      </c>
      <c r="R122" s="1" t="str">
        <f t="shared" si="27"/>
        <v/>
      </c>
      <c r="T122" s="1" t="str">
        <f t="shared" si="23"/>
        <v/>
      </c>
      <c r="U122" s="1" t="str">
        <f t="shared" si="30"/>
        <v/>
      </c>
      <c r="W122" s="8" t="str">
        <f t="shared" si="28"/>
        <v/>
      </c>
      <c r="X122" s="8" t="str">
        <f t="shared" si="29"/>
        <v/>
      </c>
    </row>
    <row r="123" spans="1:24">
      <c r="A123" s="4" t="s">
        <v>101</v>
      </c>
      <c r="B123" s="4">
        <v>1</v>
      </c>
      <c r="C123" s="1" cm="1">
        <f t="array" ref="C123">_xll.H($A123,25)/$B123</f>
        <v>-2872.9998837890626</v>
      </c>
      <c r="D123" s="1" cm="1">
        <f t="array" ref="D123">_xll.S($A123,25)/$B123</f>
        <v>381.16242553710941</v>
      </c>
      <c r="E123" s="1" cm="1">
        <f t="array" ref="E123">_xll.CP($A123,25)/$B123</f>
        <v>361.079180847168</v>
      </c>
      <c r="F123" s="8" cm="1">
        <f t="array" ref="F123">IF(_xll.DE(A123)&gt;0,_xll.MW(A123)/(602.2*_xll.DE(A123)),"")/$B123</f>
        <v>0.25453635162547633</v>
      </c>
      <c r="H123" s="4" t="s">
        <v>1347</v>
      </c>
      <c r="I123" s="1" t="e" cm="1">
        <f t="array" ref="I123">_xll.H($H123,25)/$B123</f>
        <v>#VALUE!</v>
      </c>
      <c r="J123" s="1" t="e" cm="1">
        <f t="array" ref="J123">_xll.S($H123,25)/$B123</f>
        <v>#VALUE!</v>
      </c>
      <c r="K123" s="1" t="e" cm="1">
        <f t="array" ref="K123">_xll.CP($H123,25)/$B123</f>
        <v>#VALUE!</v>
      </c>
      <c r="L123" s="8" t="e" cm="1">
        <f t="array" ref="L123">IF(_xll.DE(H123)&gt;0,_xll.MW(H123)/(602.2*_xll.DE(H123)),"")/B123</f>
        <v>#VALUE!</v>
      </c>
      <c r="N123" s="1" t="str">
        <f t="shared" si="24"/>
        <v/>
      </c>
      <c r="O123" s="1" t="str">
        <f t="shared" si="25"/>
        <v/>
      </c>
      <c r="Q123" s="1" t="str">
        <f t="shared" si="26"/>
        <v/>
      </c>
      <c r="R123" s="1" t="str">
        <f t="shared" si="27"/>
        <v/>
      </c>
      <c r="T123" s="1" t="str">
        <f t="shared" si="23"/>
        <v/>
      </c>
      <c r="U123" s="1" t="str">
        <f t="shared" si="30"/>
        <v/>
      </c>
      <c r="W123" s="8" t="str">
        <f t="shared" si="28"/>
        <v/>
      </c>
      <c r="X123" s="8" t="str">
        <f t="shared" si="29"/>
        <v/>
      </c>
    </row>
    <row r="124" spans="1:24">
      <c r="A124" s="4" t="s">
        <v>401</v>
      </c>
      <c r="B124" s="4">
        <v>1</v>
      </c>
      <c r="C124" s="1" cm="1">
        <f t="array" ref="C124">_xll.H($A124,25)/$B124</f>
        <v>-2863.4040595703127</v>
      </c>
      <c r="D124" s="1" cm="1">
        <f t="array" ref="D124">_xll.S($A124,25)/$B124</f>
        <v>391.99999169921875</v>
      </c>
      <c r="E124" s="1" cm="1">
        <f t="array" ref="E124">_xll.CP($A124,25)/$B124</f>
        <v>347.27199999999999</v>
      </c>
      <c r="F124" s="8" cm="1">
        <f t="array" ref="F124">IF(_xll.DE(A124)&gt;0,_xll.MW(A124)/(602.2*_xll.DE(A124)),"")/$B124</f>
        <v>0.25463610614066279</v>
      </c>
      <c r="H124" s="4" t="s">
        <v>1348</v>
      </c>
      <c r="I124" s="1" t="e" cm="1">
        <f t="array" ref="I124">_xll.H($H124,25)/$B124</f>
        <v>#VALUE!</v>
      </c>
      <c r="J124" s="1" t="e" cm="1">
        <f t="array" ref="J124">_xll.S($H124,25)/$B124</f>
        <v>#VALUE!</v>
      </c>
      <c r="K124" s="1" t="e" cm="1">
        <f t="array" ref="K124">_xll.CP($H124,25)/$B124</f>
        <v>#VALUE!</v>
      </c>
      <c r="L124" s="8" t="e" cm="1">
        <f t="array" ref="L124">IF(_xll.DE(H124)&gt;0,_xll.MW(H124)/(602.2*_xll.DE(H124)),"")/B124</f>
        <v>#VALUE!</v>
      </c>
      <c r="N124" s="1" t="str">
        <f t="shared" si="24"/>
        <v/>
      </c>
      <c r="O124" s="1" t="str">
        <f t="shared" si="25"/>
        <v/>
      </c>
      <c r="Q124" s="1" t="str">
        <f t="shared" si="26"/>
        <v/>
      </c>
      <c r="R124" s="1" t="str">
        <f t="shared" si="27"/>
        <v/>
      </c>
      <c r="T124" s="1" t="str">
        <f t="shared" si="23"/>
        <v/>
      </c>
      <c r="U124" s="1" t="str">
        <f t="shared" si="30"/>
        <v/>
      </c>
      <c r="W124" s="8" t="str">
        <f t="shared" si="28"/>
        <v/>
      </c>
      <c r="X124" s="8" t="str">
        <f t="shared" si="29"/>
        <v/>
      </c>
    </row>
    <row r="125" spans="1:24">
      <c r="A125" s="4" t="s">
        <v>280</v>
      </c>
      <c r="B125" s="4">
        <v>1</v>
      </c>
      <c r="C125" s="1" cm="1">
        <f t="array" ref="C125">_xll.H($A125,25)/$B125</f>
        <v>-2863.0000625000002</v>
      </c>
      <c r="D125" s="1" cm="1">
        <f t="array" ref="D125">_xll.S($A125,25)/$B125</f>
        <v>384.928</v>
      </c>
      <c r="E125" s="1" cm="1">
        <f t="array" ref="E125">_xll.CP($A125,25)/$B125</f>
        <v>360.87</v>
      </c>
      <c r="F125" s="8" cm="1">
        <f t="array" ref="F125">IF(_xll.DE(A125)&gt;0,_xll.MW(A125)/(602.2*_xll.DE(A125)),"")/$B125</f>
        <v>0.25897267081313075</v>
      </c>
      <c r="H125" s="4" t="s">
        <v>1349</v>
      </c>
      <c r="I125" s="1" t="e" cm="1">
        <f t="array" ref="I125">_xll.H($H125,25)/$B125</f>
        <v>#VALUE!</v>
      </c>
      <c r="J125" s="1" t="e" cm="1">
        <f t="array" ref="J125">_xll.S($H125,25)/$B125</f>
        <v>#VALUE!</v>
      </c>
      <c r="K125" s="1" t="e" cm="1">
        <f t="array" ref="K125">_xll.CP($H125,25)/$B125</f>
        <v>#VALUE!</v>
      </c>
      <c r="L125" s="8" t="e" cm="1">
        <f t="array" ref="L125">IF(_xll.DE(H125)&gt;0,_xll.MW(H125)/(602.2*_xll.DE(H125)),"")/B125</f>
        <v>#VALUE!</v>
      </c>
      <c r="N125" s="1" t="str">
        <f t="shared" si="24"/>
        <v/>
      </c>
      <c r="O125" s="1" t="str">
        <f t="shared" si="25"/>
        <v/>
      </c>
      <c r="Q125" s="1" t="str">
        <f t="shared" si="26"/>
        <v/>
      </c>
      <c r="R125" s="1" t="str">
        <f t="shared" si="27"/>
        <v/>
      </c>
      <c r="T125" s="1" t="str">
        <f t="shared" si="23"/>
        <v/>
      </c>
      <c r="U125" s="1" t="str">
        <f t="shared" si="30"/>
        <v/>
      </c>
      <c r="W125" s="8" t="str">
        <f t="shared" si="28"/>
        <v/>
      </c>
      <c r="X125" s="8" t="str">
        <f t="shared" si="29"/>
        <v/>
      </c>
    </row>
    <row r="126" spans="1:24">
      <c r="A126" s="1" t="s">
        <v>323</v>
      </c>
      <c r="B126" s="4">
        <v>1</v>
      </c>
      <c r="C126" s="1" cm="1">
        <f t="array" ref="C126">_xll.H($A126,25)/$B126</f>
        <v>-35.145598403930663</v>
      </c>
      <c r="D126" s="1" cm="1">
        <f t="array" ref="D126">_xll.S($A126,25)/$B126</f>
        <v>85.922621063232427</v>
      </c>
      <c r="E126" s="1" cm="1">
        <f t="array" ref="E126">_xll.CP($A126,25)/$B126</f>
        <v>51.843063503083648</v>
      </c>
      <c r="F126" s="8" cm="1">
        <f t="array" ref="F126">IF(_xll.DE(A126)&gt;0,_xll.MW(A126)/(602.2*_xll.DE(A126)),"")/$B126</f>
        <v>5.0783000034190701E-2</v>
      </c>
      <c r="H126" s="1" t="s">
        <v>1350</v>
      </c>
      <c r="I126" s="1" cm="1">
        <f t="array" ref="I126">_xll.H($H126,25)/$B126</f>
        <v>1.2552000498771667</v>
      </c>
      <c r="J126" s="1" cm="1">
        <f t="array" ref="J126">_xll.S($H126,25)/$B126</f>
        <v>111.09399913024903</v>
      </c>
      <c r="K126" s="1" cm="1">
        <f t="array" ref="K126">_xll.CP($H126,25)/$B126</f>
        <v>51.82193565184145</v>
      </c>
      <c r="L126" s="8" cm="1">
        <f t="array" ref="L126">IF(_xll.DE(H126)&gt;0,_xll.MW(H126)/(602.2*_xll.DE(H126)),"")/B126</f>
        <v>6.5189464690075777E-2</v>
      </c>
      <c r="N126" s="1">
        <f t="shared" si="24"/>
        <v>85.922621063232427</v>
      </c>
      <c r="O126" s="1">
        <f t="shared" si="25"/>
        <v>111.09399913024903</v>
      </c>
      <c r="Q126" s="1">
        <f t="shared" si="26"/>
        <v>-35.145598403930663</v>
      </c>
      <c r="R126" s="1">
        <f t="shared" si="27"/>
        <v>1.2552000498771667</v>
      </c>
      <c r="T126" s="1">
        <f>IF(AND(ISNUMBER(E126),E126&gt;0,ISNUMBER(K126),K126&gt;0),E126,"")</f>
        <v>51.843063503083648</v>
      </c>
      <c r="U126" s="1">
        <f>IF(AND(ISNUMBER(E126),E126&gt;0,ISNUMBER(K126),K126&gt;0),K126,"")</f>
        <v>51.82193565184145</v>
      </c>
      <c r="W126" s="8">
        <f t="shared" si="28"/>
        <v>5.0783000034190701E-2</v>
      </c>
      <c r="X126" s="8">
        <f t="shared" si="29"/>
        <v>6.5189464690075777E-2</v>
      </c>
    </row>
    <row r="127" spans="1:24">
      <c r="A127" s="4" t="s">
        <v>302</v>
      </c>
      <c r="B127" s="4">
        <v>1</v>
      </c>
      <c r="C127" s="1" cm="1">
        <f t="array" ref="C127">_xll.H($A127,25)/$B127</f>
        <v>-35.421742340087889</v>
      </c>
      <c r="D127" s="1" cm="1">
        <f t="array" ref="D127">_xll.S($A127,25)/$B127</f>
        <v>97.926522872924807</v>
      </c>
      <c r="E127" s="1" cm="1">
        <f t="array" ref="E127">_xll.CP($A127,25)/$B127</f>
        <v>55.286158893099973</v>
      </c>
      <c r="F127" s="8" cm="1">
        <f t="array" ref="F127">IF(_xll.DE(A127)&gt;0,_xll.MW(A127)/(602.2*_xll.DE(A127)),"")/$B127</f>
        <v>8.3212105777842688E-2</v>
      </c>
      <c r="H127" s="4" t="s">
        <v>1351</v>
      </c>
      <c r="I127" s="1" t="e" cm="1">
        <f t="array" ref="I127">_xll.H($H127,25)/$B127</f>
        <v>#VALUE!</v>
      </c>
      <c r="J127" s="1" t="e" cm="1">
        <f t="array" ref="J127">_xll.S($H127,25)/$B127</f>
        <v>#VALUE!</v>
      </c>
      <c r="K127" s="1" t="e" cm="1">
        <f t="array" ref="K127">_xll.CP($H127,25)/$B127</f>
        <v>#VALUE!</v>
      </c>
      <c r="L127" s="8" t="e" cm="1">
        <f t="array" ref="L127">IF(_xll.DE(H127)&gt;0,_xll.MW(H127)/(602.2*_xll.DE(H127)),"")/B127</f>
        <v>#VALUE!</v>
      </c>
      <c r="N127" s="1" t="str">
        <f t="shared" si="24"/>
        <v/>
      </c>
      <c r="O127" s="1" t="str">
        <f t="shared" si="25"/>
        <v/>
      </c>
      <c r="Q127" s="1" t="str">
        <f t="shared" si="26"/>
        <v/>
      </c>
      <c r="R127" s="1" t="str">
        <f t="shared" si="27"/>
        <v/>
      </c>
      <c r="T127" s="1" t="str">
        <f t="shared" ref="T127:T190" si="41">IF(AND(ISNUMBER(E127),ISNUMBER(K127)),E127,"")</f>
        <v/>
      </c>
      <c r="U127" s="1" t="str">
        <f t="shared" si="30"/>
        <v/>
      </c>
      <c r="W127" s="8" t="str">
        <f t="shared" si="28"/>
        <v/>
      </c>
      <c r="X127" s="8" t="str">
        <f t="shared" si="29"/>
        <v/>
      </c>
    </row>
    <row r="128" spans="1:24">
      <c r="A128" s="1" t="s">
        <v>93</v>
      </c>
      <c r="B128" s="4">
        <v>1</v>
      </c>
      <c r="C128" s="1" cm="1">
        <f t="array" ref="C128">_xll.H($A128,25)/$B128</f>
        <v>117.57039361572267</v>
      </c>
      <c r="D128" s="1" cm="1">
        <f t="array" ref="D128">_xll.S($A128,25)/$B128</f>
        <v>151.87919680786135</v>
      </c>
      <c r="E128" s="1" cm="1">
        <f t="array" ref="E128">_xll.CP($A128,25)/$B128</f>
        <v>77.269233835868079</v>
      </c>
      <c r="F128" s="8" cm="1">
        <f t="array" ref="F128">IF(_xll.DE(A128)&gt;0,_xll.MW(A128)/(602.2*_xll.DE(A128)),"")/$B128</f>
        <v>0.11405724414312561</v>
      </c>
      <c r="H128" s="1" t="s">
        <v>1352</v>
      </c>
      <c r="I128" s="1" t="e" cm="1">
        <f t="array" ref="I128">_xll.H($H128,25)/$B128</f>
        <v>#VALUE!</v>
      </c>
      <c r="J128" s="1" t="e" cm="1">
        <f t="array" ref="J128">_xll.S($H128,25)/$B128</f>
        <v>#VALUE!</v>
      </c>
      <c r="K128" s="1" t="e" cm="1">
        <f t="array" ref="K128">_xll.CP($H128,25)/$B128</f>
        <v>#VALUE!</v>
      </c>
      <c r="L128" s="8" t="e" cm="1">
        <f t="array" ref="L128">IF(_xll.DE(H128)&gt;0,_xll.MW(H128)/(602.2*_xll.DE(H128)),"")/B128</f>
        <v>#VALUE!</v>
      </c>
      <c r="N128" s="1" t="str">
        <f t="shared" si="24"/>
        <v/>
      </c>
      <c r="O128" s="1" t="str">
        <f t="shared" si="25"/>
        <v/>
      </c>
      <c r="Q128" s="1" t="str">
        <f t="shared" si="26"/>
        <v/>
      </c>
      <c r="R128" s="1" t="str">
        <f t="shared" si="27"/>
        <v/>
      </c>
      <c r="T128" s="1" t="str">
        <f t="shared" si="41"/>
        <v/>
      </c>
      <c r="U128" s="1" t="str">
        <f t="shared" si="30"/>
        <v/>
      </c>
      <c r="W128" s="8" t="str">
        <f t="shared" si="28"/>
        <v/>
      </c>
      <c r="X128" s="8" t="str">
        <f t="shared" si="29"/>
        <v/>
      </c>
    </row>
    <row r="129" spans="1:24">
      <c r="A129" s="4" t="s">
        <v>185</v>
      </c>
      <c r="B129" s="4">
        <v>1</v>
      </c>
      <c r="C129" s="1" cm="1">
        <f t="array" ref="C129">_xll.H($A129,25)/$B129</f>
        <v>-7253.3996630859374</v>
      </c>
      <c r="D129" s="1" cm="1">
        <f t="array" ref="D129">_xll.S($A129,25)/$B129</f>
        <v>1702.4999636230471</v>
      </c>
      <c r="E129" s="1" cm="1">
        <f t="array" ref="E129">_xll.CP($A129,25)/$B129</f>
        <v>-1834.1216948678482</v>
      </c>
      <c r="F129" s="8" t="e" cm="1">
        <f t="array" ref="F129">IF(_xll.DE(A129)&gt;0,_xll.MW(A129)/(602.2*_xll.DE(A129)),"")/$B129</f>
        <v>#VALUE!</v>
      </c>
      <c r="H129" s="4" t="s">
        <v>1353</v>
      </c>
      <c r="I129" s="1" t="e" cm="1">
        <f t="array" ref="I129">_xll.H($H129,25)/$B129</f>
        <v>#VALUE!</v>
      </c>
      <c r="J129" s="1" t="e" cm="1">
        <f t="array" ref="J129">_xll.S($H129,25)/$B129</f>
        <v>#VALUE!</v>
      </c>
      <c r="K129" s="1" t="e" cm="1">
        <f t="array" ref="K129">_xll.CP($H129,25)/$B129</f>
        <v>#VALUE!</v>
      </c>
      <c r="L129" s="8" t="e" cm="1">
        <f t="array" ref="L129">IF(_xll.DE(H129)&gt;0,_xll.MW(H129)/(602.2*_xll.DE(H129)),"")/B129</f>
        <v>#VALUE!</v>
      </c>
      <c r="N129" s="1" t="str">
        <f t="shared" si="24"/>
        <v/>
      </c>
      <c r="O129" s="1" t="str">
        <f t="shared" si="25"/>
        <v/>
      </c>
      <c r="Q129" s="1" t="str">
        <f t="shared" si="26"/>
        <v/>
      </c>
      <c r="R129" s="1" t="str">
        <f t="shared" si="27"/>
        <v/>
      </c>
      <c r="T129" s="1" t="str">
        <f t="shared" si="41"/>
        <v/>
      </c>
      <c r="U129" s="1" t="str">
        <f t="shared" si="30"/>
        <v/>
      </c>
      <c r="W129" s="8" t="str">
        <f t="shared" si="28"/>
        <v/>
      </c>
      <c r="X129" s="8" t="str">
        <f t="shared" si="29"/>
        <v/>
      </c>
    </row>
    <row r="130" spans="1:24">
      <c r="A130" s="4" t="s">
        <v>11</v>
      </c>
      <c r="B130" s="4">
        <v>1</v>
      </c>
      <c r="C130" s="1" cm="1">
        <f t="array" ref="C130">_xll.H($A130,25)/$B130</f>
        <v>-263.99990744018555</v>
      </c>
      <c r="D130" s="1" cm="1">
        <f t="array" ref="D130">_xll.S($A130,25)/$B130</f>
        <v>60.944147926330572</v>
      </c>
      <c r="E130" s="1" cm="1">
        <f t="array" ref="E130">_xll.CP($A130,25)/$B130</f>
        <v>47.258424158578492</v>
      </c>
      <c r="F130" s="8" t="e" cm="1">
        <f t="array" ref="F130">IF(_xll.DE(A130)&gt;0,_xll.MW(A130)/(602.2*_xll.DE(A130)),"")/$B130</f>
        <v>#VALUE!</v>
      </c>
      <c r="H130" s="4" t="s">
        <v>1354</v>
      </c>
      <c r="I130" s="1" cm="1">
        <f t="array" ref="I130">_xll.H($H130,25)/$B130</f>
        <v>-152.39999423217773</v>
      </c>
      <c r="J130" s="1" cm="1">
        <f t="array" ref="J130">_xll.S($H130,25)/$B130</f>
        <v>90.499996292114261</v>
      </c>
      <c r="K130" s="1" cm="1">
        <f t="array" ref="K130">_xll.CP($H130,25)/$B130</f>
        <v>50.79999807739258</v>
      </c>
      <c r="L130" s="8" t="e" cm="1">
        <f t="array" ref="L130">IF(_xll.DE(H130)&gt;0,_xll.MW(H130)/(602.2*_xll.DE(H130)),"")/B130</f>
        <v>#VALUE!</v>
      </c>
      <c r="N130" s="1">
        <f t="shared" ref="N130:N193" si="42">IF(AND(ISNUMBER(D130),ISNUMBER(J130)),D130,"")</f>
        <v>60.944147926330572</v>
      </c>
      <c r="O130" s="1">
        <f t="shared" ref="O130:O193" si="43">IF(AND(ISNUMBER(D130),ISNUMBER(J130)),J130,"")</f>
        <v>90.499996292114261</v>
      </c>
      <c r="Q130" s="1">
        <f t="shared" si="26"/>
        <v>-263.99990744018555</v>
      </c>
      <c r="R130" s="1">
        <f t="shared" si="27"/>
        <v>-152.39999423217773</v>
      </c>
      <c r="T130" s="1">
        <f t="shared" si="41"/>
        <v>47.258424158578492</v>
      </c>
      <c r="U130" s="1">
        <f t="shared" si="30"/>
        <v>50.79999807739258</v>
      </c>
      <c r="W130" s="8" t="str">
        <f t="shared" si="28"/>
        <v/>
      </c>
      <c r="X130" s="8" t="str">
        <f t="shared" si="29"/>
        <v/>
      </c>
    </row>
    <row r="131" spans="1:24">
      <c r="A131" s="4" t="s">
        <v>43</v>
      </c>
      <c r="B131" s="4">
        <v>1</v>
      </c>
      <c r="C131" s="1" cm="1">
        <f t="array" ref="C131">_xll.H($A131,25)/$B131</f>
        <v>-435.13600000000002</v>
      </c>
      <c r="D131" s="1" cm="1">
        <f t="array" ref="D131">_xll.S($A131,25)/$B131</f>
        <v>112.968</v>
      </c>
      <c r="E131" s="1" cm="1">
        <f t="array" ref="E131">_xll.CP($A131,25)/$B131</f>
        <v>49.371200798034671</v>
      </c>
      <c r="F131" s="8" t="e" cm="1">
        <f t="array" ref="F131">IF(_xll.DE(A131)&gt;0,_xll.MW(A131)/(602.2*_xll.DE(A131)),"")/$B131</f>
        <v>#VALUE!</v>
      </c>
      <c r="H131" s="4" t="s">
        <v>1356</v>
      </c>
      <c r="I131" s="1" cm="1">
        <f t="array" ref="I131">_xll.H($H131,25)/$B131</f>
        <v>-46.024000000000001</v>
      </c>
      <c r="J131" s="1" cm="1">
        <f t="array" ref="J131">_xll.S($H131,25)/$B131</f>
        <v>108.78400000000001</v>
      </c>
      <c r="K131" s="1" cm="1">
        <f t="array" ref="K131">_xll.CP($H131,25)/$B131</f>
        <v>52.276780396069334</v>
      </c>
      <c r="L131" s="8" t="e" cm="1">
        <f t="array" ref="L131">IF(_xll.DE(H131)&gt;0,_xll.MW(H131)/(602.2*_xll.DE(H131)),"")/B131</f>
        <v>#VALUE!</v>
      </c>
      <c r="N131" s="1">
        <f t="shared" si="42"/>
        <v>112.968</v>
      </c>
      <c r="O131" s="1">
        <f t="shared" si="43"/>
        <v>108.78400000000001</v>
      </c>
      <c r="Q131" s="1">
        <f t="shared" ref="Q131:Q194" si="44">IF(AND(ISNUMBER(C131),ISNUMBER(I131)),C131,"")</f>
        <v>-435.13600000000002</v>
      </c>
      <c r="R131" s="1">
        <f t="shared" ref="R131:R194" si="45">IF(AND(ISNUMBER(C131),ISNUMBER(I131)),I131,"")</f>
        <v>-46.024000000000001</v>
      </c>
      <c r="T131" s="1">
        <f t="shared" si="41"/>
        <v>49.371200798034671</v>
      </c>
      <c r="U131" s="1">
        <f t="shared" ref="U131:U194" si="46">IF(AND(ISNUMBER(E131),ISNUMBER(K131)),K131,"")</f>
        <v>52.276780396069334</v>
      </c>
      <c r="W131" s="8" t="str">
        <f t="shared" ref="W131:W194" si="47">IF(AND(ISNUMBER(F131),ISNUMBER(L131)),F131,"")</f>
        <v/>
      </c>
      <c r="X131" s="8" t="str">
        <f t="shared" ref="X131:X194" si="48">IF(AND(ISNUMBER(F131),ISNUMBER(L131)),L131,"")</f>
        <v/>
      </c>
    </row>
    <row r="132" spans="1:24">
      <c r="A132" s="4" t="s">
        <v>48</v>
      </c>
      <c r="B132" s="4">
        <v>1</v>
      </c>
      <c r="C132" s="1" cm="1">
        <f t="array" ref="C132">_xll.H($A132,25)/$B132</f>
        <v>-221.75200000000001</v>
      </c>
      <c r="D132" s="1" cm="1">
        <f t="array" ref="D132">_xll.S($A132,25)/$B132</f>
        <v>72.383188827514658</v>
      </c>
      <c r="E132" s="1" cm="1">
        <f t="array" ref="E132">_xll.CP($A132,25)/$B132</f>
        <v>50.731000000000002</v>
      </c>
      <c r="F132" s="8" t="e" cm="1">
        <f t="array" ref="F132">IF(_xll.DE(A132)&gt;0,_xll.MW(A132)/(602.2*_xll.DE(A132)),"")/$B132</f>
        <v>#VALUE!</v>
      </c>
      <c r="H132" s="4" t="s">
        <v>1355</v>
      </c>
      <c r="I132" s="1" t="e" cm="1">
        <f t="array" ref="I132">_xll.H($H132,25)/$B132</f>
        <v>#VALUE!</v>
      </c>
      <c r="J132" s="1" t="e" cm="1">
        <f t="array" ref="J132">_xll.S($H132,25)/$B132</f>
        <v>#VALUE!</v>
      </c>
      <c r="K132" s="1" t="e" cm="1">
        <f t="array" ref="K132">_xll.CP($H132,25)/$B132</f>
        <v>#VALUE!</v>
      </c>
      <c r="L132" s="8" t="e" cm="1">
        <f t="array" ref="L132">IF(_xll.DE(H132)&gt;0,_xll.MW(H132)/(602.2*_xll.DE(H132)),"")/B132</f>
        <v>#VALUE!</v>
      </c>
      <c r="N132" s="1" t="str">
        <f t="shared" si="42"/>
        <v/>
      </c>
      <c r="O132" s="1" t="str">
        <f t="shared" si="43"/>
        <v/>
      </c>
      <c r="Q132" s="1" t="str">
        <f t="shared" si="44"/>
        <v/>
      </c>
      <c r="R132" s="1" t="str">
        <f t="shared" si="45"/>
        <v/>
      </c>
      <c r="T132" s="1" t="str">
        <f t="shared" si="41"/>
        <v/>
      </c>
      <c r="U132" s="1" t="str">
        <f t="shared" si="46"/>
        <v/>
      </c>
      <c r="W132" s="8" t="str">
        <f t="shared" si="47"/>
        <v/>
      </c>
      <c r="X132" s="8" t="str">
        <f t="shared" si="48"/>
        <v/>
      </c>
    </row>
    <row r="133" spans="1:24">
      <c r="A133" s="4" t="s">
        <v>50</v>
      </c>
      <c r="B133" s="4">
        <v>1</v>
      </c>
      <c r="C133" s="1" cm="1">
        <f t="array" ref="C133">_xll.H($A133,25)/$B133</f>
        <v>-81.600010421752927</v>
      </c>
      <c r="D133" s="1" cm="1">
        <f t="array" ref="D133">_xll.S($A133,25)/$B133</f>
        <v>92.048000000000002</v>
      </c>
      <c r="E133" s="1" cm="1">
        <f t="array" ref="E133">_xll.CP($A133,25)/$B133</f>
        <v>51.190489512038042</v>
      </c>
      <c r="F133" s="8" t="e" cm="1">
        <f t="array" ref="F133">IF(_xll.DE(A133)&gt;0,_xll.MW(A133)/(602.2*_xll.DE(A133)),"")/$B133</f>
        <v>#VALUE!</v>
      </c>
      <c r="H133" s="4" t="s">
        <v>1356</v>
      </c>
      <c r="I133" s="1" cm="1">
        <f t="array" ref="I133">_xll.H($H133,25)/$B133</f>
        <v>-46.024000000000001</v>
      </c>
      <c r="J133" s="1" cm="1">
        <f t="array" ref="J133">_xll.S($H133,25)/$B133</f>
        <v>108.78400000000001</v>
      </c>
      <c r="K133" s="1" cm="1">
        <f t="array" ref="K133">_xll.CP($H133,25)/$B133</f>
        <v>52.276780396069334</v>
      </c>
      <c r="L133" s="8" t="e" cm="1">
        <f t="array" ref="L133">IF(_xll.DE(H133)&gt;0,_xll.MW(H133)/(602.2*_xll.DE(H133)),"")/B133</f>
        <v>#VALUE!</v>
      </c>
      <c r="N133" s="1">
        <f t="shared" si="42"/>
        <v>92.048000000000002</v>
      </c>
      <c r="O133" s="1">
        <f t="shared" si="43"/>
        <v>108.78400000000001</v>
      </c>
      <c r="Q133" s="1">
        <f t="shared" si="44"/>
        <v>-81.600010421752927</v>
      </c>
      <c r="R133" s="1">
        <f t="shared" si="45"/>
        <v>-46.024000000000001</v>
      </c>
      <c r="T133" s="1">
        <f t="shared" si="41"/>
        <v>51.190489512038042</v>
      </c>
      <c r="U133" s="1">
        <f t="shared" si="46"/>
        <v>52.276780396069334</v>
      </c>
      <c r="W133" s="8" t="str">
        <f t="shared" si="47"/>
        <v/>
      </c>
      <c r="X133" s="8" t="str">
        <f t="shared" si="48"/>
        <v/>
      </c>
    </row>
    <row r="134" spans="1:24">
      <c r="A134" s="4" t="s">
        <v>18</v>
      </c>
      <c r="B134" s="4">
        <v>1</v>
      </c>
      <c r="C134" s="1" cm="1">
        <f t="array" ref="C134">_xll.H($A134,25)/$B134</f>
        <v>-56.499980644226078</v>
      </c>
      <c r="D134" s="1" cm="1">
        <f t="array" ref="D134">_xll.S($A134,25)/$B134</f>
        <v>221.79799871826174</v>
      </c>
      <c r="E134" s="1" cm="1">
        <f t="array" ref="E134">_xll.CP($A134,25)/$B134</f>
        <v>51.190489512038042</v>
      </c>
      <c r="F134" s="8" t="e" cm="1">
        <f t="array" ref="F134">IF(_xll.DE(A134)&gt;0,_xll.MW(A134)/(602.2*_xll.DE(A134)),"")/$B134</f>
        <v>#VALUE!</v>
      </c>
      <c r="H134" s="4" t="s">
        <v>1357</v>
      </c>
      <c r="I134" s="1" t="e" cm="1">
        <f t="array" ref="I134">_xll.H($H134,25)/$B134</f>
        <v>#VALUE!</v>
      </c>
      <c r="J134" s="1" t="e" cm="1">
        <f t="array" ref="J134">_xll.S($H134,25)/$B134</f>
        <v>#VALUE!</v>
      </c>
      <c r="K134" s="1" t="e" cm="1">
        <f t="array" ref="K134">_xll.CP($H134,25)/$B134</f>
        <v>#VALUE!</v>
      </c>
      <c r="L134" s="8" t="e" cm="1">
        <f t="array" ref="L134">IF(_xll.DE(H134)&gt;0,_xll.MW(H134)/(602.2*_xll.DE(H134)),"")/B134</f>
        <v>#VALUE!</v>
      </c>
      <c r="N134" s="1" t="str">
        <f t="shared" si="42"/>
        <v/>
      </c>
      <c r="O134" s="1" t="str">
        <f t="shared" si="43"/>
        <v/>
      </c>
      <c r="Q134" s="1" t="str">
        <f t="shared" si="44"/>
        <v/>
      </c>
      <c r="R134" s="1" t="str">
        <f t="shared" si="45"/>
        <v/>
      </c>
      <c r="T134" s="1" t="str">
        <f t="shared" si="41"/>
        <v/>
      </c>
      <c r="U134" s="1" t="str">
        <f t="shared" si="46"/>
        <v/>
      </c>
      <c r="W134" s="8" t="str">
        <f t="shared" si="47"/>
        <v/>
      </c>
      <c r="X134" s="8" t="str">
        <f t="shared" si="48"/>
        <v/>
      </c>
    </row>
    <row r="135" spans="1:24">
      <c r="A135" s="4" t="s">
        <v>342</v>
      </c>
      <c r="B135" s="4">
        <v>1</v>
      </c>
      <c r="C135" s="1" cm="1">
        <f t="array" ref="C135">_xll.H($A135,25)/$B135</f>
        <v>-127.61200000000001</v>
      </c>
      <c r="D135" s="1" cm="1">
        <f t="array" ref="D135">_xll.S($A135,25)/$B135</f>
        <v>92.885002700805657</v>
      </c>
      <c r="E135" s="1" cm="1">
        <f t="array" ref="E135">_xll.CP($A135,25)/$B135</f>
        <v>52.261123996614629</v>
      </c>
      <c r="F135" s="8" t="e" cm="1">
        <f t="array" ref="F135">IF(_xll.DE(A135)&gt;0,_xll.MW(A135)/(602.2*_xll.DE(A135)),"")/$B135</f>
        <v>#VALUE!</v>
      </c>
      <c r="H135" s="4" t="s">
        <v>1358</v>
      </c>
      <c r="I135" s="1" cm="1">
        <f t="array" ref="I135">_xll.H($H135,25)/$B135</f>
        <v>-54.559359840393071</v>
      </c>
      <c r="J135" s="1" cm="1">
        <f t="array" ref="J135">_xll.S($H135,25)/$B135</f>
        <v>125.52000000000001</v>
      </c>
      <c r="K135" s="1" cm="1">
        <f t="array" ref="K135">_xll.CP($H135,25)/$B135</f>
        <v>41.953218244918062</v>
      </c>
      <c r="L135" s="8" t="e" cm="1">
        <f t="array" ref="L135">IF(_xll.DE(H135)&gt;0,_xll.MW(H135)/(602.2*_xll.DE(H135)),"")/B135</f>
        <v>#VALUE!</v>
      </c>
      <c r="N135" s="1">
        <f t="shared" si="42"/>
        <v>92.885002700805657</v>
      </c>
      <c r="O135" s="1">
        <f t="shared" si="43"/>
        <v>125.52000000000001</v>
      </c>
      <c r="Q135" s="1">
        <f t="shared" si="44"/>
        <v>-127.61200000000001</v>
      </c>
      <c r="R135" s="1">
        <f t="shared" si="45"/>
        <v>-54.559359840393071</v>
      </c>
      <c r="T135" s="1">
        <f t="shared" si="41"/>
        <v>52.261123996614629</v>
      </c>
      <c r="U135" s="1">
        <f t="shared" si="46"/>
        <v>41.953218244918062</v>
      </c>
      <c r="W135" s="8" t="str">
        <f t="shared" si="47"/>
        <v/>
      </c>
      <c r="X135" s="8" t="str">
        <f t="shared" si="48"/>
        <v/>
      </c>
    </row>
    <row r="136" spans="1:24">
      <c r="A136" s="4" t="s">
        <v>16</v>
      </c>
      <c r="B136" s="4">
        <v>1</v>
      </c>
      <c r="C136" s="1" cm="1">
        <f t="array" ref="C136">_xll.H($A136,25)/$B136</f>
        <v>-83.68</v>
      </c>
      <c r="D136" s="1" cm="1">
        <f t="array" ref="D136">_xll.S($A136,25)/$B136</f>
        <v>83.68</v>
      </c>
      <c r="E136" s="1" cm="1">
        <f t="array" ref="E136">_xll.CP($A136,25)/$B136</f>
        <v>52.695178001965331</v>
      </c>
      <c r="F136" s="8" t="e" cm="1">
        <f t="array" ref="F136">IF(_xll.DE(A136)&gt;0,_xll.MW(A136)/(602.2*_xll.DE(A136)),"")/$B136</f>
        <v>#VALUE!</v>
      </c>
      <c r="H136" s="4" t="s">
        <v>1359</v>
      </c>
      <c r="I136" s="1" t="e" cm="1">
        <f t="array" ref="I136">_xll.H($H136,25)/$B136</f>
        <v>#VALUE!</v>
      </c>
      <c r="J136" s="1" t="e" cm="1">
        <f t="array" ref="J136">_xll.S($H136,25)/$B136</f>
        <v>#VALUE!</v>
      </c>
      <c r="K136" s="1" t="e" cm="1">
        <f t="array" ref="K136">_xll.CP($H136,25)/$B136</f>
        <v>#VALUE!</v>
      </c>
      <c r="L136" s="8" t="e" cm="1">
        <f t="array" ref="L136">IF(_xll.DE(H136)&gt;0,_xll.MW(H136)/(602.2*_xll.DE(H136)),"")/B136</f>
        <v>#VALUE!</v>
      </c>
      <c r="N136" s="1" t="str">
        <f t="shared" si="42"/>
        <v/>
      </c>
      <c r="O136" s="1" t="str">
        <f t="shared" si="43"/>
        <v/>
      </c>
      <c r="Q136" s="1" t="str">
        <f t="shared" si="44"/>
        <v/>
      </c>
      <c r="R136" s="1" t="str">
        <f t="shared" si="45"/>
        <v/>
      </c>
      <c r="T136" s="1" t="str">
        <f t="shared" si="41"/>
        <v/>
      </c>
      <c r="U136" s="1" t="str">
        <f t="shared" si="46"/>
        <v/>
      </c>
      <c r="W136" s="8" t="str">
        <f t="shared" si="47"/>
        <v/>
      </c>
      <c r="X136" s="8" t="str">
        <f t="shared" si="48"/>
        <v/>
      </c>
    </row>
    <row r="137" spans="1:24">
      <c r="A137" s="4" t="s">
        <v>340</v>
      </c>
      <c r="B137" s="4">
        <v>1</v>
      </c>
      <c r="C137" s="1" cm="1">
        <f t="array" ref="C137">_xll.H($A137,25)/$B137</f>
        <v>-793.28636169433594</v>
      </c>
      <c r="D137" s="1" cm="1">
        <f t="array" ref="D137">_xll.S($A137,25)/$B137</f>
        <v>54.392000000000003</v>
      </c>
      <c r="E137" s="1" cm="1">
        <f t="array" ref="E137">_xll.CP($A137,25)/$B137</f>
        <v>56.902658034986267</v>
      </c>
      <c r="F137" s="8" t="e" cm="1">
        <f t="array" ref="F137">IF(_xll.DE(A137)&gt;0,_xll.MW(A137)/(602.2*_xll.DE(A137)),"")/$B137</f>
        <v>#VALUE!</v>
      </c>
      <c r="H137" s="4" t="s">
        <v>1360</v>
      </c>
      <c r="I137" s="1" t="e" cm="1">
        <f t="array" ref="I137">_xll.H($H137,25)/$B137</f>
        <v>#VALUE!</v>
      </c>
      <c r="J137" s="1" t="e" cm="1">
        <f t="array" ref="J137">_xll.S($H137,25)/$B137</f>
        <v>#VALUE!</v>
      </c>
      <c r="K137" s="1" t="e" cm="1">
        <f t="array" ref="K137">_xll.CP($H137,25)/$B137</f>
        <v>#VALUE!</v>
      </c>
      <c r="L137" s="8" t="e" cm="1">
        <f t="array" ref="L137">IF(_xll.DE(H137)&gt;0,_xll.MW(H137)/(602.2*_xll.DE(H137)),"")/B137</f>
        <v>#VALUE!</v>
      </c>
      <c r="N137" s="1" t="str">
        <f t="shared" si="42"/>
        <v/>
      </c>
      <c r="O137" s="1" t="str">
        <f t="shared" si="43"/>
        <v/>
      </c>
      <c r="Q137" s="1" t="str">
        <f t="shared" si="44"/>
        <v/>
      </c>
      <c r="R137" s="1" t="str">
        <f t="shared" si="45"/>
        <v/>
      </c>
      <c r="T137" s="1" t="str">
        <f t="shared" si="41"/>
        <v/>
      </c>
      <c r="U137" s="1" t="str">
        <f t="shared" si="46"/>
        <v/>
      </c>
      <c r="W137" s="8" t="str">
        <f t="shared" si="47"/>
        <v/>
      </c>
      <c r="X137" s="8" t="str">
        <f t="shared" si="48"/>
        <v/>
      </c>
    </row>
    <row r="138" spans="1:24">
      <c r="A138" s="4" t="s">
        <v>421</v>
      </c>
      <c r="B138" s="4">
        <v>1</v>
      </c>
      <c r="C138" s="1" cm="1">
        <f t="array" ref="C138">_xll.H($A138,25)/$B138</f>
        <v>-765.67200000000003</v>
      </c>
      <c r="D138" s="1" cm="1">
        <f t="array" ref="D138">_xll.S($A138,25)/$B138</f>
        <v>73.22</v>
      </c>
      <c r="E138" s="1" cm="1">
        <f t="array" ref="E138">_xll.CP($A138,25)/$B138</f>
        <v>64.932571382372458</v>
      </c>
      <c r="F138" s="8" t="e" cm="1">
        <f t="array" ref="F138">IF(_xll.DE(A138)&gt;0,_xll.MW(A138)/(602.2*_xll.DE(A138)),"")/$B138</f>
        <v>#VALUE!</v>
      </c>
      <c r="H138" s="4" t="s">
        <v>1361</v>
      </c>
      <c r="I138" s="1" t="e" cm="1">
        <f t="array" ref="I138">_xll.H($H138,25)/$B138</f>
        <v>#VALUE!</v>
      </c>
      <c r="J138" s="1" t="e" cm="1">
        <f t="array" ref="J138">_xll.S($H138,25)/$B138</f>
        <v>#VALUE!</v>
      </c>
      <c r="K138" s="1" t="e" cm="1">
        <f t="array" ref="K138">_xll.CP($H138,25)/$B138</f>
        <v>#VALUE!</v>
      </c>
      <c r="L138" s="8" t="e" cm="1">
        <f t="array" ref="L138">IF(_xll.DE(H138)&gt;0,_xll.MW(H138)/(602.2*_xll.DE(H138)),"")/B138</f>
        <v>#VALUE!</v>
      </c>
      <c r="N138" s="1" t="str">
        <f t="shared" si="42"/>
        <v/>
      </c>
      <c r="O138" s="1" t="str">
        <f t="shared" si="43"/>
        <v/>
      </c>
      <c r="Q138" s="1" t="str">
        <f t="shared" si="44"/>
        <v/>
      </c>
      <c r="R138" s="1" t="str">
        <f t="shared" si="45"/>
        <v/>
      </c>
      <c r="T138" s="1" t="str">
        <f t="shared" si="41"/>
        <v/>
      </c>
      <c r="U138" s="1" t="str">
        <f t="shared" si="46"/>
        <v/>
      </c>
      <c r="W138" s="8" t="str">
        <f t="shared" si="47"/>
        <v/>
      </c>
      <c r="X138" s="8" t="str">
        <f t="shared" si="48"/>
        <v/>
      </c>
    </row>
    <row r="139" spans="1:24">
      <c r="A139" s="4" t="s">
        <v>212</v>
      </c>
      <c r="B139" s="4">
        <v>1</v>
      </c>
      <c r="C139" s="1" cm="1">
        <f t="array" ref="C139">_xll.H($A139,25)/$B139</f>
        <v>-558.99998229980474</v>
      </c>
      <c r="D139" s="1" cm="1">
        <f t="array" ref="D139">_xll.S($A139,25)/$B139</f>
        <v>96.500003982543944</v>
      </c>
      <c r="E139" s="1" cm="1">
        <f t="array" ref="E139">_xll.CP($A139,25)/$B139</f>
        <v>68.216995232750165</v>
      </c>
      <c r="F139" s="8" t="e" cm="1">
        <f t="array" ref="F139">IF(_xll.DE(A139)&gt;0,_xll.MW(A139)/(602.2*_xll.DE(A139)),"")/$B139</f>
        <v>#VALUE!</v>
      </c>
      <c r="H139" s="4" t="s">
        <v>1362</v>
      </c>
      <c r="I139" s="1" t="e" cm="1">
        <f t="array" ref="I139">_xll.H($H139,25)/$B139</f>
        <v>#VALUE!</v>
      </c>
      <c r="J139" s="1" t="e" cm="1">
        <f t="array" ref="J139">_xll.S($H139,25)/$B139</f>
        <v>#VALUE!</v>
      </c>
      <c r="K139" s="1" t="e" cm="1">
        <f t="array" ref="K139">_xll.CP($H139,25)/$B139</f>
        <v>#VALUE!</v>
      </c>
      <c r="L139" s="8" t="e" cm="1">
        <f t="array" ref="L139">IF(_xll.DE(H139)&gt;0,_xll.MW(H139)/(602.2*_xll.DE(H139)),"")/B139</f>
        <v>#VALUE!</v>
      </c>
      <c r="N139" s="1" t="str">
        <f t="shared" si="42"/>
        <v/>
      </c>
      <c r="O139" s="1" t="str">
        <f t="shared" si="43"/>
        <v/>
      </c>
      <c r="Q139" s="1" t="str">
        <f t="shared" si="44"/>
        <v/>
      </c>
      <c r="R139" s="1" t="str">
        <f t="shared" si="45"/>
        <v/>
      </c>
      <c r="T139" s="1" t="str">
        <f t="shared" si="41"/>
        <v/>
      </c>
      <c r="U139" s="1" t="str">
        <f t="shared" si="46"/>
        <v/>
      </c>
      <c r="W139" s="8" t="str">
        <f t="shared" si="47"/>
        <v/>
      </c>
      <c r="X139" s="8" t="str">
        <f t="shared" si="48"/>
        <v/>
      </c>
    </row>
    <row r="140" spans="1:24">
      <c r="A140" s="4" t="s">
        <v>58</v>
      </c>
      <c r="B140" s="4">
        <v>1</v>
      </c>
      <c r="C140" s="1" cm="1">
        <f t="array" ref="C140">_xll.H($A140,25)/$B140</f>
        <v>-981.40005126953133</v>
      </c>
      <c r="D140" s="1" cm="1">
        <f t="array" ref="D140">_xll.S($A140,25)/$B140</f>
        <v>95.395204788208005</v>
      </c>
      <c r="E140" s="1" cm="1">
        <f t="array" ref="E140">_xll.CP($A140,25)/$B140</f>
        <v>68.351039028873444</v>
      </c>
      <c r="F140" s="8" t="e" cm="1">
        <f t="array" ref="F140">IF(_xll.DE(A140)&gt;0,_xll.MW(A140)/(602.2*_xll.DE(A140)),"")/$B140</f>
        <v>#VALUE!</v>
      </c>
      <c r="H140" s="4" t="s">
        <v>1363</v>
      </c>
      <c r="I140" s="1" t="e" cm="1">
        <f t="array" ref="I140">_xll.H($H140,25)/$B140</f>
        <v>#VALUE!</v>
      </c>
      <c r="J140" s="1" t="e" cm="1">
        <f t="array" ref="J140">_xll.S($H140,25)/$B140</f>
        <v>#VALUE!</v>
      </c>
      <c r="K140" s="1" t="e" cm="1">
        <f t="array" ref="K140">_xll.CP($H140,25)/$B140</f>
        <v>#VALUE!</v>
      </c>
      <c r="L140" s="8" t="e" cm="1">
        <f t="array" ref="L140">IF(_xll.DE(H140)&gt;0,_xll.MW(H140)/(602.2*_xll.DE(H140)),"")/B140</f>
        <v>#VALUE!</v>
      </c>
      <c r="N140" s="1" t="str">
        <f t="shared" si="42"/>
        <v/>
      </c>
      <c r="O140" s="1" t="str">
        <f t="shared" si="43"/>
        <v/>
      </c>
      <c r="Q140" s="1" t="str">
        <f t="shared" si="44"/>
        <v/>
      </c>
      <c r="R140" s="1" t="str">
        <f t="shared" si="45"/>
        <v/>
      </c>
      <c r="T140" s="1" t="str">
        <f t="shared" si="41"/>
        <v/>
      </c>
      <c r="U140" s="1" t="str">
        <f t="shared" si="46"/>
        <v/>
      </c>
      <c r="W140" s="8" t="str">
        <f t="shared" si="47"/>
        <v/>
      </c>
      <c r="X140" s="8" t="str">
        <f t="shared" si="48"/>
        <v/>
      </c>
    </row>
    <row r="141" spans="1:24">
      <c r="A141" s="4" t="s">
        <v>41</v>
      </c>
      <c r="B141" s="4">
        <v>1</v>
      </c>
      <c r="C141" s="1" cm="1">
        <f t="array" ref="C141">_xll.H($A141,25)/$B141</f>
        <v>-1018.7999779052735</v>
      </c>
      <c r="D141" s="1" cm="1">
        <f t="array" ref="D141">_xll.S($A141,25)/$B141</f>
        <v>82.843196807861332</v>
      </c>
      <c r="E141" s="1" cm="1">
        <f t="array" ref="E141">_xll.CP($A141,25)/$B141</f>
        <v>68.978014841283326</v>
      </c>
      <c r="F141" s="8" t="e" cm="1">
        <f t="array" ref="F141">IF(_xll.DE(A141)&gt;0,_xll.MW(A141)/(602.2*_xll.DE(A141)),"")/$B141</f>
        <v>#VALUE!</v>
      </c>
      <c r="H141" s="4" t="s">
        <v>1364</v>
      </c>
      <c r="I141" s="1" t="e" cm="1">
        <f t="array" ref="I141">_xll.H($H141,25)/$B141</f>
        <v>#VALUE!</v>
      </c>
      <c r="J141" s="1" t="e" cm="1">
        <f t="array" ref="J141">_xll.S($H141,25)/$B141</f>
        <v>#VALUE!</v>
      </c>
      <c r="K141" s="1" t="e" cm="1">
        <f t="array" ref="K141">_xll.CP($H141,25)/$B141</f>
        <v>#VALUE!</v>
      </c>
      <c r="L141" s="8" t="e" cm="1">
        <f t="array" ref="L141">IF(_xll.DE(H141)&gt;0,_xll.MW(H141)/(602.2*_xll.DE(H141)),"")/B141</f>
        <v>#VALUE!</v>
      </c>
      <c r="N141" s="1" t="str">
        <f t="shared" si="42"/>
        <v/>
      </c>
      <c r="O141" s="1" t="str">
        <f t="shared" si="43"/>
        <v/>
      </c>
      <c r="Q141" s="1" t="str">
        <f t="shared" si="44"/>
        <v/>
      </c>
      <c r="R141" s="1" t="str">
        <f t="shared" si="45"/>
        <v/>
      </c>
      <c r="T141" s="1" t="str">
        <f t="shared" si="41"/>
        <v/>
      </c>
      <c r="U141" s="1" t="str">
        <f t="shared" si="46"/>
        <v/>
      </c>
      <c r="W141" s="8" t="str">
        <f t="shared" si="47"/>
        <v/>
      </c>
      <c r="X141" s="8" t="str">
        <f t="shared" si="48"/>
        <v/>
      </c>
    </row>
    <row r="142" spans="1:24">
      <c r="A142" s="4" t="s">
        <v>162</v>
      </c>
      <c r="B142" s="4">
        <v>1</v>
      </c>
      <c r="C142" s="1" cm="1">
        <f t="array" ref="C142">_xll.H($A142,25)/$B142</f>
        <v>-999.976</v>
      </c>
      <c r="D142" s="1" cm="1">
        <f t="array" ref="D142">_xll.S($A142,25)/$B142</f>
        <v>94.558401596069345</v>
      </c>
      <c r="E142" s="1" cm="1">
        <f t="array" ref="E142">_xll.CP($A142,25)/$B142</f>
        <v>69.8470668221278</v>
      </c>
      <c r="F142" s="8" t="e" cm="1">
        <f t="array" ref="F142">IF(_xll.DE(A142)&gt;0,_xll.MW(A142)/(602.2*_xll.DE(A142)),"")/$B142</f>
        <v>#VALUE!</v>
      </c>
      <c r="H142" s="4" t="s">
        <v>1365</v>
      </c>
      <c r="I142" s="1" t="e" cm="1">
        <f t="array" ref="I142">_xll.H($H142,25)/$B142</f>
        <v>#VALUE!</v>
      </c>
      <c r="J142" s="1" t="e" cm="1">
        <f t="array" ref="J142">_xll.S($H142,25)/$B142</f>
        <v>#VALUE!</v>
      </c>
      <c r="K142" s="1" t="e" cm="1">
        <f t="array" ref="K142">_xll.CP($H142,25)/$B142</f>
        <v>#VALUE!</v>
      </c>
      <c r="L142" s="8" t="e" cm="1">
        <f t="array" ref="L142">IF(_xll.DE(H142)&gt;0,_xll.MW(H142)/(602.2*_xll.DE(H142)),"")/B142</f>
        <v>#VALUE!</v>
      </c>
      <c r="N142" s="1" t="str">
        <f t="shared" si="42"/>
        <v/>
      </c>
      <c r="O142" s="1" t="str">
        <f t="shared" si="43"/>
        <v/>
      </c>
      <c r="Q142" s="1" t="str">
        <f t="shared" si="44"/>
        <v/>
      </c>
      <c r="R142" s="1" t="str">
        <f t="shared" si="45"/>
        <v/>
      </c>
      <c r="T142" s="1" t="str">
        <f t="shared" si="41"/>
        <v/>
      </c>
      <c r="U142" s="1" t="str">
        <f t="shared" si="46"/>
        <v/>
      </c>
      <c r="W142" s="8" t="str">
        <f t="shared" si="47"/>
        <v/>
      </c>
      <c r="X142" s="8" t="str">
        <f t="shared" si="48"/>
        <v/>
      </c>
    </row>
    <row r="143" spans="1:24">
      <c r="A143" s="1" t="s">
        <v>86</v>
      </c>
      <c r="B143" s="4">
        <v>1</v>
      </c>
      <c r="C143" s="1" cm="1">
        <f t="array" ref="C143">_xll.H($A143,25)/$B143</f>
        <v>-949.79998522949222</v>
      </c>
      <c r="D143" s="1" cm="1">
        <f t="array" ref="D143">_xll.S($A143,25)/$B143</f>
        <v>92.600000579833988</v>
      </c>
      <c r="E143" s="1" cm="1">
        <f t="array" ref="E143">_xll.CP($A143,25)/$B143</f>
        <v>70.398148881305318</v>
      </c>
      <c r="F143" s="8" t="e" cm="1">
        <f t="array" ref="F143">IF(_xll.DE(A143)&gt;0,_xll.MW(A143)/(602.2*_xll.DE(A143)),"")/$B143</f>
        <v>#VALUE!</v>
      </c>
      <c r="H143" s="1" t="s">
        <v>1366</v>
      </c>
      <c r="I143" s="1" t="e" cm="1">
        <f t="array" ref="I143">_xll.H($H143,25)/$B143</f>
        <v>#VALUE!</v>
      </c>
      <c r="J143" s="1" t="e" cm="1">
        <f t="array" ref="J143">_xll.S($H143,25)/$B143</f>
        <v>#VALUE!</v>
      </c>
      <c r="K143" s="1" t="e" cm="1">
        <f t="array" ref="K143">_xll.CP($H143,25)/$B143</f>
        <v>#VALUE!</v>
      </c>
      <c r="L143" s="8" t="e" cm="1">
        <f t="array" ref="L143">IF(_xll.DE(H143)&gt;0,_xll.MW(H143)/(602.2*_xll.DE(H143)),"")/B143</f>
        <v>#VALUE!</v>
      </c>
      <c r="N143" s="1" t="str">
        <f t="shared" si="42"/>
        <v/>
      </c>
      <c r="O143" s="1" t="str">
        <f t="shared" si="43"/>
        <v/>
      </c>
      <c r="Q143" s="1" t="str">
        <f t="shared" si="44"/>
        <v/>
      </c>
      <c r="R143" s="1" t="str">
        <f t="shared" si="45"/>
        <v/>
      </c>
      <c r="T143" s="1" t="str">
        <f t="shared" si="41"/>
        <v/>
      </c>
      <c r="U143" s="1" t="str">
        <f t="shared" si="46"/>
        <v/>
      </c>
      <c r="W143" s="8" t="str">
        <f t="shared" si="47"/>
        <v/>
      </c>
      <c r="X143" s="8" t="str">
        <f t="shared" si="48"/>
        <v/>
      </c>
    </row>
    <row r="144" spans="1:24">
      <c r="A144" s="4" t="s">
        <v>217</v>
      </c>
      <c r="B144" s="4">
        <v>1</v>
      </c>
      <c r="C144" s="1" cm="1">
        <f t="array" ref="C144">_xll.H($A144,25)/$B144</f>
        <v>-833.90000585937503</v>
      </c>
      <c r="D144" s="1" cm="1">
        <f t="array" ref="D144">_xll.S($A144,25)/$B144</f>
        <v>102.50000369262696</v>
      </c>
      <c r="E144" s="1" cm="1">
        <f t="array" ref="E144">_xll.CP($A144,25)/$B144</f>
        <v>70.77339246427708</v>
      </c>
      <c r="F144" s="8" t="e" cm="1">
        <f t="array" ref="F144">IF(_xll.DE(A144)&gt;0,_xll.MW(A144)/(602.2*_xll.DE(A144)),"")/$B144</f>
        <v>#VALUE!</v>
      </c>
      <c r="H144" s="4" t="s">
        <v>1367</v>
      </c>
      <c r="I144" s="1" t="e" cm="1">
        <f t="array" ref="I144">_xll.H($H144,25)/$B144</f>
        <v>#VALUE!</v>
      </c>
      <c r="J144" s="1" t="e" cm="1">
        <f t="array" ref="J144">_xll.S($H144,25)/$B144</f>
        <v>#VALUE!</v>
      </c>
      <c r="K144" s="1" t="e" cm="1">
        <f t="array" ref="K144">_xll.CP($H144,25)/$B144</f>
        <v>#VALUE!</v>
      </c>
      <c r="L144" s="8" t="e" cm="1">
        <f t="array" ref="L144">IF(_xll.DE(H144)&gt;0,_xll.MW(H144)/(602.2*_xll.DE(H144)),"")/B144</f>
        <v>#VALUE!</v>
      </c>
      <c r="N144" s="1" t="str">
        <f t="shared" si="42"/>
        <v/>
      </c>
      <c r="O144" s="1" t="str">
        <f t="shared" si="43"/>
        <v/>
      </c>
      <c r="Q144" s="1" t="str">
        <f t="shared" si="44"/>
        <v/>
      </c>
      <c r="R144" s="1" t="str">
        <f t="shared" si="45"/>
        <v/>
      </c>
      <c r="T144" s="1" t="str">
        <f t="shared" si="41"/>
        <v/>
      </c>
      <c r="U144" s="1" t="str">
        <f t="shared" si="46"/>
        <v/>
      </c>
      <c r="W144" s="8" t="str">
        <f t="shared" si="47"/>
        <v/>
      </c>
      <c r="X144" s="8" t="str">
        <f t="shared" si="48"/>
        <v/>
      </c>
    </row>
    <row r="145" spans="1:24">
      <c r="A145" s="4" t="s">
        <v>21</v>
      </c>
      <c r="B145" s="4">
        <v>1</v>
      </c>
      <c r="C145" s="1" cm="1">
        <f t="array" ref="C145">_xll.H($A145,25)/$B145</f>
        <v>-1000.3939786376953</v>
      </c>
      <c r="D145" s="1" cm="1">
        <f t="array" ref="D145">_xll.S($A145,25)/$B145</f>
        <v>100.416</v>
      </c>
      <c r="E145" s="1" cm="1">
        <f t="array" ref="E145">_xll.CP($A145,25)/$B145</f>
        <v>70.935238023641247</v>
      </c>
      <c r="F145" s="8" t="e" cm="1">
        <f t="array" ref="F145">IF(_xll.DE(A145)&gt;0,_xll.MW(A145)/(602.2*_xll.DE(A145)),"")/$B145</f>
        <v>#VALUE!</v>
      </c>
      <c r="H145" s="4" t="s">
        <v>1368</v>
      </c>
      <c r="I145" s="1" t="e" cm="1">
        <f t="array" ref="I145">_xll.H($H145,25)/$B145</f>
        <v>#VALUE!</v>
      </c>
      <c r="J145" s="1" t="e" cm="1">
        <f t="array" ref="J145">_xll.S($H145,25)/$B145</f>
        <v>#VALUE!</v>
      </c>
      <c r="K145" s="1" t="e" cm="1">
        <f t="array" ref="K145">_xll.CP($H145,25)/$B145</f>
        <v>#VALUE!</v>
      </c>
      <c r="L145" s="8" t="e" cm="1">
        <f t="array" ref="L145">IF(_xll.DE(H145)&gt;0,_xll.MW(H145)/(602.2*_xll.DE(H145)),"")/B145</f>
        <v>#VALUE!</v>
      </c>
      <c r="N145" s="1" t="str">
        <f t="shared" si="42"/>
        <v/>
      </c>
      <c r="O145" s="1" t="str">
        <f t="shared" si="43"/>
        <v/>
      </c>
      <c r="Q145" s="1" t="str">
        <f t="shared" si="44"/>
        <v/>
      </c>
      <c r="R145" s="1" t="str">
        <f t="shared" si="45"/>
        <v/>
      </c>
      <c r="T145" s="1" t="str">
        <f t="shared" si="41"/>
        <v/>
      </c>
      <c r="U145" s="1" t="str">
        <f t="shared" si="46"/>
        <v/>
      </c>
      <c r="W145" s="8" t="str">
        <f t="shared" si="47"/>
        <v/>
      </c>
      <c r="X145" s="8" t="str">
        <f t="shared" si="48"/>
        <v/>
      </c>
    </row>
    <row r="146" spans="1:24">
      <c r="A146" s="4" t="s">
        <v>255</v>
      </c>
      <c r="B146" s="4">
        <v>1</v>
      </c>
      <c r="C146" s="1" cm="1">
        <f t="array" ref="C146">_xll.H($A146,25)/$B146</f>
        <v>-407.10321276855473</v>
      </c>
      <c r="D146" s="1" cm="1">
        <f t="array" ref="D146">_xll.S($A146,25)/$B146</f>
        <v>117.152</v>
      </c>
      <c r="E146" s="1" cm="1">
        <f t="array" ref="E146">_xll.CP($A146,25)/$B146</f>
        <v>71.563823261173837</v>
      </c>
      <c r="F146" s="8" t="e" cm="1">
        <f t="array" ref="F146">IF(_xll.DE(A146)&gt;0,_xll.MW(A146)/(602.2*_xll.DE(A146)),"")/$B146</f>
        <v>#VALUE!</v>
      </c>
      <c r="H146" s="4" t="s">
        <v>1369</v>
      </c>
      <c r="I146" s="1" t="e" cm="1">
        <f t="array" ref="I146">_xll.H($H146,25)/$B146</f>
        <v>#VALUE!</v>
      </c>
      <c r="J146" s="1" t="e" cm="1">
        <f t="array" ref="J146">_xll.S($H146,25)/$B146</f>
        <v>#VALUE!</v>
      </c>
      <c r="K146" s="1" t="e" cm="1">
        <f t="array" ref="K146">_xll.CP($H146,25)/$B146</f>
        <v>#VALUE!</v>
      </c>
      <c r="L146" s="8" t="e" cm="1">
        <f t="array" ref="L146">IF(_xll.DE(H146)&gt;0,_xll.MW(H146)/(602.2*_xll.DE(H146)),"")/B146</f>
        <v>#VALUE!</v>
      </c>
      <c r="N146" s="1" t="str">
        <f t="shared" si="42"/>
        <v/>
      </c>
      <c r="O146" s="1" t="str">
        <f t="shared" si="43"/>
        <v/>
      </c>
      <c r="Q146" s="1" t="str">
        <f t="shared" si="44"/>
        <v/>
      </c>
      <c r="R146" s="1" t="str">
        <f t="shared" si="45"/>
        <v/>
      </c>
      <c r="T146" s="1" t="str">
        <f t="shared" si="41"/>
        <v/>
      </c>
      <c r="U146" s="1" t="str">
        <f t="shared" si="46"/>
        <v/>
      </c>
      <c r="W146" s="8" t="str">
        <f t="shared" si="47"/>
        <v/>
      </c>
      <c r="X146" s="8" t="str">
        <f t="shared" si="48"/>
        <v/>
      </c>
    </row>
    <row r="147" spans="1:24">
      <c r="A147" s="1" t="s">
        <v>23</v>
      </c>
      <c r="B147" s="4">
        <v>1</v>
      </c>
      <c r="C147" s="1" cm="1">
        <f t="array" ref="C147">_xll.H($A147,25)/$B147</f>
        <v>-931.00001220703132</v>
      </c>
      <c r="D147" s="1" cm="1">
        <f t="array" ref="D147">_xll.S($A147,25)/$B147</f>
        <v>105.60000128173829</v>
      </c>
      <c r="E147" s="1" cm="1">
        <f t="array" ref="E147">_xll.CP($A147,25)/$B147</f>
        <v>71.56995342338405</v>
      </c>
      <c r="F147" s="8" t="e" cm="1">
        <f t="array" ref="F147">IF(_xll.DE(A147)&gt;0,_xll.MW(A147)/(602.2*_xll.DE(A147)),"")/$B147</f>
        <v>#VALUE!</v>
      </c>
      <c r="H147" s="1" t="s">
        <v>1370</v>
      </c>
      <c r="I147" s="1" cm="1">
        <f t="array" ref="I147">_xll.H($H147,25)/$B147</f>
        <v>-802.0000064697266</v>
      </c>
      <c r="J147" s="1" cm="1">
        <f t="array" ref="J147">_xll.S($H147,25)/$B147</f>
        <v>129.9999990386963</v>
      </c>
      <c r="K147" s="1" cm="1">
        <f t="array" ref="K147">_xll.CP($H147,25)/$B147</f>
        <v>75.56478394884796</v>
      </c>
      <c r="L147" s="8" t="e" cm="1">
        <f t="array" ref="L147">IF(_xll.DE(H147)&gt;0,_xll.MW(H147)/(602.2*_xll.DE(H147)),"")/B147</f>
        <v>#VALUE!</v>
      </c>
      <c r="N147" s="1">
        <f t="shared" si="42"/>
        <v>105.60000128173829</v>
      </c>
      <c r="O147" s="1">
        <f t="shared" si="43"/>
        <v>129.9999990386963</v>
      </c>
      <c r="Q147" s="1">
        <f t="shared" si="44"/>
        <v>-931.00001220703132</v>
      </c>
      <c r="R147" s="1">
        <f t="shared" si="45"/>
        <v>-802.0000064697266</v>
      </c>
      <c r="T147" s="1">
        <f t="shared" si="41"/>
        <v>71.56995342338405</v>
      </c>
      <c r="U147" s="1">
        <f t="shared" si="46"/>
        <v>75.56478394884796</v>
      </c>
      <c r="W147" s="8" t="str">
        <f t="shared" si="47"/>
        <v/>
      </c>
      <c r="X147" s="8" t="str">
        <f t="shared" si="48"/>
        <v/>
      </c>
    </row>
    <row r="148" spans="1:24">
      <c r="A148" s="4" t="s">
        <v>403</v>
      </c>
      <c r="B148" s="4">
        <v>1</v>
      </c>
      <c r="C148" s="1" cm="1">
        <f t="array" ref="C148">_xll.H($A148,25)/$B148</f>
        <v>-605.84321276855474</v>
      </c>
      <c r="D148" s="1" cm="1">
        <f t="array" ref="D148">_xll.S($A148,25)/$B148</f>
        <v>280.30709149169923</v>
      </c>
      <c r="E148" s="1" cm="1">
        <f t="array" ref="E148">_xll.CP($A148,25)/$B148</f>
        <v>72.199098190307623</v>
      </c>
      <c r="F148" s="8" t="e" cm="1">
        <f t="array" ref="F148">IF(_xll.DE(A148)&gt;0,_xll.MW(A148)/(602.2*_xll.DE(A148)),"")/$B148</f>
        <v>#VALUE!</v>
      </c>
      <c r="H148" s="4" t="s">
        <v>1371</v>
      </c>
      <c r="I148" s="1" t="e" cm="1">
        <f t="array" ref="I148">_xll.H($H148,25)/$B148</f>
        <v>#VALUE!</v>
      </c>
      <c r="J148" s="1" t="e" cm="1">
        <f t="array" ref="J148">_xll.S($H148,25)/$B148</f>
        <v>#VALUE!</v>
      </c>
      <c r="K148" s="1" t="e" cm="1">
        <f t="array" ref="K148">_xll.CP($H148,25)/$B148</f>
        <v>#VALUE!</v>
      </c>
      <c r="L148" s="8" t="e" cm="1">
        <f t="array" ref="L148">IF(_xll.DE(H148)&gt;0,_xll.MW(H148)/(602.2*_xll.DE(H148)),"")/B148</f>
        <v>#VALUE!</v>
      </c>
      <c r="N148" s="1" t="str">
        <f t="shared" si="42"/>
        <v/>
      </c>
      <c r="O148" s="1" t="str">
        <f t="shared" si="43"/>
        <v/>
      </c>
      <c r="Q148" s="1" t="str">
        <f t="shared" si="44"/>
        <v/>
      </c>
      <c r="R148" s="1" t="str">
        <f t="shared" si="45"/>
        <v/>
      </c>
      <c r="T148" s="1" t="str">
        <f t="shared" si="41"/>
        <v/>
      </c>
      <c r="U148" s="1" t="str">
        <f t="shared" si="46"/>
        <v/>
      </c>
      <c r="W148" s="8" t="str">
        <f t="shared" si="47"/>
        <v/>
      </c>
      <c r="X148" s="8" t="str">
        <f t="shared" si="48"/>
        <v/>
      </c>
    </row>
    <row r="149" spans="1:24">
      <c r="A149" s="4" t="s">
        <v>69</v>
      </c>
      <c r="B149" s="4">
        <v>1</v>
      </c>
      <c r="C149" s="1" cm="1">
        <f t="array" ref="C149">_xll.H($A149,25)/$B149</f>
        <v>-903.74400000000003</v>
      </c>
      <c r="D149" s="1" cm="1">
        <f t="array" ref="D149">_xll.S($A149,25)/$B149</f>
        <v>92.048000000000002</v>
      </c>
      <c r="E149" s="1" cm="1">
        <f t="array" ref="E149">_xll.CP($A149,25)/$B149</f>
        <v>72.474342848280813</v>
      </c>
      <c r="F149" s="8" t="e" cm="1">
        <f t="array" ref="F149">IF(_xll.DE(A149)&gt;0,_xll.MW(A149)/(602.2*_xll.DE(A149)),"")/$B149</f>
        <v>#VALUE!</v>
      </c>
      <c r="H149" s="4" t="s">
        <v>1372</v>
      </c>
      <c r="I149" s="1" t="e" cm="1">
        <f t="array" ref="I149">_xll.H($H149,25)/$B149</f>
        <v>#VALUE!</v>
      </c>
      <c r="J149" s="1" t="e" cm="1">
        <f t="array" ref="J149">_xll.S($H149,25)/$B149</f>
        <v>#VALUE!</v>
      </c>
      <c r="K149" s="1" t="e" cm="1">
        <f t="array" ref="K149">_xll.CP($H149,25)/$B149</f>
        <v>#VALUE!</v>
      </c>
      <c r="L149" s="8" t="e" cm="1">
        <f t="array" ref="L149">IF(_xll.DE(H149)&gt;0,_xll.MW(H149)/(602.2*_xll.DE(H149)),"")/B149</f>
        <v>#VALUE!</v>
      </c>
      <c r="N149" s="1" t="str">
        <f t="shared" si="42"/>
        <v/>
      </c>
      <c r="O149" s="1" t="str">
        <f t="shared" si="43"/>
        <v/>
      </c>
      <c r="Q149" s="1" t="str">
        <f t="shared" si="44"/>
        <v/>
      </c>
      <c r="R149" s="1" t="str">
        <f t="shared" si="45"/>
        <v/>
      </c>
      <c r="T149" s="1" t="str">
        <f t="shared" si="41"/>
        <v/>
      </c>
      <c r="U149" s="1" t="str">
        <f t="shared" si="46"/>
        <v/>
      </c>
      <c r="W149" s="8" t="str">
        <f t="shared" si="47"/>
        <v/>
      </c>
      <c r="X149" s="8" t="str">
        <f t="shared" si="48"/>
        <v/>
      </c>
    </row>
    <row r="150" spans="1:24">
      <c r="A150" s="4" t="s">
        <v>42</v>
      </c>
      <c r="B150" s="4">
        <v>1</v>
      </c>
      <c r="C150" s="1" cm="1">
        <f t="array" ref="C150">_xll.H($A150,25)/$B150</f>
        <v>-799.59996508789061</v>
      </c>
      <c r="D150" s="1" cm="1">
        <f t="array" ref="D150">_xll.S($A150,25)/$B150</f>
        <v>83.700916488647465</v>
      </c>
      <c r="E150" s="1" cm="1">
        <f t="array" ref="E150">_xll.CP($A150,25)/$B150</f>
        <v>74.116343139211651</v>
      </c>
      <c r="F150" s="8" t="e" cm="1">
        <f t="array" ref="F150">IF(_xll.DE(A150)&gt;0,_xll.MW(A150)/(602.2*_xll.DE(A150)),"")/$B150</f>
        <v>#VALUE!</v>
      </c>
      <c r="H150" s="4" t="s">
        <v>1373</v>
      </c>
      <c r="I150" s="1" t="e" cm="1">
        <f t="array" ref="I150">_xll.H($H150,25)/$B150</f>
        <v>#VALUE!</v>
      </c>
      <c r="J150" s="1" t="e" cm="1">
        <f t="array" ref="J150">_xll.S($H150,25)/$B150</f>
        <v>#VALUE!</v>
      </c>
      <c r="K150" s="1" t="e" cm="1">
        <f t="array" ref="K150">_xll.CP($H150,25)/$B150</f>
        <v>#VALUE!</v>
      </c>
      <c r="L150" s="8" t="e" cm="1">
        <f t="array" ref="L150">IF(_xll.DE(H150)&gt;0,_xll.MW(H150)/(602.2*_xll.DE(H150)),"")/B150</f>
        <v>#VALUE!</v>
      </c>
      <c r="N150" s="1" t="str">
        <f t="shared" si="42"/>
        <v/>
      </c>
      <c r="O150" s="1" t="str">
        <f t="shared" si="43"/>
        <v/>
      </c>
      <c r="Q150" s="1" t="str">
        <f t="shared" si="44"/>
        <v/>
      </c>
      <c r="R150" s="1" t="str">
        <f t="shared" si="45"/>
        <v/>
      </c>
      <c r="T150" s="1" t="str">
        <f t="shared" si="41"/>
        <v/>
      </c>
      <c r="U150" s="1" t="str">
        <f t="shared" si="46"/>
        <v/>
      </c>
      <c r="W150" s="8" t="str">
        <f t="shared" si="47"/>
        <v/>
      </c>
      <c r="X150" s="8" t="str">
        <f t="shared" si="48"/>
        <v/>
      </c>
    </row>
    <row r="151" spans="1:24">
      <c r="A151" s="4" t="s">
        <v>281</v>
      </c>
      <c r="B151" s="4">
        <v>1</v>
      </c>
      <c r="C151" s="1" cm="1">
        <f t="array" ref="C151">_xll.H($A151,25)/$B151</f>
        <v>-534.71508508300781</v>
      </c>
      <c r="D151" s="1" cm="1">
        <f t="array" ref="D151">_xll.S($A151,25)/$B151</f>
        <v>121.75399459838867</v>
      </c>
      <c r="E151" s="1" cm="1">
        <f t="array" ref="E151">_xll.CP($A151,25)/$B151</f>
        <v>74.474997299194342</v>
      </c>
      <c r="F151" s="8" t="e" cm="1">
        <f t="array" ref="F151">IF(_xll.DE(A151)&gt;0,_xll.MW(A151)/(602.2*_xll.DE(A151)),"")/$B151</f>
        <v>#VALUE!</v>
      </c>
      <c r="H151" s="4" t="s">
        <v>1621</v>
      </c>
      <c r="I151" s="1" t="e" cm="1">
        <f t="array" ref="I151">_xll.H($H151,25)/$B151</f>
        <v>#VALUE!</v>
      </c>
      <c r="J151" s="1" t="e" cm="1">
        <f t="array" ref="J151">_xll.S($H151,25)/$B151</f>
        <v>#VALUE!</v>
      </c>
      <c r="K151" s="1" t="e" cm="1">
        <f t="array" ref="K151">_xll.CP($H151,25)/$B151</f>
        <v>#VALUE!</v>
      </c>
      <c r="L151" s="8" t="e" cm="1">
        <f t="array" ref="L151">IF(_xll.DE(H151)&gt;0,_xll.MW(H151)/(602.2*_xll.DE(H151)),"")/B151</f>
        <v>#VALUE!</v>
      </c>
      <c r="N151" s="1" t="str">
        <f t="shared" si="42"/>
        <v/>
      </c>
      <c r="O151" s="1" t="str">
        <f t="shared" si="43"/>
        <v/>
      </c>
      <c r="Q151" s="1" t="str">
        <f t="shared" si="44"/>
        <v/>
      </c>
      <c r="R151" s="1" t="str">
        <f t="shared" si="45"/>
        <v/>
      </c>
      <c r="T151" s="1" t="str">
        <f t="shared" si="41"/>
        <v/>
      </c>
      <c r="U151" s="1" t="str">
        <f t="shared" si="46"/>
        <v/>
      </c>
      <c r="W151" s="8" t="str">
        <f t="shared" si="47"/>
        <v/>
      </c>
      <c r="X151" s="8" t="str">
        <f t="shared" si="48"/>
        <v/>
      </c>
    </row>
    <row r="152" spans="1:24">
      <c r="A152" s="4" t="s">
        <v>227</v>
      </c>
      <c r="B152" s="4">
        <v>1</v>
      </c>
      <c r="C152" s="1" cm="1">
        <f t="array" ref="C152">_xll.H($A152,25)/$B152</f>
        <v>-374.04960638427735</v>
      </c>
      <c r="D152" s="1" cm="1">
        <f t="array" ref="D152">_xll.S($A152,25)/$B152</f>
        <v>107.52880319213868</v>
      </c>
      <c r="E152" s="1" cm="1">
        <f t="array" ref="E152">_xll.CP($A152,25)/$B152</f>
        <v>74.539162900000008</v>
      </c>
      <c r="F152" s="8" t="e" cm="1">
        <f t="array" ref="F152">IF(_xll.DE(A152)&gt;0,_xll.MW(A152)/(602.2*_xll.DE(A152)),"")/$B152</f>
        <v>#VALUE!</v>
      </c>
      <c r="H152" s="4" t="s">
        <v>1374</v>
      </c>
      <c r="I152" s="1" t="e" cm="1">
        <f t="array" ref="I152">_xll.H($H152,25)/$B152</f>
        <v>#VALUE!</v>
      </c>
      <c r="J152" s="1" t="e" cm="1">
        <f t="array" ref="J152">_xll.S($H152,25)/$B152</f>
        <v>#VALUE!</v>
      </c>
      <c r="K152" s="1" t="e" cm="1">
        <f t="array" ref="K152">_xll.CP($H152,25)/$B152</f>
        <v>#VALUE!</v>
      </c>
      <c r="L152" s="8" t="e" cm="1">
        <f t="array" ref="L152">IF(_xll.DE(H152)&gt;0,_xll.MW(H152)/(602.2*_xll.DE(H152)),"")/B152</f>
        <v>#VALUE!</v>
      </c>
      <c r="N152" s="1" t="str">
        <f t="shared" si="42"/>
        <v/>
      </c>
      <c r="O152" s="1" t="str">
        <f t="shared" si="43"/>
        <v/>
      </c>
      <c r="Q152" s="1" t="str">
        <f t="shared" si="44"/>
        <v/>
      </c>
      <c r="R152" s="1" t="str">
        <f t="shared" si="45"/>
        <v/>
      </c>
      <c r="T152" s="1" t="str">
        <f t="shared" si="41"/>
        <v/>
      </c>
      <c r="U152" s="1" t="str">
        <f t="shared" si="46"/>
        <v/>
      </c>
      <c r="W152" s="8" t="str">
        <f t="shared" si="47"/>
        <v/>
      </c>
      <c r="X152" s="8" t="str">
        <f t="shared" si="48"/>
        <v/>
      </c>
    </row>
    <row r="153" spans="1:24">
      <c r="A153" s="4" t="s">
        <v>237</v>
      </c>
      <c r="B153" s="4">
        <v>1</v>
      </c>
      <c r="C153" s="1" cm="1">
        <f t="array" ref="C153">_xll.H($A153,25)/$B153</f>
        <v>-390.78560638427734</v>
      </c>
      <c r="D153" s="1" cm="1">
        <f t="array" ref="D153">_xll.S($A153,25)/$B153</f>
        <v>129.70399201965333</v>
      </c>
      <c r="E153" s="1" cm="1">
        <f t="array" ref="E153">_xll.CP($A153,25)/$B153</f>
        <v>75.603372639798735</v>
      </c>
      <c r="F153" s="8" t="e" cm="1">
        <f t="array" ref="F153">IF(_xll.DE(A153)&gt;0,_xll.MW(A153)/(602.2*_xll.DE(A153)),"")/$B153</f>
        <v>#VALUE!</v>
      </c>
      <c r="H153" s="4" t="s">
        <v>1375</v>
      </c>
      <c r="I153" s="1" t="e" cm="1">
        <f t="array" ref="I153">_xll.H($H153,25)/$B153</f>
        <v>#VALUE!</v>
      </c>
      <c r="J153" s="1" t="e" cm="1">
        <f t="array" ref="J153">_xll.S($H153,25)/$B153</f>
        <v>#VALUE!</v>
      </c>
      <c r="K153" s="1" t="e" cm="1">
        <f t="array" ref="K153">_xll.CP($H153,25)/$B153</f>
        <v>#VALUE!</v>
      </c>
      <c r="L153" s="8" t="e" cm="1">
        <f t="array" ref="L153">IF(_xll.DE(H153)&gt;0,_xll.MW(H153)/(602.2*_xll.DE(H153)),"")/B153</f>
        <v>#VALUE!</v>
      </c>
      <c r="N153" s="1" t="str">
        <f t="shared" si="42"/>
        <v/>
      </c>
      <c r="O153" s="1" t="str">
        <f t="shared" si="43"/>
        <v/>
      </c>
      <c r="Q153" s="1" t="str">
        <f t="shared" si="44"/>
        <v/>
      </c>
      <c r="R153" s="1" t="str">
        <f t="shared" si="45"/>
        <v/>
      </c>
      <c r="T153" s="1" t="str">
        <f t="shared" si="41"/>
        <v/>
      </c>
      <c r="U153" s="1" t="str">
        <f t="shared" si="46"/>
        <v/>
      </c>
      <c r="W153" s="8" t="str">
        <f t="shared" si="47"/>
        <v/>
      </c>
      <c r="X153" s="8" t="str">
        <f t="shared" si="48"/>
        <v/>
      </c>
    </row>
    <row r="154" spans="1:24">
      <c r="A154" s="4" t="s">
        <v>311</v>
      </c>
      <c r="B154" s="4">
        <v>1</v>
      </c>
      <c r="C154" s="1" cm="1">
        <f t="array" ref="C154">_xll.H($A154,25)/$B154</f>
        <v>-430.9000000610352</v>
      </c>
      <c r="D154" s="1" cm="1">
        <f t="array" ref="D154">_xll.S($A154,25)/$B154</f>
        <v>125.16999795532227</v>
      </c>
      <c r="E154" s="1" cm="1">
        <f t="array" ref="E154">_xll.CP($A154,25)/$B154</f>
        <v>75.699996475219734</v>
      </c>
      <c r="F154" s="8" t="e" cm="1">
        <f t="array" ref="F154">IF(_xll.DE(A154)&gt;0,_xll.MW(A154)/(602.2*_xll.DE(A154)),"")/$B154</f>
        <v>#VALUE!</v>
      </c>
      <c r="H154" s="4" t="s">
        <v>1376</v>
      </c>
      <c r="I154" s="1" t="e" cm="1">
        <f t="array" ref="I154">_xll.H($H154,25)/$B154</f>
        <v>#VALUE!</v>
      </c>
      <c r="J154" s="1" t="e" cm="1">
        <f t="array" ref="J154">_xll.S($H154,25)/$B154</f>
        <v>#VALUE!</v>
      </c>
      <c r="K154" s="1" t="e" cm="1">
        <f t="array" ref="K154">_xll.CP($H154,25)/$B154</f>
        <v>#VALUE!</v>
      </c>
      <c r="L154" s="8" t="e" cm="1">
        <f t="array" ref="L154">IF(_xll.DE(H154)&gt;0,_xll.MW(H154)/(602.2*_xll.DE(H154)),"")/B154</f>
        <v>#VALUE!</v>
      </c>
      <c r="N154" s="1" t="str">
        <f t="shared" si="42"/>
        <v/>
      </c>
      <c r="O154" s="1" t="str">
        <f t="shared" si="43"/>
        <v/>
      </c>
      <c r="Q154" s="1" t="str">
        <f t="shared" si="44"/>
        <v/>
      </c>
      <c r="R154" s="1" t="str">
        <f t="shared" si="45"/>
        <v/>
      </c>
      <c r="T154" s="1" t="str">
        <f t="shared" si="41"/>
        <v/>
      </c>
      <c r="U154" s="1" t="str">
        <f t="shared" si="46"/>
        <v/>
      </c>
      <c r="W154" s="8" t="str">
        <f t="shared" si="47"/>
        <v/>
      </c>
      <c r="X154" s="8" t="str">
        <f t="shared" si="48"/>
        <v/>
      </c>
    </row>
    <row r="155" spans="1:24">
      <c r="A155" s="4" t="s">
        <v>305</v>
      </c>
      <c r="B155" s="4">
        <v>1</v>
      </c>
      <c r="C155" s="1" cm="1">
        <f t="array" ref="C155">_xll.H($A155,25)/$B155</f>
        <v>-502.00000500488284</v>
      </c>
      <c r="D155" s="1" cm="1">
        <f t="array" ref="D155">_xll.S($A155,25)/$B155</f>
        <v>125.94000564575195</v>
      </c>
      <c r="E155" s="1" cm="1">
        <f t="array" ref="E155">_xll.CP($A155,25)/$B155</f>
        <v>75.819996948242192</v>
      </c>
      <c r="F155" s="8" t="e" cm="1">
        <f t="array" ref="F155">IF(_xll.DE(A155)&gt;0,_xll.MW(A155)/(602.2*_xll.DE(A155)),"")/$B155</f>
        <v>#VALUE!</v>
      </c>
      <c r="H155" s="4" t="s">
        <v>1377</v>
      </c>
      <c r="I155" s="1" t="e" cm="1">
        <f t="array" ref="I155">_xll.H($H155,25)/$B155</f>
        <v>#VALUE!</v>
      </c>
      <c r="J155" s="1" t="e" cm="1">
        <f t="array" ref="J155">_xll.S($H155,25)/$B155</f>
        <v>#VALUE!</v>
      </c>
      <c r="K155" s="1" t="e" cm="1">
        <f t="array" ref="K155">_xll.CP($H155,25)/$B155</f>
        <v>#VALUE!</v>
      </c>
      <c r="L155" s="8" t="e" cm="1">
        <f t="array" ref="L155">IF(_xll.DE(H155)&gt;0,_xll.MW(H155)/(602.2*_xll.DE(H155)),"")/B155</f>
        <v>#VALUE!</v>
      </c>
      <c r="N155" s="1" t="str">
        <f t="shared" si="42"/>
        <v/>
      </c>
      <c r="O155" s="1" t="str">
        <f t="shared" si="43"/>
        <v/>
      </c>
      <c r="Q155" s="1" t="str">
        <f t="shared" si="44"/>
        <v/>
      </c>
      <c r="R155" s="1" t="str">
        <f t="shared" si="45"/>
        <v/>
      </c>
      <c r="T155" s="1" t="str">
        <f t="shared" si="41"/>
        <v/>
      </c>
      <c r="U155" s="1" t="str">
        <f t="shared" si="46"/>
        <v/>
      </c>
      <c r="W155" s="8" t="str">
        <f t="shared" si="47"/>
        <v/>
      </c>
      <c r="X155" s="8" t="str">
        <f t="shared" si="48"/>
        <v/>
      </c>
    </row>
    <row r="156" spans="1:24">
      <c r="A156" s="4" t="s">
        <v>136</v>
      </c>
      <c r="B156" s="4">
        <v>1</v>
      </c>
      <c r="C156" s="1" cm="1">
        <f t="array" ref="C156">_xll.H($A156,25)/$B156</f>
        <v>-597.79998095703127</v>
      </c>
      <c r="D156" s="1" cm="1">
        <f t="array" ref="D156">_xll.S($A156,25)/$B156</f>
        <v>140.28000231933595</v>
      </c>
      <c r="E156" s="1" cm="1">
        <f t="array" ref="E156">_xll.CP($A156,25)/$B156</f>
        <v>75.919998672485349</v>
      </c>
      <c r="F156" s="8" t="e" cm="1">
        <f t="array" ref="F156">IF(_xll.DE(A156)&gt;0,_xll.MW(A156)/(602.2*_xll.DE(A156)),"")/$B156</f>
        <v>#VALUE!</v>
      </c>
      <c r="H156" s="4" t="s">
        <v>1378</v>
      </c>
      <c r="I156" s="1" t="e" cm="1">
        <f t="array" ref="I156">_xll.H($H156,25)/$B156</f>
        <v>#VALUE!</v>
      </c>
      <c r="J156" s="1" t="e" cm="1">
        <f t="array" ref="J156">_xll.S($H156,25)/$B156</f>
        <v>#VALUE!</v>
      </c>
      <c r="K156" s="1" t="e" cm="1">
        <f t="array" ref="K156">_xll.CP($H156,25)/$B156</f>
        <v>#VALUE!</v>
      </c>
      <c r="L156" s="8" t="e" cm="1">
        <f t="array" ref="L156">IF(_xll.DE(H156)&gt;0,_xll.MW(H156)/(602.2*_xll.DE(H156)),"")/B156</f>
        <v>#VALUE!</v>
      </c>
      <c r="N156" s="1" t="str">
        <f t="shared" si="42"/>
        <v/>
      </c>
      <c r="O156" s="1" t="str">
        <f t="shared" si="43"/>
        <v/>
      </c>
      <c r="Q156" s="1" t="str">
        <f t="shared" si="44"/>
        <v/>
      </c>
      <c r="R156" s="1" t="str">
        <f t="shared" si="45"/>
        <v/>
      </c>
      <c r="T156" s="1" t="str">
        <f t="shared" si="41"/>
        <v/>
      </c>
      <c r="U156" s="1" t="str">
        <f t="shared" si="46"/>
        <v/>
      </c>
      <c r="W156" s="8" t="str">
        <f t="shared" si="47"/>
        <v/>
      </c>
      <c r="X156" s="8" t="str">
        <f t="shared" si="48"/>
        <v/>
      </c>
    </row>
    <row r="157" spans="1:24">
      <c r="A157" s="4" t="s">
        <v>95</v>
      </c>
      <c r="B157" s="4">
        <v>1</v>
      </c>
      <c r="C157" s="1" cm="1">
        <f t="array" ref="C157">_xll.H($A157,25)/$B157</f>
        <v>-554.79995776367184</v>
      </c>
      <c r="D157" s="1" cm="1">
        <f t="array" ref="D157">_xll.S($A157,25)/$B157</f>
        <v>131.8000061340332</v>
      </c>
      <c r="E157" s="1" cm="1">
        <f t="array" ref="E157">_xll.CP($A157,25)/$B157</f>
        <v>76.260001342773435</v>
      </c>
      <c r="F157" s="8" t="e" cm="1">
        <f t="array" ref="F157">IF(_xll.DE(A157)&gt;0,_xll.MW(A157)/(602.2*_xll.DE(A157)),"")/$B157</f>
        <v>#VALUE!</v>
      </c>
      <c r="H157" s="4" t="s">
        <v>1379</v>
      </c>
      <c r="I157" s="1" t="e" cm="1">
        <f t="array" ref="I157">_xll.H($H157,25)/$B157</f>
        <v>#VALUE!</v>
      </c>
      <c r="J157" s="1" t="e" cm="1">
        <f t="array" ref="J157">_xll.S($H157,25)/$B157</f>
        <v>#VALUE!</v>
      </c>
      <c r="K157" s="1" t="e" cm="1">
        <f t="array" ref="K157">_xll.CP($H157,25)/$B157</f>
        <v>#VALUE!</v>
      </c>
      <c r="L157" s="8" t="e" cm="1">
        <f t="array" ref="L157">IF(_xll.DE(H157)&gt;0,_xll.MW(H157)/(602.2*_xll.DE(H157)),"")/B157</f>
        <v>#VALUE!</v>
      </c>
      <c r="N157" s="1" t="str">
        <f t="shared" si="42"/>
        <v/>
      </c>
      <c r="O157" s="1" t="str">
        <f t="shared" si="43"/>
        <v/>
      </c>
      <c r="Q157" s="1" t="str">
        <f t="shared" si="44"/>
        <v/>
      </c>
      <c r="R157" s="1" t="str">
        <f t="shared" si="45"/>
        <v/>
      </c>
      <c r="T157" s="1" t="str">
        <f t="shared" si="41"/>
        <v/>
      </c>
      <c r="U157" s="1" t="str">
        <f t="shared" si="46"/>
        <v/>
      </c>
      <c r="W157" s="8" t="str">
        <f t="shared" si="47"/>
        <v/>
      </c>
      <c r="X157" s="8" t="str">
        <f t="shared" si="48"/>
        <v/>
      </c>
    </row>
    <row r="158" spans="1:24">
      <c r="A158" s="4" t="s">
        <v>345</v>
      </c>
      <c r="B158" s="4">
        <v>1</v>
      </c>
      <c r="C158" s="1" cm="1">
        <f t="array" ref="C158">_xll.H($A158,25)/$B158</f>
        <v>-543.92000000000007</v>
      </c>
      <c r="D158" s="1" cm="1">
        <f t="array" ref="D158">_xll.S($A158,25)/$B158</f>
        <v>129.70399201965333</v>
      </c>
      <c r="E158" s="1" cm="1">
        <f t="array" ref="E158">_xll.CP($A158,25)/$B158</f>
        <v>76.488480325299008</v>
      </c>
      <c r="F158" s="8" t="e" cm="1">
        <f t="array" ref="F158">IF(_xll.DE(A158)&gt;0,_xll.MW(A158)/(602.2*_xll.DE(A158)),"")/$B158</f>
        <v>#VALUE!</v>
      </c>
      <c r="H158" s="4" t="s">
        <v>1622</v>
      </c>
      <c r="I158" s="1" t="e" cm="1">
        <f t="array" ref="I158">_xll.H($H158,25)/$B158</f>
        <v>#VALUE!</v>
      </c>
      <c r="J158" s="1" t="e" cm="1">
        <f t="array" ref="J158">_xll.S($H158,25)/$B158</f>
        <v>#VALUE!</v>
      </c>
      <c r="K158" s="1" t="e" cm="1">
        <f t="array" ref="K158">_xll.CP($H158,25)/$B158</f>
        <v>#VALUE!</v>
      </c>
      <c r="L158" s="8" t="e" cm="1">
        <f t="array" ref="L158">IF(_xll.DE(H158)&gt;0,_xll.MW(H158)/(602.2*_xll.DE(H158)),"")/B158</f>
        <v>#VALUE!</v>
      </c>
      <c r="N158" s="1" t="str">
        <f t="shared" si="42"/>
        <v/>
      </c>
      <c r="O158" s="1" t="str">
        <f t="shared" si="43"/>
        <v/>
      </c>
      <c r="Q158" s="1" t="str">
        <f t="shared" si="44"/>
        <v/>
      </c>
      <c r="R158" s="1" t="str">
        <f t="shared" si="45"/>
        <v/>
      </c>
      <c r="T158" s="1" t="str">
        <f t="shared" si="41"/>
        <v/>
      </c>
      <c r="U158" s="1" t="str">
        <f t="shared" si="46"/>
        <v/>
      </c>
      <c r="W158" s="8" t="str">
        <f t="shared" si="47"/>
        <v/>
      </c>
      <c r="X158" s="8" t="str">
        <f t="shared" si="48"/>
        <v/>
      </c>
    </row>
    <row r="159" spans="1:24">
      <c r="A159" s="4" t="s">
        <v>287</v>
      </c>
      <c r="B159" s="4">
        <v>1</v>
      </c>
      <c r="C159" s="1" cm="1">
        <f t="array" ref="C159">_xll.H($A159,25)/$B159</f>
        <v>-663.90004333496097</v>
      </c>
      <c r="D159" s="1" cm="1">
        <f t="array" ref="D159">_xll.S($A159,25)/$B159</f>
        <v>144.19999649047853</v>
      </c>
      <c r="E159" s="1" cm="1">
        <f t="array" ref="E159">_xll.CP($A159,25)/$B159</f>
        <v>76.510001663208016</v>
      </c>
      <c r="F159" s="8" t="e" cm="1">
        <f t="array" ref="F159">IF(_xll.DE(A159)&gt;0,_xll.MW(A159)/(602.2*_xll.DE(A159)),"")/$B159</f>
        <v>#VALUE!</v>
      </c>
      <c r="H159" s="4" t="s">
        <v>1380</v>
      </c>
      <c r="I159" s="1" t="e" cm="1">
        <f t="array" ref="I159">_xll.H($H159,25)/$B159</f>
        <v>#VALUE!</v>
      </c>
      <c r="J159" s="1" t="e" cm="1">
        <f t="array" ref="J159">_xll.S($H159,25)/$B159</f>
        <v>#VALUE!</v>
      </c>
      <c r="K159" s="1" t="e" cm="1">
        <f t="array" ref="K159">_xll.CP($H159,25)/$B159</f>
        <v>#VALUE!</v>
      </c>
      <c r="L159" s="8" t="e" cm="1">
        <f t="array" ref="L159">IF(_xll.DE(H159)&gt;0,_xll.MW(H159)/(602.2*_xll.DE(H159)),"")/B159</f>
        <v>#VALUE!</v>
      </c>
      <c r="N159" s="1" t="str">
        <f t="shared" si="42"/>
        <v/>
      </c>
      <c r="O159" s="1" t="str">
        <f t="shared" si="43"/>
        <v/>
      </c>
      <c r="Q159" s="1" t="str">
        <f t="shared" si="44"/>
        <v/>
      </c>
      <c r="R159" s="1" t="str">
        <f t="shared" si="45"/>
        <v/>
      </c>
      <c r="T159" s="1" t="str">
        <f t="shared" si="41"/>
        <v/>
      </c>
      <c r="U159" s="1" t="str">
        <f t="shared" si="46"/>
        <v/>
      </c>
      <c r="W159" s="8" t="str">
        <f t="shared" si="47"/>
        <v/>
      </c>
      <c r="X159" s="8" t="str">
        <f t="shared" si="48"/>
        <v/>
      </c>
    </row>
    <row r="160" spans="1:24">
      <c r="A160" s="4" t="s">
        <v>72</v>
      </c>
      <c r="B160" s="4">
        <v>1</v>
      </c>
      <c r="C160" s="1" cm="1">
        <f t="array" ref="C160">_xll.H($A160,25)/$B160</f>
        <v>-640.70002636718755</v>
      </c>
      <c r="D160" s="1" cm="1">
        <f t="array" ref="D160">_xll.S($A160,25)/$B160</f>
        <v>141.92998687744142</v>
      </c>
      <c r="E160" s="1" cm="1">
        <f t="array" ref="E160">_xll.CP($A160,25)/$B160</f>
        <v>76.530000411987302</v>
      </c>
      <c r="F160" s="8" t="e" cm="1">
        <f t="array" ref="F160">IF(_xll.DE(A160)&gt;0,_xll.MW(A160)/(602.2*_xll.DE(A160)),"")/$B160</f>
        <v>#VALUE!</v>
      </c>
      <c r="H160" s="4" t="s">
        <v>1381</v>
      </c>
      <c r="I160" s="1" t="e" cm="1">
        <f t="array" ref="I160">_xll.H($H160,25)/$B160</f>
        <v>#VALUE!</v>
      </c>
      <c r="J160" s="1" t="e" cm="1">
        <f t="array" ref="J160">_xll.S($H160,25)/$B160</f>
        <v>#VALUE!</v>
      </c>
      <c r="K160" s="1" t="e" cm="1">
        <f t="array" ref="K160">_xll.CP($H160,25)/$B160</f>
        <v>#VALUE!</v>
      </c>
      <c r="L160" s="8" t="e" cm="1">
        <f t="array" ref="L160">IF(_xll.DE(H160)&gt;0,_xll.MW(H160)/(602.2*_xll.DE(H160)),"")/B160</f>
        <v>#VALUE!</v>
      </c>
      <c r="N160" s="1" t="str">
        <f t="shared" si="42"/>
        <v/>
      </c>
      <c r="O160" s="1" t="str">
        <f t="shared" si="43"/>
        <v/>
      </c>
      <c r="Q160" s="1" t="str">
        <f t="shared" si="44"/>
        <v/>
      </c>
      <c r="R160" s="1" t="str">
        <f t="shared" si="45"/>
        <v/>
      </c>
      <c r="T160" s="1" t="str">
        <f t="shared" si="41"/>
        <v/>
      </c>
      <c r="U160" s="1" t="str">
        <f t="shared" si="46"/>
        <v/>
      </c>
      <c r="W160" s="8" t="str">
        <f t="shared" si="47"/>
        <v/>
      </c>
      <c r="X160" s="8" t="str">
        <f t="shared" si="48"/>
        <v/>
      </c>
    </row>
    <row r="161" spans="1:24">
      <c r="A161" s="4" t="s">
        <v>78</v>
      </c>
      <c r="B161" s="4">
        <v>1</v>
      </c>
      <c r="C161" s="1" cm="1">
        <f t="array" ref="C161">_xll.H($A161,25)/$B161</f>
        <v>-687.39999365234382</v>
      </c>
      <c r="D161" s="1" cm="1">
        <f t="array" ref="D161">_xll.S($A161,25)/$B161</f>
        <v>145.21000512695312</v>
      </c>
      <c r="E161" s="1" cm="1">
        <f t="array" ref="E161">_xll.CP($A161,25)/$B161</f>
        <v>76.599996032714841</v>
      </c>
      <c r="F161" s="8" t="e" cm="1">
        <f t="array" ref="F161">IF(_xll.DE(A161)&gt;0,_xll.MW(A161)/(602.2*_xll.DE(A161)),"")/$B161</f>
        <v>#VALUE!</v>
      </c>
      <c r="H161" s="4" t="s">
        <v>1382</v>
      </c>
      <c r="I161" s="1" t="e" cm="1">
        <f t="array" ref="I161">_xll.H($H161,25)/$B161</f>
        <v>#VALUE!</v>
      </c>
      <c r="J161" s="1" t="e" cm="1">
        <f t="array" ref="J161">_xll.S($H161,25)/$B161</f>
        <v>#VALUE!</v>
      </c>
      <c r="K161" s="1" t="e" cm="1">
        <f t="array" ref="K161">_xll.CP($H161,25)/$B161</f>
        <v>#VALUE!</v>
      </c>
      <c r="L161" s="8" t="e" cm="1">
        <f t="array" ref="L161">IF(_xll.DE(H161)&gt;0,_xll.MW(H161)/(602.2*_xll.DE(H161)),"")/B161</f>
        <v>#VALUE!</v>
      </c>
      <c r="N161" s="1" t="str">
        <f t="shared" si="42"/>
        <v/>
      </c>
      <c r="O161" s="1" t="str">
        <f t="shared" si="43"/>
        <v/>
      </c>
      <c r="Q161" s="1" t="str">
        <f t="shared" si="44"/>
        <v/>
      </c>
      <c r="R161" s="1" t="str">
        <f t="shared" si="45"/>
        <v/>
      </c>
      <c r="T161" s="1" t="str">
        <f t="shared" si="41"/>
        <v/>
      </c>
      <c r="U161" s="1" t="str">
        <f t="shared" si="46"/>
        <v/>
      </c>
      <c r="W161" s="8" t="str">
        <f t="shared" si="47"/>
        <v/>
      </c>
      <c r="X161" s="8" t="str">
        <f t="shared" si="48"/>
        <v/>
      </c>
    </row>
    <row r="162" spans="1:24">
      <c r="A162" s="4" t="s">
        <v>116</v>
      </c>
      <c r="B162" s="4">
        <v>1</v>
      </c>
      <c r="C162" s="1" cm="1">
        <f t="array" ref="C162">_xll.H($A162,25)/$B162</f>
        <v>-711.4000244140625</v>
      </c>
      <c r="D162" s="1" cm="1">
        <f t="array" ref="D162">_xll.S($A162,25)/$B162</f>
        <v>137.07000363159179</v>
      </c>
      <c r="E162" s="1" cm="1">
        <f t="array" ref="E162">_xll.CP($A162,25)/$B162</f>
        <v>76.769993377685552</v>
      </c>
      <c r="F162" s="8" t="e" cm="1">
        <f t="array" ref="F162">IF(_xll.DE(A162)&gt;0,_xll.MW(A162)/(602.2*_xll.DE(A162)),"")/$B162</f>
        <v>#VALUE!</v>
      </c>
      <c r="H162" s="4" t="s">
        <v>1383</v>
      </c>
      <c r="I162" s="1" t="e" cm="1">
        <f t="array" ref="I162">_xll.H($H162,25)/$B162</f>
        <v>#VALUE!</v>
      </c>
      <c r="J162" s="1" t="e" cm="1">
        <f t="array" ref="J162">_xll.S($H162,25)/$B162</f>
        <v>#VALUE!</v>
      </c>
      <c r="K162" s="1" t="e" cm="1">
        <f t="array" ref="K162">_xll.CP($H162,25)/$B162</f>
        <v>#VALUE!</v>
      </c>
      <c r="L162" s="8" t="e" cm="1">
        <f t="array" ref="L162">IF(_xll.DE(H162)&gt;0,_xll.MW(H162)/(602.2*_xll.DE(H162)),"")/B162</f>
        <v>#VALUE!</v>
      </c>
      <c r="N162" s="1" t="str">
        <f t="shared" si="42"/>
        <v/>
      </c>
      <c r="O162" s="1" t="str">
        <f t="shared" si="43"/>
        <v/>
      </c>
      <c r="Q162" s="1" t="str">
        <f t="shared" si="44"/>
        <v/>
      </c>
      <c r="R162" s="1" t="str">
        <f t="shared" si="45"/>
        <v/>
      </c>
      <c r="T162" s="1" t="str">
        <f t="shared" si="41"/>
        <v/>
      </c>
      <c r="U162" s="1" t="str">
        <f t="shared" si="46"/>
        <v/>
      </c>
      <c r="W162" s="8" t="str">
        <f t="shared" si="47"/>
        <v/>
      </c>
      <c r="X162" s="8" t="str">
        <f t="shared" si="48"/>
        <v/>
      </c>
    </row>
    <row r="163" spans="1:24">
      <c r="A163" s="4" t="s">
        <v>39</v>
      </c>
      <c r="B163" s="4">
        <v>1</v>
      </c>
      <c r="C163" s="1" cm="1">
        <f t="array" ref="C163">_xll.H($A163,25)/$B163</f>
        <v>-669.59998999023435</v>
      </c>
      <c r="D163" s="1" cm="1">
        <f t="array" ref="D163">_xll.S($A163,25)/$B163</f>
        <v>131.77999940490724</v>
      </c>
      <c r="E163" s="1" cm="1">
        <f t="array" ref="E163">_xll.CP($A163,25)/$B163</f>
        <v>77.030001052856448</v>
      </c>
      <c r="F163" s="8" t="e" cm="1">
        <f t="array" ref="F163">IF(_xll.DE(A163)&gt;0,_xll.MW(A163)/(602.2*_xll.DE(A163)),"")/$B163</f>
        <v>#VALUE!</v>
      </c>
      <c r="H163" s="4" t="s">
        <v>1384</v>
      </c>
      <c r="I163" s="1" t="e" cm="1">
        <f t="array" ref="I163">_xll.H($H163,25)/$B163</f>
        <v>#VALUE!</v>
      </c>
      <c r="J163" s="1" t="e" cm="1">
        <f t="array" ref="J163">_xll.S($H163,25)/$B163</f>
        <v>#VALUE!</v>
      </c>
      <c r="K163" s="1" t="e" cm="1">
        <f t="array" ref="K163">_xll.CP($H163,25)/$B163</f>
        <v>#VALUE!</v>
      </c>
      <c r="L163" s="8" t="e" cm="1">
        <f t="array" ref="L163">IF(_xll.DE(H163)&gt;0,_xll.MW(H163)/(602.2*_xll.DE(H163)),"")/B163</f>
        <v>#VALUE!</v>
      </c>
      <c r="N163" s="1" t="str">
        <f t="shared" si="42"/>
        <v/>
      </c>
      <c r="O163" s="1" t="str">
        <f t="shared" si="43"/>
        <v/>
      </c>
      <c r="Q163" s="1" t="str">
        <f t="shared" si="44"/>
        <v/>
      </c>
      <c r="R163" s="1" t="str">
        <f t="shared" si="45"/>
        <v/>
      </c>
      <c r="T163" s="1" t="str">
        <f t="shared" si="41"/>
        <v/>
      </c>
      <c r="U163" s="1" t="str">
        <f t="shared" si="46"/>
        <v/>
      </c>
      <c r="W163" s="8" t="str">
        <f t="shared" si="47"/>
        <v/>
      </c>
      <c r="X163" s="8" t="str">
        <f t="shared" si="48"/>
        <v/>
      </c>
    </row>
    <row r="164" spans="1:24">
      <c r="A164" s="4" t="s">
        <v>251</v>
      </c>
      <c r="B164" s="4">
        <v>1</v>
      </c>
      <c r="C164" s="1" cm="1">
        <f t="array" ref="C164">_xll.H($A164,25)/$B164</f>
        <v>-133.88800000000001</v>
      </c>
      <c r="D164" s="1" cm="1">
        <f t="array" ref="D164">_xll.S($A164,25)/$B164</f>
        <v>129.70399201965333</v>
      </c>
      <c r="E164" s="1" cm="1">
        <f t="array" ref="E164">_xll.CP($A164,25)/$B164</f>
        <v>77.848798968062596</v>
      </c>
      <c r="F164" s="8" t="e" cm="1">
        <f t="array" ref="F164">IF(_xll.DE(A164)&gt;0,_xll.MW(A164)/(602.2*_xll.DE(A164)),"")/$B164</f>
        <v>#VALUE!</v>
      </c>
      <c r="H164" s="4" t="s">
        <v>1385</v>
      </c>
      <c r="I164" s="1" t="e" cm="1">
        <f t="array" ref="I164">_xll.H($H164,25)/$B164</f>
        <v>#VALUE!</v>
      </c>
      <c r="J164" s="1" t="e" cm="1">
        <f t="array" ref="J164">_xll.S($H164,25)/$B164</f>
        <v>#VALUE!</v>
      </c>
      <c r="K164" s="1" t="e" cm="1">
        <f t="array" ref="K164">_xll.CP($H164,25)/$B164</f>
        <v>#VALUE!</v>
      </c>
      <c r="L164" s="8" t="e" cm="1">
        <f t="array" ref="L164">IF(_xll.DE(H164)&gt;0,_xll.MW(H164)/(602.2*_xll.DE(H164)),"")/B164</f>
        <v>#VALUE!</v>
      </c>
      <c r="N164" s="1" t="str">
        <f t="shared" si="42"/>
        <v/>
      </c>
      <c r="O164" s="1" t="str">
        <f t="shared" si="43"/>
        <v/>
      </c>
      <c r="Q164" s="1" t="str">
        <f t="shared" si="44"/>
        <v/>
      </c>
      <c r="R164" s="1" t="str">
        <f t="shared" si="45"/>
        <v/>
      </c>
      <c r="T164" s="1" t="str">
        <f t="shared" si="41"/>
        <v/>
      </c>
      <c r="U164" s="1" t="str">
        <f t="shared" si="46"/>
        <v/>
      </c>
      <c r="W164" s="8" t="str">
        <f t="shared" si="47"/>
        <v/>
      </c>
      <c r="X164" s="8" t="str">
        <f t="shared" si="48"/>
        <v/>
      </c>
    </row>
    <row r="165" spans="1:24">
      <c r="A165" s="4" t="s">
        <v>17</v>
      </c>
      <c r="B165" s="4">
        <v>1</v>
      </c>
      <c r="C165" s="1" cm="1">
        <f t="array" ref="C165">_xll.H($A165,25)/$B165</f>
        <v>-718.39285107421881</v>
      </c>
      <c r="D165" s="1" cm="1">
        <f t="array" ref="D165">_xll.S($A165,25)/$B165</f>
        <v>125.35259626770021</v>
      </c>
      <c r="E165" s="1" cm="1">
        <f t="array" ref="E165">_xll.CP($A165,25)/$B165</f>
        <v>77.861331039942883</v>
      </c>
      <c r="F165" s="8" t="e" cm="1">
        <f t="array" ref="F165">IF(_xll.DE(A165)&gt;0,_xll.MW(A165)/(602.2*_xll.DE(A165)),"")/$B165</f>
        <v>#VALUE!</v>
      </c>
      <c r="H165" s="4" t="s">
        <v>1386</v>
      </c>
      <c r="I165" s="1" t="e" cm="1">
        <f t="array" ref="I165">_xll.H($H165,25)/$B165</f>
        <v>#VALUE!</v>
      </c>
      <c r="J165" s="1" t="e" cm="1">
        <f t="array" ref="J165">_xll.S($H165,25)/$B165</f>
        <v>#VALUE!</v>
      </c>
      <c r="K165" s="1" t="e" cm="1">
        <f t="array" ref="K165">_xll.CP($H165,25)/$B165</f>
        <v>#VALUE!</v>
      </c>
      <c r="L165" s="8" t="e" cm="1">
        <f t="array" ref="L165">IF(_xll.DE(H165)&gt;0,_xll.MW(H165)/(602.2*_xll.DE(H165)),"")/B165</f>
        <v>#VALUE!</v>
      </c>
      <c r="N165" s="1" t="str">
        <f t="shared" si="42"/>
        <v/>
      </c>
      <c r="O165" s="1" t="str">
        <f t="shared" si="43"/>
        <v/>
      </c>
      <c r="Q165" s="1" t="str">
        <f t="shared" si="44"/>
        <v/>
      </c>
      <c r="R165" s="1" t="str">
        <f t="shared" si="45"/>
        <v/>
      </c>
      <c r="T165" s="1" t="str">
        <f t="shared" si="41"/>
        <v/>
      </c>
      <c r="U165" s="1" t="str">
        <f t="shared" si="46"/>
        <v/>
      </c>
      <c r="W165" s="8" t="str">
        <f t="shared" si="47"/>
        <v/>
      </c>
      <c r="X165" s="8" t="str">
        <f t="shared" si="48"/>
        <v/>
      </c>
    </row>
    <row r="166" spans="1:24">
      <c r="A166" s="4" t="s">
        <v>53</v>
      </c>
      <c r="B166" s="4">
        <v>1</v>
      </c>
      <c r="C166" s="1" cm="1">
        <f t="array" ref="C166">_xll.H($A166,25)/$B166</f>
        <v>-178.00000469970703</v>
      </c>
      <c r="D166" s="1" cm="1">
        <f t="array" ref="D166">_xll.S($A166,25)/$B166</f>
        <v>129.70399201965333</v>
      </c>
      <c r="E166" s="1" cm="1">
        <f t="array" ref="E166">_xll.CP($A166,25)/$B166</f>
        <v>78.0254460899273</v>
      </c>
      <c r="F166" s="8" t="e" cm="1">
        <f t="array" ref="F166">IF(_xll.DE(A166)&gt;0,_xll.MW(A166)/(602.2*_xll.DE(A166)),"")/$B166</f>
        <v>#VALUE!</v>
      </c>
      <c r="H166" s="4" t="s">
        <v>1387</v>
      </c>
      <c r="I166" s="1" cm="1">
        <f t="array" ref="I166">_xll.H($H166,25)/$B166</f>
        <v>-83.68</v>
      </c>
      <c r="J166" s="1" cm="1">
        <f t="array" ref="J166">_xll.S($H166,25)/$B166</f>
        <v>158.99200000000002</v>
      </c>
      <c r="K166" s="1" cm="1">
        <f t="array" ref="K166">_xll.CP($H166,25)/$B166</f>
        <v>79.46503520786132</v>
      </c>
      <c r="L166" s="8" t="e" cm="1">
        <f t="array" ref="L166">IF(_xll.DE(H166)&gt;0,_xll.MW(H166)/(602.2*_xll.DE(H166)),"")/B166</f>
        <v>#VALUE!</v>
      </c>
      <c r="N166" s="1">
        <f t="shared" si="42"/>
        <v>129.70399201965333</v>
      </c>
      <c r="O166" s="1">
        <f t="shared" si="43"/>
        <v>158.99200000000002</v>
      </c>
      <c r="Q166" s="1">
        <f t="shared" si="44"/>
        <v>-178.00000469970703</v>
      </c>
      <c r="R166" s="1">
        <f t="shared" si="45"/>
        <v>-83.68</v>
      </c>
      <c r="T166" s="1">
        <f t="shared" si="41"/>
        <v>78.0254460899273</v>
      </c>
      <c r="U166" s="1">
        <f t="shared" si="46"/>
        <v>79.46503520786132</v>
      </c>
      <c r="W166" s="8" t="str">
        <f t="shared" si="47"/>
        <v/>
      </c>
      <c r="X166" s="8" t="str">
        <f t="shared" si="48"/>
        <v/>
      </c>
    </row>
    <row r="167" spans="1:24">
      <c r="A167" s="4" t="s">
        <v>152</v>
      </c>
      <c r="B167" s="4">
        <v>1</v>
      </c>
      <c r="C167" s="1" cm="1">
        <f t="array" ref="C167">_xll.H($A167,25)/$B167</f>
        <v>-755.79999194335937</v>
      </c>
      <c r="D167" s="1" cm="1">
        <f t="array" ref="D167">_xll.S($A167,25)/$B167</f>
        <v>127.68999990844728</v>
      </c>
      <c r="E167" s="1" cm="1">
        <f t="array" ref="E167">_xll.CP($A167,25)/$B167</f>
        <v>78.63999609375</v>
      </c>
      <c r="F167" s="8" t="e" cm="1">
        <f t="array" ref="F167">IF(_xll.DE(A167)&gt;0,_xll.MW(A167)/(602.2*_xll.DE(A167)),"")/$B167</f>
        <v>#VALUE!</v>
      </c>
      <c r="H167" s="4" t="s">
        <v>1388</v>
      </c>
      <c r="I167" s="1" t="e" cm="1">
        <f t="array" ref="I167">_xll.H($H167,25)/$B167</f>
        <v>#VALUE!</v>
      </c>
      <c r="J167" s="1" t="e" cm="1">
        <f t="array" ref="J167">_xll.S($H167,25)/$B167</f>
        <v>#VALUE!</v>
      </c>
      <c r="K167" s="1" t="e" cm="1">
        <f t="array" ref="K167">_xll.CP($H167,25)/$B167</f>
        <v>#VALUE!</v>
      </c>
      <c r="L167" s="8" t="e" cm="1">
        <f t="array" ref="L167">IF(_xll.DE(H167)&gt;0,_xll.MW(H167)/(602.2*_xll.DE(H167)),"")/B167</f>
        <v>#VALUE!</v>
      </c>
      <c r="N167" s="1" t="str">
        <f t="shared" si="42"/>
        <v/>
      </c>
      <c r="O167" s="1" t="str">
        <f t="shared" si="43"/>
        <v/>
      </c>
      <c r="Q167" s="1" t="str">
        <f t="shared" si="44"/>
        <v/>
      </c>
      <c r="R167" s="1" t="str">
        <f t="shared" si="45"/>
        <v/>
      </c>
      <c r="T167" s="1" t="str">
        <f t="shared" si="41"/>
        <v/>
      </c>
      <c r="U167" s="1" t="str">
        <f t="shared" si="46"/>
        <v/>
      </c>
      <c r="W167" s="8" t="str">
        <f t="shared" si="47"/>
        <v/>
      </c>
      <c r="X167" s="8" t="str">
        <f t="shared" si="48"/>
        <v/>
      </c>
    </row>
    <row r="168" spans="1:24">
      <c r="A168" s="4" t="s">
        <v>259</v>
      </c>
      <c r="B168" s="4">
        <v>1</v>
      </c>
      <c r="C168" s="1" cm="1">
        <f t="array" ref="C168">_xll.H($A168,25)/$B168</f>
        <v>-474.49912384033206</v>
      </c>
      <c r="D168" s="1" cm="1">
        <f t="array" ref="D168">_xll.S($A168,25)/$B168</f>
        <v>130.54080319213867</v>
      </c>
      <c r="E168" s="1" cm="1">
        <f t="array" ref="E168">_xll.CP($A168,25)/$B168</f>
        <v>79.489390075413198</v>
      </c>
      <c r="F168" s="8" t="e" cm="1">
        <f t="array" ref="F168">IF(_xll.DE(A168)&gt;0,_xll.MW(A168)/(602.2*_xll.DE(A168)),"")/$B168</f>
        <v>#VALUE!</v>
      </c>
      <c r="H168" s="4" t="s">
        <v>1389</v>
      </c>
      <c r="I168" s="1" t="e" cm="1">
        <f t="array" ref="I168">_xll.H($H168,25)/$B168</f>
        <v>#VALUE!</v>
      </c>
      <c r="J168" s="1" t="e" cm="1">
        <f t="array" ref="J168">_xll.S($H168,25)/$B168</f>
        <v>#VALUE!</v>
      </c>
      <c r="K168" s="1" t="e" cm="1">
        <f t="array" ref="K168">_xll.CP($H168,25)/$B168</f>
        <v>#VALUE!</v>
      </c>
      <c r="L168" s="8" t="e" cm="1">
        <f t="array" ref="L168">IF(_xll.DE(H168)&gt;0,_xll.MW(H168)/(602.2*_xll.DE(H168)),"")/B168</f>
        <v>#VALUE!</v>
      </c>
      <c r="N168" s="1" t="str">
        <f t="shared" si="42"/>
        <v/>
      </c>
      <c r="O168" s="1" t="str">
        <f t="shared" si="43"/>
        <v/>
      </c>
      <c r="Q168" s="1" t="str">
        <f t="shared" si="44"/>
        <v/>
      </c>
      <c r="R168" s="1" t="str">
        <f t="shared" si="45"/>
        <v/>
      </c>
      <c r="T168" s="1" t="str">
        <f t="shared" si="41"/>
        <v/>
      </c>
      <c r="U168" s="1" t="str">
        <f t="shared" si="46"/>
        <v/>
      </c>
      <c r="W168" s="8" t="str">
        <f t="shared" si="47"/>
        <v/>
      </c>
      <c r="X168" s="8" t="str">
        <f t="shared" si="48"/>
        <v/>
      </c>
    </row>
    <row r="169" spans="1:24">
      <c r="A169" s="4" t="s">
        <v>20</v>
      </c>
      <c r="B169" s="4">
        <v>1</v>
      </c>
      <c r="C169" s="1" cm="1">
        <f t="array" ref="C169">_xll.H($A169,25)/$B169</f>
        <v>-163.17600000000002</v>
      </c>
      <c r="D169" s="1" cm="1">
        <f t="array" ref="D169">_xll.S($A169,25)/$B169</f>
        <v>121.336</v>
      </c>
      <c r="E169" s="1" cm="1">
        <f t="array" ref="E169">_xll.CP($A169,25)/$B169</f>
        <v>79.610725517934029</v>
      </c>
      <c r="F169" s="8" t="e" cm="1">
        <f t="array" ref="F169">IF(_xll.DE(A169)&gt;0,_xll.MW(A169)/(602.2*_xll.DE(A169)),"")/$B169</f>
        <v>#VALUE!</v>
      </c>
      <c r="H169" s="4" t="s">
        <v>1390</v>
      </c>
      <c r="I169" s="1" t="e" cm="1">
        <f t="array" ref="I169">_xll.H($H169,25)/$B169</f>
        <v>#VALUE!</v>
      </c>
      <c r="J169" s="1" t="e" cm="1">
        <f t="array" ref="J169">_xll.S($H169,25)/$B169</f>
        <v>#VALUE!</v>
      </c>
      <c r="K169" s="1" t="e" cm="1">
        <f t="array" ref="K169">_xll.CP($H169,25)/$B169</f>
        <v>#VALUE!</v>
      </c>
      <c r="L169" s="8" t="e" cm="1">
        <f t="array" ref="L169">IF(_xll.DE(H169)&gt;0,_xll.MW(H169)/(602.2*_xll.DE(H169)),"")/B169</f>
        <v>#VALUE!</v>
      </c>
      <c r="N169" s="1" t="str">
        <f t="shared" si="42"/>
        <v/>
      </c>
      <c r="O169" s="1" t="str">
        <f t="shared" si="43"/>
        <v/>
      </c>
      <c r="Q169" s="1" t="str">
        <f t="shared" si="44"/>
        <v/>
      </c>
      <c r="R169" s="1" t="str">
        <f t="shared" si="45"/>
        <v/>
      </c>
      <c r="T169" s="1" t="str">
        <f t="shared" si="41"/>
        <v/>
      </c>
      <c r="U169" s="1" t="str">
        <f t="shared" si="46"/>
        <v/>
      </c>
      <c r="W169" s="8" t="str">
        <f t="shared" si="47"/>
        <v/>
      </c>
      <c r="X169" s="8" t="str">
        <f t="shared" si="48"/>
        <v/>
      </c>
    </row>
    <row r="170" spans="1:24">
      <c r="A170" s="4" t="s">
        <v>294</v>
      </c>
      <c r="B170" s="4">
        <v>1</v>
      </c>
      <c r="C170" s="1" cm="1">
        <f t="array" ref="C170">_xll.H($A170,25)/$B170</f>
        <v>-489.70002435302735</v>
      </c>
      <c r="D170" s="1" cm="1">
        <f t="array" ref="D170">_xll.S($A170,25)/$B170</f>
        <v>134.58000778198243</v>
      </c>
      <c r="E170" s="1" cm="1">
        <f t="array" ref="E170">_xll.CP($A170,25)/$B170</f>
        <v>82.100011062622073</v>
      </c>
      <c r="F170" s="8" t="e" cm="1">
        <f t="array" ref="F170">IF(_xll.DE(A170)&gt;0,_xll.MW(A170)/(602.2*_xll.DE(A170)),"")/$B170</f>
        <v>#VALUE!</v>
      </c>
      <c r="H170" s="4" t="s">
        <v>1391</v>
      </c>
      <c r="I170" s="1" t="e" cm="1">
        <f t="array" ref="I170">_xll.H($H170,25)/$B170</f>
        <v>#VALUE!</v>
      </c>
      <c r="J170" s="1" t="e" cm="1">
        <f t="array" ref="J170">_xll.S($H170,25)/$B170</f>
        <v>#VALUE!</v>
      </c>
      <c r="K170" s="1" t="e" cm="1">
        <f t="array" ref="K170">_xll.CP($H170,25)/$B170</f>
        <v>#VALUE!</v>
      </c>
      <c r="L170" s="8" t="e" cm="1">
        <f t="array" ref="L170">IF(_xll.DE(H170)&gt;0,_xll.MW(H170)/(602.2*_xll.DE(H170)),"")/B170</f>
        <v>#VALUE!</v>
      </c>
      <c r="N170" s="1" t="str">
        <f t="shared" si="42"/>
        <v/>
      </c>
      <c r="O170" s="1" t="str">
        <f t="shared" si="43"/>
        <v/>
      </c>
      <c r="Q170" s="1" t="str">
        <f t="shared" si="44"/>
        <v/>
      </c>
      <c r="R170" s="1" t="str">
        <f t="shared" si="45"/>
        <v/>
      </c>
      <c r="T170" s="1" t="str">
        <f t="shared" si="41"/>
        <v/>
      </c>
      <c r="U170" s="1" t="str">
        <f t="shared" si="46"/>
        <v/>
      </c>
      <c r="W170" s="8" t="str">
        <f t="shared" si="47"/>
        <v/>
      </c>
      <c r="X170" s="8" t="str">
        <f t="shared" si="48"/>
        <v/>
      </c>
    </row>
    <row r="171" spans="1:24">
      <c r="A171" s="4" t="s">
        <v>140</v>
      </c>
      <c r="B171" s="4">
        <v>1</v>
      </c>
      <c r="C171" s="1" cm="1">
        <f t="array" ref="C171">_xll.H($A171,25)/$B171</f>
        <v>-479.10148553466797</v>
      </c>
      <c r="D171" s="1" cm="1">
        <f t="array" ref="D171">_xll.S($A171,25)/$B171</f>
        <v>140.58239361572265</v>
      </c>
      <c r="E171" s="1" cm="1">
        <f t="array" ref="E171">_xll.CP($A171,25)/$B171</f>
        <v>83.208155266497343</v>
      </c>
      <c r="F171" s="8" t="e" cm="1">
        <f t="array" ref="F171">IF(_xll.DE(A171)&gt;0,_xll.MW(A171)/(602.2*_xll.DE(A171)),"")/$B171</f>
        <v>#VALUE!</v>
      </c>
      <c r="H171" s="4" t="s">
        <v>1392</v>
      </c>
      <c r="I171" s="1" t="e" cm="1">
        <f t="array" ref="I171">_xll.H($H171,25)/$B171</f>
        <v>#VALUE!</v>
      </c>
      <c r="J171" s="1" t="e" cm="1">
        <f t="array" ref="J171">_xll.S($H171,25)/$B171</f>
        <v>#VALUE!</v>
      </c>
      <c r="K171" s="1" t="e" cm="1">
        <f t="array" ref="K171">_xll.CP($H171,25)/$B171</f>
        <v>#VALUE!</v>
      </c>
      <c r="L171" s="8" t="e" cm="1">
        <f t="array" ref="L171">IF(_xll.DE(H171)&gt;0,_xll.MW(H171)/(602.2*_xll.DE(H171)),"")/B171</f>
        <v>#VALUE!</v>
      </c>
      <c r="N171" s="1" t="str">
        <f t="shared" si="42"/>
        <v/>
      </c>
      <c r="O171" s="1" t="str">
        <f t="shared" si="43"/>
        <v/>
      </c>
      <c r="Q171" s="1" t="str">
        <f t="shared" si="44"/>
        <v/>
      </c>
      <c r="R171" s="1" t="str">
        <f t="shared" si="45"/>
        <v/>
      </c>
      <c r="T171" s="1" t="str">
        <f t="shared" si="41"/>
        <v/>
      </c>
      <c r="U171" s="1" t="str">
        <f t="shared" si="46"/>
        <v/>
      </c>
      <c r="W171" s="8" t="str">
        <f t="shared" si="47"/>
        <v/>
      </c>
      <c r="X171" s="8" t="str">
        <f t="shared" si="48"/>
        <v/>
      </c>
    </row>
    <row r="172" spans="1:24">
      <c r="A172" s="4" t="s">
        <v>262</v>
      </c>
      <c r="B172" s="4">
        <v>1</v>
      </c>
      <c r="C172" s="1" cm="1">
        <f t="array" ref="C172">_xll.H($A172,25)/$B172</f>
        <v>-538.09996508789061</v>
      </c>
      <c r="D172" s="1" cm="1">
        <f t="array" ref="D172">_xll.S($A172,25)/$B172</f>
        <v>137.23519680786131</v>
      </c>
      <c r="E172" s="1" cm="1">
        <f t="array" ref="E172">_xll.CP($A172,25)/$B172</f>
        <v>85.41946037126435</v>
      </c>
      <c r="F172" s="8" t="e" cm="1">
        <f t="array" ref="F172">IF(_xll.DE(A172)&gt;0,_xll.MW(A172)/(602.2*_xll.DE(A172)),"")/$B172</f>
        <v>#VALUE!</v>
      </c>
      <c r="H172" s="4" t="s">
        <v>1393</v>
      </c>
      <c r="I172" s="1" t="e" cm="1">
        <f t="array" ref="I172">_xll.H($H172,25)/$B172</f>
        <v>#VALUE!</v>
      </c>
      <c r="J172" s="1" t="e" cm="1">
        <f t="array" ref="J172">_xll.S($H172,25)/$B172</f>
        <v>#VALUE!</v>
      </c>
      <c r="K172" s="1" t="e" cm="1">
        <f t="array" ref="K172">_xll.CP($H172,25)/$B172</f>
        <v>#VALUE!</v>
      </c>
      <c r="L172" s="8" t="e" cm="1">
        <f t="array" ref="L172">IF(_xll.DE(H172)&gt;0,_xll.MW(H172)/(602.2*_xll.DE(H172)),"")/B172</f>
        <v>#VALUE!</v>
      </c>
      <c r="N172" s="1" t="str">
        <f t="shared" si="42"/>
        <v/>
      </c>
      <c r="O172" s="1" t="str">
        <f t="shared" si="43"/>
        <v/>
      </c>
      <c r="Q172" s="1" t="str">
        <f t="shared" si="44"/>
        <v/>
      </c>
      <c r="R172" s="1" t="str">
        <f t="shared" si="45"/>
        <v/>
      </c>
      <c r="T172" s="1" t="str">
        <f t="shared" si="41"/>
        <v/>
      </c>
      <c r="U172" s="1" t="str">
        <f t="shared" si="46"/>
        <v/>
      </c>
      <c r="W172" s="8" t="str">
        <f t="shared" si="47"/>
        <v/>
      </c>
      <c r="X172" s="8" t="str">
        <f t="shared" si="48"/>
        <v/>
      </c>
    </row>
    <row r="173" spans="1:24">
      <c r="A173" s="4" t="s">
        <v>219</v>
      </c>
      <c r="B173" s="4">
        <v>1</v>
      </c>
      <c r="C173" s="1" cm="1">
        <f t="array" ref="C173">_xll.H($A173,25)/$B173</f>
        <v>-776.59996752929692</v>
      </c>
      <c r="D173" s="1" cm="1">
        <f t="array" ref="D173">_xll.S($A173,25)/$B173</f>
        <v>96.231999999999999</v>
      </c>
      <c r="E173" s="1" cm="1">
        <f t="array" ref="E173">_xll.CP($A173,25)/$B173</f>
        <v>85.787521645550498</v>
      </c>
      <c r="F173" s="8" t="e" cm="1">
        <f t="array" ref="F173">IF(_xll.DE(A173)&gt;0,_xll.MW(A173)/(602.2*_xll.DE(A173)),"")/$B173</f>
        <v>#VALUE!</v>
      </c>
      <c r="H173" s="4" t="s">
        <v>1394</v>
      </c>
      <c r="I173" s="1" t="e" cm="1">
        <f t="array" ref="I173">_xll.H($H173,25)/$B173</f>
        <v>#VALUE!</v>
      </c>
      <c r="J173" s="1" t="e" cm="1">
        <f t="array" ref="J173">_xll.S($H173,25)/$B173</f>
        <v>#VALUE!</v>
      </c>
      <c r="K173" s="1" t="e" cm="1">
        <f t="array" ref="K173">_xll.CP($H173,25)/$B173</f>
        <v>#VALUE!</v>
      </c>
      <c r="L173" s="8" t="e" cm="1">
        <f t="array" ref="L173">IF(_xll.DE(H173)&gt;0,_xll.MW(H173)/(602.2*_xll.DE(H173)),"")/B173</f>
        <v>#VALUE!</v>
      </c>
      <c r="N173" s="1" t="str">
        <f t="shared" si="42"/>
        <v/>
      </c>
      <c r="O173" s="1" t="str">
        <f t="shared" si="43"/>
        <v/>
      </c>
      <c r="Q173" s="1" t="str">
        <f t="shared" si="44"/>
        <v/>
      </c>
      <c r="R173" s="1" t="str">
        <f t="shared" si="45"/>
        <v/>
      </c>
      <c r="T173" s="1" t="str">
        <f t="shared" si="41"/>
        <v/>
      </c>
      <c r="U173" s="1" t="str">
        <f t="shared" si="46"/>
        <v/>
      </c>
      <c r="W173" s="8" t="str">
        <f t="shared" si="47"/>
        <v/>
      </c>
      <c r="X173" s="8" t="str">
        <f t="shared" si="48"/>
        <v/>
      </c>
    </row>
    <row r="174" spans="1:24">
      <c r="A174" s="4" t="s">
        <v>197</v>
      </c>
      <c r="B174" s="4">
        <v>1</v>
      </c>
      <c r="C174" s="1" cm="1">
        <f t="array" ref="C174">_xll.H($A174,25)/$B174</f>
        <v>-1170.9999367675782</v>
      </c>
      <c r="D174" s="1" cm="1">
        <f t="array" ref="D174">_xll.S($A174,25)/$B174</f>
        <v>112.54959840393067</v>
      </c>
      <c r="E174" s="1" cm="1">
        <f t="array" ref="E174">_xll.CP($A174,25)/$B174</f>
        <v>88.052343675589995</v>
      </c>
      <c r="F174" s="8" t="e" cm="1">
        <f t="array" ref="F174">IF(_xll.DE(A174)&gt;0,_xll.MW(A174)/(602.2*_xll.DE(A174)),"")/$B174</f>
        <v>#VALUE!</v>
      </c>
      <c r="H174" s="4" t="s">
        <v>1395</v>
      </c>
      <c r="I174" s="1" t="e" cm="1">
        <f t="array" ref="I174">_xll.H($H174,25)/$B174</f>
        <v>#VALUE!</v>
      </c>
      <c r="J174" s="1" t="e" cm="1">
        <f t="array" ref="J174">_xll.S($H174,25)/$B174</f>
        <v>#VALUE!</v>
      </c>
      <c r="K174" s="1" t="e" cm="1">
        <f t="array" ref="K174">_xll.CP($H174,25)/$B174</f>
        <v>#VALUE!</v>
      </c>
      <c r="L174" s="8" t="e" cm="1">
        <f t="array" ref="L174">IF(_xll.DE(H174)&gt;0,_xll.MW(H174)/(602.2*_xll.DE(H174)),"")/B174</f>
        <v>#VALUE!</v>
      </c>
      <c r="N174" s="1" t="str">
        <f t="shared" si="42"/>
        <v/>
      </c>
      <c r="O174" s="1" t="str">
        <f t="shared" si="43"/>
        <v/>
      </c>
      <c r="Q174" s="1" t="str">
        <f t="shared" si="44"/>
        <v/>
      </c>
      <c r="R174" s="1" t="str">
        <f t="shared" si="45"/>
        <v/>
      </c>
      <c r="T174" s="1" t="str">
        <f t="shared" si="41"/>
        <v/>
      </c>
      <c r="U174" s="1" t="str">
        <f t="shared" si="46"/>
        <v/>
      </c>
      <c r="W174" s="8" t="str">
        <f t="shared" si="47"/>
        <v/>
      </c>
      <c r="X174" s="8" t="str">
        <f t="shared" si="48"/>
        <v/>
      </c>
    </row>
    <row r="175" spans="1:24">
      <c r="A175" s="4" t="s">
        <v>3</v>
      </c>
      <c r="B175" s="4">
        <v>1</v>
      </c>
      <c r="C175" s="1" cm="1">
        <f t="array" ref="C175">_xll.H($A175,25)/$B175</f>
        <v>-732.2</v>
      </c>
      <c r="D175" s="1" cm="1">
        <f t="array" ref="D175">_xll.S($A175,25)/$B175</f>
        <v>128.867204788208</v>
      </c>
      <c r="E175" s="1" cm="1">
        <f t="array" ref="E175">_xll.CP($A175,25)/$B175</f>
        <v>89.888290134882595</v>
      </c>
      <c r="F175" s="8" t="e" cm="1">
        <f t="array" ref="F175">IF(_xll.DE(A175)&gt;0,_xll.MW(A175)/(602.2*_xll.DE(A175)),"")/$B175</f>
        <v>#VALUE!</v>
      </c>
      <c r="H175" s="4" t="s">
        <v>1396</v>
      </c>
      <c r="I175" s="1" t="e" cm="1">
        <f t="array" ref="I175">_xll.H($H175,25)/$B175</f>
        <v>#VALUE!</v>
      </c>
      <c r="J175" s="1" t="e" cm="1">
        <f t="array" ref="J175">_xll.S($H175,25)/$B175</f>
        <v>#VALUE!</v>
      </c>
      <c r="K175" s="1" t="e" cm="1">
        <f t="array" ref="K175">_xll.CP($H175,25)/$B175</f>
        <v>#VALUE!</v>
      </c>
      <c r="L175" s="8" t="e" cm="1">
        <f t="array" ref="L175">IF(_xll.DE(H175)&gt;0,_xll.MW(H175)/(602.2*_xll.DE(H175)),"")/B175</f>
        <v>#VALUE!</v>
      </c>
      <c r="N175" s="1" t="str">
        <f t="shared" si="42"/>
        <v/>
      </c>
      <c r="O175" s="1" t="str">
        <f t="shared" si="43"/>
        <v/>
      </c>
      <c r="Q175" s="1" t="str">
        <f t="shared" si="44"/>
        <v/>
      </c>
      <c r="R175" s="1" t="str">
        <f t="shared" si="45"/>
        <v/>
      </c>
      <c r="T175" s="1" t="str">
        <f t="shared" si="41"/>
        <v/>
      </c>
      <c r="U175" s="1" t="str">
        <f t="shared" si="46"/>
        <v/>
      </c>
      <c r="W175" s="8" t="str">
        <f t="shared" si="47"/>
        <v/>
      </c>
      <c r="X175" s="8" t="str">
        <f t="shared" si="48"/>
        <v/>
      </c>
    </row>
    <row r="176" spans="1:24">
      <c r="A176" s="4" t="s">
        <v>103</v>
      </c>
      <c r="B176" s="4">
        <v>1</v>
      </c>
      <c r="C176" s="1" cm="1">
        <f t="array" ref="C176">_xll.H($A176,25)/$B176</f>
        <v>-530.00000897216796</v>
      </c>
      <c r="D176" s="1" cm="1">
        <f t="array" ref="D176">_xll.S($A176,25)/$B176</f>
        <v>125.00000061035156</v>
      </c>
      <c r="E176" s="1" cm="1">
        <f t="array" ref="E176">_xll.CP($A176,25)/$B176</f>
        <v>89.99985833032234</v>
      </c>
      <c r="F176" s="8" t="e" cm="1">
        <f t="array" ref="F176">IF(_xll.DE(A176)&gt;0,_xll.MW(A176)/(602.2*_xll.DE(A176)),"")/$B176</f>
        <v>#VALUE!</v>
      </c>
      <c r="H176" s="4" t="s">
        <v>1397</v>
      </c>
      <c r="I176" s="1" t="e" cm="1">
        <f t="array" ref="I176">_xll.H($H176,25)/$B176</f>
        <v>#VALUE!</v>
      </c>
      <c r="J176" s="1" t="e" cm="1">
        <f t="array" ref="J176">_xll.S($H176,25)/$B176</f>
        <v>#VALUE!</v>
      </c>
      <c r="K176" s="1" t="e" cm="1">
        <f t="array" ref="K176">_xll.CP($H176,25)/$B176</f>
        <v>#VALUE!</v>
      </c>
      <c r="L176" s="8" t="e" cm="1">
        <f t="array" ref="L176">IF(_xll.DE(H176)&gt;0,_xll.MW(H176)/(602.2*_xll.DE(H176)),"")/B176</f>
        <v>#VALUE!</v>
      </c>
      <c r="N176" s="1" t="str">
        <f t="shared" si="42"/>
        <v/>
      </c>
      <c r="O176" s="1" t="str">
        <f t="shared" si="43"/>
        <v/>
      </c>
      <c r="Q176" s="1" t="str">
        <f t="shared" si="44"/>
        <v/>
      </c>
      <c r="R176" s="1" t="str">
        <f t="shared" si="45"/>
        <v/>
      </c>
      <c r="T176" s="1" t="str">
        <f t="shared" si="41"/>
        <v/>
      </c>
      <c r="U176" s="1" t="str">
        <f t="shared" si="46"/>
        <v/>
      </c>
      <c r="W176" s="8" t="str">
        <f t="shared" si="47"/>
        <v/>
      </c>
      <c r="X176" s="8" t="str">
        <f t="shared" si="48"/>
        <v/>
      </c>
    </row>
    <row r="177" spans="1:24">
      <c r="A177" s="4" t="s">
        <v>404</v>
      </c>
      <c r="B177" s="4">
        <v>1</v>
      </c>
      <c r="C177" s="1" cm="1">
        <f t="array" ref="C177">_xll.H($A177,25)/$B177</f>
        <v>-297.90078723144535</v>
      </c>
      <c r="D177" s="1" cm="1">
        <f t="array" ref="D177">_xll.S($A177,25)/$B177</f>
        <v>138.61590850830078</v>
      </c>
      <c r="E177" s="1" cm="1">
        <f t="array" ref="E177">_xll.CP($A177,25)/$B177</f>
        <v>90.876477127075205</v>
      </c>
      <c r="F177" s="8" t="e" cm="1">
        <f t="array" ref="F177">IF(_xll.DE(A177)&gt;0,_xll.MW(A177)/(602.2*_xll.DE(A177)),"")/$B177</f>
        <v>#VALUE!</v>
      </c>
      <c r="H177" s="4" t="s">
        <v>1398</v>
      </c>
      <c r="I177" s="1" t="e" cm="1">
        <f t="array" ref="I177">_xll.H($H177,25)/$B177</f>
        <v>#VALUE!</v>
      </c>
      <c r="J177" s="1" t="e" cm="1">
        <f t="array" ref="J177">_xll.S($H177,25)/$B177</f>
        <v>#VALUE!</v>
      </c>
      <c r="K177" s="1" t="e" cm="1">
        <f t="array" ref="K177">_xll.CP($H177,25)/$B177</f>
        <v>#VALUE!</v>
      </c>
      <c r="L177" s="8" t="e" cm="1">
        <f t="array" ref="L177">IF(_xll.DE(H177)&gt;0,_xll.MW(H177)/(602.2*_xll.DE(H177)),"")/B177</f>
        <v>#VALUE!</v>
      </c>
      <c r="N177" s="1" t="str">
        <f t="shared" si="42"/>
        <v/>
      </c>
      <c r="O177" s="1" t="str">
        <f t="shared" si="43"/>
        <v/>
      </c>
      <c r="Q177" s="1" t="str">
        <f t="shared" si="44"/>
        <v/>
      </c>
      <c r="R177" s="1" t="str">
        <f t="shared" si="45"/>
        <v/>
      </c>
      <c r="T177" s="1" t="str">
        <f t="shared" si="41"/>
        <v/>
      </c>
      <c r="U177" s="1" t="str">
        <f t="shared" si="46"/>
        <v/>
      </c>
      <c r="W177" s="8" t="str">
        <f t="shared" si="47"/>
        <v/>
      </c>
      <c r="X177" s="8" t="str">
        <f t="shared" si="48"/>
        <v/>
      </c>
    </row>
    <row r="178" spans="1:24">
      <c r="A178" s="4" t="s">
        <v>25</v>
      </c>
      <c r="B178" s="4">
        <v>1</v>
      </c>
      <c r="C178" s="1" cm="1">
        <f t="array" ref="C178">_xll.H($A178,25)/$B178</f>
        <v>-1232.2010239257813</v>
      </c>
      <c r="D178" s="1" cm="1">
        <f t="array" ref="D178">_xll.S($A178,25)/$B178</f>
        <v>123.3986961669922</v>
      </c>
      <c r="E178" s="1" cm="1">
        <f t="array" ref="E178">_xll.CP($A178,25)/$B178</f>
        <v>91.265252163147224</v>
      </c>
      <c r="F178" s="8" t="e" cm="1">
        <f t="array" ref="F178">IF(_xll.DE(A178)&gt;0,_xll.MW(A178)/(602.2*_xll.DE(A178)),"")/$B178</f>
        <v>#VALUE!</v>
      </c>
      <c r="H178" s="4" t="s">
        <v>1399</v>
      </c>
      <c r="I178" s="1" cm="1">
        <f t="array" ref="I178">_xll.H($H178,25)/$B178</f>
        <v>-1000.8000186767579</v>
      </c>
      <c r="J178" s="1" cm="1">
        <f t="array" ref="J178">_xll.S($H178,25)/$B178</f>
        <v>159.00039532470703</v>
      </c>
      <c r="K178" s="1" cm="1">
        <f t="array" ref="K178">_xll.CP($H178,25)/$B178</f>
        <v>94.193758425616394</v>
      </c>
      <c r="L178" s="8" t="e" cm="1">
        <f t="array" ref="L178">IF(_xll.DE(H178)&gt;0,_xll.MW(H178)/(602.2*_xll.DE(H178)),"")/B178</f>
        <v>#VALUE!</v>
      </c>
      <c r="N178" s="1">
        <f t="shared" si="42"/>
        <v>123.3986961669922</v>
      </c>
      <c r="O178" s="1">
        <f t="shared" si="43"/>
        <v>159.00039532470703</v>
      </c>
      <c r="Q178" s="1">
        <f t="shared" si="44"/>
        <v>-1232.2010239257813</v>
      </c>
      <c r="R178" s="1">
        <f t="shared" si="45"/>
        <v>-1000.8000186767579</v>
      </c>
      <c r="T178" s="1">
        <f t="shared" si="41"/>
        <v>91.265252163147224</v>
      </c>
      <c r="U178" s="1">
        <f t="shared" si="46"/>
        <v>94.193758425616394</v>
      </c>
      <c r="W178" s="8" t="str">
        <f t="shared" si="47"/>
        <v/>
      </c>
      <c r="X178" s="8" t="str">
        <f t="shared" si="48"/>
        <v/>
      </c>
    </row>
    <row r="179" spans="1:24">
      <c r="A179" s="4" t="s">
        <v>144</v>
      </c>
      <c r="B179" s="4">
        <v>1</v>
      </c>
      <c r="C179" s="1" cm="1">
        <f t="array" ref="C179">_xll.H($A179,25)/$B179</f>
        <v>-553.12478723144534</v>
      </c>
      <c r="D179" s="1" cm="1">
        <f t="array" ref="D179">_xll.S($A179,25)/$B179</f>
        <v>154.80799999999999</v>
      </c>
      <c r="E179" s="1" cm="1">
        <f t="array" ref="E179">_xll.CP($A179,25)/$B179</f>
        <v>92.860714472970017</v>
      </c>
      <c r="F179" s="8" t="e" cm="1">
        <f t="array" ref="F179">IF(_xll.DE(A179)&gt;0,_xll.MW(A179)/(602.2*_xll.DE(A179)),"")/$B179</f>
        <v>#VALUE!</v>
      </c>
      <c r="H179" s="4" t="s">
        <v>1400</v>
      </c>
      <c r="I179" s="1" t="e" cm="1">
        <f t="array" ref="I179">_xll.H($H179,25)/$B179</f>
        <v>#VALUE!</v>
      </c>
      <c r="J179" s="1" t="e" cm="1">
        <f t="array" ref="J179">_xll.S($H179,25)/$B179</f>
        <v>#VALUE!</v>
      </c>
      <c r="K179" s="1" t="e" cm="1">
        <f t="array" ref="K179">_xll.CP($H179,25)/$B179</f>
        <v>#VALUE!</v>
      </c>
      <c r="L179" s="8" t="e" cm="1">
        <f t="array" ref="L179">IF(_xll.DE(H179)&gt;0,_xll.MW(H179)/(602.2*_xll.DE(H179)),"")/B179</f>
        <v>#VALUE!</v>
      </c>
      <c r="N179" s="1" t="str">
        <f t="shared" si="42"/>
        <v/>
      </c>
      <c r="O179" s="1" t="str">
        <f t="shared" si="43"/>
        <v/>
      </c>
      <c r="Q179" s="1" t="str">
        <f t="shared" si="44"/>
        <v/>
      </c>
      <c r="R179" s="1" t="str">
        <f t="shared" si="45"/>
        <v/>
      </c>
      <c r="T179" s="1" t="str">
        <f t="shared" si="41"/>
        <v/>
      </c>
      <c r="U179" s="1" t="str">
        <f t="shared" si="46"/>
        <v/>
      </c>
      <c r="W179" s="8" t="str">
        <f t="shared" si="47"/>
        <v/>
      </c>
      <c r="X179" s="8" t="str">
        <f t="shared" si="48"/>
        <v/>
      </c>
    </row>
    <row r="180" spans="1:24">
      <c r="A180" s="4" t="s">
        <v>234</v>
      </c>
      <c r="B180" s="4">
        <v>1</v>
      </c>
      <c r="C180" s="1" cm="1">
        <f t="array" ref="C180">_xll.H($A180,25)/$B180</f>
        <v>-1004.2000294189454</v>
      </c>
      <c r="D180" s="1" cm="1">
        <f t="array" ref="D180">_xll.S($A180,25)/$B180</f>
        <v>94.500001419067388</v>
      </c>
      <c r="E180" s="1" cm="1">
        <f t="array" ref="E180">_xll.CP($A180,25)/$B180</f>
        <v>93.095600435622728</v>
      </c>
      <c r="F180" s="8" t="e" cm="1">
        <f t="array" ref="F180">IF(_xll.DE(A180)&gt;0,_xll.MW(A180)/(602.2*_xll.DE(A180)),"")/$B180</f>
        <v>#VALUE!</v>
      </c>
      <c r="H180" s="4" t="s">
        <v>1401</v>
      </c>
      <c r="I180" s="1" t="e" cm="1">
        <f t="array" ref="I180">_xll.H($H180,25)/$B180</f>
        <v>#VALUE!</v>
      </c>
      <c r="J180" s="1" t="e" cm="1">
        <f t="array" ref="J180">_xll.S($H180,25)/$B180</f>
        <v>#VALUE!</v>
      </c>
      <c r="K180" s="1" t="e" cm="1">
        <f t="array" ref="K180">_xll.CP($H180,25)/$B180</f>
        <v>#VALUE!</v>
      </c>
      <c r="L180" s="8" t="e" cm="1">
        <f t="array" ref="L180">IF(_xll.DE(H180)&gt;0,_xll.MW(H180)/(602.2*_xll.DE(H180)),"")/B180</f>
        <v>#VALUE!</v>
      </c>
      <c r="N180" s="1" t="str">
        <f t="shared" si="42"/>
        <v/>
      </c>
      <c r="O180" s="1" t="str">
        <f t="shared" si="43"/>
        <v/>
      </c>
      <c r="Q180" s="1" t="str">
        <f t="shared" si="44"/>
        <v/>
      </c>
      <c r="R180" s="1" t="str">
        <f t="shared" si="45"/>
        <v/>
      </c>
      <c r="T180" s="1" t="str">
        <f t="shared" si="41"/>
        <v/>
      </c>
      <c r="U180" s="1" t="str">
        <f t="shared" si="46"/>
        <v/>
      </c>
      <c r="W180" s="8" t="str">
        <f t="shared" si="47"/>
        <v/>
      </c>
      <c r="X180" s="8" t="str">
        <f t="shared" si="48"/>
        <v/>
      </c>
    </row>
    <row r="181" spans="1:24">
      <c r="A181" s="4" t="s">
        <v>265</v>
      </c>
      <c r="B181" s="4">
        <v>1</v>
      </c>
      <c r="C181" s="1" cm="1">
        <f t="array" ref="C181">_xll.H($A181,25)/$B181</f>
        <v>-581.57600000000002</v>
      </c>
      <c r="D181" s="1" cm="1">
        <f t="array" ref="D181">_xll.S($A181,25)/$B181</f>
        <v>147.27678723144533</v>
      </c>
      <c r="E181" s="1" cm="1">
        <f t="array" ref="E181">_xll.CP($A181,25)/$B181</f>
        <v>93.095600435622728</v>
      </c>
      <c r="F181" s="8" t="e" cm="1">
        <f t="array" ref="F181">IF(_xll.DE(A181)&gt;0,_xll.MW(A181)/(602.2*_xll.DE(A181)),"")/$B181</f>
        <v>#VALUE!</v>
      </c>
      <c r="H181" s="4" t="s">
        <v>1402</v>
      </c>
      <c r="I181" s="1" t="e" cm="1">
        <f t="array" ref="I181">_xll.H($H181,25)/$B181</f>
        <v>#VALUE!</v>
      </c>
      <c r="J181" s="1" t="e" cm="1">
        <f t="array" ref="J181">_xll.S($H181,25)/$B181</f>
        <v>#VALUE!</v>
      </c>
      <c r="K181" s="1" t="e" cm="1">
        <f t="array" ref="K181">_xll.CP($H181,25)/$B181</f>
        <v>#VALUE!</v>
      </c>
      <c r="L181" s="8" t="e" cm="1">
        <f t="array" ref="L181">IF(_xll.DE(H181)&gt;0,_xll.MW(H181)/(602.2*_xll.DE(H181)),"")/B181</f>
        <v>#VALUE!</v>
      </c>
      <c r="N181" s="1" t="str">
        <f t="shared" si="42"/>
        <v/>
      </c>
      <c r="O181" s="1" t="str">
        <f t="shared" si="43"/>
        <v/>
      </c>
      <c r="Q181" s="1" t="str">
        <f t="shared" si="44"/>
        <v/>
      </c>
      <c r="R181" s="1" t="str">
        <f t="shared" si="45"/>
        <v/>
      </c>
      <c r="T181" s="1" t="str">
        <f t="shared" si="41"/>
        <v/>
      </c>
      <c r="U181" s="1" t="str">
        <f t="shared" si="46"/>
        <v/>
      </c>
      <c r="W181" s="8" t="str">
        <f t="shared" si="47"/>
        <v/>
      </c>
      <c r="X181" s="8" t="str">
        <f t="shared" si="48"/>
        <v/>
      </c>
    </row>
    <row r="182" spans="1:24">
      <c r="A182" s="4" t="s">
        <v>260</v>
      </c>
      <c r="B182" s="4">
        <v>1</v>
      </c>
      <c r="C182" s="1" cm="1">
        <f t="array" ref="C182">_xll.H($A182,25)/$B182</f>
        <v>-983.24</v>
      </c>
      <c r="D182" s="1" cm="1">
        <f t="array" ref="D182">_xll.S($A182,25)/$B182</f>
        <v>88.700811172485359</v>
      </c>
      <c r="E182" s="1" cm="1">
        <f t="array" ref="E182">_xll.CP($A182,25)/$B182</f>
        <v>93.096474743188779</v>
      </c>
      <c r="F182" s="8" t="e" cm="1">
        <f t="array" ref="F182">IF(_xll.DE(A182)&gt;0,_xll.MW(A182)/(602.2*_xll.DE(A182)),"")/$B182</f>
        <v>#VALUE!</v>
      </c>
      <c r="H182" s="4" t="s">
        <v>1403</v>
      </c>
      <c r="I182" s="1" t="e" cm="1">
        <f t="array" ref="I182">_xll.H($H182,25)/$B182</f>
        <v>#VALUE!</v>
      </c>
      <c r="J182" s="1" t="e" cm="1">
        <f t="array" ref="J182">_xll.S($H182,25)/$B182</f>
        <v>#VALUE!</v>
      </c>
      <c r="K182" s="1" t="e" cm="1">
        <f t="array" ref="K182">_xll.CP($H182,25)/$B182</f>
        <v>#VALUE!</v>
      </c>
      <c r="L182" s="8" t="e" cm="1">
        <f t="array" ref="L182">IF(_xll.DE(H182)&gt;0,_xll.MW(H182)/(602.2*_xll.DE(H182)),"")/B182</f>
        <v>#VALUE!</v>
      </c>
      <c r="N182" s="1" t="str">
        <f t="shared" si="42"/>
        <v/>
      </c>
      <c r="O182" s="1" t="str">
        <f t="shared" si="43"/>
        <v/>
      </c>
      <c r="Q182" s="1" t="str">
        <f t="shared" si="44"/>
        <v/>
      </c>
      <c r="R182" s="1" t="str">
        <f t="shared" si="45"/>
        <v/>
      </c>
      <c r="T182" s="1" t="str">
        <f t="shared" si="41"/>
        <v/>
      </c>
      <c r="U182" s="1" t="str">
        <f t="shared" si="46"/>
        <v/>
      </c>
      <c r="W182" s="8" t="str">
        <f t="shared" si="47"/>
        <v/>
      </c>
      <c r="X182" s="8" t="str">
        <f t="shared" si="48"/>
        <v/>
      </c>
    </row>
    <row r="183" spans="1:24">
      <c r="A183" s="4" t="s">
        <v>249</v>
      </c>
      <c r="B183" s="4">
        <v>1</v>
      </c>
      <c r="C183" s="1" cm="1">
        <f t="array" ref="C183">_xll.H($A183,25)/$B183</f>
        <v>-774.50017871093758</v>
      </c>
      <c r="D183" s="1" cm="1">
        <f t="array" ref="D183">_xll.S($A183,25)/$B183</f>
        <v>121.336</v>
      </c>
      <c r="E183" s="1" cm="1">
        <f t="array" ref="E183">_xll.CP($A183,25)/$B183</f>
        <v>93.220346276655704</v>
      </c>
      <c r="F183" s="8" t="e" cm="1">
        <f t="array" ref="F183">IF(_xll.DE(A183)&gt;0,_xll.MW(A183)/(602.2*_xll.DE(A183)),"")/$B183</f>
        <v>#VALUE!</v>
      </c>
      <c r="H183" s="4" t="s">
        <v>1404</v>
      </c>
      <c r="I183" s="1" t="e" cm="1">
        <f t="array" ref="I183">_xll.H($H183,25)/$B183</f>
        <v>#VALUE!</v>
      </c>
      <c r="J183" s="1" t="e" cm="1">
        <f t="array" ref="J183">_xll.S($H183,25)/$B183</f>
        <v>#VALUE!</v>
      </c>
      <c r="K183" s="1" t="e" cm="1">
        <f t="array" ref="K183">_xll.CP($H183,25)/$B183</f>
        <v>#VALUE!</v>
      </c>
      <c r="L183" s="8" t="e" cm="1">
        <f t="array" ref="L183">IF(_xll.DE(H183)&gt;0,_xll.MW(H183)/(602.2*_xll.DE(H183)),"")/B183</f>
        <v>#VALUE!</v>
      </c>
      <c r="N183" s="1" t="str">
        <f t="shared" si="42"/>
        <v/>
      </c>
      <c r="O183" s="1" t="str">
        <f t="shared" si="43"/>
        <v/>
      </c>
      <c r="Q183" s="1" t="str">
        <f t="shared" si="44"/>
        <v/>
      </c>
      <c r="R183" s="1" t="str">
        <f t="shared" si="45"/>
        <v/>
      </c>
      <c r="T183" s="1" t="str">
        <f t="shared" si="41"/>
        <v/>
      </c>
      <c r="U183" s="1" t="str">
        <f t="shared" si="46"/>
        <v/>
      </c>
      <c r="W183" s="8" t="str">
        <f t="shared" si="47"/>
        <v/>
      </c>
      <c r="X183" s="8" t="str">
        <f t="shared" si="48"/>
        <v/>
      </c>
    </row>
    <row r="184" spans="1:24">
      <c r="A184" s="4" t="s">
        <v>126</v>
      </c>
      <c r="B184" s="4">
        <v>1</v>
      </c>
      <c r="C184" s="1" cm="1">
        <f t="array" ref="C184">_xll.H($A184,25)/$B184</f>
        <v>-612.99998767089846</v>
      </c>
      <c r="D184" s="1" cm="1">
        <f t="array" ref="D184">_xll.S($A184,25)/$B184</f>
        <v>150.00000073242188</v>
      </c>
      <c r="E184" s="1" cm="1">
        <f t="array" ref="E184">_xll.CP($A184,25)/$B184</f>
        <v>93.999440644723791</v>
      </c>
      <c r="F184" s="8" t="e" cm="1">
        <f t="array" ref="F184">IF(_xll.DE(A184)&gt;0,_xll.MW(A184)/(602.2*_xll.DE(A184)),"")/$B184</f>
        <v>#VALUE!</v>
      </c>
      <c r="H184" s="4" t="s">
        <v>1405</v>
      </c>
      <c r="I184" s="1" t="e" cm="1">
        <f t="array" ref="I184">_xll.H($H184,25)/$B184</f>
        <v>#VALUE!</v>
      </c>
      <c r="J184" s="1" t="e" cm="1">
        <f t="array" ref="J184">_xll.S($H184,25)/$B184</f>
        <v>#VALUE!</v>
      </c>
      <c r="K184" s="1" t="e" cm="1">
        <f t="array" ref="K184">_xll.CP($H184,25)/$B184</f>
        <v>#VALUE!</v>
      </c>
      <c r="L184" s="8" t="e" cm="1">
        <f t="array" ref="L184">IF(_xll.DE(H184)&gt;0,_xll.MW(H184)/(602.2*_xll.DE(H184)),"")/B184</f>
        <v>#VALUE!</v>
      </c>
      <c r="N184" s="1" t="str">
        <f t="shared" si="42"/>
        <v/>
      </c>
      <c r="O184" s="1" t="str">
        <f t="shared" si="43"/>
        <v/>
      </c>
      <c r="Q184" s="1" t="str">
        <f t="shared" si="44"/>
        <v/>
      </c>
      <c r="R184" s="1" t="str">
        <f t="shared" si="45"/>
        <v/>
      </c>
      <c r="T184" s="1" t="str">
        <f t="shared" si="41"/>
        <v/>
      </c>
      <c r="U184" s="1" t="str">
        <f t="shared" si="46"/>
        <v/>
      </c>
      <c r="W184" s="8" t="str">
        <f t="shared" si="47"/>
        <v/>
      </c>
      <c r="X184" s="8" t="str">
        <f t="shared" si="48"/>
        <v/>
      </c>
    </row>
    <row r="185" spans="1:24">
      <c r="A185" s="4" t="s">
        <v>222</v>
      </c>
      <c r="B185" s="4">
        <v>1</v>
      </c>
      <c r="C185" s="1" cm="1">
        <f t="array" ref="C185">_xll.H($A185,25)/$B185</f>
        <v>-1069.30005859375</v>
      </c>
      <c r="D185" s="1" cm="1">
        <f t="array" ref="D185">_xll.S($A185,25)/$B185</f>
        <v>138.32299786376953</v>
      </c>
      <c r="E185" s="1" cm="1">
        <f t="array" ref="E185">_xll.CP($A185,25)/$B185</f>
        <v>94.726677165090734</v>
      </c>
      <c r="F185" s="8" t="e" cm="1">
        <f t="array" ref="F185">IF(_xll.DE(A185)&gt;0,_xll.MW(A185)/(602.2*_xll.DE(A185)),"")/$B185</f>
        <v>#VALUE!</v>
      </c>
      <c r="H185" s="4" t="s">
        <v>1406</v>
      </c>
      <c r="I185" s="1" t="e" cm="1">
        <f t="array" ref="I185">_xll.H($H185,25)/$B185</f>
        <v>#VALUE!</v>
      </c>
      <c r="J185" s="1" t="e" cm="1">
        <f t="array" ref="J185">_xll.S($H185,25)/$B185</f>
        <v>#VALUE!</v>
      </c>
      <c r="K185" s="1" t="e" cm="1">
        <f t="array" ref="K185">_xll.CP($H185,25)/$B185</f>
        <v>#VALUE!</v>
      </c>
      <c r="L185" s="8" t="e" cm="1">
        <f t="array" ref="L185">IF(_xll.DE(H185)&gt;0,_xll.MW(H185)/(602.2*_xll.DE(H185)),"")/B185</f>
        <v>#VALUE!</v>
      </c>
      <c r="N185" s="1" t="str">
        <f t="shared" si="42"/>
        <v/>
      </c>
      <c r="O185" s="1" t="str">
        <f t="shared" si="43"/>
        <v/>
      </c>
      <c r="Q185" s="1" t="str">
        <f t="shared" si="44"/>
        <v/>
      </c>
      <c r="R185" s="1" t="str">
        <f t="shared" si="45"/>
        <v/>
      </c>
      <c r="T185" s="1" t="str">
        <f t="shared" si="41"/>
        <v/>
      </c>
      <c r="U185" s="1" t="str">
        <f t="shared" si="46"/>
        <v/>
      </c>
      <c r="W185" s="8" t="str">
        <f t="shared" si="47"/>
        <v/>
      </c>
      <c r="X185" s="8" t="str">
        <f t="shared" si="48"/>
        <v/>
      </c>
    </row>
    <row r="186" spans="1:24">
      <c r="A186" s="4" t="s">
        <v>163</v>
      </c>
      <c r="B186" s="4">
        <v>1</v>
      </c>
      <c r="C186" s="1" cm="1">
        <f t="array" ref="C186">_xll.H($A186,25)/$B186</f>
        <v>-1029.9999794921875</v>
      </c>
      <c r="D186" s="1" cm="1">
        <f t="array" ref="D186">_xll.S($A186,25)/$B186</f>
        <v>143.49999240112305</v>
      </c>
      <c r="E186" s="1" cm="1">
        <f t="array" ref="E186">_xll.CP($A186,25)/$B186</f>
        <v>95.00983164983721</v>
      </c>
      <c r="F186" s="8" t="e" cm="1">
        <f t="array" ref="F186">IF(_xll.DE(A186)&gt;0,_xll.MW(A186)/(602.2*_xll.DE(A186)),"")/$B186</f>
        <v>#VALUE!</v>
      </c>
      <c r="H186" s="4" t="s">
        <v>1407</v>
      </c>
      <c r="I186" s="1" t="e" cm="1">
        <f t="array" ref="I186">_xll.H($H186,25)/$B186</f>
        <v>#VALUE!</v>
      </c>
      <c r="J186" s="1" t="e" cm="1">
        <f t="array" ref="J186">_xll.S($H186,25)/$B186</f>
        <v>#VALUE!</v>
      </c>
      <c r="K186" s="1" t="e" cm="1">
        <f t="array" ref="K186">_xll.CP($H186,25)/$B186</f>
        <v>#VALUE!</v>
      </c>
      <c r="L186" s="8" t="e" cm="1">
        <f t="array" ref="L186">IF(_xll.DE(H186)&gt;0,_xll.MW(H186)/(602.2*_xll.DE(H186)),"")/B186</f>
        <v>#VALUE!</v>
      </c>
      <c r="N186" s="1" t="str">
        <f t="shared" si="42"/>
        <v/>
      </c>
      <c r="O186" s="1" t="str">
        <f t="shared" si="43"/>
        <v/>
      </c>
      <c r="Q186" s="1" t="str">
        <f t="shared" si="44"/>
        <v/>
      </c>
      <c r="R186" s="1" t="str">
        <f t="shared" si="45"/>
        <v/>
      </c>
      <c r="T186" s="1" t="str">
        <f t="shared" si="41"/>
        <v/>
      </c>
      <c r="U186" s="1" t="str">
        <f t="shared" si="46"/>
        <v/>
      </c>
      <c r="W186" s="8" t="str">
        <f t="shared" si="47"/>
        <v/>
      </c>
      <c r="X186" s="8" t="str">
        <f t="shared" si="48"/>
        <v/>
      </c>
    </row>
    <row r="187" spans="1:24">
      <c r="A187" s="4" t="s">
        <v>391</v>
      </c>
      <c r="B187" s="4">
        <v>1</v>
      </c>
      <c r="C187" s="1" cm="1">
        <f t="array" ref="C187">_xll.H($A187,25)/$B187</f>
        <v>-424.03588043212892</v>
      </c>
      <c r="D187" s="1" cm="1">
        <f t="array" ref="D187">_xll.S($A187,25)/$B187</f>
        <v>157.97530383300781</v>
      </c>
      <c r="E187" s="1" cm="1">
        <f t="array" ref="E187">_xll.CP($A187,25)/$B187</f>
        <v>95.37109767376289</v>
      </c>
      <c r="F187" s="8" t="e" cm="1">
        <f t="array" ref="F187">IF(_xll.DE(A187)&gt;0,_xll.MW(A187)/(602.2*_xll.DE(A187)),"")/$B187</f>
        <v>#VALUE!</v>
      </c>
      <c r="H187" s="4" t="s">
        <v>1408</v>
      </c>
      <c r="I187" s="1" t="e" cm="1">
        <f t="array" ref="I187">_xll.H($H187,25)/$B187</f>
        <v>#VALUE!</v>
      </c>
      <c r="J187" s="1" t="e" cm="1">
        <f t="array" ref="J187">_xll.S($H187,25)/$B187</f>
        <v>#VALUE!</v>
      </c>
      <c r="K187" s="1" t="e" cm="1">
        <f t="array" ref="K187">_xll.CP($H187,25)/$B187</f>
        <v>#VALUE!</v>
      </c>
      <c r="L187" s="8" t="e" cm="1">
        <f t="array" ref="L187">IF(_xll.DE(H187)&gt;0,_xll.MW(H187)/(602.2*_xll.DE(H187)),"")/B187</f>
        <v>#VALUE!</v>
      </c>
      <c r="N187" s="1" t="str">
        <f t="shared" si="42"/>
        <v/>
      </c>
      <c r="O187" s="1" t="str">
        <f t="shared" si="43"/>
        <v/>
      </c>
      <c r="Q187" s="1" t="str">
        <f t="shared" si="44"/>
        <v/>
      </c>
      <c r="R187" s="1" t="str">
        <f t="shared" si="45"/>
        <v/>
      </c>
      <c r="T187" s="1" t="str">
        <f t="shared" si="41"/>
        <v/>
      </c>
      <c r="U187" s="1" t="str">
        <f t="shared" si="46"/>
        <v/>
      </c>
      <c r="W187" s="8" t="str">
        <f t="shared" si="47"/>
        <v/>
      </c>
      <c r="X187" s="8" t="str">
        <f t="shared" si="48"/>
        <v/>
      </c>
    </row>
    <row r="188" spans="1:24">
      <c r="A188" s="4" t="s">
        <v>273</v>
      </c>
      <c r="B188" s="4">
        <v>1</v>
      </c>
      <c r="C188" s="1" cm="1">
        <f t="array" ref="C188">_xll.H($A188,25)/$B188</f>
        <v>-605.44987744140633</v>
      </c>
      <c r="D188" s="1" cm="1">
        <f t="array" ref="D188">_xll.S($A188,25)/$B188</f>
        <v>151.46080319213868</v>
      </c>
      <c r="E188" s="1" cm="1">
        <f t="array" ref="E188">_xll.CP($A188,25)/$B188</f>
        <v>97.404346276655701</v>
      </c>
      <c r="F188" s="8" t="e" cm="1">
        <f t="array" ref="F188">IF(_xll.DE(A188)&gt;0,_xll.MW(A188)/(602.2*_xll.DE(A188)),"")/$B188</f>
        <v>#VALUE!</v>
      </c>
      <c r="H188" s="4" t="s">
        <v>1409</v>
      </c>
      <c r="I188" s="1" t="e" cm="1">
        <f t="array" ref="I188">_xll.H($H188,25)/$B188</f>
        <v>#VALUE!</v>
      </c>
      <c r="J188" s="1" t="e" cm="1">
        <f t="array" ref="J188">_xll.S($H188,25)/$B188</f>
        <v>#VALUE!</v>
      </c>
      <c r="K188" s="1" t="e" cm="1">
        <f t="array" ref="K188">_xll.CP($H188,25)/$B188</f>
        <v>#VALUE!</v>
      </c>
      <c r="L188" s="8" t="e" cm="1">
        <f t="array" ref="L188">IF(_xll.DE(H188)&gt;0,_xll.MW(H188)/(602.2*_xll.DE(H188)),"")/B188</f>
        <v>#VALUE!</v>
      </c>
      <c r="N188" s="1" t="str">
        <f t="shared" si="42"/>
        <v/>
      </c>
      <c r="O188" s="1" t="str">
        <f t="shared" si="43"/>
        <v/>
      </c>
      <c r="Q188" s="1" t="str">
        <f t="shared" si="44"/>
        <v/>
      </c>
      <c r="R188" s="1" t="str">
        <f t="shared" si="45"/>
        <v/>
      </c>
      <c r="T188" s="1" t="str">
        <f t="shared" si="41"/>
        <v/>
      </c>
      <c r="U188" s="1" t="str">
        <f t="shared" si="46"/>
        <v/>
      </c>
      <c r="W188" s="8" t="str">
        <f t="shared" si="47"/>
        <v/>
      </c>
      <c r="X188" s="8" t="str">
        <f t="shared" si="48"/>
        <v/>
      </c>
    </row>
    <row r="189" spans="1:24">
      <c r="A189" s="1" t="s">
        <v>286</v>
      </c>
      <c r="B189" s="4">
        <v>1</v>
      </c>
      <c r="C189" s="1" cm="1">
        <f t="array" ref="C189">_xll.H($A189,25)/$B189</f>
        <v>-774.04000000000008</v>
      </c>
      <c r="D189" s="1" cm="1">
        <f t="array" ref="D189">_xll.S($A189,25)/$B189</f>
        <v>151.04240957641602</v>
      </c>
      <c r="E189" s="1" cm="1">
        <f t="array" ref="E189">_xll.CP($A189,25)/$B189</f>
        <v>99.626539243729411</v>
      </c>
      <c r="F189" s="8" t="e" cm="1">
        <f t="array" ref="F189">IF(_xll.DE(A189)&gt;0,_xll.MW(A189)/(602.2*_xll.DE(A189)),"")/$B189</f>
        <v>#VALUE!</v>
      </c>
      <c r="H189" s="1" t="s">
        <v>1623</v>
      </c>
      <c r="I189" s="1" t="e" cm="1">
        <f t="array" ref="I189">_xll.H($H189,25)/$B189</f>
        <v>#VALUE!</v>
      </c>
      <c r="J189" s="1" t="e" cm="1">
        <f t="array" ref="J189">_xll.S($H189,25)/$B189</f>
        <v>#VALUE!</v>
      </c>
      <c r="K189" s="1" t="e" cm="1">
        <f t="array" ref="K189">_xll.CP($H189,25)/$B189</f>
        <v>#VALUE!</v>
      </c>
      <c r="L189" s="8" t="e" cm="1">
        <f t="array" ref="L189">IF(_xll.DE(H189)&gt;0,_xll.MW(H189)/(602.2*_xll.DE(H189)),"")/B189</f>
        <v>#VALUE!</v>
      </c>
      <c r="N189" s="1" t="str">
        <f t="shared" si="42"/>
        <v/>
      </c>
      <c r="O189" s="1" t="str">
        <f t="shared" si="43"/>
        <v/>
      </c>
      <c r="Q189" s="1" t="str">
        <f t="shared" si="44"/>
        <v/>
      </c>
      <c r="R189" s="1" t="str">
        <f t="shared" si="45"/>
        <v/>
      </c>
      <c r="T189" s="1" t="str">
        <f t="shared" si="41"/>
        <v/>
      </c>
      <c r="U189" s="1" t="str">
        <f t="shared" si="46"/>
        <v/>
      </c>
      <c r="W189" s="8" t="str">
        <f t="shared" si="47"/>
        <v/>
      </c>
      <c r="X189" s="8" t="str">
        <f t="shared" si="48"/>
        <v/>
      </c>
    </row>
    <row r="190" spans="1:24">
      <c r="A190" s="4" t="s">
        <v>423</v>
      </c>
      <c r="B190" s="4">
        <v>1</v>
      </c>
      <c r="C190" s="1" cm="1">
        <f t="array" ref="C190">_xll.H($A190,25)/$B190</f>
        <v>-633.99998266601563</v>
      </c>
      <c r="D190" s="1" cm="1">
        <f t="array" ref="D190">_xll.S($A190,25)/$B190</f>
        <v>215.5000048828125</v>
      </c>
      <c r="E190" s="1" cm="1">
        <f t="array" ref="E190">_xll.CP($A190,25)/$B190</f>
        <v>99.960061427908485</v>
      </c>
      <c r="F190" s="8" t="e" cm="1">
        <f t="array" ref="F190">IF(_xll.DE(A190)&gt;0,_xll.MW(A190)/(602.2*_xll.DE(A190)),"")/$B190</f>
        <v>#VALUE!</v>
      </c>
      <c r="H190" s="4" t="s">
        <v>423</v>
      </c>
      <c r="I190" s="1" cm="1">
        <f t="array" ref="I190">_xll.H($H190,25)/$B190</f>
        <v>-633.99998266601563</v>
      </c>
      <c r="J190" s="1" cm="1">
        <f t="array" ref="J190">_xll.S($H190,25)/$B190</f>
        <v>215.5000048828125</v>
      </c>
      <c r="K190" s="1" cm="1">
        <f t="array" ref="K190">_xll.CP($H190,25)/$B190</f>
        <v>99.960061427908485</v>
      </c>
      <c r="L190" s="8" t="e" cm="1">
        <f t="array" ref="L190">IF(_xll.DE(H190)&gt;0,_xll.MW(H190)/(602.2*_xll.DE(H190)),"")/B190</f>
        <v>#VALUE!</v>
      </c>
      <c r="N190" s="1">
        <f t="shared" si="42"/>
        <v>215.5000048828125</v>
      </c>
      <c r="O190" s="1">
        <f t="shared" si="43"/>
        <v>215.5000048828125</v>
      </c>
      <c r="Q190" s="1">
        <f t="shared" si="44"/>
        <v>-633.99998266601563</v>
      </c>
      <c r="R190" s="1">
        <f t="shared" si="45"/>
        <v>-633.99998266601563</v>
      </c>
      <c r="T190" s="1">
        <f t="shared" si="41"/>
        <v>99.960061427908485</v>
      </c>
      <c r="U190" s="1">
        <f t="shared" si="46"/>
        <v>99.960061427908485</v>
      </c>
      <c r="W190" s="8" t="str">
        <f t="shared" si="47"/>
        <v/>
      </c>
      <c r="X190" s="8" t="str">
        <f t="shared" si="48"/>
        <v/>
      </c>
    </row>
    <row r="191" spans="1:24">
      <c r="A191" s="4" t="s">
        <v>129</v>
      </c>
      <c r="B191" s="4">
        <v>1</v>
      </c>
      <c r="C191" s="1" cm="1">
        <f t="array" ref="C191">_xll.H($A191,25)/$B191</f>
        <v>-305.0000078735352</v>
      </c>
      <c r="D191" s="1" cm="1">
        <f t="array" ref="D191">_xll.S($A191,25)/$B191</f>
        <v>150.00000073242188</v>
      </c>
      <c r="E191" s="1" cm="1">
        <f t="array" ref="E191">_xll.CP($A191,25)/$B191</f>
        <v>100.00106412582467</v>
      </c>
      <c r="F191" s="8" t="e" cm="1">
        <f t="array" ref="F191">IF(_xll.DE(A191)&gt;0,_xll.MW(A191)/(602.2*_xll.DE(A191)),"")/$B191</f>
        <v>#VALUE!</v>
      </c>
      <c r="H191" s="4" t="s">
        <v>1410</v>
      </c>
      <c r="I191" s="1" t="e" cm="1">
        <f t="array" ref="I191">_xll.H($H191,25)/$B191</f>
        <v>#VALUE!</v>
      </c>
      <c r="J191" s="1" t="e" cm="1">
        <f t="array" ref="J191">_xll.S($H191,25)/$B191</f>
        <v>#VALUE!</v>
      </c>
      <c r="K191" s="1" t="e" cm="1">
        <f t="array" ref="K191">_xll.CP($H191,25)/$B191</f>
        <v>#VALUE!</v>
      </c>
      <c r="L191" s="8" t="e" cm="1">
        <f t="array" ref="L191">IF(_xll.DE(H191)&gt;0,_xll.MW(H191)/(602.2*_xll.DE(H191)),"")/B191</f>
        <v>#VALUE!</v>
      </c>
      <c r="N191" s="1" t="str">
        <f t="shared" si="42"/>
        <v/>
      </c>
      <c r="O191" s="1" t="str">
        <f t="shared" si="43"/>
        <v/>
      </c>
      <c r="Q191" s="1" t="str">
        <f t="shared" si="44"/>
        <v/>
      </c>
      <c r="R191" s="1" t="str">
        <f t="shared" si="45"/>
        <v/>
      </c>
      <c r="T191" s="1" t="str">
        <f t="shared" ref="T191:T247" si="49">IF(AND(ISNUMBER(E191),ISNUMBER(K191)),E191,"")</f>
        <v/>
      </c>
      <c r="U191" s="1" t="str">
        <f t="shared" si="46"/>
        <v/>
      </c>
      <c r="W191" s="8" t="str">
        <f t="shared" si="47"/>
        <v/>
      </c>
      <c r="X191" s="8" t="str">
        <f t="shared" si="48"/>
        <v/>
      </c>
    </row>
    <row r="192" spans="1:24">
      <c r="A192" s="4" t="s">
        <v>375</v>
      </c>
      <c r="B192" s="4">
        <v>1</v>
      </c>
      <c r="C192" s="1" cm="1">
        <f t="array" ref="C192">_xll.H($A192,25)/$B192</f>
        <v>-746.40048425292969</v>
      </c>
      <c r="D192" s="1" cm="1">
        <f t="array" ref="D192">_xll.S($A192,25)/$B192</f>
        <v>112.968</v>
      </c>
      <c r="E192" s="1" cm="1">
        <f t="array" ref="E192">_xll.CP($A192,25)/$B192</f>
        <v>100.27121291793404</v>
      </c>
      <c r="F192" s="8" t="e" cm="1">
        <f t="array" ref="F192">IF(_xll.DE(A192)&gt;0,_xll.MW(A192)/(602.2*_xll.DE(A192)),"")/$B192</f>
        <v>#VALUE!</v>
      </c>
      <c r="H192" s="4" t="s">
        <v>1411</v>
      </c>
      <c r="I192" s="1" t="e" cm="1">
        <f t="array" ref="I192">_xll.H($H192,25)/$B192</f>
        <v>#VALUE!</v>
      </c>
      <c r="J192" s="1" t="e" cm="1">
        <f t="array" ref="J192">_xll.S($H192,25)/$B192</f>
        <v>#VALUE!</v>
      </c>
      <c r="K192" s="1" t="e" cm="1">
        <f t="array" ref="K192">_xll.CP($H192,25)/$B192</f>
        <v>#VALUE!</v>
      </c>
      <c r="L192" s="8" t="e" cm="1">
        <f t="array" ref="L192">IF(_xll.DE(H192)&gt;0,_xll.MW(H192)/(602.2*_xll.DE(H192)),"")/B192</f>
        <v>#VALUE!</v>
      </c>
      <c r="N192" s="1" t="str">
        <f t="shared" si="42"/>
        <v/>
      </c>
      <c r="O192" s="1" t="str">
        <f t="shared" si="43"/>
        <v/>
      </c>
      <c r="Q192" s="1" t="str">
        <f t="shared" si="44"/>
        <v/>
      </c>
      <c r="R192" s="1" t="str">
        <f t="shared" si="45"/>
        <v/>
      </c>
      <c r="T192" s="1" t="str">
        <f t="shared" si="49"/>
        <v/>
      </c>
      <c r="U192" s="1" t="str">
        <f t="shared" si="46"/>
        <v/>
      </c>
      <c r="W192" s="8" t="str">
        <f t="shared" si="47"/>
        <v/>
      </c>
      <c r="X192" s="8" t="str">
        <f t="shared" si="48"/>
        <v/>
      </c>
    </row>
    <row r="193" spans="1:24">
      <c r="A193" s="4" t="s">
        <v>258</v>
      </c>
      <c r="B193" s="4">
        <v>1</v>
      </c>
      <c r="C193" s="1" cm="1">
        <f t="array" ref="C193">_xll.H($A193,25)/$B193</f>
        <v>-190.37200000000001</v>
      </c>
      <c r="D193" s="1" cm="1">
        <f t="array" ref="D193">_xll.S($A193,25)/$B193</f>
        <v>129.70399201965333</v>
      </c>
      <c r="E193" s="1" cm="1">
        <f t="array" ref="E193">_xll.CP($A193,25)/$B193</f>
        <v>101.4977286437294</v>
      </c>
      <c r="F193" s="8" t="e" cm="1">
        <f t="array" ref="F193">IF(_xll.DE(A193)&gt;0,_xll.MW(A193)/(602.2*_xll.DE(A193)),"")/$B193</f>
        <v>#VALUE!</v>
      </c>
      <c r="H193" s="4" t="s">
        <v>1412</v>
      </c>
      <c r="I193" s="1" t="e" cm="1">
        <f t="array" ref="I193">_xll.H($H193,25)/$B193</f>
        <v>#VALUE!</v>
      </c>
      <c r="J193" s="1" t="e" cm="1">
        <f t="array" ref="J193">_xll.S($H193,25)/$B193</f>
        <v>#VALUE!</v>
      </c>
      <c r="K193" s="1" t="e" cm="1">
        <f t="array" ref="K193">_xll.CP($H193,25)/$B193</f>
        <v>#VALUE!</v>
      </c>
      <c r="L193" s="8" t="e" cm="1">
        <f t="array" ref="L193">IF(_xll.DE(H193)&gt;0,_xll.MW(H193)/(602.2*_xll.DE(H193)),"")/B193</f>
        <v>#VALUE!</v>
      </c>
      <c r="N193" s="1" t="str">
        <f t="shared" si="42"/>
        <v/>
      </c>
      <c r="O193" s="1" t="str">
        <f t="shared" si="43"/>
        <v/>
      </c>
      <c r="Q193" s="1" t="str">
        <f t="shared" si="44"/>
        <v/>
      </c>
      <c r="R193" s="1" t="str">
        <f t="shared" si="45"/>
        <v/>
      </c>
      <c r="T193" s="1" t="str">
        <f t="shared" si="49"/>
        <v/>
      </c>
      <c r="U193" s="1" t="str">
        <f t="shared" si="46"/>
        <v/>
      </c>
      <c r="W193" s="8" t="str">
        <f t="shared" si="47"/>
        <v/>
      </c>
      <c r="X193" s="8" t="str">
        <f t="shared" si="48"/>
        <v/>
      </c>
    </row>
    <row r="194" spans="1:24">
      <c r="A194" s="4" t="s">
        <v>415</v>
      </c>
      <c r="B194" s="4">
        <v>1</v>
      </c>
      <c r="C194" s="1" cm="1">
        <f t="array" ref="C194">_xll.H($A194,25)/$B194</f>
        <v>-292.88</v>
      </c>
      <c r="D194" s="1" cm="1">
        <f t="array" ref="D194">_xll.S($A194,25)/$B194</f>
        <v>150.624</v>
      </c>
      <c r="E194" s="1" cm="1">
        <f t="array" ref="E194">_xll.CP($A194,25)/$B194</f>
        <v>102.23072927420463</v>
      </c>
      <c r="F194" s="8" t="e" cm="1">
        <f t="array" ref="F194">IF(_xll.DE(A194)&gt;0,_xll.MW(A194)/(602.2*_xll.DE(A194)),"")/$B194</f>
        <v>#VALUE!</v>
      </c>
      <c r="H194" s="4" t="s">
        <v>1413</v>
      </c>
      <c r="I194" s="1" t="e" cm="1">
        <f t="array" ref="I194">_xll.H($H194,25)/$B194</f>
        <v>#VALUE!</v>
      </c>
      <c r="J194" s="1" t="e" cm="1">
        <f t="array" ref="J194">_xll.S($H194,25)/$B194</f>
        <v>#VALUE!</v>
      </c>
      <c r="K194" s="1" t="e" cm="1">
        <f t="array" ref="K194">_xll.CP($H194,25)/$B194</f>
        <v>#VALUE!</v>
      </c>
      <c r="L194" s="8" t="e" cm="1">
        <f t="array" ref="L194">IF(_xll.DE(H194)&gt;0,_xll.MW(H194)/(602.2*_xll.DE(H194)),"")/B194</f>
        <v>#VALUE!</v>
      </c>
      <c r="N194" s="1" t="str">
        <f t="shared" ref="N194:N247" si="50">IF(AND(ISNUMBER(D194),ISNUMBER(J194)),D194,"")</f>
        <v/>
      </c>
      <c r="O194" s="1" t="str">
        <f t="shared" ref="O194:O247" si="51">IF(AND(ISNUMBER(D194),ISNUMBER(J194)),J194,"")</f>
        <v/>
      </c>
      <c r="Q194" s="1" t="str">
        <f t="shared" si="44"/>
        <v/>
      </c>
      <c r="R194" s="1" t="str">
        <f t="shared" si="45"/>
        <v/>
      </c>
      <c r="T194" s="1" t="str">
        <f t="shared" si="49"/>
        <v/>
      </c>
      <c r="U194" s="1" t="str">
        <f t="shared" si="46"/>
        <v/>
      </c>
      <c r="W194" s="8" t="str">
        <f t="shared" si="47"/>
        <v/>
      </c>
      <c r="X194" s="8" t="str">
        <f t="shared" si="48"/>
        <v/>
      </c>
    </row>
    <row r="195" spans="1:24">
      <c r="A195" s="4" t="s">
        <v>138</v>
      </c>
      <c r="B195" s="4">
        <v>1</v>
      </c>
      <c r="C195" s="1" cm="1">
        <f t="array" ref="C195">_xll.H($A195,25)/$B195</f>
        <v>-962.32</v>
      </c>
      <c r="D195" s="1" cm="1">
        <f t="array" ref="D195">_xll.S($A195,25)/$B195</f>
        <v>150.624</v>
      </c>
      <c r="E195" s="1" cm="1">
        <f t="array" ref="E195">_xll.CP($A195,25)/$B195</f>
        <v>103.11784801540297</v>
      </c>
      <c r="F195" s="8" t="e" cm="1">
        <f t="array" ref="F195">IF(_xll.DE(A195)&gt;0,_xll.MW(A195)/(602.2*_xll.DE(A195)),"")/$B195</f>
        <v>#VALUE!</v>
      </c>
      <c r="H195" s="4" t="s">
        <v>1414</v>
      </c>
      <c r="I195" s="1" t="e" cm="1">
        <f t="array" ref="I195">_xll.H($H195,25)/$B195</f>
        <v>#VALUE!</v>
      </c>
      <c r="J195" s="1" t="e" cm="1">
        <f t="array" ref="J195">_xll.S($H195,25)/$B195</f>
        <v>#VALUE!</v>
      </c>
      <c r="K195" s="1" t="e" cm="1">
        <f t="array" ref="K195">_xll.CP($H195,25)/$B195</f>
        <v>#VALUE!</v>
      </c>
      <c r="L195" s="8" t="e" cm="1">
        <f t="array" ref="L195">IF(_xll.DE(H195)&gt;0,_xll.MW(H195)/(602.2*_xll.DE(H195)),"")/B195</f>
        <v>#VALUE!</v>
      </c>
      <c r="N195" s="1" t="str">
        <f t="shared" si="50"/>
        <v/>
      </c>
      <c r="O195" s="1" t="str">
        <f t="shared" si="51"/>
        <v/>
      </c>
      <c r="Q195" s="1" t="str">
        <f t="shared" ref="Q195:Q247" si="52">IF(AND(ISNUMBER(C195),ISNUMBER(I195)),C195,"")</f>
        <v/>
      </c>
      <c r="R195" s="1" t="str">
        <f t="shared" ref="R195:R247" si="53">IF(AND(ISNUMBER(C195),ISNUMBER(I195)),I195,"")</f>
        <v/>
      </c>
      <c r="T195" s="1" t="str">
        <f t="shared" si="49"/>
        <v/>
      </c>
      <c r="U195" s="1" t="str">
        <f t="shared" ref="U195:U247" si="54">IF(AND(ISNUMBER(E195),ISNUMBER(K195)),K195,"")</f>
        <v/>
      </c>
      <c r="W195" s="8" t="str">
        <f t="shared" ref="W195:W247" si="55">IF(AND(ISNUMBER(F195),ISNUMBER(L195)),F195,"")</f>
        <v/>
      </c>
      <c r="X195" s="8" t="str">
        <f t="shared" ref="X195:X247" si="56">IF(AND(ISNUMBER(F195),ISNUMBER(L195)),L195,"")</f>
        <v/>
      </c>
    </row>
    <row r="196" spans="1:24">
      <c r="A196" s="4" t="s">
        <v>49</v>
      </c>
      <c r="B196" s="4">
        <v>1</v>
      </c>
      <c r="C196" s="1" cm="1">
        <f t="array" ref="C196">_xll.H($A196,25)/$B196</f>
        <v>-460.24</v>
      </c>
      <c r="D196" s="1" cm="1">
        <f t="array" ref="D196">_xll.S($A196,25)/$B196</f>
        <v>163.17600000000002</v>
      </c>
      <c r="E196" s="1" cm="1">
        <f t="array" ref="E196">_xll.CP($A196,25)/$B196</f>
        <v>103.21777423586808</v>
      </c>
      <c r="F196" s="8" t="e" cm="1">
        <f t="array" ref="F196">IF(_xll.DE(A196)&gt;0,_xll.MW(A196)/(602.2*_xll.DE(A196)),"")/$B196</f>
        <v>#VALUE!</v>
      </c>
      <c r="H196" s="4" t="s">
        <v>1415</v>
      </c>
      <c r="I196" s="1" t="e" cm="1">
        <f t="array" ref="I196">_xll.H($H196,25)/$B196</f>
        <v>#VALUE!</v>
      </c>
      <c r="J196" s="1" t="e" cm="1">
        <f t="array" ref="J196">_xll.S($H196,25)/$B196</f>
        <v>#VALUE!</v>
      </c>
      <c r="K196" s="1" t="e" cm="1">
        <f t="array" ref="K196">_xll.CP($H196,25)/$B196</f>
        <v>#VALUE!</v>
      </c>
      <c r="L196" s="8" t="e" cm="1">
        <f t="array" ref="L196">IF(_xll.DE(H196)&gt;0,_xll.MW(H196)/(602.2*_xll.DE(H196)),"")/B196</f>
        <v>#VALUE!</v>
      </c>
      <c r="N196" s="1" t="str">
        <f t="shared" si="50"/>
        <v/>
      </c>
      <c r="O196" s="1" t="str">
        <f t="shared" si="51"/>
        <v/>
      </c>
      <c r="Q196" s="1" t="str">
        <f t="shared" si="52"/>
        <v/>
      </c>
      <c r="R196" s="1" t="str">
        <f t="shared" si="53"/>
        <v/>
      </c>
      <c r="T196" s="1" t="str">
        <f t="shared" si="49"/>
        <v/>
      </c>
      <c r="U196" s="1" t="str">
        <f t="shared" si="54"/>
        <v/>
      </c>
      <c r="W196" s="8" t="str">
        <f t="shared" si="55"/>
        <v/>
      </c>
      <c r="X196" s="8" t="str">
        <f t="shared" si="56"/>
        <v/>
      </c>
    </row>
    <row r="197" spans="1:24">
      <c r="A197" s="4" t="s">
        <v>160</v>
      </c>
      <c r="B197" s="4">
        <v>1</v>
      </c>
      <c r="C197" s="1" cm="1">
        <f t="array" ref="C197">_xll.H($A197,25)/$B197</f>
        <v>-1020.8960000000001</v>
      </c>
      <c r="D197" s="1" cm="1">
        <f t="array" ref="D197">_xll.S($A197,25)/$B197</f>
        <v>158.99200000000002</v>
      </c>
      <c r="E197" s="1" cm="1">
        <f t="array" ref="E197">_xll.CP($A197,25)/$B197</f>
        <v>103.55559287420465</v>
      </c>
      <c r="F197" s="8" t="e" cm="1">
        <f t="array" ref="F197">IF(_xll.DE(A197)&gt;0,_xll.MW(A197)/(602.2*_xll.DE(A197)),"")/$B197</f>
        <v>#VALUE!</v>
      </c>
      <c r="H197" s="4" t="s">
        <v>1416</v>
      </c>
      <c r="I197" s="1" t="e" cm="1">
        <f t="array" ref="I197">_xll.H($H197,25)/$B197</f>
        <v>#VALUE!</v>
      </c>
      <c r="J197" s="1" t="e" cm="1">
        <f t="array" ref="J197">_xll.S($H197,25)/$B197</f>
        <v>#VALUE!</v>
      </c>
      <c r="K197" s="1" t="e" cm="1">
        <f t="array" ref="K197">_xll.CP($H197,25)/$B197</f>
        <v>#VALUE!</v>
      </c>
      <c r="L197" s="8" t="e" cm="1">
        <f t="array" ref="L197">IF(_xll.DE(H197)&gt;0,_xll.MW(H197)/(602.2*_xll.DE(H197)),"")/B197</f>
        <v>#VALUE!</v>
      </c>
      <c r="N197" s="1" t="str">
        <f t="shared" si="50"/>
        <v/>
      </c>
      <c r="O197" s="1" t="str">
        <f t="shared" si="51"/>
        <v/>
      </c>
      <c r="Q197" s="1" t="str">
        <f t="shared" si="52"/>
        <v/>
      </c>
      <c r="R197" s="1" t="str">
        <f t="shared" si="53"/>
        <v/>
      </c>
      <c r="T197" s="1" t="str">
        <f t="shared" si="49"/>
        <v/>
      </c>
      <c r="U197" s="1" t="str">
        <f t="shared" si="54"/>
        <v/>
      </c>
      <c r="W197" s="8" t="str">
        <f t="shared" si="55"/>
        <v/>
      </c>
      <c r="X197" s="8" t="str">
        <f t="shared" si="56"/>
        <v/>
      </c>
    </row>
    <row r="198" spans="1:24">
      <c r="A198" s="4" t="s">
        <v>201</v>
      </c>
      <c r="B198" s="4">
        <v>1</v>
      </c>
      <c r="C198" s="1" cm="1">
        <f t="array" ref="C198">_xll.H($A198,25)/$B198</f>
        <v>-1243.4839572753906</v>
      </c>
      <c r="D198" s="1" cm="1">
        <f t="array" ref="D198">_xll.S($A198,25)/$B198</f>
        <v>150.624</v>
      </c>
      <c r="E198" s="1" cm="1">
        <f t="array" ref="E198">_xll.CP($A198,25)/$B198</f>
        <v>107.80892056953007</v>
      </c>
      <c r="F198" s="8" t="e" cm="1">
        <f t="array" ref="F198">IF(_xll.DE(A198)&gt;0,_xll.MW(A198)/(602.2*_xll.DE(A198)),"")/$B198</f>
        <v>#VALUE!</v>
      </c>
      <c r="H198" s="4" t="s">
        <v>1417</v>
      </c>
      <c r="I198" s="1" t="e" cm="1">
        <f t="array" ref="I198">_xll.H($H198,25)/$B198</f>
        <v>#VALUE!</v>
      </c>
      <c r="J198" s="1" t="e" cm="1">
        <f t="array" ref="J198">_xll.S($H198,25)/$B198</f>
        <v>#VALUE!</v>
      </c>
      <c r="K198" s="1" t="e" cm="1">
        <f t="array" ref="K198">_xll.CP($H198,25)/$B198</f>
        <v>#VALUE!</v>
      </c>
      <c r="L198" s="8" t="e" cm="1">
        <f t="array" ref="L198">IF(_xll.DE(H198)&gt;0,_xll.MW(H198)/(602.2*_xll.DE(H198)),"")/B198</f>
        <v>#VALUE!</v>
      </c>
      <c r="N198" s="1" t="str">
        <f t="shared" si="50"/>
        <v/>
      </c>
      <c r="O198" s="1" t="str">
        <f t="shared" si="51"/>
        <v/>
      </c>
      <c r="Q198" s="1" t="str">
        <f t="shared" si="52"/>
        <v/>
      </c>
      <c r="R198" s="1" t="str">
        <f t="shared" si="53"/>
        <v/>
      </c>
      <c r="T198" s="1" t="str">
        <f t="shared" si="49"/>
        <v/>
      </c>
      <c r="U198" s="1" t="str">
        <f t="shared" si="54"/>
        <v/>
      </c>
      <c r="W198" s="8" t="str">
        <f t="shared" si="55"/>
        <v/>
      </c>
      <c r="X198" s="8" t="str">
        <f t="shared" si="56"/>
        <v/>
      </c>
    </row>
    <row r="199" spans="1:24">
      <c r="A199" s="4" t="s">
        <v>159</v>
      </c>
      <c r="B199" s="4">
        <v>1</v>
      </c>
      <c r="C199" s="1" cm="1">
        <f t="array" ref="C199">_xll.H($A199,25)/$B199</f>
        <v>-616.00002343749998</v>
      </c>
      <c r="D199" s="1" cm="1">
        <f t="array" ref="D199">_xll.S($A199,25)/$B199</f>
        <v>163.79999926757813</v>
      </c>
      <c r="E199" s="1" cm="1">
        <f t="array" ref="E199">_xll.CP($A199,25)/$B199</f>
        <v>112.30063558788379</v>
      </c>
      <c r="F199" s="8" t="e" cm="1">
        <f t="array" ref="F199">IF(_xll.DE(A199)&gt;0,_xll.MW(A199)/(602.2*_xll.DE(A199)),"")/$B199</f>
        <v>#VALUE!</v>
      </c>
      <c r="H199" s="4" t="s">
        <v>1418</v>
      </c>
      <c r="I199" s="1" t="e" cm="1">
        <f t="array" ref="I199">_xll.H($H199,25)/$B199</f>
        <v>#VALUE!</v>
      </c>
      <c r="J199" s="1" t="e" cm="1">
        <f t="array" ref="J199">_xll.S($H199,25)/$B199</f>
        <v>#VALUE!</v>
      </c>
      <c r="K199" s="1" t="e" cm="1">
        <f t="array" ref="K199">_xll.CP($H199,25)/$B199</f>
        <v>#VALUE!</v>
      </c>
      <c r="L199" s="8" t="e" cm="1">
        <f t="array" ref="L199">IF(_xll.DE(H199)&gt;0,_xll.MW(H199)/(602.2*_xll.DE(H199)),"")/B199</f>
        <v>#VALUE!</v>
      </c>
      <c r="N199" s="1" t="str">
        <f t="shared" si="50"/>
        <v/>
      </c>
      <c r="O199" s="1" t="str">
        <f t="shared" si="51"/>
        <v/>
      </c>
      <c r="Q199" s="1" t="str">
        <f t="shared" si="52"/>
        <v/>
      </c>
      <c r="R199" s="1" t="str">
        <f t="shared" si="53"/>
        <v/>
      </c>
      <c r="T199" s="1" t="str">
        <f t="shared" si="49"/>
        <v/>
      </c>
      <c r="U199" s="1" t="str">
        <f t="shared" si="54"/>
        <v/>
      </c>
      <c r="W199" s="8" t="str">
        <f t="shared" si="55"/>
        <v/>
      </c>
      <c r="X199" s="8" t="str">
        <f t="shared" si="56"/>
        <v/>
      </c>
    </row>
    <row r="200" spans="1:24">
      <c r="A200" s="4" t="s">
        <v>272</v>
      </c>
      <c r="B200" s="4">
        <v>1</v>
      </c>
      <c r="C200" s="1" cm="1">
        <f t="array" ref="C200">_xll.H($A200,25)/$B200</f>
        <v>-1052.9999770507814</v>
      </c>
      <c r="D200" s="1" cm="1">
        <f t="array" ref="D200">_xll.S($A200,25)/$B200</f>
        <v>169.94540887451171</v>
      </c>
      <c r="E200" s="1" cm="1">
        <f t="array" ref="E200">_xll.CP($A200,25)/$B200</f>
        <v>112.36125374077828</v>
      </c>
      <c r="F200" s="8" t="e" cm="1">
        <f t="array" ref="F200">IF(_xll.DE(A200)&gt;0,_xll.MW(A200)/(602.2*_xll.DE(A200)),"")/$B200</f>
        <v>#VALUE!</v>
      </c>
      <c r="H200" s="4" t="s">
        <v>1419</v>
      </c>
      <c r="I200" s="1" t="e" cm="1">
        <f t="array" ref="I200">_xll.H($H200,25)/$B200</f>
        <v>#VALUE!</v>
      </c>
      <c r="J200" s="1" t="e" cm="1">
        <f t="array" ref="J200">_xll.S($H200,25)/$B200</f>
        <v>#VALUE!</v>
      </c>
      <c r="K200" s="1" t="e" cm="1">
        <f t="array" ref="K200">_xll.CP($H200,25)/$B200</f>
        <v>#VALUE!</v>
      </c>
      <c r="L200" s="8" t="e" cm="1">
        <f t="array" ref="L200">IF(_xll.DE(H200)&gt;0,_xll.MW(H200)/(602.2*_xll.DE(H200)),"")/B200</f>
        <v>#VALUE!</v>
      </c>
      <c r="N200" s="1" t="str">
        <f t="shared" si="50"/>
        <v/>
      </c>
      <c r="O200" s="1" t="str">
        <f t="shared" si="51"/>
        <v/>
      </c>
      <c r="Q200" s="1" t="str">
        <f t="shared" si="52"/>
        <v/>
      </c>
      <c r="R200" s="1" t="str">
        <f t="shared" si="53"/>
        <v/>
      </c>
      <c r="T200" s="1" t="str">
        <f t="shared" si="49"/>
        <v/>
      </c>
      <c r="U200" s="1" t="str">
        <f t="shared" si="54"/>
        <v/>
      </c>
      <c r="W200" s="8" t="str">
        <f t="shared" si="55"/>
        <v/>
      </c>
      <c r="X200" s="8" t="str">
        <f t="shared" si="56"/>
        <v/>
      </c>
    </row>
    <row r="201" spans="1:24">
      <c r="A201" s="4" t="s">
        <v>245</v>
      </c>
      <c r="B201" s="4">
        <v>1</v>
      </c>
      <c r="C201" s="1" cm="1">
        <f t="array" ref="C201">_xll.H($A201,25)/$B201</f>
        <v>-221.19971212768556</v>
      </c>
      <c r="D201" s="1" cm="1">
        <f t="array" ref="D201">_xll.S($A201,25)/$B201</f>
        <v>153.30180532836914</v>
      </c>
      <c r="E201" s="1" cm="1">
        <f t="array" ref="E201">_xll.CP($A201,25)/$B201</f>
        <v>115.00140031433106</v>
      </c>
      <c r="F201" s="8" t="e" cm="1">
        <f t="array" ref="F201">IF(_xll.DE(A201)&gt;0,_xll.MW(A201)/(602.2*_xll.DE(A201)),"")/$B201</f>
        <v>#VALUE!</v>
      </c>
      <c r="H201" s="4" t="s">
        <v>1420</v>
      </c>
      <c r="I201" s="1" t="e" cm="1">
        <f t="array" ref="I201">_xll.H($H201,25)/$B201</f>
        <v>#VALUE!</v>
      </c>
      <c r="J201" s="1" t="e" cm="1">
        <f t="array" ref="J201">_xll.S($H201,25)/$B201</f>
        <v>#VALUE!</v>
      </c>
      <c r="K201" s="1" t="e" cm="1">
        <f t="array" ref="K201">_xll.CP($H201,25)/$B201</f>
        <v>#VALUE!</v>
      </c>
      <c r="L201" s="8" t="e" cm="1">
        <f t="array" ref="L201">IF(_xll.DE(H201)&gt;0,_xll.MW(H201)/(602.2*_xll.DE(H201)),"")/B201</f>
        <v>#VALUE!</v>
      </c>
      <c r="N201" s="1" t="str">
        <f t="shared" si="50"/>
        <v/>
      </c>
      <c r="O201" s="1" t="str">
        <f t="shared" si="51"/>
        <v/>
      </c>
      <c r="Q201" s="1" t="str">
        <f t="shared" si="52"/>
        <v/>
      </c>
      <c r="R201" s="1" t="str">
        <f t="shared" si="53"/>
        <v/>
      </c>
      <c r="T201" s="1" t="str">
        <f t="shared" si="49"/>
        <v/>
      </c>
      <c r="U201" s="1" t="str">
        <f t="shared" si="54"/>
        <v/>
      </c>
      <c r="W201" s="8" t="str">
        <f t="shared" si="55"/>
        <v/>
      </c>
      <c r="X201" s="8" t="str">
        <f t="shared" si="56"/>
        <v/>
      </c>
    </row>
    <row r="202" spans="1:24">
      <c r="A202" s="4" t="s">
        <v>300</v>
      </c>
      <c r="B202" s="4">
        <v>1</v>
      </c>
      <c r="C202" s="1" cm="1">
        <f t="array" ref="C202">_xll.H($A202,25)/$B202</f>
        <v>-966.62951489257819</v>
      </c>
      <c r="D202" s="1" cm="1">
        <f t="array" ref="D202">_xll.S($A202,25)/$B202</f>
        <v>137.23500527954101</v>
      </c>
      <c r="E202" s="1" cm="1">
        <f t="array" ref="E202">_xll.CP($A202,25)/$B202</f>
        <v>115.26740083963561</v>
      </c>
      <c r="F202" s="8" t="e" cm="1">
        <f t="array" ref="F202">IF(_xll.DE(A202)&gt;0,_xll.MW(A202)/(602.2*_xll.DE(A202)),"")/$B202</f>
        <v>#VALUE!</v>
      </c>
      <c r="H202" s="4" t="s">
        <v>1421</v>
      </c>
      <c r="I202" s="1" t="e" cm="1">
        <f t="array" ref="I202">_xll.H($H202,25)/$B202</f>
        <v>#VALUE!</v>
      </c>
      <c r="J202" s="1" t="e" cm="1">
        <f t="array" ref="J202">_xll.S($H202,25)/$B202</f>
        <v>#VALUE!</v>
      </c>
      <c r="K202" s="1" t="e" cm="1">
        <f t="array" ref="K202">_xll.CP($H202,25)/$B202</f>
        <v>#VALUE!</v>
      </c>
      <c r="L202" s="8" t="e" cm="1">
        <f t="array" ref="L202">IF(_xll.DE(H202)&gt;0,_xll.MW(H202)/(602.2*_xll.DE(H202)),"")/B202</f>
        <v>#VALUE!</v>
      </c>
      <c r="N202" s="1" t="str">
        <f t="shared" si="50"/>
        <v/>
      </c>
      <c r="O202" s="1" t="str">
        <f t="shared" si="51"/>
        <v/>
      </c>
      <c r="Q202" s="1" t="str">
        <f t="shared" si="52"/>
        <v/>
      </c>
      <c r="R202" s="1" t="str">
        <f t="shared" si="53"/>
        <v/>
      </c>
      <c r="T202" s="1" t="str">
        <f t="shared" si="49"/>
        <v/>
      </c>
      <c r="U202" s="1" t="str">
        <f t="shared" si="54"/>
        <v/>
      </c>
      <c r="W202" s="8" t="str">
        <f t="shared" si="55"/>
        <v/>
      </c>
      <c r="X202" s="8" t="str">
        <f t="shared" si="56"/>
        <v/>
      </c>
    </row>
    <row r="203" spans="1:24">
      <c r="A203" s="4" t="s">
        <v>128</v>
      </c>
      <c r="B203" s="4">
        <v>1</v>
      </c>
      <c r="C203" s="1" cm="1">
        <f t="array" ref="C203">_xll.H($A203,25)/$B203</f>
        <v>-1140.000056640625</v>
      </c>
      <c r="D203" s="1" cm="1">
        <f t="array" ref="D203">_xll.S($A203,25)/$B203</f>
        <v>170.69999853515625</v>
      </c>
      <c r="E203" s="1" cm="1">
        <f t="array" ref="E203">_xll.CP($A203,25)/$B203</f>
        <v>116.93482601325259</v>
      </c>
      <c r="F203" s="8" t="e" cm="1">
        <f t="array" ref="F203">IF(_xll.DE(A203)&gt;0,_xll.MW(A203)/(602.2*_xll.DE(A203)),"")/$B203</f>
        <v>#VALUE!</v>
      </c>
      <c r="H203" s="4" t="s">
        <v>1422</v>
      </c>
      <c r="I203" s="1" t="e" cm="1">
        <f t="array" ref="I203">_xll.H($H203,25)/$B203</f>
        <v>#VALUE!</v>
      </c>
      <c r="J203" s="1" t="e" cm="1">
        <f t="array" ref="J203">_xll.S($H203,25)/$B203</f>
        <v>#VALUE!</v>
      </c>
      <c r="K203" s="1" t="e" cm="1">
        <f t="array" ref="K203">_xll.CP($H203,25)/$B203</f>
        <v>#VALUE!</v>
      </c>
      <c r="L203" s="8" t="e" cm="1">
        <f t="array" ref="L203">IF(_xll.DE(H203)&gt;0,_xll.MW(H203)/(602.2*_xll.DE(H203)),"")/B203</f>
        <v>#VALUE!</v>
      </c>
      <c r="N203" s="1" t="str">
        <f t="shared" si="50"/>
        <v/>
      </c>
      <c r="O203" s="1" t="str">
        <f t="shared" si="51"/>
        <v/>
      </c>
      <c r="Q203" s="1" t="str">
        <f t="shared" si="52"/>
        <v/>
      </c>
      <c r="R203" s="1" t="str">
        <f t="shared" si="53"/>
        <v/>
      </c>
      <c r="T203" s="1" t="str">
        <f t="shared" si="49"/>
        <v/>
      </c>
      <c r="U203" s="1" t="str">
        <f t="shared" si="54"/>
        <v/>
      </c>
      <c r="W203" s="8" t="str">
        <f t="shared" si="55"/>
        <v/>
      </c>
      <c r="X203" s="8" t="str">
        <f t="shared" si="56"/>
        <v/>
      </c>
    </row>
    <row r="204" spans="1:24">
      <c r="A204" s="4" t="s">
        <v>241</v>
      </c>
      <c r="B204" s="4">
        <v>1</v>
      </c>
      <c r="C204" s="1" cm="1">
        <f t="array" ref="C204">_xll.H($A204,25)/$B204</f>
        <v>-943.40830212402352</v>
      </c>
      <c r="D204" s="1" cm="1">
        <f t="array" ref="D204">_xll.S($A204,25)/$B204</f>
        <v>212.12880319213869</v>
      </c>
      <c r="E204" s="1" cm="1">
        <f t="array" ref="E204">_xll.CP($A204,25)/$B204</f>
        <v>117.57039361572267</v>
      </c>
      <c r="F204" s="8" t="e" cm="1">
        <f t="array" ref="F204">IF(_xll.DE(A204)&gt;0,_xll.MW(A204)/(602.2*_xll.DE(A204)),"")/$B204</f>
        <v>#VALUE!</v>
      </c>
      <c r="H204" s="4" t="s">
        <v>1423</v>
      </c>
      <c r="I204" s="1" t="e" cm="1">
        <f t="array" ref="I204">_xll.H($H204,25)/$B204</f>
        <v>#VALUE!</v>
      </c>
      <c r="J204" s="1" t="e" cm="1">
        <f t="array" ref="J204">_xll.S($H204,25)/$B204</f>
        <v>#VALUE!</v>
      </c>
      <c r="K204" s="1" t="e" cm="1">
        <f t="array" ref="K204">_xll.CP($H204,25)/$B204</f>
        <v>#VALUE!</v>
      </c>
      <c r="L204" s="8" t="e" cm="1">
        <f t="array" ref="L204">IF(_xll.DE(H204)&gt;0,_xll.MW(H204)/(602.2*_xll.DE(H204)),"")/B204</f>
        <v>#VALUE!</v>
      </c>
      <c r="N204" s="1" t="str">
        <f t="shared" si="50"/>
        <v/>
      </c>
      <c r="O204" s="1" t="str">
        <f t="shared" si="51"/>
        <v/>
      </c>
      <c r="Q204" s="1" t="str">
        <f t="shared" si="52"/>
        <v/>
      </c>
      <c r="R204" s="1" t="str">
        <f t="shared" si="53"/>
        <v/>
      </c>
      <c r="T204" s="1" t="str">
        <f t="shared" si="49"/>
        <v/>
      </c>
      <c r="U204" s="1" t="str">
        <f t="shared" si="54"/>
        <v/>
      </c>
      <c r="W204" s="8" t="str">
        <f t="shared" si="55"/>
        <v/>
      </c>
      <c r="X204" s="8" t="str">
        <f t="shared" si="56"/>
        <v/>
      </c>
    </row>
    <row r="205" spans="1:24">
      <c r="A205" s="1" t="s">
        <v>341</v>
      </c>
      <c r="B205" s="4">
        <v>1</v>
      </c>
      <c r="C205" s="1" cm="1">
        <f t="array" ref="C205">_xll.H($A205,25)/$B205</f>
        <v>-1164.8260852050782</v>
      </c>
      <c r="D205" s="1" cm="1">
        <f t="array" ref="D205">_xll.S($A205,25)/$B205</f>
        <v>167.36</v>
      </c>
      <c r="E205" s="1" cm="1">
        <f t="array" ref="E205">_xll.CP($A205,25)/$B205</f>
        <v>117.98880319213868</v>
      </c>
      <c r="F205" s="8" t="e" cm="1">
        <f t="array" ref="F205">IF(_xll.DE(A205)&gt;0,_xll.MW(A205)/(602.2*_xll.DE(A205)),"")/$B205</f>
        <v>#VALUE!</v>
      </c>
      <c r="H205" s="1" t="s">
        <v>1424</v>
      </c>
      <c r="I205" s="1" cm="1">
        <f t="array" ref="I205">_xll.H($H205,25)/$B205</f>
        <v>-924.66399999999999</v>
      </c>
      <c r="J205" s="1" cm="1">
        <f t="array" ref="J205">_xll.S($H205,25)/$B205</f>
        <v>205.01600000000002</v>
      </c>
      <c r="K205" s="1" cm="1">
        <f t="array" ref="K205">_xll.CP($H205,25)/$B205</f>
        <v>0</v>
      </c>
      <c r="L205" s="8" t="e" cm="1">
        <f t="array" ref="L205">IF(_xll.DE(H205)&gt;0,_xll.MW(H205)/(602.2*_xll.DE(H205)),"")/B205</f>
        <v>#VALUE!</v>
      </c>
      <c r="N205" s="1">
        <f t="shared" si="50"/>
        <v>167.36</v>
      </c>
      <c r="O205" s="1">
        <f t="shared" si="51"/>
        <v>205.01600000000002</v>
      </c>
      <c r="Q205" s="1">
        <f t="shared" si="52"/>
        <v>-1164.8260852050782</v>
      </c>
      <c r="R205" s="1">
        <f t="shared" si="53"/>
        <v>-924.66399999999999</v>
      </c>
      <c r="T205" s="1">
        <f t="shared" si="49"/>
        <v>117.98880319213868</v>
      </c>
      <c r="U205" s="1">
        <f t="shared" si="54"/>
        <v>0</v>
      </c>
      <c r="W205" s="8" t="str">
        <f t="shared" si="55"/>
        <v/>
      </c>
      <c r="X205" s="8" t="str">
        <f t="shared" si="56"/>
        <v/>
      </c>
    </row>
    <row r="206" spans="1:24">
      <c r="A206" s="4" t="s">
        <v>196</v>
      </c>
      <c r="B206" s="4">
        <v>1</v>
      </c>
      <c r="C206" s="1" cm="1">
        <f t="array" ref="C206">_xll.H($A206,25)/$B206</f>
        <v>-1243.0000290527344</v>
      </c>
      <c r="D206" s="1" cm="1">
        <f t="array" ref="D206">_xll.S($A206,25)/$B206</f>
        <v>162.79999798583984</v>
      </c>
      <c r="E206" s="1" cm="1">
        <f t="array" ref="E206">_xll.CP($A206,25)/$B206</f>
        <v>118.80000543212891</v>
      </c>
      <c r="F206" s="8" t="e" cm="1">
        <f t="array" ref="F206">IF(_xll.DE(A206)&gt;0,_xll.MW(A206)/(602.2*_xll.DE(A206)),"")/$B206</f>
        <v>#VALUE!</v>
      </c>
      <c r="H206" s="4" t="s">
        <v>1578</v>
      </c>
      <c r="I206" s="1" t="e" cm="1">
        <f t="array" ref="I206">_xll.H($H206,25)/$B206</f>
        <v>#VALUE!</v>
      </c>
      <c r="J206" s="1" t="e" cm="1">
        <f t="array" ref="J206">_xll.S($H206,25)/$B206</f>
        <v>#VALUE!</v>
      </c>
      <c r="K206" s="1" t="e" cm="1">
        <f t="array" ref="K206">_xll.CP($H206,25)/$B206</f>
        <v>#VALUE!</v>
      </c>
      <c r="L206" s="8" t="e" cm="1">
        <f t="array" ref="L206">IF(_xll.DE(H206)&gt;0,_xll.MW(H206)/(602.2*_xll.DE(H206)),"")/B206</f>
        <v>#VALUE!</v>
      </c>
      <c r="N206" s="1" t="str">
        <f t="shared" si="50"/>
        <v/>
      </c>
      <c r="O206" s="1" t="str">
        <f t="shared" si="51"/>
        <v/>
      </c>
      <c r="Q206" s="1" t="str">
        <f t="shared" si="52"/>
        <v/>
      </c>
      <c r="R206" s="1" t="str">
        <f t="shared" si="53"/>
        <v/>
      </c>
      <c r="T206" s="1" t="str">
        <f t="shared" si="49"/>
        <v/>
      </c>
      <c r="U206" s="1" t="str">
        <f t="shared" si="54"/>
        <v/>
      </c>
      <c r="W206" s="8" t="str">
        <f t="shared" si="55"/>
        <v/>
      </c>
      <c r="X206" s="8" t="str">
        <f t="shared" si="56"/>
        <v/>
      </c>
    </row>
    <row r="207" spans="1:24">
      <c r="A207" s="4" t="s">
        <v>224</v>
      </c>
      <c r="B207" s="4">
        <v>1</v>
      </c>
      <c r="C207" s="1" cm="1">
        <f t="array" ref="C207">_xll.H($A207,25)/$B207</f>
        <v>-1466.0000275878906</v>
      </c>
      <c r="D207" s="1" cm="1">
        <f t="array" ref="D207">_xll.S($A207,25)/$B207</f>
        <v>174.10000927734376</v>
      </c>
      <c r="E207" s="1" cm="1">
        <f t="array" ref="E207">_xll.CP($A207,25)/$B207</f>
        <v>119.69999700927735</v>
      </c>
      <c r="F207" s="8" t="e" cm="1">
        <f t="array" ref="F207">IF(_xll.DE(A207)&gt;0,_xll.MW(A207)/(602.2*_xll.DE(A207)),"")/$B207</f>
        <v>#VALUE!</v>
      </c>
      <c r="H207" s="4" t="s">
        <v>1624</v>
      </c>
      <c r="I207" s="1" t="e" cm="1">
        <f t="array" ref="I207">_xll.H($H207,25)/$B207</f>
        <v>#VALUE!</v>
      </c>
      <c r="J207" s="1" t="e" cm="1">
        <f t="array" ref="J207">_xll.S($H207,25)/$B207</f>
        <v>#VALUE!</v>
      </c>
      <c r="K207" s="1" t="e" cm="1">
        <f t="array" ref="K207">_xll.CP($H207,25)/$B207</f>
        <v>#VALUE!</v>
      </c>
      <c r="L207" s="8" t="e" cm="1">
        <f t="array" ref="L207">IF(_xll.DE(H207)&gt;0,_xll.MW(H207)/(602.2*_xll.DE(H207)),"")/B207</f>
        <v>#VALUE!</v>
      </c>
      <c r="N207" s="1" t="str">
        <f t="shared" si="50"/>
        <v/>
      </c>
      <c r="O207" s="1" t="str">
        <f t="shared" si="51"/>
        <v/>
      </c>
      <c r="Q207" s="1" t="str">
        <f t="shared" si="52"/>
        <v/>
      </c>
      <c r="R207" s="1" t="str">
        <f t="shared" si="53"/>
        <v/>
      </c>
      <c r="T207" s="1" t="str">
        <f t="shared" si="49"/>
        <v/>
      </c>
      <c r="U207" s="1" t="str">
        <f t="shared" si="54"/>
        <v/>
      </c>
      <c r="W207" s="8" t="str">
        <f t="shared" si="55"/>
        <v/>
      </c>
      <c r="X207" s="8" t="str">
        <f t="shared" si="56"/>
        <v/>
      </c>
    </row>
    <row r="208" spans="1:24">
      <c r="A208" s="4" t="s">
        <v>228</v>
      </c>
      <c r="B208" s="4">
        <v>1</v>
      </c>
      <c r="C208" s="1" cm="1">
        <f t="array" ref="C208">_xll.H($A208,25)/$B208</f>
        <v>-951.70001000976561</v>
      </c>
      <c r="D208" s="1" cm="1">
        <f t="array" ref="D208">_xll.S($A208,25)/$B208</f>
        <v>139.10001229858398</v>
      </c>
      <c r="E208" s="1" cm="1">
        <f t="array" ref="E208">_xll.CP($A208,25)/$B208</f>
        <v>119.82000210785596</v>
      </c>
      <c r="F208" s="8" t="e" cm="1">
        <f t="array" ref="F208">IF(_xll.DE(A208)&gt;0,_xll.MW(A208)/(602.2*_xll.DE(A208)),"")/$B208</f>
        <v>#VALUE!</v>
      </c>
      <c r="H208" s="4" t="s">
        <v>1425</v>
      </c>
      <c r="I208" s="1" t="e" cm="1">
        <f t="array" ref="I208">_xll.H($H208,25)/$B208</f>
        <v>#VALUE!</v>
      </c>
      <c r="J208" s="1" t="e" cm="1">
        <f t="array" ref="J208">_xll.S($H208,25)/$B208</f>
        <v>#VALUE!</v>
      </c>
      <c r="K208" s="1" t="e" cm="1">
        <f t="array" ref="K208">_xll.CP($H208,25)/$B208</f>
        <v>#VALUE!</v>
      </c>
      <c r="L208" s="8" t="e" cm="1">
        <f t="array" ref="L208">IF(_xll.DE(H208)&gt;0,_xll.MW(H208)/(602.2*_xll.DE(H208)),"")/B208</f>
        <v>#VALUE!</v>
      </c>
      <c r="N208" s="1" t="str">
        <f t="shared" si="50"/>
        <v/>
      </c>
      <c r="O208" s="1" t="str">
        <f t="shared" si="51"/>
        <v/>
      </c>
      <c r="Q208" s="1" t="str">
        <f t="shared" si="52"/>
        <v/>
      </c>
      <c r="R208" s="1" t="str">
        <f t="shared" si="53"/>
        <v/>
      </c>
      <c r="T208" s="1" t="str">
        <f t="shared" si="49"/>
        <v/>
      </c>
      <c r="U208" s="1" t="str">
        <f t="shared" si="54"/>
        <v/>
      </c>
      <c r="W208" s="8" t="str">
        <f t="shared" si="55"/>
        <v/>
      </c>
      <c r="X208" s="8" t="str">
        <f t="shared" si="56"/>
        <v/>
      </c>
    </row>
    <row r="209" spans="1:24">
      <c r="A209" s="4" t="s">
        <v>145</v>
      </c>
      <c r="B209" s="4">
        <v>1</v>
      </c>
      <c r="C209" s="1" cm="1">
        <f t="array" ref="C209">_xll.H($A209,25)/$B209</f>
        <v>-707.51442553710945</v>
      </c>
      <c r="D209" s="1" cm="1">
        <f t="array" ref="D209">_xll.S($A209,25)/$B209</f>
        <v>192.464</v>
      </c>
      <c r="E209" s="1" cm="1">
        <f t="array" ref="E209">_xll.CP($A209,25)/$B209</f>
        <v>119.82049866235174</v>
      </c>
      <c r="F209" s="8" t="e" cm="1">
        <f t="array" ref="F209">IF(_xll.DE(A209)&gt;0,_xll.MW(A209)/(602.2*_xll.DE(A209)),"")/$B209</f>
        <v>#VALUE!</v>
      </c>
      <c r="H209" s="4" t="s">
        <v>1426</v>
      </c>
      <c r="I209" s="1" t="e" cm="1">
        <f t="array" ref="I209">_xll.H($H209,25)/$B209</f>
        <v>#VALUE!</v>
      </c>
      <c r="J209" s="1" t="e" cm="1">
        <f t="array" ref="J209">_xll.S($H209,25)/$B209</f>
        <v>#VALUE!</v>
      </c>
      <c r="K209" s="1" t="e" cm="1">
        <f t="array" ref="K209">_xll.CP($H209,25)/$B209</f>
        <v>#VALUE!</v>
      </c>
      <c r="L209" s="8" t="e" cm="1">
        <f t="array" ref="L209">IF(_xll.DE(H209)&gt;0,_xll.MW(H209)/(602.2*_xll.DE(H209)),"")/B209</f>
        <v>#VALUE!</v>
      </c>
      <c r="N209" s="1" t="str">
        <f t="shared" si="50"/>
        <v/>
      </c>
      <c r="O209" s="1" t="str">
        <f t="shared" si="51"/>
        <v/>
      </c>
      <c r="Q209" s="1" t="str">
        <f t="shared" si="52"/>
        <v/>
      </c>
      <c r="R209" s="1" t="str">
        <f t="shared" si="53"/>
        <v/>
      </c>
      <c r="T209" s="1" t="str">
        <f t="shared" si="49"/>
        <v/>
      </c>
      <c r="U209" s="1" t="str">
        <f t="shared" si="54"/>
        <v/>
      </c>
      <c r="W209" s="8" t="str">
        <f t="shared" si="55"/>
        <v/>
      </c>
      <c r="X209" s="8" t="str">
        <f t="shared" si="56"/>
        <v/>
      </c>
    </row>
    <row r="210" spans="1:24">
      <c r="A210" s="4" t="s">
        <v>127</v>
      </c>
      <c r="B210" s="4">
        <v>1</v>
      </c>
      <c r="C210" s="1" cm="1">
        <f t="array" ref="C210">_xll.H($A210,25)/$B210</f>
        <v>-685.99998547363282</v>
      </c>
      <c r="D210" s="1" cm="1">
        <f t="array" ref="D210">_xll.S($A210,25)/$B210</f>
        <v>183.99999642944337</v>
      </c>
      <c r="E210" s="1" cm="1">
        <f t="array" ref="E210">_xll.CP($A210,25)/$B210</f>
        <v>120.00064989509433</v>
      </c>
      <c r="F210" s="8" t="e" cm="1">
        <f t="array" ref="F210">IF(_xll.DE(A210)&gt;0,_xll.MW(A210)/(602.2*_xll.DE(A210)),"")/$B210</f>
        <v>#VALUE!</v>
      </c>
      <c r="H210" s="4" t="s">
        <v>1427</v>
      </c>
      <c r="I210" s="1" t="e" cm="1">
        <f t="array" ref="I210">_xll.H($H210,25)/$B210</f>
        <v>#VALUE!</v>
      </c>
      <c r="J210" s="1" t="e" cm="1">
        <f t="array" ref="J210">_xll.S($H210,25)/$B210</f>
        <v>#VALUE!</v>
      </c>
      <c r="K210" s="1" t="e" cm="1">
        <f t="array" ref="K210">_xll.CP($H210,25)/$B210</f>
        <v>#VALUE!</v>
      </c>
      <c r="L210" s="8" t="e" cm="1">
        <f t="array" ref="L210">IF(_xll.DE(H210)&gt;0,_xll.MW(H210)/(602.2*_xll.DE(H210)),"")/B210</f>
        <v>#VALUE!</v>
      </c>
      <c r="N210" s="1" t="str">
        <f t="shared" si="50"/>
        <v/>
      </c>
      <c r="O210" s="1" t="str">
        <f t="shared" si="51"/>
        <v/>
      </c>
      <c r="Q210" s="1" t="str">
        <f t="shared" si="52"/>
        <v/>
      </c>
      <c r="R210" s="1" t="str">
        <f t="shared" si="53"/>
        <v/>
      </c>
      <c r="T210" s="1" t="str">
        <f t="shared" si="49"/>
        <v/>
      </c>
      <c r="U210" s="1" t="str">
        <f t="shared" si="54"/>
        <v/>
      </c>
      <c r="W210" s="8" t="str">
        <f t="shared" si="55"/>
        <v/>
      </c>
      <c r="X210" s="8" t="str">
        <f t="shared" si="56"/>
        <v/>
      </c>
    </row>
    <row r="211" spans="1:24">
      <c r="A211" s="4" t="s">
        <v>99</v>
      </c>
      <c r="B211" s="4">
        <v>1</v>
      </c>
      <c r="C211" s="1" cm="1">
        <f t="array" ref="C211">_xll.H($A211,25)/$B211</f>
        <v>-1136.7929787597657</v>
      </c>
      <c r="D211" s="1" cm="1">
        <f t="array" ref="D211">_xll.S($A211,25)/$B211</f>
        <v>120.08080319213867</v>
      </c>
      <c r="E211" s="1" cm="1">
        <f t="array" ref="E211">_xll.CP($A211,25)/$B211</f>
        <v>120.10170372009277</v>
      </c>
      <c r="F211" s="8" t="e" cm="1">
        <f t="array" ref="F211">IF(_xll.DE(A211)&gt;0,_xll.MW(A211)/(602.2*_xll.DE(A211)),"")/$B211</f>
        <v>#VALUE!</v>
      </c>
      <c r="H211" s="4" t="s">
        <v>1428</v>
      </c>
      <c r="I211" s="1" t="e" cm="1">
        <f t="array" ref="I211">_xll.H($H211,25)/$B211</f>
        <v>#VALUE!</v>
      </c>
      <c r="J211" s="1" t="e" cm="1">
        <f t="array" ref="J211">_xll.S($H211,25)/$B211</f>
        <v>#VALUE!</v>
      </c>
      <c r="K211" s="1" t="e" cm="1">
        <f t="array" ref="K211">_xll.CP($H211,25)/$B211</f>
        <v>#VALUE!</v>
      </c>
      <c r="L211" s="8" t="e" cm="1">
        <f t="array" ref="L211">IF(_xll.DE(H211)&gt;0,_xll.MW(H211)/(602.2*_xll.DE(H211)),"")/B211</f>
        <v>#VALUE!</v>
      </c>
      <c r="N211" s="1" t="str">
        <f t="shared" si="50"/>
        <v/>
      </c>
      <c r="O211" s="1" t="str">
        <f t="shared" si="51"/>
        <v/>
      </c>
      <c r="Q211" s="1" t="str">
        <f t="shared" si="52"/>
        <v/>
      </c>
      <c r="R211" s="1" t="str">
        <f t="shared" si="53"/>
        <v/>
      </c>
      <c r="T211" s="1" t="str">
        <f t="shared" si="49"/>
        <v/>
      </c>
      <c r="U211" s="1" t="str">
        <f t="shared" si="54"/>
        <v/>
      </c>
      <c r="W211" s="8" t="str">
        <f t="shared" si="55"/>
        <v/>
      </c>
      <c r="X211" s="8" t="str">
        <f t="shared" si="56"/>
        <v/>
      </c>
    </row>
    <row r="212" spans="1:24">
      <c r="A212" s="1" t="s">
        <v>288</v>
      </c>
      <c r="B212" s="4">
        <v>1</v>
      </c>
      <c r="C212" s="1" cm="1">
        <f t="array" ref="C212">_xll.H($A212,25)/$B212</f>
        <v>-990.3527872314454</v>
      </c>
      <c r="D212" s="1" cm="1">
        <f t="array" ref="D212">_xll.S($A212,25)/$B212</f>
        <v>190.6648946838379</v>
      </c>
      <c r="E212" s="1" cm="1">
        <f t="array" ref="E212">_xll.CP($A212,25)/$B212</f>
        <v>120.47119838979907</v>
      </c>
      <c r="F212" s="8" t="e" cm="1">
        <f t="array" ref="F212">IF(_xll.DE(A212)&gt;0,_xll.MW(A212)/(602.2*_xll.DE(A212)),"")/$B212</f>
        <v>#VALUE!</v>
      </c>
      <c r="H212" s="1" t="s">
        <v>1625</v>
      </c>
      <c r="I212" s="1" t="e" cm="1">
        <f t="array" ref="I212">_xll.H($H212,25)/$B212</f>
        <v>#VALUE!</v>
      </c>
      <c r="J212" s="1" t="e" cm="1">
        <f t="array" ref="J212">_xll.S($H212,25)/$B212</f>
        <v>#VALUE!</v>
      </c>
      <c r="K212" s="1" t="e" cm="1">
        <f t="array" ref="K212">_xll.CP($H212,25)/$B212</f>
        <v>#VALUE!</v>
      </c>
      <c r="L212" s="8" t="e" cm="1">
        <f t="array" ref="L212">IF(_xll.DE(H212)&gt;0,_xll.MW(H212)/(602.2*_xll.DE(H212)),"")/B212</f>
        <v>#VALUE!</v>
      </c>
      <c r="N212" s="1" t="str">
        <f t="shared" si="50"/>
        <v/>
      </c>
      <c r="O212" s="1" t="str">
        <f t="shared" si="51"/>
        <v/>
      </c>
      <c r="Q212" s="1" t="str">
        <f t="shared" si="52"/>
        <v/>
      </c>
      <c r="R212" s="1" t="str">
        <f t="shared" si="53"/>
        <v/>
      </c>
      <c r="T212" s="1" t="str">
        <f t="shared" si="49"/>
        <v/>
      </c>
      <c r="U212" s="1" t="str">
        <f t="shared" si="54"/>
        <v/>
      </c>
      <c r="W212" s="8" t="str">
        <f t="shared" si="55"/>
        <v/>
      </c>
      <c r="X212" s="8" t="str">
        <f t="shared" si="56"/>
        <v/>
      </c>
    </row>
    <row r="213" spans="1:24">
      <c r="A213" s="4" t="s">
        <v>221</v>
      </c>
      <c r="B213" s="4">
        <v>1</v>
      </c>
      <c r="C213" s="1" cm="1">
        <f t="array" ref="C213">_xll.H($A213,25)/$B213</f>
        <v>-1690.000059326172</v>
      </c>
      <c r="D213" s="1" cm="1">
        <f t="array" ref="D213">_xll.S($A213,25)/$B213</f>
        <v>185.39998864746096</v>
      </c>
      <c r="E213" s="1" cm="1">
        <f t="array" ref="E213">_xll.CP($A213,25)/$B213</f>
        <v>120.90000173950196</v>
      </c>
      <c r="F213" s="8" t="e" cm="1">
        <f t="array" ref="F213">IF(_xll.DE(A213)&gt;0,_xll.MW(A213)/(602.2*_xll.DE(A213)),"")/$B213</f>
        <v>#VALUE!</v>
      </c>
      <c r="H213" s="4" t="s">
        <v>1626</v>
      </c>
      <c r="I213" s="1" t="e" cm="1">
        <f t="array" ref="I213">_xll.H($H213,25)/$B213</f>
        <v>#VALUE!</v>
      </c>
      <c r="J213" s="1" t="e" cm="1">
        <f t="array" ref="J213">_xll.S($H213,25)/$B213</f>
        <v>#VALUE!</v>
      </c>
      <c r="K213" s="1" t="e" cm="1">
        <f t="array" ref="K213">_xll.CP($H213,25)/$B213</f>
        <v>#VALUE!</v>
      </c>
      <c r="L213" s="8" t="e" cm="1">
        <f t="array" ref="L213">IF(_xll.DE(H213)&gt;0,_xll.MW(H213)/(602.2*_xll.DE(H213)),"")/B213</f>
        <v>#VALUE!</v>
      </c>
      <c r="N213" s="1" t="str">
        <f t="shared" si="50"/>
        <v/>
      </c>
      <c r="O213" s="1" t="str">
        <f t="shared" si="51"/>
        <v/>
      </c>
      <c r="Q213" s="1" t="str">
        <f t="shared" si="52"/>
        <v/>
      </c>
      <c r="R213" s="1" t="str">
        <f t="shared" si="53"/>
        <v/>
      </c>
      <c r="T213" s="1" t="str">
        <f t="shared" si="49"/>
        <v/>
      </c>
      <c r="U213" s="1" t="str">
        <f t="shared" si="54"/>
        <v/>
      </c>
      <c r="W213" s="8" t="str">
        <f t="shared" si="55"/>
        <v/>
      </c>
      <c r="X213" s="8" t="str">
        <f t="shared" si="56"/>
        <v/>
      </c>
    </row>
    <row r="214" spans="1:24">
      <c r="A214" s="4" t="s">
        <v>164</v>
      </c>
      <c r="B214" s="4">
        <v>1</v>
      </c>
      <c r="C214" s="1" cm="1">
        <f t="array" ref="C214">_xll.H($A214,25)/$B214</f>
        <v>-1043.9999974365235</v>
      </c>
      <c r="D214" s="1" cm="1">
        <f t="array" ref="D214">_xll.S($A214,25)/$B214</f>
        <v>193.69999609375</v>
      </c>
      <c r="E214" s="1" cm="1">
        <f t="array" ref="E214">_xll.CP($A214,25)/$B214</f>
        <v>121.26633320786134</v>
      </c>
      <c r="F214" s="8" t="e" cm="1">
        <f t="array" ref="F214">IF(_xll.DE(A214)&gt;0,_xll.MW(A214)/(602.2*_xll.DE(A214)),"")/$B214</f>
        <v>#VALUE!</v>
      </c>
      <c r="H214" s="4" t="s">
        <v>1429</v>
      </c>
      <c r="I214" s="1" cm="1">
        <f t="array" ref="I214">_xll.H($H214,25)/$B214</f>
        <v>-523.83678723144533</v>
      </c>
      <c r="J214" s="1" cm="1">
        <f t="array" ref="J214">_xll.S($H214,25)/$B214</f>
        <v>259.40798403930665</v>
      </c>
      <c r="K214" s="1" cm="1">
        <f t="array" ref="K214">_xll.CP($H214,25)/$B214</f>
        <v>133.54015984889432</v>
      </c>
      <c r="L214" s="8" t="e" cm="1">
        <f t="array" ref="L214">IF(_xll.DE(H214)&gt;0,_xll.MW(H214)/(602.2*_xll.DE(H214)),"")/B214</f>
        <v>#VALUE!</v>
      </c>
      <c r="N214" s="1">
        <f t="shared" si="50"/>
        <v>193.69999609375</v>
      </c>
      <c r="O214" s="1">
        <f t="shared" si="51"/>
        <v>259.40798403930665</v>
      </c>
      <c r="Q214" s="1">
        <f t="shared" si="52"/>
        <v>-1043.9999974365235</v>
      </c>
      <c r="R214" s="1">
        <f t="shared" si="53"/>
        <v>-523.83678723144533</v>
      </c>
      <c r="T214" s="1">
        <f t="shared" si="49"/>
        <v>121.26633320786134</v>
      </c>
      <c r="U214" s="1">
        <f t="shared" si="54"/>
        <v>133.54015984889432</v>
      </c>
      <c r="W214" s="8" t="str">
        <f t="shared" si="55"/>
        <v/>
      </c>
      <c r="X214" s="8" t="str">
        <f t="shared" si="56"/>
        <v/>
      </c>
    </row>
    <row r="215" spans="1:24">
      <c r="A215" s="1" t="s">
        <v>19</v>
      </c>
      <c r="B215" s="4">
        <v>1</v>
      </c>
      <c r="C215" s="1" cm="1">
        <f t="array" ref="C215">_xll.H($A215,25)/$B215</f>
        <v>-968.69999987792971</v>
      </c>
      <c r="D215" s="1" cm="1">
        <f t="array" ref="D215">_xll.S($A215,25)/$B215</f>
        <v>201.00000225830078</v>
      </c>
      <c r="E215" s="1" cm="1">
        <f t="array" ref="E215">_xll.CP($A215,25)/$B215</f>
        <v>121.40000238037109</v>
      </c>
      <c r="F215" s="8" t="e" cm="1">
        <f t="array" ref="F215">IF(_xll.DE(A215)&gt;0,_xll.MW(A215)/(602.2*_xll.DE(A215)),"")/$B215</f>
        <v>#VALUE!</v>
      </c>
      <c r="H215" s="1" t="s">
        <v>1430</v>
      </c>
      <c r="I215" s="1" t="e" cm="1">
        <f t="array" ref="I215">_xll.H($H215,25)/$B215</f>
        <v>#VALUE!</v>
      </c>
      <c r="J215" s="1" t="e" cm="1">
        <f t="array" ref="J215">_xll.S($H215,25)/$B215</f>
        <v>#VALUE!</v>
      </c>
      <c r="K215" s="1" t="e" cm="1">
        <f t="array" ref="K215">_xll.CP($H215,25)/$B215</f>
        <v>#VALUE!</v>
      </c>
      <c r="L215" s="8" t="e" cm="1">
        <f t="array" ref="L215">IF(_xll.DE(H215)&gt;0,_xll.MW(H215)/(602.2*_xll.DE(H215)),"")/B215</f>
        <v>#VALUE!</v>
      </c>
      <c r="N215" s="1" t="str">
        <f t="shared" si="50"/>
        <v/>
      </c>
      <c r="O215" s="1" t="str">
        <f t="shared" si="51"/>
        <v/>
      </c>
      <c r="Q215" s="1" t="str">
        <f t="shared" si="52"/>
        <v/>
      </c>
      <c r="R215" s="1" t="str">
        <f t="shared" si="53"/>
        <v/>
      </c>
      <c r="T215" s="1" t="str">
        <f t="shared" si="49"/>
        <v/>
      </c>
      <c r="U215" s="1" t="str">
        <f t="shared" si="54"/>
        <v/>
      </c>
      <c r="W215" s="8" t="str">
        <f t="shared" si="55"/>
        <v/>
      </c>
      <c r="X215" s="8" t="str">
        <f t="shared" si="56"/>
        <v/>
      </c>
    </row>
    <row r="216" spans="1:24">
      <c r="A216" s="4" t="s">
        <v>376</v>
      </c>
      <c r="B216" s="4">
        <v>1</v>
      </c>
      <c r="C216" s="1" cm="1">
        <f t="array" ref="C216">_xll.H($A216,25)/$B216</f>
        <v>-849.90002636718748</v>
      </c>
      <c r="D216" s="1" cm="1">
        <f t="array" ref="D216">_xll.S($A216,25)/$B216</f>
        <v>197.8999887084961</v>
      </c>
      <c r="E216" s="1" cm="1">
        <f t="array" ref="E216">_xll.CP($A216,25)/$B216</f>
        <v>126.16999923706055</v>
      </c>
      <c r="F216" s="8" t="e" cm="1">
        <f t="array" ref="F216">IF(_xll.DE(A216)&gt;0,_xll.MW(A216)/(602.2*_xll.DE(A216)),"")/$B216</f>
        <v>#VALUE!</v>
      </c>
      <c r="H216" s="4" t="s">
        <v>1431</v>
      </c>
      <c r="I216" s="1" t="e" cm="1">
        <f t="array" ref="I216">_xll.H($H216,25)/$B216</f>
        <v>#VALUE!</v>
      </c>
      <c r="J216" s="1" t="e" cm="1">
        <f t="array" ref="J216">_xll.S($H216,25)/$B216</f>
        <v>#VALUE!</v>
      </c>
      <c r="K216" s="1" t="e" cm="1">
        <f t="array" ref="K216">_xll.CP($H216,25)/$B216</f>
        <v>#VALUE!</v>
      </c>
      <c r="L216" s="8" t="e" cm="1">
        <f t="array" ref="L216">IF(_xll.DE(H216)&gt;0,_xll.MW(H216)/(602.2*_xll.DE(H216)),"")/B216</f>
        <v>#VALUE!</v>
      </c>
      <c r="N216" s="1" t="str">
        <f t="shared" si="50"/>
        <v/>
      </c>
      <c r="O216" s="1" t="str">
        <f t="shared" si="51"/>
        <v/>
      </c>
      <c r="Q216" s="1" t="str">
        <f t="shared" si="52"/>
        <v/>
      </c>
      <c r="R216" s="1" t="str">
        <f t="shared" si="53"/>
        <v/>
      </c>
      <c r="T216" s="1" t="str">
        <f t="shared" si="49"/>
        <v/>
      </c>
      <c r="U216" s="1" t="str">
        <f t="shared" si="54"/>
        <v/>
      </c>
      <c r="W216" s="8" t="str">
        <f t="shared" si="55"/>
        <v/>
      </c>
      <c r="X216" s="8" t="str">
        <f t="shared" si="56"/>
        <v/>
      </c>
    </row>
    <row r="217" spans="1:24">
      <c r="A217" s="4" t="s">
        <v>151</v>
      </c>
      <c r="B217" s="4">
        <v>1</v>
      </c>
      <c r="C217" s="1" cm="1">
        <f t="array" ref="C217">_xll.H($A217,25)/$B217</f>
        <v>-476.976</v>
      </c>
      <c r="D217" s="1" cm="1">
        <f t="array" ref="D217">_xll.S($A217,25)/$B217</f>
        <v>223.84400000000002</v>
      </c>
      <c r="E217" s="1" cm="1">
        <f t="array" ref="E217">_xll.CP($A217,25)/$B217</f>
        <v>129.65605231047113</v>
      </c>
      <c r="F217" s="8" t="e" cm="1">
        <f t="array" ref="F217">IF(_xll.DE(A217)&gt;0,_xll.MW(A217)/(602.2*_xll.DE(A217)),"")/$B217</f>
        <v>#VALUE!</v>
      </c>
      <c r="H217" s="4" t="s">
        <v>1432</v>
      </c>
      <c r="I217" s="1" cm="1">
        <f t="array" ref="I217">_xll.H($H217,25)/$B217</f>
        <v>-122.99999804687501</v>
      </c>
      <c r="J217" s="1" cm="1">
        <f t="array" ref="J217">_xll.S($H217,25)/$B217</f>
        <v>266.09999951171875</v>
      </c>
      <c r="K217" s="1" cm="1">
        <f t="array" ref="K217">_xll.CP($H217,25)/$B217</f>
        <v>138.00068727232352</v>
      </c>
      <c r="L217" s="8" t="e" cm="1">
        <f t="array" ref="L217">IF(_xll.DE(H217)&gt;0,_xll.MW(H217)/(602.2*_xll.DE(H217)),"")/B217</f>
        <v>#VALUE!</v>
      </c>
      <c r="N217" s="1">
        <f t="shared" si="50"/>
        <v>223.84400000000002</v>
      </c>
      <c r="O217" s="1">
        <f t="shared" si="51"/>
        <v>266.09999951171875</v>
      </c>
      <c r="Q217" s="1">
        <f t="shared" si="52"/>
        <v>-476.976</v>
      </c>
      <c r="R217" s="1">
        <f t="shared" si="53"/>
        <v>-122.99999804687501</v>
      </c>
      <c r="T217" s="1">
        <f t="shared" si="49"/>
        <v>129.65605231047113</v>
      </c>
      <c r="U217" s="1">
        <f t="shared" si="54"/>
        <v>138.00068727232352</v>
      </c>
      <c r="W217" s="8" t="str">
        <f t="shared" si="55"/>
        <v/>
      </c>
      <c r="X217" s="8" t="str">
        <f t="shared" si="56"/>
        <v/>
      </c>
    </row>
    <row r="218" spans="1:24">
      <c r="A218" s="4" t="s">
        <v>368</v>
      </c>
      <c r="B218" s="4">
        <v>1</v>
      </c>
      <c r="C218" s="1" cm="1">
        <f t="array" ref="C218">_xll.H($A218,25)/$B218</f>
        <v>-1251.1809697265626</v>
      </c>
      <c r="D218" s="1" cm="1">
        <f t="array" ref="D218">_xll.S($A218,25)/$B218</f>
        <v>200.70539978027344</v>
      </c>
      <c r="E218" s="1" cm="1">
        <f t="array" ref="E218">_xll.CP($A218,25)/$B218</f>
        <v>134.99999746704103</v>
      </c>
      <c r="F218" s="8" t="e" cm="1">
        <f t="array" ref="F218">IF(_xll.DE(A218)&gt;0,_xll.MW(A218)/(602.2*_xll.DE(A218)),"")/$B218</f>
        <v>#VALUE!</v>
      </c>
      <c r="H218" s="4" t="s">
        <v>1433</v>
      </c>
      <c r="I218" s="1" t="e" cm="1">
        <f t="array" ref="I218">_xll.H($H218,25)/$B218</f>
        <v>#VALUE!</v>
      </c>
      <c r="J218" s="1" t="e" cm="1">
        <f t="array" ref="J218">_xll.S($H218,25)/$B218</f>
        <v>#VALUE!</v>
      </c>
      <c r="K218" s="1" t="e" cm="1">
        <f t="array" ref="K218">_xll.CP($H218,25)/$B218</f>
        <v>#VALUE!</v>
      </c>
      <c r="L218" s="8" t="e" cm="1">
        <f t="array" ref="L218">IF(_xll.DE(H218)&gt;0,_xll.MW(H218)/(602.2*_xll.DE(H218)),"")/B218</f>
        <v>#VALUE!</v>
      </c>
      <c r="N218" s="1" t="str">
        <f t="shared" si="50"/>
        <v/>
      </c>
      <c r="O218" s="1" t="str">
        <f t="shared" si="51"/>
        <v/>
      </c>
      <c r="Q218" s="1" t="str">
        <f t="shared" si="52"/>
        <v/>
      </c>
      <c r="R218" s="1" t="str">
        <f t="shared" si="53"/>
        <v/>
      </c>
      <c r="T218" s="1" t="str">
        <f t="shared" si="49"/>
        <v/>
      </c>
      <c r="U218" s="1" t="str">
        <f t="shared" si="54"/>
        <v/>
      </c>
      <c r="W218" s="8" t="str">
        <f t="shared" si="55"/>
        <v/>
      </c>
      <c r="X218" s="8" t="str">
        <f t="shared" si="56"/>
        <v/>
      </c>
    </row>
    <row r="219" spans="1:24">
      <c r="A219" s="4" t="s">
        <v>235</v>
      </c>
      <c r="B219" s="4">
        <v>1</v>
      </c>
      <c r="C219" s="1" cm="1">
        <f t="array" ref="C219">_xll.H($A219,25)/$B219</f>
        <v>-1103.3000383300782</v>
      </c>
      <c r="D219" s="1" cm="1">
        <f t="array" ref="D219">_xll.S($A219,25)/$B219</f>
        <v>180.84019412231447</v>
      </c>
      <c r="E219" s="1" cm="1">
        <f t="array" ref="E219">_xll.CP($A219,25)/$B219</f>
        <v>137.50000067138672</v>
      </c>
      <c r="F219" s="8" t="e" cm="1">
        <f t="array" ref="F219">IF(_xll.DE(A219)&gt;0,_xll.MW(A219)/(602.2*_xll.DE(A219)),"")/$B219</f>
        <v>#VALUE!</v>
      </c>
      <c r="H219" s="4" t="s">
        <v>1434</v>
      </c>
      <c r="I219" s="1" t="e" cm="1">
        <f t="array" ref="I219">_xll.H($H219,25)/$B219</f>
        <v>#VALUE!</v>
      </c>
      <c r="J219" s="1" t="e" cm="1">
        <f t="array" ref="J219">_xll.S($H219,25)/$B219</f>
        <v>#VALUE!</v>
      </c>
      <c r="K219" s="1" t="e" cm="1">
        <f t="array" ref="K219">_xll.CP($H219,25)/$B219</f>
        <v>#VALUE!</v>
      </c>
      <c r="L219" s="8" t="e" cm="1">
        <f t="array" ref="L219">IF(_xll.DE(H219)&gt;0,_xll.MW(H219)/(602.2*_xll.DE(H219)),"")/B219</f>
        <v>#VALUE!</v>
      </c>
      <c r="N219" s="1" t="str">
        <f t="shared" si="50"/>
        <v/>
      </c>
      <c r="O219" s="1" t="str">
        <f t="shared" si="51"/>
        <v/>
      </c>
      <c r="Q219" s="1" t="str">
        <f t="shared" si="52"/>
        <v/>
      </c>
      <c r="R219" s="1" t="str">
        <f t="shared" si="53"/>
        <v/>
      </c>
      <c r="T219" s="1" t="str">
        <f t="shared" si="49"/>
        <v/>
      </c>
      <c r="U219" s="1" t="str">
        <f t="shared" si="54"/>
        <v/>
      </c>
      <c r="W219" s="8" t="str">
        <f t="shared" si="55"/>
        <v/>
      </c>
      <c r="X219" s="8" t="str">
        <f t="shared" si="56"/>
        <v/>
      </c>
    </row>
    <row r="220" spans="1:24">
      <c r="A220" s="4" t="s">
        <v>264</v>
      </c>
      <c r="B220" s="4">
        <v>1</v>
      </c>
      <c r="C220" s="1" cm="1">
        <f t="array" ref="C220">_xll.H($A220,25)/$B220</f>
        <v>-443.50400000000002</v>
      </c>
      <c r="D220" s="1" cm="1">
        <f t="array" ref="D220">_xll.S($A220,25)/$B220</f>
        <v>166.52319680786132</v>
      </c>
      <c r="E220" s="1" cm="1">
        <f t="array" ref="E220">_xll.CP($A220,25)/$B220</f>
        <v>138.072</v>
      </c>
      <c r="F220" s="8" t="e" cm="1">
        <f t="array" ref="F220">IF(_xll.DE(A220)&gt;0,_xll.MW(A220)/(602.2*_xll.DE(A220)),"")/$B220</f>
        <v>#VALUE!</v>
      </c>
      <c r="H220" s="4" t="s">
        <v>1435</v>
      </c>
      <c r="I220" s="1" t="e" cm="1">
        <f t="array" ref="I220">_xll.H($H220,25)/$B220</f>
        <v>#VALUE!</v>
      </c>
      <c r="J220" s="1" t="e" cm="1">
        <f t="array" ref="J220">_xll.S($H220,25)/$B220</f>
        <v>#VALUE!</v>
      </c>
      <c r="K220" s="1" t="e" cm="1">
        <f t="array" ref="K220">_xll.CP($H220,25)/$B220</f>
        <v>#VALUE!</v>
      </c>
      <c r="L220" s="8" t="e" cm="1">
        <f t="array" ref="L220">IF(_xll.DE(H220)&gt;0,_xll.MW(H220)/(602.2*_xll.DE(H220)),"")/B220</f>
        <v>#VALUE!</v>
      </c>
      <c r="N220" s="1" t="str">
        <f t="shared" si="50"/>
        <v/>
      </c>
      <c r="O220" s="1" t="str">
        <f t="shared" si="51"/>
        <v/>
      </c>
      <c r="Q220" s="1" t="str">
        <f t="shared" si="52"/>
        <v/>
      </c>
      <c r="R220" s="1" t="str">
        <f t="shared" si="53"/>
        <v/>
      </c>
      <c r="T220" s="1" t="str">
        <f t="shared" si="49"/>
        <v/>
      </c>
      <c r="U220" s="1" t="str">
        <f t="shared" si="54"/>
        <v/>
      </c>
      <c r="W220" s="8" t="str">
        <f t="shared" si="55"/>
        <v/>
      </c>
      <c r="X220" s="8" t="str">
        <f t="shared" si="56"/>
        <v/>
      </c>
    </row>
    <row r="221" spans="1:24">
      <c r="A221" s="4" t="s">
        <v>54</v>
      </c>
      <c r="B221" s="4">
        <v>1</v>
      </c>
      <c r="C221" s="1" cm="1">
        <f t="array" ref="C221">_xll.H($A221,25)/$B221</f>
        <v>-1087.9999899902343</v>
      </c>
      <c r="D221" s="1" cm="1">
        <f t="array" ref="D221">_xll.S($A221,25)/$B221</f>
        <v>183.20100411987306</v>
      </c>
      <c r="E221" s="1" cm="1">
        <f t="array" ref="E221">_xll.CP($A221,25)/$B221</f>
        <v>138.8999928894043</v>
      </c>
      <c r="F221" s="8" t="e" cm="1">
        <f t="array" ref="F221">IF(_xll.DE(A221)&gt;0,_xll.MW(A221)/(602.2*_xll.DE(A221)),"")/$B221</f>
        <v>#VALUE!</v>
      </c>
      <c r="H221" s="4" t="s">
        <v>1436</v>
      </c>
      <c r="I221" s="1" t="e" cm="1">
        <f t="array" ref="I221">_xll.H($H221,25)/$B221</f>
        <v>#VALUE!</v>
      </c>
      <c r="J221" s="1" t="e" cm="1">
        <f t="array" ref="J221">_xll.S($H221,25)/$B221</f>
        <v>#VALUE!</v>
      </c>
      <c r="K221" s="1" t="e" cm="1">
        <f t="array" ref="K221">_xll.CP($H221,25)/$B221</f>
        <v>#VALUE!</v>
      </c>
      <c r="L221" s="8" t="e" cm="1">
        <f t="array" ref="L221">IF(_xll.DE(H221)&gt;0,_xll.MW(H221)/(602.2*_xll.DE(H221)),"")/B221</f>
        <v>#VALUE!</v>
      </c>
      <c r="N221" s="1" t="str">
        <f t="shared" si="50"/>
        <v/>
      </c>
      <c r="O221" s="1" t="str">
        <f t="shared" si="51"/>
        <v/>
      </c>
      <c r="Q221" s="1" t="str">
        <f t="shared" si="52"/>
        <v/>
      </c>
      <c r="R221" s="1" t="str">
        <f t="shared" si="53"/>
        <v/>
      </c>
      <c r="T221" s="1" t="str">
        <f t="shared" si="49"/>
        <v/>
      </c>
      <c r="U221" s="1" t="str">
        <f t="shared" si="54"/>
        <v/>
      </c>
      <c r="W221" s="8" t="str">
        <f t="shared" si="55"/>
        <v/>
      </c>
      <c r="X221" s="8" t="str">
        <f t="shared" si="56"/>
        <v/>
      </c>
    </row>
    <row r="222" spans="1:24">
      <c r="A222" s="4" t="s">
        <v>161</v>
      </c>
      <c r="B222" s="4">
        <v>1</v>
      </c>
      <c r="C222" s="1" cm="1">
        <f t="array" ref="C222">_xll.H($A222,25)/$B222</f>
        <v>-654.99997766113279</v>
      </c>
      <c r="D222" s="1" cm="1">
        <f t="array" ref="D222">_xll.S($A222,25)/$B222</f>
        <v>202.00000354003907</v>
      </c>
      <c r="E222" s="1" cm="1">
        <f t="array" ref="E222">_xll.CP($A222,25)/$B222</f>
        <v>139.89971154308304</v>
      </c>
      <c r="F222" s="8" t="e" cm="1">
        <f t="array" ref="F222">IF(_xll.DE(A222)&gt;0,_xll.MW(A222)/(602.2*_xll.DE(A222)),"")/$B222</f>
        <v>#VALUE!</v>
      </c>
      <c r="H222" s="4" t="s">
        <v>1437</v>
      </c>
      <c r="I222" s="1" t="e" cm="1">
        <f t="array" ref="I222">_xll.H($H222,25)/$B222</f>
        <v>#VALUE!</v>
      </c>
      <c r="J222" s="1" t="e" cm="1">
        <f t="array" ref="J222">_xll.S($H222,25)/$B222</f>
        <v>#VALUE!</v>
      </c>
      <c r="K222" s="1" t="e" cm="1">
        <f t="array" ref="K222">_xll.CP($H222,25)/$B222</f>
        <v>#VALUE!</v>
      </c>
      <c r="L222" s="8" t="e" cm="1">
        <f t="array" ref="L222">IF(_xll.DE(H222)&gt;0,_xll.MW(H222)/(602.2*_xll.DE(H222)),"")/B222</f>
        <v>#VALUE!</v>
      </c>
      <c r="N222" s="1" t="str">
        <f t="shared" si="50"/>
        <v/>
      </c>
      <c r="O222" s="1" t="str">
        <f t="shared" si="51"/>
        <v/>
      </c>
      <c r="Q222" s="1" t="str">
        <f t="shared" si="52"/>
        <v/>
      </c>
      <c r="R222" s="1" t="str">
        <f t="shared" si="53"/>
        <v/>
      </c>
      <c r="T222" s="1" t="str">
        <f t="shared" si="49"/>
        <v/>
      </c>
      <c r="U222" s="1" t="str">
        <f t="shared" si="54"/>
        <v/>
      </c>
      <c r="W222" s="8" t="str">
        <f t="shared" si="55"/>
        <v/>
      </c>
      <c r="X222" s="8" t="str">
        <f t="shared" si="56"/>
        <v/>
      </c>
    </row>
    <row r="223" spans="1:24">
      <c r="A223" s="4" t="s">
        <v>370</v>
      </c>
      <c r="B223" s="4">
        <v>1</v>
      </c>
      <c r="C223" s="1" cm="1">
        <f t="array" ref="C223">_xll.H($A223,25)/$B223</f>
        <v>-1288.2989028320312</v>
      </c>
      <c r="D223" s="1" cm="1">
        <f t="array" ref="D223">_xll.S($A223,25)/$B223</f>
        <v>196.20569726562502</v>
      </c>
      <c r="E223" s="1" cm="1">
        <f t="array" ref="E223">_xll.CP($A223,25)/$B223</f>
        <v>140.00000387573243</v>
      </c>
      <c r="F223" s="8" t="e" cm="1">
        <f t="array" ref="F223">IF(_xll.DE(A223)&gt;0,_xll.MW(A223)/(602.2*_xll.DE(A223)),"")/$B223</f>
        <v>#VALUE!</v>
      </c>
      <c r="H223" s="4" t="s">
        <v>1438</v>
      </c>
      <c r="I223" s="1" t="e" cm="1">
        <f t="array" ref="I223">_xll.H($H223,25)/$B223</f>
        <v>#VALUE!</v>
      </c>
      <c r="J223" s="1" t="e" cm="1">
        <f t="array" ref="J223">_xll.S($H223,25)/$B223</f>
        <v>#VALUE!</v>
      </c>
      <c r="K223" s="1" t="e" cm="1">
        <f t="array" ref="K223">_xll.CP($H223,25)/$B223</f>
        <v>#VALUE!</v>
      </c>
      <c r="L223" s="8" t="e" cm="1">
        <f t="array" ref="L223">IF(_xll.DE(H223)&gt;0,_xll.MW(H223)/(602.2*_xll.DE(H223)),"")/B223</f>
        <v>#VALUE!</v>
      </c>
      <c r="N223" s="1" t="str">
        <f t="shared" si="50"/>
        <v/>
      </c>
      <c r="O223" s="1" t="str">
        <f t="shared" si="51"/>
        <v/>
      </c>
      <c r="Q223" s="1" t="str">
        <f t="shared" si="52"/>
        <v/>
      </c>
      <c r="R223" s="1" t="str">
        <f t="shared" si="53"/>
        <v/>
      </c>
      <c r="T223" s="1" t="str">
        <f t="shared" si="49"/>
        <v/>
      </c>
      <c r="U223" s="1" t="str">
        <f t="shared" si="54"/>
        <v/>
      </c>
      <c r="W223" s="8" t="str">
        <f t="shared" si="55"/>
        <v/>
      </c>
      <c r="X223" s="8" t="str">
        <f t="shared" si="56"/>
        <v/>
      </c>
    </row>
    <row r="224" spans="1:24">
      <c r="A224" s="4" t="s">
        <v>60</v>
      </c>
      <c r="B224" s="4">
        <v>1</v>
      </c>
      <c r="C224" s="1" cm="1">
        <f t="array" ref="C224">_xll.H($A224,25)/$B224</f>
        <v>-1126.2158911132813</v>
      </c>
      <c r="D224" s="1" cm="1">
        <f t="array" ref="D224">_xll.S($A224,25)/$B224</f>
        <v>189.23679568481447</v>
      </c>
      <c r="E224" s="1" cm="1">
        <f t="array" ref="E224">_xll.CP($A224,25)/$B224</f>
        <v>144.4600121459961</v>
      </c>
      <c r="F224" s="8" t="e" cm="1">
        <f t="array" ref="F224">IF(_xll.DE(A224)&gt;0,_xll.MW(A224)/(602.2*_xll.DE(A224)),"")/$B224</f>
        <v>#VALUE!</v>
      </c>
      <c r="H224" s="4" t="s">
        <v>1439</v>
      </c>
      <c r="I224" s="1" t="e" cm="1">
        <f t="array" ref="I224">_xll.H($H224,25)/$B224</f>
        <v>#VALUE!</v>
      </c>
      <c r="J224" s="1" t="e" cm="1">
        <f t="array" ref="J224">_xll.S($H224,25)/$B224</f>
        <v>#VALUE!</v>
      </c>
      <c r="K224" s="1" t="e" cm="1">
        <f t="array" ref="K224">_xll.CP($H224,25)/$B224</f>
        <v>#VALUE!</v>
      </c>
      <c r="L224" s="8" t="e" cm="1">
        <f t="array" ref="L224">IF(_xll.DE(H224)&gt;0,_xll.MW(H224)/(602.2*_xll.DE(H224)),"")/B224</f>
        <v>#VALUE!</v>
      </c>
      <c r="N224" s="1" t="str">
        <f t="shared" si="50"/>
        <v/>
      </c>
      <c r="O224" s="1" t="str">
        <f t="shared" si="51"/>
        <v/>
      </c>
      <c r="Q224" s="1" t="str">
        <f t="shared" si="52"/>
        <v/>
      </c>
      <c r="R224" s="1" t="str">
        <f t="shared" si="53"/>
        <v/>
      </c>
      <c r="T224" s="1" t="str">
        <f t="shared" si="49"/>
        <v/>
      </c>
      <c r="U224" s="1" t="str">
        <f t="shared" si="54"/>
        <v/>
      </c>
      <c r="W224" s="8" t="str">
        <f t="shared" si="55"/>
        <v/>
      </c>
      <c r="X224" s="8" t="str">
        <f t="shared" si="56"/>
        <v/>
      </c>
    </row>
    <row r="225" spans="1:24">
      <c r="A225" s="4" t="s">
        <v>369</v>
      </c>
      <c r="B225" s="4">
        <v>1</v>
      </c>
      <c r="C225" s="1" cm="1">
        <f t="array" ref="C225">_xll.H($A225,25)/$B225</f>
        <v>-1247.680981201172</v>
      </c>
      <c r="D225" s="1" cm="1">
        <f t="array" ref="D225">_xll.S($A225,25)/$B225</f>
        <v>188.06939865112307</v>
      </c>
      <c r="E225" s="1" cm="1">
        <f t="array" ref="E225">_xll.CP($A225,25)/$B225</f>
        <v>144.60370626831056</v>
      </c>
      <c r="F225" s="8" t="e" cm="1">
        <f t="array" ref="F225">IF(_xll.DE(A225)&gt;0,_xll.MW(A225)/(602.2*_xll.DE(A225)),"")/$B225</f>
        <v>#VALUE!</v>
      </c>
      <c r="H225" s="4" t="s">
        <v>1440</v>
      </c>
      <c r="I225" s="1" t="e" cm="1">
        <f t="array" ref="I225">_xll.H($H225,25)/$B225</f>
        <v>#VALUE!</v>
      </c>
      <c r="J225" s="1" t="e" cm="1">
        <f t="array" ref="J225">_xll.S($H225,25)/$B225</f>
        <v>#VALUE!</v>
      </c>
      <c r="K225" s="1" t="e" cm="1">
        <f t="array" ref="K225">_xll.CP($H225,25)/$B225</f>
        <v>#VALUE!</v>
      </c>
      <c r="L225" s="8" t="e" cm="1">
        <f t="array" ref="L225">IF(_xll.DE(H225)&gt;0,_xll.MW(H225)/(602.2*_xll.DE(H225)),"")/B225</f>
        <v>#VALUE!</v>
      </c>
      <c r="N225" s="1" t="str">
        <f t="shared" si="50"/>
        <v/>
      </c>
      <c r="O225" s="1" t="str">
        <f t="shared" si="51"/>
        <v/>
      </c>
      <c r="Q225" s="1" t="str">
        <f t="shared" si="52"/>
        <v/>
      </c>
      <c r="R225" s="1" t="str">
        <f t="shared" si="53"/>
        <v/>
      </c>
      <c r="T225" s="1" t="str">
        <f t="shared" si="49"/>
        <v/>
      </c>
      <c r="U225" s="1" t="str">
        <f t="shared" si="54"/>
        <v/>
      </c>
      <c r="W225" s="8" t="str">
        <f t="shared" si="55"/>
        <v/>
      </c>
      <c r="X225" s="8" t="str">
        <f t="shared" si="56"/>
        <v/>
      </c>
    </row>
    <row r="226" spans="1:24">
      <c r="A226" s="4" t="s">
        <v>1</v>
      </c>
      <c r="B226" s="4">
        <v>1</v>
      </c>
      <c r="C226" s="1" cm="1">
        <f t="array" ref="C226">_xll.H($A226,25)/$B226</f>
        <v>-815.02648596191409</v>
      </c>
      <c r="D226" s="1" cm="1">
        <f t="array" ref="D226">_xll.S($A226,25)/$B226</f>
        <v>255.99999295043941</v>
      </c>
      <c r="E226" s="1" cm="1">
        <f t="array" ref="E226">_xll.CP($A226,25)/$B226</f>
        <v>145.24576247251036</v>
      </c>
      <c r="F226" s="8" t="e" cm="1">
        <f t="array" ref="F226">IF(_xll.DE(A226)&gt;0,_xll.MW(A226)/(602.2*_xll.DE(A226)),"")/$B226</f>
        <v>#VALUE!</v>
      </c>
      <c r="H226" s="4" t="s">
        <v>1441</v>
      </c>
      <c r="I226" s="1" cm="1">
        <f t="array" ref="I226">_xll.H($H226,25)/$B226</f>
        <v>-375.70000592041015</v>
      </c>
      <c r="J226" s="1" cm="1">
        <f t="array" ref="J226">_xll.S($H226,25)/$B226</f>
        <v>246.02001080322268</v>
      </c>
      <c r="K226" s="1" cm="1">
        <f t="array" ref="K226">_xll.CP($H226,25)/$B226</f>
        <v>125.59835207051012</v>
      </c>
      <c r="L226" s="8" cm="1">
        <f t="array" ref="L226">IF(_xll.DE(H226)&gt;0,_xll.MW(H226)/(602.2*_xll.DE(H226)),"")/B226</f>
        <v>0.21451764281370975</v>
      </c>
      <c r="N226" s="1">
        <f t="shared" si="50"/>
        <v>255.99999295043941</v>
      </c>
      <c r="O226" s="1">
        <f t="shared" si="51"/>
        <v>246.02001080322268</v>
      </c>
      <c r="Q226" s="1">
        <f t="shared" si="52"/>
        <v>-815.02648596191409</v>
      </c>
      <c r="R226" s="1">
        <f t="shared" si="53"/>
        <v>-375.70000592041015</v>
      </c>
      <c r="T226" s="1">
        <f t="shared" si="49"/>
        <v>145.24576247251036</v>
      </c>
      <c r="U226" s="1">
        <f t="shared" si="54"/>
        <v>125.59835207051012</v>
      </c>
      <c r="W226" s="8" t="str">
        <f t="shared" si="55"/>
        <v/>
      </c>
      <c r="X226" s="8" t="str">
        <f t="shared" si="56"/>
        <v/>
      </c>
    </row>
    <row r="227" spans="1:24">
      <c r="A227" s="4" t="s">
        <v>277</v>
      </c>
      <c r="B227" s="4">
        <v>1</v>
      </c>
      <c r="C227" s="1" cm="1">
        <f t="array" ref="C227">_xll.H($A227,25)/$B227</f>
        <v>-334.72</v>
      </c>
      <c r="D227" s="1" cm="1">
        <f t="array" ref="D227">_xll.S($A227,25)/$B227</f>
        <v>196.648</v>
      </c>
      <c r="E227" s="1" cm="1">
        <f t="array" ref="E227">_xll.CP($A227,25)/$B227</f>
        <v>146.40903520786134</v>
      </c>
      <c r="F227" s="8" t="e" cm="1">
        <f t="array" ref="F227">IF(_xll.DE(A227)&gt;0,_xll.MW(A227)/(602.2*_xll.DE(A227)),"")/$B227</f>
        <v>#VALUE!</v>
      </c>
      <c r="H227" s="4" t="s">
        <v>1442</v>
      </c>
      <c r="I227" s="1" t="e" cm="1">
        <f t="array" ref="I227">_xll.H($H227,25)/$B227</f>
        <v>#VALUE!</v>
      </c>
      <c r="J227" s="1" t="e" cm="1">
        <f t="array" ref="J227">_xll.S($H227,25)/$B227</f>
        <v>#VALUE!</v>
      </c>
      <c r="K227" s="1" t="e" cm="1">
        <f t="array" ref="K227">_xll.CP($H227,25)/$B227</f>
        <v>#VALUE!</v>
      </c>
      <c r="L227" s="8" t="e" cm="1">
        <f t="array" ref="L227">IF(_xll.DE(H227)&gt;0,_xll.MW(H227)/(602.2*_xll.DE(H227)),"")/B227</f>
        <v>#VALUE!</v>
      </c>
      <c r="N227" s="1" t="str">
        <f t="shared" si="50"/>
        <v/>
      </c>
      <c r="O227" s="1" t="str">
        <f t="shared" si="51"/>
        <v/>
      </c>
      <c r="Q227" s="1" t="str">
        <f t="shared" si="52"/>
        <v/>
      </c>
      <c r="R227" s="1" t="str">
        <f t="shared" si="53"/>
        <v/>
      </c>
      <c r="T227" s="1" t="str">
        <f t="shared" si="49"/>
        <v/>
      </c>
      <c r="U227" s="1" t="str">
        <f t="shared" si="54"/>
        <v/>
      </c>
      <c r="W227" s="8" t="str">
        <f t="shared" si="55"/>
        <v/>
      </c>
      <c r="X227" s="8" t="str">
        <f t="shared" si="56"/>
        <v/>
      </c>
    </row>
    <row r="228" spans="1:24">
      <c r="A228" s="4" t="s">
        <v>416</v>
      </c>
      <c r="B228" s="4">
        <v>1</v>
      </c>
      <c r="C228" s="1" cm="1">
        <f t="array" ref="C228">_xll.H($A228,25)/$B228</f>
        <v>-334.72</v>
      </c>
      <c r="D228" s="1" cm="1">
        <f t="array" ref="D228">_xll.S($A228,25)/$B228</f>
        <v>265.68398403930667</v>
      </c>
      <c r="E228" s="1" cm="1">
        <f t="array" ref="E228">_xll.CP($A228,25)/$B228</f>
        <v>157.03338687173613</v>
      </c>
      <c r="F228" s="8" t="e" cm="1">
        <f t="array" ref="F228">IF(_xll.DE(A228)&gt;0,_xll.MW(A228)/(602.2*_xll.DE(A228)),"")/$B228</f>
        <v>#VALUE!</v>
      </c>
      <c r="H228" s="4" t="s">
        <v>1443</v>
      </c>
      <c r="I228" s="1" t="e" cm="1">
        <f t="array" ref="I228">_xll.H($H228,25)/$B228</f>
        <v>#VALUE!</v>
      </c>
      <c r="J228" s="1" t="e" cm="1">
        <f t="array" ref="J228">_xll.S($H228,25)/$B228</f>
        <v>#VALUE!</v>
      </c>
      <c r="K228" s="1" t="e" cm="1">
        <f t="array" ref="K228">_xll.CP($H228,25)/$B228</f>
        <v>#VALUE!</v>
      </c>
      <c r="L228" s="8" t="e" cm="1">
        <f t="array" ref="L228">IF(_xll.DE(H228)&gt;0,_xll.MW(H228)/(602.2*_xll.DE(H228)),"")/B228</f>
        <v>#VALUE!</v>
      </c>
      <c r="N228" s="1" t="str">
        <f t="shared" si="50"/>
        <v/>
      </c>
      <c r="O228" s="1" t="str">
        <f t="shared" si="51"/>
        <v/>
      </c>
      <c r="Q228" s="1" t="str">
        <f t="shared" si="52"/>
        <v/>
      </c>
      <c r="R228" s="1" t="str">
        <f t="shared" si="53"/>
        <v/>
      </c>
      <c r="T228" s="1" t="str">
        <f t="shared" si="49"/>
        <v/>
      </c>
      <c r="U228" s="1" t="str">
        <f t="shared" si="54"/>
        <v/>
      </c>
      <c r="W228" s="8" t="str">
        <f t="shared" si="55"/>
        <v/>
      </c>
      <c r="X228" s="8" t="str">
        <f t="shared" si="56"/>
        <v/>
      </c>
    </row>
    <row r="229" spans="1:24">
      <c r="A229" s="4" t="s">
        <v>105</v>
      </c>
      <c r="B229" s="4">
        <v>1</v>
      </c>
      <c r="C229" s="1" cm="1">
        <f t="array" ref="C229">_xll.H($A229,25)/$B229</f>
        <v>-1279.7180510253907</v>
      </c>
      <c r="D229" s="1" cm="1">
        <f t="array" ref="D229">_xll.S($A229,25)/$B229</f>
        <v>179.91200000000001</v>
      </c>
      <c r="E229" s="1" cm="1">
        <f t="array" ref="E229">_xll.CP($A229,25)/$B229</f>
        <v>159.21150857292176</v>
      </c>
      <c r="F229" s="8" t="e" cm="1">
        <f t="array" ref="F229">IF(_xll.DE(A229)&gt;0,_xll.MW(A229)/(602.2*_xll.DE(A229)),"")/$B229</f>
        <v>#VALUE!</v>
      </c>
      <c r="H229" s="4" t="s">
        <v>1444</v>
      </c>
      <c r="I229" s="1" t="e" cm="1">
        <f t="array" ref="I229">_xll.H($H229,25)/$B229</f>
        <v>#VALUE!</v>
      </c>
      <c r="J229" s="1" t="e" cm="1">
        <f t="array" ref="J229">_xll.S($H229,25)/$B229</f>
        <v>#VALUE!</v>
      </c>
      <c r="K229" s="1" t="e" cm="1">
        <f t="array" ref="K229">_xll.CP($H229,25)/$B229</f>
        <v>#VALUE!</v>
      </c>
      <c r="L229" s="8" t="e" cm="1">
        <f t="array" ref="L229">IF(_xll.DE(H229)&gt;0,_xll.MW(H229)/(602.2*_xll.DE(H229)),"")/B229</f>
        <v>#VALUE!</v>
      </c>
      <c r="N229" s="1" t="str">
        <f t="shared" si="50"/>
        <v/>
      </c>
      <c r="O229" s="1" t="str">
        <f t="shared" si="51"/>
        <v/>
      </c>
      <c r="Q229" s="1" t="str">
        <f t="shared" si="52"/>
        <v/>
      </c>
      <c r="R229" s="1" t="str">
        <f t="shared" si="53"/>
        <v/>
      </c>
      <c r="T229" s="1" t="str">
        <f t="shared" si="49"/>
        <v/>
      </c>
      <c r="U229" s="1" t="str">
        <f t="shared" si="54"/>
        <v/>
      </c>
      <c r="W229" s="8" t="str">
        <f t="shared" si="55"/>
        <v/>
      </c>
      <c r="X229" s="8" t="str">
        <f t="shared" si="56"/>
        <v/>
      </c>
    </row>
    <row r="230" spans="1:24">
      <c r="A230" s="4" t="s">
        <v>233</v>
      </c>
      <c r="B230" s="4">
        <v>1</v>
      </c>
      <c r="C230" s="1" cm="1">
        <f t="array" ref="C230">_xll.H($A230,25)/$B230</f>
        <v>-1437.9989702148439</v>
      </c>
      <c r="D230" s="1" cm="1">
        <f t="array" ref="D230">_xll.S($A230,25)/$B230</f>
        <v>217.99890679931642</v>
      </c>
      <c r="E230" s="1" cm="1">
        <f t="array" ref="E230">_xll.CP($A230,25)/$B230</f>
        <v>160.20119808959961</v>
      </c>
      <c r="F230" s="8" t="e" cm="1">
        <f t="array" ref="F230">IF(_xll.DE(A230)&gt;0,_xll.MW(A230)/(602.2*_xll.DE(A230)),"")/$B230</f>
        <v>#VALUE!</v>
      </c>
      <c r="H230" s="4" t="s">
        <v>1445</v>
      </c>
      <c r="I230" s="1" t="e" cm="1">
        <f t="array" ref="I230">_xll.H($H230,25)/$B230</f>
        <v>#VALUE!</v>
      </c>
      <c r="J230" s="1" t="e" cm="1">
        <f t="array" ref="J230">_xll.S($H230,25)/$B230</f>
        <v>#VALUE!</v>
      </c>
      <c r="K230" s="1" t="e" cm="1">
        <f t="array" ref="K230">_xll.CP($H230,25)/$B230</f>
        <v>#VALUE!</v>
      </c>
      <c r="L230" s="8" t="e" cm="1">
        <f t="array" ref="L230">IF(_xll.DE(H230)&gt;0,_xll.MW(H230)/(602.2*_xll.DE(H230)),"")/B230</f>
        <v>#VALUE!</v>
      </c>
      <c r="N230" s="1" t="str">
        <f t="shared" si="50"/>
        <v/>
      </c>
      <c r="O230" s="1" t="str">
        <f t="shared" si="51"/>
        <v/>
      </c>
      <c r="Q230" s="1" t="str">
        <f t="shared" si="52"/>
        <v/>
      </c>
      <c r="R230" s="1" t="str">
        <f t="shared" si="53"/>
        <v/>
      </c>
      <c r="T230" s="1" t="str">
        <f t="shared" si="49"/>
        <v/>
      </c>
      <c r="U230" s="1" t="str">
        <f t="shared" si="54"/>
        <v/>
      </c>
      <c r="W230" s="8" t="str">
        <f t="shared" si="55"/>
        <v/>
      </c>
      <c r="X230" s="8" t="str">
        <f t="shared" si="56"/>
        <v/>
      </c>
    </row>
    <row r="231" spans="1:24">
      <c r="A231" s="4" t="s">
        <v>236</v>
      </c>
      <c r="B231" s="4">
        <v>1</v>
      </c>
      <c r="C231" s="1" cm="1">
        <f t="array" ref="C231">_xll.H($A231,25)/$B231</f>
        <v>-1555.6830358886718</v>
      </c>
      <c r="D231" s="1" cm="1">
        <f t="array" ref="D231">_xll.S($A231,25)/$B231</f>
        <v>250.65459713745119</v>
      </c>
      <c r="E231" s="1" cm="1">
        <f t="array" ref="E231">_xll.CP($A231,25)/$B231</f>
        <v>161.07284739688865</v>
      </c>
      <c r="F231" s="8" t="e" cm="1">
        <f t="array" ref="F231">IF(_xll.DE(A231)&gt;0,_xll.MW(A231)/(602.2*_xll.DE(A231)),"")/$B231</f>
        <v>#VALUE!</v>
      </c>
      <c r="H231" s="4" t="s">
        <v>1446</v>
      </c>
      <c r="I231" s="1" t="e" cm="1">
        <f t="array" ref="I231">_xll.H($H231,25)/$B231</f>
        <v>#VALUE!</v>
      </c>
      <c r="J231" s="1" t="e" cm="1">
        <f t="array" ref="J231">_xll.S($H231,25)/$B231</f>
        <v>#VALUE!</v>
      </c>
      <c r="K231" s="1" t="e" cm="1">
        <f t="array" ref="K231">_xll.CP($H231,25)/$B231</f>
        <v>#VALUE!</v>
      </c>
      <c r="L231" s="8" t="e" cm="1">
        <f t="array" ref="L231">IF(_xll.DE(H231)&gt;0,_xll.MW(H231)/(602.2*_xll.DE(H231)),"")/B231</f>
        <v>#VALUE!</v>
      </c>
      <c r="N231" s="1" t="str">
        <f t="shared" si="50"/>
        <v/>
      </c>
      <c r="O231" s="1" t="str">
        <f t="shared" si="51"/>
        <v/>
      </c>
      <c r="Q231" s="1" t="str">
        <f t="shared" si="52"/>
        <v/>
      </c>
      <c r="R231" s="1" t="str">
        <f t="shared" si="53"/>
        <v/>
      </c>
      <c r="T231" s="1" t="str">
        <f t="shared" si="49"/>
        <v/>
      </c>
      <c r="U231" s="1" t="str">
        <f t="shared" si="54"/>
        <v/>
      </c>
      <c r="W231" s="8" t="str">
        <f t="shared" si="55"/>
        <v/>
      </c>
      <c r="X231" s="8" t="str">
        <f t="shared" si="56"/>
        <v/>
      </c>
    </row>
    <row r="232" spans="1:24">
      <c r="A232" s="4" t="s">
        <v>293</v>
      </c>
      <c r="B232" s="4">
        <v>1</v>
      </c>
      <c r="C232" s="1" cm="1">
        <f t="array" ref="C232">_xll.H($A232,25)/$B232</f>
        <v>-2209.018185546875</v>
      </c>
      <c r="D232" s="1" cm="1">
        <f t="array" ref="D232">_xll.S($A232,25)/$B232</f>
        <v>669.20397326660157</v>
      </c>
      <c r="E232" s="1" cm="1">
        <f t="array" ref="E232">_xll.CP($A232,25)/$B232</f>
        <v>162.70300485229492</v>
      </c>
      <c r="F232" s="8" t="e" cm="1">
        <f t="array" ref="F232">IF(_xll.DE(A232)&gt;0,_xll.MW(A232)/(602.2*_xll.DE(A232)),"")/$B232</f>
        <v>#VALUE!</v>
      </c>
      <c r="H232" s="4" t="s">
        <v>1447</v>
      </c>
      <c r="I232" s="1" t="e" cm="1">
        <f t="array" ref="I232">_xll.H($H232,25)/$B232</f>
        <v>#VALUE!</v>
      </c>
      <c r="J232" s="1" t="e" cm="1">
        <f t="array" ref="J232">_xll.S($H232,25)/$B232</f>
        <v>#VALUE!</v>
      </c>
      <c r="K232" s="1" t="e" cm="1">
        <f t="array" ref="K232">_xll.CP($H232,25)/$B232</f>
        <v>#VALUE!</v>
      </c>
      <c r="L232" s="8" t="e" cm="1">
        <f t="array" ref="L232">IF(_xll.DE(H232)&gt;0,_xll.MW(H232)/(602.2*_xll.DE(H232)),"")/B232</f>
        <v>#VALUE!</v>
      </c>
      <c r="N232" s="1" t="str">
        <f t="shared" si="50"/>
        <v/>
      </c>
      <c r="O232" s="1" t="str">
        <f t="shared" si="51"/>
        <v/>
      </c>
      <c r="Q232" s="1" t="str">
        <f t="shared" si="52"/>
        <v/>
      </c>
      <c r="R232" s="1" t="str">
        <f t="shared" si="53"/>
        <v/>
      </c>
      <c r="T232" s="1" t="str">
        <f t="shared" si="49"/>
        <v/>
      </c>
      <c r="U232" s="1" t="str">
        <f t="shared" si="54"/>
        <v/>
      </c>
      <c r="W232" s="8" t="str">
        <f t="shared" si="55"/>
        <v/>
      </c>
      <c r="X232" s="8" t="str">
        <f t="shared" si="56"/>
        <v/>
      </c>
    </row>
    <row r="233" spans="1:24">
      <c r="A233" s="1" t="s">
        <v>146</v>
      </c>
      <c r="B233" s="4">
        <v>1</v>
      </c>
      <c r="C233" s="1" cm="1">
        <f t="array" ref="C233">_xll.H($A233,25)/$B233</f>
        <v>-1467.9999663085939</v>
      </c>
      <c r="D233" s="1" cm="1">
        <f t="array" ref="D233">_xll.S($A233,25)/$B233</f>
        <v>208.99999655151368</v>
      </c>
      <c r="E233" s="1" cm="1">
        <f t="array" ref="E233">_xll.CP($A233,25)/$B233</f>
        <v>163.00030468750001</v>
      </c>
      <c r="F233" s="8" t="e" cm="1">
        <f t="array" ref="F233">IF(_xll.DE(A233)&gt;0,_xll.MW(A233)/(602.2*_xll.DE(A233)),"")/$B233</f>
        <v>#VALUE!</v>
      </c>
      <c r="H233" s="1" t="s">
        <v>1448</v>
      </c>
      <c r="I233" s="1" t="e" cm="1">
        <f t="array" ref="I233">_xll.H($H233,25)/$B233</f>
        <v>#VALUE!</v>
      </c>
      <c r="J233" s="1" t="e" cm="1">
        <f t="array" ref="J233">_xll.S($H233,25)/$B233</f>
        <v>#VALUE!</v>
      </c>
      <c r="K233" s="1" t="e" cm="1">
        <f t="array" ref="K233">_xll.CP($H233,25)/$B233</f>
        <v>#VALUE!</v>
      </c>
      <c r="L233" s="8" t="e" cm="1">
        <f t="array" ref="L233">IF(_xll.DE(H233)&gt;0,_xll.MW(H233)/(602.2*_xll.DE(H233)),"")/B233</f>
        <v>#VALUE!</v>
      </c>
      <c r="N233" s="1" t="str">
        <f t="shared" si="50"/>
        <v/>
      </c>
      <c r="O233" s="1" t="str">
        <f t="shared" si="51"/>
        <v/>
      </c>
      <c r="Q233" s="1" t="str">
        <f t="shared" si="52"/>
        <v/>
      </c>
      <c r="R233" s="1" t="str">
        <f t="shared" si="53"/>
        <v/>
      </c>
      <c r="T233" s="1" t="str">
        <f t="shared" si="49"/>
        <v/>
      </c>
      <c r="U233" s="1" t="str">
        <f t="shared" si="54"/>
        <v/>
      </c>
      <c r="W233" s="8" t="str">
        <f t="shared" si="55"/>
        <v/>
      </c>
      <c r="X233" s="8" t="str">
        <f t="shared" si="56"/>
        <v/>
      </c>
    </row>
    <row r="234" spans="1:24">
      <c r="A234" s="4" t="s">
        <v>269</v>
      </c>
      <c r="B234" s="4">
        <v>1</v>
      </c>
      <c r="C234" s="1" cm="1">
        <f t="array" ref="C234">_xll.H($A234,25)/$B234</f>
        <v>-835.96321276855474</v>
      </c>
      <c r="D234" s="1" cm="1">
        <f t="array" ref="D234">_xll.S($A234,25)/$B234</f>
        <v>258.26199029541016</v>
      </c>
      <c r="E234" s="1" cm="1">
        <f t="array" ref="E234">_xll.CP($A234,25)/$B234</f>
        <v>165.19550145066572</v>
      </c>
      <c r="F234" s="8" t="e" cm="1">
        <f t="array" ref="F234">IF(_xll.DE(A234)&gt;0,_xll.MW(A234)/(602.2*_xll.DE(A234)),"")/$B234</f>
        <v>#VALUE!</v>
      </c>
      <c r="H234" s="4" t="s">
        <v>1449</v>
      </c>
      <c r="I234" s="1" t="e" cm="1">
        <f t="array" ref="I234">_xll.H($H234,25)/$B234</f>
        <v>#VALUE!</v>
      </c>
      <c r="J234" s="1" t="e" cm="1">
        <f t="array" ref="J234">_xll.S($H234,25)/$B234</f>
        <v>#VALUE!</v>
      </c>
      <c r="K234" s="1" t="e" cm="1">
        <f t="array" ref="K234">_xll.CP($H234,25)/$B234</f>
        <v>#VALUE!</v>
      </c>
      <c r="L234" s="8" t="e" cm="1">
        <f t="array" ref="L234">IF(_xll.DE(H234)&gt;0,_xll.MW(H234)/(602.2*_xll.DE(H234)),"")/B234</f>
        <v>#VALUE!</v>
      </c>
      <c r="N234" s="1" t="str">
        <f t="shared" si="50"/>
        <v/>
      </c>
      <c r="O234" s="1" t="str">
        <f t="shared" si="51"/>
        <v/>
      </c>
      <c r="Q234" s="1" t="str">
        <f t="shared" si="52"/>
        <v/>
      </c>
      <c r="R234" s="1" t="str">
        <f t="shared" si="53"/>
        <v/>
      </c>
      <c r="T234" s="1" t="str">
        <f t="shared" si="49"/>
        <v/>
      </c>
      <c r="U234" s="1" t="str">
        <f t="shared" si="54"/>
        <v/>
      </c>
      <c r="W234" s="8" t="str">
        <f t="shared" si="55"/>
        <v/>
      </c>
      <c r="X234" s="8" t="str">
        <f t="shared" si="56"/>
        <v/>
      </c>
    </row>
    <row r="235" spans="1:24">
      <c r="A235" s="4" t="s">
        <v>301</v>
      </c>
      <c r="B235" s="4">
        <v>1</v>
      </c>
      <c r="C235" s="1" cm="1">
        <f t="array" ref="C235">_xll.H($A235,25)/$B235</f>
        <v>-1092.0240000000001</v>
      </c>
      <c r="D235" s="1" cm="1">
        <f t="array" ref="D235">_xll.S($A235,25)/$B235</f>
        <v>218.82319680786134</v>
      </c>
      <c r="E235" s="1" cm="1">
        <f t="array" ref="E235">_xll.CP($A235,25)/$B235</f>
        <v>165.8997880859375</v>
      </c>
      <c r="F235" s="8" t="e" cm="1">
        <f t="array" ref="F235">IF(_xll.DE(A235)&gt;0,_xll.MW(A235)/(602.2*_xll.DE(A235)),"")/$B235</f>
        <v>#VALUE!</v>
      </c>
      <c r="H235" s="4" t="s">
        <v>1450</v>
      </c>
      <c r="I235" s="1" t="e" cm="1">
        <f t="array" ref="I235">_xll.H($H235,25)/$B235</f>
        <v>#VALUE!</v>
      </c>
      <c r="J235" s="1" t="e" cm="1">
        <f t="array" ref="J235">_xll.S($H235,25)/$B235</f>
        <v>#VALUE!</v>
      </c>
      <c r="K235" s="1" t="e" cm="1">
        <f t="array" ref="K235">_xll.CP($H235,25)/$B235</f>
        <v>#VALUE!</v>
      </c>
      <c r="L235" s="8" t="e" cm="1">
        <f t="array" ref="L235">IF(_xll.DE(H235)&gt;0,_xll.MW(H235)/(602.2*_xll.DE(H235)),"")/B235</f>
        <v>#VALUE!</v>
      </c>
      <c r="N235" s="1" t="str">
        <f t="shared" si="50"/>
        <v/>
      </c>
      <c r="O235" s="1" t="str">
        <f t="shared" si="51"/>
        <v/>
      </c>
      <c r="Q235" s="1" t="str">
        <f t="shared" si="52"/>
        <v/>
      </c>
      <c r="R235" s="1" t="str">
        <f t="shared" si="53"/>
        <v/>
      </c>
      <c r="T235" s="1" t="str">
        <f t="shared" si="49"/>
        <v/>
      </c>
      <c r="U235" s="1" t="str">
        <f t="shared" si="54"/>
        <v/>
      </c>
      <c r="W235" s="8" t="str">
        <f t="shared" si="55"/>
        <v/>
      </c>
      <c r="X235" s="8" t="str">
        <f t="shared" si="56"/>
        <v/>
      </c>
    </row>
    <row r="236" spans="1:24">
      <c r="A236" s="4" t="s">
        <v>37</v>
      </c>
      <c r="B236" s="4">
        <v>1</v>
      </c>
      <c r="C236" s="1" cm="1">
        <f t="array" ref="C236">_xll.H($A236,25)/$B236</f>
        <v>-1463.9999611816406</v>
      </c>
      <c r="D236" s="1" cm="1">
        <f t="array" ref="D236">_xll.S($A236,25)/$B236</f>
        <v>243.99579586791992</v>
      </c>
      <c r="E236" s="1" cm="1">
        <f t="array" ref="E236">_xll.CP($A236,25)/$B236</f>
        <v>168.54187263081749</v>
      </c>
      <c r="F236" s="8" t="e" cm="1">
        <f t="array" ref="F236">IF(_xll.DE(A236)&gt;0,_xll.MW(A236)/(602.2*_xll.DE(A236)),"")/$B236</f>
        <v>#VALUE!</v>
      </c>
      <c r="H236" s="4" t="s">
        <v>1451</v>
      </c>
      <c r="I236" s="1" t="e" cm="1">
        <f t="array" ref="I236">_xll.H($H236,25)/$B236</f>
        <v>#VALUE!</v>
      </c>
      <c r="J236" s="1" t="e" cm="1">
        <f t="array" ref="J236">_xll.S($H236,25)/$B236</f>
        <v>#VALUE!</v>
      </c>
      <c r="K236" s="1" t="e" cm="1">
        <f t="array" ref="K236">_xll.CP($H236,25)/$B236</f>
        <v>#VALUE!</v>
      </c>
      <c r="L236" s="8" t="e" cm="1">
        <f t="array" ref="L236">IF(_xll.DE(H236)&gt;0,_xll.MW(H236)/(602.2*_xll.DE(H236)),"")/B236</f>
        <v>#VALUE!</v>
      </c>
      <c r="N236" s="1" t="str">
        <f t="shared" si="50"/>
        <v/>
      </c>
      <c r="O236" s="1" t="str">
        <f t="shared" si="51"/>
        <v/>
      </c>
      <c r="Q236" s="1" t="str">
        <f t="shared" si="52"/>
        <v/>
      </c>
      <c r="R236" s="1" t="str">
        <f t="shared" si="53"/>
        <v/>
      </c>
      <c r="T236" s="1" t="str">
        <f t="shared" si="49"/>
        <v/>
      </c>
      <c r="U236" s="1" t="str">
        <f t="shared" si="54"/>
        <v/>
      </c>
      <c r="W236" s="8" t="str">
        <f t="shared" si="55"/>
        <v/>
      </c>
      <c r="X236" s="8" t="str">
        <f t="shared" si="56"/>
        <v/>
      </c>
    </row>
    <row r="237" spans="1:24">
      <c r="A237" s="4" t="s">
        <v>57</v>
      </c>
      <c r="B237" s="4">
        <v>1</v>
      </c>
      <c r="C237" s="1" cm="1">
        <f t="array" ref="C237">_xll.H($A237,25)/$B237</f>
        <v>-1530.8029963378906</v>
      </c>
      <c r="D237" s="1" cm="1">
        <f t="array" ref="D237">_xll.S($A237,25)/$B237</f>
        <v>208.79370458984377</v>
      </c>
      <c r="E237" s="1" cm="1">
        <f t="array" ref="E237">_xll.CP($A237,25)/$B237</f>
        <v>171.48585216151844</v>
      </c>
      <c r="F237" s="8" t="e" cm="1">
        <f t="array" ref="F237">IF(_xll.DE(A237)&gt;0,_xll.MW(A237)/(602.2*_xll.DE(A237)),"")/$B237</f>
        <v>#VALUE!</v>
      </c>
      <c r="H237" s="4" t="s">
        <v>1452</v>
      </c>
      <c r="I237" s="1" t="e" cm="1">
        <f t="array" ref="I237">_xll.H($H237,25)/$B237</f>
        <v>#VALUE!</v>
      </c>
      <c r="J237" s="1" t="e" cm="1">
        <f t="array" ref="J237">_xll.S($H237,25)/$B237</f>
        <v>#VALUE!</v>
      </c>
      <c r="K237" s="1" t="e" cm="1">
        <f t="array" ref="K237">_xll.CP($H237,25)/$B237</f>
        <v>#VALUE!</v>
      </c>
      <c r="L237" s="8" t="e" cm="1">
        <f t="array" ref="L237">IF(_xll.DE(H237)&gt;0,_xll.MW(H237)/(602.2*_xll.DE(H237)),"")/B237</f>
        <v>#VALUE!</v>
      </c>
      <c r="N237" s="1" t="str">
        <f t="shared" si="50"/>
        <v/>
      </c>
      <c r="O237" s="1" t="str">
        <f t="shared" si="51"/>
        <v/>
      </c>
      <c r="Q237" s="1" t="str">
        <f t="shared" si="52"/>
        <v/>
      </c>
      <c r="R237" s="1" t="str">
        <f t="shared" si="53"/>
        <v/>
      </c>
      <c r="T237" s="1" t="str">
        <f t="shared" si="49"/>
        <v/>
      </c>
      <c r="U237" s="1" t="str">
        <f t="shared" si="54"/>
        <v/>
      </c>
      <c r="W237" s="8" t="str">
        <f t="shared" si="55"/>
        <v/>
      </c>
      <c r="X237" s="8" t="str">
        <f t="shared" si="56"/>
        <v/>
      </c>
    </row>
    <row r="238" spans="1:24">
      <c r="A238" s="4" t="s">
        <v>113</v>
      </c>
      <c r="B238" s="4">
        <v>1</v>
      </c>
      <c r="C238" s="1" cm="1">
        <f t="array" ref="C238">_xll.H($A238,25)/$B238</f>
        <v>-989.90001428222661</v>
      </c>
      <c r="D238" s="1" cm="1">
        <f t="array" ref="D238">_xll.S($A238,25)/$B238</f>
        <v>279.49999114990237</v>
      </c>
      <c r="E238" s="1" cm="1">
        <f t="array" ref="E238">_xll.CP($A238,25)/$B238</f>
        <v>173.48695514269798</v>
      </c>
      <c r="F238" s="8" t="e" cm="1">
        <f t="array" ref="F238">IF(_xll.DE(A238)&gt;0,_xll.MW(A238)/(602.2*_xll.DE(A238)),"")/$B238</f>
        <v>#VALUE!</v>
      </c>
      <c r="H238" s="4" t="s">
        <v>1453</v>
      </c>
      <c r="I238" s="1" t="e" cm="1">
        <f t="array" ref="I238">_xll.H($H238,25)/$B238</f>
        <v>#VALUE!</v>
      </c>
      <c r="J238" s="1" t="e" cm="1">
        <f t="array" ref="J238">_xll.S($H238,25)/$B238</f>
        <v>#VALUE!</v>
      </c>
      <c r="K238" s="1" t="e" cm="1">
        <f t="array" ref="K238">_xll.CP($H238,25)/$B238</f>
        <v>#VALUE!</v>
      </c>
      <c r="L238" s="8" t="e" cm="1">
        <f t="array" ref="L238">IF(_xll.DE(H238)&gt;0,_xll.MW(H238)/(602.2*_xll.DE(H238)),"")/B238</f>
        <v>#VALUE!</v>
      </c>
      <c r="N238" s="1" t="str">
        <f t="shared" si="50"/>
        <v/>
      </c>
      <c r="O238" s="1" t="str">
        <f t="shared" si="51"/>
        <v/>
      </c>
      <c r="Q238" s="1" t="str">
        <f t="shared" si="52"/>
        <v/>
      </c>
      <c r="R238" s="1" t="str">
        <f t="shared" si="53"/>
        <v/>
      </c>
      <c r="T238" s="1" t="str">
        <f t="shared" si="49"/>
        <v/>
      </c>
      <c r="U238" s="1" t="str">
        <f t="shared" si="54"/>
        <v/>
      </c>
      <c r="W238" s="8" t="str">
        <f t="shared" si="55"/>
        <v/>
      </c>
      <c r="X238" s="8" t="str">
        <f t="shared" si="56"/>
        <v/>
      </c>
    </row>
    <row r="239" spans="1:24">
      <c r="A239" s="4" t="s">
        <v>32</v>
      </c>
      <c r="B239" s="4">
        <v>1</v>
      </c>
      <c r="C239" s="1" cm="1">
        <f t="array" ref="C239">_xll.H($A239,25)/$B239</f>
        <v>-523</v>
      </c>
      <c r="D239" s="1" cm="1">
        <f t="array" ref="D239">_xll.S($A239,25)/$B239</f>
        <v>255.19889382934571</v>
      </c>
      <c r="E239" s="1" cm="1">
        <f t="array" ref="E239">_xll.CP($A239,25)/$B239</f>
        <v>175.27559984217203</v>
      </c>
      <c r="F239" s="8" t="e" cm="1">
        <f t="array" ref="F239">IF(_xll.DE(A239)&gt;0,_xll.MW(A239)/(602.2*_xll.DE(A239)),"")/$B239</f>
        <v>#VALUE!</v>
      </c>
      <c r="H239" s="4" t="s">
        <v>1454</v>
      </c>
      <c r="I239" s="1" t="e" cm="1">
        <f t="array" ref="I239">_xll.H($H239,25)/$B239</f>
        <v>#VALUE!</v>
      </c>
      <c r="J239" s="1" t="e" cm="1">
        <f t="array" ref="J239">_xll.S($H239,25)/$B239</f>
        <v>#VALUE!</v>
      </c>
      <c r="K239" s="1" t="e" cm="1">
        <f t="array" ref="K239">_xll.CP($H239,25)/$B239</f>
        <v>#VALUE!</v>
      </c>
      <c r="L239" s="8" t="e" cm="1">
        <f t="array" ref="L239">IF(_xll.DE(H239)&gt;0,_xll.MW(H239)/(602.2*_xll.DE(H239)),"")/B239</f>
        <v>#VALUE!</v>
      </c>
      <c r="N239" s="1" t="str">
        <f t="shared" si="50"/>
        <v/>
      </c>
      <c r="O239" s="1" t="str">
        <f t="shared" si="51"/>
        <v/>
      </c>
      <c r="Q239" s="1" t="str">
        <f t="shared" si="52"/>
        <v/>
      </c>
      <c r="R239" s="1" t="str">
        <f t="shared" si="53"/>
        <v/>
      </c>
      <c r="T239" s="1" t="str">
        <f t="shared" si="49"/>
        <v/>
      </c>
      <c r="U239" s="1" t="str">
        <f t="shared" si="54"/>
        <v/>
      </c>
      <c r="W239" s="8" t="str">
        <f t="shared" si="55"/>
        <v/>
      </c>
      <c r="X239" s="8" t="str">
        <f t="shared" si="56"/>
        <v/>
      </c>
    </row>
    <row r="240" spans="1:24">
      <c r="A240" s="4" t="s">
        <v>324</v>
      </c>
      <c r="B240" s="4">
        <v>1</v>
      </c>
      <c r="C240" s="1" cm="1">
        <f t="array" ref="C240">_xll.H($A240,25)/$B240</f>
        <v>-1702.4999636230471</v>
      </c>
      <c r="D240" s="1" cm="1">
        <f t="array" ref="D240">_xll.S($A240,25)/$B240</f>
        <v>233.10000509643555</v>
      </c>
      <c r="E240" s="1" cm="1">
        <f t="array" ref="E240">_xll.CP($A240,25)/$B240</f>
        <v>180.73102771021934</v>
      </c>
      <c r="F240" s="8" t="e" cm="1">
        <f t="array" ref="F240">IF(_xll.DE(A240)&gt;0,_xll.MW(A240)/(602.2*_xll.DE(A240)),"")/$B240</f>
        <v>#VALUE!</v>
      </c>
      <c r="H240" s="4" t="s">
        <v>1455</v>
      </c>
      <c r="I240" s="1" cm="1">
        <f t="array" ref="I240">_xll.H($H240,25)/$B240</f>
        <v>-1601.1999965820314</v>
      </c>
      <c r="J240" s="1" cm="1">
        <f t="array" ref="J240">_xll.S($H240,25)/$B240</f>
        <v>256.1000026550293</v>
      </c>
      <c r="K240" s="1" cm="1">
        <f t="array" ref="K240">_xll.CP($H240,25)/$B240</f>
        <v>182.3619847151611</v>
      </c>
      <c r="L240" s="8" t="e" cm="1">
        <f t="array" ref="L240">IF(_xll.DE(H240)&gt;0,_xll.MW(H240)/(602.2*_xll.DE(H240)),"")/B240</f>
        <v>#VALUE!</v>
      </c>
      <c r="N240" s="1">
        <f t="shared" si="50"/>
        <v>233.10000509643555</v>
      </c>
      <c r="O240" s="1">
        <f t="shared" si="51"/>
        <v>256.1000026550293</v>
      </c>
      <c r="Q240" s="1">
        <f t="shared" si="52"/>
        <v>-1702.4999636230471</v>
      </c>
      <c r="R240" s="1">
        <f t="shared" si="53"/>
        <v>-1601.1999965820314</v>
      </c>
      <c r="T240" s="1">
        <f t="shared" si="49"/>
        <v>180.73102771021934</v>
      </c>
      <c r="U240" s="1">
        <f t="shared" si="54"/>
        <v>182.3619847151611</v>
      </c>
      <c r="W240" s="8" t="str">
        <f t="shared" si="55"/>
        <v/>
      </c>
      <c r="X240" s="8" t="str">
        <f t="shared" si="56"/>
        <v/>
      </c>
    </row>
    <row r="241" spans="1:24">
      <c r="A241" s="4" t="s">
        <v>333</v>
      </c>
      <c r="B241" s="4">
        <v>1</v>
      </c>
      <c r="C241" s="1" cm="1">
        <f t="array" ref="C241">_xll.H($A241,25)/$B241</f>
        <v>-1408.3340424804687</v>
      </c>
      <c r="D241" s="1" cm="1">
        <f t="array" ref="D241">_xll.S($A241,25)/$B241</f>
        <v>218.57219894409181</v>
      </c>
      <c r="E241" s="1" cm="1">
        <f t="array" ref="E241">_xll.CP($A241,25)/$B241</f>
        <v>182.00400000000002</v>
      </c>
      <c r="F241" s="8" t="e" cm="1">
        <f t="array" ref="F241">IF(_xll.DE(A241)&gt;0,_xll.MW(A241)/(602.2*_xll.DE(A241)),"")/$B241</f>
        <v>#VALUE!</v>
      </c>
      <c r="H241" s="4" t="s">
        <v>1456</v>
      </c>
      <c r="I241" s="1" cm="1">
        <f t="array" ref="I241">_xll.H($H241,25)/$B241</f>
        <v>-615.88485107421877</v>
      </c>
      <c r="J241" s="1" cm="1">
        <f t="array" ref="J241">_xll.S($H241,25)/$B241</f>
        <v>379.07039361572265</v>
      </c>
      <c r="K241" s="1" cm="1">
        <f t="array" ref="K241">_xll.CP($H241,25)/$B241</f>
        <v>198.32159042358398</v>
      </c>
      <c r="L241" s="8" t="e" cm="1">
        <f t="array" ref="L241">IF(_xll.DE(H241)&gt;0,_xll.MW(H241)/(602.2*_xll.DE(H241)),"")/B241</f>
        <v>#VALUE!</v>
      </c>
      <c r="N241" s="1">
        <f t="shared" si="50"/>
        <v>218.57219894409181</v>
      </c>
      <c r="O241" s="1">
        <f t="shared" si="51"/>
        <v>379.07039361572265</v>
      </c>
      <c r="Q241" s="1">
        <f t="shared" si="52"/>
        <v>-1408.3340424804687</v>
      </c>
      <c r="R241" s="1">
        <f t="shared" si="53"/>
        <v>-615.88485107421877</v>
      </c>
      <c r="T241" s="1">
        <f t="shared" si="49"/>
        <v>182.00400000000002</v>
      </c>
      <c r="U241" s="1">
        <f t="shared" si="54"/>
        <v>198.32159042358398</v>
      </c>
      <c r="W241" s="8" t="str">
        <f t="shared" si="55"/>
        <v/>
      </c>
      <c r="X241" s="8" t="str">
        <f t="shared" si="56"/>
        <v/>
      </c>
    </row>
    <row r="242" spans="1:24">
      <c r="A242" s="4" t="s">
        <v>364</v>
      </c>
      <c r="B242" s="4">
        <v>1</v>
      </c>
      <c r="C242" s="1" cm="1">
        <f t="array" ref="C242">_xll.H($A242,25)/$B242</f>
        <v>-1237.2089787597656</v>
      </c>
      <c r="D242" s="1" cm="1">
        <f t="array" ref="D242">_xll.S($A242,25)/$B242</f>
        <v>338.904</v>
      </c>
      <c r="E242" s="1" cm="1">
        <f t="array" ref="E242">_xll.CP($A242,25)/$B242</f>
        <v>184.93280319213869</v>
      </c>
      <c r="F242" s="8" t="e" cm="1">
        <f t="array" ref="F242">IF(_xll.DE(A242)&gt;0,_xll.MW(A242)/(602.2*_xll.DE(A242)),"")/$B242</f>
        <v>#VALUE!</v>
      </c>
      <c r="H242" s="4" t="s">
        <v>1457</v>
      </c>
      <c r="I242" s="1" t="e" cm="1">
        <f t="array" ref="I242">_xll.H($H242,25)/$B242</f>
        <v>#VALUE!</v>
      </c>
      <c r="J242" s="1" t="e" cm="1">
        <f t="array" ref="J242">_xll.S($H242,25)/$B242</f>
        <v>#VALUE!</v>
      </c>
      <c r="K242" s="1" t="e" cm="1">
        <f t="array" ref="K242">_xll.CP($H242,25)/$B242</f>
        <v>#VALUE!</v>
      </c>
      <c r="L242" s="8" t="e" cm="1">
        <f t="array" ref="L242">IF(_xll.DE(H242)&gt;0,_xll.MW(H242)/(602.2*_xll.DE(H242)),"")/B242</f>
        <v>#VALUE!</v>
      </c>
      <c r="N242" s="1" t="str">
        <f t="shared" si="50"/>
        <v/>
      </c>
      <c r="O242" s="1" t="str">
        <f t="shared" si="51"/>
        <v/>
      </c>
      <c r="Q242" s="1" t="str">
        <f t="shared" si="52"/>
        <v/>
      </c>
      <c r="R242" s="1" t="str">
        <f t="shared" si="53"/>
        <v/>
      </c>
      <c r="T242" s="1" t="str">
        <f t="shared" si="49"/>
        <v/>
      </c>
      <c r="U242" s="1" t="str">
        <f t="shared" si="54"/>
        <v/>
      </c>
      <c r="W242" s="8" t="str">
        <f t="shared" si="55"/>
        <v/>
      </c>
      <c r="X242" s="8" t="str">
        <f t="shared" si="56"/>
        <v/>
      </c>
    </row>
    <row r="243" spans="1:24">
      <c r="A243" s="4" t="s">
        <v>114</v>
      </c>
      <c r="B243" s="4">
        <v>1</v>
      </c>
      <c r="C243" s="1" cm="1">
        <f t="array" ref="C243">_xll.H($A243,25)/$B243</f>
        <v>-1247.3000952148439</v>
      </c>
      <c r="D243" s="1" cm="1">
        <f t="array" ref="D243">_xll.S($A243,25)/$B243</f>
        <v>348.89999072265624</v>
      </c>
      <c r="E243" s="1" cm="1">
        <f t="array" ref="E243">_xll.CP($A243,25)/$B243</f>
        <v>191.08926150519025</v>
      </c>
      <c r="F243" s="8" t="e" cm="1">
        <f t="array" ref="F243">IF(_xll.DE(A243)&gt;0,_xll.MW(A243)/(602.2*_xll.DE(A243)),"")/$B243</f>
        <v>#VALUE!</v>
      </c>
      <c r="H243" s="4" t="s">
        <v>1458</v>
      </c>
      <c r="I243" s="1" t="e" cm="1">
        <f t="array" ref="I243">_xll.H($H243,25)/$B243</f>
        <v>#VALUE!</v>
      </c>
      <c r="J243" s="1" t="e" cm="1">
        <f t="array" ref="J243">_xll.S($H243,25)/$B243</f>
        <v>#VALUE!</v>
      </c>
      <c r="K243" s="1" t="e" cm="1">
        <f t="array" ref="K243">_xll.CP($H243,25)/$B243</f>
        <v>#VALUE!</v>
      </c>
      <c r="L243" s="8" t="e" cm="1">
        <f t="array" ref="L243">IF(_xll.DE(H243)&gt;0,_xll.MW(H243)/(602.2*_xll.DE(H243)),"")/B243</f>
        <v>#VALUE!</v>
      </c>
      <c r="N243" s="1" t="str">
        <f t="shared" si="50"/>
        <v/>
      </c>
      <c r="O243" s="1" t="str">
        <f t="shared" si="51"/>
        <v/>
      </c>
      <c r="Q243" s="1" t="str">
        <f t="shared" si="52"/>
        <v/>
      </c>
      <c r="R243" s="1" t="str">
        <f t="shared" si="53"/>
        <v/>
      </c>
      <c r="T243" s="1" t="str">
        <f t="shared" si="49"/>
        <v/>
      </c>
      <c r="U243" s="1" t="str">
        <f t="shared" si="54"/>
        <v/>
      </c>
      <c r="W243" s="8" t="str">
        <f t="shared" si="55"/>
        <v/>
      </c>
      <c r="X243" s="8" t="str">
        <f t="shared" si="56"/>
        <v/>
      </c>
    </row>
    <row r="244" spans="1:24">
      <c r="A244" s="4" t="s">
        <v>407</v>
      </c>
      <c r="B244" s="4">
        <v>1</v>
      </c>
      <c r="C244" s="1" cm="1">
        <f t="array" ref="C244">_xll.H($A244,25)/$B244</f>
        <v>-2404.544851074219</v>
      </c>
      <c r="D244" s="1" cm="1">
        <f t="array" ref="D244">_xll.S($A244,25)/$B244</f>
        <v>276.25297961425781</v>
      </c>
      <c r="E244" s="1" cm="1">
        <f t="array" ref="E244">_xll.CP($A244,25)/$B244</f>
        <v>203.58875445075395</v>
      </c>
      <c r="F244" s="8" t="e" cm="1">
        <f t="array" ref="F244">IF(_xll.DE(A244)&gt;0,_xll.MW(A244)/(602.2*_xll.DE(A244)),"")/$B244</f>
        <v>#VALUE!</v>
      </c>
      <c r="H244" s="4" t="s">
        <v>1459</v>
      </c>
      <c r="I244" s="1" t="e" cm="1">
        <f t="array" ref="I244">_xll.H($H244,25)/$B244</f>
        <v>#VALUE!</v>
      </c>
      <c r="J244" s="1" t="e" cm="1">
        <f t="array" ref="J244">_xll.S($H244,25)/$B244</f>
        <v>#VALUE!</v>
      </c>
      <c r="K244" s="1" t="e" cm="1">
        <f t="array" ref="K244">_xll.CP($H244,25)/$B244</f>
        <v>#VALUE!</v>
      </c>
      <c r="L244" s="8" t="e" cm="1">
        <f t="array" ref="L244">IF(_xll.DE(H244)&gt;0,_xll.MW(H244)/(602.2*_xll.DE(H244)),"")/B244</f>
        <v>#VALUE!</v>
      </c>
      <c r="N244" s="1" t="str">
        <f t="shared" si="50"/>
        <v/>
      </c>
      <c r="O244" s="1" t="str">
        <f t="shared" si="51"/>
        <v/>
      </c>
      <c r="Q244" s="1" t="str">
        <f t="shared" si="52"/>
        <v/>
      </c>
      <c r="R244" s="1" t="str">
        <f t="shared" si="53"/>
        <v/>
      </c>
      <c r="T244" s="1" t="str">
        <f t="shared" si="49"/>
        <v/>
      </c>
      <c r="U244" s="1" t="str">
        <f t="shared" si="54"/>
        <v/>
      </c>
      <c r="W244" s="8" t="str">
        <f t="shared" si="55"/>
        <v/>
      </c>
      <c r="X244" s="8" t="str">
        <f t="shared" si="56"/>
        <v/>
      </c>
    </row>
    <row r="245" spans="1:24">
      <c r="A245" s="4" t="s">
        <v>304</v>
      </c>
      <c r="B245" s="4">
        <v>1</v>
      </c>
      <c r="C245" s="1" cm="1">
        <f t="array" ref="C245">_xll.H($A245,25)/$B245</f>
        <v>-1536.3740444335938</v>
      </c>
      <c r="D245" s="1" cm="1">
        <f t="array" ref="D245">_xll.S($A245,25)/$B245</f>
        <v>253.22990289306642</v>
      </c>
      <c r="E245" s="1" cm="1">
        <f t="array" ref="E245">_xll.CP($A245,25)/$B245</f>
        <v>208.07001483154298</v>
      </c>
      <c r="F245" s="8" t="e" cm="1">
        <f t="array" ref="F245">IF(_xll.DE(A245)&gt;0,_xll.MW(A245)/(602.2*_xll.DE(A245)),"")/$B245</f>
        <v>#VALUE!</v>
      </c>
      <c r="H245" s="4" t="s">
        <v>1460</v>
      </c>
      <c r="I245" s="1" t="e" cm="1">
        <f t="array" ref="I245">_xll.H($H245,25)/$B245</f>
        <v>#VALUE!</v>
      </c>
      <c r="J245" s="1" t="e" cm="1">
        <f t="array" ref="J245">_xll.S($H245,25)/$B245</f>
        <v>#VALUE!</v>
      </c>
      <c r="K245" s="1" t="e" cm="1">
        <f t="array" ref="K245">_xll.CP($H245,25)/$B245</f>
        <v>#VALUE!</v>
      </c>
      <c r="L245" s="8" t="e" cm="1">
        <f t="array" ref="L245">IF(_xll.DE(H245)&gt;0,_xll.MW(H245)/(602.2*_xll.DE(H245)),"")/B245</f>
        <v>#VALUE!</v>
      </c>
      <c r="N245" s="1" t="str">
        <f t="shared" si="50"/>
        <v/>
      </c>
      <c r="O245" s="1" t="str">
        <f t="shared" si="51"/>
        <v/>
      </c>
      <c r="Q245" s="1" t="str">
        <f t="shared" si="52"/>
        <v/>
      </c>
      <c r="R245" s="1" t="str">
        <f t="shared" si="53"/>
        <v/>
      </c>
      <c r="T245" s="1" t="str">
        <f t="shared" si="49"/>
        <v/>
      </c>
      <c r="U245" s="1" t="str">
        <f t="shared" si="54"/>
        <v/>
      </c>
      <c r="W245" s="8" t="str">
        <f t="shared" si="55"/>
        <v/>
      </c>
      <c r="X245" s="8" t="str">
        <f t="shared" si="56"/>
        <v/>
      </c>
    </row>
    <row r="246" spans="1:24">
      <c r="A246" s="4" t="s">
        <v>276</v>
      </c>
      <c r="B246" s="4">
        <v>1</v>
      </c>
      <c r="C246" s="1" cm="1">
        <f t="array" ref="C246">_xll.H($A246,25)/$B246</f>
        <v>-1060.2259575195312</v>
      </c>
      <c r="D246" s="1" cm="1">
        <f t="array" ref="D246">_xll.S($A246,25)/$B246</f>
        <v>323.53299041748051</v>
      </c>
      <c r="E246" s="1" cm="1">
        <f t="array" ref="E246">_xll.CP($A246,25)/$B246</f>
        <v>211.22097735711336</v>
      </c>
      <c r="F246" s="8" t="e" cm="1">
        <f t="array" ref="F246">IF(_xll.DE(A246)&gt;0,_xll.MW(A246)/(602.2*_xll.DE(A246)),"")/$B246</f>
        <v>#VALUE!</v>
      </c>
      <c r="H246" s="4" t="s">
        <v>1461</v>
      </c>
      <c r="I246" s="1" t="e" cm="1">
        <f t="array" ref="I246">_xll.H($H246,25)/$B246</f>
        <v>#VALUE!</v>
      </c>
      <c r="J246" s="1" t="e" cm="1">
        <f t="array" ref="J246">_xll.S($H246,25)/$B246</f>
        <v>#VALUE!</v>
      </c>
      <c r="K246" s="1" t="e" cm="1">
        <f t="array" ref="K246">_xll.CP($H246,25)/$B246</f>
        <v>#VALUE!</v>
      </c>
      <c r="L246" s="8" t="e" cm="1">
        <f t="array" ref="L246">IF(_xll.DE(H246)&gt;0,_xll.MW(H246)/(602.2*_xll.DE(H246)),"")/B246</f>
        <v>#VALUE!</v>
      </c>
      <c r="N246" s="1" t="str">
        <f t="shared" si="50"/>
        <v/>
      </c>
      <c r="O246" s="1" t="str">
        <f t="shared" si="51"/>
        <v/>
      </c>
      <c r="Q246" s="1" t="str">
        <f t="shared" si="52"/>
        <v/>
      </c>
      <c r="R246" s="1" t="str">
        <f t="shared" si="53"/>
        <v/>
      </c>
      <c r="T246" s="1" t="str">
        <f t="shared" si="49"/>
        <v/>
      </c>
      <c r="U246" s="1" t="str">
        <f t="shared" si="54"/>
        <v/>
      </c>
      <c r="W246" s="8" t="str">
        <f t="shared" si="55"/>
        <v/>
      </c>
      <c r="X246" s="8" t="str">
        <f t="shared" si="56"/>
        <v/>
      </c>
    </row>
    <row r="247" spans="1:24">
      <c r="A247" s="4" t="s">
        <v>253</v>
      </c>
      <c r="B247" s="4">
        <v>1</v>
      </c>
      <c r="C247" s="1" cm="1">
        <f t="array" ref="C247">_xll.H($A247,25)/$B247</f>
        <v>-651.86721276855474</v>
      </c>
      <c r="D247" s="1" cm="1">
        <f t="array" ref="D247">_xll.S($A247,25)/$B247</f>
        <v>276.56239361572267</v>
      </c>
      <c r="E247" s="1" cm="1">
        <f t="array" ref="E247">_xll.CP($A247,25)/$B247</f>
        <v>218.82319680786134</v>
      </c>
      <c r="F247" s="8" t="e" cm="1">
        <f t="array" ref="F247">IF(_xll.DE(A247)&gt;0,_xll.MW(A247)/(602.2*_xll.DE(A247)),"")/$B247</f>
        <v>#VALUE!</v>
      </c>
      <c r="H247" s="4" t="s">
        <v>1462</v>
      </c>
      <c r="I247" s="1" t="e" cm="1">
        <f t="array" ref="I247">_xll.H($H247,25)/$B247</f>
        <v>#VALUE!</v>
      </c>
      <c r="J247" s="1" t="e" cm="1">
        <f t="array" ref="J247">_xll.S($H247,25)/$B247</f>
        <v>#VALUE!</v>
      </c>
      <c r="K247" s="1" t="e" cm="1">
        <f t="array" ref="K247">_xll.CP($H247,25)/$B247</f>
        <v>#VALUE!</v>
      </c>
      <c r="L247" s="8" t="e" cm="1">
        <f t="array" ref="L247">IF(_xll.DE(H247)&gt;0,_xll.MW(H247)/(602.2*_xll.DE(H247)),"")/B247</f>
        <v>#VALUE!</v>
      </c>
      <c r="N247" s="1" t="str">
        <f t="shared" si="50"/>
        <v/>
      </c>
      <c r="O247" s="1" t="str">
        <f t="shared" si="51"/>
        <v/>
      </c>
      <c r="Q247" s="1" t="str">
        <f t="shared" si="52"/>
        <v/>
      </c>
      <c r="R247" s="1" t="str">
        <f t="shared" si="53"/>
        <v/>
      </c>
      <c r="T247" s="1" t="str">
        <f t="shared" si="49"/>
        <v/>
      </c>
      <c r="U247" s="1" t="str">
        <f t="shared" si="54"/>
        <v/>
      </c>
      <c r="W247" s="8" t="str">
        <f t="shared" si="55"/>
        <v/>
      </c>
      <c r="X247" s="8" t="str">
        <f t="shared" si="56"/>
        <v/>
      </c>
    </row>
    <row r="248" spans="1:24">
      <c r="A248" s="4" t="s">
        <v>213</v>
      </c>
      <c r="B248" s="4">
        <v>1</v>
      </c>
      <c r="C248" s="1" cm="1">
        <f t="array" ref="C248">_xll.H($A248,25)/$B248</f>
        <v>-2197.39880078125</v>
      </c>
      <c r="D248" s="1" cm="1">
        <f t="array" ref="D248">_xll.S($A248,25)/$B248</f>
        <v>326.3979987182617</v>
      </c>
      <c r="E248" s="1" cm="1">
        <f t="array" ref="E248">_xll.CP($A248,25)/$B248</f>
        <v>219.3866209964207</v>
      </c>
      <c r="F248" s="8" t="e" cm="1">
        <f t="array" ref="F248">IF(_xll.DE(A248)&gt;0,_xll.MW(A248)/(602.2*_xll.DE(A248)),"")/$B248</f>
        <v>#VALUE!</v>
      </c>
      <c r="H248" s="4" t="s">
        <v>1463</v>
      </c>
      <c r="I248" s="1" t="e" cm="1">
        <f t="array" ref="I248">_xll.H($H248,25)/$B248</f>
        <v>#VALUE!</v>
      </c>
      <c r="J248" s="1" t="e" cm="1">
        <f t="array" ref="J248">_xll.S($H248,25)/$B248</f>
        <v>#VALUE!</v>
      </c>
      <c r="K248" s="1" t="e" cm="1">
        <f t="array" ref="K248">_xll.CP($H248,25)/$B248</f>
        <v>#VALUE!</v>
      </c>
      <c r="L248" s="8" t="e" cm="1">
        <f t="array" ref="L248">IF(_xll.DE(H248)&gt;0,_xll.MW(H248)/(602.2*_xll.DE(H248)),"")/B248</f>
        <v>#VALUE!</v>
      </c>
      <c r="N248" s="1" t="str">
        <f t="shared" ref="N248:N311" si="57">IF(AND(ISNUMBER(D248),ISNUMBER(J248)),D248,"")</f>
        <v/>
      </c>
      <c r="O248" s="1" t="str">
        <f t="shared" ref="O248:O311" si="58">IF(AND(ISNUMBER(D248),ISNUMBER(J248)),J248,"")</f>
        <v/>
      </c>
      <c r="Q248" s="1" t="str">
        <f t="shared" ref="Q248:Q311" si="59">IF(AND(ISNUMBER(C248),ISNUMBER(I248)),C248,"")</f>
        <v/>
      </c>
      <c r="R248" s="1" t="str">
        <f t="shared" ref="R248:R311" si="60">IF(AND(ISNUMBER(C248),ISNUMBER(I248)),I248,"")</f>
        <v/>
      </c>
      <c r="T248" s="1" t="str">
        <f t="shared" ref="T248:T311" si="61">IF(AND(ISNUMBER(E248),ISNUMBER(K248)),E248,"")</f>
        <v/>
      </c>
      <c r="U248" s="1" t="str">
        <f t="shared" ref="U248:U311" si="62">IF(AND(ISNUMBER(E248),ISNUMBER(K248)),K248,"")</f>
        <v/>
      </c>
      <c r="W248" s="8" t="str">
        <f t="shared" ref="W248:W311" si="63">IF(AND(ISNUMBER(F248),ISNUMBER(L248)),F248,"")</f>
        <v/>
      </c>
      <c r="X248" s="8" t="str">
        <f t="shared" ref="X248:X311" si="64">IF(AND(ISNUMBER(F248),ISNUMBER(L248)),L248,"")</f>
        <v/>
      </c>
    </row>
    <row r="249" spans="1:24">
      <c r="A249" s="4" t="s">
        <v>206</v>
      </c>
      <c r="B249" s="4">
        <v>1</v>
      </c>
      <c r="C249" s="1" cm="1">
        <f t="array" ref="C249">_xll.H($A249,25)/$B249</f>
        <v>-2197.4371064453126</v>
      </c>
      <c r="D249" s="1" cm="1">
        <f t="array" ref="D249">_xll.S($A249,25)/$B249</f>
        <v>326.35200000000003</v>
      </c>
      <c r="E249" s="1" cm="1">
        <f t="array" ref="E249">_xll.CP($A249,25)/$B249</f>
        <v>219.39206543312417</v>
      </c>
      <c r="F249" s="8" t="e" cm="1">
        <f t="array" ref="F249">IF(_xll.DE(A249)&gt;0,_xll.MW(A249)/(602.2*_xll.DE(A249)),"")/$B249</f>
        <v>#VALUE!</v>
      </c>
      <c r="H249" s="4" t="s">
        <v>1464</v>
      </c>
      <c r="I249" s="1" t="e" cm="1">
        <f t="array" ref="I249">_xll.H($H249,25)/$B249</f>
        <v>#VALUE!</v>
      </c>
      <c r="J249" s="1" t="e" cm="1">
        <f t="array" ref="J249">_xll.S($H249,25)/$B249</f>
        <v>#VALUE!</v>
      </c>
      <c r="K249" s="1" t="e" cm="1">
        <f t="array" ref="K249">_xll.CP($H249,25)/$B249</f>
        <v>#VALUE!</v>
      </c>
      <c r="L249" s="8" t="e" cm="1">
        <f t="array" ref="L249">IF(_xll.DE(H249)&gt;0,_xll.MW(H249)/(602.2*_xll.DE(H249)),"")/B249</f>
        <v>#VALUE!</v>
      </c>
      <c r="N249" s="1" t="str">
        <f t="shared" si="57"/>
        <v/>
      </c>
      <c r="O249" s="1" t="str">
        <f t="shared" si="58"/>
        <v/>
      </c>
      <c r="Q249" s="1" t="str">
        <f t="shared" si="59"/>
        <v/>
      </c>
      <c r="R249" s="1" t="str">
        <f t="shared" si="60"/>
        <v/>
      </c>
      <c r="T249" s="1" t="str">
        <f t="shared" si="61"/>
        <v/>
      </c>
      <c r="U249" s="1" t="str">
        <f t="shared" si="62"/>
        <v/>
      </c>
      <c r="W249" s="8" t="str">
        <f t="shared" si="63"/>
        <v/>
      </c>
      <c r="X249" s="8" t="str">
        <f t="shared" si="64"/>
        <v/>
      </c>
    </row>
    <row r="250" spans="1:24">
      <c r="A250" s="4" t="s">
        <v>70</v>
      </c>
      <c r="B250" s="4">
        <v>1</v>
      </c>
      <c r="C250" s="1" cm="1">
        <f t="array" ref="C250">_xll.H($A250,25)/$B250</f>
        <v>-1964.0699353027344</v>
      </c>
      <c r="D250" s="1" cm="1">
        <f t="array" ref="D250">_xll.S($A250,25)/$B250</f>
        <v>479.35270684814458</v>
      </c>
      <c r="E250" s="1" cm="1">
        <f t="array" ref="E250">_xll.CP($A250,25)/$B250</f>
        <v>228.71616533566848</v>
      </c>
      <c r="F250" s="8" t="e" cm="1">
        <f t="array" ref="F250">IF(_xll.DE(A250)&gt;0,_xll.MW(A250)/(602.2*_xll.DE(A250)),"")/$B250</f>
        <v>#VALUE!</v>
      </c>
      <c r="H250" s="4" t="s">
        <v>1465</v>
      </c>
      <c r="I250" s="1" t="e" cm="1">
        <f t="array" ref="I250">_xll.H($H250,25)/$B250</f>
        <v>#VALUE!</v>
      </c>
      <c r="J250" s="1" t="e" cm="1">
        <f t="array" ref="J250">_xll.S($H250,25)/$B250</f>
        <v>#VALUE!</v>
      </c>
      <c r="K250" s="1" t="e" cm="1">
        <f t="array" ref="K250">_xll.CP($H250,25)/$B250</f>
        <v>#VALUE!</v>
      </c>
      <c r="L250" s="8" t="e" cm="1">
        <f t="array" ref="L250">IF(_xll.DE(H250)&gt;0,_xll.MW(H250)/(602.2*_xll.DE(H250)),"")/B250</f>
        <v>#VALUE!</v>
      </c>
      <c r="N250" s="1" t="str">
        <f t="shared" si="57"/>
        <v/>
      </c>
      <c r="O250" s="1" t="str">
        <f t="shared" si="58"/>
        <v/>
      </c>
      <c r="Q250" s="1" t="str">
        <f t="shared" si="59"/>
        <v/>
      </c>
      <c r="R250" s="1" t="str">
        <f t="shared" si="60"/>
        <v/>
      </c>
      <c r="T250" s="1" t="str">
        <f t="shared" si="61"/>
        <v/>
      </c>
      <c r="U250" s="1" t="str">
        <f t="shared" si="62"/>
        <v/>
      </c>
      <c r="W250" s="8" t="str">
        <f t="shared" si="63"/>
        <v/>
      </c>
      <c r="X250" s="8" t="str">
        <f t="shared" si="64"/>
        <v/>
      </c>
    </row>
    <row r="251" spans="1:24">
      <c r="A251" s="4" t="s">
        <v>66</v>
      </c>
      <c r="B251" s="4">
        <v>1</v>
      </c>
      <c r="C251" s="1" cm="1">
        <f t="array" ref="C251">_xll.H($A251,25)/$B251</f>
        <v>-1570.7610390625</v>
      </c>
      <c r="D251" s="1" cm="1">
        <f t="array" ref="D251">_xll.S($A251,25)/$B251</f>
        <v>295.37609283447267</v>
      </c>
      <c r="E251" s="1" cm="1">
        <f t="array" ref="E251">_xll.CP($A251,25)/$B251</f>
        <v>230.00000750732423</v>
      </c>
      <c r="F251" s="8" t="e" cm="1">
        <f t="array" ref="F251">IF(_xll.DE(A251)&gt;0,_xll.MW(A251)/(602.2*_xll.DE(A251)),"")/$B251</f>
        <v>#VALUE!</v>
      </c>
      <c r="H251" s="4" t="s">
        <v>1466</v>
      </c>
      <c r="I251" s="1" t="e" cm="1">
        <f t="array" ref="I251">_xll.H($H251,25)/$B251</f>
        <v>#VALUE!</v>
      </c>
      <c r="J251" s="1" t="e" cm="1">
        <f t="array" ref="J251">_xll.S($H251,25)/$B251</f>
        <v>#VALUE!</v>
      </c>
      <c r="K251" s="1" t="e" cm="1">
        <f t="array" ref="K251">_xll.CP($H251,25)/$B251</f>
        <v>#VALUE!</v>
      </c>
      <c r="L251" s="8" t="e" cm="1">
        <f t="array" ref="L251">IF(_xll.DE(H251)&gt;0,_xll.MW(H251)/(602.2*_xll.DE(H251)),"")/B251</f>
        <v>#VALUE!</v>
      </c>
      <c r="N251" s="1" t="str">
        <f t="shared" si="57"/>
        <v/>
      </c>
      <c r="O251" s="1" t="str">
        <f t="shared" si="58"/>
        <v/>
      </c>
      <c r="Q251" s="1" t="str">
        <f t="shared" si="59"/>
        <v/>
      </c>
      <c r="R251" s="1" t="str">
        <f t="shared" si="60"/>
        <v/>
      </c>
      <c r="T251" s="1" t="str">
        <f t="shared" si="61"/>
        <v/>
      </c>
      <c r="U251" s="1" t="str">
        <f t="shared" si="62"/>
        <v/>
      </c>
      <c r="W251" s="8" t="str">
        <f t="shared" si="63"/>
        <v/>
      </c>
      <c r="X251" s="8" t="str">
        <f t="shared" si="64"/>
        <v/>
      </c>
    </row>
    <row r="252" spans="1:24">
      <c r="A252" s="4" t="s">
        <v>289</v>
      </c>
      <c r="B252" s="4">
        <v>1</v>
      </c>
      <c r="C252" s="1" cm="1">
        <f t="array" ref="C252">_xll.H($A252,25)/$B252</f>
        <v>-1901.7000146484377</v>
      </c>
      <c r="D252" s="1" cm="1">
        <f t="array" ref="D252">_xll.S($A252,25)/$B252</f>
        <v>348.7529927368164</v>
      </c>
      <c r="E252" s="1" cm="1">
        <f t="array" ref="E252">_xll.CP($A252,25)/$B252</f>
        <v>234.50899914550783</v>
      </c>
      <c r="F252" s="8" t="e" cm="1">
        <f t="array" ref="F252">IF(_xll.DE(A252)&gt;0,_xll.MW(A252)/(602.2*_xll.DE(A252)),"")/$B252</f>
        <v>#VALUE!</v>
      </c>
      <c r="H252" s="4" t="s">
        <v>1467</v>
      </c>
      <c r="I252" s="1" t="e" cm="1">
        <f t="array" ref="I252">_xll.H($H252,25)/$B252</f>
        <v>#VALUE!</v>
      </c>
      <c r="J252" s="1" t="e" cm="1">
        <f t="array" ref="J252">_xll.S($H252,25)/$B252</f>
        <v>#VALUE!</v>
      </c>
      <c r="K252" s="1" t="e" cm="1">
        <f t="array" ref="K252">_xll.CP($H252,25)/$B252</f>
        <v>#VALUE!</v>
      </c>
      <c r="L252" s="8" t="e" cm="1">
        <f t="array" ref="L252">IF(_xll.DE(H252)&gt;0,_xll.MW(H252)/(602.2*_xll.DE(H252)),"")/B252</f>
        <v>#VALUE!</v>
      </c>
      <c r="N252" s="1" t="str">
        <f t="shared" si="57"/>
        <v/>
      </c>
      <c r="O252" s="1" t="str">
        <f t="shared" si="58"/>
        <v/>
      </c>
      <c r="Q252" s="1" t="str">
        <f t="shared" si="59"/>
        <v/>
      </c>
      <c r="R252" s="1" t="str">
        <f t="shared" si="60"/>
        <v/>
      </c>
      <c r="T252" s="1" t="str">
        <f t="shared" si="61"/>
        <v/>
      </c>
      <c r="U252" s="1" t="str">
        <f t="shared" si="62"/>
        <v/>
      </c>
      <c r="W252" s="8" t="str">
        <f t="shared" si="63"/>
        <v/>
      </c>
      <c r="X252" s="8" t="str">
        <f t="shared" si="64"/>
        <v/>
      </c>
    </row>
    <row r="253" spans="1:24">
      <c r="A253" s="1" t="s">
        <v>367</v>
      </c>
      <c r="B253" s="4">
        <v>1</v>
      </c>
      <c r="C253" s="1" cm="1">
        <f t="array" ref="C253">_xll.H($A253,25)/$B253</f>
        <v>-1023.4059786376954</v>
      </c>
      <c r="D253" s="1" cm="1">
        <f t="array" ref="D253">_xll.S($A253,25)/$B253</f>
        <v>366.1</v>
      </c>
      <c r="E253" s="1" cm="1">
        <f t="array" ref="E253">_xll.CP($A253,25)/$B253</f>
        <v>238.069590423584</v>
      </c>
      <c r="F253" s="8" t="e" cm="1">
        <f t="array" ref="F253">IF(_xll.DE(A253)&gt;0,_xll.MW(A253)/(602.2*_xll.DE(A253)),"")/$B253</f>
        <v>#VALUE!</v>
      </c>
      <c r="H253" s="1" t="s">
        <v>1468</v>
      </c>
      <c r="I253" s="1" t="e" cm="1">
        <f t="array" ref="I253">_xll.H($H253,25)/$B253</f>
        <v>#VALUE!</v>
      </c>
      <c r="J253" s="1" t="e" cm="1">
        <f t="array" ref="J253">_xll.S($H253,25)/$B253</f>
        <v>#VALUE!</v>
      </c>
      <c r="K253" s="1" t="e" cm="1">
        <f t="array" ref="K253">_xll.CP($H253,25)/$B253</f>
        <v>#VALUE!</v>
      </c>
      <c r="L253" s="8" t="e" cm="1">
        <f t="array" ref="L253">IF(_xll.DE(H253)&gt;0,_xll.MW(H253)/(602.2*_xll.DE(H253)),"")/B253</f>
        <v>#VALUE!</v>
      </c>
      <c r="N253" s="1" t="str">
        <f t="shared" si="57"/>
        <v/>
      </c>
      <c r="O253" s="1" t="str">
        <f t="shared" si="58"/>
        <v/>
      </c>
      <c r="Q253" s="1" t="str">
        <f t="shared" si="59"/>
        <v/>
      </c>
      <c r="R253" s="1" t="str">
        <f t="shared" si="60"/>
        <v/>
      </c>
      <c r="T253" s="1" t="str">
        <f t="shared" si="61"/>
        <v/>
      </c>
      <c r="U253" s="1" t="str">
        <f t="shared" si="62"/>
        <v/>
      </c>
      <c r="W253" s="8" t="str">
        <f t="shared" si="63"/>
        <v/>
      </c>
      <c r="X253" s="8" t="str">
        <f t="shared" si="64"/>
        <v/>
      </c>
    </row>
    <row r="254" spans="1:24">
      <c r="A254" s="1" t="s">
        <v>365</v>
      </c>
      <c r="B254" s="4">
        <v>1</v>
      </c>
      <c r="C254" s="1" cm="1">
        <f t="array" ref="C254">_xll.H($A254,25)/$B254</f>
        <v>-1064.828</v>
      </c>
      <c r="D254" s="1" cm="1">
        <f t="array" ref="D254">_xll.S($A254,25)/$B254</f>
        <v>366.1</v>
      </c>
      <c r="E254" s="1" cm="1">
        <f t="array" ref="E254">_xll.CP($A254,25)/$B254</f>
        <v>239.32480319213869</v>
      </c>
      <c r="F254" s="8" t="e" cm="1">
        <f t="array" ref="F254">IF(_xll.DE(A254)&gt;0,_xll.MW(A254)/(602.2*_xll.DE(A254)),"")/$B254</f>
        <v>#VALUE!</v>
      </c>
      <c r="H254" s="1" t="s">
        <v>1469</v>
      </c>
      <c r="I254" s="1" t="e" cm="1">
        <f t="array" ref="I254">_xll.H($H254,25)/$B254</f>
        <v>#VALUE!</v>
      </c>
      <c r="J254" s="1" t="e" cm="1">
        <f t="array" ref="J254">_xll.S($H254,25)/$B254</f>
        <v>#VALUE!</v>
      </c>
      <c r="K254" s="1" t="e" cm="1">
        <f t="array" ref="K254">_xll.CP($H254,25)/$B254</f>
        <v>#VALUE!</v>
      </c>
      <c r="L254" s="8" t="e" cm="1">
        <f t="array" ref="L254">IF(_xll.DE(H254)&gt;0,_xll.MW(H254)/(602.2*_xll.DE(H254)),"")/B254</f>
        <v>#VALUE!</v>
      </c>
      <c r="N254" s="1" t="str">
        <f t="shared" si="57"/>
        <v/>
      </c>
      <c r="O254" s="1" t="str">
        <f t="shared" si="58"/>
        <v/>
      </c>
      <c r="Q254" s="1" t="str">
        <f t="shared" si="59"/>
        <v/>
      </c>
      <c r="R254" s="1" t="str">
        <f t="shared" si="60"/>
        <v/>
      </c>
      <c r="T254" s="1" t="str">
        <f t="shared" si="61"/>
        <v/>
      </c>
      <c r="U254" s="1" t="str">
        <f t="shared" si="62"/>
        <v/>
      </c>
      <c r="W254" s="8" t="str">
        <f t="shared" si="63"/>
        <v/>
      </c>
      <c r="X254" s="8" t="str">
        <f t="shared" si="64"/>
        <v/>
      </c>
    </row>
    <row r="255" spans="1:24">
      <c r="A255" s="1" t="s">
        <v>366</v>
      </c>
      <c r="B255" s="4">
        <v>1</v>
      </c>
      <c r="C255" s="1" cm="1">
        <f t="array" ref="C255">_xll.H($A255,25)/$B255</f>
        <v>-1023.0000024414063</v>
      </c>
      <c r="D255" s="1" cm="1">
        <f t="array" ref="D255">_xll.S($A255,25)/$B255</f>
        <v>365.99999029541016</v>
      </c>
      <c r="E255" s="1" cm="1">
        <f t="array" ref="E255">_xll.CP($A255,25)/$B255</f>
        <v>239.32480319213869</v>
      </c>
      <c r="F255" s="8" t="e" cm="1">
        <f t="array" ref="F255">IF(_xll.DE(A255)&gt;0,_xll.MW(A255)/(602.2*_xll.DE(A255)),"")/$B255</f>
        <v>#VALUE!</v>
      </c>
      <c r="H255" s="1" t="s">
        <v>1470</v>
      </c>
      <c r="I255" s="1" t="e" cm="1">
        <f t="array" ref="I255">_xll.H($H255,25)/$B255</f>
        <v>#VALUE!</v>
      </c>
      <c r="J255" s="1" t="e" cm="1">
        <f t="array" ref="J255">_xll.S($H255,25)/$B255</f>
        <v>#VALUE!</v>
      </c>
      <c r="K255" s="1" t="e" cm="1">
        <f t="array" ref="K255">_xll.CP($H255,25)/$B255</f>
        <v>#VALUE!</v>
      </c>
      <c r="L255" s="8" t="e" cm="1">
        <f t="array" ref="L255">IF(_xll.DE(H255)&gt;0,_xll.MW(H255)/(602.2*_xll.DE(H255)),"")/B255</f>
        <v>#VALUE!</v>
      </c>
      <c r="N255" s="1" t="str">
        <f t="shared" si="57"/>
        <v/>
      </c>
      <c r="O255" s="1" t="str">
        <f t="shared" si="58"/>
        <v/>
      </c>
      <c r="Q255" s="1" t="str">
        <f t="shared" si="59"/>
        <v/>
      </c>
      <c r="R255" s="1" t="str">
        <f t="shared" si="60"/>
        <v/>
      </c>
      <c r="T255" s="1" t="str">
        <f t="shared" si="61"/>
        <v/>
      </c>
      <c r="U255" s="1" t="str">
        <f t="shared" si="62"/>
        <v/>
      </c>
      <c r="W255" s="8" t="str">
        <f t="shared" si="63"/>
        <v/>
      </c>
      <c r="X255" s="8" t="str">
        <f t="shared" si="64"/>
        <v/>
      </c>
    </row>
    <row r="256" spans="1:24">
      <c r="A256" s="4" t="s">
        <v>106</v>
      </c>
      <c r="B256" s="4">
        <v>1</v>
      </c>
      <c r="C256" s="1" cm="1">
        <f t="array" ref="C256">_xll.H($A256,25)/$B256</f>
        <v>-1899.0340681152345</v>
      </c>
      <c r="D256" s="1" cm="1">
        <f t="array" ref="D256">_xll.S($A256,25)/$B256</f>
        <v>264.01040957641601</v>
      </c>
      <c r="E256" s="1" cm="1">
        <f t="array" ref="E256">_xll.CP($A256,25)/$B256</f>
        <v>241.24687604628753</v>
      </c>
      <c r="F256" s="8" t="e" cm="1">
        <f t="array" ref="F256">IF(_xll.DE(A256)&gt;0,_xll.MW(A256)/(602.2*_xll.DE(A256)),"")/$B256</f>
        <v>#VALUE!</v>
      </c>
      <c r="H256" s="4" t="s">
        <v>1471</v>
      </c>
      <c r="I256" s="1" t="e" cm="1">
        <f t="array" ref="I256">_xll.H($H256,25)/$B256</f>
        <v>#VALUE!</v>
      </c>
      <c r="J256" s="1" t="e" cm="1">
        <f t="array" ref="J256">_xll.S($H256,25)/$B256</f>
        <v>#VALUE!</v>
      </c>
      <c r="K256" s="1" t="e" cm="1">
        <f t="array" ref="K256">_xll.CP($H256,25)/$B256</f>
        <v>#VALUE!</v>
      </c>
      <c r="L256" s="8" t="e" cm="1">
        <f t="array" ref="L256">IF(_xll.DE(H256)&gt;0,_xll.MW(H256)/(602.2*_xll.DE(H256)),"")/B256</f>
        <v>#VALUE!</v>
      </c>
      <c r="N256" s="1" t="str">
        <f t="shared" si="57"/>
        <v/>
      </c>
      <c r="O256" s="1" t="str">
        <f t="shared" si="58"/>
        <v/>
      </c>
      <c r="Q256" s="1" t="str">
        <f t="shared" si="59"/>
        <v/>
      </c>
      <c r="R256" s="1" t="str">
        <f t="shared" si="60"/>
        <v/>
      </c>
      <c r="T256" s="1" t="str">
        <f t="shared" si="61"/>
        <v/>
      </c>
      <c r="U256" s="1" t="str">
        <f t="shared" si="62"/>
        <v/>
      </c>
      <c r="W256" s="8" t="str">
        <f t="shared" si="63"/>
        <v/>
      </c>
      <c r="X256" s="8" t="str">
        <f t="shared" si="64"/>
        <v/>
      </c>
    </row>
    <row r="257" spans="1:24">
      <c r="A257" s="4" t="s">
        <v>325</v>
      </c>
      <c r="B257" s="4">
        <v>1</v>
      </c>
      <c r="C257" s="1" cm="1">
        <f t="array" ref="C257">_xll.H($A257,25)/$B257</f>
        <v>-1386.5999194335939</v>
      </c>
      <c r="D257" s="1" cm="1">
        <f t="array" ref="D257">_xll.S($A257,25)/$B257</f>
        <v>366.50000689697265</v>
      </c>
      <c r="E257" s="1" cm="1">
        <f t="array" ref="E257">_xll.CP($A257,25)/$B257</f>
        <v>248.85349295191813</v>
      </c>
      <c r="F257" s="8" t="e" cm="1">
        <f t="array" ref="F257">IF(_xll.DE(A257)&gt;0,_xll.MW(A257)/(602.2*_xll.DE(A257)),"")/$B257</f>
        <v>#VALUE!</v>
      </c>
      <c r="H257" s="4" t="s">
        <v>1472</v>
      </c>
      <c r="I257" s="1" cm="1">
        <f t="array" ref="I257">_xll.H($H257,25)/$B257</f>
        <v>-1148.8000168457031</v>
      </c>
      <c r="J257" s="1" cm="1">
        <f t="array" ref="J257">_xll.S($H257,25)/$B257</f>
        <v>367.10000128173829</v>
      </c>
      <c r="K257" s="1" cm="1">
        <f t="array" ref="K257">_xll.CP($H257,25)/$B257</f>
        <v>249.01482174953705</v>
      </c>
      <c r="L257" s="8" t="e" cm="1">
        <f t="array" ref="L257">IF(_xll.DE(H257)&gt;0,_xll.MW(H257)/(602.2*_xll.DE(H257)),"")/B257</f>
        <v>#VALUE!</v>
      </c>
      <c r="N257" s="1">
        <f t="shared" si="57"/>
        <v>366.50000689697265</v>
      </c>
      <c r="O257" s="1">
        <f t="shared" si="58"/>
        <v>367.10000128173829</v>
      </c>
      <c r="Q257" s="1">
        <f t="shared" si="59"/>
        <v>-1386.5999194335939</v>
      </c>
      <c r="R257" s="1">
        <f t="shared" si="60"/>
        <v>-1148.8000168457031</v>
      </c>
      <c r="T257" s="1">
        <f t="shared" si="61"/>
        <v>248.85349295191813</v>
      </c>
      <c r="U257" s="1">
        <f t="shared" si="62"/>
        <v>249.01482174953705</v>
      </c>
      <c r="W257" s="8" t="str">
        <f t="shared" si="63"/>
        <v/>
      </c>
      <c r="X257" s="8" t="str">
        <f t="shared" si="64"/>
        <v/>
      </c>
    </row>
    <row r="258" spans="1:24">
      <c r="A258" s="4" t="s">
        <v>61</v>
      </c>
      <c r="B258" s="4">
        <v>1</v>
      </c>
      <c r="C258" s="1" cm="1">
        <f t="array" ref="C258">_xll.H($A258,25)/$B258</f>
        <v>-2391.6000903320314</v>
      </c>
      <c r="D258" s="1" cm="1">
        <f t="array" ref="D258">_xll.S($A258,25)/$B258</f>
        <v>411.70002014160156</v>
      </c>
      <c r="E258" s="1" cm="1">
        <f t="array" ref="E258">_xll.CP($A258,25)/$B258</f>
        <v>253.65999569702149</v>
      </c>
      <c r="F258" s="8" t="e" cm="1">
        <f t="array" ref="F258">IF(_xll.DE(A258)&gt;0,_xll.MW(A258)/(602.2*_xll.DE(A258)),"")/$B258</f>
        <v>#VALUE!</v>
      </c>
      <c r="H258" s="4" t="s">
        <v>1473</v>
      </c>
      <c r="I258" s="1" t="e" cm="1">
        <f t="array" ref="I258">_xll.H($H258,25)/$B258</f>
        <v>#VALUE!</v>
      </c>
      <c r="J258" s="1" t="e" cm="1">
        <f t="array" ref="J258">_xll.S($H258,25)/$B258</f>
        <v>#VALUE!</v>
      </c>
      <c r="K258" s="1" t="e" cm="1">
        <f t="array" ref="K258">_xll.CP($H258,25)/$B258</f>
        <v>#VALUE!</v>
      </c>
      <c r="L258" s="8" t="e" cm="1">
        <f t="array" ref="L258">IF(_xll.DE(H258)&gt;0,_xll.MW(H258)/(602.2*_xll.DE(H258)),"")/B258</f>
        <v>#VALUE!</v>
      </c>
      <c r="N258" s="1" t="str">
        <f t="shared" si="57"/>
        <v/>
      </c>
      <c r="O258" s="1" t="str">
        <f t="shared" si="58"/>
        <v/>
      </c>
      <c r="Q258" s="1" t="str">
        <f t="shared" si="59"/>
        <v/>
      </c>
      <c r="R258" s="1" t="str">
        <f t="shared" si="60"/>
        <v/>
      </c>
      <c r="T258" s="1" t="str">
        <f t="shared" si="61"/>
        <v/>
      </c>
      <c r="U258" s="1" t="str">
        <f t="shared" si="62"/>
        <v/>
      </c>
      <c r="W258" s="8" t="str">
        <f t="shared" si="63"/>
        <v/>
      </c>
      <c r="X258" s="8" t="str">
        <f t="shared" si="64"/>
        <v/>
      </c>
    </row>
    <row r="259" spans="1:24">
      <c r="A259" s="4" t="s">
        <v>71</v>
      </c>
      <c r="B259" s="4">
        <v>1</v>
      </c>
      <c r="C259" s="1" cm="1">
        <f t="array" ref="C259">_xll.H($A259,25)/$B259</f>
        <v>-2399.3799707031253</v>
      </c>
      <c r="D259" s="1" cm="1">
        <f t="array" ref="D259">_xll.S($A259,25)/$B259</f>
        <v>424.00000079345705</v>
      </c>
      <c r="E259" s="1" cm="1">
        <f t="array" ref="E259">_xll.CP($A259,25)/$B259</f>
        <v>254.89838378262883</v>
      </c>
      <c r="F259" s="8" t="e" cm="1">
        <f t="array" ref="F259">IF(_xll.DE(A259)&gt;0,_xll.MW(A259)/(602.2*_xll.DE(A259)),"")/$B259</f>
        <v>#VALUE!</v>
      </c>
      <c r="H259" s="4" t="s">
        <v>1474</v>
      </c>
      <c r="I259" s="1" t="e" cm="1">
        <f t="array" ref="I259">_xll.H($H259,25)/$B259</f>
        <v>#VALUE!</v>
      </c>
      <c r="J259" s="1" t="e" cm="1">
        <f t="array" ref="J259">_xll.S($H259,25)/$B259</f>
        <v>#VALUE!</v>
      </c>
      <c r="K259" s="1" t="e" cm="1">
        <f t="array" ref="K259">_xll.CP($H259,25)/$B259</f>
        <v>#VALUE!</v>
      </c>
      <c r="L259" s="8" t="e" cm="1">
        <f t="array" ref="L259">IF(_xll.DE(H259)&gt;0,_xll.MW(H259)/(602.2*_xll.DE(H259)),"")/B259</f>
        <v>#VALUE!</v>
      </c>
      <c r="N259" s="1" t="str">
        <f t="shared" si="57"/>
        <v/>
      </c>
      <c r="O259" s="1" t="str">
        <f t="shared" si="58"/>
        <v/>
      </c>
      <c r="Q259" s="1" t="str">
        <f t="shared" si="59"/>
        <v/>
      </c>
      <c r="R259" s="1" t="str">
        <f t="shared" si="60"/>
        <v/>
      </c>
      <c r="T259" s="1" t="str">
        <f t="shared" si="61"/>
        <v/>
      </c>
      <c r="U259" s="1" t="str">
        <f t="shared" si="62"/>
        <v/>
      </c>
      <c r="W259" s="8" t="str">
        <f t="shared" si="63"/>
        <v/>
      </c>
      <c r="X259" s="8" t="str">
        <f t="shared" si="64"/>
        <v/>
      </c>
    </row>
    <row r="260" spans="1:24">
      <c r="A260" s="4" t="s">
        <v>166</v>
      </c>
      <c r="B260" s="4">
        <v>1</v>
      </c>
      <c r="C260" s="1" cm="1">
        <f t="array" ref="C260">_xll.H($A260,25)/$B260</f>
        <v>-2485.4928911132815</v>
      </c>
      <c r="D260" s="1" cm="1">
        <f t="array" ref="D260">_xll.S($A260,25)/$B260</f>
        <v>405.230001953125</v>
      </c>
      <c r="E260" s="1" cm="1">
        <f t="array" ref="E260">_xll.CP($A260,25)/$B260</f>
        <v>255.79200915527343</v>
      </c>
      <c r="F260" s="8" t="e" cm="1">
        <f t="array" ref="F260">IF(_xll.DE(A260)&gt;0,_xll.MW(A260)/(602.2*_xll.DE(A260)),"")/$B260</f>
        <v>#VALUE!</v>
      </c>
      <c r="H260" s="4" t="s">
        <v>1475</v>
      </c>
      <c r="I260" s="1" t="e" cm="1">
        <f t="array" ref="I260">_xll.H($H260,25)/$B260</f>
        <v>#VALUE!</v>
      </c>
      <c r="J260" s="1" t="e" cm="1">
        <f t="array" ref="J260">_xll.S($H260,25)/$B260</f>
        <v>#VALUE!</v>
      </c>
      <c r="K260" s="1" t="e" cm="1">
        <f t="array" ref="K260">_xll.CP($H260,25)/$B260</f>
        <v>#VALUE!</v>
      </c>
      <c r="L260" s="8" t="e" cm="1">
        <f t="array" ref="L260">IF(_xll.DE(H260)&gt;0,_xll.MW(H260)/(602.2*_xll.DE(H260)),"")/B260</f>
        <v>#VALUE!</v>
      </c>
      <c r="N260" s="1" t="str">
        <f t="shared" si="57"/>
        <v/>
      </c>
      <c r="O260" s="1" t="str">
        <f t="shared" si="58"/>
        <v/>
      </c>
      <c r="Q260" s="1" t="str">
        <f t="shared" si="59"/>
        <v/>
      </c>
      <c r="R260" s="1" t="str">
        <f t="shared" si="60"/>
        <v/>
      </c>
      <c r="T260" s="1" t="str">
        <f t="shared" si="61"/>
        <v/>
      </c>
      <c r="U260" s="1" t="str">
        <f t="shared" si="62"/>
        <v/>
      </c>
      <c r="W260" s="8" t="str">
        <f t="shared" si="63"/>
        <v/>
      </c>
      <c r="X260" s="8" t="str">
        <f t="shared" si="64"/>
        <v/>
      </c>
    </row>
    <row r="261" spans="1:24">
      <c r="A261" s="4" t="s">
        <v>77</v>
      </c>
      <c r="B261" s="4">
        <v>1</v>
      </c>
      <c r="C261" s="1" cm="1">
        <f t="array" ref="C261">_xll.H($A261,25)/$B261</f>
        <v>-2364.4150712890628</v>
      </c>
      <c r="D261" s="1" cm="1">
        <f t="array" ref="D261">_xll.S($A261,25)/$B261</f>
        <v>454.92499334716797</v>
      </c>
      <c r="E261" s="1" cm="1">
        <f t="array" ref="E261">_xll.CP($A261,25)/$B261</f>
        <v>258.59141740047596</v>
      </c>
      <c r="F261" s="8" t="e" cm="1">
        <f t="array" ref="F261">IF(_xll.DE(A261)&gt;0,_xll.MW(A261)/(602.2*_xll.DE(A261)),"")/$B261</f>
        <v>#VALUE!</v>
      </c>
      <c r="H261" s="4" t="s">
        <v>1476</v>
      </c>
      <c r="I261" s="1" t="e" cm="1">
        <f t="array" ref="I261">_xll.H($H261,25)/$B261</f>
        <v>#VALUE!</v>
      </c>
      <c r="J261" s="1" t="e" cm="1">
        <f t="array" ref="J261">_xll.S($H261,25)/$B261</f>
        <v>#VALUE!</v>
      </c>
      <c r="K261" s="1" t="e" cm="1">
        <f t="array" ref="K261">_xll.CP($H261,25)/$B261</f>
        <v>#VALUE!</v>
      </c>
      <c r="L261" s="8" t="e" cm="1">
        <f t="array" ref="L261">IF(_xll.DE(H261)&gt;0,_xll.MW(H261)/(602.2*_xll.DE(H261)),"")/B261</f>
        <v>#VALUE!</v>
      </c>
      <c r="N261" s="1" t="str">
        <f t="shared" si="57"/>
        <v/>
      </c>
      <c r="O261" s="1" t="str">
        <f t="shared" si="58"/>
        <v/>
      </c>
      <c r="Q261" s="1" t="str">
        <f t="shared" si="59"/>
        <v/>
      </c>
      <c r="R261" s="1" t="str">
        <f t="shared" si="60"/>
        <v/>
      </c>
      <c r="T261" s="1" t="str">
        <f t="shared" si="61"/>
        <v/>
      </c>
      <c r="U261" s="1" t="str">
        <f t="shared" si="62"/>
        <v/>
      </c>
      <c r="W261" s="8" t="str">
        <f t="shared" si="63"/>
        <v/>
      </c>
      <c r="X261" s="8" t="str">
        <f t="shared" si="64"/>
        <v/>
      </c>
    </row>
    <row r="262" spans="1:24">
      <c r="A262" s="4" t="s">
        <v>350</v>
      </c>
      <c r="B262" s="4">
        <v>1</v>
      </c>
      <c r="C262" s="1" cm="1">
        <f t="array" ref="C262">_xll.H($A262,25)/$B262</f>
        <v>-2315.8000761718749</v>
      </c>
      <c r="D262" s="1" cm="1">
        <f t="array" ref="D262">_xll.S($A262,25)/$B262</f>
        <v>420.9999969482422</v>
      </c>
      <c r="E262" s="1" cm="1">
        <f t="array" ref="E262">_xll.CP($A262,25)/$B262</f>
        <v>259.9999980773926</v>
      </c>
      <c r="F262" s="8" t="e" cm="1">
        <f t="array" ref="F262">IF(_xll.DE(A262)&gt;0,_xll.MW(A262)/(602.2*_xll.DE(A262)),"")/$B262</f>
        <v>#VALUE!</v>
      </c>
      <c r="H262" s="4" t="s">
        <v>1477</v>
      </c>
      <c r="I262" s="1" t="e" cm="1">
        <f t="array" ref="I262">_xll.H($H262,25)/$B262</f>
        <v>#VALUE!</v>
      </c>
      <c r="J262" s="1" t="e" cm="1">
        <f t="array" ref="J262">_xll.S($H262,25)/$B262</f>
        <v>#VALUE!</v>
      </c>
      <c r="K262" s="1" t="e" cm="1">
        <f t="array" ref="K262">_xll.CP($H262,25)/$B262</f>
        <v>#VALUE!</v>
      </c>
      <c r="L262" s="8" t="e" cm="1">
        <f t="array" ref="L262">IF(_xll.DE(H262)&gt;0,_xll.MW(H262)/(602.2*_xll.DE(H262)),"")/B262</f>
        <v>#VALUE!</v>
      </c>
      <c r="N262" s="1" t="str">
        <f t="shared" si="57"/>
        <v/>
      </c>
      <c r="O262" s="1" t="str">
        <f t="shared" si="58"/>
        <v/>
      </c>
      <c r="Q262" s="1" t="str">
        <f t="shared" si="59"/>
        <v/>
      </c>
      <c r="R262" s="1" t="str">
        <f t="shared" si="60"/>
        <v/>
      </c>
      <c r="T262" s="1" t="str">
        <f t="shared" si="61"/>
        <v/>
      </c>
      <c r="U262" s="1" t="str">
        <f t="shared" si="62"/>
        <v/>
      </c>
      <c r="W262" s="8" t="str">
        <f t="shared" si="63"/>
        <v/>
      </c>
      <c r="X262" s="8" t="str">
        <f t="shared" si="64"/>
        <v/>
      </c>
    </row>
    <row r="263" spans="1:24">
      <c r="A263" s="4" t="s">
        <v>361</v>
      </c>
      <c r="B263" s="4">
        <v>1</v>
      </c>
      <c r="C263" s="1" cm="1">
        <f t="array" ref="C263">_xll.H($A263,25)/$B263</f>
        <v>-1336.0000524902343</v>
      </c>
      <c r="D263" s="1" cm="1">
        <f t="array" ref="D263">_xll.S($A263,25)/$B263</f>
        <v>345.99999658203126</v>
      </c>
      <c r="E263" s="1" cm="1">
        <f t="array" ref="E263">_xll.CP($A263,25)/$B263</f>
        <v>275.70051617431642</v>
      </c>
      <c r="F263" s="8" t="e" cm="1">
        <f t="array" ref="F263">IF(_xll.DE(A263)&gt;0,_xll.MW(A263)/(602.2*_xll.DE(A263)),"")/$B263</f>
        <v>#VALUE!</v>
      </c>
      <c r="H263" s="4" t="s">
        <v>1478</v>
      </c>
      <c r="I263" s="1" t="e" cm="1">
        <f t="array" ref="I263">_xll.H($H263,25)/$B263</f>
        <v>#VALUE!</v>
      </c>
      <c r="J263" s="1" t="e" cm="1">
        <f t="array" ref="J263">_xll.S($H263,25)/$B263</f>
        <v>#VALUE!</v>
      </c>
      <c r="K263" s="1" t="e" cm="1">
        <f t="array" ref="K263">_xll.CP($H263,25)/$B263</f>
        <v>#VALUE!</v>
      </c>
      <c r="L263" s="8" t="e" cm="1">
        <f t="array" ref="L263">IF(_xll.DE(H263)&gt;0,_xll.MW(H263)/(602.2*_xll.DE(H263)),"")/B263</f>
        <v>#VALUE!</v>
      </c>
      <c r="N263" s="1" t="str">
        <f t="shared" si="57"/>
        <v/>
      </c>
      <c r="O263" s="1" t="str">
        <f t="shared" si="58"/>
        <v/>
      </c>
      <c r="Q263" s="1" t="str">
        <f t="shared" si="59"/>
        <v/>
      </c>
      <c r="R263" s="1" t="str">
        <f t="shared" si="60"/>
        <v/>
      </c>
      <c r="T263" s="1" t="str">
        <f t="shared" si="61"/>
        <v/>
      </c>
      <c r="U263" s="1" t="str">
        <f t="shared" si="62"/>
        <v/>
      </c>
      <c r="W263" s="8" t="str">
        <f t="shared" si="63"/>
        <v/>
      </c>
      <c r="X263" s="8" t="str">
        <f t="shared" si="64"/>
        <v/>
      </c>
    </row>
    <row r="264" spans="1:24">
      <c r="A264" s="4" t="s">
        <v>315</v>
      </c>
      <c r="B264" s="4">
        <v>1</v>
      </c>
      <c r="C264" s="1" cm="1">
        <f t="array" ref="C264">_xll.H($A264,25)/$B264</f>
        <v>-2394.000067871094</v>
      </c>
      <c r="D264" s="1" cm="1">
        <f t="array" ref="D264">_xll.S($A264,25)/$B264</f>
        <v>419.89998596191407</v>
      </c>
      <c r="E264" s="1" cm="1">
        <f t="array" ref="E264">_xll.CP($A264,25)/$B264</f>
        <v>277.59999829101565</v>
      </c>
      <c r="F264" s="8" t="e" cm="1">
        <f t="array" ref="F264">IF(_xll.DE(A264)&gt;0,_xll.MW(A264)/(602.2*_xll.DE(A264)),"")/$B264</f>
        <v>#VALUE!</v>
      </c>
      <c r="H264" s="4" t="s">
        <v>1479</v>
      </c>
      <c r="I264" s="1" t="e" cm="1">
        <f t="array" ref="I264">_xll.H($H264,25)/$B264</f>
        <v>#VALUE!</v>
      </c>
      <c r="J264" s="1" t="e" cm="1">
        <f t="array" ref="J264">_xll.S($H264,25)/$B264</f>
        <v>#VALUE!</v>
      </c>
      <c r="K264" s="1" t="e" cm="1">
        <f t="array" ref="K264">_xll.CP($H264,25)/$B264</f>
        <v>#VALUE!</v>
      </c>
      <c r="L264" s="8" t="e" cm="1">
        <f t="array" ref="L264">IF(_xll.DE(H264)&gt;0,_xll.MW(H264)/(602.2*_xll.DE(H264)),"")/B264</f>
        <v>#VALUE!</v>
      </c>
      <c r="N264" s="1" t="str">
        <f t="shared" si="57"/>
        <v/>
      </c>
      <c r="O264" s="1" t="str">
        <f t="shared" si="58"/>
        <v/>
      </c>
      <c r="Q264" s="1" t="str">
        <f t="shared" si="59"/>
        <v/>
      </c>
      <c r="R264" s="1" t="str">
        <f t="shared" si="60"/>
        <v/>
      </c>
      <c r="T264" s="1" t="str">
        <f t="shared" si="61"/>
        <v/>
      </c>
      <c r="U264" s="1" t="str">
        <f t="shared" si="62"/>
        <v/>
      </c>
      <c r="W264" s="8" t="str">
        <f t="shared" si="63"/>
        <v/>
      </c>
      <c r="X264" s="8" t="str">
        <f t="shared" si="64"/>
        <v/>
      </c>
    </row>
    <row r="265" spans="1:24">
      <c r="A265" s="4" t="s">
        <v>45</v>
      </c>
      <c r="B265" s="4">
        <v>1</v>
      </c>
      <c r="C265" s="1" cm="1">
        <f t="array" ref="C265">_xll.H($A265,25)/$B265</f>
        <v>-2177.5000297851561</v>
      </c>
      <c r="D265" s="1" cm="1">
        <f t="array" ref="D265">_xll.S($A265,25)/$B265</f>
        <v>445.69999987792971</v>
      </c>
      <c r="E265" s="1" cm="1">
        <f t="array" ref="E265">_xll.CP($A265,25)/$B265</f>
        <v>280.90999072265629</v>
      </c>
      <c r="F265" s="8" t="e" cm="1">
        <f t="array" ref="F265">IF(_xll.DE(A265)&gt;0,_xll.MW(A265)/(602.2*_xll.DE(A265)),"")/$B265</f>
        <v>#VALUE!</v>
      </c>
      <c r="H265" s="4" t="s">
        <v>1480</v>
      </c>
      <c r="I265" s="1" t="e" cm="1">
        <f t="array" ref="I265">_xll.H($H265,25)/$B265</f>
        <v>#VALUE!</v>
      </c>
      <c r="J265" s="1" t="e" cm="1">
        <f t="array" ref="J265">_xll.S($H265,25)/$B265</f>
        <v>#VALUE!</v>
      </c>
      <c r="K265" s="1" t="e" cm="1">
        <f t="array" ref="K265">_xll.CP($H265,25)/$B265</f>
        <v>#VALUE!</v>
      </c>
      <c r="L265" s="8" t="e" cm="1">
        <f t="array" ref="L265">IF(_xll.DE(H265)&gt;0,_xll.MW(H265)/(602.2*_xll.DE(H265)),"")/B265</f>
        <v>#VALUE!</v>
      </c>
      <c r="N265" s="1" t="str">
        <f t="shared" si="57"/>
        <v/>
      </c>
      <c r="O265" s="1" t="str">
        <f t="shared" si="58"/>
        <v/>
      </c>
      <c r="Q265" s="1" t="str">
        <f t="shared" si="59"/>
        <v/>
      </c>
      <c r="R265" s="1" t="str">
        <f t="shared" si="60"/>
        <v/>
      </c>
      <c r="T265" s="1" t="str">
        <f t="shared" si="61"/>
        <v/>
      </c>
      <c r="U265" s="1" t="str">
        <f t="shared" si="62"/>
        <v/>
      </c>
      <c r="W265" s="8" t="str">
        <f t="shared" si="63"/>
        <v/>
      </c>
      <c r="X265" s="8" t="str">
        <f t="shared" si="64"/>
        <v/>
      </c>
    </row>
    <row r="266" spans="1:24">
      <c r="A266" s="4" t="s">
        <v>349</v>
      </c>
      <c r="B266" s="4">
        <v>1</v>
      </c>
      <c r="C266" s="1" cm="1">
        <f t="array" ref="C266">_xll.H($A266,25)/$B266</f>
        <v>-2412.1498022460937</v>
      </c>
      <c r="D266" s="1" cm="1">
        <f t="array" ref="D266">_xll.S($A266,25)/$B266</f>
        <v>368.49480627441409</v>
      </c>
      <c r="E266" s="1" cm="1">
        <f t="array" ref="E266">_xll.CP($A266,25)/$B266</f>
        <v>287.2376888481279</v>
      </c>
      <c r="F266" s="8" t="e" cm="1">
        <f t="array" ref="F266">IF(_xll.DE(A266)&gt;0,_xll.MW(A266)/(602.2*_xll.DE(A266)),"")/$B266</f>
        <v>#VALUE!</v>
      </c>
      <c r="H266" s="4" t="s">
        <v>1481</v>
      </c>
      <c r="I266" s="1" t="e" cm="1">
        <f t="array" ref="I266">_xll.H($H266,25)/$B266</f>
        <v>#VALUE!</v>
      </c>
      <c r="J266" s="1" t="e" cm="1">
        <f t="array" ref="J266">_xll.S($H266,25)/$B266</f>
        <v>#VALUE!</v>
      </c>
      <c r="K266" s="1" t="e" cm="1">
        <f t="array" ref="K266">_xll.CP($H266,25)/$B266</f>
        <v>#VALUE!</v>
      </c>
      <c r="L266" s="8" t="e" cm="1">
        <f t="array" ref="L266">IF(_xll.DE(H266)&gt;0,_xll.MW(H266)/(602.2*_xll.DE(H266)),"")/B266</f>
        <v>#VALUE!</v>
      </c>
      <c r="N266" s="1" t="str">
        <f t="shared" si="57"/>
        <v/>
      </c>
      <c r="O266" s="1" t="str">
        <f t="shared" si="58"/>
        <v/>
      </c>
      <c r="Q266" s="1" t="str">
        <f t="shared" si="59"/>
        <v/>
      </c>
      <c r="R266" s="1" t="str">
        <f t="shared" si="60"/>
        <v/>
      </c>
      <c r="T266" s="1" t="str">
        <f t="shared" si="61"/>
        <v/>
      </c>
      <c r="U266" s="1" t="str">
        <f t="shared" si="62"/>
        <v/>
      </c>
      <c r="W266" s="8" t="str">
        <f t="shared" si="63"/>
        <v/>
      </c>
      <c r="X266" s="8" t="str">
        <f t="shared" si="64"/>
        <v/>
      </c>
    </row>
    <row r="267" spans="1:24">
      <c r="A267" s="4" t="s">
        <v>239</v>
      </c>
      <c r="B267" s="4">
        <v>1</v>
      </c>
      <c r="C267" s="1" cm="1">
        <f t="array" ref="C267">_xll.H($A267,25)/$B267</f>
        <v>-2621.9999770507811</v>
      </c>
      <c r="D267" s="1" cm="1">
        <f t="array" ref="D267">_xll.S($A267,25)/$B267</f>
        <v>464.6000145263672</v>
      </c>
      <c r="E267" s="1" cm="1">
        <f t="array" ref="E267">_xll.CP($A267,25)/$B267</f>
        <v>296.64002014160155</v>
      </c>
      <c r="F267" s="8" t="e" cm="1">
        <f t="array" ref="F267">IF(_xll.DE(A267)&gt;0,_xll.MW(A267)/(602.2*_xll.DE(A267)),"")/$B267</f>
        <v>#VALUE!</v>
      </c>
      <c r="H267" s="4" t="s">
        <v>1482</v>
      </c>
      <c r="I267" s="1" t="e" cm="1">
        <f t="array" ref="I267">_xll.H($H267,25)/$B267</f>
        <v>#VALUE!</v>
      </c>
      <c r="J267" s="1" t="e" cm="1">
        <f t="array" ref="J267">_xll.S($H267,25)/$B267</f>
        <v>#VALUE!</v>
      </c>
      <c r="K267" s="1" t="e" cm="1">
        <f t="array" ref="K267">_xll.CP($H267,25)/$B267</f>
        <v>#VALUE!</v>
      </c>
      <c r="L267" s="8" t="e" cm="1">
        <f t="array" ref="L267">IF(_xll.DE(H267)&gt;0,_xll.MW(H267)/(602.2*_xll.DE(H267)),"")/B267</f>
        <v>#VALUE!</v>
      </c>
      <c r="N267" s="1" t="str">
        <f t="shared" si="57"/>
        <v/>
      </c>
      <c r="O267" s="1" t="str">
        <f t="shared" si="58"/>
        <v/>
      </c>
      <c r="Q267" s="1" t="str">
        <f t="shared" si="59"/>
        <v/>
      </c>
      <c r="R267" s="1" t="str">
        <f t="shared" si="60"/>
        <v/>
      </c>
      <c r="T267" s="1" t="str">
        <f t="shared" si="61"/>
        <v/>
      </c>
      <c r="U267" s="1" t="str">
        <f t="shared" si="62"/>
        <v/>
      </c>
      <c r="W267" s="8" t="str">
        <f t="shared" si="63"/>
        <v/>
      </c>
      <c r="X267" s="8" t="str">
        <f t="shared" si="64"/>
        <v/>
      </c>
    </row>
    <row r="268" spans="1:24">
      <c r="A268" s="4" t="s">
        <v>283</v>
      </c>
      <c r="B268" s="4">
        <v>1</v>
      </c>
      <c r="C268" s="1" cm="1">
        <f t="array" ref="C268">_xll.H($A268,25)/$B268</f>
        <v>-2754.0000185546878</v>
      </c>
      <c r="D268" s="1" cm="1">
        <f t="array" ref="D268">_xll.S($A268,25)/$B268</f>
        <v>412.70002142333988</v>
      </c>
      <c r="E268" s="1" cm="1">
        <f t="array" ref="E268">_xll.CP($A268,25)/$B268</f>
        <v>314.77998657226561</v>
      </c>
      <c r="F268" s="8" t="e" cm="1">
        <f t="array" ref="F268">IF(_xll.DE(A268)&gt;0,_xll.MW(A268)/(602.2*_xll.DE(A268)),"")/$B268</f>
        <v>#VALUE!</v>
      </c>
      <c r="H268" s="4" t="s">
        <v>1483</v>
      </c>
      <c r="I268" s="1" t="e" cm="1">
        <f t="array" ref="I268">_xll.H($H268,25)/$B268</f>
        <v>#VALUE!</v>
      </c>
      <c r="J268" s="1" t="e" cm="1">
        <f t="array" ref="J268">_xll.S($H268,25)/$B268</f>
        <v>#VALUE!</v>
      </c>
      <c r="K268" s="1" t="e" cm="1">
        <f t="array" ref="K268">_xll.CP($H268,25)/$B268</f>
        <v>#VALUE!</v>
      </c>
      <c r="L268" s="8" t="e" cm="1">
        <f t="array" ref="L268">IF(_xll.DE(H268)&gt;0,_xll.MW(H268)/(602.2*_xll.DE(H268)),"")/B268</f>
        <v>#VALUE!</v>
      </c>
      <c r="N268" s="1" t="str">
        <f t="shared" si="57"/>
        <v/>
      </c>
      <c r="O268" s="1" t="str">
        <f t="shared" si="58"/>
        <v/>
      </c>
      <c r="Q268" s="1" t="str">
        <f t="shared" si="59"/>
        <v/>
      </c>
      <c r="R268" s="1" t="str">
        <f t="shared" si="60"/>
        <v/>
      </c>
      <c r="T268" s="1" t="str">
        <f t="shared" si="61"/>
        <v/>
      </c>
      <c r="U268" s="1" t="str">
        <f t="shared" si="62"/>
        <v/>
      </c>
      <c r="W268" s="8" t="str">
        <f t="shared" si="63"/>
        <v/>
      </c>
      <c r="X268" s="8" t="str">
        <f t="shared" si="64"/>
        <v/>
      </c>
    </row>
    <row r="269" spans="1:24">
      <c r="A269" s="4" t="s">
        <v>386</v>
      </c>
      <c r="B269" s="4">
        <v>1</v>
      </c>
      <c r="C269" s="1" cm="1">
        <f t="array" ref="C269">_xll.H($A269,25)/$B269</f>
        <v>-510.44800000000004</v>
      </c>
      <c r="D269" s="1" cm="1">
        <f t="array" ref="D269">_xll.S($A269,25)/$B269</f>
        <v>499.988</v>
      </c>
      <c r="E269" s="1" cm="1">
        <f t="array" ref="E269">_xll.CP($A269,25)/$B269</f>
        <v>319.43810035688665</v>
      </c>
      <c r="F269" s="8" t="e" cm="1">
        <f t="array" ref="F269">IF(_xll.DE(A269)&gt;0,_xll.MW(A269)/(602.2*_xll.DE(A269)),"")/$B269</f>
        <v>#VALUE!</v>
      </c>
      <c r="H269" s="4" t="s">
        <v>1484</v>
      </c>
      <c r="I269" s="1" cm="1">
        <f t="array" ref="I269">_xll.H($H269,25)/$B269</f>
        <v>-439.32</v>
      </c>
      <c r="J269" s="1" cm="1">
        <f t="array" ref="J269">_xll.S($H269,25)/$B269</f>
        <v>498.10518084716801</v>
      </c>
      <c r="K269" s="1" cm="1">
        <f t="array" ref="K269">_xll.CP($H269,25)/$B269</f>
        <v>310.50539383057901</v>
      </c>
      <c r="L269" s="8" t="e" cm="1">
        <f t="array" ref="L269">IF(_xll.DE(H269)&gt;0,_xll.MW(H269)/(602.2*_xll.DE(H269)),"")/B269</f>
        <v>#VALUE!</v>
      </c>
      <c r="N269" s="1">
        <f t="shared" si="57"/>
        <v>499.988</v>
      </c>
      <c r="O269" s="1">
        <f t="shared" si="58"/>
        <v>498.10518084716801</v>
      </c>
      <c r="Q269" s="1">
        <f t="shared" si="59"/>
        <v>-510.44800000000004</v>
      </c>
      <c r="R269" s="1">
        <f t="shared" si="60"/>
        <v>-439.32</v>
      </c>
      <c r="T269" s="1">
        <f t="shared" si="61"/>
        <v>319.43810035688665</v>
      </c>
      <c r="U269" s="1">
        <f t="shared" si="62"/>
        <v>310.50539383057901</v>
      </c>
      <c r="W269" s="8" t="str">
        <f t="shared" si="63"/>
        <v/>
      </c>
      <c r="X269" s="8" t="str">
        <f t="shared" si="64"/>
        <v/>
      </c>
    </row>
    <row r="270" spans="1:24">
      <c r="A270" s="4" t="s">
        <v>63</v>
      </c>
      <c r="B270" s="4">
        <v>1</v>
      </c>
      <c r="C270" s="1" cm="1">
        <f t="array" ref="C270">_xll.H($A270,25)/$B270</f>
        <v>-3048.0000761718752</v>
      </c>
      <c r="D270" s="1" cm="1">
        <f t="array" ref="D270">_xll.S($A270,25)/$B270</f>
        <v>459.20000122070314</v>
      </c>
      <c r="E270" s="1" cm="1">
        <f t="array" ref="E270">_xll.CP($A270,25)/$B270</f>
        <v>337.64000885009767</v>
      </c>
      <c r="F270" s="8" t="e" cm="1">
        <f t="array" ref="F270">IF(_xll.DE(A270)&gt;0,_xll.MW(A270)/(602.2*_xll.DE(A270)),"")/$B270</f>
        <v>#VALUE!</v>
      </c>
      <c r="H270" s="4" t="s">
        <v>1485</v>
      </c>
      <c r="I270" s="1" t="e" cm="1">
        <f t="array" ref="I270">_xll.H($H270,25)/$B270</f>
        <v>#VALUE!</v>
      </c>
      <c r="J270" s="1" t="e" cm="1">
        <f t="array" ref="J270">_xll.S($H270,25)/$B270</f>
        <v>#VALUE!</v>
      </c>
      <c r="K270" s="1" t="e" cm="1">
        <f t="array" ref="K270">_xll.CP($H270,25)/$B270</f>
        <v>#VALUE!</v>
      </c>
      <c r="L270" s="8" t="e" cm="1">
        <f t="array" ref="L270">IF(_xll.DE(H270)&gt;0,_xll.MW(H270)/(602.2*_xll.DE(H270)),"")/B270</f>
        <v>#VALUE!</v>
      </c>
      <c r="N270" s="1" t="str">
        <f t="shared" si="57"/>
        <v/>
      </c>
      <c r="O270" s="1" t="str">
        <f t="shared" si="58"/>
        <v/>
      </c>
      <c r="Q270" s="1" t="str">
        <f t="shared" si="59"/>
        <v/>
      </c>
      <c r="R270" s="1" t="str">
        <f t="shared" si="60"/>
        <v/>
      </c>
      <c r="T270" s="1" t="str">
        <f t="shared" si="61"/>
        <v/>
      </c>
      <c r="U270" s="1" t="str">
        <f t="shared" si="62"/>
        <v/>
      </c>
      <c r="W270" s="8" t="str">
        <f t="shared" si="63"/>
        <v/>
      </c>
      <c r="X270" s="8" t="str">
        <f t="shared" si="64"/>
        <v/>
      </c>
    </row>
    <row r="271" spans="1:24">
      <c r="A271" s="4" t="s">
        <v>167</v>
      </c>
      <c r="B271" s="4">
        <v>1</v>
      </c>
      <c r="C271" s="1" cm="1">
        <f t="array" ref="C271">_xll.H($A271,25)/$B271</f>
        <v>-2830.8940424804687</v>
      </c>
      <c r="D271" s="1" cm="1">
        <f t="array" ref="D271">_xll.S($A271,25)/$B271</f>
        <v>376.14160638427734</v>
      </c>
      <c r="E271" s="1" cm="1">
        <f t="array" ref="E271">_xll.CP($A271,25)/$B271</f>
        <v>343.08800000000002</v>
      </c>
      <c r="F271" s="8" t="e" cm="1">
        <f t="array" ref="F271">IF(_xll.DE(A271)&gt;0,_xll.MW(A271)/(602.2*_xll.DE(A271)),"")/$B271</f>
        <v>#VALUE!</v>
      </c>
      <c r="H271" s="4" t="s">
        <v>1486</v>
      </c>
      <c r="I271" s="1" t="e" cm="1">
        <f t="array" ref="I271">_xll.H($H271,25)/$B271</f>
        <v>#VALUE!</v>
      </c>
      <c r="J271" s="1" t="e" cm="1">
        <f t="array" ref="J271">_xll.S($H271,25)/$B271</f>
        <v>#VALUE!</v>
      </c>
      <c r="K271" s="1" t="e" cm="1">
        <f t="array" ref="K271">_xll.CP($H271,25)/$B271</f>
        <v>#VALUE!</v>
      </c>
      <c r="L271" s="8" t="e" cm="1">
        <f t="array" ref="L271">IF(_xll.DE(H271)&gt;0,_xll.MW(H271)/(602.2*_xll.DE(H271)),"")/B271</f>
        <v>#VALUE!</v>
      </c>
      <c r="N271" s="1" t="str">
        <f t="shared" si="57"/>
        <v/>
      </c>
      <c r="O271" s="1" t="str">
        <f t="shared" si="58"/>
        <v/>
      </c>
      <c r="Q271" s="1" t="str">
        <f t="shared" si="59"/>
        <v/>
      </c>
      <c r="R271" s="1" t="str">
        <f t="shared" si="60"/>
        <v/>
      </c>
      <c r="T271" s="1" t="str">
        <f t="shared" si="61"/>
        <v/>
      </c>
      <c r="U271" s="1" t="str">
        <f t="shared" si="62"/>
        <v/>
      </c>
      <c r="W271" s="8" t="str">
        <f t="shared" si="63"/>
        <v/>
      </c>
      <c r="X271" s="8" t="str">
        <f t="shared" si="64"/>
        <v/>
      </c>
    </row>
    <row r="272" spans="1:24">
      <c r="A272" s="4" t="s">
        <v>112</v>
      </c>
      <c r="B272" s="4">
        <v>1</v>
      </c>
      <c r="C272" s="1" cm="1">
        <f t="array" ref="C272">_xll.H($A272,25)/$B272</f>
        <v>-2874.4079999999999</v>
      </c>
      <c r="D272" s="1" cm="1">
        <f t="array" ref="D272">_xll.S($A272,25)/$B272</f>
        <v>398.70169531250002</v>
      </c>
      <c r="E272" s="1" cm="1">
        <f t="array" ref="E272">_xll.CP($A272,25)/$B272</f>
        <v>343.0921549895105</v>
      </c>
      <c r="F272" s="8" t="e" cm="1">
        <f t="array" ref="F272">IF(_xll.DE(A272)&gt;0,_xll.MW(A272)/(602.2*_xll.DE(A272)),"")/$B272</f>
        <v>#VALUE!</v>
      </c>
      <c r="H272" s="4" t="s">
        <v>1487</v>
      </c>
      <c r="I272" s="1" t="e" cm="1">
        <f t="array" ref="I272">_xll.H($H272,25)/$B272</f>
        <v>#VALUE!</v>
      </c>
      <c r="J272" s="1" t="e" cm="1">
        <f t="array" ref="J272">_xll.S($H272,25)/$B272</f>
        <v>#VALUE!</v>
      </c>
      <c r="K272" s="1" t="e" cm="1">
        <f t="array" ref="K272">_xll.CP($H272,25)/$B272</f>
        <v>#VALUE!</v>
      </c>
      <c r="L272" s="8" t="e" cm="1">
        <f t="array" ref="L272">IF(_xll.DE(H272)&gt;0,_xll.MW(H272)/(602.2*_xll.DE(H272)),"")/B272</f>
        <v>#VALUE!</v>
      </c>
      <c r="N272" s="1" t="str">
        <f t="shared" si="57"/>
        <v/>
      </c>
      <c r="O272" s="1" t="str">
        <f t="shared" si="58"/>
        <v/>
      </c>
      <c r="Q272" s="1" t="str">
        <f t="shared" si="59"/>
        <v/>
      </c>
      <c r="R272" s="1" t="str">
        <f t="shared" si="60"/>
        <v/>
      </c>
      <c r="T272" s="1" t="str">
        <f t="shared" si="61"/>
        <v/>
      </c>
      <c r="U272" s="1" t="str">
        <f t="shared" si="62"/>
        <v/>
      </c>
      <c r="W272" s="8" t="str">
        <f t="shared" si="63"/>
        <v/>
      </c>
      <c r="X272" s="8" t="str">
        <f t="shared" si="64"/>
        <v/>
      </c>
    </row>
    <row r="273" spans="1:24">
      <c r="A273" s="4" t="s">
        <v>109</v>
      </c>
      <c r="B273" s="4">
        <v>1</v>
      </c>
      <c r="C273" s="1" cm="1">
        <f t="array" ref="C273">_xll.H($A273,25)/$B273</f>
        <v>-2869.9979965820312</v>
      </c>
      <c r="D273" s="1" cm="1">
        <f t="array" ref="D273">_xll.S($A273,25)/$B273</f>
        <v>401.66399999999999</v>
      </c>
      <c r="E273" s="1" cm="1">
        <f t="array" ref="E273">_xll.CP($A273,25)/$B273</f>
        <v>346.01792284300905</v>
      </c>
      <c r="F273" s="8" t="e" cm="1">
        <f t="array" ref="F273">IF(_xll.DE(A273)&gt;0,_xll.MW(A273)/(602.2*_xll.DE(A273)),"")/$B273</f>
        <v>#VALUE!</v>
      </c>
      <c r="H273" s="4" t="s">
        <v>1488</v>
      </c>
      <c r="I273" s="1" t="e" cm="1">
        <f t="array" ref="I273">_xll.H($H273,25)/$B273</f>
        <v>#VALUE!</v>
      </c>
      <c r="J273" s="1" t="e" cm="1">
        <f t="array" ref="J273">_xll.S($H273,25)/$B273</f>
        <v>#VALUE!</v>
      </c>
      <c r="K273" s="1" t="e" cm="1">
        <f t="array" ref="K273">_xll.CP($H273,25)/$B273</f>
        <v>#VALUE!</v>
      </c>
      <c r="L273" s="8" t="e" cm="1">
        <f t="array" ref="L273">IF(_xll.DE(H273)&gt;0,_xll.MW(H273)/(602.2*_xll.DE(H273)),"")/B273</f>
        <v>#VALUE!</v>
      </c>
      <c r="N273" s="1" t="str">
        <f t="shared" si="57"/>
        <v/>
      </c>
      <c r="O273" s="1" t="str">
        <f t="shared" si="58"/>
        <v/>
      </c>
      <c r="Q273" s="1" t="str">
        <f t="shared" si="59"/>
        <v/>
      </c>
      <c r="R273" s="1" t="str">
        <f t="shared" si="60"/>
        <v/>
      </c>
      <c r="T273" s="1" t="str">
        <f t="shared" si="61"/>
        <v/>
      </c>
      <c r="U273" s="1" t="str">
        <f t="shared" si="62"/>
        <v/>
      </c>
      <c r="W273" s="8" t="str">
        <f t="shared" si="63"/>
        <v/>
      </c>
      <c r="X273" s="8" t="str">
        <f t="shared" si="64"/>
        <v/>
      </c>
    </row>
    <row r="274" spans="1:24">
      <c r="A274" s="4" t="s">
        <v>310</v>
      </c>
      <c r="B274" s="4">
        <v>1</v>
      </c>
      <c r="C274" s="1" cm="1">
        <f t="array" ref="C274">_xll.H($A274,25)/$B274</f>
        <v>-2627.2419794921875</v>
      </c>
      <c r="D274" s="1" cm="1">
        <f t="array" ref="D274">_xll.S($A274,25)/$B274</f>
        <v>434.5499871826172</v>
      </c>
      <c r="E274" s="1" cm="1">
        <f t="array" ref="E274">_xll.CP($A274,25)/$B274</f>
        <v>346.96999176025395</v>
      </c>
      <c r="F274" s="8" t="e" cm="1">
        <f t="array" ref="F274">IF(_xll.DE(A274)&gt;0,_xll.MW(A274)/(602.2*_xll.DE(A274)),"")/$B274</f>
        <v>#VALUE!</v>
      </c>
      <c r="H274" s="4" t="s">
        <v>1489</v>
      </c>
      <c r="I274" s="1" t="e" cm="1">
        <f t="array" ref="I274">_xll.H($H274,25)/$B274</f>
        <v>#VALUE!</v>
      </c>
      <c r="J274" s="1" t="e" cm="1">
        <f t="array" ref="J274">_xll.S($H274,25)/$B274</f>
        <v>#VALUE!</v>
      </c>
      <c r="K274" s="1" t="e" cm="1">
        <f t="array" ref="K274">_xll.CP($H274,25)/$B274</f>
        <v>#VALUE!</v>
      </c>
      <c r="L274" s="8" t="e" cm="1">
        <f t="array" ref="L274">IF(_xll.DE(H274)&gt;0,_xll.MW(H274)/(602.2*_xll.DE(H274)),"")/B274</f>
        <v>#VALUE!</v>
      </c>
      <c r="N274" s="1" t="str">
        <f t="shared" si="57"/>
        <v/>
      </c>
      <c r="O274" s="1" t="str">
        <f t="shared" si="58"/>
        <v/>
      </c>
      <c r="Q274" s="1" t="str">
        <f t="shared" si="59"/>
        <v/>
      </c>
      <c r="R274" s="1" t="str">
        <f t="shared" si="60"/>
        <v/>
      </c>
      <c r="T274" s="1" t="str">
        <f t="shared" si="61"/>
        <v/>
      </c>
      <c r="U274" s="1" t="str">
        <f t="shared" si="62"/>
        <v/>
      </c>
      <c r="W274" s="8" t="str">
        <f t="shared" si="63"/>
        <v/>
      </c>
      <c r="X274" s="8" t="str">
        <f t="shared" si="64"/>
        <v/>
      </c>
    </row>
    <row r="275" spans="1:24">
      <c r="A275" s="4" t="s">
        <v>171</v>
      </c>
      <c r="B275" s="4">
        <v>1</v>
      </c>
      <c r="C275" s="1" cm="1">
        <f t="array" ref="C275">_xll.H($A275,25)/$B275</f>
        <v>-2878.1739575195315</v>
      </c>
      <c r="D275" s="1" cm="1">
        <f t="array" ref="D275">_xll.S($A275,25)/$B275</f>
        <v>406.18269573974607</v>
      </c>
      <c r="E275" s="1" cm="1">
        <f t="array" ref="E275">_xll.CP($A275,25)/$B275</f>
        <v>347.29811387772509</v>
      </c>
      <c r="F275" s="8" t="e" cm="1">
        <f t="array" ref="F275">IF(_xll.DE(A275)&gt;0,_xll.MW(A275)/(602.2*_xll.DE(A275)),"")/$B275</f>
        <v>#VALUE!</v>
      </c>
      <c r="H275" s="4" t="s">
        <v>1490</v>
      </c>
      <c r="I275" s="1" t="e" cm="1">
        <f t="array" ref="I275">_xll.H($H275,25)/$B275</f>
        <v>#VALUE!</v>
      </c>
      <c r="J275" s="1" t="e" cm="1">
        <f t="array" ref="J275">_xll.S($H275,25)/$B275</f>
        <v>#VALUE!</v>
      </c>
      <c r="K275" s="1" t="e" cm="1">
        <f t="array" ref="K275">_xll.CP($H275,25)/$B275</f>
        <v>#VALUE!</v>
      </c>
      <c r="L275" s="8" t="e" cm="1">
        <f t="array" ref="L275">IF(_xll.DE(H275)&gt;0,_xll.MW(H275)/(602.2*_xll.DE(H275)),"")/B275</f>
        <v>#VALUE!</v>
      </c>
      <c r="N275" s="1" t="str">
        <f t="shared" si="57"/>
        <v/>
      </c>
      <c r="O275" s="1" t="str">
        <f t="shared" si="58"/>
        <v/>
      </c>
      <c r="Q275" s="1" t="str">
        <f t="shared" si="59"/>
        <v/>
      </c>
      <c r="R275" s="1" t="str">
        <f t="shared" si="60"/>
        <v/>
      </c>
      <c r="T275" s="1" t="str">
        <f t="shared" si="61"/>
        <v/>
      </c>
      <c r="U275" s="1" t="str">
        <f t="shared" si="62"/>
        <v/>
      </c>
      <c r="W275" s="8" t="str">
        <f t="shared" si="63"/>
        <v/>
      </c>
      <c r="X275" s="8" t="str">
        <f t="shared" si="64"/>
        <v/>
      </c>
    </row>
    <row r="276" spans="1:24">
      <c r="A276" s="4" t="s">
        <v>406</v>
      </c>
      <c r="B276" s="4">
        <v>1</v>
      </c>
      <c r="C276" s="1" cm="1">
        <f t="array" ref="C276">_xll.H($A276,25)/$B276</f>
        <v>-3136.2999946289065</v>
      </c>
      <c r="D276" s="1" cm="1">
        <f t="array" ref="D276">_xll.S($A276,25)/$B276</f>
        <v>494.5000113525391</v>
      </c>
      <c r="E276" s="1" cm="1">
        <f t="array" ref="E276">_xll.CP($A276,25)/$B276</f>
        <v>372.47000848388672</v>
      </c>
      <c r="F276" s="8" t="e" cm="1">
        <f t="array" ref="F276">IF(_xll.DE(A276)&gt;0,_xll.MW(A276)/(602.2*_xll.DE(A276)),"")/$B276</f>
        <v>#VALUE!</v>
      </c>
      <c r="H276" s="4" t="s">
        <v>1491</v>
      </c>
      <c r="I276" s="1" t="e" cm="1">
        <f t="array" ref="I276">_xll.H($H276,25)/$B276</f>
        <v>#VALUE!</v>
      </c>
      <c r="J276" s="1" t="e" cm="1">
        <f t="array" ref="J276">_xll.S($H276,25)/$B276</f>
        <v>#VALUE!</v>
      </c>
      <c r="K276" s="1" t="e" cm="1">
        <f t="array" ref="K276">_xll.CP($H276,25)/$B276</f>
        <v>#VALUE!</v>
      </c>
      <c r="L276" s="8" t="e" cm="1">
        <f t="array" ref="L276">IF(_xll.DE(H276)&gt;0,_xll.MW(H276)/(602.2*_xll.DE(H276)),"")/B276</f>
        <v>#VALUE!</v>
      </c>
      <c r="N276" s="1" t="str">
        <f t="shared" si="57"/>
        <v/>
      </c>
      <c r="O276" s="1" t="str">
        <f t="shared" si="58"/>
        <v/>
      </c>
      <c r="Q276" s="1" t="str">
        <f t="shared" si="59"/>
        <v/>
      </c>
      <c r="R276" s="1" t="str">
        <f t="shared" si="60"/>
        <v/>
      </c>
      <c r="T276" s="1" t="str">
        <f t="shared" si="61"/>
        <v/>
      </c>
      <c r="U276" s="1" t="str">
        <f t="shared" si="62"/>
        <v/>
      </c>
      <c r="W276" s="8" t="str">
        <f t="shared" si="63"/>
        <v/>
      </c>
      <c r="X276" s="8" t="str">
        <f t="shared" si="64"/>
        <v/>
      </c>
    </row>
    <row r="277" spans="1:24">
      <c r="A277" s="4" t="s">
        <v>30</v>
      </c>
      <c r="B277" s="4">
        <v>1</v>
      </c>
      <c r="C277" s="1" cm="1">
        <f t="array" ref="C277">_xll.H($A277,25)/$B277</f>
        <v>-3104.9999257812501</v>
      </c>
      <c r="D277" s="1" cm="1">
        <f t="array" ref="D277">_xll.S($A277,25)/$B277</f>
        <v>522.09997650146488</v>
      </c>
      <c r="E277" s="1" cm="1">
        <f t="array" ref="E277">_xll.CP($A277,25)/$B277</f>
        <v>374.10001025390625</v>
      </c>
      <c r="F277" s="8" t="e" cm="1">
        <f t="array" ref="F277">IF(_xll.DE(A277)&gt;0,_xll.MW(A277)/(602.2*_xll.DE(A277)),"")/$B277</f>
        <v>#VALUE!</v>
      </c>
      <c r="H277" s="4" t="s">
        <v>1492</v>
      </c>
      <c r="I277" s="1" t="e" cm="1">
        <f t="array" ref="I277">_xll.H($H277,25)/$B277</f>
        <v>#VALUE!</v>
      </c>
      <c r="J277" s="1" t="e" cm="1">
        <f t="array" ref="J277">_xll.S($H277,25)/$B277</f>
        <v>#VALUE!</v>
      </c>
      <c r="K277" s="1" t="e" cm="1">
        <f t="array" ref="K277">_xll.CP($H277,25)/$B277</f>
        <v>#VALUE!</v>
      </c>
      <c r="L277" s="8" t="e" cm="1">
        <f t="array" ref="L277">IF(_xll.DE(H277)&gt;0,_xll.MW(H277)/(602.2*_xll.DE(H277)),"")/B277</f>
        <v>#VALUE!</v>
      </c>
      <c r="N277" s="1" t="str">
        <f t="shared" si="57"/>
        <v/>
      </c>
      <c r="O277" s="1" t="str">
        <f t="shared" si="58"/>
        <v/>
      </c>
      <c r="Q277" s="1" t="str">
        <f t="shared" si="59"/>
        <v/>
      </c>
      <c r="R277" s="1" t="str">
        <f t="shared" si="60"/>
        <v/>
      </c>
      <c r="T277" s="1" t="str">
        <f t="shared" si="61"/>
        <v/>
      </c>
      <c r="U277" s="1" t="str">
        <f t="shared" si="62"/>
        <v/>
      </c>
      <c r="W277" s="8" t="str">
        <f t="shared" si="63"/>
        <v/>
      </c>
      <c r="X277" s="8" t="str">
        <f t="shared" si="64"/>
        <v/>
      </c>
    </row>
    <row r="278" spans="1:24">
      <c r="A278" s="4" t="s">
        <v>173</v>
      </c>
      <c r="B278" s="4">
        <v>1</v>
      </c>
      <c r="C278" s="1" cm="1">
        <f t="array" ref="C278">_xll.H($A278,25)/$B278</f>
        <v>-3164.999875</v>
      </c>
      <c r="D278" s="1" cm="1">
        <f t="array" ref="D278">_xll.S($A278,25)/$B278</f>
        <v>462.80060595703128</v>
      </c>
      <c r="E278" s="1" cm="1">
        <f t="array" ref="E278">_xll.CP($A278,25)/$B278</f>
        <v>430.99799871826173</v>
      </c>
      <c r="F278" s="8" t="e" cm="1">
        <f t="array" ref="F278">IF(_xll.DE(A278)&gt;0,_xll.MW(A278)/(602.2*_xll.DE(A278)),"")/$B278</f>
        <v>#VALUE!</v>
      </c>
      <c r="H278" s="4" t="s">
        <v>1493</v>
      </c>
      <c r="I278" s="1" t="e" cm="1">
        <f t="array" ref="I278">_xll.H($H278,25)/$B278</f>
        <v>#VALUE!</v>
      </c>
      <c r="J278" s="1" t="e" cm="1">
        <f t="array" ref="J278">_xll.S($H278,25)/$B278</f>
        <v>#VALUE!</v>
      </c>
      <c r="K278" s="1" t="e" cm="1">
        <f t="array" ref="K278">_xll.CP($H278,25)/$B278</f>
        <v>#VALUE!</v>
      </c>
      <c r="L278" s="8" t="e" cm="1">
        <f t="array" ref="L278">IF(_xll.DE(H278)&gt;0,_xll.MW(H278)/(602.2*_xll.DE(H278)),"")/B278</f>
        <v>#VALUE!</v>
      </c>
      <c r="N278" s="1" t="str">
        <f t="shared" si="57"/>
        <v/>
      </c>
      <c r="O278" s="1" t="str">
        <f t="shared" si="58"/>
        <v/>
      </c>
      <c r="Q278" s="1" t="str">
        <f t="shared" si="59"/>
        <v/>
      </c>
      <c r="R278" s="1" t="str">
        <f t="shared" si="60"/>
        <v/>
      </c>
      <c r="T278" s="1" t="str">
        <f t="shared" si="61"/>
        <v/>
      </c>
      <c r="U278" s="1" t="str">
        <f t="shared" si="62"/>
        <v/>
      </c>
      <c r="W278" s="8" t="str">
        <f t="shared" si="63"/>
        <v/>
      </c>
      <c r="X278" s="8" t="str">
        <f t="shared" si="64"/>
        <v/>
      </c>
    </row>
    <row r="279" spans="1:24">
      <c r="A279" s="4" t="s">
        <v>218</v>
      </c>
      <c r="B279" s="4">
        <v>1</v>
      </c>
      <c r="C279" s="1" cm="1">
        <f t="array" ref="C279">_xll.H($A279,25)/$B279</f>
        <v>-5854.3996894531256</v>
      </c>
      <c r="D279" s="1" cm="1">
        <f t="array" ref="D279">_xll.S($A279,25)/$B279</f>
        <v>464.99998950195317</v>
      </c>
      <c r="E279" s="1" cm="1">
        <f t="array" ref="E279">_xll.CP($A279,25)/$B279</f>
        <v>0</v>
      </c>
      <c r="F279" s="8" t="e" cm="1">
        <f t="array" ref="F279">IF(_xll.DE(A279)&gt;0,_xll.MW(A279)/(602.2*_xll.DE(A279)),"")/$B279</f>
        <v>#VALUE!</v>
      </c>
      <c r="H279" s="4" t="s">
        <v>1494</v>
      </c>
      <c r="I279" s="1" t="e" cm="1">
        <f t="array" ref="I279">_xll.H($H279,25)/$B279</f>
        <v>#VALUE!</v>
      </c>
      <c r="J279" s="1" t="e" cm="1">
        <f t="array" ref="J279">_xll.S($H279,25)/$B279</f>
        <v>#VALUE!</v>
      </c>
      <c r="K279" s="1" t="e" cm="1">
        <f t="array" ref="K279">_xll.CP($H279,25)/$B279</f>
        <v>#VALUE!</v>
      </c>
      <c r="L279" s="8" t="e" cm="1">
        <f t="array" ref="L279">IF(_xll.DE(H279)&gt;0,_xll.MW(H279)/(602.2*_xll.DE(H279)),"")/B279</f>
        <v>#VALUE!</v>
      </c>
      <c r="N279" s="1" t="str">
        <f t="shared" si="57"/>
        <v/>
      </c>
      <c r="O279" s="1" t="str">
        <f t="shared" si="58"/>
        <v/>
      </c>
      <c r="Q279" s="1" t="str">
        <f t="shared" si="59"/>
        <v/>
      </c>
      <c r="R279" s="1" t="str">
        <f t="shared" si="60"/>
        <v/>
      </c>
      <c r="T279" s="1" t="str">
        <f t="shared" si="61"/>
        <v/>
      </c>
      <c r="U279" s="1" t="str">
        <f t="shared" si="62"/>
        <v/>
      </c>
      <c r="W279" s="8" t="str">
        <f t="shared" si="63"/>
        <v/>
      </c>
      <c r="X279" s="8" t="str">
        <f t="shared" si="64"/>
        <v/>
      </c>
    </row>
    <row r="280" spans="1:24">
      <c r="A280" s="4" t="s">
        <v>100</v>
      </c>
      <c r="B280" s="4">
        <v>1</v>
      </c>
      <c r="C280" s="1" cm="1">
        <f t="array" ref="C280">_xll.H($A280,25)/$B280</f>
        <v>-3183.9999951171876</v>
      </c>
      <c r="D280" s="1" cm="1">
        <f t="array" ref="D280">_xll.S($A280,25)/$B280</f>
        <v>419.65521276855469</v>
      </c>
      <c r="E280" s="1" cm="1">
        <f t="array" ref="E280">_xll.CP($A280,25)/$B280</f>
        <v>0</v>
      </c>
      <c r="F280" s="8" t="e" cm="1">
        <f t="array" ref="F280">IF(_xll.DE(A280)&gt;0,_xll.MW(A280)/(602.2*_xll.DE(A280)),"")/$B280</f>
        <v>#VALUE!</v>
      </c>
      <c r="H280" s="4" t="s">
        <v>1495</v>
      </c>
      <c r="I280" s="1" t="e" cm="1">
        <f t="array" ref="I280">_xll.H($H280,25)/$B280</f>
        <v>#VALUE!</v>
      </c>
      <c r="J280" s="1" t="e" cm="1">
        <f t="array" ref="J280">_xll.S($H280,25)/$B280</f>
        <v>#VALUE!</v>
      </c>
      <c r="K280" s="1" t="e" cm="1">
        <f t="array" ref="K280">_xll.CP($H280,25)/$B280</f>
        <v>#VALUE!</v>
      </c>
      <c r="L280" s="8" t="e" cm="1">
        <f t="array" ref="L280">IF(_xll.DE(H280)&gt;0,_xll.MW(H280)/(602.2*_xll.DE(H280)),"")/B280</f>
        <v>#VALUE!</v>
      </c>
      <c r="N280" s="1" t="str">
        <f t="shared" si="57"/>
        <v/>
      </c>
      <c r="O280" s="1" t="str">
        <f t="shared" si="58"/>
        <v/>
      </c>
      <c r="Q280" s="1" t="str">
        <f t="shared" si="59"/>
        <v/>
      </c>
      <c r="R280" s="1" t="str">
        <f t="shared" si="60"/>
        <v/>
      </c>
      <c r="T280" s="1" t="str">
        <f t="shared" si="61"/>
        <v/>
      </c>
      <c r="U280" s="1" t="str">
        <f t="shared" si="62"/>
        <v/>
      </c>
      <c r="W280" s="8" t="str">
        <f t="shared" si="63"/>
        <v/>
      </c>
      <c r="X280" s="8" t="str">
        <f t="shared" si="64"/>
        <v/>
      </c>
    </row>
    <row r="281" spans="1:24">
      <c r="A281" s="4" t="s">
        <v>354</v>
      </c>
      <c r="B281" s="4">
        <v>1</v>
      </c>
      <c r="C281" s="1" cm="1">
        <f t="array" ref="C281">_xll.H($A281,25)/$B281</f>
        <v>-3173.3969873046876</v>
      </c>
      <c r="D281" s="1" cm="1">
        <f t="array" ref="D281">_xll.S($A281,25)/$B281</f>
        <v>422.584</v>
      </c>
      <c r="E281" s="1" cm="1">
        <f t="array" ref="E281">_xll.CP($A281,25)/$B281</f>
        <v>0</v>
      </c>
      <c r="F281" s="8" t="e" cm="1">
        <f t="array" ref="F281">IF(_xll.DE(A281)&gt;0,_xll.MW(A281)/(602.2*_xll.DE(A281)),"")/$B281</f>
        <v>#VALUE!</v>
      </c>
      <c r="H281" s="4" t="s">
        <v>1496</v>
      </c>
      <c r="I281" s="1" t="e" cm="1">
        <f t="array" ref="I281">_xll.H($H281,25)/$B281</f>
        <v>#VALUE!</v>
      </c>
      <c r="J281" s="1" t="e" cm="1">
        <f t="array" ref="J281">_xll.S($H281,25)/$B281</f>
        <v>#VALUE!</v>
      </c>
      <c r="K281" s="1" t="e" cm="1">
        <f t="array" ref="K281">_xll.CP($H281,25)/$B281</f>
        <v>#VALUE!</v>
      </c>
      <c r="L281" s="8" t="e" cm="1">
        <f t="array" ref="L281">IF(_xll.DE(H281)&gt;0,_xll.MW(H281)/(602.2*_xll.DE(H281)),"")/B281</f>
        <v>#VALUE!</v>
      </c>
      <c r="N281" s="1" t="str">
        <f t="shared" si="57"/>
        <v/>
      </c>
      <c r="O281" s="1" t="str">
        <f t="shared" si="58"/>
        <v/>
      </c>
      <c r="Q281" s="1" t="str">
        <f t="shared" si="59"/>
        <v/>
      </c>
      <c r="R281" s="1" t="str">
        <f t="shared" si="60"/>
        <v/>
      </c>
      <c r="T281" s="1" t="str">
        <f t="shared" si="61"/>
        <v/>
      </c>
      <c r="U281" s="1" t="str">
        <f t="shared" si="62"/>
        <v/>
      </c>
      <c r="W281" s="8" t="str">
        <f t="shared" si="63"/>
        <v/>
      </c>
      <c r="X281" s="8" t="str">
        <f t="shared" si="64"/>
        <v/>
      </c>
    </row>
    <row r="282" spans="1:24">
      <c r="A282" s="4" t="s">
        <v>422</v>
      </c>
      <c r="B282" s="4">
        <v>1</v>
      </c>
      <c r="C282" s="1" cm="1">
        <f t="array" ref="C282">_xll.H($A282,25)/$B282</f>
        <v>-2892.8182128906251</v>
      </c>
      <c r="D282" s="1" cm="1">
        <f t="array" ref="D282">_xll.S($A282,25)/$B282</f>
        <v>376.56</v>
      </c>
      <c r="E282" s="1" cm="1">
        <f t="array" ref="E282">_xll.CP($A282,25)/$B282</f>
        <v>0</v>
      </c>
      <c r="F282" s="8" t="e" cm="1">
        <f t="array" ref="F282">IF(_xll.DE(A282)&gt;0,_xll.MW(A282)/(602.2*_xll.DE(A282)),"")/$B282</f>
        <v>#VALUE!</v>
      </c>
      <c r="H282" s="4" t="s">
        <v>1497</v>
      </c>
      <c r="I282" s="1" t="e" cm="1">
        <f t="array" ref="I282">_xll.H($H282,25)/$B282</f>
        <v>#VALUE!</v>
      </c>
      <c r="J282" s="1" t="e" cm="1">
        <f t="array" ref="J282">_xll.S($H282,25)/$B282</f>
        <v>#VALUE!</v>
      </c>
      <c r="K282" s="1" t="e" cm="1">
        <f t="array" ref="K282">_xll.CP($H282,25)/$B282</f>
        <v>#VALUE!</v>
      </c>
      <c r="L282" s="8" t="e" cm="1">
        <f t="array" ref="L282">IF(_xll.DE(H282)&gt;0,_xll.MW(H282)/(602.2*_xll.DE(H282)),"")/B282</f>
        <v>#VALUE!</v>
      </c>
      <c r="N282" s="1" t="str">
        <f t="shared" si="57"/>
        <v/>
      </c>
      <c r="O282" s="1" t="str">
        <f t="shared" si="58"/>
        <v/>
      </c>
      <c r="Q282" s="1" t="str">
        <f t="shared" si="59"/>
        <v/>
      </c>
      <c r="R282" s="1" t="str">
        <f t="shared" si="60"/>
        <v/>
      </c>
      <c r="T282" s="1" t="str">
        <f t="shared" si="61"/>
        <v/>
      </c>
      <c r="U282" s="1" t="str">
        <f t="shared" si="62"/>
        <v/>
      </c>
      <c r="W282" s="8" t="str">
        <f t="shared" si="63"/>
        <v/>
      </c>
      <c r="X282" s="8" t="str">
        <f t="shared" si="64"/>
        <v/>
      </c>
    </row>
    <row r="283" spans="1:24">
      <c r="A283" s="4" t="s">
        <v>98</v>
      </c>
      <c r="B283" s="4">
        <v>1</v>
      </c>
      <c r="C283" s="1" cm="1">
        <f t="array" ref="C283">_xll.H($A283,25)/$B283</f>
        <v>-2877.7548935546874</v>
      </c>
      <c r="D283" s="1" cm="1">
        <f t="array" ref="D283">_xll.S($A283,25)/$B283</f>
        <v>380.32560638427736</v>
      </c>
      <c r="E283" s="1" cm="1">
        <f t="array" ref="E283">_xll.CP($A283,25)/$B283</f>
        <v>0</v>
      </c>
      <c r="F283" s="8" t="e" cm="1">
        <f t="array" ref="F283">IF(_xll.DE(A283)&gt;0,_xll.MW(A283)/(602.2*_xll.DE(A283)),"")/$B283</f>
        <v>#VALUE!</v>
      </c>
      <c r="H283" s="4" t="s">
        <v>1498</v>
      </c>
      <c r="I283" s="1" t="e" cm="1">
        <f t="array" ref="I283">_xll.H($H283,25)/$B283</f>
        <v>#VALUE!</v>
      </c>
      <c r="J283" s="1" t="e" cm="1">
        <f t="array" ref="J283">_xll.S($H283,25)/$B283</f>
        <v>#VALUE!</v>
      </c>
      <c r="K283" s="1" t="e" cm="1">
        <f t="array" ref="K283">_xll.CP($H283,25)/$B283</f>
        <v>#VALUE!</v>
      </c>
      <c r="L283" s="8" t="e" cm="1">
        <f t="array" ref="L283">IF(_xll.DE(H283)&gt;0,_xll.MW(H283)/(602.2*_xll.DE(H283)),"")/B283</f>
        <v>#VALUE!</v>
      </c>
      <c r="N283" s="1" t="str">
        <f t="shared" si="57"/>
        <v/>
      </c>
      <c r="O283" s="1" t="str">
        <f t="shared" si="58"/>
        <v/>
      </c>
      <c r="Q283" s="1" t="str">
        <f t="shared" si="59"/>
        <v/>
      </c>
      <c r="R283" s="1" t="str">
        <f t="shared" si="60"/>
        <v/>
      </c>
      <c r="T283" s="1" t="str">
        <f t="shared" si="61"/>
        <v/>
      </c>
      <c r="U283" s="1" t="str">
        <f t="shared" si="62"/>
        <v/>
      </c>
      <c r="W283" s="8" t="str">
        <f t="shared" si="63"/>
        <v/>
      </c>
      <c r="X283" s="8" t="str">
        <f t="shared" si="64"/>
        <v/>
      </c>
    </row>
    <row r="284" spans="1:24">
      <c r="A284" s="4" t="s">
        <v>141</v>
      </c>
      <c r="B284" s="4">
        <v>1</v>
      </c>
      <c r="C284" s="1" cm="1">
        <f t="array" ref="C284">_xll.H($A284,25)/$B284</f>
        <v>-2871.0000727539064</v>
      </c>
      <c r="D284" s="1" cm="1">
        <f t="array" ref="D284">_xll.S($A284,25)/$B284</f>
        <v>404.00000708007815</v>
      </c>
      <c r="E284" s="1" cm="1">
        <f t="array" ref="E284">_xll.CP($A284,25)/$B284</f>
        <v>0</v>
      </c>
      <c r="F284" s="8" t="e" cm="1">
        <f t="array" ref="F284">IF(_xll.DE(A284)&gt;0,_xll.MW(A284)/(602.2*_xll.DE(A284)),"")/$B284</f>
        <v>#VALUE!</v>
      </c>
      <c r="H284" s="4" t="s">
        <v>1499</v>
      </c>
      <c r="I284" s="1" t="e" cm="1">
        <f t="array" ref="I284">_xll.H($H284,25)/$B284</f>
        <v>#VALUE!</v>
      </c>
      <c r="J284" s="1" t="e" cm="1">
        <f t="array" ref="J284">_xll.S($H284,25)/$B284</f>
        <v>#VALUE!</v>
      </c>
      <c r="K284" s="1" t="e" cm="1">
        <f t="array" ref="K284">_xll.CP($H284,25)/$B284</f>
        <v>#VALUE!</v>
      </c>
      <c r="L284" s="8" t="e" cm="1">
        <f t="array" ref="L284">IF(_xll.DE(H284)&gt;0,_xll.MW(H284)/(602.2*_xll.DE(H284)),"")/B284</f>
        <v>#VALUE!</v>
      </c>
      <c r="N284" s="1" t="str">
        <f t="shared" si="57"/>
        <v/>
      </c>
      <c r="O284" s="1" t="str">
        <f t="shared" si="58"/>
        <v/>
      </c>
      <c r="Q284" s="1" t="str">
        <f t="shared" si="59"/>
        <v/>
      </c>
      <c r="R284" s="1" t="str">
        <f t="shared" si="60"/>
        <v/>
      </c>
      <c r="T284" s="1" t="str">
        <f t="shared" si="61"/>
        <v/>
      </c>
      <c r="U284" s="1" t="str">
        <f t="shared" si="62"/>
        <v/>
      </c>
      <c r="W284" s="8" t="str">
        <f t="shared" si="63"/>
        <v/>
      </c>
      <c r="X284" s="8" t="str">
        <f t="shared" si="64"/>
        <v/>
      </c>
    </row>
    <row r="285" spans="1:24">
      <c r="A285" s="1" t="s">
        <v>400</v>
      </c>
      <c r="B285" s="4">
        <v>1</v>
      </c>
      <c r="C285" s="1" cm="1">
        <f t="array" ref="C285">_xll.H($A285,25)/$B285</f>
        <v>-2773.6000053710941</v>
      </c>
      <c r="D285" s="1" cm="1">
        <f t="array" ref="D285">_xll.S($A285,25)/$B285</f>
        <v>420.10000537109374</v>
      </c>
      <c r="E285" s="1" cm="1">
        <f t="array" ref="E285">_xll.CP($A285,25)/$B285</f>
        <v>0</v>
      </c>
      <c r="F285" s="8" t="e" cm="1">
        <f t="array" ref="F285">IF(_xll.DE(A285)&gt;0,_xll.MW(A285)/(602.2*_xll.DE(A285)),"")/$B285</f>
        <v>#VALUE!</v>
      </c>
      <c r="H285" s="1" t="s">
        <v>1500</v>
      </c>
      <c r="I285" s="1" t="e" cm="1">
        <f t="array" ref="I285">_xll.H($H285,25)/$B285</f>
        <v>#VALUE!</v>
      </c>
      <c r="J285" s="1" t="e" cm="1">
        <f t="array" ref="J285">_xll.S($H285,25)/$B285</f>
        <v>#VALUE!</v>
      </c>
      <c r="K285" s="1" t="e" cm="1">
        <f t="array" ref="K285">_xll.CP($H285,25)/$B285</f>
        <v>#VALUE!</v>
      </c>
      <c r="L285" s="8" t="e" cm="1">
        <f t="array" ref="L285">IF(_xll.DE(H285)&gt;0,_xll.MW(H285)/(602.2*_xll.DE(H285)),"")/B285</f>
        <v>#VALUE!</v>
      </c>
      <c r="N285" s="1" t="str">
        <f t="shared" si="57"/>
        <v/>
      </c>
      <c r="O285" s="1" t="str">
        <f t="shared" si="58"/>
        <v/>
      </c>
      <c r="Q285" s="1" t="str">
        <f t="shared" si="59"/>
        <v/>
      </c>
      <c r="R285" s="1" t="str">
        <f t="shared" si="60"/>
        <v/>
      </c>
      <c r="T285" s="1" t="str">
        <f t="shared" si="61"/>
        <v/>
      </c>
      <c r="U285" s="1" t="str">
        <f t="shared" si="62"/>
        <v/>
      </c>
      <c r="W285" s="8" t="str">
        <f t="shared" si="63"/>
        <v/>
      </c>
      <c r="X285" s="8" t="str">
        <f t="shared" si="64"/>
        <v/>
      </c>
    </row>
    <row r="286" spans="1:24">
      <c r="A286" s="4" t="s">
        <v>394</v>
      </c>
      <c r="B286" s="4">
        <v>1</v>
      </c>
      <c r="C286" s="1" cm="1">
        <f t="array" ref="C286">_xll.H($A286,25)/$B286</f>
        <v>-2716.2528510742191</v>
      </c>
      <c r="D286" s="1" cm="1">
        <f t="array" ref="D286">_xll.S($A286,25)/$B286</f>
        <v>1573.3719531250003</v>
      </c>
      <c r="E286" s="1" cm="1">
        <f t="array" ref="E286">_xll.CP($A286,25)/$B286</f>
        <v>0</v>
      </c>
      <c r="F286" s="8" t="e" cm="1">
        <f t="array" ref="F286">IF(_xll.DE(A286)&gt;0,_xll.MW(A286)/(602.2*_xll.DE(A286)),"")/$B286</f>
        <v>#VALUE!</v>
      </c>
      <c r="H286" s="4" t="s">
        <v>1501</v>
      </c>
      <c r="I286" s="1" t="e" cm="1">
        <f t="array" ref="I286">_xll.H($H286,25)/$B286</f>
        <v>#VALUE!</v>
      </c>
      <c r="J286" s="1" t="e" cm="1">
        <f t="array" ref="J286">_xll.S($H286,25)/$B286</f>
        <v>#VALUE!</v>
      </c>
      <c r="K286" s="1" t="e" cm="1">
        <f t="array" ref="K286">_xll.CP($H286,25)/$B286</f>
        <v>#VALUE!</v>
      </c>
      <c r="L286" s="8" t="e" cm="1">
        <f t="array" ref="L286">IF(_xll.DE(H286)&gt;0,_xll.MW(H286)/(602.2*_xll.DE(H286)),"")/B286</f>
        <v>#VALUE!</v>
      </c>
      <c r="N286" s="1" t="str">
        <f t="shared" si="57"/>
        <v/>
      </c>
      <c r="O286" s="1" t="str">
        <f t="shared" si="58"/>
        <v/>
      </c>
      <c r="Q286" s="1" t="str">
        <f t="shared" si="59"/>
        <v/>
      </c>
      <c r="R286" s="1" t="str">
        <f t="shared" si="60"/>
        <v/>
      </c>
      <c r="T286" s="1" t="str">
        <f t="shared" si="61"/>
        <v/>
      </c>
      <c r="U286" s="1" t="str">
        <f t="shared" si="62"/>
        <v/>
      </c>
      <c r="W286" s="8" t="str">
        <f t="shared" si="63"/>
        <v/>
      </c>
      <c r="X286" s="8" t="str">
        <f t="shared" si="64"/>
        <v/>
      </c>
    </row>
    <row r="287" spans="1:24">
      <c r="A287" s="4" t="s">
        <v>296</v>
      </c>
      <c r="B287" s="4">
        <v>1</v>
      </c>
      <c r="C287" s="1" cm="1">
        <f t="array" ref="C287">_xll.H($A287,25)/$B287</f>
        <v>-2646.4640170898438</v>
      </c>
      <c r="D287" s="1" cm="1">
        <f t="array" ref="D287">_xll.S($A287,25)/$B287</f>
        <v>330.87909106445312</v>
      </c>
      <c r="E287" s="1" cm="1">
        <f t="array" ref="E287">_xll.CP($A287,25)/$B287</f>
        <v>0</v>
      </c>
      <c r="F287" s="8" t="e" cm="1">
        <f t="array" ref="F287">IF(_xll.DE(A287)&gt;0,_xll.MW(A287)/(602.2*_xll.DE(A287)),"")/$B287</f>
        <v>#VALUE!</v>
      </c>
      <c r="H287" s="4" t="s">
        <v>1502</v>
      </c>
      <c r="I287" s="1" t="e" cm="1">
        <f t="array" ref="I287">_xll.H($H287,25)/$B287</f>
        <v>#VALUE!</v>
      </c>
      <c r="J287" s="1" t="e" cm="1">
        <f t="array" ref="J287">_xll.S($H287,25)/$B287</f>
        <v>#VALUE!</v>
      </c>
      <c r="K287" s="1" t="e" cm="1">
        <f t="array" ref="K287">_xll.CP($H287,25)/$B287</f>
        <v>#VALUE!</v>
      </c>
      <c r="L287" s="8" t="e" cm="1">
        <f t="array" ref="L287">IF(_xll.DE(H287)&gt;0,_xll.MW(H287)/(602.2*_xll.DE(H287)),"")/B287</f>
        <v>#VALUE!</v>
      </c>
      <c r="N287" s="1" t="str">
        <f t="shared" si="57"/>
        <v/>
      </c>
      <c r="O287" s="1" t="str">
        <f t="shared" si="58"/>
        <v/>
      </c>
      <c r="Q287" s="1" t="str">
        <f t="shared" si="59"/>
        <v/>
      </c>
      <c r="R287" s="1" t="str">
        <f t="shared" si="60"/>
        <v/>
      </c>
      <c r="T287" s="1" t="str">
        <f t="shared" si="61"/>
        <v/>
      </c>
      <c r="U287" s="1" t="str">
        <f t="shared" si="62"/>
        <v/>
      </c>
      <c r="W287" s="8" t="str">
        <f t="shared" si="63"/>
        <v/>
      </c>
      <c r="X287" s="8" t="str">
        <f t="shared" si="64"/>
        <v/>
      </c>
    </row>
    <row r="288" spans="1:24">
      <c r="A288" s="1" t="s">
        <v>278</v>
      </c>
      <c r="B288" s="4">
        <v>1</v>
      </c>
      <c r="C288" s="1" cm="1">
        <f t="array" ref="C288">_xll.H($A288,25)/$B288</f>
        <v>-2424.6001645507813</v>
      </c>
      <c r="D288" s="1" cm="1">
        <f t="array" ref="D288">_xll.S($A288,25)/$B288</f>
        <v>425.89999365234377</v>
      </c>
      <c r="E288" s="1" cm="1">
        <f t="array" ref="E288">_xll.CP($A288,25)/$B288</f>
        <v>0</v>
      </c>
      <c r="F288" s="8" t="e" cm="1">
        <f t="array" ref="F288">IF(_xll.DE(A288)&gt;0,_xll.MW(A288)/(602.2*_xll.DE(A288)),"")/$B288</f>
        <v>#VALUE!</v>
      </c>
      <c r="H288" s="1" t="s">
        <v>1503</v>
      </c>
      <c r="I288" s="1" t="e" cm="1">
        <f t="array" ref="I288">_xll.H($H288,25)/$B288</f>
        <v>#VALUE!</v>
      </c>
      <c r="J288" s="1" t="e" cm="1">
        <f t="array" ref="J288">_xll.S($H288,25)/$B288</f>
        <v>#VALUE!</v>
      </c>
      <c r="K288" s="1" t="e" cm="1">
        <f t="array" ref="K288">_xll.CP($H288,25)/$B288</f>
        <v>#VALUE!</v>
      </c>
      <c r="L288" s="8" t="e" cm="1">
        <f t="array" ref="L288">IF(_xll.DE(H288)&gt;0,_xll.MW(H288)/(602.2*_xll.DE(H288)),"")/B288</f>
        <v>#VALUE!</v>
      </c>
      <c r="N288" s="1" t="str">
        <f t="shared" si="57"/>
        <v/>
      </c>
      <c r="O288" s="1" t="str">
        <f t="shared" si="58"/>
        <v/>
      </c>
      <c r="Q288" s="1" t="str">
        <f t="shared" si="59"/>
        <v/>
      </c>
      <c r="R288" s="1" t="str">
        <f t="shared" si="60"/>
        <v/>
      </c>
      <c r="T288" s="1" t="str">
        <f t="shared" si="61"/>
        <v/>
      </c>
      <c r="U288" s="1" t="str">
        <f t="shared" si="62"/>
        <v/>
      </c>
      <c r="W288" s="8" t="str">
        <f t="shared" si="63"/>
        <v/>
      </c>
      <c r="X288" s="8" t="str">
        <f t="shared" si="64"/>
        <v/>
      </c>
    </row>
    <row r="289" spans="1:24">
      <c r="A289" s="4" t="s">
        <v>321</v>
      </c>
      <c r="B289" s="4">
        <v>1</v>
      </c>
      <c r="C289" s="1" cm="1">
        <f t="array" ref="C289">_xll.H($A289,25)/$B289</f>
        <v>-2393.248</v>
      </c>
      <c r="D289" s="1" cm="1">
        <f t="array" ref="D289">_xll.S($A289,25)/$B289</f>
        <v>376.56</v>
      </c>
      <c r="E289" s="1" cm="1">
        <f t="array" ref="E289">_xll.CP($A289,25)/$B289</f>
        <v>0</v>
      </c>
      <c r="F289" s="8" t="e" cm="1">
        <f t="array" ref="F289">IF(_xll.DE(A289)&gt;0,_xll.MW(A289)/(602.2*_xll.DE(A289)),"")/$B289</f>
        <v>#VALUE!</v>
      </c>
      <c r="H289" s="4" t="s">
        <v>1504</v>
      </c>
      <c r="I289" s="1" t="e" cm="1">
        <f t="array" ref="I289">_xll.H($H289,25)/$B289</f>
        <v>#VALUE!</v>
      </c>
      <c r="J289" s="1" t="e" cm="1">
        <f t="array" ref="J289">_xll.S($H289,25)/$B289</f>
        <v>#VALUE!</v>
      </c>
      <c r="K289" s="1" t="e" cm="1">
        <f t="array" ref="K289">_xll.CP($H289,25)/$B289</f>
        <v>#VALUE!</v>
      </c>
      <c r="L289" s="8" t="e" cm="1">
        <f t="array" ref="L289">IF(_xll.DE(H289)&gt;0,_xll.MW(H289)/(602.2*_xll.DE(H289)),"")/B289</f>
        <v>#VALUE!</v>
      </c>
      <c r="N289" s="1" t="str">
        <f t="shared" si="57"/>
        <v/>
      </c>
      <c r="O289" s="1" t="str">
        <f t="shared" si="58"/>
        <v/>
      </c>
      <c r="Q289" s="1" t="str">
        <f t="shared" si="59"/>
        <v/>
      </c>
      <c r="R289" s="1" t="str">
        <f t="shared" si="60"/>
        <v/>
      </c>
      <c r="T289" s="1" t="str">
        <f t="shared" si="61"/>
        <v/>
      </c>
      <c r="U289" s="1" t="str">
        <f t="shared" si="62"/>
        <v/>
      </c>
      <c r="W289" s="8" t="str">
        <f t="shared" si="63"/>
        <v/>
      </c>
      <c r="X289" s="8" t="str">
        <f t="shared" si="64"/>
        <v/>
      </c>
    </row>
    <row r="290" spans="1:24">
      <c r="A290" s="4" t="s">
        <v>64</v>
      </c>
      <c r="B290" s="4">
        <v>1</v>
      </c>
      <c r="C290" s="1" cm="1">
        <f t="array" ref="C290">_xll.H($A290,25)/$B290</f>
        <v>-2294.2000229492187</v>
      </c>
      <c r="D290" s="1" cm="1">
        <f t="array" ref="D290">_xll.S($A290,25)/$B290</f>
        <v>439.99998937988283</v>
      </c>
      <c r="E290" s="1" cm="1">
        <f t="array" ref="E290">_xll.CP($A290,25)/$B290</f>
        <v>0</v>
      </c>
      <c r="F290" s="8" t="e" cm="1">
        <f t="array" ref="F290">IF(_xll.DE(A290)&gt;0,_xll.MW(A290)/(602.2*_xll.DE(A290)),"")/$B290</f>
        <v>#VALUE!</v>
      </c>
      <c r="H290" s="4" t="s">
        <v>1505</v>
      </c>
      <c r="I290" s="1" t="e" cm="1">
        <f t="array" ref="I290">_xll.H($H290,25)/$B290</f>
        <v>#VALUE!</v>
      </c>
      <c r="J290" s="1" t="e" cm="1">
        <f t="array" ref="J290">_xll.S($H290,25)/$B290</f>
        <v>#VALUE!</v>
      </c>
      <c r="K290" s="1" t="e" cm="1">
        <f t="array" ref="K290">_xll.CP($H290,25)/$B290</f>
        <v>#VALUE!</v>
      </c>
      <c r="L290" s="8" t="e" cm="1">
        <f t="array" ref="L290">IF(_xll.DE(H290)&gt;0,_xll.MW(H290)/(602.2*_xll.DE(H290)),"")/B290</f>
        <v>#VALUE!</v>
      </c>
      <c r="N290" s="1" t="str">
        <f t="shared" si="57"/>
        <v/>
      </c>
      <c r="O290" s="1" t="str">
        <f t="shared" si="58"/>
        <v/>
      </c>
      <c r="Q290" s="1" t="str">
        <f t="shared" si="59"/>
        <v/>
      </c>
      <c r="R290" s="1" t="str">
        <f t="shared" si="60"/>
        <v/>
      </c>
      <c r="T290" s="1" t="str">
        <f t="shared" si="61"/>
        <v/>
      </c>
      <c r="U290" s="1" t="str">
        <f t="shared" si="62"/>
        <v/>
      </c>
      <c r="W290" s="8" t="str">
        <f t="shared" si="63"/>
        <v/>
      </c>
      <c r="X290" s="8" t="str">
        <f t="shared" si="64"/>
        <v/>
      </c>
    </row>
    <row r="291" spans="1:24">
      <c r="A291" s="4" t="s">
        <v>194</v>
      </c>
      <c r="B291" s="4">
        <v>1</v>
      </c>
      <c r="C291" s="1" cm="1">
        <f t="array" ref="C291">_xll.H($A291,25)/$B291</f>
        <v>-2283.6268935546877</v>
      </c>
      <c r="D291" s="1" cm="1">
        <f t="array" ref="D291">_xll.S($A291,25)/$B291</f>
        <v>535.55200000000002</v>
      </c>
      <c r="E291" s="1" cm="1">
        <f t="array" ref="E291">_xll.CP($A291,25)/$B291</f>
        <v>0</v>
      </c>
      <c r="F291" s="8" t="e" cm="1">
        <f t="array" ref="F291">IF(_xll.DE(A291)&gt;0,_xll.MW(A291)/(602.2*_xll.DE(A291)),"")/$B291</f>
        <v>#VALUE!</v>
      </c>
      <c r="H291" s="4" t="s">
        <v>1506</v>
      </c>
      <c r="I291" s="1" t="e" cm="1">
        <f t="array" ref="I291">_xll.H($H291,25)/$B291</f>
        <v>#VALUE!</v>
      </c>
      <c r="J291" s="1" t="e" cm="1">
        <f t="array" ref="J291">_xll.S($H291,25)/$B291</f>
        <v>#VALUE!</v>
      </c>
      <c r="K291" s="1" t="e" cm="1">
        <f t="array" ref="K291">_xll.CP($H291,25)/$B291</f>
        <v>#VALUE!</v>
      </c>
      <c r="L291" s="8" t="e" cm="1">
        <f t="array" ref="L291">IF(_xll.DE(H291)&gt;0,_xll.MW(H291)/(602.2*_xll.DE(H291)),"")/B291</f>
        <v>#VALUE!</v>
      </c>
      <c r="N291" s="1" t="str">
        <f t="shared" si="57"/>
        <v/>
      </c>
      <c r="O291" s="1" t="str">
        <f t="shared" si="58"/>
        <v/>
      </c>
      <c r="Q291" s="1" t="str">
        <f t="shared" si="59"/>
        <v/>
      </c>
      <c r="R291" s="1" t="str">
        <f t="shared" si="60"/>
        <v/>
      </c>
      <c r="T291" s="1" t="str">
        <f t="shared" si="61"/>
        <v/>
      </c>
      <c r="U291" s="1" t="str">
        <f t="shared" si="62"/>
        <v/>
      </c>
      <c r="W291" s="8" t="str">
        <f t="shared" si="63"/>
        <v/>
      </c>
      <c r="X291" s="8" t="str">
        <f t="shared" si="64"/>
        <v/>
      </c>
    </row>
    <row r="292" spans="1:24">
      <c r="A292" s="4" t="s">
        <v>180</v>
      </c>
      <c r="B292" s="4">
        <v>1</v>
      </c>
      <c r="C292" s="1" cm="1">
        <f t="array" ref="C292">_xll.H($A292,25)/$B292</f>
        <v>-2223.7960000000003</v>
      </c>
      <c r="D292" s="1" cm="1">
        <f t="array" ref="D292">_xll.S($A292,25)/$B292</f>
        <v>352.3263046875</v>
      </c>
      <c r="E292" s="1" cm="1">
        <f t="array" ref="E292">_xll.CP($A292,25)/$B292</f>
        <v>0</v>
      </c>
      <c r="F292" s="8" t="e" cm="1">
        <f t="array" ref="F292">IF(_xll.DE(A292)&gt;0,_xll.MW(A292)/(602.2*_xll.DE(A292)),"")/$B292</f>
        <v>#VALUE!</v>
      </c>
      <c r="H292" s="4" t="s">
        <v>1627</v>
      </c>
      <c r="I292" s="1" t="e" cm="1">
        <f t="array" ref="I292">_xll.H($H292,25)/$B292</f>
        <v>#VALUE!</v>
      </c>
      <c r="J292" s="1" t="e" cm="1">
        <f t="array" ref="J292">_xll.S($H292,25)/$B292</f>
        <v>#VALUE!</v>
      </c>
      <c r="K292" s="1" t="e" cm="1">
        <f t="array" ref="K292">_xll.CP($H292,25)/$B292</f>
        <v>#VALUE!</v>
      </c>
      <c r="L292" s="8" t="e" cm="1">
        <f t="array" ref="L292">IF(_xll.DE(H292)&gt;0,_xll.MW(H292)/(602.2*_xll.DE(H292)),"")/B292</f>
        <v>#VALUE!</v>
      </c>
      <c r="N292" s="1" t="str">
        <f t="shared" si="57"/>
        <v/>
      </c>
      <c r="O292" s="1" t="str">
        <f t="shared" si="58"/>
        <v/>
      </c>
      <c r="Q292" s="1" t="str">
        <f t="shared" si="59"/>
        <v/>
      </c>
      <c r="R292" s="1" t="str">
        <f t="shared" si="60"/>
        <v/>
      </c>
      <c r="T292" s="1" t="str">
        <f t="shared" si="61"/>
        <v/>
      </c>
      <c r="U292" s="1" t="str">
        <f t="shared" si="62"/>
        <v/>
      </c>
      <c r="W292" s="8" t="str">
        <f t="shared" si="63"/>
        <v/>
      </c>
      <c r="X292" s="8" t="str">
        <f t="shared" si="64"/>
        <v/>
      </c>
    </row>
    <row r="293" spans="1:24">
      <c r="A293" s="1" t="s">
        <v>154</v>
      </c>
      <c r="B293" s="4">
        <v>1</v>
      </c>
      <c r="C293" s="1" cm="1">
        <f t="array" ref="C293">_xll.H($A293,25)/$B293</f>
        <v>-2174.7999912109376</v>
      </c>
      <c r="D293" s="1" cm="1">
        <f t="array" ref="D293">_xll.S($A293,25)/$B293</f>
        <v>394.10000396728515</v>
      </c>
      <c r="E293" s="1" cm="1">
        <f t="array" ref="E293">_xll.CP($A293,25)/$B293</f>
        <v>0</v>
      </c>
      <c r="F293" s="8" t="e" cm="1">
        <f t="array" ref="F293">IF(_xll.DE(A293)&gt;0,_xll.MW(A293)/(602.2*_xll.DE(A293)),"")/$B293</f>
        <v>#VALUE!</v>
      </c>
      <c r="H293" s="1" t="s">
        <v>1507</v>
      </c>
      <c r="I293" s="1" t="e" cm="1">
        <f t="array" ref="I293">_xll.H($H293,25)/$B293</f>
        <v>#VALUE!</v>
      </c>
      <c r="J293" s="1" t="e" cm="1">
        <f t="array" ref="J293">_xll.S($H293,25)/$B293</f>
        <v>#VALUE!</v>
      </c>
      <c r="K293" s="1" t="e" cm="1">
        <f t="array" ref="K293">_xll.CP($H293,25)/$B293</f>
        <v>#VALUE!</v>
      </c>
      <c r="L293" s="8" t="e" cm="1">
        <f t="array" ref="L293">IF(_xll.DE(H293)&gt;0,_xll.MW(H293)/(602.2*_xll.DE(H293)),"")/B293</f>
        <v>#VALUE!</v>
      </c>
      <c r="N293" s="1" t="str">
        <f t="shared" si="57"/>
        <v/>
      </c>
      <c r="O293" s="1" t="str">
        <f t="shared" si="58"/>
        <v/>
      </c>
      <c r="Q293" s="1" t="str">
        <f t="shared" si="59"/>
        <v/>
      </c>
      <c r="R293" s="1" t="str">
        <f t="shared" si="60"/>
        <v/>
      </c>
      <c r="T293" s="1" t="str">
        <f t="shared" si="61"/>
        <v/>
      </c>
      <c r="U293" s="1" t="str">
        <f t="shared" si="62"/>
        <v/>
      </c>
      <c r="W293" s="8" t="str">
        <f t="shared" si="63"/>
        <v/>
      </c>
      <c r="X293" s="8" t="str">
        <f t="shared" si="64"/>
        <v/>
      </c>
    </row>
    <row r="294" spans="1:24">
      <c r="A294" s="4" t="s">
        <v>225</v>
      </c>
      <c r="B294" s="4">
        <v>1</v>
      </c>
      <c r="C294" s="1" cm="1">
        <f t="array" ref="C294">_xll.H($A294,25)/$B294</f>
        <v>-2164.8001699218753</v>
      </c>
      <c r="D294" s="1" cm="1">
        <f t="array" ref="D294">_xll.S($A294,25)/$B294</f>
        <v>271.99999749755858</v>
      </c>
      <c r="E294" s="1" cm="1">
        <f t="array" ref="E294">_xll.CP($A294,25)/$B294</f>
        <v>0</v>
      </c>
      <c r="F294" s="8" t="e" cm="1">
        <f t="array" ref="F294">IF(_xll.DE(A294)&gt;0,_xll.MW(A294)/(602.2*_xll.DE(A294)),"")/$B294</f>
        <v>#VALUE!</v>
      </c>
      <c r="H294" s="4" t="s">
        <v>1508</v>
      </c>
      <c r="I294" s="1" t="e" cm="1">
        <f t="array" ref="I294">_xll.H($H294,25)/$B294</f>
        <v>#VALUE!</v>
      </c>
      <c r="J294" s="1" t="e" cm="1">
        <f t="array" ref="J294">_xll.S($H294,25)/$B294</f>
        <v>#VALUE!</v>
      </c>
      <c r="K294" s="1" t="e" cm="1">
        <f t="array" ref="K294">_xll.CP($H294,25)/$B294</f>
        <v>#VALUE!</v>
      </c>
      <c r="L294" s="8" t="e" cm="1">
        <f t="array" ref="L294">IF(_xll.DE(H294)&gt;0,_xll.MW(H294)/(602.2*_xll.DE(H294)),"")/B294</f>
        <v>#VALUE!</v>
      </c>
      <c r="N294" s="1" t="str">
        <f t="shared" si="57"/>
        <v/>
      </c>
      <c r="O294" s="1" t="str">
        <f t="shared" si="58"/>
        <v/>
      </c>
      <c r="Q294" s="1" t="str">
        <f t="shared" si="59"/>
        <v/>
      </c>
      <c r="R294" s="1" t="str">
        <f t="shared" si="60"/>
        <v/>
      </c>
      <c r="T294" s="1" t="str">
        <f t="shared" si="61"/>
        <v/>
      </c>
      <c r="U294" s="1" t="str">
        <f t="shared" si="62"/>
        <v/>
      </c>
      <c r="W294" s="8" t="str">
        <f t="shared" si="63"/>
        <v/>
      </c>
      <c r="X294" s="8" t="str">
        <f t="shared" si="64"/>
        <v/>
      </c>
    </row>
    <row r="295" spans="1:24">
      <c r="A295" s="4" t="s">
        <v>395</v>
      </c>
      <c r="B295" s="4">
        <v>1</v>
      </c>
      <c r="C295" s="1" cm="1">
        <f t="array" ref="C295">_xll.H($A295,25)/$B295</f>
        <v>-2162.7099575195311</v>
      </c>
      <c r="D295" s="1" cm="1">
        <f t="array" ref="D295">_xll.S($A295,25)/$B295</f>
        <v>504.1260012817383</v>
      </c>
      <c r="E295" s="1" cm="1">
        <f t="array" ref="E295">_xll.CP($A295,25)/$B295</f>
        <v>0</v>
      </c>
      <c r="F295" s="8" t="e" cm="1">
        <f t="array" ref="F295">IF(_xll.DE(A295)&gt;0,_xll.MW(A295)/(602.2*_xll.DE(A295)),"")/$B295</f>
        <v>#VALUE!</v>
      </c>
      <c r="H295" s="4" t="s">
        <v>1509</v>
      </c>
      <c r="I295" s="1" t="e" cm="1">
        <f t="array" ref="I295">_xll.H($H295,25)/$B295</f>
        <v>#VALUE!</v>
      </c>
      <c r="J295" s="1" t="e" cm="1">
        <f t="array" ref="J295">_xll.S($H295,25)/$B295</f>
        <v>#VALUE!</v>
      </c>
      <c r="K295" s="1" t="e" cm="1">
        <f t="array" ref="K295">_xll.CP($H295,25)/$B295</f>
        <v>#VALUE!</v>
      </c>
      <c r="L295" s="8" t="e" cm="1">
        <f t="array" ref="L295">IF(_xll.DE(H295)&gt;0,_xll.MW(H295)/(602.2*_xll.DE(H295)),"")/B295</f>
        <v>#VALUE!</v>
      </c>
      <c r="N295" s="1" t="str">
        <f t="shared" si="57"/>
        <v/>
      </c>
      <c r="O295" s="1" t="str">
        <f t="shared" si="58"/>
        <v/>
      </c>
      <c r="Q295" s="1" t="str">
        <f t="shared" si="59"/>
        <v/>
      </c>
      <c r="R295" s="1" t="str">
        <f t="shared" si="60"/>
        <v/>
      </c>
      <c r="T295" s="1" t="str">
        <f t="shared" si="61"/>
        <v/>
      </c>
      <c r="U295" s="1" t="str">
        <f t="shared" si="62"/>
        <v/>
      </c>
      <c r="W295" s="8" t="str">
        <f t="shared" si="63"/>
        <v/>
      </c>
      <c r="X295" s="8" t="str">
        <f t="shared" si="64"/>
        <v/>
      </c>
    </row>
    <row r="296" spans="1:24">
      <c r="A296" s="4" t="s">
        <v>263</v>
      </c>
      <c r="B296" s="4">
        <v>1</v>
      </c>
      <c r="C296" s="1" cm="1">
        <f t="array" ref="C296">_xll.H($A296,25)/$B296</f>
        <v>-2102.9999821777346</v>
      </c>
      <c r="D296" s="1" cm="1">
        <f t="array" ref="D296">_xll.S($A296,25)/$B296</f>
        <v>344.00008978271484</v>
      </c>
      <c r="E296" s="1" cm="1">
        <f t="array" ref="E296">_xll.CP($A296,25)/$B296</f>
        <v>0</v>
      </c>
      <c r="F296" s="8" t="e" cm="1">
        <f t="array" ref="F296">IF(_xll.DE(A296)&gt;0,_xll.MW(A296)/(602.2*_xll.DE(A296)),"")/$B296</f>
        <v>#VALUE!</v>
      </c>
      <c r="H296" s="4" t="s">
        <v>1510</v>
      </c>
      <c r="I296" s="1" t="e" cm="1">
        <f t="array" ref="I296">_xll.H($H296,25)/$B296</f>
        <v>#VALUE!</v>
      </c>
      <c r="J296" s="1" t="e" cm="1">
        <f t="array" ref="J296">_xll.S($H296,25)/$B296</f>
        <v>#VALUE!</v>
      </c>
      <c r="K296" s="1" t="e" cm="1">
        <f t="array" ref="K296">_xll.CP($H296,25)/$B296</f>
        <v>#VALUE!</v>
      </c>
      <c r="L296" s="8" t="e" cm="1">
        <f t="array" ref="L296">IF(_xll.DE(H296)&gt;0,_xll.MW(H296)/(602.2*_xll.DE(H296)),"")/B296</f>
        <v>#VALUE!</v>
      </c>
      <c r="N296" s="1" t="str">
        <f t="shared" si="57"/>
        <v/>
      </c>
      <c r="O296" s="1" t="str">
        <f t="shared" si="58"/>
        <v/>
      </c>
      <c r="Q296" s="1" t="str">
        <f t="shared" si="59"/>
        <v/>
      </c>
      <c r="R296" s="1" t="str">
        <f t="shared" si="60"/>
        <v/>
      </c>
      <c r="T296" s="1" t="str">
        <f t="shared" si="61"/>
        <v/>
      </c>
      <c r="U296" s="1" t="str">
        <f t="shared" si="62"/>
        <v/>
      </c>
      <c r="W296" s="8" t="str">
        <f t="shared" si="63"/>
        <v/>
      </c>
      <c r="X296" s="8" t="str">
        <f t="shared" si="64"/>
        <v/>
      </c>
    </row>
    <row r="297" spans="1:24">
      <c r="A297" s="4" t="s">
        <v>208</v>
      </c>
      <c r="B297" s="4">
        <v>1</v>
      </c>
      <c r="C297" s="1" cm="1">
        <f t="array" ref="C297">_xll.H($A297,25)/$B297</f>
        <v>-2086.1420424804687</v>
      </c>
      <c r="D297" s="1" cm="1">
        <f t="array" ref="D297">_xll.S($A297,25)/$B297</f>
        <v>502.08000000000004</v>
      </c>
      <c r="E297" s="1" cm="1">
        <f t="array" ref="E297">_xll.CP($A297,25)/$B297</f>
        <v>0</v>
      </c>
      <c r="F297" s="8" t="e" cm="1">
        <f t="array" ref="F297">IF(_xll.DE(A297)&gt;0,_xll.MW(A297)/(602.2*_xll.DE(A297)),"")/$B297</f>
        <v>#VALUE!</v>
      </c>
      <c r="H297" s="4" t="s">
        <v>1511</v>
      </c>
      <c r="I297" s="1" t="e" cm="1">
        <f t="array" ref="I297">_xll.H($H297,25)/$B297</f>
        <v>#VALUE!</v>
      </c>
      <c r="J297" s="1" t="e" cm="1">
        <f t="array" ref="J297">_xll.S($H297,25)/$B297</f>
        <v>#VALUE!</v>
      </c>
      <c r="K297" s="1" t="e" cm="1">
        <f t="array" ref="K297">_xll.CP($H297,25)/$B297</f>
        <v>#VALUE!</v>
      </c>
      <c r="L297" s="8" t="e" cm="1">
        <f t="array" ref="L297">IF(_xll.DE(H297)&gt;0,_xll.MW(H297)/(602.2*_xll.DE(H297)),"")/B297</f>
        <v>#VALUE!</v>
      </c>
      <c r="N297" s="1" t="str">
        <f t="shared" si="57"/>
        <v/>
      </c>
      <c r="O297" s="1" t="str">
        <f t="shared" si="58"/>
        <v/>
      </c>
      <c r="Q297" s="1" t="str">
        <f t="shared" si="59"/>
        <v/>
      </c>
      <c r="R297" s="1" t="str">
        <f t="shared" si="60"/>
        <v/>
      </c>
      <c r="T297" s="1" t="str">
        <f t="shared" si="61"/>
        <v/>
      </c>
      <c r="U297" s="1" t="str">
        <f t="shared" si="62"/>
        <v/>
      </c>
      <c r="W297" s="8" t="str">
        <f t="shared" si="63"/>
        <v/>
      </c>
      <c r="X297" s="8" t="str">
        <f t="shared" si="64"/>
        <v/>
      </c>
    </row>
    <row r="298" spans="1:24">
      <c r="A298" s="4" t="s">
        <v>373</v>
      </c>
      <c r="B298" s="4">
        <v>1</v>
      </c>
      <c r="C298" s="1" cm="1">
        <f t="array" ref="C298">_xll.H($A298,25)/$B298</f>
        <v>-2009.1360383300782</v>
      </c>
      <c r="D298" s="1" cm="1">
        <f t="array" ref="D298">_xll.S($A298,25)/$B298</f>
        <v>272.1984846801758</v>
      </c>
      <c r="E298" s="1" cm="1">
        <f t="array" ref="E298">_xll.CP($A298,25)/$B298</f>
        <v>0</v>
      </c>
      <c r="F298" s="8" t="e" cm="1">
        <f t="array" ref="F298">IF(_xll.DE(A298)&gt;0,_xll.MW(A298)/(602.2*_xll.DE(A298)),"")/$B298</f>
        <v>#VALUE!</v>
      </c>
      <c r="H298" s="4" t="s">
        <v>1512</v>
      </c>
      <c r="I298" s="1" t="e" cm="1">
        <f t="array" ref="I298">_xll.H($H298,25)/$B298</f>
        <v>#VALUE!</v>
      </c>
      <c r="J298" s="1" t="e" cm="1">
        <f t="array" ref="J298">_xll.S($H298,25)/$B298</f>
        <v>#VALUE!</v>
      </c>
      <c r="K298" s="1" t="e" cm="1">
        <f t="array" ref="K298">_xll.CP($H298,25)/$B298</f>
        <v>#VALUE!</v>
      </c>
      <c r="L298" s="8" t="e" cm="1">
        <f t="array" ref="L298">IF(_xll.DE(H298)&gt;0,_xll.MW(H298)/(602.2*_xll.DE(H298)),"")/B298</f>
        <v>#VALUE!</v>
      </c>
      <c r="N298" s="1" t="str">
        <f t="shared" si="57"/>
        <v/>
      </c>
      <c r="O298" s="1" t="str">
        <f t="shared" si="58"/>
        <v/>
      </c>
      <c r="Q298" s="1" t="str">
        <f t="shared" si="59"/>
        <v/>
      </c>
      <c r="R298" s="1" t="str">
        <f t="shared" si="60"/>
        <v/>
      </c>
      <c r="T298" s="1" t="str">
        <f t="shared" si="61"/>
        <v/>
      </c>
      <c r="U298" s="1" t="str">
        <f t="shared" si="62"/>
        <v/>
      </c>
      <c r="W298" s="8" t="str">
        <f t="shared" si="63"/>
        <v/>
      </c>
      <c r="X298" s="8" t="str">
        <f t="shared" si="64"/>
        <v/>
      </c>
    </row>
    <row r="299" spans="1:24">
      <c r="A299" s="4" t="s">
        <v>75</v>
      </c>
      <c r="B299" s="4">
        <v>1</v>
      </c>
      <c r="C299" s="1" cm="1">
        <f t="array" ref="C299">_xll.H($A299,25)/$B299</f>
        <v>-1982.0000505371095</v>
      </c>
      <c r="D299" s="1" cm="1">
        <f t="array" ref="D299">_xll.S($A299,25)/$B299</f>
        <v>411.99998541259765</v>
      </c>
      <c r="E299" s="1" cm="1">
        <f t="array" ref="E299">_xll.CP($A299,25)/$B299</f>
        <v>0</v>
      </c>
      <c r="F299" s="8" t="e" cm="1">
        <f t="array" ref="F299">IF(_xll.DE(A299)&gt;0,_xll.MW(A299)/(602.2*_xll.DE(A299)),"")/$B299</f>
        <v>#VALUE!</v>
      </c>
      <c r="H299" s="4" t="s">
        <v>1513</v>
      </c>
      <c r="I299" s="1" t="e" cm="1">
        <f t="array" ref="I299">_xll.H($H299,25)/$B299</f>
        <v>#VALUE!</v>
      </c>
      <c r="J299" s="1" t="e" cm="1">
        <f t="array" ref="J299">_xll.S($H299,25)/$B299</f>
        <v>#VALUE!</v>
      </c>
      <c r="K299" s="1" t="e" cm="1">
        <f t="array" ref="K299">_xll.CP($H299,25)/$B299</f>
        <v>#VALUE!</v>
      </c>
      <c r="L299" s="8" t="e" cm="1">
        <f t="array" ref="L299">IF(_xll.DE(H299)&gt;0,_xll.MW(H299)/(602.2*_xll.DE(H299)),"")/B299</f>
        <v>#VALUE!</v>
      </c>
      <c r="N299" s="1" t="str">
        <f t="shared" si="57"/>
        <v/>
      </c>
      <c r="O299" s="1" t="str">
        <f t="shared" si="58"/>
        <v/>
      </c>
      <c r="Q299" s="1" t="str">
        <f t="shared" si="59"/>
        <v/>
      </c>
      <c r="R299" s="1" t="str">
        <f t="shared" si="60"/>
        <v/>
      </c>
      <c r="T299" s="1" t="str">
        <f t="shared" si="61"/>
        <v/>
      </c>
      <c r="U299" s="1" t="str">
        <f t="shared" si="62"/>
        <v/>
      </c>
      <c r="W299" s="8" t="str">
        <f t="shared" si="63"/>
        <v/>
      </c>
      <c r="X299" s="8" t="str">
        <f t="shared" si="64"/>
        <v/>
      </c>
    </row>
    <row r="300" spans="1:24">
      <c r="A300" s="4" t="s">
        <v>425</v>
      </c>
      <c r="B300" s="4">
        <v>1</v>
      </c>
      <c r="C300" s="1" cm="1">
        <f t="array" ref="C300">_xll.H($A300,25)/$B300</f>
        <v>-1977.4000510253907</v>
      </c>
      <c r="D300" s="1" cm="1">
        <f t="array" ref="D300">_xll.S($A300,25)/$B300</f>
        <v>485.29998040771488</v>
      </c>
      <c r="E300" s="1" cm="1">
        <f t="array" ref="E300">_xll.CP($A300,25)/$B300</f>
        <v>0</v>
      </c>
      <c r="F300" s="8" t="e" cm="1">
        <f t="array" ref="F300">IF(_xll.DE(A300)&gt;0,_xll.MW(A300)/(602.2*_xll.DE(A300)),"")/$B300</f>
        <v>#VALUE!</v>
      </c>
      <c r="H300" s="4" t="s">
        <v>1514</v>
      </c>
      <c r="I300" s="1" cm="1">
        <f t="array" ref="I300">_xll.H($H300,25)/$B300</f>
        <v>-1259.0000495605468</v>
      </c>
      <c r="J300" s="1" cm="1">
        <f t="array" ref="J300">_xll.S($H300,25)/$B300</f>
        <v>564.00002062988278</v>
      </c>
      <c r="K300" s="1" cm="1">
        <f t="array" ref="K300">_xll.CP($H300,25)/$B300</f>
        <v>0</v>
      </c>
      <c r="L300" s="8" t="e" cm="1">
        <f t="array" ref="L300">IF(_xll.DE(H300)&gt;0,_xll.MW(H300)/(602.2*_xll.DE(H300)),"")/B300</f>
        <v>#VALUE!</v>
      </c>
      <c r="N300" s="1">
        <f t="shared" si="57"/>
        <v>485.29998040771488</v>
      </c>
      <c r="O300" s="1">
        <f t="shared" si="58"/>
        <v>564.00002062988278</v>
      </c>
      <c r="Q300" s="1">
        <f t="shared" si="59"/>
        <v>-1977.4000510253907</v>
      </c>
      <c r="R300" s="1">
        <f t="shared" si="60"/>
        <v>-1259.0000495605468</v>
      </c>
      <c r="T300" s="1">
        <f t="shared" si="61"/>
        <v>0</v>
      </c>
      <c r="U300" s="1">
        <f t="shared" si="62"/>
        <v>0</v>
      </c>
      <c r="W300" s="8" t="str">
        <f t="shared" si="63"/>
        <v/>
      </c>
      <c r="X300" s="8" t="str">
        <f t="shared" si="64"/>
        <v/>
      </c>
    </row>
    <row r="301" spans="1:24">
      <c r="A301" s="4" t="s">
        <v>67</v>
      </c>
      <c r="B301" s="4">
        <v>1</v>
      </c>
      <c r="C301" s="1" cm="1">
        <f t="array" ref="C301">_xll.H($A301,25)/$B301</f>
        <v>-1976.1999345703125</v>
      </c>
      <c r="D301" s="1" cm="1">
        <f t="array" ref="D301">_xll.S($A301,25)/$B301</f>
        <v>410.00001477050785</v>
      </c>
      <c r="E301" s="1" cm="1">
        <f t="array" ref="E301">_xll.CP($A301,25)/$B301</f>
        <v>0</v>
      </c>
      <c r="F301" s="8" t="e" cm="1">
        <f t="array" ref="F301">IF(_xll.DE(A301)&gt;0,_xll.MW(A301)/(602.2*_xll.DE(A301)),"")/$B301</f>
        <v>#VALUE!</v>
      </c>
      <c r="H301" s="4" t="s">
        <v>1515</v>
      </c>
      <c r="I301" s="1" t="e" cm="1">
        <f t="array" ref="I301">_xll.H($H301,25)/$B301</f>
        <v>#VALUE!</v>
      </c>
      <c r="J301" s="1" t="e" cm="1">
        <f t="array" ref="J301">_xll.S($H301,25)/$B301</f>
        <v>#VALUE!</v>
      </c>
      <c r="K301" s="1" t="e" cm="1">
        <f t="array" ref="K301">_xll.CP($H301,25)/$B301</f>
        <v>#VALUE!</v>
      </c>
      <c r="L301" s="8" t="e" cm="1">
        <f t="array" ref="L301">IF(_xll.DE(H301)&gt;0,_xll.MW(H301)/(602.2*_xll.DE(H301)),"")/B301</f>
        <v>#VALUE!</v>
      </c>
      <c r="N301" s="1" t="str">
        <f t="shared" si="57"/>
        <v/>
      </c>
      <c r="O301" s="1" t="str">
        <f t="shared" si="58"/>
        <v/>
      </c>
      <c r="Q301" s="1" t="str">
        <f t="shared" si="59"/>
        <v/>
      </c>
      <c r="R301" s="1" t="str">
        <f t="shared" si="60"/>
        <v/>
      </c>
      <c r="T301" s="1" t="str">
        <f t="shared" si="61"/>
        <v/>
      </c>
      <c r="U301" s="1" t="str">
        <f t="shared" si="62"/>
        <v/>
      </c>
      <c r="W301" s="8" t="str">
        <f t="shared" si="63"/>
        <v/>
      </c>
      <c r="X301" s="8" t="str">
        <f t="shared" si="64"/>
        <v/>
      </c>
    </row>
    <row r="302" spans="1:24">
      <c r="A302" s="1" t="s">
        <v>34</v>
      </c>
      <c r="B302" s="4">
        <v>1</v>
      </c>
      <c r="C302" s="1" cm="1">
        <f t="array" ref="C302">_xll.H($A302,25)/$B302</f>
        <v>-1877.4000505371093</v>
      </c>
      <c r="D302" s="1" cm="1">
        <f t="array" ref="D302">_xll.S($A302,25)/$B302</f>
        <v>497.50001519775395</v>
      </c>
      <c r="E302" s="1" cm="1">
        <f t="array" ref="E302">_xll.CP($A302,25)/$B302</f>
        <v>0</v>
      </c>
      <c r="F302" s="8" t="e" cm="1">
        <f t="array" ref="F302">IF(_xll.DE(A302)&gt;0,_xll.MW(A302)/(602.2*_xll.DE(A302)),"")/$B302</f>
        <v>#VALUE!</v>
      </c>
      <c r="H302" s="1" t="s">
        <v>1516</v>
      </c>
      <c r="I302" s="1" t="e" cm="1">
        <f t="array" ref="I302">_xll.H($H302,25)/$B302</f>
        <v>#VALUE!</v>
      </c>
      <c r="J302" s="1" t="e" cm="1">
        <f t="array" ref="J302">_xll.S($H302,25)/$B302</f>
        <v>#VALUE!</v>
      </c>
      <c r="K302" s="1" t="e" cm="1">
        <f t="array" ref="K302">_xll.CP($H302,25)/$B302</f>
        <v>#VALUE!</v>
      </c>
      <c r="L302" s="8" t="e" cm="1">
        <f t="array" ref="L302">IF(_xll.DE(H302)&gt;0,_xll.MW(H302)/(602.2*_xll.DE(H302)),"")/B302</f>
        <v>#VALUE!</v>
      </c>
      <c r="N302" s="1" t="str">
        <f t="shared" si="57"/>
        <v/>
      </c>
      <c r="O302" s="1" t="str">
        <f t="shared" si="58"/>
        <v/>
      </c>
      <c r="Q302" s="1" t="str">
        <f t="shared" si="59"/>
        <v/>
      </c>
      <c r="R302" s="1" t="str">
        <f t="shared" si="60"/>
        <v/>
      </c>
      <c r="T302" s="1" t="str">
        <f t="shared" si="61"/>
        <v/>
      </c>
      <c r="U302" s="1" t="str">
        <f t="shared" si="62"/>
        <v/>
      </c>
      <c r="W302" s="8" t="str">
        <f t="shared" si="63"/>
        <v/>
      </c>
      <c r="X302" s="8" t="str">
        <f t="shared" si="64"/>
        <v/>
      </c>
    </row>
    <row r="303" spans="1:24">
      <c r="A303" s="4" t="s">
        <v>352</v>
      </c>
      <c r="B303" s="4">
        <v>1</v>
      </c>
      <c r="C303" s="1" cm="1">
        <f t="array" ref="C303">_xll.H($A303,25)/$B303</f>
        <v>-1862.7169787597657</v>
      </c>
      <c r="D303" s="1" cm="1">
        <f t="array" ref="D303">_xll.S($A303,25)/$B303</f>
        <v>52.300000000000004</v>
      </c>
      <c r="E303" s="1" cm="1">
        <f t="array" ref="E303">_xll.CP($A303,25)/$B303</f>
        <v>0</v>
      </c>
      <c r="F303" s="8" t="e" cm="1">
        <f t="array" ref="F303">IF(_xll.DE(A303)&gt;0,_xll.MW(A303)/(602.2*_xll.DE(A303)),"")/$B303</f>
        <v>#VALUE!</v>
      </c>
      <c r="H303" s="4" t="s">
        <v>1517</v>
      </c>
      <c r="I303" s="1" t="e" cm="1">
        <f t="array" ref="I303">_xll.H($H303,25)/$B303</f>
        <v>#VALUE!</v>
      </c>
      <c r="J303" s="1" t="e" cm="1">
        <f t="array" ref="J303">_xll.S($H303,25)/$B303</f>
        <v>#VALUE!</v>
      </c>
      <c r="K303" s="1" t="e" cm="1">
        <f t="array" ref="K303">_xll.CP($H303,25)/$B303</f>
        <v>#VALUE!</v>
      </c>
      <c r="L303" s="8" t="e" cm="1">
        <f t="array" ref="L303">IF(_xll.DE(H303)&gt;0,_xll.MW(H303)/(602.2*_xll.DE(H303)),"")/B303</f>
        <v>#VALUE!</v>
      </c>
      <c r="N303" s="1" t="str">
        <f t="shared" si="57"/>
        <v/>
      </c>
      <c r="O303" s="1" t="str">
        <f t="shared" si="58"/>
        <v/>
      </c>
      <c r="Q303" s="1" t="str">
        <f t="shared" si="59"/>
        <v/>
      </c>
      <c r="R303" s="1" t="str">
        <f t="shared" si="60"/>
        <v/>
      </c>
      <c r="T303" s="1" t="str">
        <f t="shared" si="61"/>
        <v/>
      </c>
      <c r="U303" s="1" t="str">
        <f t="shared" si="62"/>
        <v/>
      </c>
      <c r="W303" s="8" t="str">
        <f t="shared" si="63"/>
        <v/>
      </c>
      <c r="X303" s="8" t="str">
        <f t="shared" si="64"/>
        <v/>
      </c>
    </row>
    <row r="304" spans="1:24">
      <c r="A304" s="4" t="s">
        <v>338</v>
      </c>
      <c r="B304" s="4">
        <v>1</v>
      </c>
      <c r="C304" s="1" cm="1">
        <f t="array" ref="C304">_xll.H($A304,25)/$B304</f>
        <v>-1847.9999426269533</v>
      </c>
      <c r="D304" s="1" cm="1">
        <f t="array" ref="D304">_xll.S($A304,25)/$B304</f>
        <v>242.99999224853516</v>
      </c>
      <c r="E304" s="1" cm="1">
        <f t="array" ref="E304">_xll.CP($A304,25)/$B304</f>
        <v>0</v>
      </c>
      <c r="F304" s="8" t="e" cm="1">
        <f t="array" ref="F304">IF(_xll.DE(A304)&gt;0,_xll.MW(A304)/(602.2*_xll.DE(A304)),"")/$B304</f>
        <v>#VALUE!</v>
      </c>
      <c r="H304" s="4" t="s">
        <v>1518</v>
      </c>
      <c r="I304" s="1" t="e" cm="1">
        <f t="array" ref="I304">_xll.H($H304,25)/$B304</f>
        <v>#VALUE!</v>
      </c>
      <c r="J304" s="1" t="e" cm="1">
        <f t="array" ref="J304">_xll.S($H304,25)/$B304</f>
        <v>#VALUE!</v>
      </c>
      <c r="K304" s="1" t="e" cm="1">
        <f t="array" ref="K304">_xll.CP($H304,25)/$B304</f>
        <v>#VALUE!</v>
      </c>
      <c r="L304" s="8" t="e" cm="1">
        <f t="array" ref="L304">IF(_xll.DE(H304)&gt;0,_xll.MW(H304)/(602.2*_xll.DE(H304)),"")/B304</f>
        <v>#VALUE!</v>
      </c>
      <c r="N304" s="1" t="str">
        <f t="shared" si="57"/>
        <v/>
      </c>
      <c r="O304" s="1" t="str">
        <f t="shared" si="58"/>
        <v/>
      </c>
      <c r="Q304" s="1" t="str">
        <f t="shared" si="59"/>
        <v/>
      </c>
      <c r="R304" s="1" t="str">
        <f t="shared" si="60"/>
        <v/>
      </c>
      <c r="T304" s="1" t="str">
        <f t="shared" si="61"/>
        <v/>
      </c>
      <c r="U304" s="1" t="str">
        <f t="shared" si="62"/>
        <v/>
      </c>
      <c r="W304" s="8" t="str">
        <f t="shared" si="63"/>
        <v/>
      </c>
      <c r="X304" s="8" t="str">
        <f t="shared" si="64"/>
        <v/>
      </c>
    </row>
    <row r="305" spans="1:24">
      <c r="A305" s="1" t="s">
        <v>282</v>
      </c>
      <c r="B305" s="4">
        <v>1</v>
      </c>
      <c r="C305" s="1" cm="1">
        <f t="array" ref="C305">_xll.H($A305,25)/$B305</f>
        <v>-1725.9</v>
      </c>
      <c r="D305" s="1" cm="1">
        <f t="array" ref="D305">_xll.S($A305,25)/$B305</f>
        <v>335.09999218749999</v>
      </c>
      <c r="E305" s="1" cm="1">
        <f t="array" ref="E305">_xll.CP($A305,25)/$B305</f>
        <v>0</v>
      </c>
      <c r="F305" s="8" t="e" cm="1">
        <f t="array" ref="F305">IF(_xll.DE(A305)&gt;0,_xll.MW(A305)/(602.2*_xll.DE(A305)),"")/$B305</f>
        <v>#VALUE!</v>
      </c>
      <c r="H305" s="1" t="s">
        <v>1519</v>
      </c>
      <c r="I305" s="1" cm="1">
        <f t="array" ref="I305">_xll.H($H305,25)/$B305</f>
        <v>-1091.5999562988281</v>
      </c>
      <c r="J305" s="1" cm="1">
        <f t="array" ref="J305">_xll.S($H305,25)/$B305</f>
        <v>478.2000255737305</v>
      </c>
      <c r="K305" s="1" cm="1">
        <f t="array" ref="K305">_xll.CP($H305,25)/$B305</f>
        <v>0</v>
      </c>
      <c r="L305" s="8" t="e" cm="1">
        <f t="array" ref="L305">IF(_xll.DE(H305)&gt;0,_xll.MW(H305)/(602.2*_xll.DE(H305)),"")/B305</f>
        <v>#VALUE!</v>
      </c>
      <c r="N305" s="1">
        <f t="shared" si="57"/>
        <v>335.09999218749999</v>
      </c>
      <c r="O305" s="1">
        <f t="shared" si="58"/>
        <v>478.2000255737305</v>
      </c>
      <c r="Q305" s="1">
        <f t="shared" si="59"/>
        <v>-1725.9</v>
      </c>
      <c r="R305" s="1">
        <f t="shared" si="60"/>
        <v>-1091.5999562988281</v>
      </c>
      <c r="T305" s="1">
        <f t="shared" si="61"/>
        <v>0</v>
      </c>
      <c r="U305" s="1">
        <f t="shared" si="62"/>
        <v>0</v>
      </c>
      <c r="W305" s="8" t="str">
        <f t="shared" si="63"/>
        <v/>
      </c>
      <c r="X305" s="8" t="str">
        <f t="shared" si="64"/>
        <v/>
      </c>
    </row>
    <row r="306" spans="1:24">
      <c r="A306" s="1" t="s">
        <v>271</v>
      </c>
      <c r="B306" s="4">
        <v>1</v>
      </c>
      <c r="C306" s="1" cm="1">
        <f t="array" ref="C306">_xll.H($A306,25)/$B306</f>
        <v>-1722.5999670410156</v>
      </c>
      <c r="D306" s="1" cm="1">
        <f t="array" ref="D306">_xll.S($A306,25)/$B306</f>
        <v>362.79999896240236</v>
      </c>
      <c r="E306" s="1" cm="1">
        <f t="array" ref="E306">_xll.CP($A306,25)/$B306</f>
        <v>0</v>
      </c>
      <c r="F306" s="8" t="e" cm="1">
        <f t="array" ref="F306">IF(_xll.DE(A306)&gt;0,_xll.MW(A306)/(602.2*_xll.DE(A306)),"")/$B306</f>
        <v>#VALUE!</v>
      </c>
      <c r="H306" s="1" t="s">
        <v>1520</v>
      </c>
      <c r="I306" s="1" cm="1">
        <f t="array" ref="I306">_xll.H($H306,25)/$B306</f>
        <v>-1125.0999194335939</v>
      </c>
      <c r="J306" s="1" cm="1">
        <f t="array" ref="J306">_xll.S($H306,25)/$B306</f>
        <v>483.2999778442383</v>
      </c>
      <c r="K306" s="1" cm="1">
        <f t="array" ref="K306">_xll.CP($H306,25)/$B306</f>
        <v>0</v>
      </c>
      <c r="L306" s="8" t="e" cm="1">
        <f t="array" ref="L306">IF(_xll.DE(H306)&gt;0,_xll.MW(H306)/(602.2*_xll.DE(H306)),"")/B306</f>
        <v>#VALUE!</v>
      </c>
      <c r="N306" s="1">
        <f t="shared" si="57"/>
        <v>362.79999896240236</v>
      </c>
      <c r="O306" s="1">
        <f t="shared" si="58"/>
        <v>483.2999778442383</v>
      </c>
      <c r="Q306" s="1">
        <f t="shared" si="59"/>
        <v>-1722.5999670410156</v>
      </c>
      <c r="R306" s="1">
        <f t="shared" si="60"/>
        <v>-1125.0999194335939</v>
      </c>
      <c r="T306" s="1">
        <f t="shared" si="61"/>
        <v>0</v>
      </c>
      <c r="U306" s="1">
        <f t="shared" si="62"/>
        <v>0</v>
      </c>
      <c r="W306" s="8" t="str">
        <f t="shared" si="63"/>
        <v/>
      </c>
      <c r="X306" s="8" t="str">
        <f t="shared" si="64"/>
        <v/>
      </c>
    </row>
    <row r="307" spans="1:24">
      <c r="A307" s="4" t="s">
        <v>344</v>
      </c>
      <c r="B307" s="4">
        <v>1</v>
      </c>
      <c r="C307" s="1" cm="1">
        <f t="array" ref="C307">_xll.H($A307,25)/$B307</f>
        <v>-1708.6999907226564</v>
      </c>
      <c r="D307" s="1" cm="1">
        <f t="array" ref="D307">_xll.S($A307,25)/$B307</f>
        <v>205.39999832153325</v>
      </c>
      <c r="E307" s="1" cm="1">
        <f t="array" ref="E307">_xll.CP($A307,25)/$B307</f>
        <v>0</v>
      </c>
      <c r="F307" s="8" t="e" cm="1">
        <f t="array" ref="F307">IF(_xll.DE(A307)&gt;0,_xll.MW(A307)/(602.2*_xll.DE(A307)),"")/$B307</f>
        <v>#VALUE!</v>
      </c>
      <c r="H307" s="4" t="s">
        <v>1521</v>
      </c>
      <c r="I307" s="1" cm="1">
        <f t="array" ref="I307">_xll.H($H307,25)/$B307</f>
        <v>-1605.0000461425782</v>
      </c>
      <c r="J307" s="1" cm="1">
        <f t="array" ref="J307">_xll.S($H307,25)/$B307</f>
        <v>228.5000055847168</v>
      </c>
      <c r="K307" s="1" cm="1">
        <f t="array" ref="K307">_xll.CP($H307,25)/$B307</f>
        <v>0</v>
      </c>
      <c r="L307" s="8" t="e" cm="1">
        <f t="array" ref="L307">IF(_xll.DE(H307)&gt;0,_xll.MW(H307)/(602.2*_xll.DE(H307)),"")/B307</f>
        <v>#VALUE!</v>
      </c>
      <c r="N307" s="1">
        <f t="shared" si="57"/>
        <v>205.39999832153325</v>
      </c>
      <c r="O307" s="1">
        <f t="shared" si="58"/>
        <v>228.5000055847168</v>
      </c>
      <c r="Q307" s="1">
        <f t="shared" si="59"/>
        <v>-1708.6999907226564</v>
      </c>
      <c r="R307" s="1">
        <f t="shared" si="60"/>
        <v>-1605.0000461425782</v>
      </c>
      <c r="T307" s="1">
        <f t="shared" si="61"/>
        <v>0</v>
      </c>
      <c r="U307" s="1">
        <f t="shared" si="62"/>
        <v>0</v>
      </c>
      <c r="W307" s="8" t="str">
        <f t="shared" si="63"/>
        <v/>
      </c>
      <c r="X307" s="8" t="str">
        <f t="shared" si="64"/>
        <v/>
      </c>
    </row>
    <row r="308" spans="1:24">
      <c r="A308" s="4" t="s">
        <v>426</v>
      </c>
      <c r="B308" s="4">
        <v>1</v>
      </c>
      <c r="C308" s="1" cm="1">
        <f t="array" ref="C308">_xll.H($A308,25)/$B308</f>
        <v>-1705.7999965820313</v>
      </c>
      <c r="D308" s="1" cm="1">
        <f t="array" ref="D308">_xll.S($A308,25)/$B308</f>
        <v>351.49998767089846</v>
      </c>
      <c r="E308" s="1" cm="1">
        <f t="array" ref="E308">_xll.CP($A308,25)/$B308</f>
        <v>0</v>
      </c>
      <c r="F308" s="8" t="e" cm="1">
        <f t="array" ref="F308">IF(_xll.DE(A308)&gt;0,_xll.MW(A308)/(602.2*_xll.DE(A308)),"")/$B308</f>
        <v>#VALUE!</v>
      </c>
      <c r="H308" s="4" t="s">
        <v>1522</v>
      </c>
      <c r="I308" s="1" t="e" cm="1">
        <f t="array" ref="I308">_xll.H($H308,25)/$B308</f>
        <v>#VALUE!</v>
      </c>
      <c r="J308" s="1" t="e" cm="1">
        <f t="array" ref="J308">_xll.S($H308,25)/$B308</f>
        <v>#VALUE!</v>
      </c>
      <c r="K308" s="1" t="e" cm="1">
        <f t="array" ref="K308">_xll.CP($H308,25)/$B308</f>
        <v>#VALUE!</v>
      </c>
      <c r="L308" s="8" t="e" cm="1">
        <f t="array" ref="L308">IF(_xll.DE(H308)&gt;0,_xll.MW(H308)/(602.2*_xll.DE(H308)),"")/B308</f>
        <v>#VALUE!</v>
      </c>
      <c r="N308" s="1" t="str">
        <f t="shared" si="57"/>
        <v/>
      </c>
      <c r="O308" s="1" t="str">
        <f t="shared" si="58"/>
        <v/>
      </c>
      <c r="Q308" s="1" t="str">
        <f t="shared" si="59"/>
        <v/>
      </c>
      <c r="R308" s="1" t="str">
        <f t="shared" si="60"/>
        <v/>
      </c>
      <c r="T308" s="1" t="str">
        <f t="shared" si="61"/>
        <v/>
      </c>
      <c r="U308" s="1" t="str">
        <f t="shared" si="62"/>
        <v/>
      </c>
      <c r="W308" s="8" t="str">
        <f t="shared" si="63"/>
        <v/>
      </c>
      <c r="X308" s="8" t="str">
        <f t="shared" si="64"/>
        <v/>
      </c>
    </row>
    <row r="309" spans="1:24">
      <c r="A309" s="4" t="s">
        <v>115</v>
      </c>
      <c r="B309" s="4">
        <v>1</v>
      </c>
      <c r="C309" s="1" cm="1">
        <f t="array" ref="C309">_xll.H($A309,25)/$B309</f>
        <v>-1700.4000471191407</v>
      </c>
      <c r="D309" s="1" cm="1">
        <f t="array" ref="D309">_xll.S($A309,25)/$B309</f>
        <v>225.89999267578125</v>
      </c>
      <c r="E309" s="1" cm="1">
        <f t="array" ref="E309">_xll.CP($A309,25)/$B309</f>
        <v>0</v>
      </c>
      <c r="F309" s="8" t="e" cm="1">
        <f t="array" ref="F309">IF(_xll.DE(A309)&gt;0,_xll.MW(A309)/(602.2*_xll.DE(A309)),"")/$B309</f>
        <v>#VALUE!</v>
      </c>
      <c r="H309" s="4" t="s">
        <v>1523</v>
      </c>
      <c r="I309" s="1" cm="1">
        <f t="array" ref="I309">_xll.H($H309,25)/$B309</f>
        <v>-1596.5999970703126</v>
      </c>
      <c r="J309" s="1" cm="1">
        <f t="array" ref="J309">_xll.S($H309,25)/$B309</f>
        <v>248.4999992980957</v>
      </c>
      <c r="K309" s="1" cm="1">
        <f t="array" ref="K309">_xll.CP($H309,25)/$B309</f>
        <v>0</v>
      </c>
      <c r="L309" s="8" t="e" cm="1">
        <f t="array" ref="L309">IF(_xll.DE(H309)&gt;0,_xll.MW(H309)/(602.2*_xll.DE(H309)),"")/B309</f>
        <v>#VALUE!</v>
      </c>
      <c r="N309" s="1">
        <f t="shared" si="57"/>
        <v>225.89999267578125</v>
      </c>
      <c r="O309" s="1">
        <f t="shared" si="58"/>
        <v>248.4999992980957</v>
      </c>
      <c r="Q309" s="1">
        <f t="shared" si="59"/>
        <v>-1700.4000471191407</v>
      </c>
      <c r="R309" s="1">
        <f t="shared" si="60"/>
        <v>-1596.5999970703126</v>
      </c>
      <c r="T309" s="1">
        <f t="shared" si="61"/>
        <v>0</v>
      </c>
      <c r="U309" s="1">
        <f t="shared" si="62"/>
        <v>0</v>
      </c>
      <c r="W309" s="8" t="str">
        <f t="shared" si="63"/>
        <v/>
      </c>
      <c r="X309" s="8" t="str">
        <f t="shared" si="64"/>
        <v/>
      </c>
    </row>
    <row r="310" spans="1:24">
      <c r="A310" s="4" t="s">
        <v>335</v>
      </c>
      <c r="B310" s="4">
        <v>1</v>
      </c>
      <c r="C310" s="1" cm="1">
        <f t="array" ref="C310">_xll.H($A310,25)/$B310</f>
        <v>-1696.5999975585937</v>
      </c>
      <c r="D310" s="1" cm="1">
        <f t="array" ref="D310">_xll.S($A310,25)/$B310</f>
        <v>235.10000765991211</v>
      </c>
      <c r="E310" s="1" cm="1">
        <f t="array" ref="E310">_xll.CP($A310,25)/$B310</f>
        <v>0</v>
      </c>
      <c r="F310" s="8" t="e" cm="1">
        <f t="array" ref="F310">IF(_xll.DE(A310)&gt;0,_xll.MW(A310)/(602.2*_xll.DE(A310)),"")/$B310</f>
        <v>#VALUE!</v>
      </c>
      <c r="H310" s="4" t="s">
        <v>1524</v>
      </c>
      <c r="I310" s="1" cm="1">
        <f t="array" ref="I310">_xll.H($H310,25)/$B310</f>
        <v>-1592.9000529785158</v>
      </c>
      <c r="J310" s="1" cm="1">
        <f t="array" ref="J310">_xll.S($H310,25)/$B310</f>
        <v>257.70001428222656</v>
      </c>
      <c r="K310" s="1" cm="1">
        <f t="array" ref="K310">_xll.CP($H310,25)/$B310</f>
        <v>0</v>
      </c>
      <c r="L310" s="8" t="e" cm="1">
        <f t="array" ref="L310">IF(_xll.DE(H310)&gt;0,_xll.MW(H310)/(602.2*_xll.DE(H310)),"")/B310</f>
        <v>#VALUE!</v>
      </c>
      <c r="N310" s="1">
        <f t="shared" si="57"/>
        <v>235.10000765991211</v>
      </c>
      <c r="O310" s="1">
        <f t="shared" si="58"/>
        <v>257.70001428222656</v>
      </c>
      <c r="Q310" s="1">
        <f t="shared" si="59"/>
        <v>-1696.5999975585937</v>
      </c>
      <c r="R310" s="1">
        <f t="shared" si="60"/>
        <v>-1592.9000529785158</v>
      </c>
      <c r="T310" s="1">
        <f t="shared" si="61"/>
        <v>0</v>
      </c>
      <c r="U310" s="1">
        <f t="shared" si="62"/>
        <v>0</v>
      </c>
      <c r="W310" s="8" t="str">
        <f t="shared" si="63"/>
        <v/>
      </c>
      <c r="X310" s="8" t="str">
        <f t="shared" si="64"/>
        <v/>
      </c>
    </row>
    <row r="311" spans="1:24">
      <c r="A311" s="4" t="s">
        <v>339</v>
      </c>
      <c r="B311" s="4">
        <v>1</v>
      </c>
      <c r="C311" s="1" cm="1">
        <f t="array" ref="C311">_xll.H($A311,25)/$B311</f>
        <v>-1695.4000087890627</v>
      </c>
      <c r="D311" s="1" cm="1">
        <f t="array" ref="D311">_xll.S($A311,25)/$B311</f>
        <v>210.89998941040039</v>
      </c>
      <c r="E311" s="1" cm="1">
        <f t="array" ref="E311">_xll.CP($A311,25)/$B311</f>
        <v>0</v>
      </c>
      <c r="F311" s="8" t="e" cm="1">
        <f t="array" ref="F311">IF(_xll.DE(A311)&gt;0,_xll.MW(A311)/(602.2*_xll.DE(A311)),"")/$B311</f>
        <v>#VALUE!</v>
      </c>
      <c r="H311" s="4" t="s">
        <v>1525</v>
      </c>
      <c r="I311" s="1" cm="1">
        <f t="array" ref="I311">_xll.H($H311,25)/$B311</f>
        <v>-1591.5999587402343</v>
      </c>
      <c r="J311" s="1" cm="1">
        <f t="array" ref="J311">_xll.S($H311,25)/$B311</f>
        <v>233.89998696899414</v>
      </c>
      <c r="K311" s="1" cm="1">
        <f t="array" ref="K311">_xll.CP($H311,25)/$B311</f>
        <v>0</v>
      </c>
      <c r="L311" s="8" t="e" cm="1">
        <f t="array" ref="L311">IF(_xll.DE(H311)&gt;0,_xll.MW(H311)/(602.2*_xll.DE(H311)),"")/B311</f>
        <v>#VALUE!</v>
      </c>
      <c r="N311" s="1">
        <f t="shared" si="57"/>
        <v>210.89998941040039</v>
      </c>
      <c r="O311" s="1">
        <f t="shared" si="58"/>
        <v>233.89998696899414</v>
      </c>
      <c r="Q311" s="1">
        <f t="shared" si="59"/>
        <v>-1695.4000087890627</v>
      </c>
      <c r="R311" s="1">
        <f t="shared" si="60"/>
        <v>-1591.5999587402343</v>
      </c>
      <c r="T311" s="1">
        <f t="shared" si="61"/>
        <v>0</v>
      </c>
      <c r="U311" s="1">
        <f t="shared" si="62"/>
        <v>0</v>
      </c>
      <c r="W311" s="8" t="str">
        <f t="shared" si="63"/>
        <v/>
      </c>
      <c r="X311" s="8" t="str">
        <f t="shared" si="64"/>
        <v/>
      </c>
    </row>
    <row r="312" spans="1:24">
      <c r="A312" s="4" t="s">
        <v>332</v>
      </c>
      <c r="B312" s="4">
        <v>1</v>
      </c>
      <c r="C312" s="1" cm="1">
        <f t="array" ref="C312">_xll.H($A312,25)/$B312</f>
        <v>-1688.6999650878906</v>
      </c>
      <c r="D312" s="1" cm="1">
        <f t="array" ref="D312">_xll.S($A312,25)/$B312</f>
        <v>234.30000982666016</v>
      </c>
      <c r="E312" s="1" cm="1">
        <f t="array" ref="E312">_xll.CP($A312,25)/$B312</f>
        <v>0</v>
      </c>
      <c r="F312" s="8" t="e" cm="1">
        <f t="array" ref="F312">IF(_xll.DE(A312)&gt;0,_xll.MW(A312)/(602.2*_xll.DE(A312)),"")/$B312</f>
        <v>#VALUE!</v>
      </c>
      <c r="H312" s="4" t="s">
        <v>1526</v>
      </c>
      <c r="I312" s="1" cm="1">
        <f t="array" ref="I312">_xll.H($H312,25)/$B312</f>
        <v>-1584.9000427246094</v>
      </c>
      <c r="J312" s="1" cm="1">
        <f t="array" ref="J312">_xll.S($H312,25)/$B312</f>
        <v>257.29999142456057</v>
      </c>
      <c r="K312" s="1" cm="1">
        <f t="array" ref="K312">_xll.CP($H312,25)/$B312</f>
        <v>0</v>
      </c>
      <c r="L312" s="8" t="e" cm="1">
        <f t="array" ref="L312">IF(_xll.DE(H312)&gt;0,_xll.MW(H312)/(602.2*_xll.DE(H312)),"")/B312</f>
        <v>#VALUE!</v>
      </c>
      <c r="N312" s="1">
        <f t="shared" ref="N312:N375" si="65">IF(AND(ISNUMBER(D312),ISNUMBER(J312)),D312,"")</f>
        <v>234.30000982666016</v>
      </c>
      <c r="O312" s="1">
        <f t="shared" ref="O312:O375" si="66">IF(AND(ISNUMBER(D312),ISNUMBER(J312)),J312,"")</f>
        <v>257.29999142456057</v>
      </c>
      <c r="Q312" s="1">
        <f t="shared" ref="Q312:Q375" si="67">IF(AND(ISNUMBER(C312),ISNUMBER(I312)),C312,"")</f>
        <v>-1688.6999650878906</v>
      </c>
      <c r="R312" s="1">
        <f t="shared" ref="R312:R375" si="68">IF(AND(ISNUMBER(C312),ISNUMBER(I312)),I312,"")</f>
        <v>-1584.9000427246094</v>
      </c>
      <c r="T312" s="1">
        <f t="shared" ref="T312:T375" si="69">IF(AND(ISNUMBER(E312),ISNUMBER(K312)),E312,"")</f>
        <v>0</v>
      </c>
      <c r="U312" s="1">
        <f t="shared" ref="U312:U375" si="70">IF(AND(ISNUMBER(E312),ISNUMBER(K312)),K312,"")</f>
        <v>0</v>
      </c>
      <c r="W312" s="8" t="str">
        <f t="shared" ref="W312:W375" si="71">IF(AND(ISNUMBER(F312),ISNUMBER(L312)),F312,"")</f>
        <v/>
      </c>
      <c r="X312" s="8" t="str">
        <f t="shared" ref="X312:X375" si="72">IF(AND(ISNUMBER(F312),ISNUMBER(L312)),L312,"")</f>
        <v/>
      </c>
    </row>
    <row r="313" spans="1:24">
      <c r="A313" s="4" t="s">
        <v>87</v>
      </c>
      <c r="B313" s="4">
        <v>1</v>
      </c>
      <c r="C313" s="1" cm="1">
        <f t="array" ref="C313">_xll.H($A313,25)/$B313</f>
        <v>-1687.3999985351563</v>
      </c>
      <c r="D313" s="1" cm="1">
        <f t="array" ref="D313">_xll.S($A313,25)/$B313</f>
        <v>230.99999282836916</v>
      </c>
      <c r="E313" s="1" cm="1">
        <f t="array" ref="E313">_xll.CP($A313,25)/$B313</f>
        <v>0</v>
      </c>
      <c r="F313" s="8" t="e" cm="1">
        <f t="array" ref="F313">IF(_xll.DE(A313)&gt;0,_xll.MW(A313)/(602.2*_xll.DE(A313)),"")/$B313</f>
        <v>#VALUE!</v>
      </c>
      <c r="H313" s="4" t="s">
        <v>1527</v>
      </c>
      <c r="I313" s="1" cm="1">
        <f t="array" ref="I313">_xll.H($H313,25)/$B313</f>
        <v>-1583.5999484863282</v>
      </c>
      <c r="J313" s="1" cm="1">
        <f t="array" ref="J313">_xll.S($H313,25)/$B313</f>
        <v>253.59999945068361</v>
      </c>
      <c r="K313" s="1" cm="1">
        <f t="array" ref="K313">_xll.CP($H313,25)/$B313</f>
        <v>0</v>
      </c>
      <c r="L313" s="8" t="e" cm="1">
        <f t="array" ref="L313">IF(_xll.DE(H313)&gt;0,_xll.MW(H313)/(602.2*_xll.DE(H313)),"")/B313</f>
        <v>#VALUE!</v>
      </c>
      <c r="N313" s="1">
        <f t="shared" si="65"/>
        <v>230.99999282836916</v>
      </c>
      <c r="O313" s="1">
        <f t="shared" si="66"/>
        <v>253.59999945068361</v>
      </c>
      <c r="Q313" s="1">
        <f t="shared" si="67"/>
        <v>-1687.3999985351563</v>
      </c>
      <c r="R313" s="1">
        <f t="shared" si="68"/>
        <v>-1583.5999484863282</v>
      </c>
      <c r="T313" s="1">
        <f t="shared" si="69"/>
        <v>0</v>
      </c>
      <c r="U313" s="1">
        <f t="shared" si="70"/>
        <v>0</v>
      </c>
      <c r="W313" s="8" t="str">
        <f t="shared" si="71"/>
        <v/>
      </c>
      <c r="X313" s="8" t="str">
        <f t="shared" si="72"/>
        <v/>
      </c>
    </row>
    <row r="314" spans="1:24">
      <c r="A314" s="4" t="s">
        <v>327</v>
      </c>
      <c r="B314" s="4">
        <v>1</v>
      </c>
      <c r="C314" s="1" cm="1">
        <f t="array" ref="C314">_xll.H($A314,25)/$B314</f>
        <v>-1668.5999616699219</v>
      </c>
      <c r="D314" s="1" cm="1">
        <f t="array" ref="D314">_xll.S($A314,25)/$B314</f>
        <v>231.39999972534181</v>
      </c>
      <c r="E314" s="1" cm="1">
        <f t="array" ref="E314">_xll.CP($A314,25)/$B314</f>
        <v>0</v>
      </c>
      <c r="F314" s="8" t="e" cm="1">
        <f t="array" ref="F314">IF(_xll.DE(A314)&gt;0,_xll.MW(A314)/(602.2*_xll.DE(A314)),"")/$B314</f>
        <v>#VALUE!</v>
      </c>
      <c r="H314" s="4" t="s">
        <v>1528</v>
      </c>
      <c r="I314" s="1" cm="1">
        <f t="array" ref="I314">_xll.H($H314,25)/$B314</f>
        <v>-1564.4000004882814</v>
      </c>
      <c r="J314" s="1" cm="1">
        <f t="array" ref="J314">_xll.S($H314,25)/$B314</f>
        <v>254.39999728393556</v>
      </c>
      <c r="K314" s="1" cm="1">
        <f t="array" ref="K314">_xll.CP($H314,25)/$B314</f>
        <v>0</v>
      </c>
      <c r="L314" s="8" t="e" cm="1">
        <f t="array" ref="L314">IF(_xll.DE(H314)&gt;0,_xll.MW(H314)/(602.2*_xll.DE(H314)),"")/B314</f>
        <v>#VALUE!</v>
      </c>
      <c r="N314" s="1">
        <f t="shared" si="65"/>
        <v>231.39999972534181</v>
      </c>
      <c r="O314" s="1">
        <f t="shared" si="66"/>
        <v>254.39999728393556</v>
      </c>
      <c r="Q314" s="1">
        <f t="shared" si="67"/>
        <v>-1668.5999616699219</v>
      </c>
      <c r="R314" s="1">
        <f t="shared" si="68"/>
        <v>-1564.4000004882814</v>
      </c>
      <c r="T314" s="1">
        <f t="shared" si="69"/>
        <v>0</v>
      </c>
      <c r="U314" s="1">
        <f t="shared" si="70"/>
        <v>0</v>
      </c>
      <c r="W314" s="8" t="str">
        <f t="shared" si="71"/>
        <v/>
      </c>
      <c r="X314" s="8" t="str">
        <f t="shared" si="72"/>
        <v/>
      </c>
    </row>
    <row r="315" spans="1:24">
      <c r="A315" s="4" t="s">
        <v>331</v>
      </c>
      <c r="B315" s="4">
        <v>1</v>
      </c>
      <c r="C315" s="1" cm="1">
        <f t="array" ref="C315">_xll.H($A315,25)/$B315</f>
        <v>-1666.5000451660158</v>
      </c>
      <c r="D315" s="1" cm="1">
        <f t="array" ref="D315">_xll.S($A315,25)/$B315</f>
        <v>231.39999972534181</v>
      </c>
      <c r="E315" s="1" cm="1">
        <f t="array" ref="E315">_xll.CP($A315,25)/$B315</f>
        <v>0</v>
      </c>
      <c r="F315" s="8" t="e" cm="1">
        <f t="array" ref="F315">IF(_xll.DE(A315)&gt;0,_xll.MW(A315)/(602.2*_xll.DE(A315)),"")/$B315</f>
        <v>#VALUE!</v>
      </c>
      <c r="H315" s="4" t="s">
        <v>1529</v>
      </c>
      <c r="I315" s="1" cm="1">
        <f t="array" ref="I315">_xll.H($H315,25)/$B315</f>
        <v>-1562.6999951171877</v>
      </c>
      <c r="J315" s="1" cm="1">
        <f t="array" ref="J315">_xll.S($H315,25)/$B315</f>
        <v>254.39999728393556</v>
      </c>
      <c r="K315" s="1" cm="1">
        <f t="array" ref="K315">_xll.CP($H315,25)/$B315</f>
        <v>0</v>
      </c>
      <c r="L315" s="8" t="e" cm="1">
        <f t="array" ref="L315">IF(_xll.DE(H315)&gt;0,_xll.MW(H315)/(602.2*_xll.DE(H315)),"")/B315</f>
        <v>#VALUE!</v>
      </c>
      <c r="N315" s="1">
        <f t="shared" si="65"/>
        <v>231.39999972534181</v>
      </c>
      <c r="O315" s="1">
        <f t="shared" si="66"/>
        <v>254.39999728393556</v>
      </c>
      <c r="Q315" s="1">
        <f t="shared" si="67"/>
        <v>-1666.5000451660158</v>
      </c>
      <c r="R315" s="1">
        <f t="shared" si="68"/>
        <v>-1562.6999951171877</v>
      </c>
      <c r="T315" s="1">
        <f t="shared" si="69"/>
        <v>0</v>
      </c>
      <c r="U315" s="1">
        <f t="shared" si="70"/>
        <v>0</v>
      </c>
      <c r="W315" s="8" t="str">
        <f t="shared" si="71"/>
        <v/>
      </c>
      <c r="X315" s="8" t="str">
        <f t="shared" si="72"/>
        <v/>
      </c>
    </row>
    <row r="316" spans="1:24">
      <c r="A316" s="4" t="s">
        <v>188</v>
      </c>
      <c r="B316" s="4">
        <v>1</v>
      </c>
      <c r="C316" s="1" cm="1">
        <f t="array" ref="C316">_xll.H($A316,25)/$B316</f>
        <v>-1663.5999233398438</v>
      </c>
      <c r="D316" s="1" cm="1">
        <f t="array" ref="D316">_xll.S($A316,25)/$B316</f>
        <v>222.60000759887697</v>
      </c>
      <c r="E316" s="1" cm="1">
        <f t="array" ref="E316">_xll.CP($A316,25)/$B316</f>
        <v>0</v>
      </c>
      <c r="F316" s="8" t="e" cm="1">
        <f t="array" ref="F316">IF(_xll.DE(A316)&gt;0,_xll.MW(A316)/(602.2*_xll.DE(A316)),"")/$B316</f>
        <v>#VALUE!</v>
      </c>
      <c r="H316" s="4" t="s">
        <v>1530</v>
      </c>
      <c r="I316" s="1" cm="1">
        <f t="array" ref="I316">_xll.H($H316,25)/$B316</f>
        <v>-1559.8000009765626</v>
      </c>
      <c r="J316" s="1" cm="1">
        <f t="array" ref="J316">_xll.S($H316,25)/$B316</f>
        <v>245.19999826049806</v>
      </c>
      <c r="K316" s="1" cm="1">
        <f t="array" ref="K316">_xll.CP($H316,25)/$B316</f>
        <v>0</v>
      </c>
      <c r="L316" s="8" t="e" cm="1">
        <f t="array" ref="L316">IF(_xll.DE(H316)&gt;0,_xll.MW(H316)/(602.2*_xll.DE(H316)),"")/B316</f>
        <v>#VALUE!</v>
      </c>
      <c r="N316" s="1">
        <f t="shared" si="65"/>
        <v>222.60000759887697</v>
      </c>
      <c r="O316" s="1">
        <f t="shared" si="66"/>
        <v>245.19999826049806</v>
      </c>
      <c r="Q316" s="1">
        <f t="shared" si="67"/>
        <v>-1663.5999233398438</v>
      </c>
      <c r="R316" s="1">
        <f t="shared" si="68"/>
        <v>-1559.8000009765626</v>
      </c>
      <c r="T316" s="1">
        <f t="shared" si="69"/>
        <v>0</v>
      </c>
      <c r="U316" s="1">
        <f t="shared" si="70"/>
        <v>0</v>
      </c>
      <c r="W316" s="8" t="str">
        <f t="shared" si="71"/>
        <v/>
      </c>
      <c r="X316" s="8" t="str">
        <f t="shared" si="72"/>
        <v/>
      </c>
    </row>
    <row r="317" spans="1:24">
      <c r="A317" s="4" t="s">
        <v>187</v>
      </c>
      <c r="B317" s="4">
        <v>1</v>
      </c>
      <c r="C317" s="1" cm="1">
        <f t="array" ref="C317">_xll.H($A317,25)/$B317</f>
        <v>-1660.999990234375</v>
      </c>
      <c r="D317" s="1" cm="1">
        <f t="array" ref="D317">_xll.S($A317,25)/$B317</f>
        <v>233.89998696899414</v>
      </c>
      <c r="E317" s="1" cm="1">
        <f t="array" ref="E317">_xll.CP($A317,25)/$B317</f>
        <v>0</v>
      </c>
      <c r="F317" s="8" t="e" cm="1">
        <f t="array" ref="F317">IF(_xll.DE(A317)&gt;0,_xll.MW(A317)/(602.2*_xll.DE(A317)),"")/$B317</f>
        <v>#VALUE!</v>
      </c>
      <c r="H317" s="4" t="s">
        <v>1531</v>
      </c>
      <c r="I317" s="1" cm="1">
        <f t="array" ref="I317">_xll.H($H317,25)/$B317</f>
        <v>-1557.300045654297</v>
      </c>
      <c r="J317" s="1" cm="1">
        <f t="array" ref="J317">_xll.S($H317,25)/$B317</f>
        <v>256.90000048828125</v>
      </c>
      <c r="K317" s="1" cm="1">
        <f t="array" ref="K317">_xll.CP($H317,25)/$B317</f>
        <v>0</v>
      </c>
      <c r="L317" s="8" t="e" cm="1">
        <f t="array" ref="L317">IF(_xll.DE(H317)&gt;0,_xll.MW(H317)/(602.2*_xll.DE(H317)),"")/B317</f>
        <v>#VALUE!</v>
      </c>
      <c r="N317" s="1">
        <f t="shared" si="65"/>
        <v>233.89998696899414</v>
      </c>
      <c r="O317" s="1">
        <f t="shared" si="66"/>
        <v>256.90000048828125</v>
      </c>
      <c r="Q317" s="1">
        <f t="shared" si="67"/>
        <v>-1660.999990234375</v>
      </c>
      <c r="R317" s="1">
        <f t="shared" si="68"/>
        <v>-1557.300045654297</v>
      </c>
      <c r="T317" s="1">
        <f t="shared" si="69"/>
        <v>0</v>
      </c>
      <c r="U317" s="1">
        <f t="shared" si="70"/>
        <v>0</v>
      </c>
      <c r="W317" s="8" t="str">
        <f t="shared" si="71"/>
        <v/>
      </c>
      <c r="X317" s="8" t="str">
        <f t="shared" si="72"/>
        <v/>
      </c>
    </row>
    <row r="318" spans="1:24">
      <c r="A318" s="4" t="s">
        <v>343</v>
      </c>
      <c r="B318" s="4">
        <v>1</v>
      </c>
      <c r="C318" s="1" cm="1">
        <f t="array" ref="C318">_xll.H($A318,25)/$B318</f>
        <v>-1659.0000515136719</v>
      </c>
      <c r="D318" s="1" cm="1">
        <f t="array" ref="D318">_xll.S($A318,25)/$B318</f>
        <v>235.10000765991211</v>
      </c>
      <c r="E318" s="1" cm="1">
        <f t="array" ref="E318">_xll.CP($A318,25)/$B318</f>
        <v>0</v>
      </c>
      <c r="F318" s="8" t="e" cm="1">
        <f t="array" ref="F318">IF(_xll.DE(A318)&gt;0,_xll.MW(A318)/(602.2*_xll.DE(A318)),"")/$B318</f>
        <v>#VALUE!</v>
      </c>
      <c r="H318" s="4" t="s">
        <v>1532</v>
      </c>
      <c r="I318" s="1" cm="1">
        <f t="array" ref="I318">_xll.H($H318,25)/$B318</f>
        <v>-1558.0999956054688</v>
      </c>
      <c r="J318" s="1" cm="1">
        <f t="array" ref="J318">_xll.S($H318,25)/$B318</f>
        <v>258.20001492309569</v>
      </c>
      <c r="K318" s="1" cm="1">
        <f t="array" ref="K318">_xll.CP($H318,25)/$B318</f>
        <v>0</v>
      </c>
      <c r="L318" s="8" t="e" cm="1">
        <f t="array" ref="L318">IF(_xll.DE(H318)&gt;0,_xll.MW(H318)/(602.2*_xll.DE(H318)),"")/B318</f>
        <v>#VALUE!</v>
      </c>
      <c r="N318" s="1">
        <f t="shared" si="65"/>
        <v>235.10000765991211</v>
      </c>
      <c r="O318" s="1">
        <f t="shared" si="66"/>
        <v>258.20001492309569</v>
      </c>
      <c r="Q318" s="1">
        <f t="shared" si="67"/>
        <v>-1659.0000515136719</v>
      </c>
      <c r="R318" s="1">
        <f t="shared" si="68"/>
        <v>-1558.0999956054688</v>
      </c>
      <c r="T318" s="1">
        <f t="shared" si="69"/>
        <v>0</v>
      </c>
      <c r="U318" s="1">
        <f t="shared" si="70"/>
        <v>0</v>
      </c>
      <c r="W318" s="8" t="str">
        <f t="shared" si="71"/>
        <v/>
      </c>
      <c r="X318" s="8" t="str">
        <f t="shared" si="72"/>
        <v/>
      </c>
    </row>
    <row r="319" spans="1:24">
      <c r="A319" s="4" t="s">
        <v>193</v>
      </c>
      <c r="B319" s="4">
        <v>1</v>
      </c>
      <c r="C319" s="1" cm="1">
        <f t="array" ref="C319">_xll.H($A319,25)/$B319</f>
        <v>-1649.3329787597656</v>
      </c>
      <c r="D319" s="1" cm="1">
        <f t="array" ref="D319">_xll.S($A319,25)/$B319</f>
        <v>347.27199999999999</v>
      </c>
      <c r="E319" s="1" cm="1">
        <f t="array" ref="E319">_xll.CP($A319,25)/$B319</f>
        <v>0</v>
      </c>
      <c r="F319" s="8" t="e" cm="1">
        <f t="array" ref="F319">IF(_xll.DE(A319)&gt;0,_xll.MW(A319)/(602.2*_xll.DE(A319)),"")/$B319</f>
        <v>#VALUE!</v>
      </c>
      <c r="H319" s="4" t="s">
        <v>1533</v>
      </c>
      <c r="I319" s="1" t="e" cm="1">
        <f t="array" ref="I319">_xll.H($H319,25)/$B319</f>
        <v>#VALUE!</v>
      </c>
      <c r="J319" s="1" t="e" cm="1">
        <f t="array" ref="J319">_xll.S($H319,25)/$B319</f>
        <v>#VALUE!</v>
      </c>
      <c r="K319" s="1" t="e" cm="1">
        <f t="array" ref="K319">_xll.CP($H319,25)/$B319</f>
        <v>#VALUE!</v>
      </c>
      <c r="L319" s="8" t="e" cm="1">
        <f t="array" ref="L319">IF(_xll.DE(H319)&gt;0,_xll.MW(H319)/(602.2*_xll.DE(H319)),"")/B319</f>
        <v>#VALUE!</v>
      </c>
      <c r="N319" s="1" t="str">
        <f t="shared" si="65"/>
        <v/>
      </c>
      <c r="O319" s="1" t="str">
        <f t="shared" si="66"/>
        <v/>
      </c>
      <c r="Q319" s="1" t="str">
        <f t="shared" si="67"/>
        <v/>
      </c>
      <c r="R319" s="1" t="str">
        <f t="shared" si="68"/>
        <v/>
      </c>
      <c r="T319" s="1" t="str">
        <f t="shared" si="69"/>
        <v/>
      </c>
      <c r="U319" s="1" t="str">
        <f t="shared" si="70"/>
        <v/>
      </c>
      <c r="W319" s="8" t="str">
        <f t="shared" si="71"/>
        <v/>
      </c>
      <c r="X319" s="8" t="str">
        <f t="shared" si="72"/>
        <v/>
      </c>
    </row>
    <row r="320" spans="1:24">
      <c r="A320" s="4" t="s">
        <v>385</v>
      </c>
      <c r="B320" s="4">
        <v>1</v>
      </c>
      <c r="C320" s="1" cm="1">
        <f t="array" ref="C320">_xll.H($A320,25)/$B320</f>
        <v>-1632.1779147949219</v>
      </c>
      <c r="D320" s="1" cm="1">
        <f t="array" ref="D320">_xll.S($A320,25)/$B320</f>
        <v>383.43851617431642</v>
      </c>
      <c r="E320" s="1" cm="1">
        <f t="array" ref="E320">_xll.CP($A320,25)/$B320</f>
        <v>0</v>
      </c>
      <c r="F320" s="8" t="e" cm="1">
        <f t="array" ref="F320">IF(_xll.DE(A320)&gt;0,_xll.MW(A320)/(602.2*_xll.DE(A320)),"")/$B320</f>
        <v>#VALUE!</v>
      </c>
      <c r="H320" s="4" t="s">
        <v>1534</v>
      </c>
      <c r="I320" s="1" t="e" cm="1">
        <f t="array" ref="I320">_xll.H($H320,25)/$B320</f>
        <v>#VALUE!</v>
      </c>
      <c r="J320" s="1" t="e" cm="1">
        <f t="array" ref="J320">_xll.S($H320,25)/$B320</f>
        <v>#VALUE!</v>
      </c>
      <c r="K320" s="1" t="e" cm="1">
        <f t="array" ref="K320">_xll.CP($H320,25)/$B320</f>
        <v>#VALUE!</v>
      </c>
      <c r="L320" s="8" t="e" cm="1">
        <f t="array" ref="L320">IF(_xll.DE(H320)&gt;0,_xll.MW(H320)/(602.2*_xll.DE(H320)),"")/B320</f>
        <v>#VALUE!</v>
      </c>
      <c r="N320" s="1" t="str">
        <f t="shared" si="65"/>
        <v/>
      </c>
      <c r="O320" s="1" t="str">
        <f t="shared" si="66"/>
        <v/>
      </c>
      <c r="Q320" s="1" t="str">
        <f t="shared" si="67"/>
        <v/>
      </c>
      <c r="R320" s="1" t="str">
        <f t="shared" si="68"/>
        <v/>
      </c>
      <c r="T320" s="1" t="str">
        <f t="shared" si="69"/>
        <v/>
      </c>
      <c r="U320" s="1" t="str">
        <f t="shared" si="70"/>
        <v/>
      </c>
      <c r="W320" s="8" t="str">
        <f t="shared" si="71"/>
        <v/>
      </c>
      <c r="X320" s="8" t="str">
        <f t="shared" si="72"/>
        <v/>
      </c>
    </row>
    <row r="321" spans="1:24">
      <c r="A321" s="4" t="s">
        <v>111</v>
      </c>
      <c r="B321" s="4">
        <v>1</v>
      </c>
      <c r="C321" s="1" cm="1">
        <f t="array" ref="C321">_xll.H($A321,25)/$B321</f>
        <v>-1607.9110212402345</v>
      </c>
      <c r="D321" s="1" cm="1">
        <f t="array" ref="D321">_xll.S($A321,25)/$B321</f>
        <v>272.79681915283203</v>
      </c>
      <c r="E321" s="1" cm="1">
        <f t="array" ref="E321">_xll.CP($A321,25)/$B321</f>
        <v>0</v>
      </c>
      <c r="F321" s="8" t="e" cm="1">
        <f t="array" ref="F321">IF(_xll.DE(A321)&gt;0,_xll.MW(A321)/(602.2*_xll.DE(A321)),"")/$B321</f>
        <v>#VALUE!</v>
      </c>
      <c r="H321" s="4" t="s">
        <v>1535</v>
      </c>
      <c r="I321" s="1" t="e" cm="1">
        <f t="array" ref="I321">_xll.H($H321,25)/$B321</f>
        <v>#VALUE!</v>
      </c>
      <c r="J321" s="1" t="e" cm="1">
        <f t="array" ref="J321">_xll.S($H321,25)/$B321</f>
        <v>#VALUE!</v>
      </c>
      <c r="K321" s="1" t="e" cm="1">
        <f t="array" ref="K321">_xll.CP($H321,25)/$B321</f>
        <v>#VALUE!</v>
      </c>
      <c r="L321" s="8" t="e" cm="1">
        <f t="array" ref="L321">IF(_xll.DE(H321)&gt;0,_xll.MW(H321)/(602.2*_xll.DE(H321)),"")/B321</f>
        <v>#VALUE!</v>
      </c>
      <c r="N321" s="1" t="str">
        <f t="shared" si="65"/>
        <v/>
      </c>
      <c r="O321" s="1" t="str">
        <f t="shared" si="66"/>
        <v/>
      </c>
      <c r="Q321" s="1" t="str">
        <f t="shared" si="67"/>
        <v/>
      </c>
      <c r="R321" s="1" t="str">
        <f t="shared" si="68"/>
        <v/>
      </c>
      <c r="T321" s="1" t="str">
        <f t="shared" si="69"/>
        <v/>
      </c>
      <c r="U321" s="1" t="str">
        <f t="shared" si="70"/>
        <v/>
      </c>
      <c r="W321" s="8" t="str">
        <f t="shared" si="71"/>
        <v/>
      </c>
      <c r="X321" s="8" t="str">
        <f t="shared" si="72"/>
        <v/>
      </c>
    </row>
    <row r="322" spans="1:24">
      <c r="A322" s="1" t="s">
        <v>427</v>
      </c>
      <c r="B322" s="4">
        <v>1</v>
      </c>
      <c r="C322" s="1" cm="1">
        <f t="array" ref="C322">_xll.H($A322,25)/$B322</f>
        <v>-1578.6000378417968</v>
      </c>
      <c r="D322" s="1" cm="1">
        <f t="array" ref="D322">_xll.S($A322,25)/$B322</f>
        <v>357.29997595214843</v>
      </c>
      <c r="E322" s="1" cm="1">
        <f t="array" ref="E322">_xll.CP($A322,25)/$B322</f>
        <v>0</v>
      </c>
      <c r="F322" s="8" t="e" cm="1">
        <f t="array" ref="F322">IF(_xll.DE(A322)&gt;0,_xll.MW(A322)/(602.2*_xll.DE(A322)),"")/$B322</f>
        <v>#VALUE!</v>
      </c>
      <c r="H322" s="1" t="s">
        <v>1536</v>
      </c>
      <c r="I322" s="1" t="e" cm="1">
        <f t="array" ref="I322">_xll.H($H322,25)/$B322</f>
        <v>#VALUE!</v>
      </c>
      <c r="J322" s="1" t="e" cm="1">
        <f t="array" ref="J322">_xll.S($H322,25)/$B322</f>
        <v>#VALUE!</v>
      </c>
      <c r="K322" s="1" t="e" cm="1">
        <f t="array" ref="K322">_xll.CP($H322,25)/$B322</f>
        <v>#VALUE!</v>
      </c>
      <c r="L322" s="8" t="e" cm="1">
        <f t="array" ref="L322">IF(_xll.DE(H322)&gt;0,_xll.MW(H322)/(602.2*_xll.DE(H322)),"")/B322</f>
        <v>#VALUE!</v>
      </c>
      <c r="N322" s="1" t="str">
        <f t="shared" si="65"/>
        <v/>
      </c>
      <c r="O322" s="1" t="str">
        <f t="shared" si="66"/>
        <v/>
      </c>
      <c r="Q322" s="1" t="str">
        <f t="shared" si="67"/>
        <v/>
      </c>
      <c r="R322" s="1" t="str">
        <f t="shared" si="68"/>
        <v/>
      </c>
      <c r="T322" s="1" t="str">
        <f t="shared" si="69"/>
        <v/>
      </c>
      <c r="U322" s="1" t="str">
        <f t="shared" si="70"/>
        <v/>
      </c>
      <c r="W322" s="8" t="str">
        <f t="shared" si="71"/>
        <v/>
      </c>
      <c r="X322" s="8" t="str">
        <f t="shared" si="72"/>
        <v/>
      </c>
    </row>
    <row r="323" spans="1:24">
      <c r="A323" s="4" t="s">
        <v>408</v>
      </c>
      <c r="B323" s="4">
        <v>1</v>
      </c>
      <c r="C323" s="1" cm="1">
        <f t="array" ref="C323">_xll.H($A323,25)/$B323</f>
        <v>-1559.8000009765626</v>
      </c>
      <c r="D323" s="1" cm="1">
        <f t="array" ref="D323">_xll.S($A323,25)/$B323</f>
        <v>192.50000732421876</v>
      </c>
      <c r="E323" s="1" cm="1">
        <f t="array" ref="E323">_xll.CP($A323,25)/$B323</f>
        <v>0</v>
      </c>
      <c r="F323" s="8" t="e" cm="1">
        <f t="array" ref="F323">IF(_xll.DE(A323)&gt;0,_xll.MW(A323)/(602.2*_xll.DE(A323)),"")/$B323</f>
        <v>#VALUE!</v>
      </c>
      <c r="H323" s="4" t="s">
        <v>1537</v>
      </c>
      <c r="I323" s="1" t="e" cm="1">
        <f t="array" ref="I323">_xll.H($H323,25)/$B323</f>
        <v>#VALUE!</v>
      </c>
      <c r="J323" s="1" t="e" cm="1">
        <f t="array" ref="J323">_xll.S($H323,25)/$B323</f>
        <v>#VALUE!</v>
      </c>
      <c r="K323" s="1" t="e" cm="1">
        <f t="array" ref="K323">_xll.CP($H323,25)/$B323</f>
        <v>#VALUE!</v>
      </c>
      <c r="L323" s="8" t="e" cm="1">
        <f t="array" ref="L323">IF(_xll.DE(H323)&gt;0,_xll.MW(H323)/(602.2*_xll.DE(H323)),"")/B323</f>
        <v>#VALUE!</v>
      </c>
      <c r="N323" s="1" t="str">
        <f t="shared" si="65"/>
        <v/>
      </c>
      <c r="O323" s="1" t="str">
        <f t="shared" si="66"/>
        <v/>
      </c>
      <c r="Q323" s="1" t="str">
        <f t="shared" si="67"/>
        <v/>
      </c>
      <c r="R323" s="1" t="str">
        <f t="shared" si="68"/>
        <v/>
      </c>
      <c r="T323" s="1" t="str">
        <f t="shared" si="69"/>
        <v/>
      </c>
      <c r="U323" s="1" t="str">
        <f t="shared" si="70"/>
        <v/>
      </c>
      <c r="W323" s="8" t="str">
        <f t="shared" si="71"/>
        <v/>
      </c>
      <c r="X323" s="8" t="str">
        <f t="shared" si="72"/>
        <v/>
      </c>
    </row>
    <row r="324" spans="1:24">
      <c r="A324" s="4" t="s">
        <v>326</v>
      </c>
      <c r="B324" s="4">
        <v>1</v>
      </c>
      <c r="C324" s="1" cm="1">
        <f t="array" ref="C324">_xll.H($A324,25)/$B324</f>
        <v>-1555.5999125976564</v>
      </c>
      <c r="D324" s="1" cm="1">
        <f t="array" ref="D324">_xll.S($A324,25)/$B324</f>
        <v>229.30000341796875</v>
      </c>
      <c r="E324" s="1" cm="1">
        <f t="array" ref="E324">_xll.CP($A324,25)/$B324</f>
        <v>0</v>
      </c>
      <c r="F324" s="8" t="e" cm="1">
        <f t="array" ref="F324">IF(_xll.DE(A324)&gt;0,_xll.MW(A324)/(602.2*_xll.DE(A324)),"")/$B324</f>
        <v>#VALUE!</v>
      </c>
      <c r="H324" s="4" t="s">
        <v>1538</v>
      </c>
      <c r="I324" s="1" cm="1">
        <f t="array" ref="I324">_xll.H($H324,25)/$B324</f>
        <v>-1453.0999567871095</v>
      </c>
      <c r="J324" s="1" cm="1">
        <f t="array" ref="J324">_xll.S($H324,25)/$B324</f>
        <v>251.89999407958985</v>
      </c>
      <c r="K324" s="1" cm="1">
        <f t="array" ref="K324">_xll.CP($H324,25)/$B324</f>
        <v>0</v>
      </c>
      <c r="L324" s="8" t="e" cm="1">
        <f t="array" ref="L324">IF(_xll.DE(H324)&gt;0,_xll.MW(H324)/(602.2*_xll.DE(H324)),"")/B324</f>
        <v>#VALUE!</v>
      </c>
      <c r="N324" s="1">
        <f t="shared" si="65"/>
        <v>229.30000341796875</v>
      </c>
      <c r="O324" s="1">
        <f t="shared" si="66"/>
        <v>251.89999407958985</v>
      </c>
      <c r="Q324" s="1">
        <f t="shared" si="67"/>
        <v>-1555.5999125976564</v>
      </c>
      <c r="R324" s="1">
        <f t="shared" si="68"/>
        <v>-1453.0999567871095</v>
      </c>
      <c r="T324" s="1">
        <f t="shared" si="69"/>
        <v>0</v>
      </c>
      <c r="U324" s="1">
        <f t="shared" si="70"/>
        <v>0</v>
      </c>
      <c r="W324" s="8" t="str">
        <f t="shared" si="71"/>
        <v/>
      </c>
      <c r="X324" s="8" t="str">
        <f t="shared" si="72"/>
        <v/>
      </c>
    </row>
    <row r="325" spans="1:24">
      <c r="A325" s="4" t="s">
        <v>393</v>
      </c>
      <c r="B325" s="4">
        <v>1</v>
      </c>
      <c r="C325" s="1" cm="1">
        <f t="array" ref="C325">_xll.H($A325,25)/$B325</f>
        <v>-1535.528</v>
      </c>
      <c r="D325" s="1" cm="1">
        <f t="array" ref="D325">_xll.S($A325,25)/$B325</f>
        <v>-250.77639318847656</v>
      </c>
      <c r="E325" s="1" cm="1">
        <f t="array" ref="E325">_xll.CP($A325,25)/$B325</f>
        <v>0</v>
      </c>
      <c r="F325" s="8" t="e" cm="1">
        <f t="array" ref="F325">IF(_xll.DE(A325)&gt;0,_xll.MW(A325)/(602.2*_xll.DE(A325)),"")/$B325</f>
        <v>#VALUE!</v>
      </c>
      <c r="H325" s="4" t="s">
        <v>1539</v>
      </c>
      <c r="I325" s="1" t="e" cm="1">
        <f t="array" ref="I325">_xll.H($H325,25)/$B325</f>
        <v>#VALUE!</v>
      </c>
      <c r="J325" s="1" t="e" cm="1">
        <f t="array" ref="J325">_xll.S($H325,25)/$B325</f>
        <v>#VALUE!</v>
      </c>
      <c r="K325" s="1" t="e" cm="1">
        <f t="array" ref="K325">_xll.CP($H325,25)/$B325</f>
        <v>#VALUE!</v>
      </c>
      <c r="L325" s="8" t="e" cm="1">
        <f t="array" ref="L325">IF(_xll.DE(H325)&gt;0,_xll.MW(H325)/(602.2*_xll.DE(H325)),"")/B325</f>
        <v>#VALUE!</v>
      </c>
      <c r="N325" s="1" t="str">
        <f t="shared" si="65"/>
        <v/>
      </c>
      <c r="O325" s="1" t="str">
        <f t="shared" si="66"/>
        <v/>
      </c>
      <c r="Q325" s="1" t="str">
        <f t="shared" si="67"/>
        <v/>
      </c>
      <c r="R325" s="1" t="str">
        <f t="shared" si="68"/>
        <v/>
      </c>
      <c r="T325" s="1" t="str">
        <f t="shared" si="69"/>
        <v/>
      </c>
      <c r="U325" s="1" t="str">
        <f t="shared" si="70"/>
        <v/>
      </c>
      <c r="W325" s="8" t="str">
        <f t="shared" si="71"/>
        <v/>
      </c>
      <c r="X325" s="8" t="str">
        <f t="shared" si="72"/>
        <v/>
      </c>
    </row>
    <row r="326" spans="1:24">
      <c r="A326" s="4" t="s">
        <v>261</v>
      </c>
      <c r="B326" s="4">
        <v>1</v>
      </c>
      <c r="C326" s="1" cm="1">
        <f t="array" ref="C326">_xll.H($A326,25)/$B326</f>
        <v>-1516.7</v>
      </c>
      <c r="D326" s="1" cm="1">
        <f t="array" ref="D326">_xll.S($A326,25)/$B326</f>
        <v>242.99999224853516</v>
      </c>
      <c r="E326" s="1" cm="1">
        <f t="array" ref="E326">_xll.CP($A326,25)/$B326</f>
        <v>0</v>
      </c>
      <c r="F326" s="8" t="e" cm="1">
        <f t="array" ref="F326">IF(_xll.DE(A326)&gt;0,_xll.MW(A326)/(602.2*_xll.DE(A326)),"")/$B326</f>
        <v>#VALUE!</v>
      </c>
      <c r="H326" s="4" t="s">
        <v>1540</v>
      </c>
      <c r="I326" s="1" t="e" cm="1">
        <f t="array" ref="I326">_xll.H($H326,25)/$B326</f>
        <v>#VALUE!</v>
      </c>
      <c r="J326" s="1" t="e" cm="1">
        <f t="array" ref="J326">_xll.S($H326,25)/$B326</f>
        <v>#VALUE!</v>
      </c>
      <c r="K326" s="1" t="e" cm="1">
        <f t="array" ref="K326">_xll.CP($H326,25)/$B326</f>
        <v>#VALUE!</v>
      </c>
      <c r="L326" s="8" t="e" cm="1">
        <f t="array" ref="L326">IF(_xll.DE(H326)&gt;0,_xll.MW(H326)/(602.2*_xll.DE(H326)),"")/B326</f>
        <v>#VALUE!</v>
      </c>
      <c r="N326" s="1" t="str">
        <f t="shared" si="65"/>
        <v/>
      </c>
      <c r="O326" s="1" t="str">
        <f t="shared" si="66"/>
        <v/>
      </c>
      <c r="Q326" s="1" t="str">
        <f t="shared" si="67"/>
        <v/>
      </c>
      <c r="R326" s="1" t="str">
        <f t="shared" si="68"/>
        <v/>
      </c>
      <c r="T326" s="1" t="str">
        <f t="shared" si="69"/>
        <v/>
      </c>
      <c r="U326" s="1" t="str">
        <f t="shared" si="70"/>
        <v/>
      </c>
      <c r="W326" s="8" t="str">
        <f t="shared" si="71"/>
        <v/>
      </c>
      <c r="X326" s="8" t="str">
        <f t="shared" si="72"/>
        <v/>
      </c>
    </row>
    <row r="327" spans="1:24">
      <c r="A327" s="4" t="s">
        <v>203</v>
      </c>
      <c r="B327" s="4">
        <v>1</v>
      </c>
      <c r="C327" s="1" cm="1">
        <f t="array" ref="C327">_xll.H($A327,25)/$B327</f>
        <v>-1473.1860424804688</v>
      </c>
      <c r="D327" s="1" cm="1">
        <f t="array" ref="D327">_xll.S($A327,25)/$B327</f>
        <v>326.35200000000003</v>
      </c>
      <c r="E327" s="1" cm="1">
        <f t="array" ref="E327">_xll.CP($A327,25)/$B327</f>
        <v>0</v>
      </c>
      <c r="F327" s="8" t="e" cm="1">
        <f t="array" ref="F327">IF(_xll.DE(A327)&gt;0,_xll.MW(A327)/(602.2*_xll.DE(A327)),"")/$B327</f>
        <v>#VALUE!</v>
      </c>
      <c r="H327" s="4" t="s">
        <v>1541</v>
      </c>
      <c r="I327" s="1" t="e" cm="1">
        <f t="array" ref="I327">_xll.H($H327,25)/$B327</f>
        <v>#VALUE!</v>
      </c>
      <c r="J327" s="1" t="e" cm="1">
        <f t="array" ref="J327">_xll.S($H327,25)/$B327</f>
        <v>#VALUE!</v>
      </c>
      <c r="K327" s="1" t="e" cm="1">
        <f t="array" ref="K327">_xll.CP($H327,25)/$B327</f>
        <v>#VALUE!</v>
      </c>
      <c r="L327" s="8" t="e" cm="1">
        <f t="array" ref="L327">IF(_xll.DE(H327)&gt;0,_xll.MW(H327)/(602.2*_xll.DE(H327)),"")/B327</f>
        <v>#VALUE!</v>
      </c>
      <c r="N327" s="1" t="str">
        <f t="shared" si="65"/>
        <v/>
      </c>
      <c r="O327" s="1" t="str">
        <f t="shared" si="66"/>
        <v/>
      </c>
      <c r="Q327" s="1" t="str">
        <f t="shared" si="67"/>
        <v/>
      </c>
      <c r="R327" s="1" t="str">
        <f t="shared" si="68"/>
        <v/>
      </c>
      <c r="T327" s="1" t="str">
        <f t="shared" si="69"/>
        <v/>
      </c>
      <c r="U327" s="1" t="str">
        <f t="shared" si="70"/>
        <v/>
      </c>
      <c r="W327" s="8" t="str">
        <f t="shared" si="71"/>
        <v/>
      </c>
      <c r="X327" s="8" t="str">
        <f t="shared" si="72"/>
        <v/>
      </c>
    </row>
    <row r="328" spans="1:24">
      <c r="A328" s="4" t="s">
        <v>346</v>
      </c>
      <c r="B328" s="4">
        <v>1</v>
      </c>
      <c r="C328" s="1" cm="1">
        <f t="array" ref="C328">_xll.H($A328,25)/$B328</f>
        <v>-1432.0000478515626</v>
      </c>
      <c r="D328" s="1" cm="1">
        <f t="array" ref="D328">_xll.S($A328,25)/$B328</f>
        <v>134.99999746704103</v>
      </c>
      <c r="E328" s="1" cm="1">
        <f t="array" ref="E328">_xll.CP($A328,25)/$B328</f>
        <v>0</v>
      </c>
      <c r="F328" s="8" t="e" cm="1">
        <f t="array" ref="F328">IF(_xll.DE(A328)&gt;0,_xll.MW(A328)/(602.2*_xll.DE(A328)),"")/$B328</f>
        <v>#VALUE!</v>
      </c>
      <c r="H328" s="4" t="s">
        <v>1542</v>
      </c>
      <c r="I328" s="1" t="e" cm="1">
        <f t="array" ref="I328">_xll.H($H328,25)/$B328</f>
        <v>#VALUE!</v>
      </c>
      <c r="J328" s="1" t="e" cm="1">
        <f t="array" ref="J328">_xll.S($H328,25)/$B328</f>
        <v>#VALUE!</v>
      </c>
      <c r="K328" s="1" t="e" cm="1">
        <f t="array" ref="K328">_xll.CP($H328,25)/$B328</f>
        <v>#VALUE!</v>
      </c>
      <c r="L328" s="8" t="e" cm="1">
        <f t="array" ref="L328">IF(_xll.DE(H328)&gt;0,_xll.MW(H328)/(602.2*_xll.DE(H328)),"")/B328</f>
        <v>#VALUE!</v>
      </c>
      <c r="N328" s="1" t="str">
        <f t="shared" si="65"/>
        <v/>
      </c>
      <c r="O328" s="1" t="str">
        <f t="shared" si="66"/>
        <v/>
      </c>
      <c r="Q328" s="1" t="str">
        <f t="shared" si="67"/>
        <v/>
      </c>
      <c r="R328" s="1" t="str">
        <f t="shared" si="68"/>
        <v/>
      </c>
      <c r="T328" s="1" t="str">
        <f t="shared" si="69"/>
        <v/>
      </c>
      <c r="U328" s="1" t="str">
        <f t="shared" si="70"/>
        <v/>
      </c>
      <c r="W328" s="8" t="str">
        <f t="shared" si="71"/>
        <v/>
      </c>
      <c r="X328" s="8" t="str">
        <f t="shared" si="72"/>
        <v/>
      </c>
    </row>
    <row r="329" spans="1:24">
      <c r="A329" s="4" t="s">
        <v>372</v>
      </c>
      <c r="B329" s="4">
        <v>1</v>
      </c>
      <c r="C329" s="1" cm="1">
        <f t="array" ref="C329">_xll.H($A329,25)/$B329</f>
        <v>-1403.9830297851563</v>
      </c>
      <c r="D329" s="1" cm="1">
        <f t="array" ref="D329">_xll.S($A329,25)/$B329</f>
        <v>200.83199999999999</v>
      </c>
      <c r="E329" s="1" cm="1">
        <f t="array" ref="E329">_xll.CP($A329,25)/$B329</f>
        <v>0</v>
      </c>
      <c r="F329" s="8" t="e" cm="1">
        <f t="array" ref="F329">IF(_xll.DE(A329)&gt;0,_xll.MW(A329)/(602.2*_xll.DE(A329)),"")/$B329</f>
        <v>#VALUE!</v>
      </c>
      <c r="H329" s="4" t="s">
        <v>1543</v>
      </c>
      <c r="I329" s="1" t="e" cm="1">
        <f t="array" ref="I329">_xll.H($H329,25)/$B329</f>
        <v>#VALUE!</v>
      </c>
      <c r="J329" s="1" t="e" cm="1">
        <f t="array" ref="J329">_xll.S($H329,25)/$B329</f>
        <v>#VALUE!</v>
      </c>
      <c r="K329" s="1" t="e" cm="1">
        <f t="array" ref="K329">_xll.CP($H329,25)/$B329</f>
        <v>#VALUE!</v>
      </c>
      <c r="L329" s="8" t="e" cm="1">
        <f t="array" ref="L329">IF(_xll.DE(H329)&gt;0,_xll.MW(H329)/(602.2*_xll.DE(H329)),"")/B329</f>
        <v>#VALUE!</v>
      </c>
      <c r="N329" s="1" t="str">
        <f t="shared" si="65"/>
        <v/>
      </c>
      <c r="O329" s="1" t="str">
        <f t="shared" si="66"/>
        <v/>
      </c>
      <c r="Q329" s="1" t="str">
        <f t="shared" si="67"/>
        <v/>
      </c>
      <c r="R329" s="1" t="str">
        <f t="shared" si="68"/>
        <v/>
      </c>
      <c r="T329" s="1" t="str">
        <f t="shared" si="69"/>
        <v/>
      </c>
      <c r="U329" s="1" t="str">
        <f t="shared" si="70"/>
        <v/>
      </c>
      <c r="W329" s="8" t="str">
        <f t="shared" si="71"/>
        <v/>
      </c>
      <c r="X329" s="8" t="str">
        <f t="shared" si="72"/>
        <v/>
      </c>
    </row>
    <row r="330" spans="1:24">
      <c r="A330" s="4" t="s">
        <v>79</v>
      </c>
      <c r="B330" s="4">
        <v>1</v>
      </c>
      <c r="C330" s="1" cm="1">
        <f t="array" ref="C330">_xll.H($A330,25)/$B330</f>
        <v>-1315.0310212402344</v>
      </c>
      <c r="D330" s="1" cm="1">
        <f t="array" ref="D330">_xll.S($A330,25)/$B330</f>
        <v>342.26378979492188</v>
      </c>
      <c r="E330" s="1" cm="1">
        <f t="array" ref="E330">_xll.CP($A330,25)/$B330</f>
        <v>0</v>
      </c>
      <c r="F330" s="8" t="e" cm="1">
        <f t="array" ref="F330">IF(_xll.DE(A330)&gt;0,_xll.MW(A330)/(602.2*_xll.DE(A330)),"")/$B330</f>
        <v>#VALUE!</v>
      </c>
      <c r="H330" s="4" t="s">
        <v>1544</v>
      </c>
      <c r="I330" s="1" cm="1">
        <f t="array" ref="I330">_xll.H($H330,25)/$B330</f>
        <v>-920.40000500488281</v>
      </c>
      <c r="J330" s="1" cm="1">
        <f t="array" ref="J330">_xll.S($H330,25)/$B330</f>
        <v>402.70000860595707</v>
      </c>
      <c r="K330" s="1" cm="1">
        <f t="array" ref="K330">_xll.CP($H330,25)/$B330</f>
        <v>185.0800086669922</v>
      </c>
      <c r="L330" s="8" t="e" cm="1">
        <f t="array" ref="L330">IF(_xll.DE(H330)&gt;0,_xll.MW(H330)/(602.2*_xll.DE(H330)),"")/B330</f>
        <v>#VALUE!</v>
      </c>
      <c r="N330" s="1">
        <f t="shared" si="65"/>
        <v>342.26378979492188</v>
      </c>
      <c r="O330" s="1">
        <f t="shared" si="66"/>
        <v>402.70000860595707</v>
      </c>
      <c r="Q330" s="1">
        <f t="shared" si="67"/>
        <v>-1315.0310212402344</v>
      </c>
      <c r="R330" s="1">
        <f t="shared" si="68"/>
        <v>-920.40000500488281</v>
      </c>
      <c r="T330" s="1">
        <f t="shared" si="69"/>
        <v>0</v>
      </c>
      <c r="U330" s="1">
        <f t="shared" si="70"/>
        <v>185.0800086669922</v>
      </c>
      <c r="W330" s="8" t="str">
        <f t="shared" si="71"/>
        <v/>
      </c>
      <c r="X330" s="8" t="str">
        <f t="shared" si="72"/>
        <v/>
      </c>
    </row>
    <row r="331" spans="1:24">
      <c r="A331" s="4" t="s">
        <v>392</v>
      </c>
      <c r="B331" s="4">
        <v>1</v>
      </c>
      <c r="C331" s="1" cm="1">
        <f t="array" ref="C331">_xll.H($A331,25)/$B331</f>
        <v>-1313.3580852050782</v>
      </c>
      <c r="D331" s="1" cm="1">
        <f t="array" ref="D331">_xll.S($A331,25)/$B331</f>
        <v>-146.20989468383789</v>
      </c>
      <c r="E331" s="1" cm="1">
        <f t="array" ref="E331">_xll.CP($A331,25)/$B331</f>
        <v>0</v>
      </c>
      <c r="F331" s="8" t="e" cm="1">
        <f t="array" ref="F331">IF(_xll.DE(A331)&gt;0,_xll.MW(A331)/(602.2*_xll.DE(A331)),"")/$B331</f>
        <v>#VALUE!</v>
      </c>
      <c r="H331" s="4" t="s">
        <v>1545</v>
      </c>
      <c r="I331" s="1" t="e" cm="1">
        <f t="array" ref="I331">_xll.H($H331,25)/$B331</f>
        <v>#VALUE!</v>
      </c>
      <c r="J331" s="1" t="e" cm="1">
        <f t="array" ref="J331">_xll.S($H331,25)/$B331</f>
        <v>#VALUE!</v>
      </c>
      <c r="K331" s="1" t="e" cm="1">
        <f t="array" ref="K331">_xll.CP($H331,25)/$B331</f>
        <v>#VALUE!</v>
      </c>
      <c r="L331" s="8" t="e" cm="1">
        <f t="array" ref="L331">IF(_xll.DE(H331)&gt;0,_xll.MW(H331)/(602.2*_xll.DE(H331)),"")/B331</f>
        <v>#VALUE!</v>
      </c>
      <c r="N331" s="1" t="str">
        <f t="shared" si="65"/>
        <v/>
      </c>
      <c r="O331" s="1" t="str">
        <f t="shared" si="66"/>
        <v/>
      </c>
      <c r="Q331" s="1" t="str">
        <f t="shared" si="67"/>
        <v/>
      </c>
      <c r="R331" s="1" t="str">
        <f t="shared" si="68"/>
        <v/>
      </c>
      <c r="T331" s="1" t="str">
        <f t="shared" si="69"/>
        <v/>
      </c>
      <c r="U331" s="1" t="str">
        <f t="shared" si="70"/>
        <v/>
      </c>
      <c r="W331" s="8" t="str">
        <f t="shared" si="71"/>
        <v/>
      </c>
      <c r="X331" s="8" t="str">
        <f t="shared" si="72"/>
        <v/>
      </c>
    </row>
    <row r="332" spans="1:24">
      <c r="A332" s="4" t="s">
        <v>108</v>
      </c>
      <c r="B332" s="4">
        <v>1</v>
      </c>
      <c r="C332" s="1" cm="1">
        <f t="array" ref="C332">_xll.H($A332,25)/$B332</f>
        <v>-1307.7340476074219</v>
      </c>
      <c r="D332" s="1" cm="1">
        <f t="array" ref="D332">_xll.S($A332,25)/$B332</f>
        <v>233.46719680786134</v>
      </c>
      <c r="E332" s="1" cm="1">
        <f t="array" ref="E332">_xll.CP($A332,25)/$B332</f>
        <v>0</v>
      </c>
      <c r="F332" s="8" t="e" cm="1">
        <f t="array" ref="F332">IF(_xll.DE(A332)&gt;0,_xll.MW(A332)/(602.2*_xll.DE(A332)),"")/$B332</f>
        <v>#VALUE!</v>
      </c>
      <c r="H332" s="4" t="s">
        <v>1546</v>
      </c>
      <c r="I332" s="1" t="e" cm="1">
        <f t="array" ref="I332">_xll.H($H332,25)/$B332</f>
        <v>#VALUE!</v>
      </c>
      <c r="J332" s="1" t="e" cm="1">
        <f t="array" ref="J332">_xll.S($H332,25)/$B332</f>
        <v>#VALUE!</v>
      </c>
      <c r="K332" s="1" t="e" cm="1">
        <f t="array" ref="K332">_xll.CP($H332,25)/$B332</f>
        <v>#VALUE!</v>
      </c>
      <c r="L332" s="8" t="e" cm="1">
        <f t="array" ref="L332">IF(_xll.DE(H332)&gt;0,_xll.MW(H332)/(602.2*_xll.DE(H332)),"")/B332</f>
        <v>#VALUE!</v>
      </c>
      <c r="N332" s="1" t="str">
        <f t="shared" si="65"/>
        <v/>
      </c>
      <c r="O332" s="1" t="str">
        <f t="shared" si="66"/>
        <v/>
      </c>
      <c r="Q332" s="1" t="str">
        <f t="shared" si="67"/>
        <v/>
      </c>
      <c r="R332" s="1" t="str">
        <f t="shared" si="68"/>
        <v/>
      </c>
      <c r="T332" s="1" t="str">
        <f t="shared" si="69"/>
        <v/>
      </c>
      <c r="U332" s="1" t="str">
        <f t="shared" si="70"/>
        <v/>
      </c>
      <c r="W332" s="8" t="str">
        <f t="shared" si="71"/>
        <v/>
      </c>
      <c r="X332" s="8" t="str">
        <f t="shared" si="72"/>
        <v/>
      </c>
    </row>
    <row r="333" spans="1:24">
      <c r="A333" s="1" t="s">
        <v>290</v>
      </c>
      <c r="B333" s="4">
        <v>1</v>
      </c>
      <c r="C333" s="1" cm="1">
        <f t="array" ref="C333">_xll.H($A333,25)/$B333</f>
        <v>-1247.6689787597657</v>
      </c>
      <c r="D333" s="1" cm="1">
        <f t="array" ref="D333">_xll.S($A333,25)/$B333</f>
        <v>355.64</v>
      </c>
      <c r="E333" s="1" cm="1">
        <f t="array" ref="E333">_xll.CP($A333,25)/$B333</f>
        <v>0</v>
      </c>
      <c r="F333" s="8" t="e" cm="1">
        <f t="array" ref="F333">IF(_xll.DE(A333)&gt;0,_xll.MW(A333)/(602.2*_xll.DE(A333)),"")/$B333</f>
        <v>#VALUE!</v>
      </c>
      <c r="H333" s="1" t="s">
        <v>1628</v>
      </c>
      <c r="I333" s="1" t="e" cm="1">
        <f t="array" ref="I333">_xll.H($H333,25)/$B333</f>
        <v>#VALUE!</v>
      </c>
      <c r="J333" s="1" t="e" cm="1">
        <f t="array" ref="J333">_xll.S($H333,25)/$B333</f>
        <v>#VALUE!</v>
      </c>
      <c r="K333" s="1" t="e" cm="1">
        <f t="array" ref="K333">_xll.CP($H333,25)/$B333</f>
        <v>#VALUE!</v>
      </c>
      <c r="L333" s="8" t="e" cm="1">
        <f t="array" ref="L333">IF(_xll.DE(H333)&gt;0,_xll.MW(H333)/(602.2*_xll.DE(H333)),"")/B333</f>
        <v>#VALUE!</v>
      </c>
      <c r="N333" s="1" t="str">
        <f t="shared" si="65"/>
        <v/>
      </c>
      <c r="O333" s="1" t="str">
        <f t="shared" si="66"/>
        <v/>
      </c>
      <c r="Q333" s="1" t="str">
        <f t="shared" si="67"/>
        <v/>
      </c>
      <c r="R333" s="1" t="str">
        <f t="shared" si="68"/>
        <v/>
      </c>
      <c r="T333" s="1" t="str">
        <f t="shared" si="69"/>
        <v/>
      </c>
      <c r="U333" s="1" t="str">
        <f t="shared" si="70"/>
        <v/>
      </c>
      <c r="W333" s="8" t="str">
        <f t="shared" si="71"/>
        <v/>
      </c>
      <c r="X333" s="8" t="str">
        <f t="shared" si="72"/>
        <v/>
      </c>
    </row>
    <row r="334" spans="1:24">
      <c r="A334" s="4" t="s">
        <v>90</v>
      </c>
      <c r="B334" s="4">
        <v>1</v>
      </c>
      <c r="C334" s="1" cm="1">
        <f t="array" ref="C334">_xll.H($A334,25)/$B334</f>
        <v>-1224.7000087890626</v>
      </c>
      <c r="D334" s="1" cm="1">
        <f t="array" ref="D334">_xll.S($A334,25)/$B334</f>
        <v>1128.400080078125</v>
      </c>
      <c r="E334" s="1" cm="1">
        <f t="array" ref="E334">_xll.CP($A334,25)/$B334</f>
        <v>0</v>
      </c>
      <c r="F334" s="8" t="e" cm="1">
        <f t="array" ref="F334">IF(_xll.DE(A334)&gt;0,_xll.MW(A334)/(602.2*_xll.DE(A334)),"")/$B334</f>
        <v>#VALUE!</v>
      </c>
      <c r="H334" s="4" t="s">
        <v>1547</v>
      </c>
      <c r="I334" s="1" t="e" cm="1">
        <f t="array" ref="I334">_xll.H($H334,25)/$B334</f>
        <v>#VALUE!</v>
      </c>
      <c r="J334" s="1" t="e" cm="1">
        <f t="array" ref="J334">_xll.S($H334,25)/$B334</f>
        <v>#VALUE!</v>
      </c>
      <c r="K334" s="1" t="e" cm="1">
        <f t="array" ref="K334">_xll.CP($H334,25)/$B334</f>
        <v>#VALUE!</v>
      </c>
      <c r="L334" s="8" t="e" cm="1">
        <f t="array" ref="L334">IF(_xll.DE(H334)&gt;0,_xll.MW(H334)/(602.2*_xll.DE(H334)),"")/B334</f>
        <v>#VALUE!</v>
      </c>
      <c r="N334" s="1" t="str">
        <f t="shared" si="65"/>
        <v/>
      </c>
      <c r="O334" s="1" t="str">
        <f t="shared" si="66"/>
        <v/>
      </c>
      <c r="Q334" s="1" t="str">
        <f t="shared" si="67"/>
        <v/>
      </c>
      <c r="R334" s="1" t="str">
        <f t="shared" si="68"/>
        <v/>
      </c>
      <c r="T334" s="1" t="str">
        <f t="shared" si="69"/>
        <v/>
      </c>
      <c r="U334" s="1" t="str">
        <f t="shared" si="70"/>
        <v/>
      </c>
      <c r="W334" s="8" t="str">
        <f t="shared" si="71"/>
        <v/>
      </c>
      <c r="X334" s="8" t="str">
        <f t="shared" si="72"/>
        <v/>
      </c>
    </row>
    <row r="335" spans="1:24">
      <c r="A335" s="4" t="s">
        <v>65</v>
      </c>
      <c r="B335" s="4">
        <v>1</v>
      </c>
      <c r="C335" s="1" cm="1">
        <f t="array" ref="C335">_xll.H($A335,25)/$B335</f>
        <v>-1161.5000043945313</v>
      </c>
      <c r="D335" s="1" cm="1">
        <f t="array" ref="D335">_xll.S($A335,25)/$B335</f>
        <v>-1951.0000427246096</v>
      </c>
      <c r="E335" s="1" cm="1">
        <f t="array" ref="E335">_xll.CP($A335,25)/$B335</f>
        <v>0</v>
      </c>
      <c r="F335" s="8" t="e" cm="1">
        <f t="array" ref="F335">IF(_xll.DE(A335)&gt;0,_xll.MW(A335)/(602.2*_xll.DE(A335)),"")/$B335</f>
        <v>#VALUE!</v>
      </c>
      <c r="H335" s="4" t="s">
        <v>1548</v>
      </c>
      <c r="I335" s="1" t="e" cm="1">
        <f t="array" ref="I335">_xll.H($H335,25)/$B335</f>
        <v>#VALUE!</v>
      </c>
      <c r="J335" s="1" t="e" cm="1">
        <f t="array" ref="J335">_xll.S($H335,25)/$B335</f>
        <v>#VALUE!</v>
      </c>
      <c r="K335" s="1" t="e" cm="1">
        <f t="array" ref="K335">_xll.CP($H335,25)/$B335</f>
        <v>#VALUE!</v>
      </c>
      <c r="L335" s="8" t="e" cm="1">
        <f t="array" ref="L335">IF(_xll.DE(H335)&gt;0,_xll.MW(H335)/(602.2*_xll.DE(H335)),"")/B335</f>
        <v>#VALUE!</v>
      </c>
      <c r="N335" s="1" t="str">
        <f t="shared" si="65"/>
        <v/>
      </c>
      <c r="O335" s="1" t="str">
        <f t="shared" si="66"/>
        <v/>
      </c>
      <c r="Q335" s="1" t="str">
        <f t="shared" si="67"/>
        <v/>
      </c>
      <c r="R335" s="1" t="str">
        <f t="shared" si="68"/>
        <v/>
      </c>
      <c r="T335" s="1" t="str">
        <f t="shared" si="69"/>
        <v/>
      </c>
      <c r="U335" s="1" t="str">
        <f t="shared" si="70"/>
        <v/>
      </c>
      <c r="W335" s="8" t="str">
        <f t="shared" si="71"/>
        <v/>
      </c>
      <c r="X335" s="8" t="str">
        <f t="shared" si="72"/>
        <v/>
      </c>
    </row>
    <row r="336" spans="1:24">
      <c r="A336" s="4" t="s">
        <v>31</v>
      </c>
      <c r="B336" s="4">
        <v>1</v>
      </c>
      <c r="C336" s="1" cm="1">
        <f t="array" ref="C336">_xll.H($A336,25)/$B336</f>
        <v>-1158.9680000000001</v>
      </c>
      <c r="D336" s="1" cm="1">
        <f t="array" ref="D336">_xll.S($A336,25)/$B336</f>
        <v>133.88800000000001</v>
      </c>
      <c r="E336" s="1" cm="1">
        <f t="array" ref="E336">_xll.CP($A336,25)/$B336</f>
        <v>0</v>
      </c>
      <c r="F336" s="8" t="e" cm="1">
        <f t="array" ref="F336">IF(_xll.DE(A336)&gt;0,_xll.MW(A336)/(602.2*_xll.DE(A336)),"")/$B336</f>
        <v>#VALUE!</v>
      </c>
      <c r="H336" s="4" t="s">
        <v>1549</v>
      </c>
      <c r="I336" s="1" t="e" cm="1">
        <f t="array" ref="I336">_xll.H($H336,25)/$B336</f>
        <v>#VALUE!</v>
      </c>
      <c r="J336" s="1" t="e" cm="1">
        <f t="array" ref="J336">_xll.S($H336,25)/$B336</f>
        <v>#VALUE!</v>
      </c>
      <c r="K336" s="1" t="e" cm="1">
        <f t="array" ref="K336">_xll.CP($H336,25)/$B336</f>
        <v>#VALUE!</v>
      </c>
      <c r="L336" s="8" t="e" cm="1">
        <f t="array" ref="L336">IF(_xll.DE(H336)&gt;0,_xll.MW(H336)/(602.2*_xll.DE(H336)),"")/B336</f>
        <v>#VALUE!</v>
      </c>
      <c r="N336" s="1" t="str">
        <f t="shared" si="65"/>
        <v/>
      </c>
      <c r="O336" s="1" t="str">
        <f t="shared" si="66"/>
        <v/>
      </c>
      <c r="Q336" s="1" t="str">
        <f t="shared" si="67"/>
        <v/>
      </c>
      <c r="R336" s="1" t="str">
        <f t="shared" si="68"/>
        <v/>
      </c>
      <c r="T336" s="1" t="str">
        <f t="shared" si="69"/>
        <v/>
      </c>
      <c r="U336" s="1" t="str">
        <f t="shared" si="70"/>
        <v/>
      </c>
      <c r="W336" s="8" t="str">
        <f t="shared" si="71"/>
        <v/>
      </c>
      <c r="X336" s="8" t="str">
        <f t="shared" si="72"/>
        <v/>
      </c>
    </row>
    <row r="337" spans="1:24">
      <c r="A337" s="4" t="s">
        <v>358</v>
      </c>
      <c r="B337" s="4">
        <v>1</v>
      </c>
      <c r="C337" s="1" cm="1">
        <f t="array" ref="C337">_xll.H($A337,25)/$B337</f>
        <v>-1132.0000463867189</v>
      </c>
      <c r="D337" s="1" cm="1">
        <f t="array" ref="D337">_xll.S($A337,25)/$B337</f>
        <v>255.00000762939453</v>
      </c>
      <c r="E337" s="1" cm="1">
        <f t="array" ref="E337">_xll.CP($A337,25)/$B337</f>
        <v>0</v>
      </c>
      <c r="F337" s="8" t="e" cm="1">
        <f t="array" ref="F337">IF(_xll.DE(A337)&gt;0,_xll.MW(A337)/(602.2*_xll.DE(A337)),"")/$B337</f>
        <v>#VALUE!</v>
      </c>
      <c r="H337" s="4" t="s">
        <v>1550</v>
      </c>
      <c r="I337" s="1" t="e" cm="1">
        <f t="array" ref="I337">_xll.H($H337,25)/$B337</f>
        <v>#VALUE!</v>
      </c>
      <c r="J337" s="1" t="e" cm="1">
        <f t="array" ref="J337">_xll.S($H337,25)/$B337</f>
        <v>#VALUE!</v>
      </c>
      <c r="K337" s="1" t="e" cm="1">
        <f t="array" ref="K337">_xll.CP($H337,25)/$B337</f>
        <v>#VALUE!</v>
      </c>
      <c r="L337" s="8" t="e" cm="1">
        <f t="array" ref="L337">IF(_xll.DE(H337)&gt;0,_xll.MW(H337)/(602.2*_xll.DE(H337)),"")/B337</f>
        <v>#VALUE!</v>
      </c>
      <c r="N337" s="1" t="str">
        <f t="shared" si="65"/>
        <v/>
      </c>
      <c r="O337" s="1" t="str">
        <f t="shared" si="66"/>
        <v/>
      </c>
      <c r="Q337" s="1" t="str">
        <f t="shared" si="67"/>
        <v/>
      </c>
      <c r="R337" s="1" t="str">
        <f t="shared" si="68"/>
        <v/>
      </c>
      <c r="T337" s="1" t="str">
        <f t="shared" si="69"/>
        <v/>
      </c>
      <c r="U337" s="1" t="str">
        <f t="shared" si="70"/>
        <v/>
      </c>
      <c r="W337" s="8" t="str">
        <f t="shared" si="71"/>
        <v/>
      </c>
      <c r="X337" s="8" t="str">
        <f t="shared" si="72"/>
        <v/>
      </c>
    </row>
    <row r="338" spans="1:24">
      <c r="A338" s="1" t="s">
        <v>419</v>
      </c>
      <c r="B338" s="4">
        <v>1</v>
      </c>
      <c r="C338" s="1" cm="1">
        <f t="array" ref="C338">_xll.H($A338,25)/$B338</f>
        <v>-1112.944</v>
      </c>
      <c r="D338" s="1" cm="1">
        <f t="array" ref="D338">_xll.S($A338,25)/$B338</f>
        <v>43.48431053161621</v>
      </c>
      <c r="E338" s="1" cm="1">
        <f t="array" ref="E338">_xll.CP($A338,25)/$B338</f>
        <v>0</v>
      </c>
      <c r="F338" s="8" t="e" cm="1">
        <f t="array" ref="F338">IF(_xll.DE(A338)&gt;0,_xll.MW(A338)/(602.2*_xll.DE(A338)),"")/$B338</f>
        <v>#VALUE!</v>
      </c>
      <c r="H338" s="1" t="s">
        <v>1629</v>
      </c>
      <c r="I338" s="1" t="e" cm="1">
        <f t="array" ref="I338">_xll.H($H338,25)/$B338</f>
        <v>#VALUE!</v>
      </c>
      <c r="J338" s="1" t="e" cm="1">
        <f t="array" ref="J338">_xll.S($H338,25)/$B338</f>
        <v>#VALUE!</v>
      </c>
      <c r="K338" s="1" t="e" cm="1">
        <f t="array" ref="K338">_xll.CP($H338,25)/$B338</f>
        <v>#VALUE!</v>
      </c>
      <c r="L338" s="8" t="e" cm="1">
        <f t="array" ref="L338">IF(_xll.DE(H338)&gt;0,_xll.MW(H338)/(602.2*_xll.DE(H338)),"")/B338</f>
        <v>#VALUE!</v>
      </c>
      <c r="N338" s="1" t="str">
        <f t="shared" si="65"/>
        <v/>
      </c>
      <c r="O338" s="1" t="str">
        <f t="shared" si="66"/>
        <v/>
      </c>
      <c r="Q338" s="1" t="str">
        <f t="shared" si="67"/>
        <v/>
      </c>
      <c r="R338" s="1" t="str">
        <f t="shared" si="68"/>
        <v/>
      </c>
      <c r="T338" s="1" t="str">
        <f t="shared" si="69"/>
        <v/>
      </c>
      <c r="U338" s="1" t="str">
        <f t="shared" si="70"/>
        <v/>
      </c>
      <c r="W338" s="8" t="str">
        <f t="shared" si="71"/>
        <v/>
      </c>
      <c r="X338" s="8" t="str">
        <f t="shared" si="72"/>
        <v/>
      </c>
    </row>
    <row r="339" spans="1:24">
      <c r="A339" s="4" t="s">
        <v>371</v>
      </c>
      <c r="B339" s="4">
        <v>1</v>
      </c>
      <c r="C339" s="1" cm="1">
        <f t="array" ref="C339">_xll.H($A339,25)/$B339</f>
        <v>-1110.9780256347656</v>
      </c>
      <c r="D339" s="1" cm="1">
        <f t="array" ref="D339">_xll.S($A339,25)/$B339</f>
        <v>156.9</v>
      </c>
      <c r="E339" s="1" cm="1">
        <f t="array" ref="E339">_xll.CP($A339,25)/$B339</f>
        <v>0</v>
      </c>
      <c r="F339" s="8" t="e" cm="1">
        <f t="array" ref="F339">IF(_xll.DE(A339)&gt;0,_xll.MW(A339)/(602.2*_xll.DE(A339)),"")/$B339</f>
        <v>#VALUE!</v>
      </c>
      <c r="H339" s="4" t="s">
        <v>1551</v>
      </c>
      <c r="I339" s="1" t="e" cm="1">
        <f t="array" ref="I339">_xll.H($H339,25)/$B339</f>
        <v>#VALUE!</v>
      </c>
      <c r="J339" s="1" t="e" cm="1">
        <f t="array" ref="J339">_xll.S($H339,25)/$B339</f>
        <v>#VALUE!</v>
      </c>
      <c r="K339" s="1" t="e" cm="1">
        <f t="array" ref="K339">_xll.CP($H339,25)/$B339</f>
        <v>#VALUE!</v>
      </c>
      <c r="L339" s="8" t="e" cm="1">
        <f t="array" ref="L339">IF(_xll.DE(H339)&gt;0,_xll.MW(H339)/(602.2*_xll.DE(H339)),"")/B339</f>
        <v>#VALUE!</v>
      </c>
      <c r="N339" s="1" t="str">
        <f t="shared" si="65"/>
        <v/>
      </c>
      <c r="O339" s="1" t="str">
        <f t="shared" si="66"/>
        <v/>
      </c>
      <c r="Q339" s="1" t="str">
        <f t="shared" si="67"/>
        <v/>
      </c>
      <c r="R339" s="1" t="str">
        <f t="shared" si="68"/>
        <v/>
      </c>
      <c r="T339" s="1" t="str">
        <f t="shared" si="69"/>
        <v/>
      </c>
      <c r="U339" s="1" t="str">
        <f t="shared" si="70"/>
        <v/>
      </c>
      <c r="W339" s="8" t="str">
        <f t="shared" si="71"/>
        <v/>
      </c>
      <c r="X339" s="8" t="str">
        <f t="shared" si="72"/>
        <v/>
      </c>
    </row>
    <row r="340" spans="1:24">
      <c r="A340" s="4" t="s">
        <v>157</v>
      </c>
      <c r="B340" s="4">
        <v>1</v>
      </c>
      <c r="C340" s="1" cm="1">
        <f t="array" ref="C340">_xll.H($A340,25)/$B340</f>
        <v>-1093.7000004882814</v>
      </c>
      <c r="D340" s="1" cm="1">
        <f t="array" ref="D340">_xll.S($A340,25)/$B340</f>
        <v>125.50000125122071</v>
      </c>
      <c r="E340" s="1" cm="1">
        <f t="array" ref="E340">_xll.CP($A340,25)/$B340</f>
        <v>0</v>
      </c>
      <c r="F340" s="8" t="e" cm="1">
        <f t="array" ref="F340">IF(_xll.DE(A340)&gt;0,_xll.MW(A340)/(602.2*_xll.DE(A340)),"")/$B340</f>
        <v>#VALUE!</v>
      </c>
      <c r="H340" s="4" t="s">
        <v>1552</v>
      </c>
      <c r="I340" s="1" t="e" cm="1">
        <f t="array" ref="I340">_xll.H($H340,25)/$B340</f>
        <v>#VALUE!</v>
      </c>
      <c r="J340" s="1" t="e" cm="1">
        <f t="array" ref="J340">_xll.S($H340,25)/$B340</f>
        <v>#VALUE!</v>
      </c>
      <c r="K340" s="1" t="e" cm="1">
        <f t="array" ref="K340">_xll.CP($H340,25)/$B340</f>
        <v>#VALUE!</v>
      </c>
      <c r="L340" s="8" t="e" cm="1">
        <f t="array" ref="L340">IF(_xll.DE(H340)&gt;0,_xll.MW(H340)/(602.2*_xll.DE(H340)),"")/B340</f>
        <v>#VALUE!</v>
      </c>
      <c r="N340" s="1" t="str">
        <f t="shared" si="65"/>
        <v/>
      </c>
      <c r="O340" s="1" t="str">
        <f t="shared" si="66"/>
        <v/>
      </c>
      <c r="Q340" s="1" t="str">
        <f t="shared" si="67"/>
        <v/>
      </c>
      <c r="R340" s="1" t="str">
        <f t="shared" si="68"/>
        <v/>
      </c>
      <c r="T340" s="1" t="str">
        <f t="shared" si="69"/>
        <v/>
      </c>
      <c r="U340" s="1" t="str">
        <f t="shared" si="70"/>
        <v/>
      </c>
      <c r="W340" s="8" t="str">
        <f t="shared" si="71"/>
        <v/>
      </c>
      <c r="X340" s="8" t="str">
        <f t="shared" si="72"/>
        <v/>
      </c>
    </row>
    <row r="341" spans="1:24">
      <c r="A341" s="4" t="s">
        <v>0</v>
      </c>
      <c r="B341" s="4">
        <v>1</v>
      </c>
      <c r="C341" s="1" cm="1">
        <f t="array" ref="C341">_xll.H($A341,25)/$B341</f>
        <v>-1082.8190212402344</v>
      </c>
      <c r="D341" s="1" cm="1">
        <f t="array" ref="D341">_xll.S($A341,25)/$B341</f>
        <v>61.375098617553711</v>
      </c>
      <c r="E341" s="1" cm="1">
        <f t="array" ref="E341">_xll.CP($A341,25)/$B341</f>
        <v>0</v>
      </c>
      <c r="F341" s="8" t="e" cm="1">
        <f t="array" ref="F341">IF(_xll.DE(A341)&gt;0,_xll.MW(A341)/(602.2*_xll.DE(A341)),"")/$B341</f>
        <v>#VALUE!</v>
      </c>
      <c r="H341" s="4" t="s">
        <v>1553</v>
      </c>
      <c r="I341" s="1" t="e" cm="1">
        <f t="array" ref="I341">_xll.H($H341,25)/$B341</f>
        <v>#VALUE!</v>
      </c>
      <c r="J341" s="1" t="e" cm="1">
        <f t="array" ref="J341">_xll.S($H341,25)/$B341</f>
        <v>#VALUE!</v>
      </c>
      <c r="K341" s="1" t="e" cm="1">
        <f t="array" ref="K341">_xll.CP($H341,25)/$B341</f>
        <v>#VALUE!</v>
      </c>
      <c r="L341" s="8" t="e" cm="1">
        <f t="array" ref="L341">IF(_xll.DE(H341)&gt;0,_xll.MW(H341)/(602.2*_xll.DE(H341)),"")/B341</f>
        <v>#VALUE!</v>
      </c>
      <c r="N341" s="1" t="str">
        <f t="shared" si="65"/>
        <v/>
      </c>
      <c r="O341" s="1" t="str">
        <f t="shared" si="66"/>
        <v/>
      </c>
      <c r="Q341" s="1" t="str">
        <f t="shared" si="67"/>
        <v/>
      </c>
      <c r="R341" s="1" t="str">
        <f t="shared" si="68"/>
        <v/>
      </c>
      <c r="T341" s="1" t="str">
        <f t="shared" si="69"/>
        <v/>
      </c>
      <c r="U341" s="1" t="str">
        <f t="shared" si="70"/>
        <v/>
      </c>
      <c r="W341" s="8" t="str">
        <f t="shared" si="71"/>
        <v/>
      </c>
      <c r="X341" s="8" t="str">
        <f t="shared" si="72"/>
        <v/>
      </c>
    </row>
    <row r="342" spans="1:24">
      <c r="A342" s="4" t="s">
        <v>412</v>
      </c>
      <c r="B342" s="4">
        <v>1</v>
      </c>
      <c r="C342" s="1" cm="1">
        <f t="array" ref="C342">_xll.H($A342,25)/$B342</f>
        <v>-1081.9820424804689</v>
      </c>
      <c r="D342" s="1" cm="1">
        <f t="array" ref="D342">_xll.S($A342,25)/$B342</f>
        <v>385.93630084228516</v>
      </c>
      <c r="E342" s="1" cm="1">
        <f t="array" ref="E342">_xll.CP($A342,25)/$B342</f>
        <v>0</v>
      </c>
      <c r="F342" s="8" t="e" cm="1">
        <f t="array" ref="F342">IF(_xll.DE(A342)&gt;0,_xll.MW(A342)/(602.2*_xll.DE(A342)),"")/$B342</f>
        <v>#VALUE!</v>
      </c>
      <c r="H342" s="4" t="s">
        <v>1554</v>
      </c>
      <c r="I342" s="1" t="e" cm="1">
        <f t="array" ref="I342">_xll.H($H342,25)/$B342</f>
        <v>#VALUE!</v>
      </c>
      <c r="J342" s="1" t="e" cm="1">
        <f t="array" ref="J342">_xll.S($H342,25)/$B342</f>
        <v>#VALUE!</v>
      </c>
      <c r="K342" s="1" t="e" cm="1">
        <f t="array" ref="K342">_xll.CP($H342,25)/$B342</f>
        <v>#VALUE!</v>
      </c>
      <c r="L342" s="8" t="e" cm="1">
        <f t="array" ref="L342">IF(_xll.DE(H342)&gt;0,_xll.MW(H342)/(602.2*_xll.DE(H342)),"")/B342</f>
        <v>#VALUE!</v>
      </c>
      <c r="N342" s="1" t="str">
        <f t="shared" si="65"/>
        <v/>
      </c>
      <c r="O342" s="1" t="str">
        <f t="shared" si="66"/>
        <v/>
      </c>
      <c r="Q342" s="1" t="str">
        <f t="shared" si="67"/>
        <v/>
      </c>
      <c r="R342" s="1" t="str">
        <f t="shared" si="68"/>
        <v/>
      </c>
      <c r="T342" s="1" t="str">
        <f t="shared" si="69"/>
        <v/>
      </c>
      <c r="U342" s="1" t="str">
        <f t="shared" si="70"/>
        <v/>
      </c>
      <c r="W342" s="8" t="str">
        <f t="shared" si="71"/>
        <v/>
      </c>
      <c r="X342" s="8" t="str">
        <f t="shared" si="72"/>
        <v/>
      </c>
    </row>
    <row r="343" spans="1:24">
      <c r="A343" s="4" t="s">
        <v>379</v>
      </c>
      <c r="B343" s="4">
        <v>1</v>
      </c>
      <c r="C343" s="1" cm="1">
        <f t="array" ref="C343">_xll.H($A343,25)/$B343</f>
        <v>-1048.0920638427735</v>
      </c>
      <c r="D343" s="1" cm="1">
        <f t="array" ref="D343">_xll.S($A343,25)/$B343</f>
        <v>275.37830169677733</v>
      </c>
      <c r="E343" s="1" cm="1">
        <f t="array" ref="E343">_xll.CP($A343,25)/$B343</f>
        <v>0</v>
      </c>
      <c r="F343" s="8" t="e" cm="1">
        <f t="array" ref="F343">IF(_xll.DE(A343)&gt;0,_xll.MW(A343)/(602.2*_xll.DE(A343)),"")/$B343</f>
        <v>#VALUE!</v>
      </c>
      <c r="H343" s="4" t="s">
        <v>1555</v>
      </c>
      <c r="I343" s="1" t="e" cm="1">
        <f t="array" ref="I343">_xll.H($H343,25)/$B343</f>
        <v>#VALUE!</v>
      </c>
      <c r="J343" s="1" t="e" cm="1">
        <f t="array" ref="J343">_xll.S($H343,25)/$B343</f>
        <v>#VALUE!</v>
      </c>
      <c r="K343" s="1" t="e" cm="1">
        <f t="array" ref="K343">_xll.CP($H343,25)/$B343</f>
        <v>#VALUE!</v>
      </c>
      <c r="L343" s="8" t="e" cm="1">
        <f t="array" ref="L343">IF(_xll.DE(H343)&gt;0,_xll.MW(H343)/(602.2*_xll.DE(H343)),"")/B343</f>
        <v>#VALUE!</v>
      </c>
      <c r="N343" s="1" t="str">
        <f t="shared" si="65"/>
        <v/>
      </c>
      <c r="O343" s="1" t="str">
        <f t="shared" si="66"/>
        <v/>
      </c>
      <c r="Q343" s="1" t="str">
        <f t="shared" si="67"/>
        <v/>
      </c>
      <c r="R343" s="1" t="str">
        <f t="shared" si="68"/>
        <v/>
      </c>
      <c r="T343" s="1" t="str">
        <f t="shared" si="69"/>
        <v/>
      </c>
      <c r="U343" s="1" t="str">
        <f t="shared" si="70"/>
        <v/>
      </c>
      <c r="W343" s="8" t="str">
        <f t="shared" si="71"/>
        <v/>
      </c>
      <c r="X343" s="8" t="str">
        <f t="shared" si="72"/>
        <v/>
      </c>
    </row>
    <row r="344" spans="1:24">
      <c r="A344" s="4" t="s">
        <v>38</v>
      </c>
      <c r="B344" s="4">
        <v>1</v>
      </c>
      <c r="C344" s="1" cm="1">
        <f t="array" ref="C344">_xll.H($A344,25)/$B344</f>
        <v>-1029.2640638427736</v>
      </c>
      <c r="D344" s="1" cm="1">
        <f t="array" ref="D344">_xll.S($A344,25)/$B344</f>
        <v>259.40798403930665</v>
      </c>
      <c r="E344" s="1" cm="1">
        <f t="array" ref="E344">_xll.CP($A344,25)/$B344</f>
        <v>0</v>
      </c>
      <c r="F344" s="8" t="e" cm="1">
        <f t="array" ref="F344">IF(_xll.DE(A344)&gt;0,_xll.MW(A344)/(602.2*_xll.DE(A344)),"")/$B344</f>
        <v>#VALUE!</v>
      </c>
      <c r="H344" s="4" t="s">
        <v>1556</v>
      </c>
      <c r="I344" s="1" t="e" cm="1">
        <f t="array" ref="I344">_xll.H($H344,25)/$B344</f>
        <v>#VALUE!</v>
      </c>
      <c r="J344" s="1" t="e" cm="1">
        <f t="array" ref="J344">_xll.S($H344,25)/$B344</f>
        <v>#VALUE!</v>
      </c>
      <c r="K344" s="1" t="e" cm="1">
        <f t="array" ref="K344">_xll.CP($H344,25)/$B344</f>
        <v>#VALUE!</v>
      </c>
      <c r="L344" s="8" t="e" cm="1">
        <f t="array" ref="L344">IF(_xll.DE(H344)&gt;0,_xll.MW(H344)/(602.2*_xll.DE(H344)),"")/B344</f>
        <v>#VALUE!</v>
      </c>
      <c r="N344" s="1" t="str">
        <f t="shared" si="65"/>
        <v/>
      </c>
      <c r="O344" s="1" t="str">
        <f t="shared" si="66"/>
        <v/>
      </c>
      <c r="Q344" s="1" t="str">
        <f t="shared" si="67"/>
        <v/>
      </c>
      <c r="R344" s="1" t="str">
        <f t="shared" si="68"/>
        <v/>
      </c>
      <c r="T344" s="1" t="str">
        <f t="shared" si="69"/>
        <v/>
      </c>
      <c r="U344" s="1" t="str">
        <f t="shared" si="70"/>
        <v/>
      </c>
      <c r="W344" s="8" t="str">
        <f t="shared" si="71"/>
        <v/>
      </c>
      <c r="X344" s="8" t="str">
        <f t="shared" si="72"/>
        <v/>
      </c>
    </row>
    <row r="345" spans="1:24">
      <c r="A345" s="1" t="s">
        <v>248</v>
      </c>
      <c r="B345" s="4">
        <v>1</v>
      </c>
      <c r="C345" s="1" cm="1">
        <f t="array" ref="C345">_xll.H($A345,25)/$B345</f>
        <v>-1028.8000545654297</v>
      </c>
      <c r="D345" s="1" cm="1">
        <f t="array" ref="D345">_xll.S($A345,25)/$B345</f>
        <v>180.00000726318359</v>
      </c>
      <c r="E345" s="1" cm="1">
        <f t="array" ref="E345">_xll.CP($A345,25)/$B345</f>
        <v>0</v>
      </c>
      <c r="F345" s="8" t="e" cm="1">
        <f t="array" ref="F345">IF(_xll.DE(A345)&gt;0,_xll.MW(A345)/(602.2*_xll.DE(A345)),"")/$B345</f>
        <v>#VALUE!</v>
      </c>
      <c r="H345" s="1" t="s">
        <v>1557</v>
      </c>
      <c r="I345" s="1" t="e" cm="1">
        <f t="array" ref="I345">_xll.H($H345,25)/$B345</f>
        <v>#VALUE!</v>
      </c>
      <c r="J345" s="1" t="e" cm="1">
        <f t="array" ref="J345">_xll.S($H345,25)/$B345</f>
        <v>#VALUE!</v>
      </c>
      <c r="K345" s="1" t="e" cm="1">
        <f t="array" ref="K345">_xll.CP($H345,25)/$B345</f>
        <v>#VALUE!</v>
      </c>
      <c r="L345" s="8" t="e" cm="1">
        <f t="array" ref="L345">IF(_xll.DE(H345)&gt;0,_xll.MW(H345)/(602.2*_xll.DE(H345)),"")/B345</f>
        <v>#VALUE!</v>
      </c>
      <c r="N345" s="1" t="str">
        <f t="shared" si="65"/>
        <v/>
      </c>
      <c r="O345" s="1" t="str">
        <f t="shared" si="66"/>
        <v/>
      </c>
      <c r="Q345" s="1" t="str">
        <f t="shared" si="67"/>
        <v/>
      </c>
      <c r="R345" s="1" t="str">
        <f t="shared" si="68"/>
        <v/>
      </c>
      <c r="T345" s="1" t="str">
        <f t="shared" si="69"/>
        <v/>
      </c>
      <c r="U345" s="1" t="str">
        <f t="shared" si="70"/>
        <v/>
      </c>
      <c r="W345" s="8" t="str">
        <f t="shared" si="71"/>
        <v/>
      </c>
      <c r="X345" s="8" t="str">
        <f t="shared" si="72"/>
        <v/>
      </c>
    </row>
    <row r="346" spans="1:24">
      <c r="A346" s="4" t="s">
        <v>89</v>
      </c>
      <c r="B346" s="4">
        <v>1</v>
      </c>
      <c r="C346" s="1" cm="1">
        <f t="array" ref="C346">_xll.H($A346,25)/$B346</f>
        <v>-1023.4059786376954</v>
      </c>
      <c r="D346" s="1" cm="1">
        <f t="array" ref="D346">_xll.S($A346,25)/$B346</f>
        <v>110.03919680786133</v>
      </c>
      <c r="E346" s="1" cm="1">
        <f t="array" ref="E346">_xll.CP($A346,25)/$B346</f>
        <v>0</v>
      </c>
      <c r="F346" s="8" t="e" cm="1">
        <f t="array" ref="F346">IF(_xll.DE(A346)&gt;0,_xll.MW(A346)/(602.2*_xll.DE(A346)),"")/$B346</f>
        <v>#VALUE!</v>
      </c>
      <c r="H346" s="4" t="s">
        <v>1630</v>
      </c>
      <c r="I346" s="1" t="e" cm="1">
        <f t="array" ref="I346">_xll.H($H346,25)/$B346</f>
        <v>#VALUE!</v>
      </c>
      <c r="J346" s="1" t="e" cm="1">
        <f t="array" ref="J346">_xll.S($H346,25)/$B346</f>
        <v>#VALUE!</v>
      </c>
      <c r="K346" s="1" t="e" cm="1">
        <f t="array" ref="K346">_xll.CP($H346,25)/$B346</f>
        <v>#VALUE!</v>
      </c>
      <c r="L346" s="8" t="e" cm="1">
        <f t="array" ref="L346">IF(_xll.DE(H346)&gt;0,_xll.MW(H346)/(602.2*_xll.DE(H346)),"")/B346</f>
        <v>#VALUE!</v>
      </c>
      <c r="N346" s="1" t="str">
        <f t="shared" si="65"/>
        <v/>
      </c>
      <c r="O346" s="1" t="str">
        <f t="shared" si="66"/>
        <v/>
      </c>
      <c r="Q346" s="1" t="str">
        <f t="shared" si="67"/>
        <v/>
      </c>
      <c r="R346" s="1" t="str">
        <f t="shared" si="68"/>
        <v/>
      </c>
      <c r="T346" s="1" t="str">
        <f t="shared" si="69"/>
        <v/>
      </c>
      <c r="U346" s="1" t="str">
        <f t="shared" si="70"/>
        <v/>
      </c>
      <c r="W346" s="8" t="str">
        <f t="shared" si="71"/>
        <v/>
      </c>
      <c r="X346" s="8" t="str">
        <f t="shared" si="72"/>
        <v/>
      </c>
    </row>
    <row r="347" spans="1:24">
      <c r="A347" s="4" t="s">
        <v>247</v>
      </c>
      <c r="B347" s="4">
        <v>1</v>
      </c>
      <c r="C347" s="1" cm="1">
        <f t="array" ref="C347">_xll.H($A347,25)/$B347</f>
        <v>-1011.6909573974609</v>
      </c>
      <c r="D347" s="1" cm="1">
        <f t="array" ref="D347">_xll.S($A347,25)/$B347</f>
        <v>97.487196807861338</v>
      </c>
      <c r="E347" s="1" cm="1">
        <f t="array" ref="E347">_xll.CP($A347,25)/$B347</f>
        <v>0</v>
      </c>
      <c r="F347" s="8" t="e" cm="1">
        <f t="array" ref="F347">IF(_xll.DE(A347)&gt;0,_xll.MW(A347)/(602.2*_xll.DE(A347)),"")/$B347</f>
        <v>#VALUE!</v>
      </c>
      <c r="H347" s="4" t="s">
        <v>1631</v>
      </c>
      <c r="I347" s="1" t="e" cm="1">
        <f t="array" ref="I347">_xll.H($H347,25)/$B347</f>
        <v>#VALUE!</v>
      </c>
      <c r="J347" s="1" t="e" cm="1">
        <f t="array" ref="J347">_xll.S($H347,25)/$B347</f>
        <v>#VALUE!</v>
      </c>
      <c r="K347" s="1" t="e" cm="1">
        <f t="array" ref="K347">_xll.CP($H347,25)/$B347</f>
        <v>#VALUE!</v>
      </c>
      <c r="L347" s="8" t="e" cm="1">
        <f t="array" ref="L347">IF(_xll.DE(H347)&gt;0,_xll.MW(H347)/(602.2*_xll.DE(H347)),"")/B347</f>
        <v>#VALUE!</v>
      </c>
      <c r="N347" s="1" t="str">
        <f t="shared" si="65"/>
        <v/>
      </c>
      <c r="O347" s="1" t="str">
        <f t="shared" si="66"/>
        <v/>
      </c>
      <c r="Q347" s="1" t="str">
        <f t="shared" si="67"/>
        <v/>
      </c>
      <c r="R347" s="1" t="str">
        <f t="shared" si="68"/>
        <v/>
      </c>
      <c r="T347" s="1" t="str">
        <f t="shared" si="69"/>
        <v/>
      </c>
      <c r="U347" s="1" t="str">
        <f t="shared" si="70"/>
        <v/>
      </c>
      <c r="W347" s="8" t="str">
        <f t="shared" si="71"/>
        <v/>
      </c>
      <c r="X347" s="8" t="str">
        <f t="shared" si="72"/>
        <v/>
      </c>
    </row>
    <row r="348" spans="1:24">
      <c r="A348" s="4" t="s">
        <v>390</v>
      </c>
      <c r="B348" s="4">
        <v>1</v>
      </c>
      <c r="C348" s="1" cm="1">
        <f t="array" ref="C348">_xll.H($A348,25)/$B348</f>
        <v>-1009.5990212402344</v>
      </c>
      <c r="D348" s="1" cm="1">
        <f t="array" ref="D348">_xll.S($A348,25)/$B348</f>
        <v>89.956000000000003</v>
      </c>
      <c r="E348" s="1" cm="1">
        <f t="array" ref="E348">_xll.CP($A348,25)/$B348</f>
        <v>0</v>
      </c>
      <c r="F348" s="8" t="e" cm="1">
        <f t="array" ref="F348">IF(_xll.DE(A348)&gt;0,_xll.MW(A348)/(602.2*_xll.DE(A348)),"")/$B348</f>
        <v>#VALUE!</v>
      </c>
      <c r="H348" s="4" t="s">
        <v>1558</v>
      </c>
      <c r="I348" s="1" t="e" cm="1">
        <f t="array" ref="I348">_xll.H($H348,25)/$B348</f>
        <v>#VALUE!</v>
      </c>
      <c r="J348" s="1" t="e" cm="1">
        <f t="array" ref="J348">_xll.S($H348,25)/$B348</f>
        <v>#VALUE!</v>
      </c>
      <c r="K348" s="1" t="e" cm="1">
        <f t="array" ref="K348">_xll.CP($H348,25)/$B348</f>
        <v>#VALUE!</v>
      </c>
      <c r="L348" s="8" t="e" cm="1">
        <f t="array" ref="L348">IF(_xll.DE(H348)&gt;0,_xll.MW(H348)/(602.2*_xll.DE(H348)),"")/B348</f>
        <v>#VALUE!</v>
      </c>
      <c r="N348" s="1" t="str">
        <f t="shared" si="65"/>
        <v/>
      </c>
      <c r="O348" s="1" t="str">
        <f t="shared" si="66"/>
        <v/>
      </c>
      <c r="Q348" s="1" t="str">
        <f t="shared" si="67"/>
        <v/>
      </c>
      <c r="R348" s="1" t="str">
        <f t="shared" si="68"/>
        <v/>
      </c>
      <c r="T348" s="1" t="str">
        <f t="shared" si="69"/>
        <v/>
      </c>
      <c r="U348" s="1" t="str">
        <f t="shared" si="70"/>
        <v/>
      </c>
      <c r="W348" s="8" t="str">
        <f t="shared" si="71"/>
        <v/>
      </c>
      <c r="X348" s="8" t="str">
        <f t="shared" si="72"/>
        <v/>
      </c>
    </row>
    <row r="349" spans="1:24">
      <c r="A349" s="4" t="s">
        <v>107</v>
      </c>
      <c r="B349" s="4">
        <v>1</v>
      </c>
      <c r="C349" s="1" cm="1">
        <f t="array" ref="C349">_xll.H($A349,25)/$B349</f>
        <v>-1003.5410443115235</v>
      </c>
      <c r="D349" s="1" cm="1">
        <f t="array" ref="D349">_xll.S($A349,25)/$B349</f>
        <v>194.13760638427735</v>
      </c>
      <c r="E349" s="1" cm="1">
        <f t="array" ref="E349">_xll.CP($A349,25)/$B349</f>
        <v>0</v>
      </c>
      <c r="F349" s="8" t="e" cm="1">
        <f t="array" ref="F349">IF(_xll.DE(A349)&gt;0,_xll.MW(A349)/(602.2*_xll.DE(A349)),"")/$B349</f>
        <v>#VALUE!</v>
      </c>
      <c r="H349" s="4" t="s">
        <v>1559</v>
      </c>
      <c r="I349" s="1" t="e" cm="1">
        <f t="array" ref="I349">_xll.H($H349,25)/$B349</f>
        <v>#VALUE!</v>
      </c>
      <c r="J349" s="1" t="e" cm="1">
        <f t="array" ref="J349">_xll.S($H349,25)/$B349</f>
        <v>#VALUE!</v>
      </c>
      <c r="K349" s="1" t="e" cm="1">
        <f t="array" ref="K349">_xll.CP($H349,25)/$B349</f>
        <v>#VALUE!</v>
      </c>
      <c r="L349" s="8" t="e" cm="1">
        <f t="array" ref="L349">IF(_xll.DE(H349)&gt;0,_xll.MW(H349)/(602.2*_xll.DE(H349)),"")/B349</f>
        <v>#VALUE!</v>
      </c>
      <c r="N349" s="1" t="str">
        <f t="shared" si="65"/>
        <v/>
      </c>
      <c r="O349" s="1" t="str">
        <f t="shared" si="66"/>
        <v/>
      </c>
      <c r="Q349" s="1" t="str">
        <f t="shared" si="67"/>
        <v/>
      </c>
      <c r="R349" s="1" t="str">
        <f t="shared" si="68"/>
        <v/>
      </c>
      <c r="T349" s="1" t="str">
        <f t="shared" si="69"/>
        <v/>
      </c>
      <c r="U349" s="1" t="str">
        <f t="shared" si="70"/>
        <v/>
      </c>
      <c r="W349" s="8" t="str">
        <f t="shared" si="71"/>
        <v/>
      </c>
      <c r="X349" s="8" t="str">
        <f t="shared" si="72"/>
        <v/>
      </c>
    </row>
    <row r="350" spans="1:24">
      <c r="A350" s="4" t="s">
        <v>223</v>
      </c>
      <c r="B350" s="4">
        <v>1</v>
      </c>
      <c r="C350" s="1" cm="1">
        <f t="array" ref="C350">_xll.H($A350,25)/$B350</f>
        <v>-998.72085107421879</v>
      </c>
      <c r="D350" s="1" cm="1">
        <f t="array" ref="D350">_xll.S($A350,25)/$B350</f>
        <v>75.311999999999998</v>
      </c>
      <c r="E350" s="1" cm="1">
        <f t="array" ref="E350">_xll.CP($A350,25)/$B350</f>
        <v>0</v>
      </c>
      <c r="F350" s="8" t="e" cm="1">
        <f t="array" ref="F350">IF(_xll.DE(A350)&gt;0,_xll.MW(A350)/(602.2*_xll.DE(A350)),"")/$B350</f>
        <v>#VALUE!</v>
      </c>
      <c r="H350" s="4" t="s">
        <v>1560</v>
      </c>
      <c r="I350" s="1" t="e" cm="1">
        <f t="array" ref="I350">_xll.H($H350,25)/$B350</f>
        <v>#VALUE!</v>
      </c>
      <c r="J350" s="1" t="e" cm="1">
        <f t="array" ref="J350">_xll.S($H350,25)/$B350</f>
        <v>#VALUE!</v>
      </c>
      <c r="K350" s="1" t="e" cm="1">
        <f t="array" ref="K350">_xll.CP($H350,25)/$B350</f>
        <v>#VALUE!</v>
      </c>
      <c r="L350" s="8" t="e" cm="1">
        <f t="array" ref="L350">IF(_xll.DE(H350)&gt;0,_xll.MW(H350)/(602.2*_xll.DE(H350)),"")/B350</f>
        <v>#VALUE!</v>
      </c>
      <c r="N350" s="1" t="str">
        <f t="shared" si="65"/>
        <v/>
      </c>
      <c r="O350" s="1" t="str">
        <f t="shared" si="66"/>
        <v/>
      </c>
      <c r="Q350" s="1" t="str">
        <f t="shared" si="67"/>
        <v/>
      </c>
      <c r="R350" s="1" t="str">
        <f t="shared" si="68"/>
        <v/>
      </c>
      <c r="T350" s="1" t="str">
        <f t="shared" si="69"/>
        <v/>
      </c>
      <c r="U350" s="1" t="str">
        <f t="shared" si="70"/>
        <v/>
      </c>
      <c r="W350" s="8" t="str">
        <f t="shared" si="71"/>
        <v/>
      </c>
      <c r="X350" s="8" t="str">
        <f t="shared" si="72"/>
        <v/>
      </c>
    </row>
    <row r="351" spans="1:24">
      <c r="A351" s="1" t="s">
        <v>2</v>
      </c>
      <c r="B351" s="4">
        <v>1</v>
      </c>
      <c r="C351" s="1" cm="1">
        <f t="array" ref="C351">_xll.H($A351,25)/$B351</f>
        <v>-991.00002526855474</v>
      </c>
      <c r="D351" s="1" cm="1">
        <f t="array" ref="D351">_xll.S($A351,25)/$B351</f>
        <v>100.416</v>
      </c>
      <c r="E351" s="1" cm="1">
        <f t="array" ref="E351">_xll.CP($A351,25)/$B351</f>
        <v>0</v>
      </c>
      <c r="F351" s="8" t="e" cm="1">
        <f t="array" ref="F351">IF(_xll.DE(A351)&gt;0,_xll.MW(A351)/(602.2*_xll.DE(A351)),"")/$B351</f>
        <v>#VALUE!</v>
      </c>
      <c r="H351" s="1" t="s">
        <v>1561</v>
      </c>
      <c r="I351" s="1" t="e" cm="1">
        <f t="array" ref="I351">_xll.H($H351,25)/$B351</f>
        <v>#VALUE!</v>
      </c>
      <c r="J351" s="1" t="e" cm="1">
        <f t="array" ref="J351">_xll.S($H351,25)/$B351</f>
        <v>#VALUE!</v>
      </c>
      <c r="K351" s="1" t="e" cm="1">
        <f t="array" ref="K351">_xll.CP($H351,25)/$B351</f>
        <v>#VALUE!</v>
      </c>
      <c r="L351" s="8" t="e" cm="1">
        <f t="array" ref="L351">IF(_xll.DE(H351)&gt;0,_xll.MW(H351)/(602.2*_xll.DE(H351)),"")/B351</f>
        <v>#VALUE!</v>
      </c>
      <c r="N351" s="1" t="str">
        <f t="shared" si="65"/>
        <v/>
      </c>
      <c r="O351" s="1" t="str">
        <f t="shared" si="66"/>
        <v/>
      </c>
      <c r="Q351" s="1" t="str">
        <f t="shared" si="67"/>
        <v/>
      </c>
      <c r="R351" s="1" t="str">
        <f t="shared" si="68"/>
        <v/>
      </c>
      <c r="T351" s="1" t="str">
        <f t="shared" si="69"/>
        <v/>
      </c>
      <c r="U351" s="1" t="str">
        <f t="shared" si="70"/>
        <v/>
      </c>
      <c r="W351" s="8" t="str">
        <f t="shared" si="71"/>
        <v/>
      </c>
      <c r="X351" s="8" t="str">
        <f t="shared" si="72"/>
        <v/>
      </c>
    </row>
    <row r="352" spans="1:24">
      <c r="A352" s="4" t="s">
        <v>83</v>
      </c>
      <c r="B352" s="4">
        <v>1</v>
      </c>
      <c r="C352" s="1" cm="1">
        <f t="array" ref="C352">_xll.H($A352,25)/$B352</f>
        <v>-990.3527872314454</v>
      </c>
      <c r="D352" s="1" cm="1">
        <f t="array" ref="D352">_xll.S($A352,25)/$B352</f>
        <v>104.60000000000001</v>
      </c>
      <c r="E352" s="1" cm="1">
        <f t="array" ref="E352">_xll.CP($A352,25)/$B352</f>
        <v>0</v>
      </c>
      <c r="F352" s="8" t="e" cm="1">
        <f t="array" ref="F352">IF(_xll.DE(A352)&gt;0,_xll.MW(A352)/(602.2*_xll.DE(A352)),"")/$B352</f>
        <v>#VALUE!</v>
      </c>
      <c r="H352" s="4" t="s">
        <v>1562</v>
      </c>
      <c r="I352" s="1" t="e" cm="1">
        <f t="array" ref="I352">_xll.H($H352,25)/$B352</f>
        <v>#VALUE!</v>
      </c>
      <c r="J352" s="1" t="e" cm="1">
        <f t="array" ref="J352">_xll.S($H352,25)/$B352</f>
        <v>#VALUE!</v>
      </c>
      <c r="K352" s="1" t="e" cm="1">
        <f t="array" ref="K352">_xll.CP($H352,25)/$B352</f>
        <v>#VALUE!</v>
      </c>
      <c r="L352" s="8" t="e" cm="1">
        <f t="array" ref="L352">IF(_xll.DE(H352)&gt;0,_xll.MW(H352)/(602.2*_xll.DE(H352)),"")/B352</f>
        <v>#VALUE!</v>
      </c>
      <c r="N352" s="1" t="str">
        <f t="shared" si="65"/>
        <v/>
      </c>
      <c r="O352" s="1" t="str">
        <f t="shared" si="66"/>
        <v/>
      </c>
      <c r="Q352" s="1" t="str">
        <f t="shared" si="67"/>
        <v/>
      </c>
      <c r="R352" s="1" t="str">
        <f t="shared" si="68"/>
        <v/>
      </c>
      <c r="T352" s="1" t="str">
        <f t="shared" si="69"/>
        <v/>
      </c>
      <c r="U352" s="1" t="str">
        <f t="shared" si="70"/>
        <v/>
      </c>
      <c r="W352" s="8" t="str">
        <f t="shared" si="71"/>
        <v/>
      </c>
      <c r="X352" s="8" t="str">
        <f t="shared" si="72"/>
        <v/>
      </c>
    </row>
    <row r="353" spans="1:24">
      <c r="A353" s="4" t="s">
        <v>46</v>
      </c>
      <c r="B353" s="4">
        <v>1</v>
      </c>
      <c r="C353" s="1" cm="1">
        <f t="array" ref="C353">_xll.H($A353,25)/$B353</f>
        <v>-987.2000395507813</v>
      </c>
      <c r="D353" s="1" cm="1">
        <f t="array" ref="D353">_xll.S($A353,25)/$B353</f>
        <v>79.496000000000009</v>
      </c>
      <c r="E353" s="1" cm="1">
        <f t="array" ref="E353">_xll.CP($A353,25)/$B353</f>
        <v>0</v>
      </c>
      <c r="F353" s="8" t="e" cm="1">
        <f t="array" ref="F353">IF(_xll.DE(A353)&gt;0,_xll.MW(A353)/(602.2*_xll.DE(A353)),"")/$B353</f>
        <v>#VALUE!</v>
      </c>
      <c r="H353" s="4" t="s">
        <v>1563</v>
      </c>
      <c r="I353" s="1" t="e" cm="1">
        <f t="array" ref="I353">_xll.H($H353,25)/$B353</f>
        <v>#VALUE!</v>
      </c>
      <c r="J353" s="1" t="e" cm="1">
        <f t="array" ref="J353">_xll.S($H353,25)/$B353</f>
        <v>#VALUE!</v>
      </c>
      <c r="K353" s="1" t="e" cm="1">
        <f t="array" ref="K353">_xll.CP($H353,25)/$B353</f>
        <v>#VALUE!</v>
      </c>
      <c r="L353" s="8" t="e" cm="1">
        <f t="array" ref="L353">IF(_xll.DE(H353)&gt;0,_xll.MW(H353)/(602.2*_xll.DE(H353)),"")/B353</f>
        <v>#VALUE!</v>
      </c>
      <c r="N353" s="1" t="str">
        <f t="shared" si="65"/>
        <v/>
      </c>
      <c r="O353" s="1" t="str">
        <f t="shared" si="66"/>
        <v/>
      </c>
      <c r="Q353" s="1" t="str">
        <f t="shared" si="67"/>
        <v/>
      </c>
      <c r="R353" s="1" t="str">
        <f t="shared" si="68"/>
        <v/>
      </c>
      <c r="T353" s="1" t="str">
        <f t="shared" si="69"/>
        <v/>
      </c>
      <c r="U353" s="1" t="str">
        <f t="shared" si="70"/>
        <v/>
      </c>
      <c r="W353" s="8" t="str">
        <f t="shared" si="71"/>
        <v/>
      </c>
      <c r="X353" s="8" t="str">
        <f t="shared" si="72"/>
        <v/>
      </c>
    </row>
    <row r="354" spans="1:24">
      <c r="A354" s="4" t="s">
        <v>242</v>
      </c>
      <c r="B354" s="4">
        <v>1</v>
      </c>
      <c r="C354" s="1" cm="1">
        <f t="array" ref="C354">_xll.H($A354,25)/$B354</f>
        <v>-985.00001757812504</v>
      </c>
      <c r="D354" s="1" cm="1">
        <f t="array" ref="D354">_xll.S($A354,25)/$B354</f>
        <v>100.416</v>
      </c>
      <c r="E354" s="1" cm="1">
        <f t="array" ref="E354">_xll.CP($A354,25)/$B354</f>
        <v>0</v>
      </c>
      <c r="F354" s="8" t="e" cm="1">
        <f t="array" ref="F354">IF(_xll.DE(A354)&gt;0,_xll.MW(A354)/(602.2*_xll.DE(A354)),"")/$B354</f>
        <v>#VALUE!</v>
      </c>
      <c r="H354" s="4" t="s">
        <v>1564</v>
      </c>
      <c r="I354" s="1" t="e" cm="1">
        <f t="array" ref="I354">_xll.H($H354,25)/$B354</f>
        <v>#VALUE!</v>
      </c>
      <c r="J354" s="1" t="e" cm="1">
        <f t="array" ref="J354">_xll.S($H354,25)/$B354</f>
        <v>#VALUE!</v>
      </c>
      <c r="K354" s="1" t="e" cm="1">
        <f t="array" ref="K354">_xll.CP($H354,25)/$B354</f>
        <v>#VALUE!</v>
      </c>
      <c r="L354" s="8" t="e" cm="1">
        <f t="array" ref="L354">IF(_xll.DE(H354)&gt;0,_xll.MW(H354)/(602.2*_xll.DE(H354)),"")/B354</f>
        <v>#VALUE!</v>
      </c>
      <c r="N354" s="1" t="str">
        <f t="shared" si="65"/>
        <v/>
      </c>
      <c r="O354" s="1" t="str">
        <f t="shared" si="66"/>
        <v/>
      </c>
      <c r="Q354" s="1" t="str">
        <f t="shared" si="67"/>
        <v/>
      </c>
      <c r="R354" s="1" t="str">
        <f t="shared" si="68"/>
        <v/>
      </c>
      <c r="T354" s="1" t="str">
        <f t="shared" si="69"/>
        <v/>
      </c>
      <c r="U354" s="1" t="str">
        <f t="shared" si="70"/>
        <v/>
      </c>
      <c r="W354" s="8" t="str">
        <f t="shared" si="71"/>
        <v/>
      </c>
      <c r="X354" s="8" t="str">
        <f t="shared" si="72"/>
        <v/>
      </c>
    </row>
    <row r="355" spans="1:24">
      <c r="A355" s="4" t="s">
        <v>68</v>
      </c>
      <c r="B355" s="4">
        <v>1</v>
      </c>
      <c r="C355" s="1" cm="1">
        <f t="array" ref="C355">_xll.H($A355,25)/$B355</f>
        <v>-984.49514892578134</v>
      </c>
      <c r="D355" s="1" cm="1">
        <f t="array" ref="D355">_xll.S($A355,25)/$B355</f>
        <v>100.416</v>
      </c>
      <c r="E355" s="1" cm="1">
        <f t="array" ref="E355">_xll.CP($A355,25)/$B355</f>
        <v>0</v>
      </c>
      <c r="F355" s="8" t="e" cm="1">
        <f t="array" ref="F355">IF(_xll.DE(A355)&gt;0,_xll.MW(A355)/(602.2*_xll.DE(A355)),"")/$B355</f>
        <v>#VALUE!</v>
      </c>
      <c r="H355" s="4" t="s">
        <v>1565</v>
      </c>
      <c r="I355" s="1" t="e" cm="1">
        <f t="array" ref="I355">_xll.H($H355,25)/$B355</f>
        <v>#VALUE!</v>
      </c>
      <c r="J355" s="1" t="e" cm="1">
        <f t="array" ref="J355">_xll.S($H355,25)/$B355</f>
        <v>#VALUE!</v>
      </c>
      <c r="K355" s="1" t="e" cm="1">
        <f t="array" ref="K355">_xll.CP($H355,25)/$B355</f>
        <v>#VALUE!</v>
      </c>
      <c r="L355" s="8" t="e" cm="1">
        <f t="array" ref="L355">IF(_xll.DE(H355)&gt;0,_xll.MW(H355)/(602.2*_xll.DE(H355)),"")/B355</f>
        <v>#VALUE!</v>
      </c>
      <c r="N355" s="1" t="str">
        <f t="shared" si="65"/>
        <v/>
      </c>
      <c r="O355" s="1" t="str">
        <f t="shared" si="66"/>
        <v/>
      </c>
      <c r="Q355" s="1" t="str">
        <f t="shared" si="67"/>
        <v/>
      </c>
      <c r="R355" s="1" t="str">
        <f t="shared" si="68"/>
        <v/>
      </c>
      <c r="T355" s="1" t="str">
        <f t="shared" si="69"/>
        <v/>
      </c>
      <c r="U355" s="1" t="str">
        <f t="shared" si="70"/>
        <v/>
      </c>
      <c r="W355" s="8" t="str">
        <f t="shared" si="71"/>
        <v/>
      </c>
      <c r="X355" s="8" t="str">
        <f t="shared" si="72"/>
        <v/>
      </c>
    </row>
    <row r="356" spans="1:24">
      <c r="A356" s="4" t="s">
        <v>62</v>
      </c>
      <c r="B356" s="4">
        <v>1</v>
      </c>
      <c r="C356" s="1" cm="1">
        <f t="array" ref="C356">_xll.H($A356,25)/$B356</f>
        <v>-977.79995727539063</v>
      </c>
      <c r="D356" s="1" cm="1">
        <f t="array" ref="D356">_xll.S($A356,25)/$B356</f>
        <v>-1360.5999499511722</v>
      </c>
      <c r="E356" s="1" cm="1">
        <f t="array" ref="E356">_xll.CP($A356,25)/$B356</f>
        <v>0</v>
      </c>
      <c r="F356" s="8" t="e" cm="1">
        <f t="array" ref="F356">IF(_xll.DE(A356)&gt;0,_xll.MW(A356)/(602.2*_xll.DE(A356)),"")/$B356</f>
        <v>#VALUE!</v>
      </c>
      <c r="H356" s="4" t="s">
        <v>1566</v>
      </c>
      <c r="I356" s="1" t="e" cm="1">
        <f t="array" ref="I356">_xll.H($H356,25)/$B356</f>
        <v>#VALUE!</v>
      </c>
      <c r="J356" s="1" t="e" cm="1">
        <f t="array" ref="J356">_xll.S($H356,25)/$B356</f>
        <v>#VALUE!</v>
      </c>
      <c r="K356" s="1" t="e" cm="1">
        <f t="array" ref="K356">_xll.CP($H356,25)/$B356</f>
        <v>#VALUE!</v>
      </c>
      <c r="L356" s="8" t="e" cm="1">
        <f t="array" ref="L356">IF(_xll.DE(H356)&gt;0,_xll.MW(H356)/(602.2*_xll.DE(H356)),"")/B356</f>
        <v>#VALUE!</v>
      </c>
      <c r="N356" s="1" t="str">
        <f t="shared" si="65"/>
        <v/>
      </c>
      <c r="O356" s="1" t="str">
        <f t="shared" si="66"/>
        <v/>
      </c>
      <c r="Q356" s="1" t="str">
        <f t="shared" si="67"/>
        <v/>
      </c>
      <c r="R356" s="1" t="str">
        <f t="shared" si="68"/>
        <v/>
      </c>
      <c r="T356" s="1" t="str">
        <f t="shared" si="69"/>
        <v/>
      </c>
      <c r="U356" s="1" t="str">
        <f t="shared" si="70"/>
        <v/>
      </c>
      <c r="W356" s="8" t="str">
        <f t="shared" si="71"/>
        <v/>
      </c>
      <c r="X356" s="8" t="str">
        <f t="shared" si="72"/>
        <v/>
      </c>
    </row>
    <row r="357" spans="1:24">
      <c r="A357" s="4" t="s">
        <v>179</v>
      </c>
      <c r="B357" s="4">
        <v>1</v>
      </c>
      <c r="C357" s="1" cm="1">
        <f t="array" ref="C357">_xll.H($A357,25)/$B357</f>
        <v>-974.87200000000007</v>
      </c>
      <c r="D357" s="1" cm="1">
        <f t="array" ref="D357">_xll.S($A357,25)/$B357</f>
        <v>146.44</v>
      </c>
      <c r="E357" s="1" cm="1">
        <f t="array" ref="E357">_xll.CP($A357,25)/$B357</f>
        <v>0</v>
      </c>
      <c r="F357" s="8" t="e" cm="1">
        <f t="array" ref="F357">IF(_xll.DE(A357)&gt;0,_xll.MW(A357)/(602.2*_xll.DE(A357)),"")/$B357</f>
        <v>#VALUE!</v>
      </c>
      <c r="H357" s="4" t="s">
        <v>1567</v>
      </c>
      <c r="I357" s="1" cm="1">
        <f t="array" ref="I357">_xll.H($H357,25)/$B357</f>
        <v>-616.69999560546876</v>
      </c>
      <c r="J357" s="1" cm="1">
        <f t="array" ref="J357">_xll.S($H357,25)/$B357</f>
        <v>217.14959042358399</v>
      </c>
      <c r="K357" s="1" cm="1">
        <f t="array" ref="K357">_xll.CP($H357,25)/$B357</f>
        <v>0</v>
      </c>
      <c r="L357" s="8" t="e" cm="1">
        <f t="array" ref="L357">IF(_xll.DE(H357)&gt;0,_xll.MW(H357)/(602.2*_xll.DE(H357)),"")/B357</f>
        <v>#VALUE!</v>
      </c>
      <c r="N357" s="1">
        <f t="shared" si="65"/>
        <v>146.44</v>
      </c>
      <c r="O357" s="1">
        <f t="shared" si="66"/>
        <v>217.14959042358399</v>
      </c>
      <c r="Q357" s="1">
        <f t="shared" si="67"/>
        <v>-974.87200000000007</v>
      </c>
      <c r="R357" s="1">
        <f t="shared" si="68"/>
        <v>-616.69999560546876</v>
      </c>
      <c r="T357" s="1">
        <f t="shared" si="69"/>
        <v>0</v>
      </c>
      <c r="U357" s="1">
        <f t="shared" si="70"/>
        <v>0</v>
      </c>
      <c r="W357" s="8" t="str">
        <f t="shared" si="71"/>
        <v/>
      </c>
      <c r="X357" s="8" t="str">
        <f t="shared" si="72"/>
        <v/>
      </c>
    </row>
    <row r="358" spans="1:24">
      <c r="A358" s="4" t="s">
        <v>170</v>
      </c>
      <c r="B358" s="4">
        <v>1</v>
      </c>
      <c r="C358" s="1" cm="1">
        <f t="array" ref="C358">_xll.H($A358,25)/$B358</f>
        <v>-974.03521276855474</v>
      </c>
      <c r="D358" s="1" cm="1">
        <f t="array" ref="D358">_xll.S($A358,25)/$B358</f>
        <v>147.27678723144533</v>
      </c>
      <c r="E358" s="1" cm="1">
        <f t="array" ref="E358">_xll.CP($A358,25)/$B358</f>
        <v>0</v>
      </c>
      <c r="F358" s="8" t="e" cm="1">
        <f t="array" ref="F358">IF(_xll.DE(A358)&gt;0,_xll.MW(A358)/(602.2*_xll.DE(A358)),"")/$B358</f>
        <v>#VALUE!</v>
      </c>
      <c r="H358" s="4" t="s">
        <v>1568</v>
      </c>
      <c r="I358" s="1" t="e" cm="1">
        <f t="array" ref="I358">_xll.H($H358,25)/$B358</f>
        <v>#VALUE!</v>
      </c>
      <c r="J358" s="1" t="e" cm="1">
        <f t="array" ref="J358">_xll.S($H358,25)/$B358</f>
        <v>#VALUE!</v>
      </c>
      <c r="K358" s="1" t="e" cm="1">
        <f t="array" ref="K358">_xll.CP($H358,25)/$B358</f>
        <v>#VALUE!</v>
      </c>
      <c r="L358" s="8" t="e" cm="1">
        <f t="array" ref="L358">IF(_xll.DE(H358)&gt;0,_xll.MW(H358)/(602.2*_xll.DE(H358)),"")/B358</f>
        <v>#VALUE!</v>
      </c>
      <c r="N358" s="1" t="str">
        <f t="shared" si="65"/>
        <v/>
      </c>
      <c r="O358" s="1" t="str">
        <f t="shared" si="66"/>
        <v/>
      </c>
      <c r="Q358" s="1" t="str">
        <f t="shared" si="67"/>
        <v/>
      </c>
      <c r="R358" s="1" t="str">
        <f t="shared" si="68"/>
        <v/>
      </c>
      <c r="T358" s="1" t="str">
        <f t="shared" si="69"/>
        <v/>
      </c>
      <c r="U358" s="1" t="str">
        <f t="shared" si="70"/>
        <v/>
      </c>
      <c r="W358" s="8" t="str">
        <f t="shared" si="71"/>
        <v/>
      </c>
      <c r="X358" s="8" t="str">
        <f t="shared" si="72"/>
        <v/>
      </c>
    </row>
    <row r="359" spans="1:24">
      <c r="A359" s="4" t="s">
        <v>411</v>
      </c>
      <c r="B359" s="4">
        <v>1</v>
      </c>
      <c r="C359" s="1" cm="1">
        <f t="array" ref="C359">_xll.H($A359,25)/$B359</f>
        <v>-967.75921276855468</v>
      </c>
      <c r="D359" s="1" cm="1">
        <f t="array" ref="D359">_xll.S($A359,25)/$B359</f>
        <v>251.04000000000002</v>
      </c>
      <c r="E359" s="1" cm="1">
        <f t="array" ref="E359">_xll.CP($A359,25)/$B359</f>
        <v>0</v>
      </c>
      <c r="F359" s="8" t="e" cm="1">
        <f t="array" ref="F359">IF(_xll.DE(A359)&gt;0,_xll.MW(A359)/(602.2*_xll.DE(A359)),"")/$B359</f>
        <v>#VALUE!</v>
      </c>
      <c r="H359" s="4" t="s">
        <v>1569</v>
      </c>
      <c r="I359" s="1" t="e" cm="1">
        <f t="array" ref="I359">_xll.H($H359,25)/$B359</f>
        <v>#VALUE!</v>
      </c>
      <c r="J359" s="1" t="e" cm="1">
        <f t="array" ref="J359">_xll.S($H359,25)/$B359</f>
        <v>#VALUE!</v>
      </c>
      <c r="K359" s="1" t="e" cm="1">
        <f t="array" ref="K359">_xll.CP($H359,25)/$B359</f>
        <v>#VALUE!</v>
      </c>
      <c r="L359" s="8" t="e" cm="1">
        <f t="array" ref="L359">IF(_xll.DE(H359)&gt;0,_xll.MW(H359)/(602.2*_xll.DE(H359)),"")/B359</f>
        <v>#VALUE!</v>
      </c>
      <c r="N359" s="1" t="str">
        <f t="shared" si="65"/>
        <v/>
      </c>
      <c r="O359" s="1" t="str">
        <f t="shared" si="66"/>
        <v/>
      </c>
      <c r="Q359" s="1" t="str">
        <f t="shared" si="67"/>
        <v/>
      </c>
      <c r="R359" s="1" t="str">
        <f t="shared" si="68"/>
        <v/>
      </c>
      <c r="T359" s="1" t="str">
        <f t="shared" si="69"/>
        <v/>
      </c>
      <c r="U359" s="1" t="str">
        <f t="shared" si="70"/>
        <v/>
      </c>
      <c r="W359" s="8" t="str">
        <f t="shared" si="71"/>
        <v/>
      </c>
      <c r="X359" s="8" t="str">
        <f t="shared" si="72"/>
        <v/>
      </c>
    </row>
    <row r="360" spans="1:24">
      <c r="A360" s="1" t="s">
        <v>209</v>
      </c>
      <c r="B360" s="4">
        <v>1</v>
      </c>
      <c r="C360" s="1" cm="1">
        <f t="array" ref="C360">_xll.H($A360,25)/$B360</f>
        <v>-967.29999169921882</v>
      </c>
      <c r="D360" s="1" cm="1">
        <f t="array" ref="D360">_xll.S($A360,25)/$B360</f>
        <v>213.39999261474611</v>
      </c>
      <c r="E360" s="1" cm="1">
        <f t="array" ref="E360">_xll.CP($A360,25)/$B360</f>
        <v>0</v>
      </c>
      <c r="F360" s="8" t="e" cm="1">
        <f t="array" ref="F360">IF(_xll.DE(A360)&gt;0,_xll.MW(A360)/(602.2*_xll.DE(A360)),"")/$B360</f>
        <v>#VALUE!</v>
      </c>
      <c r="H360" s="1" t="s">
        <v>1570</v>
      </c>
      <c r="I360" s="1" t="e" cm="1">
        <f t="array" ref="I360">_xll.H($H360,25)/$B360</f>
        <v>#VALUE!</v>
      </c>
      <c r="J360" s="1" t="e" cm="1">
        <f t="array" ref="J360">_xll.S($H360,25)/$B360</f>
        <v>#VALUE!</v>
      </c>
      <c r="K360" s="1" t="e" cm="1">
        <f t="array" ref="K360">_xll.CP($H360,25)/$B360</f>
        <v>#VALUE!</v>
      </c>
      <c r="L360" s="8" t="e" cm="1">
        <f t="array" ref="L360">IF(_xll.DE(H360)&gt;0,_xll.MW(H360)/(602.2*_xll.DE(H360)),"")/B360</f>
        <v>#VALUE!</v>
      </c>
      <c r="N360" s="1" t="str">
        <f t="shared" si="65"/>
        <v/>
      </c>
      <c r="O360" s="1" t="str">
        <f t="shared" si="66"/>
        <v/>
      </c>
      <c r="Q360" s="1" t="str">
        <f t="shared" si="67"/>
        <v/>
      </c>
      <c r="R360" s="1" t="str">
        <f t="shared" si="68"/>
        <v/>
      </c>
      <c r="T360" s="1" t="str">
        <f t="shared" si="69"/>
        <v/>
      </c>
      <c r="U360" s="1" t="str">
        <f t="shared" si="70"/>
        <v/>
      </c>
      <c r="W360" s="8" t="str">
        <f t="shared" si="71"/>
        <v/>
      </c>
      <c r="X360" s="8" t="str">
        <f t="shared" si="72"/>
        <v/>
      </c>
    </row>
    <row r="361" spans="1:24">
      <c r="A361" s="4" t="s">
        <v>80</v>
      </c>
      <c r="B361" s="4">
        <v>1</v>
      </c>
      <c r="C361" s="1" cm="1">
        <f t="array" ref="C361">_xll.H($A361,25)/$B361</f>
        <v>-966.33666809082035</v>
      </c>
      <c r="D361" s="1" cm="1">
        <f t="array" ref="D361">_xll.S($A361,25)/$B361</f>
        <v>144.34800000000001</v>
      </c>
      <c r="E361" s="1" cm="1">
        <f t="array" ref="E361">_xll.CP($A361,25)/$B361</f>
        <v>0</v>
      </c>
      <c r="F361" s="8" t="e" cm="1">
        <f t="array" ref="F361">IF(_xll.DE(A361)&gt;0,_xll.MW(A361)/(602.2*_xll.DE(A361)),"")/$B361</f>
        <v>#VALUE!</v>
      </c>
      <c r="H361" s="4" t="s">
        <v>1571</v>
      </c>
      <c r="I361" s="1" t="e" cm="1">
        <f t="array" ref="I361">_xll.H($H361,25)/$B361</f>
        <v>#VALUE!</v>
      </c>
      <c r="J361" s="1" t="e" cm="1">
        <f t="array" ref="J361">_xll.S($H361,25)/$B361</f>
        <v>#VALUE!</v>
      </c>
      <c r="K361" s="1" t="e" cm="1">
        <f t="array" ref="K361">_xll.CP($H361,25)/$B361</f>
        <v>#VALUE!</v>
      </c>
      <c r="L361" s="8" t="e" cm="1">
        <f t="array" ref="L361">IF(_xll.DE(H361)&gt;0,_xll.MW(H361)/(602.2*_xll.DE(H361)),"")/B361</f>
        <v>#VALUE!</v>
      </c>
      <c r="N361" s="1" t="str">
        <f t="shared" si="65"/>
        <v/>
      </c>
      <c r="O361" s="1" t="str">
        <f t="shared" si="66"/>
        <v/>
      </c>
      <c r="Q361" s="1" t="str">
        <f t="shared" si="67"/>
        <v/>
      </c>
      <c r="R361" s="1" t="str">
        <f t="shared" si="68"/>
        <v/>
      </c>
      <c r="T361" s="1" t="str">
        <f t="shared" si="69"/>
        <v/>
      </c>
      <c r="U361" s="1" t="str">
        <f t="shared" si="70"/>
        <v/>
      </c>
      <c r="W361" s="8" t="str">
        <f t="shared" si="71"/>
        <v/>
      </c>
      <c r="X361" s="8" t="str">
        <f t="shared" si="72"/>
        <v/>
      </c>
    </row>
    <row r="362" spans="1:24">
      <c r="A362" s="1" t="s">
        <v>59</v>
      </c>
      <c r="B362" s="4">
        <v>1</v>
      </c>
      <c r="C362" s="1" cm="1">
        <f t="array" ref="C362">_xll.H($A362,25)/$B362</f>
        <v>-963.20000878906251</v>
      </c>
      <c r="D362" s="1" cm="1">
        <f t="array" ref="D362">_xll.S($A362,25)/$B362</f>
        <v>104.99999891662597</v>
      </c>
      <c r="E362" s="1" cm="1">
        <f t="array" ref="E362">_xll.CP($A362,25)/$B362</f>
        <v>0</v>
      </c>
      <c r="F362" s="8" t="e" cm="1">
        <f t="array" ref="F362">IF(_xll.DE(A362)&gt;0,_xll.MW(A362)/(602.2*_xll.DE(A362)),"")/$B362</f>
        <v>#VALUE!</v>
      </c>
      <c r="H362" s="1" t="s">
        <v>1572</v>
      </c>
      <c r="I362" s="1" t="e" cm="1">
        <f t="array" ref="I362">_xll.H($H362,25)/$B362</f>
        <v>#VALUE!</v>
      </c>
      <c r="J362" s="1" t="e" cm="1">
        <f t="array" ref="J362">_xll.S($H362,25)/$B362</f>
        <v>#VALUE!</v>
      </c>
      <c r="K362" s="1" t="e" cm="1">
        <f t="array" ref="K362">_xll.CP($H362,25)/$B362</f>
        <v>#VALUE!</v>
      </c>
      <c r="L362" s="8" t="e" cm="1">
        <f t="array" ref="L362">IF(_xll.DE(H362)&gt;0,_xll.MW(H362)/(602.2*_xll.DE(H362)),"")/B362</f>
        <v>#VALUE!</v>
      </c>
      <c r="N362" s="1" t="str">
        <f t="shared" si="65"/>
        <v/>
      </c>
      <c r="O362" s="1" t="str">
        <f t="shared" si="66"/>
        <v/>
      </c>
      <c r="Q362" s="1" t="str">
        <f t="shared" si="67"/>
        <v/>
      </c>
      <c r="R362" s="1" t="str">
        <f t="shared" si="68"/>
        <v/>
      </c>
      <c r="T362" s="1" t="str">
        <f t="shared" si="69"/>
        <v/>
      </c>
      <c r="U362" s="1" t="str">
        <f t="shared" si="70"/>
        <v/>
      </c>
      <c r="W362" s="8" t="str">
        <f t="shared" si="71"/>
        <v/>
      </c>
      <c r="X362" s="8" t="str">
        <f t="shared" si="72"/>
        <v/>
      </c>
    </row>
    <row r="363" spans="1:24">
      <c r="A363" s="4" t="s">
        <v>207</v>
      </c>
      <c r="B363" s="4">
        <v>1</v>
      </c>
      <c r="C363" s="1" cm="1">
        <f t="array" ref="C363">_xll.H($A363,25)/$B363</f>
        <v>-962.00002001953123</v>
      </c>
      <c r="D363" s="1" cm="1">
        <f t="array" ref="D363">_xll.S($A363,25)/$B363</f>
        <v>87.864000000000004</v>
      </c>
      <c r="E363" s="1" cm="1">
        <f t="array" ref="E363">_xll.CP($A363,25)/$B363</f>
        <v>0</v>
      </c>
      <c r="F363" s="8" t="e" cm="1">
        <f t="array" ref="F363">IF(_xll.DE(A363)&gt;0,_xll.MW(A363)/(602.2*_xll.DE(A363)),"")/$B363</f>
        <v>#VALUE!</v>
      </c>
      <c r="H363" s="4" t="s">
        <v>1573</v>
      </c>
      <c r="I363" s="1" t="e" cm="1">
        <f t="array" ref="I363">_xll.H($H363,25)/$B363</f>
        <v>#VALUE!</v>
      </c>
      <c r="J363" s="1" t="e" cm="1">
        <f t="array" ref="J363">_xll.S($H363,25)/$B363</f>
        <v>#VALUE!</v>
      </c>
      <c r="K363" s="1" t="e" cm="1">
        <f t="array" ref="K363">_xll.CP($H363,25)/$B363</f>
        <v>#VALUE!</v>
      </c>
      <c r="L363" s="8" t="e" cm="1">
        <f t="array" ref="L363">IF(_xll.DE(H363)&gt;0,_xll.MW(H363)/(602.2*_xll.DE(H363)),"")/B363</f>
        <v>#VALUE!</v>
      </c>
      <c r="N363" s="1" t="str">
        <f t="shared" si="65"/>
        <v/>
      </c>
      <c r="O363" s="1" t="str">
        <f t="shared" si="66"/>
        <v/>
      </c>
      <c r="Q363" s="1" t="str">
        <f t="shared" si="67"/>
        <v/>
      </c>
      <c r="R363" s="1" t="str">
        <f t="shared" si="68"/>
        <v/>
      </c>
      <c r="T363" s="1" t="str">
        <f t="shared" si="69"/>
        <v/>
      </c>
      <c r="U363" s="1" t="str">
        <f t="shared" si="70"/>
        <v/>
      </c>
      <c r="W363" s="8" t="str">
        <f t="shared" si="71"/>
        <v/>
      </c>
      <c r="X363" s="8" t="str">
        <f t="shared" si="72"/>
        <v/>
      </c>
    </row>
    <row r="364" spans="1:24">
      <c r="A364" s="4" t="s">
        <v>175</v>
      </c>
      <c r="B364" s="4">
        <v>1</v>
      </c>
      <c r="C364" s="1" cm="1">
        <f t="array" ref="C364">_xll.H($A364,25)/$B364</f>
        <v>-958.42891064453124</v>
      </c>
      <c r="D364" s="1" cm="1">
        <f t="array" ref="D364">_xll.S($A364,25)/$B364</f>
        <v>146.85839361572266</v>
      </c>
      <c r="E364" s="1" cm="1">
        <f t="array" ref="E364">_xll.CP($A364,25)/$B364</f>
        <v>0</v>
      </c>
      <c r="F364" s="8" t="e" cm="1">
        <f t="array" ref="F364">IF(_xll.DE(A364)&gt;0,_xll.MW(A364)/(602.2*_xll.DE(A364)),"")/$B364</f>
        <v>#VALUE!</v>
      </c>
      <c r="H364" s="4" t="s">
        <v>1574</v>
      </c>
      <c r="I364" s="1" t="e" cm="1">
        <f t="array" ref="I364">_xll.H($H364,25)/$B364</f>
        <v>#VALUE!</v>
      </c>
      <c r="J364" s="1" t="e" cm="1">
        <f t="array" ref="J364">_xll.S($H364,25)/$B364</f>
        <v>#VALUE!</v>
      </c>
      <c r="K364" s="1" t="e" cm="1">
        <f t="array" ref="K364">_xll.CP($H364,25)/$B364</f>
        <v>#VALUE!</v>
      </c>
      <c r="L364" s="8" t="e" cm="1">
        <f t="array" ref="L364">IF(_xll.DE(H364)&gt;0,_xll.MW(H364)/(602.2*_xll.DE(H364)),"")/B364</f>
        <v>#VALUE!</v>
      </c>
      <c r="N364" s="1" t="str">
        <f t="shared" si="65"/>
        <v/>
      </c>
      <c r="O364" s="1" t="str">
        <f t="shared" si="66"/>
        <v/>
      </c>
      <c r="Q364" s="1" t="str">
        <f t="shared" si="67"/>
        <v/>
      </c>
      <c r="R364" s="1" t="str">
        <f t="shared" si="68"/>
        <v/>
      </c>
      <c r="T364" s="1" t="str">
        <f t="shared" si="69"/>
        <v/>
      </c>
      <c r="U364" s="1" t="str">
        <f t="shared" si="70"/>
        <v/>
      </c>
      <c r="W364" s="8" t="str">
        <f t="shared" si="71"/>
        <v/>
      </c>
      <c r="X364" s="8" t="str">
        <f t="shared" si="72"/>
        <v/>
      </c>
    </row>
    <row r="365" spans="1:24">
      <c r="A365" s="1" t="s">
        <v>360</v>
      </c>
      <c r="B365" s="4">
        <v>1</v>
      </c>
      <c r="C365" s="1" cm="1">
        <f t="array" ref="C365">_xll.H($A365,25)/$B365</f>
        <v>-917.55121276855471</v>
      </c>
      <c r="D365" s="1" cm="1">
        <f t="array" ref="D365">_xll.S($A365,25)/$B365</f>
        <v>204.07880404663086</v>
      </c>
      <c r="E365" s="1" cm="1">
        <f t="array" ref="E365">_xll.CP($A365,25)/$B365</f>
        <v>0</v>
      </c>
      <c r="F365" s="8" t="e" cm="1">
        <f t="array" ref="F365">IF(_xll.DE(A365)&gt;0,_xll.MW(A365)/(602.2*_xll.DE(A365)),"")/$B365</f>
        <v>#VALUE!</v>
      </c>
      <c r="H365" s="1" t="s">
        <v>1575</v>
      </c>
      <c r="I365" s="1" t="e" cm="1">
        <f t="array" ref="I365">_xll.H($H365,25)/$B365</f>
        <v>#VALUE!</v>
      </c>
      <c r="J365" s="1" t="e" cm="1">
        <f t="array" ref="J365">_xll.S($H365,25)/$B365</f>
        <v>#VALUE!</v>
      </c>
      <c r="K365" s="1" t="e" cm="1">
        <f t="array" ref="K365">_xll.CP($H365,25)/$B365</f>
        <v>#VALUE!</v>
      </c>
      <c r="L365" s="8" t="e" cm="1">
        <f t="array" ref="L365">IF(_xll.DE(H365)&gt;0,_xll.MW(H365)/(602.2*_xll.DE(H365)),"")/B365</f>
        <v>#VALUE!</v>
      </c>
      <c r="N365" s="1" t="str">
        <f t="shared" si="65"/>
        <v/>
      </c>
      <c r="O365" s="1" t="str">
        <f t="shared" si="66"/>
        <v/>
      </c>
      <c r="Q365" s="1" t="str">
        <f t="shared" si="67"/>
        <v/>
      </c>
      <c r="R365" s="1" t="str">
        <f t="shared" si="68"/>
        <v/>
      </c>
      <c r="T365" s="1" t="str">
        <f t="shared" si="69"/>
        <v/>
      </c>
      <c r="U365" s="1" t="str">
        <f t="shared" si="70"/>
        <v/>
      </c>
      <c r="W365" s="8" t="str">
        <f t="shared" si="71"/>
        <v/>
      </c>
      <c r="X365" s="8" t="str">
        <f t="shared" si="72"/>
        <v/>
      </c>
    </row>
    <row r="366" spans="1:24">
      <c r="A366" s="4" t="s">
        <v>410</v>
      </c>
      <c r="B366" s="4">
        <v>1</v>
      </c>
      <c r="C366" s="1" cm="1">
        <f t="array" ref="C366">_xll.H($A366,25)/$B366</f>
        <v>-907.928</v>
      </c>
      <c r="D366" s="1" cm="1">
        <f t="array" ref="D366">_xll.S($A366,25)/$B366</f>
        <v>241.41678723144531</v>
      </c>
      <c r="E366" s="1" cm="1">
        <f t="array" ref="E366">_xll.CP($A366,25)/$B366</f>
        <v>0</v>
      </c>
      <c r="F366" s="8" t="e" cm="1">
        <f t="array" ref="F366">IF(_xll.DE(A366)&gt;0,_xll.MW(A366)/(602.2*_xll.DE(A366)),"")/$B366</f>
        <v>#VALUE!</v>
      </c>
      <c r="H366" s="4" t="s">
        <v>1576</v>
      </c>
      <c r="I366" s="1" t="e" cm="1">
        <f t="array" ref="I366">_xll.H($H366,25)/$B366</f>
        <v>#VALUE!</v>
      </c>
      <c r="J366" s="1" t="e" cm="1">
        <f t="array" ref="J366">_xll.S($H366,25)/$B366</f>
        <v>#VALUE!</v>
      </c>
      <c r="K366" s="1" t="e" cm="1">
        <f t="array" ref="K366">_xll.CP($H366,25)/$B366</f>
        <v>#VALUE!</v>
      </c>
      <c r="L366" s="8" t="e" cm="1">
        <f t="array" ref="L366">IF(_xll.DE(H366)&gt;0,_xll.MW(H366)/(602.2*_xll.DE(H366)),"")/B366</f>
        <v>#VALUE!</v>
      </c>
      <c r="N366" s="1" t="str">
        <f t="shared" si="65"/>
        <v/>
      </c>
      <c r="O366" s="1" t="str">
        <f t="shared" si="66"/>
        <v/>
      </c>
      <c r="Q366" s="1" t="str">
        <f t="shared" si="67"/>
        <v/>
      </c>
      <c r="R366" s="1" t="str">
        <f t="shared" si="68"/>
        <v/>
      </c>
      <c r="T366" s="1" t="str">
        <f t="shared" si="69"/>
        <v/>
      </c>
      <c r="U366" s="1" t="str">
        <f t="shared" si="70"/>
        <v/>
      </c>
      <c r="W366" s="8" t="str">
        <f t="shared" si="71"/>
        <v/>
      </c>
      <c r="X366" s="8" t="str">
        <f t="shared" si="72"/>
        <v/>
      </c>
    </row>
    <row r="367" spans="1:24">
      <c r="A367" s="1" t="s">
        <v>216</v>
      </c>
      <c r="B367" s="4">
        <v>1</v>
      </c>
      <c r="C367" s="1" cm="1">
        <f t="array" ref="C367">_xll.H($A367,25)/$B367</f>
        <v>-907.90003686523437</v>
      </c>
      <c r="D367" s="1" cm="1">
        <f t="array" ref="D367">_xll.S($A367,25)/$B367</f>
        <v>234.30000982666016</v>
      </c>
      <c r="E367" s="1" cm="1">
        <f t="array" ref="E367">_xll.CP($A367,25)/$B367</f>
        <v>0</v>
      </c>
      <c r="F367" s="8" t="e" cm="1">
        <f t="array" ref="F367">IF(_xll.DE(A367)&gt;0,_xll.MW(A367)/(602.2*_xll.DE(A367)),"")/$B367</f>
        <v>#VALUE!</v>
      </c>
      <c r="H367" s="1" t="s">
        <v>1577</v>
      </c>
      <c r="I367" s="1" t="e" cm="1">
        <f t="array" ref="I367">_xll.H($H367,25)/$B367</f>
        <v>#VALUE!</v>
      </c>
      <c r="J367" s="1" t="e" cm="1">
        <f t="array" ref="J367">_xll.S($H367,25)/$B367</f>
        <v>#VALUE!</v>
      </c>
      <c r="K367" s="1" t="e" cm="1">
        <f t="array" ref="K367">_xll.CP($H367,25)/$B367</f>
        <v>#VALUE!</v>
      </c>
      <c r="L367" s="8" t="e" cm="1">
        <f t="array" ref="L367">IF(_xll.DE(H367)&gt;0,_xll.MW(H367)/(602.2*_xll.DE(H367)),"")/B367</f>
        <v>#VALUE!</v>
      </c>
      <c r="N367" s="1" t="str">
        <f t="shared" si="65"/>
        <v/>
      </c>
      <c r="O367" s="1" t="str">
        <f t="shared" si="66"/>
        <v/>
      </c>
      <c r="Q367" s="1" t="str">
        <f t="shared" si="67"/>
        <v/>
      </c>
      <c r="R367" s="1" t="str">
        <f t="shared" si="68"/>
        <v/>
      </c>
      <c r="T367" s="1" t="str">
        <f t="shared" si="69"/>
        <v/>
      </c>
      <c r="U367" s="1" t="str">
        <f t="shared" si="70"/>
        <v/>
      </c>
      <c r="W367" s="8" t="str">
        <f t="shared" si="71"/>
        <v/>
      </c>
      <c r="X367" s="8" t="str">
        <f t="shared" si="72"/>
        <v/>
      </c>
    </row>
    <row r="368" spans="1:24">
      <c r="A368" s="4" t="s">
        <v>210</v>
      </c>
      <c r="B368" s="4">
        <v>1</v>
      </c>
      <c r="C368" s="1" cm="1">
        <f t="array" ref="C368">_xll.H($A368,25)/$B368</f>
        <v>-898.29999902343752</v>
      </c>
      <c r="D368" s="1" cm="1">
        <f t="array" ref="D368">_xll.S($A368,25)/$B368</f>
        <v>213.39999261474611</v>
      </c>
      <c r="E368" s="1" cm="1">
        <f t="array" ref="E368">_xll.CP($A368,25)/$B368</f>
        <v>0</v>
      </c>
      <c r="F368" s="8" t="e" cm="1">
        <f t="array" ref="F368">IF(_xll.DE(A368)&gt;0,_xll.MW(A368)/(602.2*_xll.DE(A368)),"")/$B368</f>
        <v>#VALUE!</v>
      </c>
      <c r="H368" s="4" t="s">
        <v>1578</v>
      </c>
      <c r="I368" s="1" t="e" cm="1">
        <f t="array" ref="I368">_xll.H($H368,25)/$B368</f>
        <v>#VALUE!</v>
      </c>
      <c r="J368" s="1" t="e" cm="1">
        <f t="array" ref="J368">_xll.S($H368,25)/$B368</f>
        <v>#VALUE!</v>
      </c>
      <c r="K368" s="1" t="e" cm="1">
        <f t="array" ref="K368">_xll.CP($H368,25)/$B368</f>
        <v>#VALUE!</v>
      </c>
      <c r="L368" s="8" t="e" cm="1">
        <f t="array" ref="L368">IF(_xll.DE(H368)&gt;0,_xll.MW(H368)/(602.2*_xll.DE(H368)),"")/B368</f>
        <v>#VALUE!</v>
      </c>
      <c r="N368" s="1" t="str">
        <f t="shared" si="65"/>
        <v/>
      </c>
      <c r="O368" s="1" t="str">
        <f t="shared" si="66"/>
        <v/>
      </c>
      <c r="Q368" s="1" t="str">
        <f t="shared" si="67"/>
        <v/>
      </c>
      <c r="R368" s="1" t="str">
        <f t="shared" si="68"/>
        <v/>
      </c>
      <c r="T368" s="1" t="str">
        <f t="shared" si="69"/>
        <v/>
      </c>
      <c r="U368" s="1" t="str">
        <f t="shared" si="70"/>
        <v/>
      </c>
      <c r="W368" s="8" t="str">
        <f t="shared" si="71"/>
        <v/>
      </c>
      <c r="X368" s="8" t="str">
        <f t="shared" si="72"/>
        <v/>
      </c>
    </row>
    <row r="369" spans="1:24">
      <c r="A369" s="1" t="s">
        <v>12</v>
      </c>
      <c r="B369" s="4">
        <v>1</v>
      </c>
      <c r="C369" s="1" cm="1">
        <f t="array" ref="C369">_xll.H($A369,25)/$B369</f>
        <v>-852.30000390625003</v>
      </c>
      <c r="D369" s="1" cm="1">
        <f t="array" ref="D369">_xll.S($A369,25)/$B369</f>
        <v>238.50000244140625</v>
      </c>
      <c r="E369" s="1" cm="1">
        <f t="array" ref="E369">_xll.CP($A369,25)/$B369</f>
        <v>0</v>
      </c>
      <c r="F369" s="8" t="e" cm="1">
        <f t="array" ref="F369">IF(_xll.DE(A369)&gt;0,_xll.MW(A369)/(602.2*_xll.DE(A369)),"")/$B369</f>
        <v>#VALUE!</v>
      </c>
      <c r="H369" s="1" t="s">
        <v>1214</v>
      </c>
      <c r="I369" s="1" t="e" cm="1">
        <f t="array" ref="I369">_xll.H($H369,25)/$B369</f>
        <v>#VALUE!</v>
      </c>
      <c r="J369" s="1" t="e" cm="1">
        <f t="array" ref="J369">_xll.S($H369,25)/$B369</f>
        <v>#VALUE!</v>
      </c>
      <c r="K369" s="1" t="e" cm="1">
        <f t="array" ref="K369">_xll.CP($H369,25)/$B369</f>
        <v>#VALUE!</v>
      </c>
      <c r="L369" s="8" t="e" cm="1">
        <f t="array" ref="L369">IF(_xll.DE(H369)&gt;0,_xll.MW(H369)/(602.2*_xll.DE(H369)),"")/B369</f>
        <v>#VALUE!</v>
      </c>
      <c r="N369" s="1" t="str">
        <f t="shared" si="65"/>
        <v/>
      </c>
      <c r="O369" s="1" t="str">
        <f t="shared" si="66"/>
        <v/>
      </c>
      <c r="Q369" s="1" t="str">
        <f t="shared" si="67"/>
        <v/>
      </c>
      <c r="R369" s="1" t="str">
        <f t="shared" si="68"/>
        <v/>
      </c>
      <c r="T369" s="1" t="str">
        <f t="shared" si="69"/>
        <v/>
      </c>
      <c r="U369" s="1" t="str">
        <f t="shared" si="70"/>
        <v/>
      </c>
      <c r="W369" s="8" t="str">
        <f t="shared" si="71"/>
        <v/>
      </c>
      <c r="X369" s="8" t="str">
        <f t="shared" si="72"/>
        <v/>
      </c>
    </row>
    <row r="370" spans="1:24">
      <c r="A370" s="4" t="s">
        <v>409</v>
      </c>
      <c r="B370" s="4">
        <v>1</v>
      </c>
      <c r="C370" s="1" cm="1">
        <f t="array" ref="C370">_xll.H($A370,25)/$B370</f>
        <v>-851.8624255371094</v>
      </c>
      <c r="D370" s="1" cm="1">
        <f t="array" ref="D370">_xll.S($A370,25)/$B370</f>
        <v>251.04000000000002</v>
      </c>
      <c r="E370" s="1" cm="1">
        <f t="array" ref="E370">_xll.CP($A370,25)/$B370</f>
        <v>0</v>
      </c>
      <c r="F370" s="8" t="e" cm="1">
        <f t="array" ref="F370">IF(_xll.DE(A370)&gt;0,_xll.MW(A370)/(602.2*_xll.DE(A370)),"")/$B370</f>
        <v>#VALUE!</v>
      </c>
      <c r="H370" s="4" t="s">
        <v>1579</v>
      </c>
      <c r="I370" s="1" t="e" cm="1">
        <f t="array" ref="I370">_xll.H($H370,25)/$B370</f>
        <v>#VALUE!</v>
      </c>
      <c r="J370" s="1" t="e" cm="1">
        <f t="array" ref="J370">_xll.S($H370,25)/$B370</f>
        <v>#VALUE!</v>
      </c>
      <c r="K370" s="1" t="e" cm="1">
        <f t="array" ref="K370">_xll.CP($H370,25)/$B370</f>
        <v>#VALUE!</v>
      </c>
      <c r="L370" s="8" t="e" cm="1">
        <f t="array" ref="L370">IF(_xll.DE(H370)&gt;0,_xll.MW(H370)/(602.2*_xll.DE(H370)),"")/B370</f>
        <v>#VALUE!</v>
      </c>
      <c r="N370" s="1" t="str">
        <f t="shared" si="65"/>
        <v/>
      </c>
      <c r="O370" s="1" t="str">
        <f t="shared" si="66"/>
        <v/>
      </c>
      <c r="Q370" s="1" t="str">
        <f t="shared" si="67"/>
        <v/>
      </c>
      <c r="R370" s="1" t="str">
        <f t="shared" si="68"/>
        <v/>
      </c>
      <c r="T370" s="1" t="str">
        <f t="shared" si="69"/>
        <v/>
      </c>
      <c r="U370" s="1" t="str">
        <f t="shared" si="70"/>
        <v/>
      </c>
      <c r="W370" s="8" t="str">
        <f t="shared" si="71"/>
        <v/>
      </c>
      <c r="X370" s="8" t="str">
        <f t="shared" si="72"/>
        <v/>
      </c>
    </row>
    <row r="371" spans="1:24">
      <c r="A371" s="1" t="s">
        <v>4</v>
      </c>
      <c r="B371" s="4">
        <v>1</v>
      </c>
      <c r="C371" s="1" cm="1">
        <f t="array" ref="C371">_xll.H($A371,25)/$B371</f>
        <v>-812.0999970703125</v>
      </c>
      <c r="D371" s="1" cm="1">
        <f t="array" ref="D371">_xll.S($A371,25)/$B371</f>
        <v>175.6999889831543</v>
      </c>
      <c r="E371" s="1" cm="1">
        <f t="array" ref="E371">_xll.CP($A371,25)/$B371</f>
        <v>0</v>
      </c>
      <c r="F371" s="8" t="e" cm="1">
        <f t="array" ref="F371">IF(_xll.DE(A371)&gt;0,_xll.MW(A371)/(602.2*_xll.DE(A371)),"")/$B371</f>
        <v>#VALUE!</v>
      </c>
      <c r="H371" s="1" t="s">
        <v>1580</v>
      </c>
      <c r="I371" s="1" t="e" cm="1">
        <f t="array" ref="I371">_xll.H($H371,25)/$B371</f>
        <v>#VALUE!</v>
      </c>
      <c r="J371" s="1" t="e" cm="1">
        <f t="array" ref="J371">_xll.S($H371,25)/$B371</f>
        <v>#VALUE!</v>
      </c>
      <c r="K371" s="1" t="e" cm="1">
        <f t="array" ref="K371">_xll.CP($H371,25)/$B371</f>
        <v>#VALUE!</v>
      </c>
      <c r="L371" s="8" t="e" cm="1">
        <f t="array" ref="L371">IF(_xll.DE(H371)&gt;0,_xll.MW(H371)/(602.2*_xll.DE(H371)),"")/B371</f>
        <v>#VALUE!</v>
      </c>
      <c r="N371" s="1" t="str">
        <f t="shared" si="65"/>
        <v/>
      </c>
      <c r="O371" s="1" t="str">
        <f t="shared" si="66"/>
        <v/>
      </c>
      <c r="Q371" s="1" t="str">
        <f t="shared" si="67"/>
        <v/>
      </c>
      <c r="R371" s="1" t="str">
        <f t="shared" si="68"/>
        <v/>
      </c>
      <c r="T371" s="1" t="str">
        <f t="shared" si="69"/>
        <v/>
      </c>
      <c r="U371" s="1" t="str">
        <f t="shared" si="70"/>
        <v/>
      </c>
      <c r="W371" s="8" t="str">
        <f t="shared" si="71"/>
        <v/>
      </c>
      <c r="X371" s="8" t="str">
        <f t="shared" si="72"/>
        <v/>
      </c>
    </row>
    <row r="372" spans="1:24">
      <c r="A372" s="4" t="s">
        <v>231</v>
      </c>
      <c r="B372" s="4">
        <v>1</v>
      </c>
      <c r="C372" s="1" cm="1">
        <f t="array" ref="C372">_xll.H($A372,25)/$B372</f>
        <v>-789.00002172851566</v>
      </c>
      <c r="D372" s="1" cm="1">
        <f t="array" ref="D372">_xll.S($A372,25)/$B372</f>
        <v>371.99999798583985</v>
      </c>
      <c r="E372" s="1" cm="1">
        <f t="array" ref="E372">_xll.CP($A372,25)/$B372</f>
        <v>0</v>
      </c>
      <c r="F372" s="8" t="e" cm="1">
        <f t="array" ref="F372">IF(_xll.DE(A372)&gt;0,_xll.MW(A372)/(602.2*_xll.DE(A372)),"")/$B372</f>
        <v>#VALUE!</v>
      </c>
      <c r="H372" s="4" t="s">
        <v>1581</v>
      </c>
      <c r="I372" s="1" t="e" cm="1">
        <f t="array" ref="I372">_xll.H($H372,25)/$B372</f>
        <v>#VALUE!</v>
      </c>
      <c r="J372" s="1" t="e" cm="1">
        <f t="array" ref="J372">_xll.S($H372,25)/$B372</f>
        <v>#VALUE!</v>
      </c>
      <c r="K372" s="1" t="e" cm="1">
        <f t="array" ref="K372">_xll.CP($H372,25)/$B372</f>
        <v>#VALUE!</v>
      </c>
      <c r="L372" s="8" t="e" cm="1">
        <f t="array" ref="L372">IF(_xll.DE(H372)&gt;0,_xll.MW(H372)/(602.2*_xll.DE(H372)),"")/B372</f>
        <v>#VALUE!</v>
      </c>
      <c r="N372" s="1" t="str">
        <f t="shared" si="65"/>
        <v/>
      </c>
      <c r="O372" s="1" t="str">
        <f t="shared" si="66"/>
        <v/>
      </c>
      <c r="Q372" s="1" t="str">
        <f t="shared" si="67"/>
        <v/>
      </c>
      <c r="R372" s="1" t="str">
        <f t="shared" si="68"/>
        <v/>
      </c>
      <c r="T372" s="1" t="str">
        <f t="shared" si="69"/>
        <v/>
      </c>
      <c r="U372" s="1" t="str">
        <f t="shared" si="70"/>
        <v/>
      </c>
      <c r="W372" s="8" t="str">
        <f t="shared" si="71"/>
        <v/>
      </c>
      <c r="X372" s="8" t="str">
        <f t="shared" si="72"/>
        <v/>
      </c>
    </row>
    <row r="373" spans="1:24">
      <c r="A373" s="4" t="s">
        <v>297</v>
      </c>
      <c r="B373" s="4">
        <v>1</v>
      </c>
      <c r="C373" s="1" cm="1">
        <f t="array" ref="C373">_xll.H($A373,25)/$B373</f>
        <v>-786.59998034667967</v>
      </c>
      <c r="D373" s="1" cm="1">
        <f t="array" ref="D373">_xll.S($A373,25)/$B373</f>
        <v>179.50000662231446</v>
      </c>
      <c r="E373" s="1" cm="1">
        <f t="array" ref="E373">_xll.CP($A373,25)/$B373</f>
        <v>0</v>
      </c>
      <c r="F373" s="8" t="e" cm="1">
        <f t="array" ref="F373">IF(_xll.DE(A373)&gt;0,_xll.MW(A373)/(602.2*_xll.DE(A373)),"")/$B373</f>
        <v>#VALUE!</v>
      </c>
      <c r="H373" s="4" t="s">
        <v>1582</v>
      </c>
      <c r="I373" s="1" t="e" cm="1">
        <f t="array" ref="I373">_xll.H($H373,25)/$B373</f>
        <v>#VALUE!</v>
      </c>
      <c r="J373" s="1" t="e" cm="1">
        <f t="array" ref="J373">_xll.S($H373,25)/$B373</f>
        <v>#VALUE!</v>
      </c>
      <c r="K373" s="1" t="e" cm="1">
        <f t="array" ref="K373">_xll.CP($H373,25)/$B373</f>
        <v>#VALUE!</v>
      </c>
      <c r="L373" s="8" t="e" cm="1">
        <f t="array" ref="L373">IF(_xll.DE(H373)&gt;0,_xll.MW(H373)/(602.2*_xll.DE(H373)),"")/B373</f>
        <v>#VALUE!</v>
      </c>
      <c r="N373" s="1" t="str">
        <f t="shared" si="65"/>
        <v/>
      </c>
      <c r="O373" s="1" t="str">
        <f t="shared" si="66"/>
        <v/>
      </c>
      <c r="Q373" s="1" t="str">
        <f t="shared" si="67"/>
        <v/>
      </c>
      <c r="R373" s="1" t="str">
        <f t="shared" si="68"/>
        <v/>
      </c>
      <c r="T373" s="1" t="str">
        <f t="shared" si="69"/>
        <v/>
      </c>
      <c r="U373" s="1" t="str">
        <f t="shared" si="70"/>
        <v/>
      </c>
      <c r="W373" s="8" t="str">
        <f t="shared" si="71"/>
        <v/>
      </c>
      <c r="X373" s="8" t="str">
        <f t="shared" si="72"/>
        <v/>
      </c>
    </row>
    <row r="374" spans="1:24">
      <c r="A374" s="1" t="s">
        <v>9</v>
      </c>
      <c r="B374" s="4">
        <v>1</v>
      </c>
      <c r="C374" s="1" cm="1">
        <f t="array" ref="C374">_xll.H($A374,25)/$B374</f>
        <v>-750.59999804687504</v>
      </c>
      <c r="D374" s="1" cm="1">
        <f t="array" ref="D374">_xll.S($A374,25)/$B374</f>
        <v>192.50000732421876</v>
      </c>
      <c r="E374" s="1" cm="1">
        <f t="array" ref="E374">_xll.CP($A374,25)/$B374</f>
        <v>0</v>
      </c>
      <c r="F374" s="8" t="e" cm="1">
        <f t="array" ref="F374">IF(_xll.DE(A374)&gt;0,_xll.MW(A374)/(602.2*_xll.DE(A374)),"")/$B374</f>
        <v>#VALUE!</v>
      </c>
      <c r="H374" s="1" t="s">
        <v>1583</v>
      </c>
      <c r="I374" s="1" t="e" cm="1">
        <f t="array" ref="I374">_xll.H($H374,25)/$B374</f>
        <v>#VALUE!</v>
      </c>
      <c r="J374" s="1" t="e" cm="1">
        <f t="array" ref="J374">_xll.S($H374,25)/$B374</f>
        <v>#VALUE!</v>
      </c>
      <c r="K374" s="1" t="e" cm="1">
        <f t="array" ref="K374">_xll.CP($H374,25)/$B374</f>
        <v>#VALUE!</v>
      </c>
      <c r="L374" s="8" t="e" cm="1">
        <f t="array" ref="L374">IF(_xll.DE(H374)&gt;0,_xll.MW(H374)/(602.2*_xll.DE(H374)),"")/B374</f>
        <v>#VALUE!</v>
      </c>
      <c r="N374" s="1" t="str">
        <f t="shared" si="65"/>
        <v/>
      </c>
      <c r="O374" s="1" t="str">
        <f t="shared" si="66"/>
        <v/>
      </c>
      <c r="Q374" s="1" t="str">
        <f t="shared" si="67"/>
        <v/>
      </c>
      <c r="R374" s="1" t="str">
        <f t="shared" si="68"/>
        <v/>
      </c>
      <c r="T374" s="1" t="str">
        <f t="shared" si="69"/>
        <v/>
      </c>
      <c r="U374" s="1" t="str">
        <f t="shared" si="70"/>
        <v/>
      </c>
      <c r="W374" s="8" t="str">
        <f t="shared" si="71"/>
        <v/>
      </c>
      <c r="X374" s="8" t="str">
        <f t="shared" si="72"/>
        <v/>
      </c>
    </row>
    <row r="375" spans="1:24">
      <c r="A375" s="1" t="s">
        <v>405</v>
      </c>
      <c r="B375" s="4">
        <v>1</v>
      </c>
      <c r="C375" s="1" cm="1">
        <f t="array" ref="C375">_xll.H($A375,25)/$B375</f>
        <v>-714.99999072265632</v>
      </c>
      <c r="D375" s="1" cm="1">
        <f t="array" ref="D375">_xll.S($A375,25)/$B375</f>
        <v>225.93600000000001</v>
      </c>
      <c r="E375" s="1" cm="1">
        <f t="array" ref="E375">_xll.CP($A375,25)/$B375</f>
        <v>0</v>
      </c>
      <c r="F375" s="8" t="e" cm="1">
        <f t="array" ref="F375">IF(_xll.DE(A375)&gt;0,_xll.MW(A375)/(602.2*_xll.DE(A375)),"")/$B375</f>
        <v>#VALUE!</v>
      </c>
      <c r="H375" s="1" t="s">
        <v>1584</v>
      </c>
      <c r="I375" s="1" t="e" cm="1">
        <f t="array" ref="I375">_xll.H($H375,25)/$B375</f>
        <v>#VALUE!</v>
      </c>
      <c r="J375" s="1" t="e" cm="1">
        <f t="array" ref="J375">_xll.S($H375,25)/$B375</f>
        <v>#VALUE!</v>
      </c>
      <c r="K375" s="1" t="e" cm="1">
        <f t="array" ref="K375">_xll.CP($H375,25)/$B375</f>
        <v>#VALUE!</v>
      </c>
      <c r="L375" s="8" t="e" cm="1">
        <f t="array" ref="L375">IF(_xll.DE(H375)&gt;0,_xll.MW(H375)/(602.2*_xll.DE(H375)),"")/B375</f>
        <v>#VALUE!</v>
      </c>
      <c r="N375" s="1" t="str">
        <f t="shared" si="65"/>
        <v/>
      </c>
      <c r="O375" s="1" t="str">
        <f t="shared" si="66"/>
        <v/>
      </c>
      <c r="Q375" s="1" t="str">
        <f t="shared" si="67"/>
        <v/>
      </c>
      <c r="R375" s="1" t="str">
        <f t="shared" si="68"/>
        <v/>
      </c>
      <c r="T375" s="1" t="str">
        <f t="shared" si="69"/>
        <v/>
      </c>
      <c r="U375" s="1" t="str">
        <f t="shared" si="70"/>
        <v/>
      </c>
      <c r="W375" s="8" t="str">
        <f t="shared" si="71"/>
        <v/>
      </c>
      <c r="X375" s="8" t="str">
        <f t="shared" si="72"/>
        <v/>
      </c>
    </row>
    <row r="376" spans="1:24">
      <c r="A376" s="4" t="s">
        <v>377</v>
      </c>
      <c r="B376" s="4">
        <v>1</v>
      </c>
      <c r="C376" s="1" cm="1">
        <f t="array" ref="C376">_xll.H($A376,25)/$B376</f>
        <v>-686.71994042968754</v>
      </c>
      <c r="D376" s="1" cm="1">
        <f t="array" ref="D376">_xll.S($A376,25)/$B376</f>
        <v>170.70719680786132</v>
      </c>
      <c r="E376" s="1" cm="1">
        <f t="array" ref="E376">_xll.CP($A376,25)/$B376</f>
        <v>0</v>
      </c>
      <c r="F376" s="8" t="e" cm="1">
        <f t="array" ref="F376">IF(_xll.DE(A376)&gt;0,_xll.MW(A376)/(602.2*_xll.DE(A376)),"")/$B376</f>
        <v>#VALUE!</v>
      </c>
      <c r="H376" s="4" t="s">
        <v>1585</v>
      </c>
      <c r="I376" s="1" t="e" cm="1">
        <f t="array" ref="I376">_xll.H($H376,25)/$B376</f>
        <v>#VALUE!</v>
      </c>
      <c r="J376" s="1" t="e" cm="1">
        <f t="array" ref="J376">_xll.S($H376,25)/$B376</f>
        <v>#VALUE!</v>
      </c>
      <c r="K376" s="1" t="e" cm="1">
        <f t="array" ref="K376">_xll.CP($H376,25)/$B376</f>
        <v>#VALUE!</v>
      </c>
      <c r="L376" s="8" t="e" cm="1">
        <f t="array" ref="L376">IF(_xll.DE(H376)&gt;0,_xll.MW(H376)/(602.2*_xll.DE(H376)),"")/B376</f>
        <v>#VALUE!</v>
      </c>
      <c r="N376" s="1" t="str">
        <f t="shared" ref="N376:N387" si="73">IF(AND(ISNUMBER(D376),ISNUMBER(J376)),D376,"")</f>
        <v/>
      </c>
      <c r="O376" s="1" t="str">
        <f t="shared" ref="O376:O387" si="74">IF(AND(ISNUMBER(D376),ISNUMBER(J376)),J376,"")</f>
        <v/>
      </c>
      <c r="Q376" s="1" t="str">
        <f t="shared" ref="Q376:Q387" si="75">IF(AND(ISNUMBER(C376),ISNUMBER(I376)),C376,"")</f>
        <v/>
      </c>
      <c r="R376" s="1" t="str">
        <f t="shared" ref="R376:R387" si="76">IF(AND(ISNUMBER(C376),ISNUMBER(I376)),I376,"")</f>
        <v/>
      </c>
      <c r="T376" s="1" t="str">
        <f t="shared" ref="T376:T387" si="77">IF(AND(ISNUMBER(E376),ISNUMBER(K376)),E376,"")</f>
        <v/>
      </c>
      <c r="U376" s="1" t="str">
        <f t="shared" ref="U376:U387" si="78">IF(AND(ISNUMBER(E376),ISNUMBER(K376)),K376,"")</f>
        <v/>
      </c>
      <c r="W376" s="8" t="str">
        <f t="shared" ref="W376:W387" si="79">IF(AND(ISNUMBER(F376),ISNUMBER(L376)),F376,"")</f>
        <v/>
      </c>
      <c r="X376" s="8" t="str">
        <f t="shared" ref="X376:X387" si="80">IF(AND(ISNUMBER(F376),ISNUMBER(L376)),L376,"")</f>
        <v/>
      </c>
    </row>
    <row r="377" spans="1:24">
      <c r="A377" s="4" t="s">
        <v>130</v>
      </c>
      <c r="B377" s="4">
        <v>1</v>
      </c>
      <c r="C377" s="1" cm="1">
        <f t="array" ref="C377">_xll.H($A377,25)/$B377</f>
        <v>-614.99999023437499</v>
      </c>
      <c r="D377" s="1" cm="1">
        <f t="array" ref="D377">_xll.S($A377,25)/$B377</f>
        <v>133.99999618530273</v>
      </c>
      <c r="E377" s="1" cm="1">
        <f t="array" ref="E377">_xll.CP($A377,25)/$B377</f>
        <v>0</v>
      </c>
      <c r="F377" s="8" t="e" cm="1">
        <f t="array" ref="F377">IF(_xll.DE(A377)&gt;0,_xll.MW(A377)/(602.2*_xll.DE(A377)),"")/$B377</f>
        <v>#VALUE!</v>
      </c>
      <c r="H377" s="4" t="s">
        <v>1586</v>
      </c>
      <c r="I377" s="1" t="e" cm="1">
        <f t="array" ref="I377">_xll.H($H377,25)/#REF!</f>
        <v>#VALUE!</v>
      </c>
      <c r="J377" s="1" t="e" cm="1">
        <f t="array" ref="J377">_xll.S($H377,25)/#REF!</f>
        <v>#VALUE!</v>
      </c>
      <c r="K377" s="1" t="e" cm="1">
        <f t="array" ref="K377">_xll.CP($H377,25)/#REF!</f>
        <v>#VALUE!</v>
      </c>
      <c r="L377" s="8" t="e" cm="1">
        <f t="array" ref="L377">IF(_xll.DE(H377)&gt;0,_xll.MW(H377)/(602.2*_xll.DE(H377)),"")/#REF!</f>
        <v>#VALUE!</v>
      </c>
      <c r="N377" s="1" t="str">
        <f t="shared" si="73"/>
        <v/>
      </c>
      <c r="O377" s="1" t="str">
        <f t="shared" si="74"/>
        <v/>
      </c>
      <c r="Q377" s="1" t="str">
        <f t="shared" si="75"/>
        <v/>
      </c>
      <c r="R377" s="1" t="str">
        <f t="shared" si="76"/>
        <v/>
      </c>
      <c r="T377" s="1" t="str">
        <f t="shared" si="77"/>
        <v/>
      </c>
      <c r="U377" s="1" t="str">
        <f t="shared" si="78"/>
        <v/>
      </c>
      <c r="W377" s="8" t="str">
        <f t="shared" si="79"/>
        <v/>
      </c>
      <c r="X377" s="8" t="str">
        <f t="shared" si="80"/>
        <v/>
      </c>
    </row>
    <row r="378" spans="1:24">
      <c r="A378" s="4" t="s">
        <v>380</v>
      </c>
      <c r="B378" s="4">
        <v>1</v>
      </c>
      <c r="C378" s="1" cm="1">
        <f t="array" ref="C378">_xll.H($A378,25)/$B378</f>
        <v>-490.78321276855473</v>
      </c>
      <c r="D378" s="1" cm="1">
        <f t="array" ref="D378">_xll.S($A378,25)/$B378</f>
        <v>117.01809776306153</v>
      </c>
      <c r="E378" s="1" cm="1">
        <f t="array" ref="E378">_xll.CP($A378,25)/$B378</f>
        <v>0</v>
      </c>
      <c r="F378" s="8" t="e" cm="1">
        <f t="array" ref="F378">IF(_xll.DE(A378)&gt;0,_xll.MW(A378)/(602.2*_xll.DE(A378)),"")/$B378</f>
        <v>#VALUE!</v>
      </c>
      <c r="H378" s="4" t="s">
        <v>1587</v>
      </c>
      <c r="I378" s="1" t="e" cm="1">
        <f t="array" ref="I378">_xll.H($H378,25)/$B377</f>
        <v>#VALUE!</v>
      </c>
      <c r="J378" s="1" t="e" cm="1">
        <f t="array" ref="J378">_xll.S($H378,25)/$B377</f>
        <v>#VALUE!</v>
      </c>
      <c r="K378" s="1" t="e" cm="1">
        <f t="array" ref="K378">_xll.CP($H378,25)/$B377</f>
        <v>#VALUE!</v>
      </c>
      <c r="L378" s="8" t="e" cm="1">
        <f t="array" ref="L378">IF(_xll.DE(H378)&gt;0,_xll.MW(H378)/(602.2*_xll.DE(H378)),"")/B377</f>
        <v>#VALUE!</v>
      </c>
      <c r="N378" s="1" t="str">
        <f t="shared" si="73"/>
        <v/>
      </c>
      <c r="O378" s="1" t="str">
        <f t="shared" si="74"/>
        <v/>
      </c>
      <c r="Q378" s="1" t="str">
        <f t="shared" si="75"/>
        <v/>
      </c>
      <c r="R378" s="1" t="str">
        <f t="shared" si="76"/>
        <v/>
      </c>
      <c r="T378" s="1" t="str">
        <f t="shared" si="77"/>
        <v/>
      </c>
      <c r="U378" s="1" t="str">
        <f t="shared" si="78"/>
        <v/>
      </c>
      <c r="W378" s="8" t="str">
        <f t="shared" si="79"/>
        <v/>
      </c>
      <c r="X378" s="8" t="str">
        <f t="shared" si="80"/>
        <v/>
      </c>
    </row>
    <row r="379" spans="1:24">
      <c r="A379" s="4" t="s">
        <v>348</v>
      </c>
      <c r="B379" s="4">
        <v>1</v>
      </c>
      <c r="C379" s="1" cm="1">
        <f t="array" ref="C379">_xll.H($A379,25)/$B379</f>
        <v>-410.03200000000004</v>
      </c>
      <c r="D379" s="1" cm="1">
        <f t="array" ref="D379">_xll.S($A379,25)/$B379</f>
        <v>225.93600000000001</v>
      </c>
      <c r="E379" s="1" cm="1">
        <f t="array" ref="E379">_xll.CP($A379,25)/$B379</f>
        <v>0</v>
      </c>
      <c r="F379" s="8" t="e" cm="1">
        <f t="array" ref="F379">IF(_xll.DE(A379)&gt;0,_xll.MW(A379)/(602.2*_xll.DE(A379)),"")/$B379</f>
        <v>#VALUE!</v>
      </c>
      <c r="H379" s="4" t="s">
        <v>1588</v>
      </c>
      <c r="I379" s="1" t="e" cm="1">
        <f t="array" ref="I379">_xll.H($H379,25)/$B378</f>
        <v>#VALUE!</v>
      </c>
      <c r="J379" s="1" t="e" cm="1">
        <f t="array" ref="J379">_xll.S($H379,25)/$B378</f>
        <v>#VALUE!</v>
      </c>
      <c r="K379" s="1" t="e" cm="1">
        <f t="array" ref="K379">_xll.CP($H379,25)/$B378</f>
        <v>#VALUE!</v>
      </c>
      <c r="L379" s="8" t="e" cm="1">
        <f t="array" ref="L379">IF(_xll.DE(H379)&gt;0,_xll.MW(H379)/(602.2*_xll.DE(H379)),"")/B378</f>
        <v>#VALUE!</v>
      </c>
      <c r="N379" s="1" t="str">
        <f t="shared" si="73"/>
        <v/>
      </c>
      <c r="O379" s="1" t="str">
        <f t="shared" si="74"/>
        <v/>
      </c>
      <c r="Q379" s="1" t="str">
        <f t="shared" si="75"/>
        <v/>
      </c>
      <c r="R379" s="1" t="str">
        <f t="shared" si="76"/>
        <v/>
      </c>
      <c r="T379" s="1" t="str">
        <f t="shared" si="77"/>
        <v/>
      </c>
      <c r="U379" s="1" t="str">
        <f t="shared" si="78"/>
        <v/>
      </c>
      <c r="W379" s="8" t="str">
        <f t="shared" si="79"/>
        <v/>
      </c>
      <c r="X379" s="8" t="str">
        <f t="shared" si="80"/>
        <v/>
      </c>
    </row>
    <row r="380" spans="1:24">
      <c r="A380" s="4" t="s">
        <v>88</v>
      </c>
      <c r="B380" s="4">
        <v>1</v>
      </c>
      <c r="C380" s="1" cm="1">
        <f t="array" ref="C380">_xll.H($A380,25)/$B380</f>
        <v>-181.60000292968752</v>
      </c>
      <c r="D380" s="1" cm="1">
        <f t="array" ref="D380">_xll.S($A380,25)/$B380</f>
        <v>145.19999777221679</v>
      </c>
      <c r="E380" s="1" cm="1">
        <f t="array" ref="E380">_xll.CP($A380,25)/$B380</f>
        <v>0</v>
      </c>
      <c r="F380" s="8" t="e" cm="1">
        <f t="array" ref="F380">IF(_xll.DE(A380)&gt;0,_xll.MW(A380)/(602.2*_xll.DE(A380)),"")/$B380</f>
        <v>#VALUE!</v>
      </c>
      <c r="H380" s="4" t="s">
        <v>1589</v>
      </c>
      <c r="I380" s="1" cm="1">
        <f t="array" ref="I380">_xll.H($H380,25)/$B379</f>
        <v>-97.899988220214851</v>
      </c>
      <c r="J380" s="1" cm="1">
        <f t="array" ref="J380">_xll.S($H380,25)/$B379</f>
        <v>161.89999044799805</v>
      </c>
      <c r="K380" s="1" cm="1">
        <f t="array" ref="K380">_xll.CP($H380,25)/$B379</f>
        <v>0</v>
      </c>
      <c r="L380" s="8" t="e" cm="1">
        <f t="array" ref="L380">IF(_xll.DE(H380)&gt;0,_xll.MW(H380)/(602.2*_xll.DE(H380)),"")/B379</f>
        <v>#VALUE!</v>
      </c>
      <c r="N380" s="1">
        <f t="shared" si="73"/>
        <v>145.19999777221679</v>
      </c>
      <c r="O380" s="1">
        <f t="shared" si="74"/>
        <v>161.89999044799805</v>
      </c>
      <c r="Q380" s="1">
        <f t="shared" si="75"/>
        <v>-181.60000292968752</v>
      </c>
      <c r="R380" s="1">
        <f t="shared" si="76"/>
        <v>-97.899988220214851</v>
      </c>
      <c r="T380" s="1">
        <f t="shared" si="77"/>
        <v>0</v>
      </c>
      <c r="U380" s="1">
        <f t="shared" si="78"/>
        <v>0</v>
      </c>
      <c r="W380" s="8" t="str">
        <f t="shared" si="79"/>
        <v/>
      </c>
      <c r="X380" s="8" t="str">
        <f t="shared" si="80"/>
        <v/>
      </c>
    </row>
    <row r="381" spans="1:24">
      <c r="A381" s="4" t="s">
        <v>336</v>
      </c>
      <c r="B381" s="4">
        <v>1</v>
      </c>
      <c r="C381" s="1" cm="1">
        <f t="array" ref="C381">_xll.H($A381,25)/$B381</f>
        <v>-165.30000119018555</v>
      </c>
      <c r="D381" s="1" cm="1">
        <f t="array" ref="D381">_xll.S($A381,25)/$B381</f>
        <v>143.89999929809571</v>
      </c>
      <c r="E381" s="1" cm="1">
        <f t="array" ref="E381">_xll.CP($A381,25)/$B381</f>
        <v>0</v>
      </c>
      <c r="F381" s="8" t="e" cm="1">
        <f t="array" ref="F381">IF(_xll.DE(A381)&gt;0,_xll.MW(A381)/(602.2*_xll.DE(A381)),"")/$B381</f>
        <v>#VALUE!</v>
      </c>
      <c r="H381" s="4" t="s">
        <v>1590</v>
      </c>
      <c r="I381" s="1" cm="1">
        <f t="array" ref="I381">_xll.H($H381,25)/$B380</f>
        <v>-82.600011703491219</v>
      </c>
      <c r="J381" s="1" cm="1">
        <f t="array" ref="J381">_xll.S($H381,25)/$B380</f>
        <v>161.60000921630859</v>
      </c>
      <c r="K381" s="1" cm="1">
        <f t="array" ref="K381">_xll.CP($H381,25)/$B380</f>
        <v>0</v>
      </c>
      <c r="L381" s="8" t="e" cm="1">
        <f t="array" ref="L381">IF(_xll.DE(H381)&gt;0,_xll.MW(H381)/(602.2*_xll.DE(H381)),"")/B380</f>
        <v>#VALUE!</v>
      </c>
      <c r="N381" s="1">
        <f t="shared" si="73"/>
        <v>143.89999929809571</v>
      </c>
      <c r="O381" s="1">
        <f t="shared" si="74"/>
        <v>161.60000921630859</v>
      </c>
      <c r="Q381" s="1">
        <f t="shared" si="75"/>
        <v>-165.30000119018555</v>
      </c>
      <c r="R381" s="1">
        <f t="shared" si="76"/>
        <v>-82.600011703491219</v>
      </c>
      <c r="T381" s="1">
        <f t="shared" si="77"/>
        <v>0</v>
      </c>
      <c r="U381" s="1">
        <f t="shared" si="78"/>
        <v>0</v>
      </c>
      <c r="W381" s="8" t="str">
        <f t="shared" si="79"/>
        <v/>
      </c>
      <c r="X381" s="8" t="str">
        <f t="shared" si="80"/>
        <v/>
      </c>
    </row>
    <row r="382" spans="1:24">
      <c r="A382" s="4" t="s">
        <v>308</v>
      </c>
      <c r="B382" s="4">
        <v>1</v>
      </c>
      <c r="C382" s="1" cm="1">
        <f t="array" ref="C382">_xll.H($A382,25)/$B382</f>
        <v>-33.597518882751466</v>
      </c>
      <c r="D382" s="1" cm="1">
        <f t="array" ref="D382">_xll.S($A382,25)/$B382</f>
        <v>102.50800000000001</v>
      </c>
      <c r="E382" s="1" cm="1">
        <f t="array" ref="E382">_xll.CP($A382,25)/$B382</f>
        <v>0</v>
      </c>
      <c r="F382" s="8" t="e" cm="1">
        <f t="array" ref="F382">IF(_xll.DE(A382)&gt;0,_xll.MW(A382)/(602.2*_xll.DE(A382)),"")/$B382</f>
        <v>#VALUE!</v>
      </c>
      <c r="H382" s="4" t="s">
        <v>1591</v>
      </c>
      <c r="I382" s="1" t="e" cm="1">
        <f t="array" ref="I382">_xll.H($H382,25)/$B381</f>
        <v>#VALUE!</v>
      </c>
      <c r="J382" s="1" t="e" cm="1">
        <f t="array" ref="J382">_xll.S($H382,25)/$B381</f>
        <v>#VALUE!</v>
      </c>
      <c r="K382" s="1" t="e" cm="1">
        <f t="array" ref="K382">_xll.CP($H382,25)/$B381</f>
        <v>#VALUE!</v>
      </c>
      <c r="L382" s="8" t="e" cm="1">
        <f t="array" ref="L382">IF(_xll.DE(H382)&gt;0,_xll.MW(H382)/(602.2*_xll.DE(H382)),"")/B381</f>
        <v>#VALUE!</v>
      </c>
      <c r="N382" s="1" t="str">
        <f t="shared" si="73"/>
        <v/>
      </c>
      <c r="O382" s="1" t="str">
        <f t="shared" si="74"/>
        <v/>
      </c>
      <c r="Q382" s="1" t="str">
        <f t="shared" si="75"/>
        <v/>
      </c>
      <c r="R382" s="1" t="str">
        <f t="shared" si="76"/>
        <v/>
      </c>
      <c r="T382" s="1" t="str">
        <f t="shared" si="77"/>
        <v/>
      </c>
      <c r="U382" s="1" t="str">
        <f t="shared" si="78"/>
        <v/>
      </c>
      <c r="W382" s="8" t="str">
        <f t="shared" si="79"/>
        <v/>
      </c>
      <c r="X382" s="8" t="str">
        <f t="shared" si="80"/>
        <v/>
      </c>
    </row>
    <row r="383" spans="1:24">
      <c r="A383" s="4" t="s">
        <v>295</v>
      </c>
      <c r="B383" s="4">
        <v>1</v>
      </c>
      <c r="C383" s="1" cm="1">
        <f t="array" ref="C383">_xll.H($A383,25)/$B383</f>
        <v>-27.865441356658938</v>
      </c>
      <c r="D383" s="1" cm="1">
        <f t="array" ref="D383">_xll.S($A383,25)/$B383</f>
        <v>-30.961598403930665</v>
      </c>
      <c r="E383" s="1" cm="1">
        <f t="array" ref="E383">_xll.CP($A383,25)/$B383</f>
        <v>0</v>
      </c>
      <c r="F383" s="8" t="e" cm="1">
        <f t="array" ref="F383">IF(_xll.DE(A383)&gt;0,_xll.MW(A383)/(602.2*_xll.DE(A383)),"")/$B383</f>
        <v>#VALUE!</v>
      </c>
      <c r="H383" s="4" t="s">
        <v>1592</v>
      </c>
      <c r="I383" s="1" t="e" cm="1">
        <f t="array" ref="I383">_xll.H($H383,25)/$B382</f>
        <v>#VALUE!</v>
      </c>
      <c r="J383" s="1" t="e" cm="1">
        <f t="array" ref="J383">_xll.S($H383,25)/$B382</f>
        <v>#VALUE!</v>
      </c>
      <c r="K383" s="1" t="e" cm="1">
        <f t="array" ref="K383">_xll.CP($H383,25)/$B382</f>
        <v>#VALUE!</v>
      </c>
      <c r="L383" s="8" t="e" cm="1">
        <f t="array" ref="L383">IF(_xll.DE(H383)&gt;0,_xll.MW(H383)/(602.2*_xll.DE(H383)),"")/B382</f>
        <v>#VALUE!</v>
      </c>
      <c r="N383" s="1" t="str">
        <f t="shared" si="73"/>
        <v/>
      </c>
      <c r="O383" s="1" t="str">
        <f t="shared" si="74"/>
        <v/>
      </c>
      <c r="Q383" s="1" t="str">
        <f t="shared" si="75"/>
        <v/>
      </c>
      <c r="R383" s="1" t="str">
        <f t="shared" si="76"/>
        <v/>
      </c>
      <c r="T383" s="1" t="str">
        <f t="shared" si="77"/>
        <v/>
      </c>
      <c r="U383" s="1" t="str">
        <f t="shared" si="78"/>
        <v/>
      </c>
      <c r="W383" s="8" t="str">
        <f t="shared" si="79"/>
        <v/>
      </c>
      <c r="X383" s="8" t="str">
        <f t="shared" si="80"/>
        <v/>
      </c>
    </row>
    <row r="384" spans="1:24">
      <c r="A384" s="4" t="s">
        <v>55</v>
      </c>
      <c r="B384" s="4">
        <v>1</v>
      </c>
      <c r="C384" s="1" cm="1">
        <f t="array" ref="C384">_xll.H($A384,25)/$B384</f>
        <v>-14.229989589691163</v>
      </c>
      <c r="D384" s="1" cm="1">
        <f t="array" ref="D384">_xll.S($A384,25)/$B384</f>
        <v>256.32998028564452</v>
      </c>
      <c r="E384" s="1" cm="1">
        <f t="array" ref="E384">_xll.CP($A384,25)/$B384</f>
        <v>0</v>
      </c>
      <c r="F384" s="8" t="e" cm="1">
        <f t="array" ref="F384">IF(_xll.DE(A384)&gt;0,_xll.MW(A384)/(602.2*_xll.DE(A384)),"")/$B384</f>
        <v>#VALUE!</v>
      </c>
      <c r="H384" s="4" t="s">
        <v>1593</v>
      </c>
      <c r="I384" s="1" t="e" cm="1">
        <f t="array" ref="I384">_xll.H($H384,25)/$B383</f>
        <v>#VALUE!</v>
      </c>
      <c r="J384" s="1" t="e" cm="1">
        <f t="array" ref="J384">_xll.S($H384,25)/$B383</f>
        <v>#VALUE!</v>
      </c>
      <c r="K384" s="1" t="e" cm="1">
        <f t="array" ref="K384">_xll.CP($H384,25)/$B383</f>
        <v>#VALUE!</v>
      </c>
      <c r="L384" s="8" t="e" cm="1">
        <f t="array" ref="L384">IF(_xll.DE(H384)&gt;0,_xll.MW(H384)/(602.2*_xll.DE(H384)),"")/B383</f>
        <v>#VALUE!</v>
      </c>
      <c r="N384" s="1" t="str">
        <f t="shared" si="73"/>
        <v/>
      </c>
      <c r="O384" s="1" t="str">
        <f t="shared" si="74"/>
        <v/>
      </c>
      <c r="Q384" s="1" t="str">
        <f t="shared" si="75"/>
        <v/>
      </c>
      <c r="R384" s="1" t="str">
        <f t="shared" si="76"/>
        <v/>
      </c>
      <c r="T384" s="1" t="str">
        <f t="shared" si="77"/>
        <v/>
      </c>
      <c r="U384" s="1" t="str">
        <f t="shared" si="78"/>
        <v/>
      </c>
      <c r="W384" s="8" t="str">
        <f t="shared" si="79"/>
        <v/>
      </c>
      <c r="X384" s="8" t="str">
        <f t="shared" si="80"/>
        <v/>
      </c>
    </row>
    <row r="385" spans="1:24">
      <c r="A385" s="4" t="s">
        <v>74</v>
      </c>
      <c r="B385" s="4">
        <v>1</v>
      </c>
      <c r="C385" s="1" cm="1">
        <f t="array" ref="C385">_xll.H($A385,25)/$B385</f>
        <v>-5.0208001995086669</v>
      </c>
      <c r="D385" s="1" cm="1">
        <f t="array" ref="D385">_xll.S($A385,25)/$B385</f>
        <v>84.516803192138681</v>
      </c>
      <c r="E385" s="1" cm="1">
        <f t="array" ref="E385">_xll.CP($A385,25)/$B385</f>
        <v>0</v>
      </c>
      <c r="F385" s="8" t="e" cm="1">
        <f t="array" ref="F385">IF(_xll.DE(A385)&gt;0,_xll.MW(A385)/(602.2*_xll.DE(A385)),"")/$B385</f>
        <v>#VALUE!</v>
      </c>
      <c r="H385" s="4" t="s">
        <v>1594</v>
      </c>
      <c r="I385" s="1" cm="1">
        <f t="array" ref="I385">_xll.H($H385,25)/$B384</f>
        <v>104.18160638427734</v>
      </c>
      <c r="J385" s="1" cm="1">
        <f t="array" ref="J385">_xll.S($H385,25)/$B384</f>
        <v>103.76319680786133</v>
      </c>
      <c r="K385" s="1" cm="1">
        <f t="array" ref="K385">_xll.CP($H385,25)/$B384</f>
        <v>0</v>
      </c>
      <c r="L385" s="8" t="e" cm="1">
        <f t="array" ref="L385">IF(_xll.DE(H385)&gt;0,_xll.MW(H385)/(602.2*_xll.DE(H385)),"")/B384</f>
        <v>#VALUE!</v>
      </c>
      <c r="N385" s="1">
        <f t="shared" si="73"/>
        <v>84.516803192138681</v>
      </c>
      <c r="O385" s="1">
        <f t="shared" si="74"/>
        <v>103.76319680786133</v>
      </c>
      <c r="Q385" s="1">
        <f t="shared" si="75"/>
        <v>-5.0208001995086669</v>
      </c>
      <c r="R385" s="1">
        <f t="shared" si="76"/>
        <v>104.18160638427734</v>
      </c>
      <c r="T385" s="1">
        <f t="shared" si="77"/>
        <v>0</v>
      </c>
      <c r="U385" s="1">
        <f t="shared" si="78"/>
        <v>0</v>
      </c>
      <c r="W385" s="8" t="str">
        <f t="shared" si="79"/>
        <v/>
      </c>
      <c r="X385" s="8" t="str">
        <f t="shared" si="80"/>
        <v/>
      </c>
    </row>
    <row r="386" spans="1:24">
      <c r="A386" s="4" t="s">
        <v>355</v>
      </c>
      <c r="B386" s="4">
        <v>1</v>
      </c>
      <c r="C386" s="1" cm="1">
        <f t="array" ref="C386">_xll.H($A386,25)/$B386</f>
        <v>26.526560638427735</v>
      </c>
      <c r="D386" s="1" cm="1">
        <f t="array" ref="D386">_xll.S($A386,25)/$B386</f>
        <v>4.1840000000000002</v>
      </c>
      <c r="E386" s="1" cm="1">
        <f t="array" ref="E386">_xll.CP($A386,25)/$B386</f>
        <v>0</v>
      </c>
      <c r="F386" s="8" t="e" cm="1">
        <f t="array" ref="F386">IF(_xll.DE(A386)&gt;0,_xll.MW(A386)/(602.2*_xll.DE(A386)),"")/$B386</f>
        <v>#VALUE!</v>
      </c>
      <c r="H386" s="4" t="s">
        <v>1595</v>
      </c>
      <c r="I386" s="1" t="e" cm="1">
        <f t="array" ref="I386">_xll.H($H386,25)/$B385</f>
        <v>#VALUE!</v>
      </c>
      <c r="J386" s="1" t="e" cm="1">
        <f t="array" ref="J386">_xll.S($H386,25)/$B385</f>
        <v>#VALUE!</v>
      </c>
      <c r="K386" s="1" t="e" cm="1">
        <f t="array" ref="K386">_xll.CP($H386,25)/$B385</f>
        <v>#VALUE!</v>
      </c>
      <c r="L386" s="8" t="e" cm="1">
        <f t="array" ref="L386">IF(_xll.DE(H386)&gt;0,_xll.MW(H386)/(602.2*_xll.DE(H386)),"")/B385</f>
        <v>#VALUE!</v>
      </c>
      <c r="N386" s="1" t="str">
        <f t="shared" si="73"/>
        <v/>
      </c>
      <c r="O386" s="1" t="str">
        <f t="shared" si="74"/>
        <v/>
      </c>
      <c r="Q386" s="1" t="str">
        <f t="shared" si="75"/>
        <v/>
      </c>
      <c r="R386" s="1" t="str">
        <f t="shared" si="76"/>
        <v/>
      </c>
      <c r="T386" s="1" t="str">
        <f t="shared" si="77"/>
        <v/>
      </c>
      <c r="U386" s="1" t="str">
        <f t="shared" si="78"/>
        <v/>
      </c>
      <c r="W386" s="8" t="str">
        <f t="shared" si="79"/>
        <v/>
      </c>
      <c r="X386" s="8" t="str">
        <f t="shared" si="80"/>
        <v/>
      </c>
    </row>
    <row r="387" spans="1:24">
      <c r="A387" s="4" t="s">
        <v>351</v>
      </c>
      <c r="B387" s="4">
        <v>1</v>
      </c>
      <c r="C387" s="1" cm="1">
        <f t="array" ref="C387">_xll.H($A387,25)/$B387</f>
        <v>33.890401596069339</v>
      </c>
      <c r="D387" s="1" cm="1">
        <f t="array" ref="D387">_xll.S($A387,25)/$B387</f>
        <v>41.84</v>
      </c>
      <c r="E387" s="1" cm="1">
        <f t="array" ref="E387">_xll.CP($A387,25)/$B387</f>
        <v>0</v>
      </c>
      <c r="F387" s="8" t="e" cm="1">
        <f t="array" ref="F387">IF(_xll.DE(A387)&gt;0,_xll.MW(A387)/(602.2*_xll.DE(A387)),"")/$B387</f>
        <v>#VALUE!</v>
      </c>
      <c r="H387" s="4" t="s">
        <v>1596</v>
      </c>
      <c r="I387" s="1" t="e" cm="1">
        <f t="array" ref="I387">_xll.H($H387,25)/$B386</f>
        <v>#VALUE!</v>
      </c>
      <c r="J387" s="1" t="e" cm="1">
        <f t="array" ref="J387">_xll.S($H387,25)/$B386</f>
        <v>#VALUE!</v>
      </c>
      <c r="K387" s="1" t="e" cm="1">
        <f t="array" ref="K387">_xll.CP($H387,25)/$B386</f>
        <v>#VALUE!</v>
      </c>
      <c r="L387" s="8" t="e" cm="1">
        <f t="array" ref="L387">IF(_xll.DE(H387)&gt;0,_xll.MW(H387)/(602.2*_xll.DE(H387)),"")/B386</f>
        <v>#VALUE!</v>
      </c>
      <c r="N387" s="1" t="str">
        <f t="shared" si="73"/>
        <v/>
      </c>
      <c r="O387" s="1" t="str">
        <f t="shared" si="74"/>
        <v/>
      </c>
      <c r="Q387" s="1" t="str">
        <f t="shared" si="75"/>
        <v/>
      </c>
      <c r="R387" s="1" t="str">
        <f t="shared" si="76"/>
        <v/>
      </c>
      <c r="T387" s="1" t="str">
        <f t="shared" si="77"/>
        <v/>
      </c>
      <c r="U387" s="1" t="str">
        <f t="shared" si="78"/>
        <v/>
      </c>
      <c r="W387" s="8" t="str">
        <f t="shared" si="79"/>
        <v/>
      </c>
      <c r="X387" s="8" t="str">
        <f t="shared" si="80"/>
        <v/>
      </c>
    </row>
    <row r="388" spans="1:24">
      <c r="C388" s="1"/>
      <c r="H388" s="4"/>
      <c r="I388" s="1"/>
      <c r="J388" s="1"/>
      <c r="K388" s="1"/>
      <c r="L388" s="8"/>
      <c r="N388" s="1"/>
      <c r="Q388" s="1"/>
      <c r="R388" s="1"/>
      <c r="W388" s="8"/>
      <c r="X388" s="8"/>
    </row>
    <row r="389" spans="1:24">
      <c r="C389" s="1"/>
      <c r="H389" s="4"/>
      <c r="I389" s="1"/>
      <c r="J389" s="1"/>
      <c r="K389" s="1"/>
      <c r="L389" s="8"/>
      <c r="N389" s="1"/>
      <c r="Q389" s="1"/>
      <c r="R389" s="1"/>
      <c r="W389" s="8"/>
      <c r="X389" s="8"/>
    </row>
    <row r="390" spans="1:24">
      <c r="C390" s="1"/>
      <c r="H390" s="4"/>
      <c r="I390" s="1"/>
      <c r="J390" s="1"/>
      <c r="K390" s="1"/>
      <c r="L390" s="8"/>
      <c r="N390" s="1"/>
      <c r="Q390" s="1"/>
      <c r="R390" s="1"/>
      <c r="W390" s="8"/>
      <c r="X390" s="8"/>
    </row>
    <row r="391" spans="1:24">
      <c r="C391" s="1"/>
      <c r="H391" s="4"/>
      <c r="I391" s="1"/>
      <c r="J391" s="1"/>
      <c r="K391" s="1"/>
      <c r="L391" s="8"/>
      <c r="N391" s="1"/>
      <c r="Q391" s="1"/>
      <c r="R391" s="1"/>
      <c r="W391" s="8"/>
      <c r="X391" s="8"/>
    </row>
    <row r="392" spans="1:24">
      <c r="C392" s="1"/>
      <c r="H392" s="4"/>
      <c r="I392" s="1"/>
      <c r="J392" s="1"/>
      <c r="K392" s="1"/>
      <c r="L392" s="8"/>
      <c r="N392" s="1"/>
      <c r="Q392" s="1"/>
      <c r="R392" s="1"/>
      <c r="W392" s="8"/>
      <c r="X392" s="8"/>
    </row>
    <row r="393" spans="1:24">
      <c r="C393" s="1"/>
      <c r="H393" s="4"/>
      <c r="I393" s="1"/>
      <c r="J393" s="1"/>
      <c r="K393" s="1"/>
      <c r="L393" s="8"/>
      <c r="N393" s="1"/>
      <c r="Q393" s="1"/>
      <c r="R393" s="1"/>
      <c r="W393" s="8"/>
      <c r="X393" s="8"/>
    </row>
    <row r="394" spans="1:24">
      <c r="C394" s="1"/>
      <c r="H394" s="4"/>
      <c r="I394" s="1"/>
      <c r="J394" s="1"/>
      <c r="K394" s="1"/>
      <c r="L394" s="8"/>
      <c r="N394" s="1"/>
      <c r="Q394" s="1"/>
      <c r="R394" s="1"/>
      <c r="W394" s="8"/>
      <c r="X394" s="8"/>
    </row>
    <row r="395" spans="1:24">
      <c r="C395" s="1"/>
      <c r="H395" s="4"/>
      <c r="I395" s="1"/>
      <c r="J395" s="1"/>
      <c r="K395" s="1"/>
      <c r="L395" s="8"/>
      <c r="N395" s="1"/>
      <c r="Q395" s="1"/>
      <c r="R395" s="1"/>
      <c r="W395" s="8"/>
      <c r="X395" s="8"/>
    </row>
    <row r="396" spans="1:24">
      <c r="C396" s="1"/>
      <c r="H396" s="4"/>
      <c r="I396" s="1"/>
      <c r="J396" s="1"/>
      <c r="K396" s="1"/>
      <c r="L396" s="8"/>
      <c r="N396" s="1"/>
      <c r="Q396" s="1"/>
      <c r="R396" s="1"/>
      <c r="W396" s="8"/>
      <c r="X396" s="8"/>
    </row>
    <row r="397" spans="1:24">
      <c r="C397" s="1"/>
      <c r="H397" s="4"/>
      <c r="I397" s="1"/>
      <c r="J397" s="1"/>
      <c r="K397" s="1"/>
      <c r="L397" s="8"/>
      <c r="N397" s="1"/>
      <c r="Q397" s="1"/>
      <c r="R397" s="1"/>
      <c r="W397" s="8"/>
      <c r="X397" s="8"/>
    </row>
    <row r="398" spans="1:24">
      <c r="C398" s="1"/>
      <c r="H398" s="4"/>
      <c r="I398" s="1"/>
      <c r="J398" s="1"/>
      <c r="K398" s="1"/>
      <c r="L398" s="8"/>
      <c r="N398" s="1"/>
      <c r="Q398" s="1"/>
      <c r="R398" s="1"/>
      <c r="W398" s="8"/>
      <c r="X398" s="8"/>
    </row>
    <row r="399" spans="1:24">
      <c r="C399" s="1"/>
      <c r="H399" s="4"/>
      <c r="I399" s="1"/>
      <c r="J399" s="1"/>
      <c r="K399" s="1"/>
      <c r="L399" s="8"/>
      <c r="N399" s="1"/>
      <c r="Q399" s="1"/>
      <c r="R399" s="1"/>
      <c r="W399" s="8"/>
      <c r="X399" s="8"/>
    </row>
    <row r="400" spans="1:24">
      <c r="C400" s="1"/>
      <c r="H400" s="4"/>
      <c r="I400" s="1"/>
      <c r="J400" s="1"/>
      <c r="K400" s="1"/>
      <c r="L400" s="8"/>
      <c r="N400" s="1"/>
      <c r="Q400" s="1"/>
      <c r="R400" s="1"/>
      <c r="W400" s="8"/>
      <c r="X400" s="8"/>
    </row>
    <row r="401" spans="2:25">
      <c r="C401" s="1"/>
      <c r="H401" s="4"/>
      <c r="I401" s="1"/>
      <c r="J401" s="1"/>
      <c r="K401" s="1"/>
      <c r="L401" s="8"/>
      <c r="N401" s="1"/>
      <c r="Q401" s="1"/>
      <c r="R401" s="1"/>
      <c r="W401" s="8"/>
      <c r="X401" s="8"/>
    </row>
    <row r="402" spans="2:25">
      <c r="C402" s="1"/>
      <c r="H402" s="4"/>
      <c r="I402" s="1"/>
      <c r="J402" s="1"/>
      <c r="K402" s="1"/>
      <c r="L402" s="8"/>
      <c r="N402" s="1"/>
      <c r="Q402" s="1"/>
      <c r="R402" s="1"/>
      <c r="W402" s="8"/>
      <c r="X402" s="8"/>
    </row>
    <row r="403" spans="2:25">
      <c r="C403" s="1" t="s">
        <v>1597</v>
      </c>
      <c r="D403" s="1" t="s">
        <v>1597</v>
      </c>
      <c r="G403" s="1"/>
      <c r="H403" s="4"/>
      <c r="I403" s="1"/>
      <c r="J403" s="1"/>
      <c r="K403" s="1"/>
      <c r="L403" s="8"/>
      <c r="Q403" s="1"/>
      <c r="R403" s="1"/>
      <c r="T403" s="1" t="str">
        <f>IF(AND(ISNUMBER(E388),ISNUMBER(K403)),E388,"")</f>
        <v/>
      </c>
      <c r="U403" s="1" t="str">
        <f>IF(AND(ISNUMBER(E388),ISNUMBER(K403)),K403,"")</f>
        <v/>
      </c>
      <c r="V403" s="13"/>
      <c r="W403" s="13"/>
      <c r="X403" s="1"/>
      <c r="Y403" s="1"/>
    </row>
    <row r="404" spans="2:25">
      <c r="C404" s="1" t="s">
        <v>1597</v>
      </c>
      <c r="D404" s="1" t="s">
        <v>1597</v>
      </c>
      <c r="F404" s="1" t="s">
        <v>1597</v>
      </c>
      <c r="G404" s="1" t="s">
        <v>1597</v>
      </c>
      <c r="H404" s="4"/>
      <c r="I404" s="1"/>
      <c r="J404" s="1"/>
      <c r="K404" s="1"/>
      <c r="L404" s="8"/>
      <c r="Q404" s="1"/>
      <c r="R404" s="1"/>
      <c r="T404" s="1" t="str">
        <f t="shared" ref="T404:T409" si="81">IF(AND(ISNUMBER(E403),ISNUMBER(K404)),E403,"")</f>
        <v/>
      </c>
      <c r="U404" s="1" t="str">
        <f t="shared" ref="U404:U409" si="82">IF(AND(ISNUMBER(E403),ISNUMBER(K404)),K404,"")</f>
        <v/>
      </c>
      <c r="V404" s="13"/>
      <c r="W404" s="13"/>
      <c r="X404" s="1"/>
      <c r="Y404" s="1"/>
    </row>
    <row r="405" spans="2:25">
      <c r="C405" s="1" t="s">
        <v>1597</v>
      </c>
      <c r="D405" s="1" t="s">
        <v>1597</v>
      </c>
      <c r="E405" s="1" t="s">
        <v>1597</v>
      </c>
      <c r="F405" s="1" t="s">
        <v>1597</v>
      </c>
      <c r="G405" s="1" t="s">
        <v>1597</v>
      </c>
      <c r="H405" s="4"/>
      <c r="I405" s="1"/>
      <c r="J405" s="1"/>
      <c r="K405" s="1"/>
      <c r="L405" s="8"/>
      <c r="Q405" s="1"/>
      <c r="R405" s="1"/>
      <c r="T405" s="1" t="str">
        <f t="shared" si="81"/>
        <v/>
      </c>
      <c r="U405" s="1" t="str">
        <f t="shared" si="82"/>
        <v/>
      </c>
      <c r="V405" s="13"/>
      <c r="W405" s="13"/>
      <c r="X405" s="1"/>
      <c r="Y405" s="1"/>
    </row>
    <row r="406" spans="2:25">
      <c r="C406" s="1" t="s">
        <v>1597</v>
      </c>
      <c r="D406" s="1" t="s">
        <v>1597</v>
      </c>
      <c r="E406" s="1" t="s">
        <v>1597</v>
      </c>
      <c r="F406" s="1" t="s">
        <v>1597</v>
      </c>
      <c r="G406" s="1" t="s">
        <v>1597</v>
      </c>
      <c r="H406" s="4"/>
      <c r="I406" s="1"/>
      <c r="J406" s="1"/>
      <c r="K406" s="1"/>
      <c r="L406" s="8"/>
      <c r="Q406" s="1"/>
      <c r="R406" s="1"/>
      <c r="T406" s="1" t="str">
        <f t="shared" si="81"/>
        <v/>
      </c>
      <c r="U406" s="1" t="str">
        <f t="shared" si="82"/>
        <v/>
      </c>
      <c r="V406" s="13"/>
      <c r="W406" s="13"/>
      <c r="X406" s="1"/>
      <c r="Y406" s="1"/>
    </row>
    <row r="407" spans="2:25">
      <c r="C407" s="1" t="s">
        <v>1597</v>
      </c>
      <c r="D407" s="1" t="s">
        <v>1597</v>
      </c>
      <c r="E407" s="1" t="s">
        <v>1597</v>
      </c>
      <c r="F407" s="1" t="s">
        <v>1597</v>
      </c>
      <c r="G407" s="1" t="s">
        <v>1597</v>
      </c>
      <c r="H407" s="4"/>
      <c r="I407" s="1"/>
      <c r="J407" s="1"/>
      <c r="K407" s="1"/>
      <c r="L407" s="8"/>
      <c r="Q407" s="1"/>
      <c r="R407" s="1"/>
      <c r="T407" s="1" t="str">
        <f t="shared" si="81"/>
        <v/>
      </c>
      <c r="U407" s="1" t="str">
        <f t="shared" si="82"/>
        <v/>
      </c>
      <c r="V407" s="13"/>
      <c r="W407" s="13"/>
      <c r="X407" s="1"/>
      <c r="Y407" s="1"/>
    </row>
    <row r="408" spans="2:25">
      <c r="C408" s="1" t="s">
        <v>1597</v>
      </c>
      <c r="D408" s="1" t="s">
        <v>1597</v>
      </c>
      <c r="E408" s="1" t="s">
        <v>1597</v>
      </c>
      <c r="F408" s="1" t="s">
        <v>1597</v>
      </c>
      <c r="G408" s="1" t="s">
        <v>1597</v>
      </c>
      <c r="H408" s="4"/>
      <c r="I408" s="1"/>
      <c r="J408" s="1"/>
      <c r="K408" s="1"/>
      <c r="L408" s="8"/>
      <c r="Q408" s="1"/>
      <c r="R408" s="1"/>
      <c r="T408" s="1" t="str">
        <f t="shared" si="81"/>
        <v/>
      </c>
      <c r="U408" s="1" t="str">
        <f t="shared" si="82"/>
        <v/>
      </c>
      <c r="V408" s="13"/>
      <c r="W408" s="13"/>
      <c r="X408" s="1"/>
      <c r="Y408" s="1"/>
    </row>
    <row r="409" spans="2:25">
      <c r="C409" s="1" t="s">
        <v>1597</v>
      </c>
      <c r="D409" s="1" t="s">
        <v>1597</v>
      </c>
      <c r="E409" s="1" t="s">
        <v>1597</v>
      </c>
      <c r="F409" s="1" t="s">
        <v>1597</v>
      </c>
      <c r="G409" s="1" t="s">
        <v>1597</v>
      </c>
      <c r="H409" s="4"/>
      <c r="I409" s="1"/>
      <c r="J409" s="1"/>
      <c r="K409" s="1"/>
      <c r="L409" s="8"/>
      <c r="Q409" s="1"/>
      <c r="R409" s="1"/>
      <c r="T409" s="1" t="str">
        <f t="shared" si="81"/>
        <v/>
      </c>
      <c r="U409" s="1" t="str">
        <f t="shared" si="82"/>
        <v/>
      </c>
      <c r="V409" s="13"/>
      <c r="W409" s="13"/>
      <c r="X409" s="1"/>
      <c r="Y409" s="1"/>
    </row>
    <row r="410" spans="2:25">
      <c r="B410" s="14"/>
      <c r="E410" s="1" t="s">
        <v>1597</v>
      </c>
      <c r="F410" s="1" t="s">
        <v>1597</v>
      </c>
      <c r="G410" s="1" t="s">
        <v>1597</v>
      </c>
      <c r="H410" s="4"/>
      <c r="I410" s="1"/>
      <c r="J410" s="1"/>
      <c r="K410" s="1"/>
      <c r="L410" s="8"/>
      <c r="Q410" s="1"/>
      <c r="R410" s="1"/>
      <c r="V410" s="13"/>
      <c r="W410" s="13"/>
      <c r="X410" s="1"/>
      <c r="Y410" s="1"/>
    </row>
    <row r="411" spans="2:25">
      <c r="B411" s="14"/>
      <c r="F411" s="1"/>
      <c r="G411" s="1"/>
      <c r="H411" s="4"/>
      <c r="I411" s="1"/>
      <c r="J411" s="1"/>
      <c r="K411" s="1"/>
      <c r="L411" s="8"/>
      <c r="Q411" s="1"/>
      <c r="R411" s="1"/>
      <c r="V411" s="13"/>
      <c r="W411" s="13"/>
      <c r="X411" s="1"/>
      <c r="Y411" s="1"/>
    </row>
    <row r="412" spans="2:25">
      <c r="B412" s="14"/>
      <c r="F412" s="1"/>
      <c r="G412" s="1"/>
      <c r="H412" s="4"/>
      <c r="I412" s="1"/>
      <c r="J412" s="1"/>
      <c r="K412" s="1"/>
      <c r="L412" s="8"/>
      <c r="Q412" s="1"/>
      <c r="R412" s="1"/>
      <c r="V412" s="13"/>
      <c r="W412" s="13"/>
      <c r="X412" s="1"/>
      <c r="Y412" s="1"/>
    </row>
    <row r="413" spans="2:25">
      <c r="B413" s="14"/>
      <c r="F413" s="1"/>
      <c r="G413" s="1"/>
      <c r="H413" s="4"/>
      <c r="I413" s="1"/>
      <c r="J413" s="1"/>
      <c r="K413" s="1"/>
      <c r="L413" s="8"/>
      <c r="Q413" s="1"/>
      <c r="R413" s="1"/>
      <c r="V413" s="13"/>
      <c r="W413" s="13"/>
      <c r="X413" s="1"/>
      <c r="Y413" s="1"/>
    </row>
    <row r="414" spans="2:25">
      <c r="B414" s="14"/>
      <c r="F414" s="1"/>
      <c r="G414" s="1"/>
      <c r="H414" s="4"/>
      <c r="I414" s="1"/>
      <c r="J414" s="1"/>
      <c r="K414" s="1"/>
      <c r="L414" s="8"/>
      <c r="Q414" s="1"/>
      <c r="R414" s="1"/>
      <c r="V414" s="13"/>
      <c r="W414" s="13"/>
      <c r="X414" s="1"/>
      <c r="Y414" s="1"/>
    </row>
    <row r="415" spans="2:25">
      <c r="B415" s="14"/>
      <c r="F415" s="1"/>
      <c r="G415" s="1"/>
      <c r="H415" s="4"/>
      <c r="I415" s="1"/>
      <c r="J415" s="1"/>
      <c r="K415" s="1"/>
      <c r="L415" s="8"/>
      <c r="Q415" s="1"/>
      <c r="R415" s="1"/>
      <c r="V415" s="13"/>
      <c r="W415" s="13"/>
      <c r="X415" s="1"/>
      <c r="Y415" s="1"/>
    </row>
    <row r="416" spans="2:25">
      <c r="B416" s="14"/>
      <c r="F416" s="1"/>
      <c r="G416" s="1"/>
      <c r="H416" s="4"/>
      <c r="I416" s="1"/>
      <c r="J416" s="1"/>
      <c r="K416" s="1"/>
      <c r="L416" s="8"/>
      <c r="Q416" s="1"/>
      <c r="R416" s="1"/>
      <c r="V416" s="13"/>
      <c r="W416" s="13"/>
      <c r="X416" s="1"/>
      <c r="Y416" s="1"/>
    </row>
    <row r="417" spans="2:25">
      <c r="B417" s="14"/>
      <c r="F417" s="1"/>
      <c r="G417" s="1"/>
      <c r="H417" s="4"/>
      <c r="I417" s="1"/>
      <c r="J417" s="1"/>
      <c r="K417" s="1"/>
      <c r="L417" s="8"/>
      <c r="Q417" s="1"/>
      <c r="R417" s="1"/>
      <c r="V417" s="13"/>
      <c r="W417" s="13"/>
      <c r="X417" s="1"/>
      <c r="Y417" s="1"/>
    </row>
    <row r="418" spans="2:25">
      <c r="B418" s="14"/>
      <c r="F418" s="1"/>
      <c r="G418" s="1"/>
      <c r="H418" s="4"/>
      <c r="I418" s="1"/>
      <c r="J418" s="1"/>
      <c r="K418" s="1"/>
      <c r="L418" s="8"/>
      <c r="Q418" s="1"/>
      <c r="R418" s="1"/>
      <c r="V418" s="13"/>
      <c r="W418" s="13"/>
      <c r="X418" s="1"/>
      <c r="Y418" s="1"/>
    </row>
    <row r="419" spans="2:25">
      <c r="B419" s="14"/>
      <c r="F419" s="1"/>
      <c r="G419" s="1"/>
      <c r="H419" s="4"/>
      <c r="I419" s="1"/>
      <c r="J419" s="1"/>
      <c r="K419" s="1"/>
      <c r="L419" s="8"/>
      <c r="Q419" s="1"/>
      <c r="R419" s="1"/>
      <c r="V419" s="13"/>
      <c r="W419" s="13"/>
      <c r="X419" s="1"/>
      <c r="Y419" s="1"/>
    </row>
    <row r="420" spans="2:25">
      <c r="B420" s="14"/>
      <c r="F420" s="1"/>
      <c r="G420" s="1"/>
      <c r="H420" s="4"/>
      <c r="I420" s="1"/>
      <c r="J420" s="1"/>
      <c r="K420" s="1"/>
      <c r="L420" s="8"/>
      <c r="Q420" s="1"/>
      <c r="R420" s="1"/>
      <c r="V420" s="13"/>
      <c r="W420" s="13"/>
      <c r="X420" s="1"/>
      <c r="Y420" s="1"/>
    </row>
    <row r="421" spans="2:25">
      <c r="B421" s="14"/>
      <c r="F421" s="1"/>
      <c r="G421" s="1"/>
      <c r="H421" s="4"/>
      <c r="I421" s="1"/>
      <c r="J421" s="1"/>
      <c r="K421" s="1"/>
      <c r="L421" s="8"/>
      <c r="Q421" s="1"/>
      <c r="R421" s="1"/>
      <c r="V421" s="13"/>
      <c r="W421" s="13"/>
      <c r="X421" s="1"/>
      <c r="Y421" s="1"/>
    </row>
    <row r="422" spans="2:25">
      <c r="B422" s="14"/>
      <c r="F422" s="1"/>
      <c r="G422" s="1"/>
      <c r="H422" s="4"/>
      <c r="I422" s="1"/>
      <c r="J422" s="1"/>
      <c r="K422" s="1"/>
      <c r="L422" s="8"/>
      <c r="Q422" s="1"/>
      <c r="R422" s="1"/>
      <c r="V422" s="13"/>
      <c r="W422" s="13"/>
      <c r="X422" s="1"/>
      <c r="Y422" s="1"/>
    </row>
    <row r="423" spans="2:25">
      <c r="B423" s="14"/>
      <c r="F423" s="1"/>
      <c r="G423" s="1"/>
      <c r="H423" s="4"/>
      <c r="I423" s="1"/>
      <c r="J423" s="1"/>
      <c r="K423" s="1"/>
      <c r="L423" s="8"/>
      <c r="Q423" s="1"/>
      <c r="R423" s="1"/>
      <c r="V423" s="13"/>
      <c r="W423" s="13"/>
      <c r="X423" s="1"/>
      <c r="Y423" s="1"/>
    </row>
    <row r="424" spans="2:25">
      <c r="B424" s="14"/>
      <c r="F424" s="1"/>
      <c r="G424" s="1"/>
      <c r="H424" s="4"/>
      <c r="I424" s="1"/>
      <c r="J424" s="1"/>
      <c r="K424" s="1"/>
      <c r="L424" s="8"/>
      <c r="Q424" s="1"/>
      <c r="R424" s="1"/>
      <c r="V424" s="13"/>
      <c r="W424" s="13"/>
      <c r="X424" s="1"/>
      <c r="Y424" s="1"/>
    </row>
    <row r="425" spans="2:25">
      <c r="B425" s="14"/>
      <c r="F425" s="1"/>
      <c r="G425" s="1"/>
      <c r="H425" s="4"/>
      <c r="I425" s="1"/>
      <c r="J425" s="1"/>
      <c r="K425" s="1"/>
      <c r="L425" s="8"/>
      <c r="Q425" s="1"/>
      <c r="R425" s="1"/>
      <c r="V425" s="13"/>
      <c r="W425" s="13"/>
      <c r="X425" s="1"/>
      <c r="Y425" s="1"/>
    </row>
    <row r="426" spans="2:25">
      <c r="B426" s="14"/>
      <c r="F426" s="1"/>
      <c r="G426" s="1"/>
      <c r="H426" s="4"/>
      <c r="I426" s="1"/>
      <c r="J426" s="1"/>
      <c r="K426" s="1"/>
      <c r="L426" s="8"/>
      <c r="Q426" s="1"/>
      <c r="R426" s="1"/>
      <c r="V426" s="13"/>
      <c r="W426" s="13"/>
      <c r="X426" s="1"/>
      <c r="Y426" s="1"/>
    </row>
    <row r="427" spans="2:25">
      <c r="B427" s="14"/>
      <c r="F427" s="1"/>
      <c r="G427" s="1"/>
      <c r="H427" s="4"/>
      <c r="I427" s="1"/>
      <c r="J427" s="1"/>
      <c r="K427" s="1"/>
      <c r="L427" s="8"/>
      <c r="Q427" s="1"/>
      <c r="R427" s="1"/>
      <c r="V427" s="13"/>
      <c r="W427" s="13"/>
      <c r="X427" s="1"/>
      <c r="Y427" s="1"/>
    </row>
    <row r="428" spans="2:25">
      <c r="B428" s="14"/>
      <c r="F428" s="1"/>
      <c r="G428" s="1"/>
      <c r="H428" s="4"/>
      <c r="I428" s="1"/>
      <c r="J428" s="1"/>
      <c r="K428" s="1"/>
      <c r="L428" s="8"/>
      <c r="Q428" s="1"/>
      <c r="R428" s="1"/>
      <c r="V428" s="13"/>
      <c r="W428" s="13"/>
      <c r="X428" s="1"/>
      <c r="Y428" s="1"/>
    </row>
    <row r="429" spans="2:25">
      <c r="B429" s="14"/>
      <c r="F429" s="1"/>
      <c r="G429" s="1"/>
      <c r="H429" s="4"/>
      <c r="I429" s="1"/>
      <c r="J429" s="1"/>
      <c r="K429" s="1"/>
      <c r="L429" s="8"/>
      <c r="Q429" s="1"/>
      <c r="R429" s="1"/>
      <c r="V429" s="13"/>
      <c r="W429" s="13"/>
      <c r="X429" s="1"/>
      <c r="Y429" s="1"/>
    </row>
    <row r="430" spans="2:25">
      <c r="B430" s="14"/>
      <c r="F430" s="1"/>
      <c r="G430" s="1"/>
      <c r="H430" s="4"/>
      <c r="I430" s="1"/>
      <c r="J430" s="1"/>
      <c r="K430" s="1"/>
      <c r="L430" s="8"/>
      <c r="Q430" s="1"/>
      <c r="R430" s="1"/>
      <c r="V430" s="13"/>
      <c r="W430" s="13"/>
      <c r="X430" s="1"/>
      <c r="Y430" s="1"/>
    </row>
    <row r="431" spans="2:25">
      <c r="B431" s="14"/>
      <c r="F431" s="1"/>
      <c r="G431" s="1"/>
      <c r="H431" s="4"/>
      <c r="I431" s="1"/>
      <c r="J431" s="1"/>
      <c r="K431" s="1"/>
      <c r="L431" s="8"/>
      <c r="Q431" s="1"/>
      <c r="R431" s="1"/>
      <c r="V431" s="13"/>
      <c r="W431" s="13"/>
      <c r="X431" s="1"/>
      <c r="Y431" s="1"/>
    </row>
    <row r="432" spans="2:25" ht="17.25" customHeight="1">
      <c r="B432" s="14"/>
      <c r="F432" s="1"/>
      <c r="G432" s="1"/>
      <c r="H432" s="4"/>
      <c r="I432" s="1"/>
      <c r="J432" s="1"/>
      <c r="K432" s="1"/>
      <c r="L432" s="8"/>
      <c r="M432" s="5" t="s">
        <v>1611</v>
      </c>
      <c r="Q432" s="1"/>
      <c r="R432" s="1"/>
      <c r="V432" s="13"/>
      <c r="W432" s="13"/>
      <c r="X432" s="1"/>
      <c r="Y432" s="1"/>
    </row>
    <row r="433" spans="1:19">
      <c r="A433" s="1"/>
      <c r="B433" s="6" t="s">
        <v>1611</v>
      </c>
      <c r="C433" s="8"/>
      <c r="D433"/>
      <c r="E433" s="4"/>
      <c r="F433" s="1"/>
      <c r="H433" s="1"/>
      <c r="I433" s="1"/>
      <c r="M433" s="3">
        <f>COUNT(L435:L542)</f>
        <v>108</v>
      </c>
      <c r="N433" s="1"/>
      <c r="Q433" s="1"/>
      <c r="R433" s="4"/>
    </row>
    <row r="434" spans="1:19">
      <c r="B434" s="3">
        <f>COUNT(B436:B543)</f>
        <v>108</v>
      </c>
      <c r="C434" s="4"/>
      <c r="E434"/>
      <c r="H434" s="6"/>
      <c r="I434" s="1"/>
      <c r="J434" s="1" t="str">
        <f>IF(AND(ISNUMBER(M439),ISNUMBER(#REF!)),#REF!,"")</f>
        <v/>
      </c>
      <c r="L434" s="39" t="s">
        <v>1632</v>
      </c>
      <c r="M434" s="39"/>
      <c r="N434" s="6"/>
      <c r="P434" s="10"/>
      <c r="R434" s="6"/>
      <c r="S434" s="5"/>
    </row>
    <row r="435" spans="1:19">
      <c r="B435" s="38" t="s">
        <v>1606</v>
      </c>
      <c r="C435" s="38"/>
      <c r="D435" s="10"/>
      <c r="E435"/>
      <c r="H435" s="4"/>
      <c r="J435" s="1" t="str">
        <f>IF(AND(ISNUMBER(M440),ISNUMBER(#REF!)),#REF!,"")</f>
        <v/>
      </c>
      <c r="L435" s="1">
        <v>59.299829414367679</v>
      </c>
      <c r="M435" s="1">
        <v>86.710009948730473</v>
      </c>
      <c r="N435" s="16"/>
      <c r="O435"/>
      <c r="R435" s="1"/>
      <c r="S435" s="1"/>
    </row>
    <row r="436" spans="1:19">
      <c r="B436" s="1">
        <v>-408.26639617919926</v>
      </c>
      <c r="C436" s="1">
        <v>-270.41190850830077</v>
      </c>
      <c r="D436" s="10"/>
      <c r="E436" s="10"/>
      <c r="F436" s="10"/>
      <c r="H436" s="4"/>
      <c r="J436" s="1" t="str">
        <f>IF(AND(ISNUMBER(M441),ISNUMBER(#REF!)),#REF!,"")</f>
        <v/>
      </c>
      <c r="L436" s="1">
        <v>86.190401596069336</v>
      </c>
      <c r="M436" s="1">
        <v>96.099997085571289</v>
      </c>
      <c r="N436"/>
      <c r="O436" s="10"/>
      <c r="R436" s="1"/>
      <c r="S436" s="1"/>
    </row>
    <row r="437" spans="1:19">
      <c r="B437" s="1">
        <v>-137.00000003051758</v>
      </c>
      <c r="C437" s="1">
        <v>-67.780803192138677</v>
      </c>
      <c r="D437"/>
      <c r="E437"/>
      <c r="J437" s="1" t="str">
        <f>IF(AND(ISNUMBER(M442),ISNUMBER(#REF!)),#REF!,"")</f>
        <v/>
      </c>
      <c r="L437" s="1">
        <v>96.231999999999999</v>
      </c>
      <c r="M437" s="1">
        <v>115.49929414367676</v>
      </c>
      <c r="N437"/>
      <c r="O437"/>
      <c r="P437" s="10"/>
      <c r="Q437" s="10"/>
      <c r="R437" s="10"/>
    </row>
    <row r="438" spans="1:19">
      <c r="A438" s="4"/>
      <c r="B438" s="1">
        <v>-127.0680994720459</v>
      </c>
      <c r="C438" s="1">
        <v>-61.83951888275147</v>
      </c>
      <c r="D438"/>
      <c r="E438"/>
      <c r="I438" s="1" t="str">
        <f>IF(AND(ISNUMBER(M443),ISNUMBER(#REF!)),M443,"")</f>
        <v/>
      </c>
      <c r="J438" s="1" t="str">
        <f>IF(AND(ISNUMBER(M443),ISNUMBER(#REF!)),#REF!,"")</f>
        <v/>
      </c>
      <c r="L438" s="1">
        <v>72.132159042358396</v>
      </c>
      <c r="M438" s="1">
        <v>98.560018753051764</v>
      </c>
      <c r="N438"/>
      <c r="O438"/>
    </row>
    <row r="439" spans="1:19">
      <c r="A439" s="4"/>
      <c r="B439" s="1">
        <v>-411.11981701660159</v>
      </c>
      <c r="C439" s="1">
        <v>-287.81742767333986</v>
      </c>
      <c r="D439"/>
      <c r="E439"/>
      <c r="I439" s="1" t="str">
        <f>IF(AND(ISNUMBER(M444),ISNUMBER(#REF!)),M444,"")</f>
        <v/>
      </c>
      <c r="J439" s="1" t="str">
        <f>IF(AND(ISNUMBER(M444),ISNUMBER(#REF!)),#REF!,"")</f>
        <v/>
      </c>
      <c r="L439" s="1">
        <v>96.264998733520514</v>
      </c>
      <c r="M439" s="1">
        <v>120.64600326538087</v>
      </c>
      <c r="N439"/>
      <c r="O439"/>
    </row>
    <row r="440" spans="1:19">
      <c r="A440" s="4"/>
      <c r="B440" s="1">
        <v>-132.46330062866213</v>
      </c>
      <c r="C440" s="1">
        <v>-59.542499786376958</v>
      </c>
      <c r="D440"/>
      <c r="E440"/>
      <c r="I440" s="1" t="str">
        <f>IF(AND(ISNUMBER(M445),ISNUMBER(#REF!)),M445,"")</f>
        <v/>
      </c>
      <c r="J440" s="1" t="str">
        <f>IF(AND(ISNUMBER(M445),ISNUMBER(#REF!)),#REF!,"")</f>
        <v/>
      </c>
      <c r="L440" s="1">
        <v>102.99999635314941</v>
      </c>
      <c r="M440" s="1">
        <v>123.00959840393067</v>
      </c>
      <c r="N440"/>
      <c r="O440"/>
    </row>
    <row r="441" spans="1:19">
      <c r="A441" s="4"/>
      <c r="B441" s="1">
        <v>-712.99954125976569</v>
      </c>
      <c r="C441" s="1">
        <v>-590.57157446289068</v>
      </c>
      <c r="D441"/>
      <c r="E441"/>
      <c r="I441" s="1" t="str">
        <f>IF(AND(ISNUMBER(M446),ISNUMBER(#REF!)),M446,"")</f>
        <v/>
      </c>
      <c r="J441" s="1" t="str">
        <f>IF(AND(ISNUMBER(M446),ISNUMBER(#REF!)),#REF!,"")</f>
        <v/>
      </c>
      <c r="L441" s="1">
        <v>101.69999787902833</v>
      </c>
      <c r="M441" s="1">
        <v>119.50000154113771</v>
      </c>
      <c r="N441"/>
      <c r="O441"/>
    </row>
    <row r="442" spans="1:19">
      <c r="B442" s="1">
        <v>-383.70001617431643</v>
      </c>
      <c r="C442" s="1">
        <v>-268.10000207519533</v>
      </c>
      <c r="D442"/>
      <c r="E442"/>
      <c r="I442" s="1" t="str">
        <f>IF(AND(ISNUMBER(M447),ISNUMBER(#REF!)),M447,"")</f>
        <v/>
      </c>
      <c r="J442" s="1" t="str">
        <f>IF(AND(ISNUMBER(M447),ISNUMBER(#REF!)),#REF!,"")</f>
        <v/>
      </c>
      <c r="L442" s="1">
        <v>94.976803192138675</v>
      </c>
      <c r="M442" s="1">
        <v>112.968</v>
      </c>
      <c r="N442"/>
      <c r="O442"/>
    </row>
    <row r="443" spans="1:19">
      <c r="B443" s="1">
        <v>-314.55308935546879</v>
      </c>
      <c r="C443" s="1">
        <v>-202.08719680786135</v>
      </c>
      <c r="D443"/>
      <c r="E443"/>
      <c r="I443" s="1" t="str">
        <f>IF(AND(ISNUMBER(M448),ISNUMBER(#REF!)),M448,"")</f>
        <v/>
      </c>
      <c r="J443" s="1" t="str">
        <f>IF(AND(ISNUMBER(M448),ISNUMBER(#REF!)),#REF!,"")</f>
        <v/>
      </c>
      <c r="L443" s="1">
        <v>100.00180404663087</v>
      </c>
      <c r="M443" s="1">
        <v>120.09999592590333</v>
      </c>
      <c r="N443"/>
      <c r="O443"/>
    </row>
    <row r="444" spans="1:19">
      <c r="B444" s="1">
        <v>-186.02060424804688</v>
      </c>
      <c r="C444" s="1">
        <v>-102.50000369262696</v>
      </c>
      <c r="D444"/>
      <c r="E444"/>
      <c r="I444" s="1" t="str">
        <f>IF(AND(ISNUMBER(M449),ISNUMBER(#REF!)),M449,"")</f>
        <v/>
      </c>
      <c r="J444" s="1" t="str">
        <f>IF(AND(ISNUMBER(M449),ISNUMBER(#REF!)),#REF!,"")</f>
        <v/>
      </c>
      <c r="L444" s="1">
        <v>97.650003860473646</v>
      </c>
      <c r="M444" s="1">
        <v>138.69998944091796</v>
      </c>
      <c r="N444"/>
      <c r="O444"/>
    </row>
    <row r="445" spans="1:19">
      <c r="B445" s="1">
        <v>-305.33199029541015</v>
      </c>
      <c r="C445" s="1">
        <v>-96.400002258300788</v>
      </c>
      <c r="D445"/>
      <c r="E445"/>
      <c r="I445" s="1" t="str">
        <f>IF(AND(ISNUMBER(M450),ISNUMBER(#REF!)),M450,"")</f>
        <v/>
      </c>
      <c r="J445" s="1" t="str">
        <f>IF(AND(ISNUMBER(M450),ISNUMBER(#REF!)),#REF!,"")</f>
        <v/>
      </c>
      <c r="L445" s="1">
        <v>82.709996841430666</v>
      </c>
      <c r="M445" s="1">
        <v>106.05000505065918</v>
      </c>
      <c r="N445"/>
      <c r="O445"/>
    </row>
    <row r="446" spans="1:19">
      <c r="B446" s="1">
        <v>-436.68412341308596</v>
      </c>
      <c r="C446" s="1">
        <v>-327.60721276855469</v>
      </c>
      <c r="D446"/>
      <c r="E446"/>
      <c r="I446" s="1" t="str">
        <f>IF(AND(ISNUMBER(M451),ISNUMBER(#REF!)),M451,"")</f>
        <v/>
      </c>
      <c r="J446" s="1" t="str">
        <f>IF(AND(ISNUMBER(M451),ISNUMBER(#REF!)),#REF!,"")</f>
        <v/>
      </c>
      <c r="L446" s="1">
        <v>99.419996871948243</v>
      </c>
      <c r="M446" s="1">
        <v>146.44</v>
      </c>
      <c r="N446"/>
      <c r="O446"/>
    </row>
    <row r="447" spans="1:19">
      <c r="B447" s="1">
        <v>-451.00000347900391</v>
      </c>
      <c r="C447" s="1">
        <v>-263.59201596069335</v>
      </c>
      <c r="D447"/>
      <c r="E447"/>
      <c r="I447" s="1" t="str">
        <f>IF(AND(ISNUMBER(M452),ISNUMBER(#REF!)),M452,"")</f>
        <v/>
      </c>
      <c r="J447" s="1" t="str">
        <f>IF(AND(ISNUMBER(M452),ISNUMBER(#REF!)),#REF!,"")</f>
        <v/>
      </c>
      <c r="L447" s="1">
        <v>83.069998260498068</v>
      </c>
      <c r="M447" s="1">
        <v>122.59999913024903</v>
      </c>
      <c r="N447"/>
      <c r="O447"/>
    </row>
    <row r="448" spans="1:19">
      <c r="B448" s="1">
        <v>-514.99998974609377</v>
      </c>
      <c r="C448" s="1">
        <v>-266.09999951171875</v>
      </c>
      <c r="D448"/>
      <c r="E448"/>
      <c r="I448" s="1" t="str">
        <f>IF(AND(ISNUMBER(M453),ISNUMBER(#REF!)),M453,"")</f>
        <v/>
      </c>
      <c r="J448" s="1" t="str">
        <f>IF(AND(ISNUMBER(M453),ISNUMBER(#REF!)),#REF!,"")</f>
        <v/>
      </c>
      <c r="L448" s="1">
        <v>109.19999951171876</v>
      </c>
      <c r="M448" s="1">
        <v>148.99999945068359</v>
      </c>
      <c r="N448"/>
      <c r="O448"/>
    </row>
    <row r="449" spans="2:18">
      <c r="B449" s="1">
        <v>-312.50000152587893</v>
      </c>
      <c r="C449" s="1">
        <v>-94.300005950927741</v>
      </c>
      <c r="D449"/>
      <c r="E449"/>
      <c r="I449" s="1" t="str">
        <f>IF(AND(ISNUMBER(M454),ISNUMBER(#REF!)),M454,"")</f>
        <v/>
      </c>
      <c r="J449" s="1" t="str">
        <f>IF(AND(ISNUMBER(M454),ISNUMBER(#REF!)),#REF!,"")</f>
        <v/>
      </c>
      <c r="L449" s="1">
        <v>108.06999838256836</v>
      </c>
      <c r="M449" s="1">
        <v>153.00000457763673</v>
      </c>
      <c r="N449"/>
      <c r="O449"/>
    </row>
    <row r="450" spans="2:18">
      <c r="B450" s="1">
        <v>-219.10000311279299</v>
      </c>
      <c r="C450" s="1">
        <v>-16.070998708724975</v>
      </c>
      <c r="D450"/>
      <c r="E450"/>
      <c r="I450" s="1" t="str">
        <f>IF(AND(ISNUMBER(M455),ISNUMBER(#REF!)),M455,"")</f>
        <v/>
      </c>
      <c r="J450" s="1" t="str">
        <f>IF(AND(ISNUMBER(M455),ISNUMBER(#REF!)),#REF!,"")</f>
        <v/>
      </c>
      <c r="L450" s="1">
        <v>89.61997952270508</v>
      </c>
      <c r="M450" s="1">
        <v>129.70399201965333</v>
      </c>
      <c r="N450"/>
      <c r="O450"/>
    </row>
    <row r="451" spans="2:18">
      <c r="B451" s="1">
        <v>-641.32351489257815</v>
      </c>
      <c r="C451" s="1">
        <v>-364.00800000000004</v>
      </c>
      <c r="D451"/>
      <c r="E451"/>
      <c r="I451" s="1" t="str">
        <f>IF(AND(ISNUMBER(M456),ISNUMBER(#REF!)),M456,"")</f>
        <v/>
      </c>
      <c r="J451" s="1" t="str">
        <f>IF(AND(ISNUMBER(M456),ISNUMBER(#REF!)),#REF!,"")</f>
        <v/>
      </c>
      <c r="L451" s="1">
        <v>101.16999911499023</v>
      </c>
      <c r="M451" s="1">
        <v>122.20000021362306</v>
      </c>
      <c r="N451"/>
      <c r="O451"/>
    </row>
    <row r="452" spans="2:18">
      <c r="B452" s="1">
        <v>-442.31001245117187</v>
      </c>
      <c r="C452" s="1">
        <v>-348.10000885009765</v>
      </c>
      <c r="D452"/>
      <c r="E452"/>
      <c r="I452" s="1" t="str">
        <f>IF(AND(ISNUMBER(M457),ISNUMBER(#REF!)),M457,"")</f>
        <v/>
      </c>
      <c r="J452" s="1" t="str">
        <f>IF(AND(ISNUMBER(M457),ISNUMBER(#REF!)),#REF!,"")</f>
        <v/>
      </c>
      <c r="L452" s="1">
        <v>118.2398010559082</v>
      </c>
      <c r="M452" s="1">
        <v>150.624</v>
      </c>
      <c r="N452"/>
      <c r="O452"/>
    </row>
    <row r="453" spans="2:18">
      <c r="B453" s="1">
        <v>-481.28969659423831</v>
      </c>
      <c r="C453" s="1">
        <v>-242.672</v>
      </c>
      <c r="D453"/>
      <c r="E453"/>
      <c r="I453" s="1" t="str">
        <f>IF(AND(ISNUMBER(M458),ISNUMBER(#REF!)),M458,"")</f>
        <v/>
      </c>
      <c r="J453" s="1" t="str">
        <f>IF(AND(ISNUMBER(M458),ISNUMBER(#REF!)),#REF!,"")</f>
        <v/>
      </c>
      <c r="L453" s="1">
        <v>75.814003707885746</v>
      </c>
      <c r="M453" s="1">
        <v>120.49919680786134</v>
      </c>
      <c r="N453"/>
      <c r="O453"/>
    </row>
    <row r="454" spans="2:18">
      <c r="B454" s="1">
        <v>-496.22242553710942</v>
      </c>
      <c r="C454" s="1">
        <v>-188.69839361572267</v>
      </c>
      <c r="D454"/>
      <c r="E454"/>
      <c r="I454" s="1" t="str">
        <f>IF(AND(ISNUMBER(M459),ISNUMBER(#REF!)),M459,"")</f>
        <v/>
      </c>
      <c r="J454" s="1" t="str">
        <f>IF(AND(ISNUMBER(M459),ISNUMBER(#REF!)),#REF!,"")</f>
        <v/>
      </c>
      <c r="L454" s="1">
        <v>115.30000094604493</v>
      </c>
      <c r="M454" s="1">
        <v>159.99999758911133</v>
      </c>
      <c r="N454"/>
      <c r="O454"/>
    </row>
    <row r="455" spans="2:18">
      <c r="B455" s="1">
        <v>-388.29998376464846</v>
      </c>
      <c r="C455" s="1">
        <v>-157.99999502563477</v>
      </c>
      <c r="D455"/>
      <c r="E455"/>
      <c r="I455" s="1" t="str">
        <f>IF(AND(ISNUMBER(M460),ISNUMBER(#REF!)),M460,"")</f>
        <v/>
      </c>
      <c r="J455" s="1" t="str">
        <f>IF(AND(ISNUMBER(M460),ISNUMBER(#REF!)),#REF!,"")</f>
        <v/>
      </c>
      <c r="L455" s="1">
        <v>95.230003631591799</v>
      </c>
      <c r="M455" s="1">
        <v>118.80000543212891</v>
      </c>
      <c r="N455"/>
      <c r="O455"/>
    </row>
    <row r="456" spans="2:18">
      <c r="B456" s="1">
        <v>-435.22001708984379</v>
      </c>
      <c r="C456" s="1">
        <v>-333.60000622558596</v>
      </c>
      <c r="D456"/>
      <c r="E456"/>
      <c r="I456" s="1" t="str">
        <f>IF(AND(ISNUMBER(M461),ISNUMBER(#REF!)),M461,"")</f>
        <v/>
      </c>
      <c r="J456" s="1" t="str">
        <f>IF(AND(ISNUMBER(M461),ISNUMBER(#REF!)),#REF!,"")</f>
        <v/>
      </c>
      <c r="L456" s="1">
        <v>219.6181989440918</v>
      </c>
      <c r="M456" s="1">
        <v>119.30000607299804</v>
      </c>
      <c r="N456"/>
      <c r="O456"/>
    </row>
    <row r="457" spans="2:18">
      <c r="B457" s="1">
        <v>-137.70000411987306</v>
      </c>
      <c r="C457" s="1">
        <v>-51.400000442504883</v>
      </c>
      <c r="D457"/>
      <c r="E457"/>
      <c r="I457" s="1" t="str">
        <f>IF(AND(ISNUMBER(M462),ISNUMBER(F550)),M462,"")</f>
        <v/>
      </c>
      <c r="J457" s="1" t="str">
        <f>IF(AND(ISNUMBER(M462),ISNUMBER(F550)),F550,"")</f>
        <v/>
      </c>
      <c r="L457" s="1">
        <v>104.18160638427734</v>
      </c>
      <c r="M457" s="1">
        <v>179.99569787597656</v>
      </c>
      <c r="N457"/>
      <c r="O457"/>
    </row>
    <row r="458" spans="2:18">
      <c r="B458" s="1">
        <v>-173.20000173950197</v>
      </c>
      <c r="C458" s="1">
        <v>-63.220242553710939</v>
      </c>
      <c r="D458"/>
      <c r="E458"/>
      <c r="I458" s="1" t="str">
        <f>IF(AND(ISNUMBER(M463),ISNUMBER(F551)),M463,"")</f>
        <v/>
      </c>
      <c r="J458" s="1" t="str">
        <f>IF(AND(ISNUMBER(M463),ISNUMBER(F551)),F551,"")</f>
        <v/>
      </c>
      <c r="L458" s="1">
        <v>95.000002059936534</v>
      </c>
      <c r="M458" s="1">
        <v>150.00000073242188</v>
      </c>
      <c r="N458"/>
      <c r="O458"/>
    </row>
    <row r="459" spans="2:18">
      <c r="B459" s="1">
        <v>-289.99998864746095</v>
      </c>
      <c r="C459" s="1">
        <v>-103.99999763488771</v>
      </c>
      <c r="D459"/>
      <c r="E459"/>
      <c r="I459" s="1" t="str">
        <f>IF(AND(ISNUMBER(M464),ISNUMBER(F552)),M464,"")</f>
        <v/>
      </c>
      <c r="J459" s="1" t="str">
        <f>IF(AND(ISNUMBER(M464),ISNUMBER(F552)),F552,"")</f>
        <v/>
      </c>
      <c r="L459" s="1">
        <v>109.99999734497071</v>
      </c>
      <c r="M459" s="1">
        <v>150.00000073242188</v>
      </c>
      <c r="N459"/>
      <c r="O459"/>
      <c r="R459">
        <v>0</v>
      </c>
    </row>
    <row r="460" spans="2:18">
      <c r="B460" s="1">
        <v>-431.00000976562501</v>
      </c>
      <c r="C460" s="1">
        <v>-278.00000518798828</v>
      </c>
      <c r="D460"/>
      <c r="E460"/>
      <c r="I460" s="1" t="str">
        <f>IF(AND(ISNUMBER(M465),ISNUMBER(F553)),M465,"")</f>
        <v/>
      </c>
      <c r="J460" s="1" t="str">
        <f>IF(AND(ISNUMBER(M465),ISNUMBER(F553)),F553,"")</f>
        <v/>
      </c>
      <c r="L460" s="1">
        <v>127.84999787902832</v>
      </c>
      <c r="M460" s="1">
        <v>169.03360638427736</v>
      </c>
      <c r="N460"/>
      <c r="O460"/>
    </row>
    <row r="461" spans="2:18">
      <c r="B461" s="1">
        <v>-812.00001928710935</v>
      </c>
      <c r="C461" s="1">
        <v>-574.46321276855474</v>
      </c>
      <c r="D461"/>
      <c r="E461"/>
      <c r="I461" s="1" t="str">
        <f>IF(AND(ISNUMBER(M466),ISNUMBER(F554)),M466,"")</f>
        <v/>
      </c>
      <c r="J461" s="1" t="str">
        <f>IF(AND(ISNUMBER(M466),ISNUMBER(F554)),F554,"")</f>
        <v/>
      </c>
      <c r="L461" s="1">
        <v>135.98000000000002</v>
      </c>
      <c r="M461" s="1">
        <v>174.83680276489258</v>
      </c>
      <c r="N461"/>
      <c r="O461"/>
    </row>
    <row r="462" spans="2:18">
      <c r="B462" s="1">
        <v>-359.40560638427735</v>
      </c>
      <c r="C462" s="1">
        <v>-175.39328829956057</v>
      </c>
      <c r="D462"/>
      <c r="E462"/>
      <c r="I462" s="1"/>
      <c r="J462" s="1"/>
      <c r="L462" s="1">
        <v>130.54080319213867</v>
      </c>
      <c r="M462" s="1">
        <v>175.30960638427734</v>
      </c>
      <c r="N462"/>
      <c r="O462"/>
    </row>
    <row r="463" spans="2:18">
      <c r="B463" s="1">
        <v>-257.31601596069339</v>
      </c>
      <c r="C463" s="1">
        <v>-42.000001960754396</v>
      </c>
      <c r="D463"/>
      <c r="E463"/>
      <c r="I463" s="1"/>
      <c r="J463" s="1"/>
      <c r="L463" s="1">
        <v>111.49999926757813</v>
      </c>
      <c r="M463" s="1">
        <v>152.00000329589844</v>
      </c>
      <c r="N463"/>
      <c r="O463"/>
    </row>
    <row r="464" spans="2:18">
      <c r="B464" s="1">
        <v>-415.99999053955082</v>
      </c>
      <c r="C464" s="1">
        <v>-212.00000039672852</v>
      </c>
      <c r="D464"/>
      <c r="E464"/>
      <c r="I464" s="1"/>
      <c r="J464" s="1"/>
      <c r="L464" s="1">
        <v>134.10000588989257</v>
      </c>
      <c r="M464" s="1">
        <v>168.48969787597656</v>
      </c>
      <c r="N464"/>
      <c r="O464"/>
    </row>
    <row r="465" spans="2:15">
      <c r="B465" s="1">
        <v>-325.09678723144532</v>
      </c>
      <c r="C465" s="1">
        <v>-153.00000457763673</v>
      </c>
      <c r="D465"/>
      <c r="E465"/>
      <c r="I465" s="1"/>
      <c r="J465" s="1"/>
      <c r="L465" s="1">
        <v>146.02160638427736</v>
      </c>
      <c r="M465" s="1">
        <v>181.3000057373047</v>
      </c>
      <c r="N465"/>
      <c r="O465"/>
    </row>
    <row r="466" spans="2:15">
      <c r="B466" s="1">
        <v>-224.26240957641602</v>
      </c>
      <c r="C466" s="1">
        <v>-105.39999783325196</v>
      </c>
      <c r="D466"/>
      <c r="E466"/>
      <c r="I466" s="1"/>
      <c r="J466" s="1"/>
      <c r="L466" s="1">
        <v>122.17279521179199</v>
      </c>
      <c r="M466" s="1">
        <v>173.89998986816406</v>
      </c>
      <c r="N466"/>
    </row>
    <row r="467" spans="2:15">
      <c r="B467" s="1">
        <v>-362.75281915283205</v>
      </c>
      <c r="C467" s="1">
        <v>-176.00000213623048</v>
      </c>
      <c r="D467"/>
      <c r="E467"/>
      <c r="I467" s="1"/>
      <c r="J467" s="1"/>
      <c r="L467" s="1">
        <v>108.36799250793457</v>
      </c>
      <c r="M467" s="1">
        <v>145.30000747680668</v>
      </c>
      <c r="N467"/>
    </row>
    <row r="468" spans="2:15">
      <c r="B468" s="1">
        <v>-795.39004492187507</v>
      </c>
      <c r="C468" s="1">
        <v>-536.40002355957029</v>
      </c>
      <c r="D468"/>
      <c r="E468"/>
      <c r="I468" s="1"/>
      <c r="J468" s="1"/>
      <c r="L468" s="1">
        <v>114.80899415588379</v>
      </c>
      <c r="M468" s="1">
        <v>159.1000060119629</v>
      </c>
      <c r="N468"/>
    </row>
    <row r="469" spans="2:15">
      <c r="B469" s="1">
        <v>-833.84995312500007</v>
      </c>
      <c r="C469" s="1">
        <v>-561.50000146484376</v>
      </c>
      <c r="D469"/>
      <c r="E469" s="4"/>
      <c r="F469" s="1"/>
      <c r="L469" s="1">
        <v>131.08000329589845</v>
      </c>
      <c r="M469" s="1">
        <v>202.92400000000001</v>
      </c>
      <c r="N469"/>
    </row>
    <row r="470" spans="2:15">
      <c r="B470" s="1">
        <v>-580.59997167968754</v>
      </c>
      <c r="C470" s="1">
        <v>-280.32800000000003</v>
      </c>
      <c r="D470"/>
      <c r="E470" s="4"/>
      <c r="F470" s="1"/>
      <c r="L470" s="1">
        <v>143.92998944091798</v>
      </c>
      <c r="M470" s="1">
        <v>215.8999958190918</v>
      </c>
      <c r="N470"/>
    </row>
    <row r="471" spans="2:15">
      <c r="B471" s="1">
        <v>-935.40005615234384</v>
      </c>
      <c r="C471" s="1">
        <v>-537.99998730468747</v>
      </c>
      <c r="D471"/>
      <c r="E471" s="4"/>
      <c r="F471" s="1"/>
      <c r="L471" s="1">
        <v>123.66649266052249</v>
      </c>
      <c r="M471" s="1">
        <v>165.14250106811525</v>
      </c>
      <c r="N471"/>
    </row>
    <row r="472" spans="2:15">
      <c r="B472" s="1">
        <v>-855.19999804687495</v>
      </c>
      <c r="C472" s="1">
        <v>-605.42478723144529</v>
      </c>
      <c r="D472"/>
      <c r="E472" s="4"/>
      <c r="F472" s="1"/>
      <c r="L472" s="1">
        <v>158.15500527954103</v>
      </c>
      <c r="M472" s="1">
        <v>195.40000146484377</v>
      </c>
      <c r="N472"/>
    </row>
    <row r="473" spans="2:15">
      <c r="B473" s="1">
        <v>-424.03578466796876</v>
      </c>
      <c r="C473" s="1">
        <v>-123.99999932861328</v>
      </c>
      <c r="D473"/>
      <c r="E473" s="4"/>
      <c r="F473" s="1"/>
      <c r="L473" s="1">
        <v>122.90000430297852</v>
      </c>
      <c r="M473" s="1">
        <v>200.00000097656252</v>
      </c>
      <c r="N473"/>
    </row>
    <row r="474" spans="2:15">
      <c r="B474" s="1">
        <v>-544.40003381347663</v>
      </c>
      <c r="C474" s="1">
        <v>-200.00000097656252</v>
      </c>
      <c r="D474"/>
      <c r="E474" s="4"/>
      <c r="F474" s="1"/>
      <c r="L474" s="1">
        <v>142.00000643920899</v>
      </c>
      <c r="M474" s="1">
        <v>223.1000082397461</v>
      </c>
      <c r="N474"/>
    </row>
    <row r="475" spans="2:15">
      <c r="B475" s="1">
        <v>-530.00000897216796</v>
      </c>
      <c r="C475" s="1">
        <v>-223.99999981689453</v>
      </c>
      <c r="D475"/>
      <c r="E475" s="4"/>
      <c r="F475" s="1"/>
      <c r="L475" s="1">
        <v>159.4799981994629</v>
      </c>
      <c r="M475" s="1">
        <v>223.70000262451174</v>
      </c>
      <c r="N475"/>
    </row>
    <row r="476" spans="2:15">
      <c r="B476" s="1">
        <v>-961.09996459960939</v>
      </c>
      <c r="C476" s="1">
        <v>-577.99997473144538</v>
      </c>
      <c r="D476"/>
      <c r="E476" s="4"/>
      <c r="F476" s="1"/>
      <c r="L476" s="1">
        <v>164.46999725341797</v>
      </c>
      <c r="M476" s="1">
        <v>217.98640957641604</v>
      </c>
      <c r="N476"/>
    </row>
    <row r="477" spans="2:15">
      <c r="B477" s="1">
        <v>-988.09996728515625</v>
      </c>
      <c r="C477" s="1">
        <v>-619.70003137207038</v>
      </c>
      <c r="D477"/>
      <c r="E477" s="4"/>
      <c r="F477" s="1"/>
      <c r="L477" s="1">
        <v>150.20598944091796</v>
      </c>
      <c r="M477" s="1">
        <v>215.8999958190918</v>
      </c>
      <c r="N477"/>
    </row>
    <row r="478" spans="2:15">
      <c r="B478" s="1">
        <v>-1025.3000660400392</v>
      </c>
      <c r="C478" s="1">
        <v>-621.50001452636718</v>
      </c>
      <c r="D478"/>
      <c r="E478" s="4"/>
      <c r="F478" s="1"/>
      <c r="L478" s="1">
        <v>151.46099472045898</v>
      </c>
      <c r="M478" s="1">
        <v>223.99999981689453</v>
      </c>
      <c r="N478"/>
    </row>
    <row r="479" spans="2:15">
      <c r="B479" s="1">
        <v>-1018.1999835205079</v>
      </c>
      <c r="C479" s="1">
        <v>-624.09994763183602</v>
      </c>
      <c r="D479"/>
      <c r="E479" s="4"/>
      <c r="F479" s="1"/>
      <c r="L479" s="1">
        <v>139.69999072265625</v>
      </c>
      <c r="M479" s="1">
        <v>192.00000668334962</v>
      </c>
      <c r="N479"/>
    </row>
    <row r="480" spans="2:15">
      <c r="B480" s="1">
        <v>-721.70003442382813</v>
      </c>
      <c r="C480" s="1">
        <v>-344.99999530029299</v>
      </c>
      <c r="D480"/>
      <c r="E480" s="4"/>
      <c r="F480" s="1"/>
      <c r="L480" s="1">
        <v>146.19999905395508</v>
      </c>
      <c r="M480" s="1">
        <v>210.99999911499023</v>
      </c>
      <c r="N480"/>
    </row>
    <row r="481" spans="2:14">
      <c r="B481" s="1">
        <v>-977.79995727539063</v>
      </c>
      <c r="C481" s="1">
        <v>-614.99999023437499</v>
      </c>
      <c r="D481"/>
      <c r="E481" s="4"/>
      <c r="F481" s="1"/>
      <c r="L481" s="1">
        <v>133.88800000000001</v>
      </c>
      <c r="M481" s="1">
        <v>176.00000213623048</v>
      </c>
      <c r="N481"/>
    </row>
    <row r="482" spans="2:14">
      <c r="B482" s="1">
        <v>-868.99999658203126</v>
      </c>
      <c r="C482" s="1">
        <v>-640.00139489746095</v>
      </c>
      <c r="D482"/>
      <c r="E482" s="4"/>
      <c r="F482" s="1"/>
      <c r="L482" s="1">
        <v>153.42730426025392</v>
      </c>
      <c r="M482" s="1">
        <v>217.99999212646486</v>
      </c>
      <c r="N482"/>
    </row>
    <row r="483" spans="2:14">
      <c r="B483" s="1">
        <v>-1040.9000477294921</v>
      </c>
      <c r="C483" s="1">
        <v>-639.20004040527351</v>
      </c>
      <c r="D483"/>
      <c r="E483" s="4"/>
      <c r="F483" s="1"/>
      <c r="L483" s="1">
        <v>155.37999932861328</v>
      </c>
      <c r="M483" s="1">
        <v>228.00000494384764</v>
      </c>
      <c r="N483"/>
    </row>
    <row r="484" spans="2:14">
      <c r="B484" s="1">
        <v>-998.72085107421879</v>
      </c>
      <c r="C484" s="1">
        <v>-623.80001428222658</v>
      </c>
      <c r="D484"/>
      <c r="E484" s="4"/>
      <c r="F484" s="1"/>
      <c r="L484" s="1">
        <v>161.7000029602051</v>
      </c>
      <c r="M484" s="1">
        <v>228.00000494384764</v>
      </c>
      <c r="N484"/>
    </row>
    <row r="485" spans="2:14">
      <c r="B485" s="1">
        <v>-959.59997863769536</v>
      </c>
      <c r="C485" s="1">
        <v>-579.90242553710937</v>
      </c>
      <c r="D485"/>
      <c r="E485" s="4"/>
      <c r="F485" s="1"/>
      <c r="L485" s="1">
        <v>153.30180532836914</v>
      </c>
      <c r="M485" s="1">
        <v>217.00000680541993</v>
      </c>
      <c r="N485"/>
    </row>
    <row r="486" spans="2:14">
      <c r="B486" s="1">
        <v>-1058.8000291748046</v>
      </c>
      <c r="C486" s="1">
        <v>-650.59999755859383</v>
      </c>
      <c r="D486"/>
      <c r="E486" s="4"/>
      <c r="F486" s="1"/>
      <c r="L486" s="1">
        <v>150.9586957397461</v>
      </c>
      <c r="M486" s="1">
        <v>214.63900527954101</v>
      </c>
      <c r="N486"/>
    </row>
    <row r="487" spans="2:14">
      <c r="B487" s="1">
        <v>-1059.6999569091797</v>
      </c>
      <c r="C487" s="1">
        <v>-669.29999279785159</v>
      </c>
      <c r="D487"/>
      <c r="E487" s="4"/>
      <c r="F487" s="1"/>
      <c r="L487" s="1">
        <v>163.89999301147461</v>
      </c>
      <c r="M487" s="1">
        <v>221.99899172973633</v>
      </c>
      <c r="N487"/>
    </row>
    <row r="488" spans="2:14">
      <c r="B488" s="1">
        <v>-863.70002490234378</v>
      </c>
      <c r="C488" s="1">
        <v>-466.89998236083989</v>
      </c>
      <c r="D488"/>
      <c r="E488" s="4"/>
      <c r="F488" s="1"/>
      <c r="L488" s="1">
        <v>165.19999148559572</v>
      </c>
      <c r="M488" s="1">
        <v>225.00000109863282</v>
      </c>
      <c r="N488"/>
    </row>
    <row r="489" spans="2:14">
      <c r="B489" s="1">
        <v>-896.80001306152349</v>
      </c>
      <c r="C489" s="1">
        <v>-512.40002471923833</v>
      </c>
      <c r="D489"/>
      <c r="E489" s="4"/>
      <c r="F489" s="1"/>
      <c r="L489" s="1">
        <v>145.80000811767579</v>
      </c>
      <c r="M489" s="1">
        <v>204.60000048828127</v>
      </c>
      <c r="N489"/>
    </row>
    <row r="490" spans="2:14">
      <c r="B490" s="1">
        <v>-714.2000407714844</v>
      </c>
      <c r="C490" s="1">
        <v>-391.99999169921875</v>
      </c>
      <c r="D490"/>
      <c r="E490" s="4"/>
      <c r="F490" s="1"/>
      <c r="L490" s="1">
        <v>176.98319680786133</v>
      </c>
      <c r="M490" s="1">
        <v>224.68080319213868</v>
      </c>
      <c r="N490"/>
    </row>
    <row r="491" spans="2:14">
      <c r="B491" s="1">
        <v>-379.07039361572265</v>
      </c>
      <c r="C491" s="1">
        <v>-150.624</v>
      </c>
      <c r="D491"/>
      <c r="E491" s="4"/>
      <c r="F491" s="1"/>
      <c r="L491" s="1">
        <v>166.71000076293947</v>
      </c>
      <c r="M491" s="1">
        <v>217.56800000000001</v>
      </c>
      <c r="N491"/>
    </row>
    <row r="492" spans="2:14">
      <c r="B492" s="1">
        <v>-994.5369787597657</v>
      </c>
      <c r="C492" s="1">
        <v>-618.99999536132816</v>
      </c>
      <c r="D492"/>
      <c r="E492" s="4"/>
      <c r="F492" s="1"/>
      <c r="L492" s="1">
        <v>148.11360638427735</v>
      </c>
      <c r="M492" s="1">
        <v>214.6392127685547</v>
      </c>
      <c r="N492"/>
    </row>
    <row r="493" spans="2:14">
      <c r="B493" s="1">
        <v>-987.09999792480471</v>
      </c>
      <c r="C493" s="1">
        <v>-605.09995520019538</v>
      </c>
      <c r="D493"/>
      <c r="E493" s="4"/>
      <c r="F493" s="1"/>
      <c r="L493" s="1">
        <v>142.00500213623047</v>
      </c>
      <c r="M493" s="1">
        <v>205.00000738525392</v>
      </c>
      <c r="N493"/>
    </row>
    <row r="494" spans="2:14">
      <c r="B494" s="1">
        <v>-524.67357446289066</v>
      </c>
      <c r="C494" s="1">
        <v>-217.99999212646486</v>
      </c>
      <c r="D494"/>
      <c r="E494" s="4"/>
      <c r="F494" s="1"/>
      <c r="L494" s="1">
        <v>184.096</v>
      </c>
      <c r="M494" s="1">
        <v>215.476</v>
      </c>
      <c r="N494"/>
    </row>
    <row r="495" spans="2:14">
      <c r="B495" s="1">
        <v>-381.99921276855468</v>
      </c>
      <c r="C495" s="1">
        <v>-96.231999999999999</v>
      </c>
      <c r="D495"/>
      <c r="E495" s="4"/>
      <c r="F495" s="1"/>
      <c r="L495" s="1">
        <v>168.60000222778322</v>
      </c>
      <c r="M495" s="1">
        <v>233.10000509643558</v>
      </c>
      <c r="N495"/>
    </row>
    <row r="496" spans="2:14">
      <c r="B496" s="1">
        <v>-995.79200000000003</v>
      </c>
      <c r="C496" s="1">
        <v>-620.49998132324208</v>
      </c>
      <c r="D496"/>
      <c r="E496" s="4"/>
      <c r="F496" s="1"/>
      <c r="L496" s="1">
        <v>136.81680319213868</v>
      </c>
      <c r="M496" s="1">
        <v>207.108</v>
      </c>
      <c r="N496"/>
    </row>
    <row r="497" spans="2:14">
      <c r="B497" s="1">
        <v>-999.976</v>
      </c>
      <c r="C497" s="1">
        <v>-616.7216383056641</v>
      </c>
      <c r="D497"/>
      <c r="E497" s="4"/>
      <c r="F497" s="1"/>
      <c r="L497" s="1">
        <v>267.88478808593749</v>
      </c>
      <c r="M497" s="1">
        <v>180.74878723144531</v>
      </c>
      <c r="N497"/>
    </row>
    <row r="498" spans="2:14">
      <c r="B498" s="1">
        <v>-245.60000515747072</v>
      </c>
      <c r="C498" s="1">
        <v>-72.801598403930669</v>
      </c>
      <c r="D498"/>
      <c r="E498" s="4"/>
      <c r="F498" s="1"/>
      <c r="L498" s="1">
        <v>197.09989511108398</v>
      </c>
      <c r="M498" s="1">
        <v>263.59201596069335</v>
      </c>
      <c r="N498"/>
    </row>
    <row r="499" spans="2:14">
      <c r="B499" s="1">
        <v>-1019.2009743652344</v>
      </c>
      <c r="C499" s="1">
        <v>-518.29999078369144</v>
      </c>
      <c r="D499"/>
      <c r="E499" s="4"/>
      <c r="F499" s="1"/>
      <c r="L499" s="1">
        <v>190.37200000000001</v>
      </c>
      <c r="M499" s="1">
        <v>255.19889382934571</v>
      </c>
      <c r="N499"/>
    </row>
    <row r="500" spans="2:14">
      <c r="B500" s="1">
        <v>-1186.7579931640626</v>
      </c>
      <c r="C500" s="1">
        <v>-664.79997106933592</v>
      </c>
      <c r="D500"/>
      <c r="E500" s="4"/>
      <c r="F500" s="1"/>
      <c r="L500" s="1">
        <v>203.00000482177734</v>
      </c>
      <c r="M500" s="1">
        <v>225.89999267578125</v>
      </c>
      <c r="N500"/>
    </row>
    <row r="501" spans="2:14">
      <c r="B501" s="1">
        <v>-323.84160638427738</v>
      </c>
      <c r="C501" s="1">
        <v>-69.000000656127938</v>
      </c>
      <c r="D501"/>
      <c r="E501" s="4"/>
      <c r="F501" s="1"/>
      <c r="L501" s="1">
        <v>180.89999884033202</v>
      </c>
      <c r="M501" s="1">
        <v>260.29999526977542</v>
      </c>
      <c r="N501"/>
    </row>
    <row r="502" spans="2:14">
      <c r="B502" s="1">
        <v>-979.79995983886727</v>
      </c>
      <c r="C502" s="1">
        <v>-488.70002307128908</v>
      </c>
      <c r="D502"/>
      <c r="E502" s="4"/>
      <c r="F502" s="1"/>
      <c r="L502" s="1">
        <v>200.00000097656252</v>
      </c>
      <c r="M502" s="1">
        <v>326.00000286865236</v>
      </c>
      <c r="N502"/>
    </row>
    <row r="503" spans="2:14">
      <c r="B503" s="1">
        <v>-527.18403192138669</v>
      </c>
      <c r="C503" s="1">
        <v>-75.000000366210941</v>
      </c>
      <c r="D503"/>
      <c r="E503" s="4"/>
      <c r="F503" s="1"/>
      <c r="L503" s="1">
        <v>210.45519680786134</v>
      </c>
      <c r="M503" s="1">
        <v>343.08800000000002</v>
      </c>
      <c r="N503"/>
    </row>
    <row r="504" spans="2:14">
      <c r="B504" s="1">
        <v>-797.47042553710935</v>
      </c>
      <c r="C504" s="1">
        <v>-270.6999990234375</v>
      </c>
      <c r="D504"/>
      <c r="E504" s="4"/>
      <c r="F504" s="1"/>
      <c r="L504" s="1">
        <v>221.75200000000001</v>
      </c>
      <c r="M504" s="1">
        <v>343.08800000000002</v>
      </c>
      <c r="N504"/>
    </row>
    <row r="505" spans="2:14">
      <c r="B505" s="1">
        <v>-858.97521276855468</v>
      </c>
      <c r="C505" s="1">
        <v>-292.88</v>
      </c>
      <c r="D505"/>
      <c r="E505" s="4"/>
      <c r="F505" s="1"/>
      <c r="L505" s="1">
        <v>303.00109063720703</v>
      </c>
      <c r="M505" s="1">
        <v>338.904</v>
      </c>
      <c r="N505"/>
    </row>
    <row r="506" spans="2:14">
      <c r="B506" s="1">
        <v>-1687.000981201172</v>
      </c>
      <c r="C506" s="1">
        <v>-1437.6219147949218</v>
      </c>
      <c r="D506"/>
      <c r="E506" s="4"/>
      <c r="F506" s="1"/>
      <c r="L506" s="1">
        <v>85.922621063232427</v>
      </c>
      <c r="M506" s="1">
        <v>111.09399913024903</v>
      </c>
      <c r="N506"/>
    </row>
    <row r="507" spans="2:14">
      <c r="B507" s="1">
        <v>-35.145598403930663</v>
      </c>
      <c r="C507" s="1">
        <v>1.2552000498771667</v>
      </c>
      <c r="D507"/>
      <c r="E507" s="4"/>
      <c r="F507" s="1"/>
      <c r="L507" s="1">
        <v>60.944147926330572</v>
      </c>
      <c r="M507" s="1">
        <v>90.499996292114261</v>
      </c>
      <c r="N507"/>
    </row>
    <row r="508" spans="2:14">
      <c r="B508" s="1">
        <v>-263.99990744018555</v>
      </c>
      <c r="C508" s="1">
        <v>-152.39999423217773</v>
      </c>
      <c r="D508"/>
      <c r="E508" s="4"/>
      <c r="F508" s="1"/>
      <c r="L508" s="1">
        <v>112.968</v>
      </c>
      <c r="M508" s="1">
        <v>108.78400000000001</v>
      </c>
      <c r="N508"/>
    </row>
    <row r="509" spans="2:14">
      <c r="B509" s="1">
        <v>-435.13600000000002</v>
      </c>
      <c r="C509" s="1">
        <v>-46.024000000000001</v>
      </c>
      <c r="D509"/>
      <c r="E509" s="4"/>
      <c r="F509" s="1"/>
      <c r="L509" s="1">
        <v>92.048000000000002</v>
      </c>
      <c r="M509" s="1">
        <v>108.78400000000001</v>
      </c>
      <c r="N509"/>
    </row>
    <row r="510" spans="2:14">
      <c r="B510" s="1">
        <v>-81.600010421752927</v>
      </c>
      <c r="C510" s="1">
        <v>-46.024000000000001</v>
      </c>
      <c r="D510"/>
      <c r="E510" s="4"/>
      <c r="F510" s="1"/>
      <c r="L510" s="1">
        <v>92.885002700805657</v>
      </c>
      <c r="M510" s="1">
        <v>125.52000000000001</v>
      </c>
      <c r="N510"/>
    </row>
    <row r="511" spans="2:14">
      <c r="B511" s="1">
        <v>-127.61200000000001</v>
      </c>
      <c r="C511" s="1">
        <v>-54.559359840393071</v>
      </c>
      <c r="D511"/>
      <c r="E511" s="4"/>
      <c r="F511" s="1"/>
      <c r="L511" s="1">
        <v>105.60000128173829</v>
      </c>
      <c r="M511" s="1">
        <v>129.9999990386963</v>
      </c>
      <c r="N511"/>
    </row>
    <row r="512" spans="2:14">
      <c r="B512" s="1">
        <v>-931.00001220703132</v>
      </c>
      <c r="C512" s="1">
        <v>-802.0000064697266</v>
      </c>
      <c r="D512"/>
      <c r="E512" s="4"/>
      <c r="F512" s="1"/>
      <c r="L512" s="1">
        <v>129.70399201965333</v>
      </c>
      <c r="M512" s="1">
        <v>158.99200000000002</v>
      </c>
      <c r="N512"/>
    </row>
    <row r="513" spans="2:14">
      <c r="B513" s="1">
        <v>-178.00000469970703</v>
      </c>
      <c r="C513" s="1">
        <v>-83.68</v>
      </c>
      <c r="D513"/>
      <c r="E513" s="4"/>
      <c r="F513" s="1"/>
      <c r="L513" s="1">
        <v>123.3986961669922</v>
      </c>
      <c r="M513" s="1">
        <v>159.00039532470703</v>
      </c>
      <c r="N513"/>
    </row>
    <row r="514" spans="2:14">
      <c r="B514" s="1">
        <v>-1232.2010239257813</v>
      </c>
      <c r="C514" s="1">
        <v>-1000.8000186767579</v>
      </c>
      <c r="D514"/>
      <c r="E514" s="4"/>
      <c r="F514" s="1"/>
      <c r="L514" s="1">
        <v>215.5000048828125</v>
      </c>
      <c r="M514" s="1">
        <v>215.5000048828125</v>
      </c>
      <c r="N514"/>
    </row>
    <row r="515" spans="2:14">
      <c r="B515" s="1">
        <v>-633.99998266601563</v>
      </c>
      <c r="C515" s="1">
        <v>-633.99998266601563</v>
      </c>
      <c r="D515"/>
      <c r="E515" s="4"/>
      <c r="F515" s="1"/>
      <c r="L515" s="1">
        <v>167.36</v>
      </c>
      <c r="M515" s="1">
        <v>205.01600000000002</v>
      </c>
      <c r="N515"/>
    </row>
    <row r="516" spans="2:14">
      <c r="B516" s="1">
        <v>-1164.8260852050782</v>
      </c>
      <c r="C516" s="1">
        <v>-924.66399999999999</v>
      </c>
      <c r="D516"/>
      <c r="E516" s="4"/>
      <c r="F516" s="1"/>
      <c r="L516" s="1">
        <v>193.69999609375</v>
      </c>
      <c r="M516" s="1">
        <v>259.40798403930665</v>
      </c>
      <c r="N516"/>
    </row>
    <row r="517" spans="2:14">
      <c r="B517" s="1">
        <v>-1043.9999974365235</v>
      </c>
      <c r="C517" s="1">
        <v>-523.83678723144533</v>
      </c>
      <c r="D517"/>
      <c r="E517" s="4"/>
      <c r="F517" s="1"/>
      <c r="L517" s="1">
        <v>223.84400000000002</v>
      </c>
      <c r="M517" s="1">
        <v>266.09999951171875</v>
      </c>
      <c r="N517"/>
    </row>
    <row r="518" spans="2:14">
      <c r="B518" s="1">
        <v>-476.976</v>
      </c>
      <c r="C518" s="1">
        <v>-122.99999804687501</v>
      </c>
      <c r="D518"/>
      <c r="E518" s="4"/>
      <c r="F518" s="1"/>
      <c r="L518" s="1">
        <v>255.99999295043941</v>
      </c>
      <c r="M518" s="1">
        <v>246.02001080322268</v>
      </c>
      <c r="N518"/>
    </row>
    <row r="519" spans="2:14">
      <c r="B519" s="1">
        <v>-815.02648596191409</v>
      </c>
      <c r="C519" s="1">
        <v>-375.70000592041015</v>
      </c>
      <c r="D519"/>
      <c r="E519" s="4"/>
      <c r="F519" s="1"/>
      <c r="L519" s="1">
        <v>233.10000509643555</v>
      </c>
      <c r="M519" s="1">
        <v>256.1000026550293</v>
      </c>
      <c r="N519"/>
    </row>
    <row r="520" spans="2:14">
      <c r="B520" s="1">
        <v>-1702.4999636230471</v>
      </c>
      <c r="C520" s="1">
        <v>-1601.1999965820314</v>
      </c>
      <c r="D520"/>
      <c r="E520" s="4"/>
      <c r="F520" s="1"/>
      <c r="L520" s="1">
        <v>218.57219894409181</v>
      </c>
      <c r="M520" s="1">
        <v>379.07039361572265</v>
      </c>
      <c r="N520"/>
    </row>
    <row r="521" spans="2:14">
      <c r="B521" s="1">
        <v>-1408.3340424804687</v>
      </c>
      <c r="C521" s="1">
        <v>-615.88485107421877</v>
      </c>
      <c r="D521"/>
      <c r="E521" s="4"/>
      <c r="F521" s="1"/>
      <c r="L521" s="1">
        <v>366.50000689697265</v>
      </c>
      <c r="M521" s="1">
        <v>367.10000128173829</v>
      </c>
      <c r="N521"/>
    </row>
    <row r="522" spans="2:14">
      <c r="B522" s="1">
        <v>-1386.5999194335939</v>
      </c>
      <c r="C522" s="1">
        <v>-1148.8000168457031</v>
      </c>
      <c r="D522"/>
      <c r="E522" s="4"/>
      <c r="F522" s="1"/>
      <c r="L522" s="1">
        <v>499.988</v>
      </c>
      <c r="M522" s="1">
        <v>498.10518084716801</v>
      </c>
      <c r="N522"/>
    </row>
    <row r="523" spans="2:14">
      <c r="B523" s="1">
        <v>-510.44800000000004</v>
      </c>
      <c r="C523" s="1">
        <v>-439.32</v>
      </c>
      <c r="D523"/>
      <c r="E523" s="4"/>
      <c r="F523" s="1"/>
      <c r="L523" s="1">
        <v>485.29998040771488</v>
      </c>
      <c r="M523" s="1">
        <v>564.00002062988278</v>
      </c>
      <c r="N523"/>
    </row>
    <row r="524" spans="2:14">
      <c r="B524" s="1">
        <v>-1977.4000510253907</v>
      </c>
      <c r="C524" s="1">
        <v>-1259.0000495605468</v>
      </c>
      <c r="D524"/>
      <c r="E524" s="4"/>
      <c r="F524" s="1"/>
      <c r="L524" s="1">
        <v>335.09999218749999</v>
      </c>
      <c r="M524" s="1">
        <v>478.2000255737305</v>
      </c>
      <c r="N524"/>
    </row>
    <row r="525" spans="2:14">
      <c r="B525" s="1">
        <v>-1725.9</v>
      </c>
      <c r="C525" s="1">
        <v>-1091.5999562988281</v>
      </c>
      <c r="D525"/>
      <c r="E525" s="4"/>
      <c r="F525" s="1"/>
      <c r="L525" s="1">
        <v>362.79999896240236</v>
      </c>
      <c r="M525" s="1">
        <v>483.2999778442383</v>
      </c>
      <c r="N525"/>
    </row>
    <row r="526" spans="2:14">
      <c r="B526" s="1">
        <v>-1722.5999670410156</v>
      </c>
      <c r="C526" s="1">
        <v>-1125.0999194335939</v>
      </c>
      <c r="D526"/>
      <c r="E526" s="4"/>
      <c r="F526" s="1"/>
      <c r="L526" s="1">
        <v>205.39999832153325</v>
      </c>
      <c r="M526" s="1">
        <v>228.5000055847168</v>
      </c>
      <c r="N526"/>
    </row>
    <row r="527" spans="2:14">
      <c r="B527" s="1">
        <v>-1708.6999907226564</v>
      </c>
      <c r="C527" s="1">
        <v>-1605.0000461425782</v>
      </c>
      <c r="D527"/>
      <c r="E527" s="4"/>
      <c r="F527" s="1"/>
      <c r="L527" s="1">
        <v>225.89999267578125</v>
      </c>
      <c r="M527" s="1">
        <v>248.4999992980957</v>
      </c>
      <c r="N527"/>
    </row>
    <row r="528" spans="2:14">
      <c r="B528" s="1">
        <v>-1700.4000471191407</v>
      </c>
      <c r="C528" s="1">
        <v>-1596.5999970703126</v>
      </c>
      <c r="D528"/>
      <c r="E528" s="8"/>
      <c r="F528" s="8"/>
      <c r="I528" s="1" t="str">
        <f t="shared" ref="I528:I544" si="83">IF(AND(ISNUMBER(M525),ISNUMBER(F613)),M525,"")</f>
        <v/>
      </c>
      <c r="J528" s="1" t="str">
        <f t="shared" ref="J528:J544" si="84">IF(AND(ISNUMBER(M525),ISNUMBER(F613)),F613,"")</f>
        <v/>
      </c>
      <c r="L528" s="1">
        <v>235.10000765991211</v>
      </c>
      <c r="M528" s="1">
        <v>257.70001428222656</v>
      </c>
      <c r="N528"/>
    </row>
    <row r="529" spans="2:15">
      <c r="B529" s="1">
        <v>-1696.5999975585937</v>
      </c>
      <c r="C529" s="1">
        <v>-1592.9000529785158</v>
      </c>
      <c r="D529"/>
      <c r="E529" s="8"/>
      <c r="F529" s="8"/>
      <c r="I529" s="1" t="str">
        <f t="shared" si="83"/>
        <v/>
      </c>
      <c r="J529" s="1" t="str">
        <f t="shared" si="84"/>
        <v/>
      </c>
      <c r="L529" s="1">
        <v>210.89998941040039</v>
      </c>
      <c r="M529" s="1">
        <v>233.89998696899414</v>
      </c>
      <c r="N529"/>
    </row>
    <row r="530" spans="2:15">
      <c r="B530" s="1">
        <v>-1695.4000087890627</v>
      </c>
      <c r="C530" s="1">
        <v>-1591.5999587402343</v>
      </c>
      <c r="D530"/>
      <c r="E530" s="8"/>
      <c r="F530" s="8"/>
      <c r="I530" s="1" t="str">
        <f t="shared" si="83"/>
        <v/>
      </c>
      <c r="J530" s="1" t="str">
        <f t="shared" si="84"/>
        <v/>
      </c>
      <c r="L530" s="1">
        <v>234.30000982666016</v>
      </c>
      <c r="M530" s="1">
        <v>257.29999142456057</v>
      </c>
      <c r="N530"/>
    </row>
    <row r="531" spans="2:15">
      <c r="B531" s="1">
        <v>-1688.6999650878906</v>
      </c>
      <c r="C531" s="1">
        <v>-1584.9000427246094</v>
      </c>
      <c r="D531"/>
      <c r="E531" s="8"/>
      <c r="F531" s="8"/>
      <c r="I531" s="1" t="str">
        <f t="shared" si="83"/>
        <v/>
      </c>
      <c r="J531" s="1" t="str">
        <f t="shared" si="84"/>
        <v/>
      </c>
      <c r="L531" s="1">
        <v>230.99999282836916</v>
      </c>
      <c r="M531" s="1">
        <v>253.59999945068361</v>
      </c>
      <c r="N531"/>
    </row>
    <row r="532" spans="2:15">
      <c r="B532" s="1">
        <v>-1687.3999985351563</v>
      </c>
      <c r="C532" s="1">
        <v>-1583.5999484863282</v>
      </c>
      <c r="D532"/>
      <c r="E532" s="8"/>
      <c r="F532" s="8"/>
      <c r="I532" s="1" t="str">
        <f t="shared" si="83"/>
        <v/>
      </c>
      <c r="J532" s="1" t="str">
        <f t="shared" si="84"/>
        <v/>
      </c>
      <c r="L532" s="1">
        <v>231.39999972534181</v>
      </c>
      <c r="M532" s="1">
        <v>254.39999728393556</v>
      </c>
      <c r="N532"/>
    </row>
    <row r="533" spans="2:15">
      <c r="B533" s="1">
        <v>-1668.5999616699219</v>
      </c>
      <c r="C533" s="1">
        <v>-1564.4000004882814</v>
      </c>
      <c r="D533"/>
      <c r="E533" s="8"/>
      <c r="F533" s="8"/>
      <c r="I533" s="1" t="str">
        <f t="shared" si="83"/>
        <v/>
      </c>
      <c r="J533" s="1" t="str">
        <f t="shared" si="84"/>
        <v/>
      </c>
      <c r="L533" s="1">
        <v>231.39999972534181</v>
      </c>
      <c r="M533" s="1">
        <v>254.39999728393556</v>
      </c>
      <c r="N533"/>
    </row>
    <row r="534" spans="2:15">
      <c r="B534" s="1">
        <v>-1666.5000451660158</v>
      </c>
      <c r="C534" s="1">
        <v>-1562.6999951171877</v>
      </c>
      <c r="D534"/>
      <c r="E534" s="8"/>
      <c r="F534" s="8"/>
      <c r="I534" s="1" t="str">
        <f t="shared" si="83"/>
        <v/>
      </c>
      <c r="J534" s="1" t="str">
        <f t="shared" si="84"/>
        <v/>
      </c>
      <c r="L534" s="1">
        <v>222.60000759887697</v>
      </c>
      <c r="M534" s="1">
        <v>245.19999826049806</v>
      </c>
      <c r="N534"/>
    </row>
    <row r="535" spans="2:15">
      <c r="B535" s="1">
        <v>-1663.5999233398438</v>
      </c>
      <c r="C535" s="1">
        <v>-1559.8000009765626</v>
      </c>
      <c r="D535"/>
      <c r="E535" s="8"/>
      <c r="F535" s="8"/>
      <c r="I535" s="1" t="str">
        <f t="shared" si="83"/>
        <v/>
      </c>
      <c r="J535" s="1" t="str">
        <f t="shared" si="84"/>
        <v/>
      </c>
      <c r="L535" s="1">
        <v>233.89998696899414</v>
      </c>
      <c r="M535" s="1">
        <v>256.90000048828125</v>
      </c>
      <c r="N535"/>
    </row>
    <row r="536" spans="2:15">
      <c r="B536" s="1">
        <v>-1660.999990234375</v>
      </c>
      <c r="C536" s="1">
        <v>-1557.300045654297</v>
      </c>
      <c r="D536"/>
      <c r="E536" s="8"/>
      <c r="F536" s="8"/>
      <c r="I536" s="1" t="str">
        <f t="shared" si="83"/>
        <v/>
      </c>
      <c r="J536" s="1" t="str">
        <f t="shared" si="84"/>
        <v/>
      </c>
      <c r="L536" s="1">
        <v>235.10000765991211</v>
      </c>
      <c r="M536" s="1">
        <v>258.20001492309569</v>
      </c>
      <c r="N536"/>
    </row>
    <row r="537" spans="2:15">
      <c r="B537" s="1">
        <v>-1659.0000515136719</v>
      </c>
      <c r="C537" s="1">
        <v>-1558.0999956054688</v>
      </c>
      <c r="D537"/>
      <c r="E537"/>
      <c r="I537" s="1" t="str">
        <f t="shared" si="83"/>
        <v/>
      </c>
      <c r="J537" s="1" t="str">
        <f t="shared" si="84"/>
        <v/>
      </c>
      <c r="L537" s="1">
        <v>229.30000341796875</v>
      </c>
      <c r="M537" s="1">
        <v>251.89999407958985</v>
      </c>
      <c r="N537"/>
    </row>
    <row r="538" spans="2:15">
      <c r="B538" s="1">
        <v>-1555.5999125976564</v>
      </c>
      <c r="C538" s="1">
        <v>-1453.0999567871095</v>
      </c>
      <c r="D538"/>
      <c r="E538"/>
      <c r="I538" s="1" t="str">
        <f t="shared" si="83"/>
        <v/>
      </c>
      <c r="J538" s="1" t="str">
        <f t="shared" si="84"/>
        <v/>
      </c>
      <c r="L538" s="1">
        <v>342.26378979492188</v>
      </c>
      <c r="M538" s="1">
        <v>402.70000860595707</v>
      </c>
      <c r="N538"/>
    </row>
    <row r="539" spans="2:15">
      <c r="B539" s="1">
        <v>-1315.0310212402344</v>
      </c>
      <c r="C539" s="1">
        <v>-920.40000500488281</v>
      </c>
      <c r="D539"/>
      <c r="E539"/>
      <c r="I539" s="1" t="str">
        <f t="shared" si="83"/>
        <v/>
      </c>
      <c r="J539" s="1" t="str">
        <f t="shared" si="84"/>
        <v/>
      </c>
      <c r="L539" s="1">
        <v>146.44</v>
      </c>
      <c r="M539" s="1">
        <v>217.14959042358399</v>
      </c>
      <c r="N539"/>
    </row>
    <row r="540" spans="2:15">
      <c r="B540" s="1">
        <v>-974.87200000000007</v>
      </c>
      <c r="C540" s="1">
        <v>-616.69999560546876</v>
      </c>
      <c r="D540"/>
      <c r="E540"/>
      <c r="I540" s="1" t="str">
        <f t="shared" si="83"/>
        <v/>
      </c>
      <c r="J540" s="1" t="str">
        <f t="shared" si="84"/>
        <v/>
      </c>
      <c r="L540" s="1">
        <v>145.19999777221679</v>
      </c>
      <c r="M540" s="1">
        <v>161.89999044799805</v>
      </c>
      <c r="N540"/>
    </row>
    <row r="541" spans="2:15">
      <c r="B541" s="1">
        <v>-181.60000292968752</v>
      </c>
      <c r="C541" s="1">
        <v>-97.899988220214851</v>
      </c>
      <c r="D541"/>
      <c r="E541"/>
      <c r="I541" s="1" t="str">
        <f t="shared" si="83"/>
        <v/>
      </c>
      <c r="J541" s="1" t="str">
        <f t="shared" si="84"/>
        <v/>
      </c>
      <c r="L541" s="1">
        <v>143.89999929809571</v>
      </c>
      <c r="M541" s="1">
        <v>161.60000921630859</v>
      </c>
      <c r="N541"/>
    </row>
    <row r="542" spans="2:15">
      <c r="B542" s="1">
        <v>-165.30000119018555</v>
      </c>
      <c r="C542" s="1">
        <v>-82.600011703491219</v>
      </c>
      <c r="D542"/>
      <c r="E542" s="1" t="str">
        <f>IF(AND(ISNUMBER(#REF!),ISNUMBER(C612)),#REF!,"")</f>
        <v/>
      </c>
      <c r="F542" s="1" t="str">
        <f>IF(AND(ISNUMBER(#REF!),ISNUMBER(C612)),C612,"")</f>
        <v/>
      </c>
      <c r="I542" s="1" t="str">
        <f t="shared" si="83"/>
        <v/>
      </c>
      <c r="J542" s="1" t="str">
        <f t="shared" si="84"/>
        <v/>
      </c>
      <c r="L542" s="1">
        <v>84.516803192138681</v>
      </c>
      <c r="M542" s="1">
        <v>103.76319680786133</v>
      </c>
      <c r="N542"/>
    </row>
    <row r="543" spans="2:15">
      <c r="B543" s="1">
        <v>-5.0208001995086669</v>
      </c>
      <c r="C543" s="1">
        <v>104.18160638427734</v>
      </c>
      <c r="E543"/>
      <c r="I543" s="1" t="str">
        <f t="shared" si="83"/>
        <v/>
      </c>
      <c r="J543" s="1" t="str">
        <f t="shared" si="84"/>
        <v/>
      </c>
      <c r="L543" s="1"/>
      <c r="M543" s="1"/>
      <c r="N543"/>
    </row>
    <row r="544" spans="2:15">
      <c r="E544"/>
      <c r="I544" s="1" t="str">
        <f t="shared" si="83"/>
        <v/>
      </c>
      <c r="J544" s="1" t="str">
        <f t="shared" si="84"/>
        <v/>
      </c>
      <c r="N544"/>
      <c r="O544"/>
    </row>
    <row r="545" spans="2:20">
      <c r="M545" s="1"/>
      <c r="N545"/>
      <c r="O545"/>
      <c r="R545" s="1" t="str">
        <f>IF(AND(ISNUMBER(M542),ISNUMBER(F630)),M542,"")</f>
        <v/>
      </c>
      <c r="S545" s="1" t="str">
        <f>IF(AND(ISNUMBER(M542),ISNUMBER(F630)),F630,"")</f>
        <v/>
      </c>
    </row>
    <row r="546" spans="2:20">
      <c r="B546" s="3">
        <f>COUNT(B548:B624)</f>
        <v>77</v>
      </c>
      <c r="D546"/>
      <c r="E546"/>
      <c r="L546" s="3">
        <f>COUNT(L548:L603)</f>
        <v>56</v>
      </c>
      <c r="N546"/>
      <c r="O546"/>
      <c r="P546" s="1"/>
      <c r="Q546" s="1"/>
      <c r="T546" s="1" t="str">
        <f>IF(AND(ISNUMBER(M543),ISNUMBER(#REF!)),#REF!,"")</f>
        <v/>
      </c>
    </row>
    <row r="547" spans="2:20">
      <c r="B547" s="38" t="s">
        <v>1609</v>
      </c>
      <c r="C547" s="38"/>
      <c r="D547" s="10"/>
      <c r="E547"/>
      <c r="L547" s="38" t="s">
        <v>1614</v>
      </c>
      <c r="M547" s="38"/>
      <c r="N547" s="10"/>
      <c r="O547"/>
      <c r="Q547" s="1"/>
      <c r="R547" s="5"/>
      <c r="S547" s="5"/>
      <c r="T547" s="1" t="str">
        <f>IF(AND(ISNUMBER(#REF!),ISNUMBER(I546)),I546,"")</f>
        <v/>
      </c>
    </row>
    <row r="548" spans="2:20">
      <c r="B548" s="1">
        <v>48.027804562435811</v>
      </c>
      <c r="C548" s="1">
        <v>51.040020858748989</v>
      </c>
      <c r="D548"/>
      <c r="E548"/>
      <c r="L548" s="8">
        <v>3.4041845275313481E-2</v>
      </c>
      <c r="M548" s="8">
        <v>5.4744046822725184E-2</v>
      </c>
      <c r="N548"/>
      <c r="O548"/>
      <c r="Q548" s="1"/>
      <c r="R548" s="4"/>
      <c r="S548" s="8"/>
      <c r="T548" s="1" t="str">
        <f>IF(AND(ISNUMBER(#REF!),ISNUMBER(I547)),I547,"")</f>
        <v/>
      </c>
    </row>
    <row r="549" spans="2:20">
      <c r="B549" s="1">
        <v>52.550021293863857</v>
      </c>
      <c r="C549" s="1">
        <v>53.600205696169176</v>
      </c>
      <c r="D549"/>
      <c r="E549"/>
      <c r="L549" s="8">
        <v>3.9709071244688796E-2</v>
      </c>
      <c r="M549" s="8">
        <v>5.5777395709368814E-2</v>
      </c>
      <c r="N549"/>
      <c r="O549"/>
      <c r="P549" s="1"/>
      <c r="Q549" s="1"/>
      <c r="R549" s="4"/>
      <c r="S549" s="8"/>
      <c r="T549" s="1" t="str">
        <f>IF(AND(ISNUMBER(#REF!),ISNUMBER(I548)),I548,"")</f>
        <v/>
      </c>
    </row>
    <row r="550" spans="2:20">
      <c r="B550" s="1">
        <v>52.977162837527885</v>
      </c>
      <c r="C550" s="1">
        <v>56.917960644303662</v>
      </c>
      <c r="D550" s="5"/>
      <c r="E550" s="5"/>
      <c r="L550" s="8">
        <v>4.2805039040001672E-2</v>
      </c>
      <c r="M550" s="8">
        <v>6.8637027230938757E-2</v>
      </c>
      <c r="N550"/>
      <c r="O550"/>
      <c r="P550" s="1"/>
      <c r="Q550" s="1"/>
      <c r="T550" s="1" t="str">
        <f>IF(AND(ISNUMBER(#REF!),ISNUMBER(I549)),I549,"")</f>
        <v/>
      </c>
    </row>
    <row r="551" spans="2:20">
      <c r="B551" s="1">
        <v>50.483360349924574</v>
      </c>
      <c r="C551" s="1">
        <v>52.089669124251657</v>
      </c>
      <c r="E551" s="12"/>
      <c r="L551" s="8">
        <v>4.4826222488100045E-2</v>
      </c>
      <c r="M551" s="8">
        <v>6.8008484266627603E-2</v>
      </c>
      <c r="N551"/>
      <c r="O551"/>
      <c r="P551" s="1"/>
      <c r="Q551" s="1"/>
    </row>
    <row r="552" spans="2:20">
      <c r="B552" s="1">
        <v>50.987982246423748</v>
      </c>
      <c r="C552" s="1">
        <v>52.927846045526572</v>
      </c>
      <c r="E552" s="12"/>
      <c r="L552" s="8">
        <v>5.4744105187485216E-2</v>
      </c>
      <c r="M552" s="8">
        <v>7.0627283965780788E-2</v>
      </c>
      <c r="N552"/>
      <c r="O552"/>
      <c r="P552" s="1" t="str">
        <f t="shared" ref="P552:P580" si="85">IF(AND(ISNUMBER(M472),ISNUMBER(F560)),M472,"")</f>
        <v/>
      </c>
      <c r="Q552" s="1" t="str">
        <f t="shared" ref="Q552:Q578" si="86">IF(AND(ISNUMBER(M472),ISNUMBER(F560)),F560,"")</f>
        <v/>
      </c>
    </row>
    <row r="553" spans="2:20">
      <c r="B553" s="1">
        <v>98.001833404541017</v>
      </c>
      <c r="C553" s="1">
        <v>98.742401596069342</v>
      </c>
      <c r="D553"/>
      <c r="E553"/>
      <c r="L553" s="8">
        <v>5.8056690826732676E-2</v>
      </c>
      <c r="M553" s="8">
        <v>9.5739470733364918E-2</v>
      </c>
      <c r="N553"/>
      <c r="O553"/>
      <c r="P553" s="1" t="str">
        <f t="shared" si="85"/>
        <v/>
      </c>
      <c r="Q553" s="1" t="str">
        <f t="shared" si="86"/>
        <v/>
      </c>
    </row>
    <row r="554" spans="2:20">
      <c r="B554" s="1">
        <v>71.91956445944254</v>
      </c>
      <c r="C554" s="1">
        <v>71.43433639241151</v>
      </c>
      <c r="D554"/>
      <c r="E554"/>
      <c r="L554" s="8">
        <v>5.9626452134534123E-2</v>
      </c>
      <c r="M554" s="8">
        <v>7.5450934980353587E-2</v>
      </c>
      <c r="N554"/>
      <c r="O554"/>
      <c r="P554" s="1" t="str">
        <f t="shared" si="85"/>
        <v/>
      </c>
      <c r="Q554" s="1" t="str">
        <f t="shared" si="86"/>
        <v/>
      </c>
    </row>
    <row r="555" spans="2:20">
      <c r="B555" s="1">
        <v>86.647065558830263</v>
      </c>
      <c r="C555" s="1">
        <v>81.687866953744503</v>
      </c>
      <c r="D555"/>
      <c r="E555"/>
      <c r="L555" s="8">
        <v>6.0622507023909221E-2</v>
      </c>
      <c r="M555" s="8">
        <v>8.901106010082617E-2</v>
      </c>
      <c r="N555"/>
      <c r="O555"/>
      <c r="P555" s="1" t="str">
        <f t="shared" si="85"/>
        <v/>
      </c>
      <c r="Q555" s="1" t="str">
        <f t="shared" si="86"/>
        <v/>
      </c>
    </row>
    <row r="556" spans="2:20">
      <c r="B556" s="1">
        <v>51.427091621695659</v>
      </c>
      <c r="C556" s="1">
        <v>52.788652438593076</v>
      </c>
      <c r="D556"/>
      <c r="E556"/>
      <c r="L556" s="8">
        <v>6.2398307364267422E-2</v>
      </c>
      <c r="M556" s="8">
        <v>8.8352736594530273E-2</v>
      </c>
      <c r="N556"/>
      <c r="O556"/>
      <c r="P556" s="1" t="str">
        <f t="shared" si="85"/>
        <v/>
      </c>
      <c r="Q556" s="1" t="str">
        <f t="shared" si="86"/>
        <v/>
      </c>
    </row>
    <row r="557" spans="2:20">
      <c r="B557" s="1">
        <v>71.669734412774119</v>
      </c>
      <c r="C557" s="1">
        <v>77.400221955928345</v>
      </c>
      <c r="D557"/>
      <c r="E557"/>
      <c r="L557" s="8">
        <v>6.2643115223786169E-2</v>
      </c>
      <c r="M557" s="8">
        <v>9.3026072536267962E-2</v>
      </c>
      <c r="N557"/>
      <c r="O557"/>
      <c r="P557" s="1" t="str">
        <f t="shared" si="85"/>
        <v/>
      </c>
      <c r="Q557" s="1" t="str">
        <f t="shared" si="86"/>
        <v/>
      </c>
    </row>
    <row r="558" spans="2:20">
      <c r="B558" s="1">
        <v>51.440022682636005</v>
      </c>
      <c r="C558" s="1">
        <v>52.800091394313021</v>
      </c>
      <c r="D558"/>
      <c r="E558"/>
      <c r="L558" s="8">
        <v>6.3013357655238147E-2</v>
      </c>
      <c r="M558" s="8">
        <v>9.9792110583311902E-2</v>
      </c>
      <c r="N558"/>
      <c r="O558"/>
      <c r="P558" s="1" t="str">
        <f t="shared" si="85"/>
        <v/>
      </c>
      <c r="Q558" s="1" t="str">
        <f t="shared" si="86"/>
        <v/>
      </c>
    </row>
    <row r="559" spans="2:20">
      <c r="B559" s="1">
        <v>72.199032039773115</v>
      </c>
      <c r="C559" s="1">
        <v>74.836199918981961</v>
      </c>
      <c r="D559"/>
      <c r="E559"/>
      <c r="L559" s="8">
        <v>6.4245559322906903E-2</v>
      </c>
      <c r="M559" s="8">
        <v>9.143181089868721E-2</v>
      </c>
      <c r="N559"/>
      <c r="O559"/>
      <c r="P559" s="1" t="str">
        <f t="shared" si="85"/>
        <v/>
      </c>
      <c r="Q559" s="1" t="str">
        <f t="shared" si="86"/>
        <v/>
      </c>
    </row>
    <row r="560" spans="2:20">
      <c r="B560" s="1">
        <v>69.82962532672795</v>
      </c>
      <c r="C560" s="1">
        <v>73.000168000050024</v>
      </c>
      <c r="D560"/>
      <c r="E560"/>
      <c r="L560" s="8">
        <v>6.8002269847338065E-2</v>
      </c>
      <c r="M560" s="8">
        <v>0.10425053613681554</v>
      </c>
      <c r="N560"/>
      <c r="O560"/>
      <c r="P560" s="1" t="str">
        <f t="shared" si="85"/>
        <v/>
      </c>
      <c r="Q560" s="1" t="str">
        <f t="shared" si="86"/>
        <v/>
      </c>
    </row>
    <row r="561" spans="2:17">
      <c r="B561" s="1">
        <v>78.500199152671058</v>
      </c>
      <c r="C561" s="1">
        <v>82.00025643977132</v>
      </c>
      <c r="D561"/>
      <c r="E561"/>
      <c r="L561" s="8">
        <v>7.0103392002197951E-2</v>
      </c>
      <c r="M561" s="8">
        <v>9.5661771131382037E-2</v>
      </c>
      <c r="N561"/>
      <c r="O561"/>
      <c r="P561" s="1" t="str">
        <f t="shared" si="85"/>
        <v/>
      </c>
      <c r="Q561" s="1" t="str">
        <f t="shared" si="86"/>
        <v/>
      </c>
    </row>
    <row r="562" spans="2:17">
      <c r="B562" s="1">
        <v>71.880085271259048</v>
      </c>
      <c r="C562" s="1">
        <v>76.033196633357576</v>
      </c>
      <c r="D562"/>
      <c r="E562"/>
      <c r="L562" s="8">
        <v>7.0196115575678134E-2</v>
      </c>
      <c r="M562" s="8">
        <v>0.1017258762635079</v>
      </c>
      <c r="N562"/>
      <c r="O562"/>
      <c r="P562" s="1" t="str">
        <f t="shared" si="85"/>
        <v/>
      </c>
      <c r="Q562" s="1" t="str">
        <f t="shared" si="86"/>
        <v/>
      </c>
    </row>
    <row r="563" spans="2:17">
      <c r="B563" s="1">
        <v>71.384283877610116</v>
      </c>
      <c r="C563" s="1">
        <v>74.474891365712111</v>
      </c>
      <c r="D563"/>
      <c r="E563"/>
      <c r="L563" s="8">
        <v>7.0217126009647385E-2</v>
      </c>
      <c r="M563" s="8">
        <v>0.10079329131554912</v>
      </c>
      <c r="N563"/>
      <c r="O563"/>
      <c r="P563" s="1" t="str">
        <f t="shared" si="85"/>
        <v/>
      </c>
      <c r="Q563" s="1" t="str">
        <f t="shared" si="86"/>
        <v/>
      </c>
    </row>
    <row r="564" spans="2:17">
      <c r="B564" s="1">
        <v>52.470050886190229</v>
      </c>
      <c r="C564" s="1">
        <v>52.470315884973843</v>
      </c>
      <c r="D564"/>
      <c r="E564"/>
      <c r="L564" s="8">
        <v>7.0913310393760351E-2</v>
      </c>
      <c r="M564" s="8">
        <v>9.9571195068539647E-2</v>
      </c>
      <c r="N564"/>
      <c r="O564"/>
      <c r="P564" s="1" t="str">
        <f t="shared" si="85"/>
        <v/>
      </c>
      <c r="Q564" s="1" t="str">
        <f t="shared" si="86"/>
        <v/>
      </c>
    </row>
    <row r="565" spans="2:17">
      <c r="B565" s="1">
        <v>72.433303619733053</v>
      </c>
      <c r="C565" s="1">
        <v>75.340870443819909</v>
      </c>
      <c r="D565"/>
      <c r="E565"/>
      <c r="L565" s="8">
        <v>7.1713717594575233E-2</v>
      </c>
      <c r="M565" s="8">
        <v>9.9341041931973045E-2</v>
      </c>
      <c r="N565"/>
      <c r="O565"/>
      <c r="P565" s="1" t="str">
        <f t="shared" si="85"/>
        <v/>
      </c>
      <c r="Q565" s="1" t="str">
        <f t="shared" si="86"/>
        <v/>
      </c>
    </row>
    <row r="566" spans="2:17">
      <c r="B566" s="1">
        <v>62.41105263356539</v>
      </c>
      <c r="C566" s="1">
        <v>68.935754554566543</v>
      </c>
      <c r="D566"/>
      <c r="E566"/>
      <c r="L566" s="8">
        <v>7.3007784573447448E-2</v>
      </c>
      <c r="M566" s="8">
        <v>0.11647213688116853</v>
      </c>
      <c r="N566"/>
      <c r="O566"/>
      <c r="P566" s="1" t="str">
        <f t="shared" si="85"/>
        <v/>
      </c>
      <c r="Q566" s="1" t="str">
        <f t="shared" si="86"/>
        <v/>
      </c>
    </row>
    <row r="567" spans="2:17">
      <c r="B567" s="1">
        <v>71.17025906800076</v>
      </c>
      <c r="C567" s="1">
        <v>84.000674404976323</v>
      </c>
      <c r="D567"/>
      <c r="E567"/>
      <c r="L567" s="8">
        <v>7.361590833610096E-2</v>
      </c>
      <c r="M567" s="8">
        <v>9.9648214486811118E-2</v>
      </c>
      <c r="N567"/>
      <c r="O567"/>
      <c r="P567" s="1" t="str">
        <f t="shared" si="85"/>
        <v/>
      </c>
      <c r="Q567" s="1" t="str">
        <f t="shared" si="86"/>
        <v/>
      </c>
    </row>
    <row r="568" spans="2:17">
      <c r="B568" s="1">
        <v>52.259890309775521</v>
      </c>
      <c r="C568" s="1">
        <v>52.590055838087856</v>
      </c>
      <c r="D568"/>
      <c r="E568"/>
      <c r="L568" s="8">
        <v>7.4603495941121034E-2</v>
      </c>
      <c r="M568" s="8">
        <v>0.11004205625516632</v>
      </c>
      <c r="N568"/>
      <c r="O568"/>
      <c r="P568" s="1" t="str">
        <f t="shared" si="85"/>
        <v/>
      </c>
      <c r="Q568" s="1" t="str">
        <f t="shared" si="86"/>
        <v/>
      </c>
    </row>
    <row r="569" spans="2:17">
      <c r="B569" s="1">
        <v>75.273297999999997</v>
      </c>
      <c r="C569" s="1">
        <v>75.060232588208009</v>
      </c>
      <c r="D569"/>
      <c r="E569"/>
      <c r="L569" s="8">
        <v>7.5529180644554647E-2</v>
      </c>
      <c r="M569" s="8">
        <v>0.12251228525708764</v>
      </c>
      <c r="N569"/>
      <c r="O569"/>
      <c r="P569" s="1" t="str">
        <f t="shared" si="85"/>
        <v/>
      </c>
      <c r="Q569" s="1" t="str">
        <f t="shared" si="86"/>
        <v/>
      </c>
    </row>
    <row r="570" spans="2:17">
      <c r="B570" s="1">
        <v>71.000203294942068</v>
      </c>
      <c r="C570" s="1">
        <v>83.000318050513684</v>
      </c>
      <c r="D570"/>
      <c r="E570"/>
      <c r="L570" s="8">
        <v>7.722686801487301E-2</v>
      </c>
      <c r="M570" s="8">
        <v>0.12427617982428679</v>
      </c>
      <c r="N570"/>
      <c r="O570"/>
      <c r="P570" s="1" t="str">
        <f t="shared" si="85"/>
        <v/>
      </c>
      <c r="Q570" s="1" t="str">
        <f t="shared" si="86"/>
        <v/>
      </c>
    </row>
    <row r="571" spans="2:17">
      <c r="B571" s="1">
        <v>74.000008185075814</v>
      </c>
      <c r="C571" s="1">
        <v>78.99968366066507</v>
      </c>
      <c r="D571"/>
      <c r="E571"/>
      <c r="L571" s="8">
        <v>7.7851225337224494E-2</v>
      </c>
      <c r="M571" s="8">
        <v>0.1119168257655683</v>
      </c>
      <c r="N571"/>
      <c r="O571"/>
      <c r="P571" s="1" t="str">
        <f t="shared" si="85"/>
        <v/>
      </c>
      <c r="Q571" s="1" t="str">
        <f t="shared" si="86"/>
        <v/>
      </c>
    </row>
    <row r="572" spans="2:17">
      <c r="B572" s="1">
        <v>75.849451984080517</v>
      </c>
      <c r="C572" s="1">
        <v>82.916682304718208</v>
      </c>
      <c r="D572"/>
      <c r="E572"/>
      <c r="L572" s="8">
        <v>7.9714463722043855E-2</v>
      </c>
      <c r="M572" s="8">
        <v>0.11704763101529735</v>
      </c>
      <c r="N572"/>
      <c r="O572"/>
      <c r="P572" s="1" t="str">
        <f t="shared" si="85"/>
        <v/>
      </c>
      <c r="Q572" s="1" t="str">
        <f t="shared" si="86"/>
        <v/>
      </c>
    </row>
    <row r="573" spans="2:17">
      <c r="B573" s="1">
        <v>77.093074777220323</v>
      </c>
      <c r="C573" s="1">
        <v>77.59299741371521</v>
      </c>
      <c r="D573"/>
      <c r="E573"/>
      <c r="L573" s="8">
        <v>8.0507189301000301E-2</v>
      </c>
      <c r="M573" s="8">
        <v>0.12015363117058012</v>
      </c>
      <c r="N573"/>
      <c r="O573"/>
      <c r="P573" s="1" t="str">
        <f t="shared" si="85"/>
        <v/>
      </c>
      <c r="Q573" s="1" t="str">
        <f t="shared" si="86"/>
        <v/>
      </c>
    </row>
    <row r="574" spans="2:17">
      <c r="B574" s="1">
        <v>71.339639649370682</v>
      </c>
      <c r="C574" s="1">
        <v>73.000088104766846</v>
      </c>
      <c r="D574"/>
      <c r="E574"/>
      <c r="L574" s="8">
        <v>8.5719798782054213E-2</v>
      </c>
      <c r="M574" s="8">
        <v>0.12336252301568576</v>
      </c>
      <c r="N574"/>
      <c r="O574"/>
      <c r="P574" s="1" t="str">
        <f t="shared" si="85"/>
        <v/>
      </c>
      <c r="Q574" s="1" t="str">
        <f t="shared" si="86"/>
        <v/>
      </c>
    </row>
    <row r="575" spans="2:17">
      <c r="B575" s="1">
        <v>78.050742830420347</v>
      </c>
      <c r="C575" s="1">
        <v>79.023199581062329</v>
      </c>
      <c r="D575"/>
      <c r="E575"/>
      <c r="L575" s="8">
        <v>8.6253199617076143E-2</v>
      </c>
      <c r="M575" s="8">
        <v>0.124636045802912</v>
      </c>
      <c r="N575"/>
      <c r="O575"/>
      <c r="P575" s="1" t="str">
        <f t="shared" si="85"/>
        <v/>
      </c>
      <c r="Q575" s="1" t="str">
        <f t="shared" si="86"/>
        <v/>
      </c>
    </row>
    <row r="576" spans="2:17">
      <c r="B576" s="1">
        <v>73.905842798609953</v>
      </c>
      <c r="C576" s="1">
        <v>78.280072261962246</v>
      </c>
      <c r="D576"/>
      <c r="E576"/>
      <c r="L576" s="8">
        <v>8.7069910328794409E-2</v>
      </c>
      <c r="M576" s="8">
        <v>0.13758091949463497</v>
      </c>
      <c r="N576"/>
      <c r="O576"/>
      <c r="P576" s="1" t="str">
        <f t="shared" si="85"/>
        <v/>
      </c>
      <c r="Q576" s="1" t="str">
        <f t="shared" si="86"/>
        <v/>
      </c>
    </row>
    <row r="577" spans="2:17">
      <c r="B577" s="1">
        <v>73.545515199999997</v>
      </c>
      <c r="C577" s="1">
        <v>77.319928040369874</v>
      </c>
      <c r="D577"/>
      <c r="E577"/>
      <c r="L577" s="8">
        <v>8.8663360374370684E-2</v>
      </c>
      <c r="M577" s="8">
        <v>0.12611877251274942</v>
      </c>
      <c r="N577"/>
      <c r="O577"/>
      <c r="P577" s="1" t="str">
        <f t="shared" si="85"/>
        <v/>
      </c>
      <c r="Q577" s="1" t="str">
        <f t="shared" si="86"/>
        <v/>
      </c>
    </row>
    <row r="578" spans="2:17">
      <c r="B578" s="1">
        <v>72.856156706464915</v>
      </c>
      <c r="C578" s="1">
        <v>76.986140484462666</v>
      </c>
      <c r="D578"/>
      <c r="E578"/>
      <c r="L578" s="8">
        <v>9.162403724924495E-2</v>
      </c>
      <c r="M578" s="8">
        <v>0.13506537933519655</v>
      </c>
      <c r="N578"/>
      <c r="O578"/>
      <c r="P578" s="1" t="str">
        <f t="shared" si="85"/>
        <v/>
      </c>
      <c r="Q578" s="1" t="str">
        <f t="shared" si="86"/>
        <v/>
      </c>
    </row>
    <row r="579" spans="2:17">
      <c r="B579" s="1">
        <v>75.588110878341297</v>
      </c>
      <c r="C579" s="1">
        <v>77.403690698491005</v>
      </c>
      <c r="D579"/>
      <c r="E579"/>
      <c r="L579" s="8">
        <v>9.1820408502158751E-2</v>
      </c>
      <c r="M579" s="8">
        <v>0.1754517033684794</v>
      </c>
      <c r="N579"/>
      <c r="O579"/>
      <c r="P579" s="1" t="str">
        <f t="shared" si="85"/>
        <v/>
      </c>
      <c r="Q579" s="1" t="str">
        <f t="shared" ref="Q579:Q604" si="87">IF(AND(ISNUMBER(M499),ISNUMBER(F587)),F587,"")</f>
        <v/>
      </c>
    </row>
    <row r="580" spans="2:17">
      <c r="B580" s="1">
        <v>93.199739476227492</v>
      </c>
      <c r="C580" s="1">
        <v>99.731078242358393</v>
      </c>
      <c r="D580"/>
      <c r="E580"/>
      <c r="L580" s="8">
        <v>9.3545774984685345E-2</v>
      </c>
      <c r="M580" s="8">
        <v>0.16539099312684108</v>
      </c>
      <c r="N580"/>
      <c r="O580"/>
      <c r="P580" s="1" t="str">
        <f t="shared" si="85"/>
        <v/>
      </c>
      <c r="Q580" s="1" t="str">
        <f t="shared" si="87"/>
        <v/>
      </c>
    </row>
    <row r="581" spans="2:17">
      <c r="B581" s="1">
        <v>106.93894193876847</v>
      </c>
      <c r="C581" s="1">
        <v>99.937642324771772</v>
      </c>
      <c r="D581"/>
      <c r="E581"/>
      <c r="L581" s="8">
        <v>9.4062925800568506E-2</v>
      </c>
      <c r="M581" s="8">
        <v>0.1650511143127264</v>
      </c>
      <c r="N581"/>
      <c r="O581"/>
      <c r="P581" s="1" t="str">
        <f t="shared" ref="P581:P604" si="88">IF(AND(ISNUMBER(M501),ISNUMBER(F589)),M501,"")</f>
        <v/>
      </c>
      <c r="Q581" s="1" t="str">
        <f t="shared" si="87"/>
        <v/>
      </c>
    </row>
    <row r="582" spans="2:17">
      <c r="B582" s="1">
        <v>75.064728879187584</v>
      </c>
      <c r="C582" s="1">
        <v>77.495665903662669</v>
      </c>
      <c r="D582"/>
      <c r="E582"/>
      <c r="L582" s="8">
        <v>9.5583383276360498E-2</v>
      </c>
      <c r="M582" s="8">
        <v>0.14772006513913699</v>
      </c>
      <c r="N582"/>
      <c r="O582"/>
      <c r="P582" s="1" t="str">
        <f t="shared" si="88"/>
        <v/>
      </c>
      <c r="Q582" s="1" t="str">
        <f t="shared" si="87"/>
        <v/>
      </c>
    </row>
    <row r="583" spans="2:17">
      <c r="B583" s="1">
        <v>94.995934850928549</v>
      </c>
      <c r="C583" s="1">
        <v>109.99925458405376</v>
      </c>
      <c r="D583"/>
      <c r="E583"/>
      <c r="L583" s="8">
        <v>9.6845857634241084E-2</v>
      </c>
      <c r="M583" s="8">
        <v>0.14692930110170366</v>
      </c>
      <c r="N583"/>
      <c r="O583"/>
      <c r="P583" s="1" t="str">
        <f t="shared" si="88"/>
        <v/>
      </c>
      <c r="Q583" s="1" t="str">
        <f t="shared" si="87"/>
        <v/>
      </c>
    </row>
    <row r="584" spans="2:17">
      <c r="B584" s="1">
        <v>91.800324266529927</v>
      </c>
      <c r="C584" s="1">
        <v>100.00048964237112</v>
      </c>
      <c r="D584"/>
      <c r="E584"/>
      <c r="L584" s="8">
        <v>9.8830977729887456E-2</v>
      </c>
      <c r="M584" s="8">
        <v>0.17147759922755684</v>
      </c>
      <c r="N584"/>
      <c r="O584"/>
      <c r="P584" s="1" t="str">
        <f t="shared" si="88"/>
        <v/>
      </c>
      <c r="Q584" s="1" t="str">
        <f t="shared" si="87"/>
        <v/>
      </c>
    </row>
    <row r="585" spans="2:17">
      <c r="B585" s="1">
        <v>100.00137586032798</v>
      </c>
      <c r="C585" s="1">
        <v>102.90264639283404</v>
      </c>
      <c r="D585"/>
      <c r="E585"/>
      <c r="L585" s="8">
        <v>0.10066339991442108</v>
      </c>
      <c r="M585" s="8">
        <v>0.14901356523456413</v>
      </c>
      <c r="N585"/>
      <c r="O585"/>
      <c r="P585" s="1" t="str">
        <f t="shared" si="88"/>
        <v/>
      </c>
      <c r="Q585" s="1" t="str">
        <f t="shared" si="87"/>
        <v/>
      </c>
    </row>
    <row r="586" spans="2:17">
      <c r="B586" s="1">
        <v>95.347701522962652</v>
      </c>
      <c r="C586" s="1">
        <v>100.05375061622925</v>
      </c>
      <c r="D586"/>
      <c r="E586"/>
      <c r="L586" s="8">
        <v>0.1012701916024287</v>
      </c>
      <c r="M586" s="8">
        <v>0.1723292733674707</v>
      </c>
      <c r="N586"/>
      <c r="O586"/>
      <c r="P586" s="1" t="str">
        <f t="shared" si="88"/>
        <v/>
      </c>
      <c r="Q586" s="1" t="str">
        <f t="shared" si="87"/>
        <v/>
      </c>
    </row>
    <row r="587" spans="2:17">
      <c r="B587" s="1">
        <v>97.685260675734099</v>
      </c>
      <c r="C587" s="1">
        <v>105.19139886622897</v>
      </c>
      <c r="D587"/>
      <c r="E587"/>
      <c r="L587" s="8">
        <v>0.1018911386967418</v>
      </c>
      <c r="M587" s="8">
        <v>0.14991116462960699</v>
      </c>
      <c r="N587"/>
      <c r="O587"/>
      <c r="P587" s="1" t="str">
        <f t="shared" si="88"/>
        <v/>
      </c>
      <c r="Q587" s="1" t="str">
        <f t="shared" si="87"/>
        <v/>
      </c>
    </row>
    <row r="588" spans="2:17">
      <c r="B588" s="1">
        <v>108.9706255250526</v>
      </c>
      <c r="C588" s="1">
        <v>99.96821958439331</v>
      </c>
      <c r="D588"/>
      <c r="E588"/>
      <c r="L588" s="8">
        <v>0.10214068365131884</v>
      </c>
      <c r="M588" s="8">
        <v>0.14934351425414977</v>
      </c>
      <c r="N588"/>
      <c r="O588"/>
      <c r="P588" s="1" t="str">
        <f t="shared" si="88"/>
        <v/>
      </c>
      <c r="Q588" s="1" t="str">
        <f t="shared" si="87"/>
        <v/>
      </c>
    </row>
    <row r="589" spans="2:17">
      <c r="B589" s="1">
        <v>98.246181306362672</v>
      </c>
      <c r="C589" s="1">
        <v>97.563085053817886</v>
      </c>
      <c r="D589"/>
      <c r="E589"/>
      <c r="L589" s="8">
        <v>0.10309595221540814</v>
      </c>
      <c r="M589" s="8">
        <v>0.1528052687968133</v>
      </c>
      <c r="N589"/>
      <c r="O589"/>
      <c r="P589" s="1" t="str">
        <f t="shared" si="88"/>
        <v/>
      </c>
      <c r="Q589" s="1" t="str">
        <f t="shared" si="87"/>
        <v/>
      </c>
    </row>
    <row r="590" spans="2:17">
      <c r="B590" s="1">
        <v>97.150117678513482</v>
      </c>
      <c r="C590" s="1">
        <v>106.00194257980061</v>
      </c>
      <c r="D590"/>
      <c r="E590"/>
      <c r="L590" s="8">
        <v>0.10379000401261605</v>
      </c>
      <c r="M590" s="8">
        <v>0.15176806699983275</v>
      </c>
      <c r="N590"/>
      <c r="O590"/>
      <c r="P590" s="1" t="str">
        <f t="shared" si="88"/>
        <v/>
      </c>
      <c r="Q590" s="1" t="str">
        <f t="shared" si="87"/>
        <v/>
      </c>
    </row>
    <row r="591" spans="2:17">
      <c r="B591" s="1">
        <v>102.99999635314941</v>
      </c>
      <c r="C591" s="1">
        <v>166.00019680786133</v>
      </c>
      <c r="D591"/>
      <c r="E591"/>
      <c r="L591" s="8">
        <v>0.1059803621838338</v>
      </c>
      <c r="M591" s="8">
        <v>0.1499650881028684</v>
      </c>
      <c r="N591"/>
      <c r="O591"/>
      <c r="P591" s="1" t="str">
        <f t="shared" si="88"/>
        <v/>
      </c>
      <c r="Q591" s="1" t="str">
        <f t="shared" si="87"/>
        <v/>
      </c>
    </row>
    <row r="592" spans="2:17">
      <c r="B592" s="1">
        <v>80.229001225310327</v>
      </c>
      <c r="C592" s="1">
        <v>83.99799287414551</v>
      </c>
      <c r="D592"/>
      <c r="E592"/>
      <c r="L592" s="8">
        <v>0.11024118582740478</v>
      </c>
      <c r="M592" s="8">
        <v>0.16947603291746718</v>
      </c>
      <c r="N592"/>
      <c r="O592"/>
      <c r="P592" s="1" t="str">
        <f t="shared" si="88"/>
        <v/>
      </c>
      <c r="Q592" s="1" t="str">
        <f t="shared" si="87"/>
        <v/>
      </c>
    </row>
    <row r="593" spans="2:17">
      <c r="B593" s="1">
        <v>99.101989029354542</v>
      </c>
      <c r="C593" s="1">
        <v>98.724138620636111</v>
      </c>
      <c r="D593"/>
      <c r="E593"/>
      <c r="L593" s="8">
        <v>0.11082049005858614</v>
      </c>
      <c r="M593" s="8">
        <v>0.16665766614340891</v>
      </c>
      <c r="N593"/>
      <c r="O593"/>
      <c r="P593" s="1" t="str">
        <f t="shared" si="88"/>
        <v/>
      </c>
      <c r="Q593" s="1" t="str">
        <f t="shared" si="87"/>
        <v/>
      </c>
    </row>
    <row r="594" spans="2:17">
      <c r="B594" s="1">
        <v>98.299402969825906</v>
      </c>
      <c r="C594" s="1">
        <v>98.887672722530795</v>
      </c>
      <c r="D594"/>
      <c r="E594"/>
      <c r="L594" s="8">
        <v>0.11737773834791403</v>
      </c>
      <c r="M594" s="8">
        <v>0.1647768359655008</v>
      </c>
      <c r="N594"/>
      <c r="O594"/>
      <c r="P594" s="1" t="str">
        <f t="shared" si="88"/>
        <v/>
      </c>
      <c r="Q594" s="1" t="str">
        <f t="shared" si="87"/>
        <v/>
      </c>
    </row>
    <row r="595" spans="2:17">
      <c r="B595" s="1">
        <v>101.61702039213867</v>
      </c>
      <c r="C595" s="1">
        <v>111.84225003494358</v>
      </c>
      <c r="D595"/>
      <c r="E595"/>
      <c r="L595" s="8">
        <v>0.11837970488803304</v>
      </c>
      <c r="M595" s="8">
        <v>0.16621883095317172</v>
      </c>
      <c r="N595"/>
      <c r="O595"/>
      <c r="P595" s="1" t="str">
        <f t="shared" si="88"/>
        <v/>
      </c>
      <c r="Q595" s="1" t="str">
        <f t="shared" si="87"/>
        <v/>
      </c>
    </row>
    <row r="596" spans="2:17">
      <c r="B596" s="1">
        <v>100.41144174987144</v>
      </c>
      <c r="C596" s="1">
        <v>100.94025335195123</v>
      </c>
      <c r="D596"/>
      <c r="E596"/>
      <c r="L596" s="8">
        <v>0.12063992133873186</v>
      </c>
      <c r="M596" s="8">
        <v>0.16969620938794261</v>
      </c>
      <c r="N596"/>
      <c r="O596"/>
      <c r="P596" s="1" t="str">
        <f t="shared" si="88"/>
        <v/>
      </c>
      <c r="Q596" s="1" t="str">
        <f t="shared" si="87"/>
        <v/>
      </c>
    </row>
    <row r="597" spans="2:17">
      <c r="B597" s="1">
        <v>87.8644656408282</v>
      </c>
      <c r="C597" s="1">
        <v>100.03710181408577</v>
      </c>
      <c r="D597"/>
      <c r="E597"/>
      <c r="L597" s="8">
        <v>0.12165158017822653</v>
      </c>
      <c r="M597" s="8">
        <v>0.16860713821382442</v>
      </c>
      <c r="N597"/>
      <c r="O597"/>
      <c r="P597" s="1" t="str">
        <f t="shared" si="88"/>
        <v/>
      </c>
      <c r="Q597" s="1" t="str">
        <f t="shared" si="87"/>
        <v/>
      </c>
    </row>
    <row r="598" spans="2:17">
      <c r="B598" s="1">
        <v>102.52568618409707</v>
      </c>
      <c r="C598" s="1">
        <v>112.073718045319</v>
      </c>
      <c r="D598"/>
      <c r="E598"/>
      <c r="L598" s="8">
        <v>0.12423466946121774</v>
      </c>
      <c r="M598" s="8">
        <v>0.16989963249790344</v>
      </c>
      <c r="N598"/>
      <c r="O598"/>
      <c r="P598" s="1" t="str">
        <f t="shared" si="88"/>
        <v/>
      </c>
      <c r="Q598" s="1" t="str">
        <f t="shared" si="87"/>
        <v/>
      </c>
    </row>
    <row r="599" spans="2:17">
      <c r="B599" s="1">
        <v>101.84891495724132</v>
      </c>
      <c r="C599" s="1">
        <v>109.9629975450369</v>
      </c>
      <c r="D599"/>
      <c r="E599"/>
      <c r="L599" s="8">
        <v>0.13001209605011552</v>
      </c>
      <c r="M599" s="8">
        <v>0.19242928330791698</v>
      </c>
      <c r="N599"/>
      <c r="O599"/>
      <c r="P599" s="1" t="str">
        <f t="shared" si="88"/>
        <v/>
      </c>
      <c r="Q599" s="1" t="str">
        <f t="shared" si="87"/>
        <v/>
      </c>
    </row>
    <row r="600" spans="2:17">
      <c r="B600" s="1">
        <v>92.870201033258354</v>
      </c>
      <c r="C600" s="1">
        <v>99.000470691898727</v>
      </c>
      <c r="D600"/>
      <c r="E600"/>
      <c r="L600" s="8">
        <v>0.13805723538607095</v>
      </c>
      <c r="M600" s="8">
        <v>0.20503579376487602</v>
      </c>
      <c r="N600"/>
      <c r="O600"/>
      <c r="P600" s="1" t="str">
        <f t="shared" si="88"/>
        <v/>
      </c>
      <c r="Q600" s="1" t="str">
        <f t="shared" si="87"/>
        <v/>
      </c>
    </row>
    <row r="601" spans="2:17">
      <c r="B601" s="1">
        <v>100.43154651097259</v>
      </c>
      <c r="C601" s="1">
        <v>105.85685198414993</v>
      </c>
      <c r="D601"/>
      <c r="E601"/>
      <c r="L601" s="8">
        <v>0.1613815128584011</v>
      </c>
      <c r="M601" s="8">
        <v>0.2270586472807507</v>
      </c>
      <c r="N601"/>
      <c r="O601"/>
      <c r="P601" s="1" t="str">
        <f t="shared" si="88"/>
        <v/>
      </c>
      <c r="Q601" s="1" t="str">
        <f t="shared" si="87"/>
        <v/>
      </c>
    </row>
    <row r="602" spans="2:17">
      <c r="B602" s="1">
        <v>99.625313180887829</v>
      </c>
      <c r="C602" s="1">
        <v>100.04319364973011</v>
      </c>
      <c r="D602"/>
      <c r="E602"/>
      <c r="L602" s="8">
        <v>0.16164140610416858</v>
      </c>
      <c r="M602" s="8">
        <v>0.23347444519033664</v>
      </c>
      <c r="N602"/>
      <c r="O602"/>
      <c r="P602" s="1" t="str">
        <f t="shared" si="88"/>
        <v/>
      </c>
      <c r="Q602" s="1" t="str">
        <f t="shared" si="87"/>
        <v/>
      </c>
    </row>
    <row r="603" spans="2:17">
      <c r="B603" s="1">
        <v>118.41000588989259</v>
      </c>
      <c r="C603" s="1">
        <v>100.00137262181839</v>
      </c>
      <c r="D603"/>
      <c r="E603"/>
      <c r="L603" s="8">
        <v>5.0783000034190701E-2</v>
      </c>
      <c r="M603" s="8">
        <v>6.5189464690075777E-2</v>
      </c>
      <c r="N603"/>
      <c r="O603"/>
      <c r="P603" s="1" t="str">
        <f t="shared" si="88"/>
        <v/>
      </c>
      <c r="Q603" s="1" t="str">
        <f t="shared" si="87"/>
        <v/>
      </c>
    </row>
    <row r="604" spans="2:17">
      <c r="B604" s="1">
        <v>106.84265410870472</v>
      </c>
      <c r="C604" s="1">
        <v>97.574013552289557</v>
      </c>
      <c r="D604"/>
      <c r="E604"/>
      <c r="L604" s="8"/>
      <c r="M604" s="8"/>
      <c r="N604"/>
      <c r="O604"/>
      <c r="P604" s="1" t="str">
        <f t="shared" si="88"/>
        <v/>
      </c>
      <c r="Q604" s="1" t="str">
        <f t="shared" si="87"/>
        <v/>
      </c>
    </row>
    <row r="605" spans="2:17">
      <c r="B605" s="1">
        <v>98.321875009840781</v>
      </c>
      <c r="C605" s="1">
        <v>99.972464609805101</v>
      </c>
      <c r="D605"/>
      <c r="E605"/>
      <c r="M605" s="4"/>
      <c r="N605" s="1"/>
      <c r="O605"/>
    </row>
    <row r="606" spans="2:17">
      <c r="B606" s="1">
        <v>92.047466536592495</v>
      </c>
      <c r="C606" s="1">
        <v>96.017531282527102</v>
      </c>
      <c r="D606"/>
      <c r="E606"/>
      <c r="M606" s="4"/>
      <c r="N606" s="1"/>
      <c r="O606"/>
    </row>
    <row r="607" spans="2:17">
      <c r="B607" s="1">
        <v>125.51189897451782</v>
      </c>
      <c r="C607" s="1">
        <v>125.52219890276139</v>
      </c>
      <c r="D607"/>
      <c r="E607"/>
      <c r="M607" s="4"/>
      <c r="N607" s="1"/>
      <c r="O607"/>
    </row>
    <row r="608" spans="2:17">
      <c r="B608" s="1">
        <v>120.77787053294199</v>
      </c>
      <c r="C608" s="1">
        <v>126.35624486681691</v>
      </c>
      <c r="D608"/>
      <c r="E608"/>
      <c r="M608" s="4"/>
      <c r="N608" s="1"/>
      <c r="O608"/>
    </row>
    <row r="609" spans="2:15">
      <c r="B609" s="1">
        <v>120.7654337273909</v>
      </c>
      <c r="C609" s="1">
        <v>126.65707551516994</v>
      </c>
      <c r="D609"/>
      <c r="E609"/>
      <c r="M609" s="4"/>
      <c r="N609" s="1"/>
      <c r="O609"/>
    </row>
    <row r="610" spans="2:15">
      <c r="B610" s="1">
        <v>116.80025531825905</v>
      </c>
      <c r="C610" s="1">
        <v>125.20280720797336</v>
      </c>
      <c r="D610"/>
      <c r="E610"/>
      <c r="M610" s="4"/>
      <c r="N610" s="1"/>
      <c r="O610"/>
    </row>
    <row r="611" spans="2:15">
      <c r="B611" s="1">
        <v>147.90093887004937</v>
      </c>
      <c r="C611" s="1">
        <v>155.6547850229332</v>
      </c>
      <c r="D611"/>
      <c r="E611"/>
      <c r="M611" s="4"/>
      <c r="N611" s="1"/>
      <c r="O611"/>
    </row>
    <row r="612" spans="2:15">
      <c r="B612" s="1">
        <v>147.89998846435549</v>
      </c>
      <c r="C612" s="1">
        <v>155.6547850229332</v>
      </c>
      <c r="D612"/>
      <c r="E612"/>
      <c r="M612" s="4"/>
      <c r="N612" s="1"/>
      <c r="O612"/>
    </row>
    <row r="613" spans="2:15">
      <c r="B613" s="1">
        <v>51.843063503083648</v>
      </c>
      <c r="C613" s="1">
        <v>51.82193565184145</v>
      </c>
      <c r="D613"/>
      <c r="E613"/>
      <c r="M613" s="4"/>
      <c r="N613" s="1"/>
      <c r="O613"/>
    </row>
    <row r="614" spans="2:15">
      <c r="B614" s="1">
        <v>47.258424158578492</v>
      </c>
      <c r="C614" s="1">
        <v>50.79999807739258</v>
      </c>
      <c r="D614"/>
      <c r="E614"/>
      <c r="M614" s="4"/>
      <c r="N614" s="1"/>
      <c r="O614"/>
    </row>
    <row r="615" spans="2:15">
      <c r="B615" s="1">
        <v>49.371200798034671</v>
      </c>
      <c r="C615" s="1">
        <v>52.276780396069334</v>
      </c>
      <c r="D615"/>
      <c r="E615"/>
      <c r="M615" s="4"/>
      <c r="N615" s="1"/>
      <c r="O615"/>
    </row>
    <row r="616" spans="2:15">
      <c r="B616" s="1">
        <v>51.190489512038042</v>
      </c>
      <c r="C616" s="1">
        <v>52.276780396069334</v>
      </c>
      <c r="D616"/>
      <c r="E616"/>
      <c r="M616" s="4"/>
      <c r="N616" s="1"/>
      <c r="O616"/>
    </row>
    <row r="617" spans="2:15">
      <c r="B617" s="1">
        <v>52.261123996614629</v>
      </c>
      <c r="C617" s="1">
        <v>41.953218244918062</v>
      </c>
      <c r="D617"/>
      <c r="E617"/>
      <c r="M617" s="4"/>
      <c r="N617" s="1"/>
      <c r="O617"/>
    </row>
    <row r="618" spans="2:15">
      <c r="B618" s="1">
        <v>71.56995342338405</v>
      </c>
      <c r="C618" s="1">
        <v>75.56478394884796</v>
      </c>
      <c r="D618"/>
      <c r="E618"/>
      <c r="M618" s="4"/>
      <c r="N618" s="1"/>
      <c r="O618"/>
    </row>
    <row r="619" spans="2:15">
      <c r="B619" s="1">
        <v>78.0254460899273</v>
      </c>
      <c r="C619" s="1">
        <v>79.46503520786132</v>
      </c>
      <c r="D619"/>
      <c r="E619"/>
      <c r="M619" s="4"/>
      <c r="N619" s="1"/>
      <c r="O619"/>
    </row>
    <row r="620" spans="2:15">
      <c r="B620" s="1">
        <v>91.265252163147224</v>
      </c>
      <c r="C620" s="1">
        <v>94.193758425616394</v>
      </c>
      <c r="D620"/>
      <c r="E620"/>
      <c r="M620" s="4"/>
      <c r="N620" s="1"/>
      <c r="O620"/>
    </row>
    <row r="621" spans="2:15">
      <c r="B621" s="1">
        <v>99.960061427908485</v>
      </c>
      <c r="C621" s="1">
        <v>99.960061427908485</v>
      </c>
      <c r="D621"/>
      <c r="E621"/>
      <c r="M621" s="4"/>
      <c r="N621" s="1"/>
      <c r="O621"/>
    </row>
    <row r="622" spans="2:15">
      <c r="B622" s="1">
        <v>121.26633320786134</v>
      </c>
      <c r="C622" s="1">
        <v>133.54015984889432</v>
      </c>
      <c r="D622"/>
      <c r="E622"/>
      <c r="M622" s="4"/>
      <c r="N622" s="1"/>
      <c r="O622"/>
    </row>
    <row r="623" spans="2:15">
      <c r="B623" s="1">
        <v>129.65605231047113</v>
      </c>
      <c r="C623" s="1">
        <v>138.00068727232352</v>
      </c>
      <c r="D623"/>
      <c r="E623"/>
      <c r="M623" s="4"/>
      <c r="N623" s="1"/>
      <c r="O623"/>
    </row>
    <row r="624" spans="2:15">
      <c r="B624" s="1">
        <v>145.24576247251036</v>
      </c>
      <c r="C624" s="1">
        <v>125.59835207051012</v>
      </c>
      <c r="D624"/>
      <c r="E624"/>
      <c r="M624" s="4"/>
      <c r="N624" s="1"/>
      <c r="O624"/>
    </row>
    <row r="625" spans="2:15">
      <c r="B625" s="1">
        <v>180.73102771021934</v>
      </c>
      <c r="C625" s="1">
        <v>182.3619847151611</v>
      </c>
      <c r="D625"/>
      <c r="E625"/>
      <c r="M625" s="4"/>
      <c r="N625" s="1"/>
      <c r="O625"/>
    </row>
    <row r="626" spans="2:15">
      <c r="B626" s="1">
        <v>182.00400000000002</v>
      </c>
      <c r="C626" s="1">
        <v>198.32159042358398</v>
      </c>
      <c r="D626"/>
      <c r="E626"/>
      <c r="M626" s="4"/>
      <c r="N626" s="1"/>
      <c r="O626"/>
    </row>
    <row r="627" spans="2:15">
      <c r="B627" s="1">
        <v>248.85349295191813</v>
      </c>
      <c r="C627" s="1">
        <v>249.01482174953705</v>
      </c>
      <c r="D627"/>
      <c r="E627"/>
      <c r="M627" s="4"/>
      <c r="N627" s="1"/>
      <c r="O627"/>
    </row>
    <row r="628" spans="2:15">
      <c r="B628" s="1">
        <v>319.43810035688665</v>
      </c>
      <c r="C628" s="1">
        <v>310.50539383057901</v>
      </c>
      <c r="D628"/>
      <c r="E628"/>
      <c r="M628" s="4"/>
      <c r="N628" s="1"/>
      <c r="O628"/>
    </row>
    <row r="629" spans="2:15">
      <c r="B629" s="1"/>
      <c r="C629" s="1"/>
      <c r="D629"/>
      <c r="E629"/>
      <c r="M629" s="4"/>
      <c r="N629" s="1"/>
      <c r="O629"/>
    </row>
    <row r="630" spans="2:15">
      <c r="B630" s="1"/>
      <c r="C630" s="1"/>
      <c r="D630"/>
      <c r="E630"/>
      <c r="M630" s="4"/>
      <c r="N630" s="1"/>
      <c r="O630"/>
    </row>
    <row r="631" spans="2:15">
      <c r="B631" s="1"/>
      <c r="C631" s="1"/>
      <c r="D631"/>
      <c r="E631"/>
      <c r="M631" s="4"/>
      <c r="N631" s="1"/>
      <c r="O631"/>
    </row>
    <row r="632" spans="2:15">
      <c r="B632" s="1"/>
      <c r="C632" s="1"/>
      <c r="D632"/>
      <c r="M632" s="4"/>
      <c r="N632" s="1"/>
      <c r="O632"/>
    </row>
    <row r="633" spans="2:15">
      <c r="B633" s="1"/>
      <c r="C633" s="1"/>
      <c r="D633"/>
      <c r="M633" s="4"/>
      <c r="N633" s="1"/>
      <c r="O633"/>
    </row>
    <row r="634" spans="2:15">
      <c r="B634" s="1"/>
      <c r="C634" s="1"/>
      <c r="D634"/>
      <c r="L634" s="4"/>
      <c r="M634" s="1"/>
      <c r="N634"/>
      <c r="O634"/>
    </row>
    <row r="635" spans="2:15">
      <c r="B635" s="1"/>
      <c r="C635" s="1"/>
      <c r="D635"/>
      <c r="L635" s="4"/>
      <c r="M635" s="1"/>
      <c r="N635"/>
      <c r="O635"/>
    </row>
    <row r="636" spans="2:15">
      <c r="B636" s="1"/>
      <c r="C636" s="1"/>
      <c r="D636"/>
      <c r="L636" s="4"/>
      <c r="M636" s="1"/>
      <c r="N636"/>
      <c r="O636"/>
    </row>
    <row r="637" spans="2:15">
      <c r="B637" s="1"/>
      <c r="C637" s="1"/>
      <c r="D637"/>
      <c r="L637" s="4"/>
      <c r="M637" s="1"/>
      <c r="N637"/>
      <c r="O637"/>
    </row>
    <row r="638" spans="2:15">
      <c r="B638" s="1"/>
      <c r="C638" s="1"/>
      <c r="D638"/>
      <c r="L638" s="4"/>
      <c r="M638" s="1"/>
      <c r="N638"/>
      <c r="O638"/>
    </row>
    <row r="639" spans="2:15">
      <c r="B639" s="1"/>
      <c r="C639" s="1"/>
      <c r="D639"/>
      <c r="L639" s="4"/>
      <c r="M639" s="1"/>
      <c r="N639"/>
      <c r="O639"/>
    </row>
    <row r="640" spans="2:15">
      <c r="N640"/>
    </row>
    <row r="981" spans="12:12">
      <c r="L981" s="12">
        <f t="shared" ref="L981:L992" si="89">A549</f>
        <v>0</v>
      </c>
    </row>
    <row r="982" spans="12:12">
      <c r="L982" s="12">
        <f t="shared" si="89"/>
        <v>0</v>
      </c>
    </row>
    <row r="983" spans="12:12">
      <c r="L983" s="12">
        <f t="shared" si="89"/>
        <v>0</v>
      </c>
    </row>
    <row r="984" spans="12:12">
      <c r="L984" s="12">
        <f t="shared" si="89"/>
        <v>0</v>
      </c>
    </row>
    <row r="985" spans="12:12">
      <c r="L985" s="12">
        <f t="shared" si="89"/>
        <v>0</v>
      </c>
    </row>
    <row r="986" spans="12:12">
      <c r="L986" s="12">
        <f t="shared" si="89"/>
        <v>0</v>
      </c>
    </row>
    <row r="987" spans="12:12">
      <c r="L987" s="12">
        <f t="shared" si="89"/>
        <v>0</v>
      </c>
    </row>
    <row r="988" spans="12:12">
      <c r="L988" s="12">
        <f t="shared" si="89"/>
        <v>0</v>
      </c>
    </row>
    <row r="989" spans="12:12">
      <c r="L989" s="12">
        <f t="shared" si="89"/>
        <v>0</v>
      </c>
    </row>
    <row r="990" spans="12:12">
      <c r="L990" s="12">
        <f t="shared" si="89"/>
        <v>0</v>
      </c>
    </row>
    <row r="991" spans="12:12">
      <c r="L991" s="12">
        <f t="shared" si="89"/>
        <v>0</v>
      </c>
    </row>
    <row r="992" spans="12:12">
      <c r="L992" s="12">
        <f t="shared" si="89"/>
        <v>0</v>
      </c>
    </row>
  </sheetData>
  <mergeCells count="8">
    <mergeCell ref="W1:X1"/>
    <mergeCell ref="B435:C435"/>
    <mergeCell ref="B547:C547"/>
    <mergeCell ref="L547:M547"/>
    <mergeCell ref="N1:O1"/>
    <mergeCell ref="Q1:R1"/>
    <mergeCell ref="T1:U1"/>
    <mergeCell ref="L434:M43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F1431-BE41-4BFF-9C1A-1FF4D8F3BE6F}">
  <sheetPr codeName="Sheet8"/>
  <dimension ref="A1:X635"/>
  <sheetViews>
    <sheetView showZeros="0" topLeftCell="A389" workbookViewId="0">
      <selection activeCell="N460" sqref="N460:S463"/>
    </sheetView>
  </sheetViews>
  <sheetFormatPr defaultRowHeight="15"/>
  <cols>
    <col min="1" max="1" width="19.7109375" bestFit="1" customWidth="1"/>
    <col min="2" max="2" width="8.85546875" customWidth="1"/>
    <col min="4" max="5" width="9.140625" style="1"/>
    <col min="7" max="7" width="13.7109375" bestFit="1" customWidth="1"/>
    <col min="8" max="8" width="19" bestFit="1" customWidth="1"/>
    <col min="11" max="11" width="12.7109375" bestFit="1" customWidth="1"/>
    <col min="14" max="14" width="9.140625" style="4"/>
    <col min="15" max="15" width="9.140625" style="1"/>
    <col min="16" max="16" width="19.85546875" style="4" bestFit="1" customWidth="1"/>
  </cols>
  <sheetData>
    <row r="1" spans="1:24">
      <c r="A1" s="3" t="s">
        <v>432</v>
      </c>
      <c r="B1" s="3" t="s">
        <v>1634</v>
      </c>
      <c r="C1" s="6" t="s">
        <v>428</v>
      </c>
      <c r="D1" s="6" t="s">
        <v>429</v>
      </c>
      <c r="E1" s="6" t="s">
        <v>430</v>
      </c>
      <c r="F1" s="7" t="s">
        <v>431</v>
      </c>
      <c r="G1" s="2" cm="1">
        <f t="array" ref="G1">_xll.S("Al2O3",25)</f>
        <v>50.948572181701664</v>
      </c>
      <c r="H1" s="3" t="s">
        <v>1645</v>
      </c>
      <c r="I1" s="6" t="s">
        <v>428</v>
      </c>
      <c r="J1" s="6" t="s">
        <v>429</v>
      </c>
      <c r="K1" s="6" t="s">
        <v>430</v>
      </c>
      <c r="L1" s="7" t="s">
        <v>431</v>
      </c>
      <c r="N1" s="38" t="s">
        <v>1637</v>
      </c>
      <c r="O1" s="38"/>
      <c r="Q1" s="38" t="s">
        <v>1639</v>
      </c>
      <c r="R1" s="38"/>
      <c r="T1" s="38" t="s">
        <v>1643</v>
      </c>
      <c r="U1" s="38"/>
      <c r="W1" s="38" t="s">
        <v>1610</v>
      </c>
      <c r="X1" s="38"/>
    </row>
    <row r="2" spans="1:24" ht="17.25">
      <c r="A2" s="4" t="s">
        <v>402</v>
      </c>
      <c r="B2" s="4">
        <v>1</v>
      </c>
      <c r="C2" s="1" cm="1">
        <f t="array" ref="C2">_xll.H($A2,25)/$B2</f>
        <v>-408.26639617919926</v>
      </c>
      <c r="D2" s="1" cm="1">
        <f t="array" ref="D2">_xll.S($A2,25)/$B2</f>
        <v>59.299829414367679</v>
      </c>
      <c r="E2" s="1" cm="1">
        <f t="array" ref="E2">_xll.CP($A2,25)/$B2</f>
        <v>48.027804562435811</v>
      </c>
      <c r="F2" s="8" cm="1">
        <f t="array" ref="F2">IF(_xll.DE(A2)&gt;0,_xll.MW(A2)/(602.2*_xll.DE(A2)),"")/$B2</f>
        <v>3.4041845275313481E-2</v>
      </c>
      <c r="G2" s="3" t="s">
        <v>424</v>
      </c>
      <c r="H2" s="4" t="s">
        <v>1646</v>
      </c>
      <c r="I2" s="1" cm="1">
        <f t="array" ref="I2">_xll.H($H2,25)/$B2</f>
        <v>-90.541765426635749</v>
      </c>
      <c r="J2" s="1" cm="1">
        <f t="array" ref="J2">_xll.S($H2,25)/$B2</f>
        <v>20.041361835479737</v>
      </c>
      <c r="K2" s="1" cm="1">
        <f t="array" ref="K2">_xll.CP($H2,25)/$B2</f>
        <v>28.949633424175509</v>
      </c>
      <c r="L2" s="8" cm="1">
        <f t="array" ref="L2">IF(_xll.DE(H2)&gt;0,_xll.MW(H2)/(602.2*_xll.DE(H2)),"")/$B2</f>
        <v>1.6097358606523379E-2</v>
      </c>
      <c r="N2" s="1">
        <f t="shared" ref="N2:N63" si="0">IF(AND(ISNUMBER(D2),ISNUMBER(J2)),D2,"")</f>
        <v>59.299829414367679</v>
      </c>
      <c r="O2" s="1">
        <f t="shared" ref="O2:O63" si="1">IF(AND(ISNUMBER(D2),ISNUMBER(J2)),J2,"")</f>
        <v>20.041361835479737</v>
      </c>
      <c r="P2" s="4" t="str">
        <f>H2</f>
        <v>LiH</v>
      </c>
      <c r="Q2" s="1">
        <f t="shared" ref="Q2:Q63" si="2">IF(AND(ISNUMBER(C2),ISNUMBER(I2)),C2,"")</f>
        <v>-408.26639617919926</v>
      </c>
      <c r="R2" s="1">
        <f t="shared" ref="R2:R63" si="3">IF(AND(ISNUMBER(C2),ISNUMBER(I2)),I2,"")</f>
        <v>-90.541765426635749</v>
      </c>
      <c r="T2" s="1">
        <f>IF(AND(ISNUMBER(E2),ISNUMBER(K2)),E2,"")</f>
        <v>48.027804562435811</v>
      </c>
      <c r="U2" s="1">
        <f>IF(AND(ISNUMBER(E2),ISNUMBER(K2)),K2,"")</f>
        <v>28.949633424175509</v>
      </c>
      <c r="W2" s="8">
        <f>IF(AND(ISNUMBER(F2),ISNUMBER(L2)),F2,"")</f>
        <v>3.4041845275313481E-2</v>
      </c>
      <c r="X2" s="8">
        <f>IF(AND(ISNUMBER(F2),ISNUMBER(L2)),L2,"")</f>
        <v>1.6097358606523379E-2</v>
      </c>
    </row>
    <row r="3" spans="1:24">
      <c r="A3" s="4" t="s">
        <v>81</v>
      </c>
      <c r="B3" s="4">
        <v>1</v>
      </c>
      <c r="C3" s="1" cm="1">
        <f t="array" ref="C3">_xll.H($A3,25)/$B3</f>
        <v>-137.00000003051758</v>
      </c>
      <c r="D3" s="1" cm="1">
        <f t="array" ref="D3">_xll.S($A3,25)/$B3</f>
        <v>86.190401596069336</v>
      </c>
      <c r="E3" s="1" cm="1">
        <f t="array" ref="E3">_xll.CP($A3,25)/$B3</f>
        <v>52.550021293863857</v>
      </c>
      <c r="F3" s="8" cm="1">
        <f t="array" ref="F3">IF(_xll.DE(A3)&gt;0,_xll.MW(A3)/(602.2*_xll.DE(A3)),"")/$B3</f>
        <v>3.9709071244688796E-2</v>
      </c>
      <c r="H3" s="4" t="s">
        <v>1647</v>
      </c>
      <c r="I3" s="1" t="e" cm="1">
        <f t="array" ref="I3">_xll.H($H3,25)/$B3</f>
        <v>#VALUE!</v>
      </c>
      <c r="J3" s="1" t="e" cm="1">
        <f t="array" ref="J3">_xll.S($H3,25)/$B3</f>
        <v>#VALUE!</v>
      </c>
      <c r="K3" s="1" t="e" cm="1">
        <f t="array" ref="K3">_xll.CP($H3,25)/$B3</f>
        <v>#VALUE!</v>
      </c>
      <c r="L3" s="8" t="e" cm="1">
        <f t="array" ref="L3">IF(_xll.DE(H3)&gt;0,_xll.MW(H3)/(602.2*_xll.DE(H3)),"")/$B3</f>
        <v>#VALUE!</v>
      </c>
      <c r="N3" s="1" t="str">
        <f t="shared" si="0"/>
        <v/>
      </c>
      <c r="O3" s="1" t="str">
        <f t="shared" si="1"/>
        <v/>
      </c>
      <c r="P3" s="4" t="str">
        <f t="shared" ref="P3:P64" si="4">H3</f>
        <v>CuH</v>
      </c>
      <c r="Q3" s="1" t="str">
        <f t="shared" si="2"/>
        <v/>
      </c>
      <c r="R3" s="1" t="str">
        <f t="shared" si="3"/>
        <v/>
      </c>
      <c r="T3" s="1" t="str">
        <f t="shared" ref="T3:T64" si="5">IF(AND(ISNUMBER(E3),ISNUMBER(K3)),E3,"")</f>
        <v/>
      </c>
      <c r="U3" s="1" t="str">
        <f t="shared" ref="U3:U64" si="6">IF(AND(ISNUMBER(E3),ISNUMBER(K3)),K3,"")</f>
        <v/>
      </c>
      <c r="W3" s="8" t="str">
        <f t="shared" ref="W3:W64" si="7">IF(AND(ISNUMBER(F3),ISNUMBER(L3)),F3,"")</f>
        <v/>
      </c>
      <c r="X3" s="8" t="str">
        <f t="shared" ref="X3:X64" si="8">IF(AND(ISNUMBER(F3),ISNUMBER(L3)),L3,"")</f>
        <v/>
      </c>
    </row>
    <row r="4" spans="1:24">
      <c r="A4" s="4" t="s">
        <v>92</v>
      </c>
      <c r="B4" s="4">
        <v>1</v>
      </c>
      <c r="C4" s="1" cm="1">
        <f t="array" ref="C4">_xll.H($A4,25)/$B4</f>
        <v>-127.0680994720459</v>
      </c>
      <c r="D4" s="1" cm="1">
        <f t="array" ref="D4">_xll.S($A4,25)/$B4</f>
        <v>96.231999999999999</v>
      </c>
      <c r="E4" s="1" cm="1">
        <f t="array" ref="E4">_xll.CP($A4,25)/$B4</f>
        <v>52.977162837527885</v>
      </c>
      <c r="F4" s="8" cm="1">
        <f t="array" ref="F4">IF(_xll.DE(A4)&gt;0,_xll.MW(A4)/(602.2*_xll.DE(A4)),"")/$B4</f>
        <v>4.2805039040001672E-2</v>
      </c>
      <c r="H4" s="4" t="s">
        <v>1648</v>
      </c>
      <c r="I4" s="1" t="e" cm="1">
        <f t="array" ref="I4">_xll.H($H4,25)/$B4</f>
        <v>#VALUE!</v>
      </c>
      <c r="J4" s="1" t="e" cm="1">
        <f t="array" ref="J4">_xll.S($H4,25)/$B4</f>
        <v>#VALUE!</v>
      </c>
      <c r="K4" s="1" t="e" cm="1">
        <f t="array" ref="K4">_xll.CP($H4,25)/$B4</f>
        <v>#VALUE!</v>
      </c>
      <c r="L4" s="8" t="e" cm="1">
        <f t="array" ref="L4">IF(_xll.DE(H4)&gt;0,_xll.MW(H4)/(602.2*_xll.DE(H4)),"")/$B4</f>
        <v>#VALUE!</v>
      </c>
      <c r="N4" s="1" t="str">
        <f t="shared" si="0"/>
        <v/>
      </c>
      <c r="O4" s="1" t="str">
        <f t="shared" si="1"/>
        <v/>
      </c>
      <c r="P4" s="4" t="str">
        <f t="shared" si="4"/>
        <v>AgH</v>
      </c>
      <c r="Q4" s="1" t="str">
        <f t="shared" si="2"/>
        <v/>
      </c>
      <c r="R4" s="1" t="str">
        <f t="shared" si="3"/>
        <v/>
      </c>
      <c r="T4" s="1" t="str">
        <f t="shared" si="5"/>
        <v/>
      </c>
      <c r="U4" s="1" t="str">
        <f t="shared" si="6"/>
        <v/>
      </c>
      <c r="W4" s="8" t="str">
        <f t="shared" si="7"/>
        <v/>
      </c>
      <c r="X4" s="8" t="str">
        <f t="shared" si="8"/>
        <v/>
      </c>
    </row>
    <row r="5" spans="1:24">
      <c r="A5" s="4" t="s">
        <v>35</v>
      </c>
      <c r="B5" s="4">
        <v>1</v>
      </c>
      <c r="C5" s="1" cm="1">
        <f t="array" ref="C5">_xll.H($A5,25)/$B5</f>
        <v>-411.11981701660159</v>
      </c>
      <c r="D5" s="1" cm="1">
        <f t="array" ref="D5">_xll.S($A5,25)/$B5</f>
        <v>72.132159042358396</v>
      </c>
      <c r="E5" s="1" cm="1">
        <f t="array" ref="E5">_xll.CP($A5,25)/$B5</f>
        <v>50.483360349924574</v>
      </c>
      <c r="F5" s="8" cm="1">
        <f t="array" ref="F5">IF(_xll.DE(A5)&gt;0,_xll.MW(A5)/(602.2*_xll.DE(A5)),"")/$B5</f>
        <v>4.4826222488100045E-2</v>
      </c>
      <c r="H5" s="4" t="s">
        <v>1649</v>
      </c>
      <c r="I5" s="1" cm="1">
        <f t="array" ref="I5">_xll.H($H5,25)/$B5</f>
        <v>-56.379397605895996</v>
      </c>
      <c r="J5" s="1" cm="1">
        <f t="array" ref="J5">_xll.S($H5,25)/$B5</f>
        <v>39.999037765502933</v>
      </c>
      <c r="K5" s="1" cm="1">
        <f t="array" ref="K5">_xll.CP($H5,25)/$B5</f>
        <v>36.398814666701085</v>
      </c>
      <c r="L5" s="8" cm="1">
        <f t="array" ref="L5">IF(_xll.DE(H5)&gt;0,_xll.MW(H5)/(602.2*_xll.DE(H5)),"")/$B5</f>
        <v>2.8669111969506549E-2</v>
      </c>
      <c r="N5" s="1">
        <f t="shared" si="0"/>
        <v>72.132159042358396</v>
      </c>
      <c r="O5" s="1">
        <f t="shared" si="1"/>
        <v>39.999037765502933</v>
      </c>
      <c r="P5" s="4" t="str">
        <f t="shared" si="4"/>
        <v>NaH</v>
      </c>
      <c r="Q5" s="1">
        <f t="shared" si="2"/>
        <v>-411.11981701660159</v>
      </c>
      <c r="R5" s="1">
        <f t="shared" si="3"/>
        <v>-56.379397605895996</v>
      </c>
      <c r="T5" s="1">
        <f t="shared" si="5"/>
        <v>50.483360349924574</v>
      </c>
      <c r="U5" s="1">
        <f t="shared" si="6"/>
        <v>36.398814666701085</v>
      </c>
      <c r="W5" s="8">
        <f t="shared" si="7"/>
        <v>4.4826222488100045E-2</v>
      </c>
      <c r="X5" s="8">
        <f t="shared" si="8"/>
        <v>2.8669111969506549E-2</v>
      </c>
    </row>
    <row r="6" spans="1:24">
      <c r="A6" s="4" t="s">
        <v>120</v>
      </c>
      <c r="B6" s="4">
        <v>1</v>
      </c>
      <c r="C6" s="1" cm="1">
        <f t="array" ref="C6">_xll.H($A6,25)/$B6</f>
        <v>-671.0999759521485</v>
      </c>
      <c r="D6" s="1" cm="1">
        <f t="array" ref="D6">_xll.S($A6,25)/$B6</f>
        <v>172.80001080322268</v>
      </c>
      <c r="E6" s="1" cm="1">
        <f t="array" ref="E6">_xll.CP($A6,25)/$B6</f>
        <v>144.00022282667817</v>
      </c>
      <c r="F6" s="8" cm="1">
        <f t="array" ref="F6">IF(_xll.DE(A6)&gt;0,_xll.MW(A6)/(602.2*_xll.DE(A6)),"")/$B6</f>
        <v>4.7595533075209223E-2</v>
      </c>
      <c r="H6" s="4" t="s">
        <v>1650</v>
      </c>
      <c r="I6" s="1" t="e" cm="1">
        <f t="array" ref="I6">_xll.H($H6,25)/$B6</f>
        <v>#VALUE!</v>
      </c>
      <c r="J6" s="1" t="e" cm="1">
        <f t="array" ref="J6">_xll.S($H6,25)/$B6</f>
        <v>#VALUE!</v>
      </c>
      <c r="K6" s="1" t="e" cm="1">
        <f t="array" ref="K6">_xll.CP($H6,25)/$B6</f>
        <v>#VALUE!</v>
      </c>
      <c r="L6" s="8" t="e" cm="1">
        <f t="array" ref="L6">IF(_xll.DE(H6)&gt;0,_xll.MW(H6)/(602.2*_xll.DE(H6)),"")/$B6</f>
        <v>#VALUE!</v>
      </c>
      <c r="N6" s="1" t="str">
        <f t="shared" si="0"/>
        <v/>
      </c>
      <c r="O6" s="1" t="str">
        <f t="shared" si="1"/>
        <v/>
      </c>
      <c r="P6" s="4" t="str">
        <f t="shared" si="4"/>
        <v>WOH4</v>
      </c>
      <c r="Q6" s="1" t="str">
        <f t="shared" si="2"/>
        <v/>
      </c>
      <c r="R6" s="1" t="str">
        <f t="shared" si="3"/>
        <v/>
      </c>
      <c r="T6" s="1" t="str">
        <f t="shared" si="5"/>
        <v/>
      </c>
      <c r="U6" s="1" t="str">
        <f t="shared" si="6"/>
        <v/>
      </c>
      <c r="W6" s="8" t="str">
        <f t="shared" si="7"/>
        <v/>
      </c>
      <c r="X6" s="8" t="str">
        <f t="shared" si="8"/>
        <v/>
      </c>
    </row>
    <row r="7" spans="1:24">
      <c r="A7" s="4" t="s">
        <v>229</v>
      </c>
      <c r="B7" s="4">
        <v>1</v>
      </c>
      <c r="C7" s="1" cm="1">
        <f t="array" ref="C7">_xll.H($A7,25)/$B7</f>
        <v>-190.19209106445314</v>
      </c>
      <c r="D7" s="1" cm="1">
        <f t="array" ref="D7">_xll.S($A7,25)/$B7</f>
        <v>161.43960424804689</v>
      </c>
      <c r="E7" s="1" cm="1">
        <f t="array" ref="E7">_xll.CP($A7,25)/$B7</f>
        <v>74.171520729726026</v>
      </c>
      <c r="F7" s="8" cm="1">
        <f t="array" ref="F7">IF(_xll.DE(A7)&gt;0,_xll.MW(A7)/(602.2*_xll.DE(A7)),"")/$B7</f>
        <v>4.7773140334805168E-2</v>
      </c>
      <c r="H7" s="4" t="s">
        <v>1800</v>
      </c>
      <c r="I7" s="1" t="e" cm="1">
        <f t="array" ref="I7">_xll.H($H7,25)/$B7</f>
        <v>#VALUE!</v>
      </c>
      <c r="J7" s="1" t="e" cm="1">
        <f t="array" ref="J7">_xll.S($H7,25)/$B7</f>
        <v>#VALUE!</v>
      </c>
      <c r="K7" s="1" t="e" cm="1">
        <f t="array" ref="K7">_xll.CP($H7,25)/$B7</f>
        <v>#VALUE!</v>
      </c>
      <c r="L7" s="8" t="e" cm="1">
        <f t="array" ref="L7">IF(_xll.DE(H7)&gt;0,_xll.MW(H7)/(602.2*_xll.DE(H7)),"")/$B7</f>
        <v>#VALUE!</v>
      </c>
      <c r="N7" s="1" t="str">
        <f t="shared" si="0"/>
        <v/>
      </c>
      <c r="O7" s="1" t="str">
        <f t="shared" si="1"/>
        <v/>
      </c>
      <c r="P7" s="4" t="str">
        <f t="shared" si="4"/>
        <v>TeH2</v>
      </c>
      <c r="Q7" s="1" t="str">
        <f t="shared" si="2"/>
        <v/>
      </c>
      <c r="R7" s="1" t="str">
        <f t="shared" si="3"/>
        <v/>
      </c>
      <c r="T7" s="1" t="str">
        <f t="shared" si="5"/>
        <v/>
      </c>
      <c r="U7" s="1" t="str">
        <f t="shared" si="6"/>
        <v/>
      </c>
      <c r="W7" s="8" t="str">
        <f t="shared" si="7"/>
        <v/>
      </c>
      <c r="X7" s="8" t="str">
        <f t="shared" si="8"/>
        <v/>
      </c>
    </row>
    <row r="8" spans="1:24">
      <c r="A8" s="1" t="s">
        <v>52</v>
      </c>
      <c r="B8" s="4">
        <v>1</v>
      </c>
      <c r="C8" s="1" cm="1">
        <f t="array" ref="C8">_xll.H($A8,25)/$B8</f>
        <v>-132.46330062866213</v>
      </c>
      <c r="D8" s="1" cm="1">
        <f t="array" ref="D8">_xll.S($A8,25)/$B8</f>
        <v>96.264998733520514</v>
      </c>
      <c r="E8" s="1" cm="1">
        <f t="array" ref="E8">_xll.CP($A8,25)/$B8</f>
        <v>50.987982246423748</v>
      </c>
      <c r="F8" s="8" cm="1">
        <f t="array" ref="F8">IF(_xll.DE(A8)&gt;0,_xll.MW(A8)/(602.2*_xll.DE(A8)),"")/$B8</f>
        <v>5.4744105187485216E-2</v>
      </c>
      <c r="H8" s="1" t="s">
        <v>1728</v>
      </c>
      <c r="I8" s="1" t="e" cm="1">
        <f t="array" ref="I8">_xll.H($H8,25)/$B8</f>
        <v>#VALUE!</v>
      </c>
      <c r="J8" s="1" t="e" cm="1">
        <f t="array" ref="J8">_xll.S($H8,25)/$B8</f>
        <v>#VALUE!</v>
      </c>
      <c r="K8" s="1" t="e" cm="1">
        <f t="array" ref="K8">_xll.CP($H8,25)/$B8</f>
        <v>#VALUE!</v>
      </c>
      <c r="L8" s="8" t="e" cm="1">
        <f t="array" ref="L8">IF(_xll.DE(H8)&gt;0,_xll.MW(H8)/(602.2*_xll.DE(H8)),"")/$B8</f>
        <v>#VALUE!</v>
      </c>
      <c r="N8" s="1" t="str">
        <f t="shared" si="0"/>
        <v/>
      </c>
      <c r="O8" s="1" t="str">
        <f t="shared" si="1"/>
        <v/>
      </c>
      <c r="P8" s="4" t="str">
        <f t="shared" si="4"/>
        <v>HgH</v>
      </c>
      <c r="Q8" s="1" t="str">
        <f t="shared" si="2"/>
        <v/>
      </c>
      <c r="R8" s="1" t="str">
        <f t="shared" si="3"/>
        <v/>
      </c>
      <c r="T8" s="1" t="str">
        <f t="shared" si="5"/>
        <v/>
      </c>
      <c r="U8" s="1" t="str">
        <f t="shared" si="6"/>
        <v/>
      </c>
      <c r="W8" s="8" t="str">
        <f t="shared" si="7"/>
        <v/>
      </c>
      <c r="X8" s="8" t="str">
        <f t="shared" si="8"/>
        <v/>
      </c>
    </row>
    <row r="9" spans="1:24">
      <c r="A9" s="4" t="s">
        <v>104</v>
      </c>
      <c r="B9" s="4">
        <v>1</v>
      </c>
      <c r="C9" s="1" cm="1">
        <f t="array" ref="C9">_xll.H($A9,25)/$B9</f>
        <v>-712.99954125976569</v>
      </c>
      <c r="D9" s="1" cm="1">
        <f t="array" ref="D9">_xll.S($A9,25)/$B9</f>
        <v>102.99999635314941</v>
      </c>
      <c r="E9" s="1" cm="1">
        <f t="array" ref="E9">_xll.CP($A9,25)/$B9</f>
        <v>98.001833404541017</v>
      </c>
      <c r="F9" s="8" cm="1">
        <f t="array" ref="F9">IF(_xll.DE(A9)&gt;0,_xll.MW(A9)/(602.2*_xll.DE(A9)),"")/$B9</f>
        <v>5.5730176021531658E-2</v>
      </c>
      <c r="H9" s="4" t="s">
        <v>1792</v>
      </c>
      <c r="I9" s="1" t="e" cm="1">
        <f t="array" ref="I9">_xll.H($H9,25)/$B9</f>
        <v>#VALUE!</v>
      </c>
      <c r="J9" s="1" t="e" cm="1">
        <f t="array" ref="J9">_xll.S($H9,25)/$B9</f>
        <v>#VALUE!</v>
      </c>
      <c r="K9" s="1" t="e" cm="1">
        <f t="array" ref="K9">_xll.CP($H9,25)/$B9</f>
        <v>#VALUE!</v>
      </c>
      <c r="L9" s="8" t="e" cm="1">
        <f t="array" ref="L9">IF(_xll.DE(H9)&gt;0,_xll.MW(H9)/(602.2*_xll.DE(H9)),"")/$B9</f>
        <v>#VALUE!</v>
      </c>
      <c r="N9" s="1" t="str">
        <f t="shared" si="0"/>
        <v/>
      </c>
      <c r="O9" s="1" t="str">
        <f t="shared" si="1"/>
        <v/>
      </c>
      <c r="P9" s="4" t="str">
        <f t="shared" si="4"/>
        <v>LiH*H2O</v>
      </c>
      <c r="Q9" s="1" t="str">
        <f t="shared" si="2"/>
        <v/>
      </c>
      <c r="R9" s="1" t="str">
        <f t="shared" si="3"/>
        <v/>
      </c>
      <c r="T9" s="1" t="str">
        <f t="shared" si="5"/>
        <v/>
      </c>
      <c r="U9" s="1" t="str">
        <f t="shared" si="6"/>
        <v/>
      </c>
      <c r="W9" s="8" t="str">
        <f t="shared" si="7"/>
        <v/>
      </c>
      <c r="X9" s="8" t="str">
        <f t="shared" si="8"/>
        <v/>
      </c>
    </row>
    <row r="10" spans="1:24">
      <c r="A10" s="4" t="s">
        <v>186</v>
      </c>
      <c r="B10" s="4">
        <v>1</v>
      </c>
      <c r="C10" s="1" cm="1">
        <f t="array" ref="C10">_xll.H($A10,25)/$B10</f>
        <v>-383.70001617431643</v>
      </c>
      <c r="D10" s="1" cm="1">
        <f t="array" ref="D10">_xll.S($A10,25)/$B10</f>
        <v>101.69999787902833</v>
      </c>
      <c r="E10" s="1" cm="1">
        <f t="array" ref="E10">_xll.CP($A10,25)/$B10</f>
        <v>71.91956445944254</v>
      </c>
      <c r="F10" s="8" cm="1">
        <f t="array" ref="F10">IF(_xll.DE(A10)&gt;0,_xll.MW(A10)/(602.2*_xll.DE(A10)),"")/$B10</f>
        <v>5.6019295200380737E-2</v>
      </c>
      <c r="H10" s="4" t="s">
        <v>1729</v>
      </c>
      <c r="I10" s="1" t="e" cm="1">
        <f t="array" ref="I10">_xll.H($H10,25)/$B10</f>
        <v>#VALUE!</v>
      </c>
      <c r="J10" s="1" t="e" cm="1">
        <f t="array" ref="J10">_xll.S($H10,25)/$B10</f>
        <v>#VALUE!</v>
      </c>
      <c r="K10" s="1" t="e" cm="1">
        <f t="array" ref="K10">_xll.CP($H10,25)/$B10</f>
        <v>#VALUE!</v>
      </c>
      <c r="L10" s="8" t="e" cm="1">
        <f t="array" ref="L10">IF(_xll.DE(H10)&gt;0,_xll.MW(H10)/(602.2*_xll.DE(H10)),"")/$B10</f>
        <v>#VALUE!</v>
      </c>
      <c r="N10" s="1" t="str">
        <f t="shared" si="0"/>
        <v/>
      </c>
      <c r="O10" s="1" t="str">
        <f t="shared" si="1"/>
        <v/>
      </c>
      <c r="P10" s="4" t="str">
        <f t="shared" si="4"/>
        <v>BiOH</v>
      </c>
      <c r="Q10" s="1" t="str">
        <f t="shared" si="2"/>
        <v/>
      </c>
      <c r="R10" s="1" t="str">
        <f t="shared" si="3"/>
        <v/>
      </c>
      <c r="T10" s="1" t="str">
        <f t="shared" si="5"/>
        <v/>
      </c>
      <c r="U10" s="1" t="str">
        <f t="shared" si="6"/>
        <v/>
      </c>
      <c r="W10" s="8" t="str">
        <f t="shared" si="7"/>
        <v/>
      </c>
      <c r="X10" s="8" t="str">
        <f t="shared" si="8"/>
        <v/>
      </c>
    </row>
    <row r="11" spans="1:24">
      <c r="A11" s="4" t="s">
        <v>165</v>
      </c>
      <c r="B11" s="4">
        <v>1</v>
      </c>
      <c r="C11" s="1" cm="1">
        <f t="array" ref="C11">_xll.H($A11,25)/$B11</f>
        <v>-407.60000531005863</v>
      </c>
      <c r="D11" s="1" cm="1">
        <f t="array" ref="D11">_xll.S($A11,25)/$B11</f>
        <v>82.550006851196287</v>
      </c>
      <c r="E11" s="1" cm="1">
        <f t="array" ref="E11">_xll.CP($A11,25)/$B11</f>
        <v>70.499974898145922</v>
      </c>
      <c r="F11" s="8" cm="1">
        <f t="array" ref="F11">IF(_xll.DE(A11)&gt;0,_xll.MW(A11)/(602.2*_xll.DE(A11)),"")/$B11</f>
        <v>5.7476030522955503E-2</v>
      </c>
      <c r="H11" s="4" t="s">
        <v>1801</v>
      </c>
      <c r="I11" s="1" t="e" cm="1">
        <f t="array" ref="I11">_xll.H($H11,25)/$B11</f>
        <v>#VALUE!</v>
      </c>
      <c r="J11" s="1" t="e" cm="1">
        <f t="array" ref="J11">_xll.S($H11,25)/$B11</f>
        <v>#VALUE!</v>
      </c>
      <c r="K11" s="1" t="e" cm="1">
        <f t="array" ref="K11">_xll.CP($H11,25)/$B11</f>
        <v>#VALUE!</v>
      </c>
      <c r="L11" s="8" t="e" cm="1">
        <f t="array" ref="L11">IF(_xll.DE(H11)&gt;0,_xll.MW(H11)/(602.2*_xll.DE(H11)),"")/$B11</f>
        <v>#VALUE!</v>
      </c>
      <c r="N11" s="1" t="str">
        <f t="shared" si="0"/>
        <v/>
      </c>
      <c r="O11" s="1" t="str">
        <f t="shared" si="1"/>
        <v/>
      </c>
      <c r="P11" s="4" t="str">
        <f t="shared" si="4"/>
        <v>FeOH</v>
      </c>
      <c r="Q11" s="1" t="str">
        <f t="shared" si="2"/>
        <v/>
      </c>
      <c r="R11" s="1" t="str">
        <f t="shared" si="3"/>
        <v/>
      </c>
      <c r="T11" s="1" t="str">
        <f t="shared" si="5"/>
        <v/>
      </c>
      <c r="U11" s="1" t="str">
        <f t="shared" si="6"/>
        <v/>
      </c>
      <c r="W11" s="8" t="str">
        <f t="shared" si="7"/>
        <v/>
      </c>
      <c r="X11" s="8" t="str">
        <f t="shared" si="8"/>
        <v/>
      </c>
    </row>
    <row r="12" spans="1:24">
      <c r="A12" s="1" t="s">
        <v>254</v>
      </c>
      <c r="B12" s="4">
        <v>1</v>
      </c>
      <c r="C12" s="1" cm="1">
        <f t="array" ref="C12">_xll.H($A12,25)/$B12</f>
        <v>-314.55308935546879</v>
      </c>
      <c r="D12" s="1" cm="1">
        <f t="array" ref="D12">_xll.S($A12,25)/$B12</f>
        <v>94.976803192138675</v>
      </c>
      <c r="E12" s="1" cm="1">
        <f t="array" ref="E12">_xll.CP($A12,25)/$B12</f>
        <v>86.647065558830263</v>
      </c>
      <c r="F12" s="8" cm="1">
        <f t="array" ref="F12">IF(_xll.DE(A12)&gt;0,_xll.MW(A12)/(602.2*_xll.DE(A12)),"")/$B12</f>
        <v>5.8056690826732676E-2</v>
      </c>
      <c r="H12" s="1" t="s">
        <v>1651</v>
      </c>
      <c r="I12" s="1" t="e" cm="1">
        <f t="array" ref="I12">_xll.H($H12,25)/$B12</f>
        <v>#VALUE!</v>
      </c>
      <c r="J12" s="1" t="e" cm="1">
        <f t="array" ref="J12">_xll.S($H12,25)/$B12</f>
        <v>#VALUE!</v>
      </c>
      <c r="K12" s="1" t="e" cm="1">
        <f t="array" ref="K12">_xll.CP($H12,25)/$B12</f>
        <v>#VALUE!</v>
      </c>
      <c r="L12" s="8" t="e" cm="1">
        <f t="array" ref="L12">IF(_xll.DE(H12)&gt;0,_xll.MW(H12)/(602.2*_xll.DE(H12)),"")/$B12</f>
        <v>#VALUE!</v>
      </c>
      <c r="N12" s="1" t="str">
        <f t="shared" si="0"/>
        <v/>
      </c>
      <c r="O12" s="1" t="str">
        <f t="shared" si="1"/>
        <v/>
      </c>
      <c r="P12" s="4" t="str">
        <f t="shared" si="4"/>
        <v>NH4H</v>
      </c>
      <c r="Q12" s="1" t="str">
        <f t="shared" si="2"/>
        <v/>
      </c>
      <c r="R12" s="1" t="str">
        <f t="shared" si="3"/>
        <v/>
      </c>
      <c r="T12" s="1" t="str">
        <f t="shared" si="5"/>
        <v/>
      </c>
      <c r="U12" s="1" t="str">
        <f t="shared" si="6"/>
        <v/>
      </c>
      <c r="W12" s="8" t="str">
        <f t="shared" si="7"/>
        <v/>
      </c>
      <c r="X12" s="8" t="str">
        <f t="shared" si="8"/>
        <v/>
      </c>
    </row>
    <row r="13" spans="1:24">
      <c r="A13" s="4" t="s">
        <v>40</v>
      </c>
      <c r="B13" s="4">
        <v>1</v>
      </c>
      <c r="C13" s="1" cm="1">
        <f t="array" ref="C13">_xll.H($A13,25)/$B13</f>
        <v>-186.02060424804688</v>
      </c>
      <c r="D13" s="1" cm="1">
        <f t="array" ref="D13">_xll.S($A13,25)/$B13</f>
        <v>100.00180404663087</v>
      </c>
      <c r="E13" s="1" cm="1">
        <f t="array" ref="E13">_xll.CP($A13,25)/$B13</f>
        <v>51.427091621695659</v>
      </c>
      <c r="F13" s="8" cm="1">
        <f t="array" ref="F13">IF(_xll.DE(A13)&gt;0,_xll.MW(A13)/(602.2*_xll.DE(A13)),"")/$B13</f>
        <v>5.9626452134534123E-2</v>
      </c>
      <c r="H13" s="4" t="s">
        <v>1652</v>
      </c>
      <c r="I13" s="1" t="e" cm="1">
        <f t="array" ref="I13">_xll.H($H13,25)/$B13</f>
        <v>#VALUE!</v>
      </c>
      <c r="J13" s="1" t="e" cm="1">
        <f t="array" ref="J13">_xll.S($H13,25)/$B13</f>
        <v>#VALUE!</v>
      </c>
      <c r="K13" s="1" t="e" cm="1">
        <f t="array" ref="K13">_xll.CP($H13,25)/$B13</f>
        <v>#VALUE!</v>
      </c>
      <c r="L13" s="8" t="e" cm="1">
        <f t="array" ref="L13">IF(_xll.DE(H13)&gt;0,_xll.MW(H13)/(602.2*_xll.DE(H13)),"")/$B13</f>
        <v>#VALUE!</v>
      </c>
      <c r="N13" s="1" t="str">
        <f t="shared" si="0"/>
        <v/>
      </c>
      <c r="O13" s="1" t="str">
        <f t="shared" si="1"/>
        <v/>
      </c>
      <c r="P13" s="4" t="str">
        <f t="shared" si="4"/>
        <v>InH</v>
      </c>
      <c r="Q13" s="1" t="str">
        <f t="shared" si="2"/>
        <v/>
      </c>
      <c r="R13" s="1" t="str">
        <f t="shared" si="3"/>
        <v/>
      </c>
      <c r="T13" s="1" t="str">
        <f t="shared" si="5"/>
        <v/>
      </c>
      <c r="U13" s="1" t="str">
        <f t="shared" si="6"/>
        <v/>
      </c>
      <c r="W13" s="8" t="str">
        <f t="shared" si="7"/>
        <v/>
      </c>
      <c r="X13" s="8" t="str">
        <f t="shared" si="8"/>
        <v/>
      </c>
    </row>
    <row r="14" spans="1:24">
      <c r="A14" s="4" t="s">
        <v>250</v>
      </c>
      <c r="B14" s="4">
        <v>1</v>
      </c>
      <c r="C14" s="1" cm="1">
        <f t="array" ref="C14">_xll.H($A14,25)/$B14</f>
        <v>-305.33199029541015</v>
      </c>
      <c r="D14" s="1" cm="1">
        <f t="array" ref="D14">_xll.S($A14,25)/$B14</f>
        <v>97.650003860473646</v>
      </c>
      <c r="E14" s="1" cm="1">
        <f t="array" ref="E14">_xll.CP($A14,25)/$B14</f>
        <v>71.669734412774119</v>
      </c>
      <c r="F14" s="8" cm="1">
        <f t="array" ref="F14">IF(_xll.DE(A14)&gt;0,_xll.MW(A14)/(602.2*_xll.DE(A14)),"")/$B14</f>
        <v>6.0622507023909221E-2</v>
      </c>
      <c r="H14" s="4" t="s">
        <v>1653</v>
      </c>
      <c r="I14" s="1" t="e" cm="1">
        <f t="array" ref="I14">_xll.H($H14,25)/$B14</f>
        <v>#VALUE!</v>
      </c>
      <c r="J14" s="1" t="e" cm="1">
        <f t="array" ref="J14">_xll.S($H14,25)/$B14</f>
        <v>#VALUE!</v>
      </c>
      <c r="K14" s="1" t="e" cm="1">
        <f t="array" ref="K14">_xll.CP($H14,25)/$B14</f>
        <v>#VALUE!</v>
      </c>
      <c r="L14" s="8" t="e" cm="1">
        <f t="array" ref="L14">IF(_xll.DE(H14)&gt;0,_xll.MW(H14)/(602.2*_xll.DE(H14)),"")/$B14</f>
        <v>#VALUE!</v>
      </c>
      <c r="N14" s="1" t="str">
        <f t="shared" si="0"/>
        <v/>
      </c>
      <c r="O14" s="1" t="str">
        <f t="shared" si="1"/>
        <v/>
      </c>
      <c r="P14" s="4" t="str">
        <f t="shared" si="4"/>
        <v>NiH2</v>
      </c>
      <c r="Q14" s="1" t="str">
        <f t="shared" si="2"/>
        <v/>
      </c>
      <c r="R14" s="1" t="str">
        <f t="shared" si="3"/>
        <v/>
      </c>
      <c r="T14" s="1" t="str">
        <f t="shared" si="5"/>
        <v/>
      </c>
      <c r="U14" s="1" t="str">
        <f t="shared" si="6"/>
        <v/>
      </c>
      <c r="W14" s="8" t="str">
        <f t="shared" si="7"/>
        <v/>
      </c>
      <c r="X14" s="8" t="str">
        <f t="shared" si="8"/>
        <v/>
      </c>
    </row>
    <row r="15" spans="1:24">
      <c r="A15" s="4" t="s">
        <v>292</v>
      </c>
      <c r="B15" s="4">
        <v>1</v>
      </c>
      <c r="C15" s="1" cm="1">
        <f t="array" ref="C15">_xll.H($A15,25)/$B15</f>
        <v>-436.68412341308596</v>
      </c>
      <c r="D15" s="1" cm="1">
        <f t="array" ref="D15">_xll.S($A15,25)/$B15</f>
        <v>82.709996841430666</v>
      </c>
      <c r="E15" s="1" cm="1">
        <f t="array" ref="E15">_xll.CP($A15,25)/$B15</f>
        <v>51.440022682636005</v>
      </c>
      <c r="F15" s="8" cm="1">
        <f t="array" ref="F15">IF(_xll.DE(A15)&gt;0,_xll.MW(A15)/(602.2*_xll.DE(A15)),"")/$B15</f>
        <v>6.2398307364267422E-2</v>
      </c>
      <c r="H15" s="4" t="s">
        <v>1654</v>
      </c>
      <c r="I15" s="1" cm="1">
        <f t="array" ref="I15">_xll.H($H15,25)/$B15</f>
        <v>-57.818697021484375</v>
      </c>
      <c r="J15" s="1" cm="1">
        <f t="array" ref="J15">_xll.S($H15,25)/$B15</f>
        <v>50.199999702453617</v>
      </c>
      <c r="K15" s="1" cm="1">
        <f t="array" ref="K15">_xll.CP($H15,25)/$B15</f>
        <v>37.899231917220611</v>
      </c>
      <c r="L15" s="8" cm="1">
        <f t="array" ref="L15">IF(_xll.DE(H15)&gt;0,_xll.MW(H15)/(602.2*_xll.DE(H15)),"")/$B15</f>
        <v>4.6573103133601232E-2</v>
      </c>
      <c r="N15" s="1">
        <f t="shared" si="0"/>
        <v>82.709996841430666</v>
      </c>
      <c r="O15" s="1">
        <f t="shared" si="1"/>
        <v>50.199999702453617</v>
      </c>
      <c r="P15" s="4" t="str">
        <f t="shared" si="4"/>
        <v>KH</v>
      </c>
      <c r="Q15" s="1">
        <f t="shared" si="2"/>
        <v>-436.68412341308596</v>
      </c>
      <c r="R15" s="1">
        <f t="shared" si="3"/>
        <v>-57.818697021484375</v>
      </c>
      <c r="T15" s="1">
        <f t="shared" si="5"/>
        <v>51.440022682636005</v>
      </c>
      <c r="U15" s="1">
        <f t="shared" si="6"/>
        <v>37.899231917220611</v>
      </c>
      <c r="W15" s="8">
        <f t="shared" si="7"/>
        <v>6.2398307364267422E-2</v>
      </c>
      <c r="X15" s="8">
        <f t="shared" si="8"/>
        <v>4.6573103133601232E-2</v>
      </c>
    </row>
    <row r="16" spans="1:24">
      <c r="A16" s="4" t="s">
        <v>198</v>
      </c>
      <c r="B16" s="4">
        <v>1</v>
      </c>
      <c r="C16" s="1" cm="1">
        <f t="array" ref="C16">_xll.H($A16,25)/$B16</f>
        <v>-451.00000347900391</v>
      </c>
      <c r="D16" s="1" cm="1">
        <f t="array" ref="D16">_xll.S($A16,25)/$B16</f>
        <v>99.419996871948243</v>
      </c>
      <c r="E16" s="1" cm="1">
        <f t="array" ref="E16">_xll.CP($A16,25)/$B16</f>
        <v>72.199032039773115</v>
      </c>
      <c r="F16" s="8" cm="1">
        <f t="array" ref="F16">IF(_xll.DE(A16)&gt;0,_xll.MW(A16)/(602.2*_xll.DE(A16)),"")/$B16</f>
        <v>6.2643115223786169E-2</v>
      </c>
      <c r="H16" s="4" t="s">
        <v>1655</v>
      </c>
      <c r="I16" s="1" t="e" cm="1">
        <f t="array" ref="I16">_xll.H($H16,25)/$B16</f>
        <v>#VALUE!</v>
      </c>
      <c r="J16" s="1" t="e" cm="1">
        <f t="array" ref="J16">_xll.S($H16,25)/$B16</f>
        <v>#VALUE!</v>
      </c>
      <c r="K16" s="1" t="e" cm="1">
        <f t="array" ref="K16">_xll.CP($H16,25)/$B16</f>
        <v>#VALUE!</v>
      </c>
      <c r="L16" s="8" t="e" cm="1">
        <f t="array" ref="L16">IF(_xll.DE(H16)&gt;0,_xll.MW(H16)/(602.2*_xll.DE(H16)),"")/$B16</f>
        <v>#VALUE!</v>
      </c>
      <c r="N16" s="1" t="str">
        <f t="shared" si="0"/>
        <v/>
      </c>
      <c r="O16" s="1" t="str">
        <f t="shared" si="1"/>
        <v/>
      </c>
      <c r="P16" s="4" t="str">
        <f t="shared" si="4"/>
        <v>VH2</v>
      </c>
      <c r="Q16" s="1" t="str">
        <f t="shared" si="2"/>
        <v/>
      </c>
      <c r="R16" s="1" t="str">
        <f t="shared" si="3"/>
        <v/>
      </c>
      <c r="T16" s="1" t="str">
        <f t="shared" si="5"/>
        <v/>
      </c>
      <c r="U16" s="1" t="str">
        <f t="shared" si="6"/>
        <v/>
      </c>
      <c r="W16" s="8" t="str">
        <f t="shared" si="7"/>
        <v/>
      </c>
      <c r="X16" s="8" t="str">
        <f t="shared" si="8"/>
        <v/>
      </c>
    </row>
    <row r="17" spans="1:24">
      <c r="A17" s="4" t="s">
        <v>29</v>
      </c>
      <c r="B17" s="4">
        <v>1</v>
      </c>
      <c r="C17" s="1" cm="1">
        <f t="array" ref="C17">_xll.H($A17,25)/$B17</f>
        <v>-514.99998974609377</v>
      </c>
      <c r="D17" s="1" cm="1">
        <f t="array" ref="D17">_xll.S($A17,25)/$B17</f>
        <v>83.069998260498068</v>
      </c>
      <c r="E17" s="1" cm="1">
        <f t="array" ref="E17">_xll.CP($A17,25)/$B17</f>
        <v>69.82962532672795</v>
      </c>
      <c r="F17" s="8" cm="1">
        <f t="array" ref="F17">IF(_xll.DE(A17)&gt;0,_xll.MW(A17)/(602.2*_xll.DE(A17)),"")/$B17</f>
        <v>6.3013357655238147E-2</v>
      </c>
      <c r="H17" s="4" t="s">
        <v>1656</v>
      </c>
      <c r="I17" s="1" cm="1">
        <f t="array" ref="I17">_xll.H($H17,25)/$B17</f>
        <v>-144.34800000000001</v>
      </c>
      <c r="J17" s="1" cm="1">
        <f t="array" ref="J17">_xll.S($H17,25)/$B17</f>
        <v>29.710581302642822</v>
      </c>
      <c r="K17" s="1" cm="1">
        <f t="array" ref="K17">_xll.CP($H17,25)/$B17</f>
        <v>30.245128302494589</v>
      </c>
      <c r="L17" s="8" cm="1">
        <f t="array" ref="L17">IF(_xll.DE(H17)&gt;0,_xll.MW(H17)/(602.2*_xll.DE(H17)),"")/$B17</f>
        <v>2.2089175246319051E-2</v>
      </c>
      <c r="N17" s="1">
        <f t="shared" si="0"/>
        <v>83.069998260498068</v>
      </c>
      <c r="O17" s="1">
        <f t="shared" si="1"/>
        <v>29.710581302642822</v>
      </c>
      <c r="P17" s="4" t="str">
        <f t="shared" si="4"/>
        <v>TiH2</v>
      </c>
      <c r="Q17" s="1">
        <f t="shared" si="2"/>
        <v>-514.99998974609377</v>
      </c>
      <c r="R17" s="1">
        <f t="shared" si="3"/>
        <v>-144.34800000000001</v>
      </c>
      <c r="T17" s="1">
        <f t="shared" si="5"/>
        <v>69.82962532672795</v>
      </c>
      <c r="U17" s="1">
        <f t="shared" si="6"/>
        <v>30.245128302494589</v>
      </c>
      <c r="W17" s="8">
        <f t="shared" si="7"/>
        <v>6.3013357655238147E-2</v>
      </c>
      <c r="X17" s="8">
        <f t="shared" si="8"/>
        <v>2.2089175246319051E-2</v>
      </c>
    </row>
    <row r="18" spans="1:24">
      <c r="A18" s="1" t="s">
        <v>359</v>
      </c>
      <c r="B18" s="4">
        <v>1</v>
      </c>
      <c r="C18" s="1" cm="1">
        <f t="array" ref="C18">_xll.H($A18,25)/$B18</f>
        <v>-312.50000152587893</v>
      </c>
      <c r="D18" s="1" cm="1">
        <f t="array" ref="D18">_xll.S($A18,25)/$B18</f>
        <v>109.19999951171876</v>
      </c>
      <c r="E18" s="1" cm="1">
        <f t="array" ref="E18">_xll.CP($A18,25)/$B18</f>
        <v>78.500199152671058</v>
      </c>
      <c r="F18" s="8" cm="1">
        <f t="array" ref="F18">IF(_xll.DE(A18)&gt;0,_xll.MW(A18)/(602.2*_xll.DE(A18)),"")/$B18</f>
        <v>6.4245559322906903E-2</v>
      </c>
      <c r="H18" s="1" t="s">
        <v>1657</v>
      </c>
      <c r="I18" s="1" t="e" cm="1">
        <f t="array" ref="I18">_xll.H($H18,25)/$B18</f>
        <v>#VALUE!</v>
      </c>
      <c r="J18" s="1" t="e" cm="1">
        <f t="array" ref="J18">_xll.S($H18,25)/$B18</f>
        <v>#VALUE!</v>
      </c>
      <c r="K18" s="1" t="e" cm="1">
        <f t="array" ref="K18">_xll.CP($H18,25)/$B18</f>
        <v>#VALUE!</v>
      </c>
      <c r="L18" s="8" t="e" cm="1">
        <f t="array" ref="L18">IF(_xll.DE(H18)&gt;0,_xll.MW(H18)/(602.2*_xll.DE(H18)),"")/$B18</f>
        <v>#VALUE!</v>
      </c>
      <c r="N18" s="1" t="str">
        <f t="shared" si="0"/>
        <v/>
      </c>
      <c r="O18" s="1" t="str">
        <f t="shared" si="1"/>
        <v/>
      </c>
      <c r="P18" s="4" t="str">
        <f t="shared" si="4"/>
        <v>CoH2</v>
      </c>
      <c r="Q18" s="1" t="str">
        <f t="shared" si="2"/>
        <v/>
      </c>
      <c r="R18" s="1" t="str">
        <f t="shared" si="3"/>
        <v/>
      </c>
      <c r="T18" s="1" t="str">
        <f t="shared" si="5"/>
        <v/>
      </c>
      <c r="U18" s="1" t="str">
        <f t="shared" si="6"/>
        <v/>
      </c>
      <c r="W18" s="8" t="str">
        <f t="shared" si="7"/>
        <v/>
      </c>
      <c r="X18" s="8" t="str">
        <f t="shared" si="8"/>
        <v/>
      </c>
    </row>
    <row r="19" spans="1:24">
      <c r="A19" s="4" t="s">
        <v>85</v>
      </c>
      <c r="B19" s="4">
        <v>1</v>
      </c>
      <c r="C19" s="1" cm="1">
        <f t="array" ref="C19">_xll.H($A19,25)/$B19</f>
        <v>-219.10000311279299</v>
      </c>
      <c r="D19" s="1" cm="1">
        <f t="array" ref="D19">_xll.S($A19,25)/$B19</f>
        <v>108.06999838256836</v>
      </c>
      <c r="E19" s="1" cm="1">
        <f t="array" ref="E19">_xll.CP($A19,25)/$B19</f>
        <v>71.880085271259048</v>
      </c>
      <c r="F19" s="8" cm="1">
        <f t="array" ref="F19">IF(_xll.DE(A19)&gt;0,_xll.MW(A19)/(602.2*_xll.DE(A19)),"")/$B19</f>
        <v>6.5938577282347227E-2</v>
      </c>
      <c r="H19" s="4" t="s">
        <v>1658</v>
      </c>
      <c r="I19" s="1" t="e" cm="1">
        <f t="array" ref="I19">_xll.H($H19,25)/$B19</f>
        <v>#VALUE!</v>
      </c>
      <c r="J19" s="1" t="e" cm="1">
        <f t="array" ref="J19">_xll.S($H19,25)/$B19</f>
        <v>#VALUE!</v>
      </c>
      <c r="K19" s="1" t="e" cm="1">
        <f t="array" ref="K19">_xll.CP($H19,25)/$B19</f>
        <v>#VALUE!</v>
      </c>
      <c r="L19" s="8" t="e" cm="1">
        <f t="array" ref="L19">IF(_xll.DE(H19)&gt;0,_xll.MW(H19)/(602.2*_xll.DE(H19)),"")/$B19</f>
        <v>#VALUE!</v>
      </c>
      <c r="N19" s="1" t="str">
        <f t="shared" si="0"/>
        <v/>
      </c>
      <c r="O19" s="1" t="str">
        <f t="shared" si="1"/>
        <v/>
      </c>
      <c r="P19" s="4" t="str">
        <f t="shared" si="4"/>
        <v>CuH2</v>
      </c>
      <c r="Q19" s="1" t="str">
        <f t="shared" si="2"/>
        <v/>
      </c>
      <c r="R19" s="1" t="str">
        <f t="shared" si="3"/>
        <v/>
      </c>
      <c r="T19" s="1" t="str">
        <f t="shared" si="5"/>
        <v/>
      </c>
      <c r="U19" s="1" t="str">
        <f t="shared" si="6"/>
        <v/>
      </c>
      <c r="W19" s="8" t="str">
        <f t="shared" si="7"/>
        <v/>
      </c>
      <c r="X19" s="8" t="str">
        <f t="shared" si="8"/>
        <v/>
      </c>
    </row>
    <row r="20" spans="1:24">
      <c r="A20" s="4" t="s">
        <v>73</v>
      </c>
      <c r="B20" s="4">
        <v>1</v>
      </c>
      <c r="C20" s="1" cm="1">
        <f t="array" ref="C20">_xll.H($A20,25)/$B20</f>
        <v>-341.29998736572264</v>
      </c>
      <c r="D20" s="1" cm="1">
        <f t="array" ref="D20">_xll.S($A20,25)/$B20</f>
        <v>118.05999586486816</v>
      </c>
      <c r="E20" s="1" cm="1">
        <f t="array" ref="E20">_xll.CP($A20,25)/$B20</f>
        <v>76.60080517649007</v>
      </c>
      <c r="F20" s="8" cm="1">
        <f t="array" ref="F20">IF(_xll.DE(A20)&gt;0,_xll.MW(A20)/(602.2*_xll.DE(A20)),"")/$B20</f>
        <v>6.6607563699577724E-2</v>
      </c>
      <c r="H20" s="4" t="s">
        <v>1799</v>
      </c>
      <c r="I20" s="1" t="e" cm="1">
        <f t="array" ref="I20">_xll.H($H20,25)/$B20</f>
        <v>#VALUE!</v>
      </c>
      <c r="J20" s="1" t="e" cm="1">
        <f t="array" ref="J20">_xll.S($H20,25)/$B20</f>
        <v>#VALUE!</v>
      </c>
      <c r="K20" s="1" t="e" cm="1">
        <f t="array" ref="K20">_xll.CP($H20,25)/$B20</f>
        <v>#VALUE!</v>
      </c>
      <c r="L20" s="8" t="e" cm="1">
        <f t="array" ref="L20">IF(_xll.DE(H20)&gt;0,_xll.MW(H20)/(602.2*_xll.DE(H20)),"")/$B20</f>
        <v>#VALUE!</v>
      </c>
      <c r="N20" s="1" t="str">
        <f t="shared" si="0"/>
        <v/>
      </c>
      <c r="O20" s="1" t="str">
        <f t="shared" si="1"/>
        <v/>
      </c>
      <c r="P20" s="4" t="str">
        <f t="shared" si="4"/>
        <v>FeH2</v>
      </c>
      <c r="Q20" s="1" t="str">
        <f t="shared" si="2"/>
        <v/>
      </c>
      <c r="R20" s="1" t="str">
        <f t="shared" si="3"/>
        <v/>
      </c>
      <c r="T20" s="1" t="str">
        <f t="shared" si="5"/>
        <v/>
      </c>
      <c r="U20" s="1" t="str">
        <f t="shared" si="6"/>
        <v/>
      </c>
      <c r="W20" s="8" t="str">
        <f t="shared" si="7"/>
        <v/>
      </c>
      <c r="X20" s="8" t="str">
        <f t="shared" si="8"/>
        <v/>
      </c>
    </row>
    <row r="21" spans="1:24">
      <c r="A21" s="4" t="s">
        <v>51</v>
      </c>
      <c r="B21" s="4">
        <v>1</v>
      </c>
      <c r="C21" s="1" cm="1">
        <f t="array" ref="C21">_xll.H($A21,25)/$B21</f>
        <v>-641.32351489257815</v>
      </c>
      <c r="D21" s="1" cm="1">
        <f t="array" ref="D21">_xll.S($A21,25)/$B21</f>
        <v>89.61997952270508</v>
      </c>
      <c r="E21" s="1" cm="1">
        <f t="array" ref="E21">_xll.CP($A21,25)/$B21</f>
        <v>71.384283877610116</v>
      </c>
      <c r="F21" s="8" cm="1">
        <f t="array" ref="F21">IF(_xll.DE(A21)&gt;0,_xll.MW(A21)/(602.2*_xll.DE(A21)),"")/$B21</f>
        <v>6.8002269847338065E-2</v>
      </c>
      <c r="H21" s="4" t="s">
        <v>1659</v>
      </c>
      <c r="I21" s="1" cm="1">
        <f t="array" ref="I21">_xll.H($H21,25)/$B21</f>
        <v>-75.730401596069342</v>
      </c>
      <c r="J21" s="1" cm="1">
        <f t="array" ref="J21">_xll.S($H21,25)/$B21</f>
        <v>31.099670372009278</v>
      </c>
      <c r="K21" s="1" cm="1">
        <f t="array" ref="K21">_xll.CP($H21,25)/$B21</f>
        <v>35.350436691383834</v>
      </c>
      <c r="L21" s="8" cm="1">
        <f t="array" ref="L21">IF(_xll.DE(H21)&gt;0,_xll.MW(H21)/(602.2*_xll.DE(H21)),"")/$B21</f>
        <v>3.0143358415040747E-2</v>
      </c>
      <c r="N21" s="1">
        <f t="shared" si="0"/>
        <v>89.61997952270508</v>
      </c>
      <c r="O21" s="1">
        <f t="shared" si="1"/>
        <v>31.099670372009278</v>
      </c>
      <c r="P21" s="4" t="str">
        <f t="shared" si="4"/>
        <v>MgH2</v>
      </c>
      <c r="Q21" s="1">
        <f t="shared" si="2"/>
        <v>-641.32351489257815</v>
      </c>
      <c r="R21" s="1">
        <f t="shared" si="3"/>
        <v>-75.730401596069342</v>
      </c>
      <c r="T21" s="1">
        <f t="shared" si="5"/>
        <v>71.384283877610116</v>
      </c>
      <c r="U21" s="1">
        <f t="shared" si="6"/>
        <v>35.350436691383834</v>
      </c>
      <c r="W21" s="8">
        <f t="shared" si="7"/>
        <v>6.8002269847338065E-2</v>
      </c>
      <c r="X21" s="8">
        <f t="shared" si="8"/>
        <v>3.0143358415040747E-2</v>
      </c>
    </row>
    <row r="22" spans="1:24">
      <c r="A22" s="4" t="s">
        <v>84</v>
      </c>
      <c r="B22" s="4">
        <v>1</v>
      </c>
      <c r="C22" s="1" cm="1">
        <f t="array" ref="C22">_xll.H($A22,25)/$B22</f>
        <v>-442.31001245117187</v>
      </c>
      <c r="D22" s="1" cm="1">
        <f t="array" ref="D22">_xll.S($A22,25)/$B22</f>
        <v>101.16999911499023</v>
      </c>
      <c r="E22" s="1" cm="1">
        <f t="array" ref="E22">_xll.CP($A22,25)/$B22</f>
        <v>52.470050886190229</v>
      </c>
      <c r="F22" s="8" cm="1">
        <f t="array" ref="F22">IF(_xll.DE(A22)&gt;0,_xll.MW(A22)/(602.2*_xll.DE(A22)),"")/$B22</f>
        <v>7.0103392002197951E-2</v>
      </c>
      <c r="H22" s="4" t="s">
        <v>1660</v>
      </c>
      <c r="I22" s="1" cm="1">
        <f t="array" ref="I22">_xll.H($H22,25)/$B22</f>
        <v>-54.040002868652344</v>
      </c>
      <c r="J22" s="1" cm="1">
        <f t="array" ref="J22">_xll.S($H22,25)/$B22</f>
        <v>72.999997802734384</v>
      </c>
      <c r="K22" s="1" cm="1">
        <f t="array" ref="K22">_xll.CP($H22,25)/$B22</f>
        <v>40.599921157411849</v>
      </c>
      <c r="L22" s="8" cm="1">
        <f t="array" ref="L22">IF(_xll.DE(H22)&gt;0,_xll.MW(H22)/(602.2*_xll.DE(H22)),"")/$B22</f>
        <v>6.5021523892237809E-2</v>
      </c>
      <c r="N22" s="1">
        <f t="shared" si="0"/>
        <v>101.16999911499023</v>
      </c>
      <c r="O22" s="1">
        <f t="shared" si="1"/>
        <v>72.999997802734384</v>
      </c>
      <c r="P22" s="4" t="str">
        <f t="shared" si="4"/>
        <v>CsH</v>
      </c>
      <c r="Q22" s="1">
        <f t="shared" si="2"/>
        <v>-442.31001245117187</v>
      </c>
      <c r="R22" s="1">
        <f t="shared" si="3"/>
        <v>-54.040002868652344</v>
      </c>
      <c r="T22" s="1">
        <f t="shared" si="5"/>
        <v>52.470050886190229</v>
      </c>
      <c r="U22" s="1">
        <f t="shared" si="6"/>
        <v>40.599921157411849</v>
      </c>
      <c r="W22" s="8">
        <f t="shared" si="7"/>
        <v>7.0103392002197951E-2</v>
      </c>
      <c r="X22" s="8">
        <f t="shared" si="8"/>
        <v>6.5021523892237809E-2</v>
      </c>
    </row>
    <row r="23" spans="1:24">
      <c r="A23" s="4" t="s">
        <v>47</v>
      </c>
      <c r="B23" s="4">
        <v>1</v>
      </c>
      <c r="C23" s="1" cm="1">
        <f t="array" ref="C23">_xll.H($A23,25)/$B23</f>
        <v>-481.28969659423831</v>
      </c>
      <c r="D23" s="1" cm="1">
        <f t="array" ref="D23">_xll.S($A23,25)/$B23</f>
        <v>118.2398010559082</v>
      </c>
      <c r="E23" s="1" cm="1">
        <f t="array" ref="E23">_xll.CP($A23,25)/$B23</f>
        <v>72.433303619733053</v>
      </c>
      <c r="F23" s="8" cm="1">
        <f t="array" ref="F23">IF(_xll.DE(A23)&gt;0,_xll.MW(A23)/(602.2*_xll.DE(A23)),"")/$B23</f>
        <v>7.0196115575678134E-2</v>
      </c>
      <c r="H23" s="4" t="s">
        <v>1661</v>
      </c>
      <c r="I23" s="1" t="e" cm="1">
        <f t="array" ref="I23">_xll.H($H23,25)/$B23</f>
        <v>#VALUE!</v>
      </c>
      <c r="J23" s="1" t="e" cm="1">
        <f t="array" ref="J23">_xll.S($H23,25)/$B23</f>
        <v>#VALUE!</v>
      </c>
      <c r="K23" s="1" t="e" cm="1">
        <f t="array" ref="K23">_xll.CP($H23,25)/$B23</f>
        <v>#VALUE!</v>
      </c>
      <c r="L23" s="8" t="e" cm="1">
        <f t="array" ref="L23">IF(_xll.DE(H23)&gt;0,_xll.MW(H23)/(602.2*_xll.DE(H23)),"")/$B23</f>
        <v>#VALUE!</v>
      </c>
      <c r="N23" s="1" t="str">
        <f t="shared" si="0"/>
        <v/>
      </c>
      <c r="O23" s="1" t="str">
        <f t="shared" si="1"/>
        <v/>
      </c>
      <c r="P23" s="4" t="str">
        <f t="shared" si="4"/>
        <v>MnH2</v>
      </c>
      <c r="Q23" s="1" t="str">
        <f t="shared" si="2"/>
        <v/>
      </c>
      <c r="R23" s="1" t="str">
        <f t="shared" si="3"/>
        <v/>
      </c>
      <c r="T23" s="1" t="str">
        <f t="shared" si="5"/>
        <v/>
      </c>
      <c r="U23" s="1" t="str">
        <f t="shared" si="6"/>
        <v/>
      </c>
      <c r="W23" s="8" t="str">
        <f t="shared" si="7"/>
        <v/>
      </c>
      <c r="X23" s="8" t="str">
        <f t="shared" si="8"/>
        <v/>
      </c>
    </row>
    <row r="24" spans="1:24">
      <c r="A24" s="4" t="s">
        <v>94</v>
      </c>
      <c r="B24" s="4">
        <v>1</v>
      </c>
      <c r="C24" s="1" cm="1">
        <f t="array" ref="C24">_xll.H($A24,25)/$B24</f>
        <v>-496.22242553710942</v>
      </c>
      <c r="D24" s="1" cm="1">
        <f t="array" ref="D24">_xll.S($A24,25)/$B24</f>
        <v>75.814003707885746</v>
      </c>
      <c r="E24" s="1" cm="1">
        <f t="array" ref="E24">_xll.CP($A24,25)/$B24</f>
        <v>62.41105263356539</v>
      </c>
      <c r="F24" s="8" cm="1">
        <f t="array" ref="F24">IF(_xll.DE(A24)&gt;0,_xll.MW(A24)/(602.2*_xll.DE(A24)),"")/$B24</f>
        <v>7.0217126009647385E-2</v>
      </c>
      <c r="H24" s="4" t="s">
        <v>1662</v>
      </c>
      <c r="I24" s="1" cm="1">
        <f t="array" ref="I24">_xll.H($H24,25)/$B24</f>
        <v>-19.000000411987305</v>
      </c>
      <c r="J24" s="1" cm="1">
        <f t="array" ref="J24">_xll.S($H24,25)/$B24</f>
        <v>24.100000564575197</v>
      </c>
      <c r="K24" s="1" cm="1">
        <f t="array" ref="K24">_xll.CP($H24,25)/$B24</f>
        <v>29.847899327212147</v>
      </c>
      <c r="L24" s="8" t="e" cm="1">
        <f t="array" ref="L24">IF(_xll.DE(H24)&gt;0,_xll.MW(H24)/(602.2*_xll.DE(H24)),"")/$B24</f>
        <v>#VALUE!</v>
      </c>
      <c r="N24" s="1">
        <f t="shared" si="0"/>
        <v>75.814003707885746</v>
      </c>
      <c r="O24" s="1">
        <f t="shared" si="1"/>
        <v>24.100000564575197</v>
      </c>
      <c r="P24" s="4" t="str">
        <f t="shared" si="4"/>
        <v>BeH2</v>
      </c>
      <c r="Q24" s="1">
        <f t="shared" si="2"/>
        <v>-496.22242553710942</v>
      </c>
      <c r="R24" s="1">
        <f t="shared" si="3"/>
        <v>-19.000000411987305</v>
      </c>
      <c r="T24" s="1">
        <f t="shared" si="5"/>
        <v>62.41105263356539</v>
      </c>
      <c r="U24" s="1">
        <f t="shared" si="6"/>
        <v>29.847899327212147</v>
      </c>
      <c r="W24" s="8" t="str">
        <f t="shared" si="7"/>
        <v/>
      </c>
      <c r="X24" s="8" t="str">
        <f t="shared" si="8"/>
        <v/>
      </c>
    </row>
    <row r="25" spans="1:24">
      <c r="A25" s="4" t="s">
        <v>76</v>
      </c>
      <c r="B25" s="4">
        <v>1</v>
      </c>
      <c r="C25" s="1" cm="1">
        <f t="array" ref="C25">_xll.H($A25,25)/$B25</f>
        <v>-388.29998376464846</v>
      </c>
      <c r="D25" s="1" cm="1">
        <f t="array" ref="D25">_xll.S($A25,25)/$B25</f>
        <v>115.30000094604493</v>
      </c>
      <c r="E25" s="1" cm="1">
        <f t="array" ref="E25">_xll.CP($A25,25)/$B25</f>
        <v>71.17025906800076</v>
      </c>
      <c r="F25" s="8" cm="1">
        <f t="array" ref="F25">IF(_xll.DE(A25)&gt;0,_xll.MW(A25)/(602.2*_xll.DE(A25)),"")/$B25</f>
        <v>7.0913310393760351E-2</v>
      </c>
      <c r="H25" s="4" t="s">
        <v>1663</v>
      </c>
      <c r="I25" s="1" t="e" cm="1">
        <f t="array" ref="I25">_xll.H($H25,25)/$B25</f>
        <v>#VALUE!</v>
      </c>
      <c r="J25" s="1" t="e" cm="1">
        <f t="array" ref="J25">_xll.S($H25,25)/$B25</f>
        <v>#VALUE!</v>
      </c>
      <c r="K25" s="1" t="e" cm="1">
        <f t="array" ref="K25">_xll.CP($H25,25)/$B25</f>
        <v>#VALUE!</v>
      </c>
      <c r="L25" s="8" t="e" cm="1">
        <f t="array" ref="L25">IF(_xll.DE(H25)&gt;0,_xll.MW(H25)/(602.2*_xll.DE(H25)),"")/$B25</f>
        <v>#VALUE!</v>
      </c>
      <c r="N25" s="1" t="str">
        <f t="shared" si="0"/>
        <v/>
      </c>
      <c r="O25" s="1" t="str">
        <f t="shared" si="1"/>
        <v/>
      </c>
      <c r="P25" s="4" t="str">
        <f t="shared" si="4"/>
        <v>CrH2</v>
      </c>
      <c r="Q25" s="1" t="str">
        <f t="shared" si="2"/>
        <v/>
      </c>
      <c r="R25" s="1" t="str">
        <f t="shared" si="3"/>
        <v/>
      </c>
      <c r="T25" s="1" t="str">
        <f t="shared" si="5"/>
        <v/>
      </c>
      <c r="U25" s="1" t="str">
        <f t="shared" si="6"/>
        <v/>
      </c>
      <c r="W25" s="8" t="str">
        <f t="shared" si="7"/>
        <v/>
      </c>
      <c r="X25" s="8" t="str">
        <f t="shared" si="8"/>
        <v/>
      </c>
    </row>
    <row r="26" spans="1:24">
      <c r="A26" s="4" t="s">
        <v>270</v>
      </c>
      <c r="B26" s="4">
        <v>1</v>
      </c>
      <c r="C26" s="1" cm="1">
        <f t="array" ref="C26">_xll.H($A26,25)/$B26</f>
        <v>-209.20000000000002</v>
      </c>
      <c r="D26" s="1" cm="1">
        <f t="array" ref="D26">_xll.S($A26,25)/$B26</f>
        <v>129.70399201965333</v>
      </c>
      <c r="E26" s="1" cm="1">
        <f t="array" ref="E26">_xll.CP($A26,25)/$B26</f>
        <v>75.925708882065976</v>
      </c>
      <c r="F26" s="8" cm="1">
        <f t="array" ref="F26">IF(_xll.DE(A26)&gt;0,_xll.MW(A26)/(602.2*_xll.DE(A26)),"")/$B26</f>
        <v>7.1508571136601695E-2</v>
      </c>
      <c r="H26" s="4" t="s">
        <v>1730</v>
      </c>
      <c r="I26" s="1" t="e" cm="1">
        <f t="array" ref="I26">_xll.H($H26,25)/$B26</f>
        <v>#VALUE!</v>
      </c>
      <c r="J26" s="1" t="e" cm="1">
        <f t="array" ref="J26">_xll.S($H26,25)/$B26</f>
        <v>#VALUE!</v>
      </c>
      <c r="K26" s="1" t="e" cm="1">
        <f t="array" ref="K26">_xll.CP($H26,25)/$B26</f>
        <v>#VALUE!</v>
      </c>
      <c r="L26" s="8" t="e" cm="1">
        <f t="array" ref="L26">IF(_xll.DE(H26)&gt;0,_xll.MW(H26)/(602.2*_xll.DE(H26)),"")/$B26</f>
        <v>#VALUE!</v>
      </c>
      <c r="N26" s="1" t="str">
        <f t="shared" si="0"/>
        <v/>
      </c>
      <c r="O26" s="1" t="str">
        <f t="shared" si="1"/>
        <v/>
      </c>
      <c r="P26" s="4" t="str">
        <f t="shared" si="4"/>
        <v>PoH2</v>
      </c>
      <c r="Q26" s="1" t="str">
        <f t="shared" si="2"/>
        <v/>
      </c>
      <c r="R26" s="1" t="str">
        <f t="shared" si="3"/>
        <v/>
      </c>
      <c r="T26" s="1" t="str">
        <f t="shared" si="5"/>
        <v/>
      </c>
      <c r="U26" s="1" t="str">
        <f t="shared" si="6"/>
        <v/>
      </c>
      <c r="W26" s="8" t="str">
        <f t="shared" si="7"/>
        <v/>
      </c>
      <c r="X26" s="8" t="str">
        <f t="shared" si="8"/>
        <v/>
      </c>
    </row>
    <row r="27" spans="1:24">
      <c r="A27" s="4" t="s">
        <v>230</v>
      </c>
      <c r="B27" s="4">
        <v>1</v>
      </c>
      <c r="C27" s="1" cm="1">
        <f t="array" ref="C27">_xll.H($A27,25)/$B27</f>
        <v>-435.22001708984379</v>
      </c>
      <c r="D27" s="1" cm="1">
        <f t="array" ref="D27">_xll.S($A27,25)/$B27</f>
        <v>95.230003631591799</v>
      </c>
      <c r="E27" s="1" cm="1">
        <f t="array" ref="E27">_xll.CP($A27,25)/$B27</f>
        <v>52.259890309775521</v>
      </c>
      <c r="F27" s="8" cm="1">
        <f t="array" ref="F27">IF(_xll.DE(A27)&gt;0,_xll.MW(A27)/(602.2*_xll.DE(A27)),"")/$B27</f>
        <v>7.1713717594575233E-2</v>
      </c>
      <c r="H27" s="4" t="s">
        <v>1664</v>
      </c>
      <c r="I27" s="1" cm="1">
        <f t="array" ref="I27">_xll.H($H27,25)/$B27</f>
        <v>-52.300000000000004</v>
      </c>
      <c r="J27" s="1" cm="1">
        <f t="array" ref="J27">_xll.S($H27,25)/$B27</f>
        <v>63.700001045227047</v>
      </c>
      <c r="K27" s="1" cm="1">
        <f t="array" ref="K27">_xll.CP($H27,25)/$B27</f>
        <v>39.30044120491123</v>
      </c>
      <c r="L27" s="8" cm="1">
        <f t="array" ref="L27">IF(_xll.DE(H27)&gt;0,_xll.MW(H27)/(602.2*_xll.DE(H27)),"")/$B27</f>
        <v>5.5230656293533548E-2</v>
      </c>
      <c r="N27" s="1">
        <f t="shared" si="0"/>
        <v>95.230003631591799</v>
      </c>
      <c r="O27" s="1">
        <f t="shared" si="1"/>
        <v>63.700001045227047</v>
      </c>
      <c r="P27" s="4" t="str">
        <f t="shared" si="4"/>
        <v>RbH</v>
      </c>
      <c r="Q27" s="1">
        <f t="shared" si="2"/>
        <v>-435.22001708984379</v>
      </c>
      <c r="R27" s="1">
        <f t="shared" si="3"/>
        <v>-52.300000000000004</v>
      </c>
      <c r="T27" s="1">
        <f t="shared" si="5"/>
        <v>52.259890309775521</v>
      </c>
      <c r="U27" s="1">
        <f t="shared" si="6"/>
        <v>39.30044120491123</v>
      </c>
      <c r="W27" s="8">
        <f t="shared" si="7"/>
        <v>7.1713717594575233E-2</v>
      </c>
      <c r="X27" s="8">
        <f t="shared" si="8"/>
        <v>5.5230656293533548E-2</v>
      </c>
    </row>
    <row r="28" spans="1:24">
      <c r="A28" s="4" t="s">
        <v>238</v>
      </c>
      <c r="B28" s="4">
        <v>1</v>
      </c>
      <c r="C28" s="1" cm="1">
        <f t="array" ref="C28">_xll.H($A28,25)/$B28</f>
        <v>-137.70000411987306</v>
      </c>
      <c r="D28" s="1" cm="1">
        <f t="array" ref="D28">_xll.S($A28,25)/$B28</f>
        <v>219.6181989440918</v>
      </c>
      <c r="E28" s="1" cm="1">
        <f t="array" ref="E28">_xll.CP($A28,25)/$B28</f>
        <v>75.411245922367854</v>
      </c>
      <c r="F28" s="8" cm="1">
        <f t="array" ref="F28">IF(_xll.DE(A28)&gt;0,_xll.MW(A28)/(602.2*_xll.DE(A28)),"")/$B28</f>
        <v>7.3007784573447448E-2</v>
      </c>
      <c r="H28" s="4" t="s">
        <v>1665</v>
      </c>
      <c r="I28" s="1" t="e" cm="1">
        <f t="array" ref="I28">_xll.H($H28,25)/$B28</f>
        <v>#VALUE!</v>
      </c>
      <c r="J28" s="1" t="e" cm="1">
        <f t="array" ref="J28">_xll.S($H28,25)/$B28</f>
        <v>#VALUE!</v>
      </c>
      <c r="K28" s="1" t="e" cm="1">
        <f t="array" ref="K28">_xll.CP($H28,25)/$B28</f>
        <v>#VALUE!</v>
      </c>
      <c r="L28" s="8" t="e" cm="1">
        <f t="array" ref="L28">IF(_xll.DE(H28)&gt;0,_xll.MW(H28)/(602.2*_xll.DE(H28)),"")/$B28</f>
        <v>#VALUE!</v>
      </c>
      <c r="N28" s="1" t="str">
        <f t="shared" si="0"/>
        <v/>
      </c>
      <c r="O28" s="1" t="str">
        <f t="shared" si="1"/>
        <v/>
      </c>
      <c r="P28" s="4" t="str">
        <f t="shared" si="4"/>
        <v>PtH2</v>
      </c>
      <c r="Q28" s="1" t="str">
        <f t="shared" si="2"/>
        <v/>
      </c>
      <c r="R28" s="1" t="str">
        <f t="shared" si="3"/>
        <v/>
      </c>
      <c r="T28" s="1" t="str">
        <f t="shared" si="5"/>
        <v/>
      </c>
      <c r="U28" s="1" t="str">
        <f t="shared" si="6"/>
        <v/>
      </c>
      <c r="W28" s="8" t="str">
        <f t="shared" si="7"/>
        <v/>
      </c>
      <c r="X28" s="8" t="str">
        <f t="shared" si="8"/>
        <v/>
      </c>
    </row>
    <row r="29" spans="1:24">
      <c r="A29" s="4" t="s">
        <v>285</v>
      </c>
      <c r="B29" s="4">
        <v>1</v>
      </c>
      <c r="C29" s="1" cm="1">
        <f t="array" ref="C29">_xll.H($A29,25)/$B29</f>
        <v>-173.20000173950197</v>
      </c>
      <c r="D29" s="1" cm="1">
        <f t="array" ref="D29">_xll.S($A29,25)/$B29</f>
        <v>104.18160638427734</v>
      </c>
      <c r="E29" s="1" cm="1">
        <f t="array" ref="E29">_xll.CP($A29,25)/$B29</f>
        <v>75.273297999999997</v>
      </c>
      <c r="F29" s="8" cm="1">
        <f t="array" ref="F29">IF(_xll.DE(A29)&gt;0,_xll.MW(A29)/(602.2*_xll.DE(A29)),"")/$B29</f>
        <v>7.361590833610096E-2</v>
      </c>
      <c r="H29" s="4" t="s">
        <v>1666</v>
      </c>
      <c r="I29" s="1" t="e" cm="1">
        <f t="array" ref="I29">_xll.H($H29,25)/$B29</f>
        <v>#VALUE!</v>
      </c>
      <c r="J29" s="1" t="e" cm="1">
        <f t="array" ref="J29">_xll.S($H29,25)/$B29</f>
        <v>#VALUE!</v>
      </c>
      <c r="K29" s="1" t="e" cm="1">
        <f t="array" ref="K29">_xll.CP($H29,25)/$B29</f>
        <v>#VALUE!</v>
      </c>
      <c r="L29" s="8" t="e" cm="1">
        <f t="array" ref="L29">IF(_xll.DE(H29)&gt;0,_xll.MW(H29)/(602.2*_xll.DE(H29)),"")/$B29</f>
        <v>#VALUE!</v>
      </c>
      <c r="N29" s="1" t="str">
        <f t="shared" si="0"/>
        <v/>
      </c>
      <c r="O29" s="1" t="str">
        <f t="shared" si="1"/>
        <v/>
      </c>
      <c r="P29" s="4" t="str">
        <f t="shared" si="4"/>
        <v>PdH2</v>
      </c>
      <c r="Q29" s="1" t="str">
        <f t="shared" si="2"/>
        <v/>
      </c>
      <c r="R29" s="1" t="str">
        <f t="shared" si="3"/>
        <v/>
      </c>
      <c r="T29" s="1" t="str">
        <f t="shared" si="5"/>
        <v/>
      </c>
      <c r="U29" s="1" t="str">
        <f t="shared" si="6"/>
        <v/>
      </c>
      <c r="W29" s="8" t="str">
        <f t="shared" si="7"/>
        <v/>
      </c>
      <c r="X29" s="8" t="str">
        <f t="shared" si="8"/>
        <v/>
      </c>
    </row>
    <row r="30" spans="1:24">
      <c r="A30" s="4" t="s">
        <v>312</v>
      </c>
      <c r="B30" s="4">
        <v>1</v>
      </c>
      <c r="C30" s="1" cm="1">
        <f t="array" ref="C30">_xll.H($A30,25)/$B30</f>
        <v>-289.99998864746095</v>
      </c>
      <c r="D30" s="1" cm="1">
        <f t="array" ref="D30">_xll.S($A30,25)/$B30</f>
        <v>95.000002059936534</v>
      </c>
      <c r="E30" s="1" cm="1">
        <f t="array" ref="E30">_xll.CP($A30,25)/$B30</f>
        <v>71.000203294942068</v>
      </c>
      <c r="F30" s="8" cm="1">
        <f t="array" ref="F30">IF(_xll.DE(A30)&gt;0,_xll.MW(A30)/(602.2*_xll.DE(A30)),"")/$B30</f>
        <v>7.4603495941121034E-2</v>
      </c>
      <c r="H30" s="4" t="s">
        <v>1667</v>
      </c>
      <c r="I30" s="1" t="e" cm="1">
        <f t="array" ref="I30">_xll.H($H30,25)/$B30</f>
        <v>#VALUE!</v>
      </c>
      <c r="J30" s="1" t="e" cm="1">
        <f t="array" ref="J30">_xll.S($H30,25)/$B30</f>
        <v>#VALUE!</v>
      </c>
      <c r="K30" s="1" t="e" cm="1">
        <f t="array" ref="K30">_xll.CP($H30,25)/$B30</f>
        <v>#VALUE!</v>
      </c>
      <c r="L30" s="8" t="e" cm="1">
        <f t="array" ref="L30">IF(_xll.DE(H30)&gt;0,_xll.MW(H30)/(602.2*_xll.DE(H30)),"")/$B30</f>
        <v>#VALUE!</v>
      </c>
      <c r="N30" s="1" t="str">
        <f t="shared" si="0"/>
        <v/>
      </c>
      <c r="O30" s="1" t="str">
        <f t="shared" si="1"/>
        <v/>
      </c>
      <c r="P30" s="4" t="str">
        <f t="shared" si="4"/>
        <v>MoH2</v>
      </c>
      <c r="Q30" s="1" t="str">
        <f t="shared" si="2"/>
        <v/>
      </c>
      <c r="R30" s="1" t="str">
        <f t="shared" si="3"/>
        <v/>
      </c>
      <c r="T30" s="1" t="str">
        <f t="shared" si="5"/>
        <v/>
      </c>
      <c r="U30" s="1" t="str">
        <f t="shared" si="6"/>
        <v/>
      </c>
      <c r="W30" s="8" t="str">
        <f t="shared" si="7"/>
        <v/>
      </c>
      <c r="X30" s="8" t="str">
        <f t="shared" si="8"/>
        <v/>
      </c>
    </row>
    <row r="31" spans="1:24">
      <c r="A31" s="4" t="s">
        <v>14</v>
      </c>
      <c r="B31" s="4">
        <v>1</v>
      </c>
      <c r="C31" s="1" cm="1">
        <f t="array" ref="C31">_xll.H($A31,25)/$B31</f>
        <v>-431.00000976562501</v>
      </c>
      <c r="D31" s="1" cm="1">
        <f t="array" ref="D31">_xll.S($A31,25)/$B31</f>
        <v>109.99999734497071</v>
      </c>
      <c r="E31" s="1" cm="1">
        <f t="array" ref="E31">_xll.CP($A31,25)/$B31</f>
        <v>74.000008185075814</v>
      </c>
      <c r="F31" s="8" cm="1">
        <f t="array" ref="F31">IF(_xll.DE(A31)&gt;0,_xll.MW(A31)/(602.2*_xll.DE(A31)),"")/$B31</f>
        <v>7.478597194314289E-2</v>
      </c>
      <c r="H31" s="4" t="s">
        <v>1731</v>
      </c>
      <c r="I31" s="1" cm="1">
        <f t="array" ref="I31">_xll.H($H31,25)/$B31</f>
        <v>-169.452</v>
      </c>
      <c r="J31" s="1" cm="1">
        <f t="array" ref="J31">_xll.S($H31,25)/$B31</f>
        <v>35.020079521179198</v>
      </c>
      <c r="K31" s="1" cm="1">
        <f t="array" ref="K31">_xll.CP($H31,25)/$B31</f>
        <v>29.230585345594861</v>
      </c>
      <c r="L31" s="8" cm="1">
        <f t="array" ref="L31">IF(_xll.DE(H31)&gt;0,_xll.MW(H31)/(602.2*_xll.DE(H31)),"")/$B31</f>
        <v>2.7648586607399567E-2</v>
      </c>
      <c r="N31" s="1">
        <f t="shared" si="0"/>
        <v>109.99999734497071</v>
      </c>
      <c r="O31" s="1">
        <f t="shared" si="1"/>
        <v>35.020079521179198</v>
      </c>
      <c r="P31" s="4" t="str">
        <f t="shared" si="4"/>
        <v>ZrH2</v>
      </c>
      <c r="Q31" s="1">
        <f t="shared" si="2"/>
        <v>-431.00000976562501</v>
      </c>
      <c r="R31" s="1">
        <f t="shared" si="3"/>
        <v>-169.452</v>
      </c>
      <c r="T31" s="1">
        <f t="shared" si="5"/>
        <v>74.000008185075814</v>
      </c>
      <c r="U31" s="1">
        <f t="shared" si="6"/>
        <v>29.230585345594861</v>
      </c>
      <c r="W31" s="8">
        <f t="shared" si="7"/>
        <v>7.478597194314289E-2</v>
      </c>
      <c r="X31" s="8">
        <f t="shared" si="8"/>
        <v>2.7648586607399567E-2</v>
      </c>
    </row>
    <row r="32" spans="1:24">
      <c r="A32" s="4" t="s">
        <v>320</v>
      </c>
      <c r="B32" s="4">
        <v>1</v>
      </c>
      <c r="C32" s="1" cm="1">
        <f t="array" ref="C32">_xll.H($A32,25)/$B32</f>
        <v>-812.00001928710935</v>
      </c>
      <c r="D32" s="1" cm="1">
        <f t="array" ref="D32">_xll.S($A32,25)/$B32</f>
        <v>127.84999787902832</v>
      </c>
      <c r="E32" s="1" cm="1">
        <f t="array" ref="E32">_xll.CP($A32,25)/$B32</f>
        <v>75.849451984080517</v>
      </c>
      <c r="F32" s="8" cm="1">
        <f t="array" ref="F32">IF(_xll.DE(A32)&gt;0,_xll.MW(A32)/(602.2*_xll.DE(A32)),"")/$B32</f>
        <v>7.5529180644554647E-2</v>
      </c>
      <c r="H32" s="4" t="s">
        <v>1732</v>
      </c>
      <c r="I32" s="1" t="e" cm="1">
        <f t="array" ref="I32">_xll.H($H32,25)/$B32</f>
        <v>#VALUE!</v>
      </c>
      <c r="J32" s="1" t="e" cm="1">
        <f t="array" ref="J32">_xll.S($H32,25)/$B32</f>
        <v>#VALUE!</v>
      </c>
      <c r="K32" s="1" t="e" cm="1">
        <f t="array" ref="K32">_xll.CP($H32,25)/$B32</f>
        <v>#VALUE!</v>
      </c>
      <c r="L32" s="8" t="e" cm="1">
        <f t="array" ref="L32">IF(_xll.DE(H32)&gt;0,_xll.MW(H32)/(602.2*_xll.DE(H32)),"")/$B32</f>
        <v>#VALUE!</v>
      </c>
      <c r="N32" s="1" t="str">
        <f t="shared" si="0"/>
        <v/>
      </c>
      <c r="O32" s="1" t="str">
        <f t="shared" si="1"/>
        <v/>
      </c>
      <c r="P32" s="4" t="str">
        <f t="shared" si="4"/>
        <v>EuH2</v>
      </c>
      <c r="Q32" s="1" t="str">
        <f t="shared" si="2"/>
        <v/>
      </c>
      <c r="R32" s="1" t="str">
        <f t="shared" si="3"/>
        <v/>
      </c>
      <c r="T32" s="1" t="str">
        <f t="shared" si="5"/>
        <v/>
      </c>
      <c r="U32" s="1" t="str">
        <f t="shared" si="6"/>
        <v/>
      </c>
      <c r="W32" s="8" t="str">
        <f t="shared" si="7"/>
        <v/>
      </c>
      <c r="X32" s="8" t="str">
        <f t="shared" si="8"/>
        <v/>
      </c>
    </row>
    <row r="33" spans="1:24">
      <c r="A33" s="4" t="s">
        <v>131</v>
      </c>
      <c r="B33" s="4">
        <v>1</v>
      </c>
      <c r="C33" s="1" cm="1">
        <f t="array" ref="C33">_xll.H($A33,25)/$B33</f>
        <v>-781.99998083496098</v>
      </c>
      <c r="D33" s="1" cm="1">
        <f t="array" ref="D33">_xll.S($A33,25)/$B33</f>
        <v>119.98000343322754</v>
      </c>
      <c r="E33" s="1" cm="1">
        <f t="array" ref="E33">_xll.CP($A33,25)/$B33</f>
        <v>70.240234659729296</v>
      </c>
      <c r="F33" s="8" cm="1">
        <f t="array" ref="F33">IF(_xll.DE(A33)&gt;0,_xll.MW(A33)/(602.2*_xll.DE(A33)),"")/$B33</f>
        <v>7.6871837066415552E-2</v>
      </c>
      <c r="H33" s="4" t="s">
        <v>1802</v>
      </c>
      <c r="I33" s="1" t="e" cm="1">
        <f t="array" ref="I33">_xll.H($H33,25)/$B33</f>
        <v>#VALUE!</v>
      </c>
      <c r="J33" s="1" t="e" cm="1">
        <f t="array" ref="J33">_xll.S($H33,25)/$B33</f>
        <v>#VALUE!</v>
      </c>
      <c r="K33" s="1" t="e" cm="1">
        <f t="array" ref="K33">_xll.CP($H33,25)/$B33</f>
        <v>#VALUE!</v>
      </c>
      <c r="L33" s="8" t="e" cm="1">
        <f t="array" ref="L33">IF(_xll.DE(H33)&gt;0,_xll.MW(H33)/(602.2*_xll.DE(H33)),"")/$B33</f>
        <v>#VALUE!</v>
      </c>
      <c r="N33" s="1" t="str">
        <f t="shared" si="0"/>
        <v/>
      </c>
      <c r="O33" s="1" t="str">
        <f t="shared" si="1"/>
        <v/>
      </c>
      <c r="P33" s="4" t="str">
        <f t="shared" si="4"/>
        <v>YbH2</v>
      </c>
      <c r="Q33" s="1" t="str">
        <f t="shared" si="2"/>
        <v/>
      </c>
      <c r="R33" s="1" t="str">
        <f t="shared" si="3"/>
        <v/>
      </c>
      <c r="T33" s="1" t="str">
        <f t="shared" si="5"/>
        <v/>
      </c>
      <c r="U33" s="1" t="str">
        <f t="shared" si="6"/>
        <v/>
      </c>
      <c r="W33" s="8" t="str">
        <f t="shared" si="7"/>
        <v/>
      </c>
      <c r="X33" s="8" t="str">
        <f t="shared" si="8"/>
        <v/>
      </c>
    </row>
    <row r="34" spans="1:24">
      <c r="A34" s="4" t="s">
        <v>33</v>
      </c>
      <c r="B34" s="4">
        <v>1</v>
      </c>
      <c r="C34" s="1" cm="1">
        <f t="array" ref="C34">_xll.H($A34,25)/$B34</f>
        <v>-359.40560638427735</v>
      </c>
      <c r="D34" s="1" cm="1">
        <f t="array" ref="D34">_xll.S($A34,25)/$B34</f>
        <v>135.98000000000002</v>
      </c>
      <c r="E34" s="1" cm="1">
        <f t="array" ref="E34">_xll.CP($A34,25)/$B34</f>
        <v>77.093074777220323</v>
      </c>
      <c r="F34" s="8" cm="1">
        <f t="array" ref="F34">IF(_xll.DE(A34)&gt;0,_xll.MW(A34)/(602.2*_xll.DE(A34)),"")/$B34</f>
        <v>7.722686801487301E-2</v>
      </c>
      <c r="H34" s="4" t="s">
        <v>1668</v>
      </c>
      <c r="I34" s="1" t="e" cm="1">
        <f t="array" ref="I34">_xll.H($H34,25)/$B34</f>
        <v>#VALUE!</v>
      </c>
      <c r="J34" s="1" t="e" cm="1">
        <f t="array" ref="J34">_xll.S($H34,25)/$B34</f>
        <v>#VALUE!</v>
      </c>
      <c r="K34" s="1" t="e" cm="1">
        <f t="array" ref="K34">_xll.CP($H34,25)/$B34</f>
        <v>#VALUE!</v>
      </c>
      <c r="L34" s="8" t="e" cm="1">
        <f t="array" ref="L34">IF(_xll.DE(H34)&gt;0,_xll.MW(H34)/(602.2*_xll.DE(H34)),"")/$B34</f>
        <v>#VALUE!</v>
      </c>
      <c r="N34" s="1" t="str">
        <f t="shared" si="0"/>
        <v/>
      </c>
      <c r="O34" s="1" t="str">
        <f t="shared" si="1"/>
        <v/>
      </c>
      <c r="P34" s="4" t="str">
        <f t="shared" si="4"/>
        <v>PbH2</v>
      </c>
      <c r="Q34" s="1" t="str">
        <f t="shared" si="2"/>
        <v/>
      </c>
      <c r="R34" s="1" t="str">
        <f t="shared" si="3"/>
        <v/>
      </c>
      <c r="T34" s="1" t="str">
        <f t="shared" si="5"/>
        <v/>
      </c>
      <c r="U34" s="1" t="str">
        <f t="shared" si="6"/>
        <v/>
      </c>
      <c r="W34" s="8" t="str">
        <f t="shared" si="7"/>
        <v/>
      </c>
      <c r="X34" s="8" t="str">
        <f t="shared" si="8"/>
        <v/>
      </c>
    </row>
    <row r="35" spans="1:24">
      <c r="A35" s="4" t="s">
        <v>13</v>
      </c>
      <c r="B35" s="4">
        <v>1</v>
      </c>
      <c r="C35" s="1" cm="1">
        <f t="array" ref="C35">_xll.H($A35,25)/$B35</f>
        <v>-257.31601596069339</v>
      </c>
      <c r="D35" s="1" cm="1">
        <f t="array" ref="D35">_xll.S($A35,25)/$B35</f>
        <v>130.54080319213867</v>
      </c>
      <c r="E35" s="1" cm="1">
        <f t="array" ref="E35">_xll.CP($A35,25)/$B35</f>
        <v>75.036881586572619</v>
      </c>
      <c r="F35" s="8" cm="1">
        <f t="array" ref="F35">IF(_xll.DE(A35)&gt;0,_xll.MW(A35)/(602.2*_xll.DE(A35)),"")/$B35</f>
        <v>7.781927575285251E-2</v>
      </c>
      <c r="H35" s="4" t="s">
        <v>1733</v>
      </c>
      <c r="I35" s="1" t="e" cm="1">
        <f t="array" ref="I35">_xll.H($H35,25)/$B35</f>
        <v>#VALUE!</v>
      </c>
      <c r="J35" s="1" t="e" cm="1">
        <f t="array" ref="J35">_xll.S($H35,25)/$B35</f>
        <v>#VALUE!</v>
      </c>
      <c r="K35" s="1" t="e" cm="1">
        <f t="array" ref="K35">_xll.CP($H35,25)/$B35</f>
        <v>#VALUE!</v>
      </c>
      <c r="L35" s="8" t="e" cm="1">
        <f t="array" ref="L35">IF(_xll.DE(H35)&gt;0,_xll.MW(H35)/(602.2*_xll.DE(H35)),"")/$B35</f>
        <v>#VALUE!</v>
      </c>
      <c r="N35" s="1" t="str">
        <f t="shared" si="0"/>
        <v/>
      </c>
      <c r="O35" s="1" t="str">
        <f t="shared" si="1"/>
        <v/>
      </c>
      <c r="P35" s="4" t="str">
        <f t="shared" si="4"/>
        <v>WH2</v>
      </c>
      <c r="Q35" s="1" t="str">
        <f t="shared" si="2"/>
        <v/>
      </c>
      <c r="R35" s="1" t="str">
        <f t="shared" si="3"/>
        <v/>
      </c>
      <c r="T35" s="1" t="str">
        <f t="shared" si="5"/>
        <v/>
      </c>
      <c r="U35" s="1" t="str">
        <f t="shared" si="6"/>
        <v/>
      </c>
      <c r="W35" s="8" t="str">
        <f t="shared" si="7"/>
        <v/>
      </c>
      <c r="X35" s="8" t="str">
        <f t="shared" si="8"/>
        <v/>
      </c>
    </row>
    <row r="36" spans="1:24">
      <c r="A36" s="4" t="s">
        <v>7</v>
      </c>
      <c r="B36" s="4">
        <v>1</v>
      </c>
      <c r="C36" s="1" cm="1">
        <f t="array" ref="C36">_xll.H($A36,25)/$B36</f>
        <v>-415.99999053955082</v>
      </c>
      <c r="D36" s="1" cm="1">
        <f t="array" ref="D36">_xll.S($A36,25)/$B36</f>
        <v>111.49999926757813</v>
      </c>
      <c r="E36" s="1" cm="1">
        <f t="array" ref="E36">_xll.CP($A36,25)/$B36</f>
        <v>71.339639649370682</v>
      </c>
      <c r="F36" s="8" cm="1">
        <f t="array" ref="F36">IF(_xll.DE(A36)&gt;0,_xll.MW(A36)/(602.2*_xll.DE(A36)),"")/$B36</f>
        <v>7.7851225337224494E-2</v>
      </c>
      <c r="H36" s="4" t="s">
        <v>1669</v>
      </c>
      <c r="I36" s="1" t="e" cm="1">
        <f t="array" ref="I36">_xll.H($H36,25)/$B36</f>
        <v>#VALUE!</v>
      </c>
      <c r="J36" s="1" t="e" cm="1">
        <f t="array" ref="J36">_xll.S($H36,25)/$B36</f>
        <v>#VALUE!</v>
      </c>
      <c r="K36" s="1" t="e" cm="1">
        <f t="array" ref="K36">_xll.CP($H36,25)/$B36</f>
        <v>#VALUE!</v>
      </c>
      <c r="L36" s="8" t="e" cm="1">
        <f t="array" ref="L36">IF(_xll.DE(H36)&gt;0,_xll.MW(H36)/(602.2*_xll.DE(H36)),"")/$B36</f>
        <v>#VALUE!</v>
      </c>
      <c r="N36" s="1" t="str">
        <f t="shared" si="0"/>
        <v/>
      </c>
      <c r="O36" s="1" t="str">
        <f t="shared" si="1"/>
        <v/>
      </c>
      <c r="P36" s="4" t="str">
        <f t="shared" si="4"/>
        <v>ZnH2</v>
      </c>
      <c r="Q36" s="1" t="str">
        <f t="shared" si="2"/>
        <v/>
      </c>
      <c r="R36" s="1" t="str">
        <f t="shared" si="3"/>
        <v/>
      </c>
      <c r="T36" s="1" t="str">
        <f t="shared" si="5"/>
        <v/>
      </c>
      <c r="U36" s="1" t="str">
        <f t="shared" si="6"/>
        <v/>
      </c>
      <c r="W36" s="8" t="str">
        <f t="shared" si="7"/>
        <v/>
      </c>
      <c r="X36" s="8" t="str">
        <f t="shared" si="8"/>
        <v/>
      </c>
    </row>
    <row r="37" spans="1:24">
      <c r="A37" s="4" t="s">
        <v>266</v>
      </c>
      <c r="B37" s="4">
        <v>1</v>
      </c>
      <c r="C37" s="1" cm="1">
        <f t="array" ref="C37">_xll.H($A37,25)/$B37</f>
        <v>-693.49997912597655</v>
      </c>
      <c r="D37" s="1" cm="1">
        <f t="array" ref="D37">_xll.S($A37,25)/$B37</f>
        <v>130.82000360107423</v>
      </c>
      <c r="E37" s="1" cm="1">
        <f t="array" ref="E37">_xll.CP($A37,25)/$B37</f>
        <v>77.199998397827144</v>
      </c>
      <c r="F37" s="8" cm="1">
        <f t="array" ref="F37">IF(_xll.DE(A37)&gt;0,_xll.MW(A37)/(602.2*_xll.DE(A37)),"")/$B37</f>
        <v>7.8867548215540206E-2</v>
      </c>
      <c r="H37" s="4" t="s">
        <v>1803</v>
      </c>
      <c r="I37" s="1" cm="1">
        <f t="array" ref="I37">_xll.H($H37,25)/$B37</f>
        <v>-202.08719680786135</v>
      </c>
      <c r="J37" s="1" cm="1">
        <f t="array" ref="J37">_xll.S($H37,25)/$B37</f>
        <v>58.910998992919922</v>
      </c>
      <c r="K37" s="1" cm="1">
        <f t="array" ref="K37">_xll.CP($H37,25)/$B37</f>
        <v>43.04448107491293</v>
      </c>
      <c r="L37" s="8" cm="1">
        <f t="array" ref="L37">IF(_xll.DE(H37)&gt;0,_xll.MW(H37)/(602.2*_xll.DE(H37)),"")/$B37</f>
        <v>4.0750436058801347E-2</v>
      </c>
      <c r="N37" s="1">
        <f t="shared" si="0"/>
        <v>130.82000360107423</v>
      </c>
      <c r="O37" s="1">
        <f t="shared" si="1"/>
        <v>58.910998992919922</v>
      </c>
      <c r="P37" s="4" t="str">
        <f t="shared" si="4"/>
        <v>NdH2</v>
      </c>
      <c r="Q37" s="1">
        <f t="shared" si="2"/>
        <v>-693.49997912597655</v>
      </c>
      <c r="R37" s="1">
        <f t="shared" si="3"/>
        <v>-202.08719680786135</v>
      </c>
      <c r="T37" s="1">
        <f t="shared" si="5"/>
        <v>77.199998397827144</v>
      </c>
      <c r="U37" s="1">
        <f t="shared" si="6"/>
        <v>43.04448107491293</v>
      </c>
      <c r="W37" s="8">
        <f t="shared" si="7"/>
        <v>7.8867548215540206E-2</v>
      </c>
      <c r="X37" s="8">
        <f t="shared" si="8"/>
        <v>4.0750436058801347E-2</v>
      </c>
    </row>
    <row r="38" spans="1:24">
      <c r="A38" s="4" t="s">
        <v>211</v>
      </c>
      <c r="B38" s="4">
        <v>1</v>
      </c>
      <c r="C38" s="1" cm="1">
        <f t="array" ref="C38">_xll.H($A38,25)/$B38</f>
        <v>-690.40002941894534</v>
      </c>
      <c r="D38" s="1" cm="1">
        <f t="array" ref="D38">_xll.S($A38,25)/$B38</f>
        <v>119.19999636840821</v>
      </c>
      <c r="E38" s="1" cm="1">
        <f t="array" ref="E38">_xll.CP($A38,25)/$B38</f>
        <v>89.959185271174917</v>
      </c>
      <c r="F38" s="8" cm="1">
        <f t="array" ref="F38">IF(_xll.DE(A38)&gt;0,_xll.MW(A38)/(602.2*_xll.DE(A38)),"")/$B38</f>
        <v>7.9481077785651999E-2</v>
      </c>
      <c r="H38" s="4" t="s">
        <v>1804</v>
      </c>
      <c r="I38" s="1" t="e" cm="1">
        <f t="array" ref="I38">_xll.H($H38,25)/$B38</f>
        <v>#VALUE!</v>
      </c>
      <c r="J38" s="1" t="e" cm="1">
        <f t="array" ref="J38">_xll.S($H38,25)/$B38</f>
        <v>#VALUE!</v>
      </c>
      <c r="K38" s="1" t="e" cm="1">
        <f t="array" ref="K38">_xll.CP($H38,25)/$B38</f>
        <v>#VALUE!</v>
      </c>
      <c r="L38" s="8" t="e" cm="1">
        <f t="array" ref="L38">IF(_xll.DE(H38)&gt;0,_xll.MW(H38)/(602.2*_xll.DE(H38)),"")/$B38</f>
        <v>#VALUE!</v>
      </c>
      <c r="N38" s="1" t="str">
        <f t="shared" si="0"/>
        <v/>
      </c>
      <c r="O38" s="1" t="str">
        <f t="shared" si="1"/>
        <v/>
      </c>
      <c r="P38" s="4" t="str">
        <f t="shared" si="4"/>
        <v>VOH2</v>
      </c>
      <c r="Q38" s="1" t="str">
        <f t="shared" si="2"/>
        <v/>
      </c>
      <c r="R38" s="1" t="str">
        <f t="shared" si="3"/>
        <v/>
      </c>
      <c r="T38" s="1" t="str">
        <f t="shared" si="5"/>
        <v/>
      </c>
      <c r="U38" s="1" t="str">
        <f t="shared" si="6"/>
        <v/>
      </c>
      <c r="W38" s="8" t="str">
        <f t="shared" si="7"/>
        <v/>
      </c>
      <c r="X38" s="8" t="str">
        <f t="shared" si="8"/>
        <v/>
      </c>
    </row>
    <row r="39" spans="1:24">
      <c r="A39" s="4" t="s">
        <v>22</v>
      </c>
      <c r="B39" s="4">
        <v>1</v>
      </c>
      <c r="C39" s="1" cm="1">
        <f t="array" ref="C39">_xll.H($A39,25)/$B39</f>
        <v>-325.09678723144532</v>
      </c>
      <c r="D39" s="1" cm="1">
        <f t="array" ref="D39">_xll.S($A39,25)/$B39</f>
        <v>134.10000588989257</v>
      </c>
      <c r="E39" s="1" cm="1">
        <f t="array" ref="E39">_xll.CP($A39,25)/$B39</f>
        <v>78.050742830420347</v>
      </c>
      <c r="F39" s="8" cm="1">
        <f t="array" ref="F39">IF(_xll.DE(A39)&gt;0,_xll.MW(A39)/(602.2*_xll.DE(A39)),"")/$B39</f>
        <v>7.9714463722043855E-2</v>
      </c>
      <c r="H39" s="4" t="s">
        <v>1670</v>
      </c>
      <c r="I39" s="1" t="e" cm="1">
        <f t="array" ref="I39">_xll.H($H39,25)/$B39</f>
        <v>#VALUE!</v>
      </c>
      <c r="J39" s="1" t="e" cm="1">
        <f t="array" ref="J39">_xll.S($H39,25)/$B39</f>
        <v>#VALUE!</v>
      </c>
      <c r="K39" s="1" t="e" cm="1">
        <f t="array" ref="K39">_xll.CP($H39,25)/$B39</f>
        <v>#VALUE!</v>
      </c>
      <c r="L39" s="8" t="e" cm="1">
        <f t="array" ref="L39">IF(_xll.DE(H39)&gt;0,_xll.MW(H39)/(602.2*_xll.DE(H39)),"")/$B39</f>
        <v>#VALUE!</v>
      </c>
      <c r="N39" s="1" t="str">
        <f t="shared" si="0"/>
        <v/>
      </c>
      <c r="O39" s="1" t="str">
        <f t="shared" si="1"/>
        <v/>
      </c>
      <c r="P39" s="4" t="str">
        <f t="shared" si="4"/>
        <v>SnH2</v>
      </c>
      <c r="Q39" s="1" t="str">
        <f t="shared" si="2"/>
        <v/>
      </c>
      <c r="R39" s="1" t="str">
        <f t="shared" si="3"/>
        <v/>
      </c>
      <c r="T39" s="1" t="str">
        <f t="shared" si="5"/>
        <v/>
      </c>
      <c r="U39" s="1" t="str">
        <f t="shared" si="6"/>
        <v/>
      </c>
      <c r="W39" s="8" t="str">
        <f t="shared" si="7"/>
        <v/>
      </c>
      <c r="X39" s="8" t="str">
        <f t="shared" si="8"/>
        <v/>
      </c>
    </row>
    <row r="40" spans="1:24">
      <c r="A40" s="1" t="s">
        <v>56</v>
      </c>
      <c r="B40" s="4">
        <v>1</v>
      </c>
      <c r="C40" s="1" cm="1">
        <f t="array" ref="C40">_xll.H($A40,25)/$B40</f>
        <v>-224.26240957641602</v>
      </c>
      <c r="D40" s="1" cm="1">
        <f t="array" ref="D40">_xll.S($A40,25)/$B40</f>
        <v>146.02160638427736</v>
      </c>
      <c r="E40" s="1" cm="1">
        <f t="array" ref="E40">_xll.CP($A40,25)/$B40</f>
        <v>73.905842798609953</v>
      </c>
      <c r="F40" s="8" cm="1">
        <f t="array" ref="F40">IF(_xll.DE(A40)&gt;0,_xll.MW(A40)/(602.2*_xll.DE(A40)),"")/$B40</f>
        <v>8.0507189301000301E-2</v>
      </c>
      <c r="H40" s="1" t="s">
        <v>1671</v>
      </c>
      <c r="I40" s="1" t="e" cm="1">
        <f t="array" ref="I40">_xll.H($H40,25)/$B40</f>
        <v>#VALUE!</v>
      </c>
      <c r="J40" s="1" t="e" cm="1">
        <f t="array" ref="J40">_xll.S($H40,25)/$B40</f>
        <v>#VALUE!</v>
      </c>
      <c r="K40" s="1" t="e" cm="1">
        <f t="array" ref="K40">_xll.CP($H40,25)/$B40</f>
        <v>#VALUE!</v>
      </c>
      <c r="L40" s="8" t="e" cm="1">
        <f t="array" ref="L40">IF(_xll.DE(H40)&gt;0,_xll.MW(H40)/(602.2*_xll.DE(H40)),"")/$B40</f>
        <v>#VALUE!</v>
      </c>
      <c r="N40" s="1" t="str">
        <f t="shared" si="0"/>
        <v/>
      </c>
      <c r="O40" s="1" t="str">
        <f t="shared" si="1"/>
        <v/>
      </c>
      <c r="P40" s="4" t="str">
        <f t="shared" si="4"/>
        <v>HgH2</v>
      </c>
      <c r="Q40" s="1" t="str">
        <f t="shared" si="2"/>
        <v/>
      </c>
      <c r="R40" s="1" t="str">
        <f t="shared" si="3"/>
        <v/>
      </c>
      <c r="T40" s="1" t="str">
        <f t="shared" si="5"/>
        <v/>
      </c>
      <c r="U40" s="1" t="str">
        <f t="shared" si="6"/>
        <v/>
      </c>
      <c r="W40" s="8" t="str">
        <f t="shared" si="7"/>
        <v/>
      </c>
      <c r="X40" s="8" t="str">
        <f t="shared" si="8"/>
        <v/>
      </c>
    </row>
    <row r="41" spans="1:24">
      <c r="A41" s="4" t="s">
        <v>44</v>
      </c>
      <c r="B41" s="4">
        <v>1</v>
      </c>
      <c r="C41" s="1" cm="1">
        <f t="array" ref="C41">_xll.H($A41,25)/$B41</f>
        <v>-362.75281915283205</v>
      </c>
      <c r="D41" s="1" cm="1">
        <f t="array" ref="D41">_xll.S($A41,25)/$B41</f>
        <v>122.17279521179199</v>
      </c>
      <c r="E41" s="1" cm="1">
        <f t="array" ref="E41">_xll.CP($A41,25)/$B41</f>
        <v>73.545515199999997</v>
      </c>
      <c r="F41" s="8" cm="1">
        <f t="array" ref="F41">IF(_xll.DE(A41)&gt;0,_xll.MW(A41)/(602.2*_xll.DE(A41)),"")/$B41</f>
        <v>8.4727790522418869E-2</v>
      </c>
      <c r="H41" s="4" t="s">
        <v>1805</v>
      </c>
      <c r="I41" s="1" t="e" cm="1">
        <f t="array" ref="I41">_xll.H($H41,25)/$B41</f>
        <v>#VALUE!</v>
      </c>
      <c r="J41" s="1" t="e" cm="1">
        <f t="array" ref="J41">_xll.S($H41,25)/$B41</f>
        <v>#VALUE!</v>
      </c>
      <c r="K41" s="1" t="e" cm="1">
        <f t="array" ref="K41">_xll.CP($H41,25)/$B41</f>
        <v>#VALUE!</v>
      </c>
      <c r="L41" s="8" t="e" cm="1">
        <f t="array" ref="L41">IF(_xll.DE(H41)&gt;0,_xll.MW(H41)/(602.2*_xll.DE(H41)),"")/$B41</f>
        <v>#VALUE!</v>
      </c>
      <c r="N41" s="1" t="str">
        <f t="shared" si="0"/>
        <v/>
      </c>
      <c r="O41" s="1" t="str">
        <f t="shared" si="1"/>
        <v/>
      </c>
      <c r="P41" s="4" t="str">
        <f t="shared" si="4"/>
        <v>InH2</v>
      </c>
      <c r="Q41" s="1" t="str">
        <f t="shared" si="2"/>
        <v/>
      </c>
      <c r="R41" s="1" t="str">
        <f t="shared" si="3"/>
        <v/>
      </c>
      <c r="T41" s="1" t="str">
        <f t="shared" si="5"/>
        <v/>
      </c>
      <c r="U41" s="1" t="str">
        <f t="shared" si="6"/>
        <v/>
      </c>
      <c r="W41" s="8" t="str">
        <f t="shared" si="7"/>
        <v/>
      </c>
      <c r="X41" s="8" t="str">
        <f t="shared" si="8"/>
        <v/>
      </c>
    </row>
    <row r="42" spans="1:24">
      <c r="A42" s="4" t="s">
        <v>91</v>
      </c>
      <c r="B42" s="4">
        <v>1</v>
      </c>
      <c r="C42" s="1" cm="1">
        <f t="array" ref="C42">_xll.H($A42,25)/$B42</f>
        <v>-795.39004492187507</v>
      </c>
      <c r="D42" s="1" cm="1">
        <f t="array" ref="D42">_xll.S($A42,25)/$B42</f>
        <v>108.36799250793457</v>
      </c>
      <c r="E42" s="1" cm="1">
        <f t="array" ref="E42">_xll.CP($A42,25)/$B42</f>
        <v>72.856156706464915</v>
      </c>
      <c r="F42" s="8" cm="1">
        <f t="array" ref="F42">IF(_xll.DE(A42)&gt;0,_xll.MW(A42)/(602.2*_xll.DE(A42)),"")/$B42</f>
        <v>8.5719798782054213E-2</v>
      </c>
      <c r="H42" s="4" t="s">
        <v>1672</v>
      </c>
      <c r="I42" s="1" cm="1">
        <f t="array" ref="I42">_xll.H($H42,25)/$B42</f>
        <v>-181.5019085083008</v>
      </c>
      <c r="J42" s="1" cm="1">
        <f t="array" ref="J42">_xll.S($H42,25)/$B42</f>
        <v>41.400681915283208</v>
      </c>
      <c r="K42" s="1" cm="1">
        <f t="array" ref="K42">_xll.CP($H42,25)/$B42</f>
        <v>40.999353444171142</v>
      </c>
      <c r="L42" s="8" cm="1">
        <f t="array" ref="L42">IF(_xll.DE(H42)&gt;0,_xll.MW(H42)/(602.2*_xll.DE(H42)),"")/$B42</f>
        <v>4.1117743586553714E-2</v>
      </c>
      <c r="N42" s="1">
        <f t="shared" si="0"/>
        <v>108.36799250793457</v>
      </c>
      <c r="O42" s="1">
        <f t="shared" si="1"/>
        <v>41.400681915283208</v>
      </c>
      <c r="P42" s="4" t="str">
        <f t="shared" si="4"/>
        <v>CaH2</v>
      </c>
      <c r="Q42" s="1">
        <f t="shared" si="2"/>
        <v>-795.39004492187507</v>
      </c>
      <c r="R42" s="1">
        <f t="shared" si="3"/>
        <v>-181.5019085083008</v>
      </c>
      <c r="T42" s="1">
        <f t="shared" si="5"/>
        <v>72.856156706464915</v>
      </c>
      <c r="U42" s="1">
        <f t="shared" si="6"/>
        <v>40.999353444171142</v>
      </c>
      <c r="W42" s="8">
        <f t="shared" si="7"/>
        <v>8.5719798782054213E-2</v>
      </c>
      <c r="X42" s="8">
        <f t="shared" si="8"/>
        <v>4.1117743586553714E-2</v>
      </c>
    </row>
    <row r="43" spans="1:24">
      <c r="A43" s="4" t="s">
        <v>28</v>
      </c>
      <c r="B43" s="4">
        <v>1</v>
      </c>
      <c r="C43" s="1" cm="1">
        <f t="array" ref="C43">_xll.H($A43,25)/$B43</f>
        <v>-833.84995312500007</v>
      </c>
      <c r="D43" s="1" cm="1">
        <f t="array" ref="D43">_xll.S($A43,25)/$B43</f>
        <v>114.80899415588379</v>
      </c>
      <c r="E43" s="1" cm="1">
        <f t="array" ref="E43">_xll.CP($A43,25)/$B43</f>
        <v>75.588110878341297</v>
      </c>
      <c r="F43" s="8" cm="1">
        <f t="array" ref="F43">IF(_xll.DE(A43)&gt;0,_xll.MW(A43)/(602.2*_xll.DE(A43)),"")/$B43</f>
        <v>8.6253199617076143E-2</v>
      </c>
      <c r="H43" s="4" t="s">
        <v>1673</v>
      </c>
      <c r="I43" s="1" cm="1">
        <f t="array" ref="I43">_xll.H($H43,25)/$B43</f>
        <v>-180.00000726318359</v>
      </c>
      <c r="J43" s="1" cm="1">
        <f t="array" ref="J43">_xll.S($H43,25)/$B43</f>
        <v>51.999998817443853</v>
      </c>
      <c r="K43" s="1" cm="1">
        <f t="array" ref="K43">_xll.CP($H43,25)/$B43</f>
        <v>43.999923372561774</v>
      </c>
      <c r="L43" s="8" cm="1">
        <f t="array" ref="L43">IF(_xll.DE(H43)&gt;0,_xll.MW(H43)/(602.2*_xll.DE(H43)),"")/$B43</f>
        <v>4.5658699422271264E-2</v>
      </c>
      <c r="N43" s="1">
        <f t="shared" si="0"/>
        <v>114.80899415588379</v>
      </c>
      <c r="O43" s="1">
        <f t="shared" si="1"/>
        <v>51.999998817443853</v>
      </c>
      <c r="P43" s="4" t="str">
        <f t="shared" si="4"/>
        <v>SrH2</v>
      </c>
      <c r="Q43" s="1">
        <f t="shared" si="2"/>
        <v>-833.84995312500007</v>
      </c>
      <c r="R43" s="1">
        <f t="shared" si="3"/>
        <v>-180.00000726318359</v>
      </c>
      <c r="T43" s="1">
        <f t="shared" si="5"/>
        <v>75.588110878341297</v>
      </c>
      <c r="U43" s="1">
        <f t="shared" si="6"/>
        <v>43.999923372561774</v>
      </c>
      <c r="W43" s="8">
        <f t="shared" si="7"/>
        <v>8.6253199617076143E-2</v>
      </c>
      <c r="X43" s="8">
        <f t="shared" si="8"/>
        <v>4.5658699422271264E-2</v>
      </c>
    </row>
    <row r="44" spans="1:24">
      <c r="A44" s="4" t="s">
        <v>202</v>
      </c>
      <c r="B44" s="4">
        <v>1</v>
      </c>
      <c r="C44" s="1" cm="1">
        <f t="array" ref="C44">_xll.H($A44,25)/$B44</f>
        <v>-580.59997167968754</v>
      </c>
      <c r="D44" s="1" cm="1">
        <f t="array" ref="D44">_xll.S($A44,25)/$B44</f>
        <v>131.08000329589845</v>
      </c>
      <c r="E44" s="1" cm="1">
        <f t="array" ref="E44">_xll.CP($A44,25)/$B44</f>
        <v>93.199739476227492</v>
      </c>
      <c r="F44" s="8" cm="1">
        <f t="array" ref="F44">IF(_xll.DE(A44)&gt;0,_xll.MW(A44)/(602.2*_xll.DE(A44)),"")/$B44</f>
        <v>8.7069910328794409E-2</v>
      </c>
      <c r="H44" s="4" t="s">
        <v>1674</v>
      </c>
      <c r="I44" s="1" t="e" cm="1">
        <f t="array" ref="I44">_xll.H($H44,25)/$B44</f>
        <v>#VALUE!</v>
      </c>
      <c r="J44" s="1" t="e" cm="1">
        <f t="array" ref="J44">_xll.S($H44,25)/$B44</f>
        <v>#VALUE!</v>
      </c>
      <c r="K44" s="1" t="e" cm="1">
        <f t="array" ref="K44">_xll.CP($H44,25)/$B44</f>
        <v>#VALUE!</v>
      </c>
      <c r="L44" s="8" t="e" cm="1">
        <f t="array" ref="L44">IF(_xll.DE(H44)&gt;0,_xll.MW(H44)/(602.2*_xll.DE(H44)),"")/$B44</f>
        <v>#VALUE!</v>
      </c>
      <c r="N44" s="1" t="str">
        <f t="shared" si="0"/>
        <v/>
      </c>
      <c r="O44" s="1" t="str">
        <f t="shared" si="1"/>
        <v/>
      </c>
      <c r="P44" s="4" t="str">
        <f t="shared" si="4"/>
        <v>VH3</v>
      </c>
      <c r="Q44" s="1" t="str">
        <f t="shared" si="2"/>
        <v/>
      </c>
      <c r="R44" s="1" t="str">
        <f t="shared" si="3"/>
        <v/>
      </c>
      <c r="T44" s="1" t="str">
        <f t="shared" si="5"/>
        <v/>
      </c>
      <c r="U44" s="1" t="str">
        <f t="shared" si="6"/>
        <v/>
      </c>
      <c r="W44" s="8" t="str">
        <f t="shared" si="7"/>
        <v/>
      </c>
      <c r="X44" s="8" t="str">
        <f t="shared" si="8"/>
        <v/>
      </c>
    </row>
    <row r="45" spans="1:24">
      <c r="A45" s="4" t="s">
        <v>318</v>
      </c>
      <c r="B45" s="4">
        <v>1</v>
      </c>
      <c r="C45" s="1" cm="1">
        <f t="array" ref="C45">_xll.H($A45,25)/$B45</f>
        <v>-935.40005615234384</v>
      </c>
      <c r="D45" s="1" cm="1">
        <f t="array" ref="D45">_xll.S($A45,25)/$B45</f>
        <v>143.92998944091798</v>
      </c>
      <c r="E45" s="1" cm="1">
        <f t="array" ref="E45">_xll.CP($A45,25)/$B45</f>
        <v>106.93894193876847</v>
      </c>
      <c r="F45" s="8" cm="1">
        <f t="array" ref="F45">IF(_xll.DE(A45)&gt;0,_xll.MW(A45)/(602.2*_xll.DE(A45)),"")/$B45</f>
        <v>8.7723000346085309E-2</v>
      </c>
      <c r="H45" s="4" t="s">
        <v>1734</v>
      </c>
      <c r="I45" s="1" t="e" cm="1">
        <f t="array" ref="I45">_xll.H($H45,25)/$B45</f>
        <v>#VALUE!</v>
      </c>
      <c r="J45" s="1" t="e" cm="1">
        <f t="array" ref="J45">_xll.S($H45,25)/$B45</f>
        <v>#VALUE!</v>
      </c>
      <c r="K45" s="1" t="e" cm="1">
        <f t="array" ref="K45">_xll.CP($H45,25)/$B45</f>
        <v>#VALUE!</v>
      </c>
      <c r="L45" s="8" t="e" cm="1">
        <f t="array" ref="L45">IF(_xll.DE(H45)&gt;0,_xll.MW(H45)/(602.2*_xll.DE(H45)),"")/$B45</f>
        <v>#VALUE!</v>
      </c>
      <c r="N45" s="1" t="str">
        <f t="shared" si="0"/>
        <v/>
      </c>
      <c r="O45" s="1" t="str">
        <f t="shared" si="1"/>
        <v/>
      </c>
      <c r="P45" s="4" t="str">
        <f t="shared" si="4"/>
        <v>EuH3</v>
      </c>
      <c r="Q45" s="1" t="str">
        <f t="shared" si="2"/>
        <v/>
      </c>
      <c r="R45" s="1" t="str">
        <f t="shared" si="3"/>
        <v/>
      </c>
      <c r="T45" s="1" t="str">
        <f t="shared" si="5"/>
        <v/>
      </c>
      <c r="U45" s="1" t="str">
        <f t="shared" si="6"/>
        <v/>
      </c>
      <c r="W45" s="8" t="str">
        <f t="shared" si="7"/>
        <v/>
      </c>
      <c r="X45" s="8" t="str">
        <f t="shared" si="8"/>
        <v/>
      </c>
    </row>
    <row r="46" spans="1:24">
      <c r="A46" s="1" t="s">
        <v>183</v>
      </c>
      <c r="B46" s="4">
        <v>1</v>
      </c>
      <c r="C46" s="1" cm="1">
        <f t="array" ref="C46">_xll.H($A46,25)/$B46</f>
        <v>-855.19999804687495</v>
      </c>
      <c r="D46" s="1" cm="1">
        <f t="array" ref="D46">_xll.S($A46,25)/$B46</f>
        <v>123.66649266052249</v>
      </c>
      <c r="E46" s="1" cm="1">
        <f t="array" ref="E46">_xll.CP($A46,25)/$B46</f>
        <v>75.064728879187584</v>
      </c>
      <c r="F46" s="8" cm="1">
        <f t="array" ref="F46">IF(_xll.DE(A46)&gt;0,_xll.MW(A46)/(602.2*_xll.DE(A46)),"")/$B46</f>
        <v>8.8663360374370684E-2</v>
      </c>
      <c r="H46" s="1" t="s">
        <v>1675</v>
      </c>
      <c r="I46" s="1" cm="1">
        <f t="array" ref="I46">_xll.H($H46,25)/$B46</f>
        <v>-190.07910531616213</v>
      </c>
      <c r="J46" s="1" cm="1">
        <f t="array" ref="J46">_xll.S($H46,25)/$B46</f>
        <v>62.998488670349126</v>
      </c>
      <c r="K46" s="1" cm="1">
        <f t="array" ref="K46">_xll.CP($H46,25)/$B46</f>
        <v>45.997102353403342</v>
      </c>
      <c r="L46" s="8" cm="1">
        <f t="array" ref="L46">IF(_xll.DE(H46)&gt;0,_xll.MW(H46)/(602.2*_xll.DE(H46)),"")/$B46</f>
        <v>5.5622527140495488E-2</v>
      </c>
      <c r="N46" s="1">
        <f t="shared" si="0"/>
        <v>123.66649266052249</v>
      </c>
      <c r="O46" s="1">
        <f t="shared" si="1"/>
        <v>62.998488670349126</v>
      </c>
      <c r="P46" s="4" t="str">
        <f t="shared" si="4"/>
        <v>BaH2</v>
      </c>
      <c r="Q46" s="1">
        <f t="shared" si="2"/>
        <v>-855.19999804687495</v>
      </c>
      <c r="R46" s="1">
        <f t="shared" si="3"/>
        <v>-190.07910531616213</v>
      </c>
      <c r="T46" s="1">
        <f t="shared" si="5"/>
        <v>75.064728879187584</v>
      </c>
      <c r="U46" s="1">
        <f t="shared" si="6"/>
        <v>45.997102353403342</v>
      </c>
      <c r="W46" s="8">
        <f t="shared" si="7"/>
        <v>8.8663360374370684E-2</v>
      </c>
      <c r="X46" s="8">
        <f t="shared" si="8"/>
        <v>5.5622527140495488E-2</v>
      </c>
    </row>
    <row r="47" spans="1:24">
      <c r="A47" s="4" t="s">
        <v>317</v>
      </c>
      <c r="B47" s="4">
        <v>1</v>
      </c>
      <c r="C47" s="1" cm="1">
        <f t="array" ref="C47">_xll.H($A47,25)/$B47</f>
        <v>-424.03578466796876</v>
      </c>
      <c r="D47" s="1" cm="1">
        <f t="array" ref="D47">_xll.S($A47,25)/$B47</f>
        <v>158.15500527954103</v>
      </c>
      <c r="E47" s="1" cm="1">
        <f t="array" ref="E47">_xll.CP($A47,25)/$B47</f>
        <v>94.995934850928549</v>
      </c>
      <c r="F47" s="8" cm="1">
        <f t="array" ref="F47">IF(_xll.DE(A47)&gt;0,_xll.MW(A47)/(602.2*_xll.DE(A47)),"")/$B47</f>
        <v>8.9826163019075311E-2</v>
      </c>
      <c r="H47" s="4" t="s">
        <v>1676</v>
      </c>
      <c r="I47" s="1" t="e" cm="1">
        <f t="array" ref="I47">_xll.H($H47,25)/$B47</f>
        <v>#VALUE!</v>
      </c>
      <c r="J47" s="1" t="e" cm="1">
        <f t="array" ref="J47">_xll.S($H47,25)/$B47</f>
        <v>#VALUE!</v>
      </c>
      <c r="K47" s="1" t="e" cm="1">
        <f t="array" ref="K47">_xll.CP($H47,25)/$B47</f>
        <v>#VALUE!</v>
      </c>
      <c r="L47" s="8" t="e" cm="1">
        <f t="array" ref="L47">IF(_xll.DE(H47)&gt;0,_xll.MW(H47)/(602.2*_xll.DE(H47)),"")/$B47</f>
        <v>#VALUE!</v>
      </c>
      <c r="N47" s="1" t="str">
        <f t="shared" si="0"/>
        <v/>
      </c>
      <c r="O47" s="1" t="str">
        <f t="shared" si="1"/>
        <v/>
      </c>
      <c r="P47" s="4" t="str">
        <f t="shared" si="4"/>
        <v>MoH3</v>
      </c>
      <c r="Q47" s="1" t="str">
        <f t="shared" si="2"/>
        <v/>
      </c>
      <c r="R47" s="1" t="str">
        <f t="shared" si="3"/>
        <v/>
      </c>
      <c r="T47" s="1" t="str">
        <f t="shared" si="5"/>
        <v/>
      </c>
      <c r="U47" s="1" t="str">
        <f t="shared" si="6"/>
        <v/>
      </c>
      <c r="W47" s="8" t="str">
        <f t="shared" si="7"/>
        <v/>
      </c>
      <c r="X47" s="8" t="str">
        <f t="shared" si="8"/>
        <v/>
      </c>
    </row>
    <row r="48" spans="1:24">
      <c r="A48" s="4" t="s">
        <v>347</v>
      </c>
      <c r="B48" s="4">
        <v>1</v>
      </c>
      <c r="C48" s="1" cm="1">
        <f t="array" ref="C48">_xll.H($A48,25)/$B48</f>
        <v>-544.40003381347663</v>
      </c>
      <c r="D48" s="1" cm="1">
        <f t="array" ref="D48">_xll.S($A48,25)/$B48</f>
        <v>122.90000430297852</v>
      </c>
      <c r="E48" s="1" cm="1">
        <f t="array" ref="E48">_xll.CP($A48,25)/$B48</f>
        <v>91.800324266529927</v>
      </c>
      <c r="F48" s="8" cm="1">
        <f t="array" ref="F48">IF(_xll.DE(A48)&gt;0,_xll.MW(A48)/(602.2*_xll.DE(A48)),"")/$B48</f>
        <v>9.162403724924495E-2</v>
      </c>
      <c r="H48" s="4" t="s">
        <v>1677</v>
      </c>
      <c r="I48" s="1" t="e" cm="1">
        <f t="array" ref="I48">_xll.H($H48,25)/$B48</f>
        <v>#VALUE!</v>
      </c>
      <c r="J48" s="1" t="e" cm="1">
        <f t="array" ref="J48">_xll.S($H48,25)/$B48</f>
        <v>#VALUE!</v>
      </c>
      <c r="K48" s="1" t="e" cm="1">
        <f t="array" ref="K48">_xll.CP($H48,25)/$B48</f>
        <v>#VALUE!</v>
      </c>
      <c r="L48" s="8" t="e" cm="1">
        <f t="array" ref="L48">IF(_xll.DE(H48)&gt;0,_xll.MW(H48)/(602.2*_xll.DE(H48)),"")/$B48</f>
        <v>#VALUE!</v>
      </c>
      <c r="N48" s="1" t="str">
        <f t="shared" si="0"/>
        <v/>
      </c>
      <c r="O48" s="1" t="str">
        <f t="shared" si="1"/>
        <v/>
      </c>
      <c r="P48" s="4" t="str">
        <f t="shared" si="4"/>
        <v>CrH3</v>
      </c>
      <c r="Q48" s="1" t="str">
        <f t="shared" si="2"/>
        <v/>
      </c>
      <c r="R48" s="1" t="str">
        <f t="shared" si="3"/>
        <v/>
      </c>
      <c r="T48" s="1" t="str">
        <f t="shared" si="5"/>
        <v/>
      </c>
      <c r="U48" s="1" t="str">
        <f t="shared" si="6"/>
        <v/>
      </c>
      <c r="W48" s="8" t="str">
        <f t="shared" si="7"/>
        <v/>
      </c>
      <c r="X48" s="8" t="str">
        <f t="shared" si="8"/>
        <v/>
      </c>
    </row>
    <row r="49" spans="1:24">
      <c r="A49" s="4" t="s">
        <v>291</v>
      </c>
      <c r="B49" s="4">
        <v>1</v>
      </c>
      <c r="C49" s="1" cm="1">
        <f t="array" ref="C49">_xll.H($A49,25)/$B49</f>
        <v>-530.00000897216796</v>
      </c>
      <c r="D49" s="1" cm="1">
        <f t="array" ref="D49">_xll.S($A49,25)/$B49</f>
        <v>142.00000643920899</v>
      </c>
      <c r="E49" s="1" cm="1">
        <f t="array" ref="E49">_xll.CP($A49,25)/$B49</f>
        <v>100.00137586032798</v>
      </c>
      <c r="F49" s="8" cm="1">
        <f t="array" ref="F49">IF(_xll.DE(A49)&gt;0,_xll.MW(A49)/(602.2*_xll.DE(A49)),"")/$B49</f>
        <v>9.1820408502158751E-2</v>
      </c>
      <c r="H49" s="4" t="s">
        <v>1678</v>
      </c>
      <c r="I49" s="1" t="e" cm="1">
        <f t="array" ref="I49">_xll.H($H49,25)/$B49</f>
        <v>#VALUE!</v>
      </c>
      <c r="J49" s="1" t="e" cm="1">
        <f t="array" ref="J49">_xll.S($H49,25)/$B49</f>
        <v>#VALUE!</v>
      </c>
      <c r="K49" s="1" t="e" cm="1">
        <f t="array" ref="K49">_xll.CP($H49,25)/$B49</f>
        <v>#VALUE!</v>
      </c>
      <c r="L49" s="8" t="e" cm="1">
        <f t="array" ref="L49">IF(_xll.DE(H49)&gt;0,_xll.MW(H49)/(602.2*_xll.DE(H49)),"")/$B49</f>
        <v>#VALUE!</v>
      </c>
      <c r="N49" s="1" t="str">
        <f t="shared" si="0"/>
        <v/>
      </c>
      <c r="O49" s="1" t="str">
        <f t="shared" si="1"/>
        <v/>
      </c>
      <c r="P49" s="4" t="str">
        <f t="shared" si="4"/>
        <v>InH3</v>
      </c>
      <c r="Q49" s="1" t="str">
        <f t="shared" si="2"/>
        <v/>
      </c>
      <c r="R49" s="1" t="str">
        <f t="shared" si="3"/>
        <v/>
      </c>
      <c r="T49" s="1" t="str">
        <f t="shared" si="5"/>
        <v/>
      </c>
      <c r="U49" s="1" t="str">
        <f t="shared" si="6"/>
        <v/>
      </c>
      <c r="W49" s="8" t="str">
        <f t="shared" si="7"/>
        <v/>
      </c>
      <c r="X49" s="8" t="str">
        <f t="shared" si="8"/>
        <v/>
      </c>
    </row>
    <row r="50" spans="1:24">
      <c r="A50" s="4" t="s">
        <v>176</v>
      </c>
      <c r="B50" s="4">
        <v>1</v>
      </c>
      <c r="C50" s="1" cm="1">
        <f t="array" ref="C50">_xll.H($A50,25)/$B50</f>
        <v>-399.48830212402345</v>
      </c>
      <c r="D50" s="1" cm="1">
        <f t="array" ref="D50">_xll.S($A50,25)/$B50</f>
        <v>142.256</v>
      </c>
      <c r="E50" s="1" cm="1">
        <f t="array" ref="E50">_xll.CP($A50,25)/$B50</f>
        <v>96.941285388035723</v>
      </c>
      <c r="F50" s="8" cm="1">
        <f t="array" ref="F50">IF(_xll.DE(A50)&gt;0,_xll.MW(A50)/(602.2*_xll.DE(A50)),"")/$B50</f>
        <v>9.2944228588368843E-2</v>
      </c>
      <c r="H50" s="21" t="s">
        <v>1679</v>
      </c>
      <c r="I50" s="1" t="e" cm="1">
        <f t="array" ref="I50">_xll.H($H50,25)/$B50</f>
        <v>#VALUE!</v>
      </c>
      <c r="J50" s="1" t="e" cm="1">
        <f t="array" ref="J50">_xll.S($H50,25)/$B50</f>
        <v>#VALUE!</v>
      </c>
      <c r="K50" s="1" t="e" cm="1">
        <f t="array" ref="K50">_xll.CP($H50,25)/$B50</f>
        <v>#VALUE!</v>
      </c>
      <c r="L50" s="8" t="e" cm="1">
        <f t="array" ref="L50">IF(_xll.DE(H50)&gt;0,_xll.MW(H50)/(602.2*_xll.DE(H50)),"")/$B50</f>
        <v>#VALUE!</v>
      </c>
      <c r="N50" s="1" t="str">
        <f t="shared" si="0"/>
        <v/>
      </c>
      <c r="O50" s="1" t="str">
        <f t="shared" si="1"/>
        <v/>
      </c>
      <c r="P50" s="4" t="str">
        <f t="shared" si="4"/>
        <v>FeH3</v>
      </c>
      <c r="Q50" s="1" t="str">
        <f t="shared" si="2"/>
        <v/>
      </c>
      <c r="R50" s="1" t="str">
        <f t="shared" si="3"/>
        <v/>
      </c>
      <c r="T50" s="1" t="str">
        <f t="shared" si="5"/>
        <v/>
      </c>
      <c r="U50" s="1" t="str">
        <f t="shared" si="6"/>
        <v/>
      </c>
      <c r="W50" s="8" t="str">
        <f t="shared" si="7"/>
        <v/>
      </c>
      <c r="X50" s="8" t="str">
        <f t="shared" si="8"/>
        <v/>
      </c>
    </row>
    <row r="51" spans="1:24">
      <c r="A51" s="4" t="s">
        <v>397</v>
      </c>
      <c r="B51" s="4">
        <v>1</v>
      </c>
      <c r="C51" s="1" cm="1">
        <f t="array" ref="C51">_xll.H($A51,25)/$B51</f>
        <v>-961.09996459960939</v>
      </c>
      <c r="D51" s="1" cm="1">
        <f t="array" ref="D51">_xll.S($A51,25)/$B51</f>
        <v>159.4799981994629</v>
      </c>
      <c r="E51" s="1" cm="1">
        <f t="array" ref="E51">_xll.CP($A51,25)/$B51</f>
        <v>95.347701522962652</v>
      </c>
      <c r="F51" s="8" cm="1">
        <f t="array" ref="F51">IF(_xll.DE(A51)&gt;0,_xll.MW(A51)/(602.2*_xll.DE(A51)),"")/$B51</f>
        <v>9.3545774984685345E-2</v>
      </c>
      <c r="H51" s="4" t="s">
        <v>1680</v>
      </c>
      <c r="I51" s="1" t="e" cm="1">
        <f t="array" ref="I51">_xll.H($H51,25)/$B51</f>
        <v>#VALUE!</v>
      </c>
      <c r="J51" s="1" t="e" cm="1">
        <f t="array" ref="J51">_xll.S($H51,25)/$B51</f>
        <v>#VALUE!</v>
      </c>
      <c r="K51" s="1" t="e" cm="1">
        <f t="array" ref="K51">_xll.CP($H51,25)/$B51</f>
        <v>#VALUE!</v>
      </c>
      <c r="L51" s="8" t="e" cm="1">
        <f t="array" ref="L51">IF(_xll.DE(H51)&gt;0,_xll.MW(H51)/(602.2*_xll.DE(H51)),"")/$B51</f>
        <v>#VALUE!</v>
      </c>
      <c r="N51" s="1" t="str">
        <f t="shared" si="0"/>
        <v/>
      </c>
      <c r="O51" s="1" t="str">
        <f t="shared" si="1"/>
        <v/>
      </c>
      <c r="P51" s="4" t="str">
        <f t="shared" si="4"/>
        <v>YbH3</v>
      </c>
      <c r="Q51" s="1" t="str">
        <f t="shared" si="2"/>
        <v/>
      </c>
      <c r="R51" s="1" t="str">
        <f t="shared" si="3"/>
        <v/>
      </c>
      <c r="T51" s="1" t="str">
        <f t="shared" si="5"/>
        <v/>
      </c>
      <c r="U51" s="1" t="str">
        <f t="shared" si="6"/>
        <v/>
      </c>
      <c r="W51" s="8" t="str">
        <f t="shared" si="7"/>
        <v/>
      </c>
      <c r="X51" s="8" t="str">
        <f t="shared" si="8"/>
        <v/>
      </c>
    </row>
    <row r="52" spans="1:24">
      <c r="A52" s="4" t="s">
        <v>303</v>
      </c>
      <c r="B52" s="4">
        <v>1</v>
      </c>
      <c r="C52" s="1" cm="1">
        <f t="array" ref="C52">_xll.H($A52,25)/$B52</f>
        <v>-256.79999078369144</v>
      </c>
      <c r="D52" s="1" cm="1">
        <f t="array" ref="D52">_xll.S($A52,25)/$B52</f>
        <v>116.90000459289551</v>
      </c>
      <c r="E52" s="1" cm="1">
        <f t="array" ref="E52">_xll.CP($A52,25)/$B52</f>
        <v>85.842013047673589</v>
      </c>
      <c r="F52" s="8" cm="1">
        <f t="array" ref="F52">IF(_xll.DE(A52)&gt;0,_xll.MW(A52)/(602.2*_xll.DE(A52)),"")/$B52</f>
        <v>9.354880822359958E-2</v>
      </c>
      <c r="H52" s="4" t="s">
        <v>1681</v>
      </c>
      <c r="I52" s="1" t="e" cm="1">
        <f t="array" ref="I52">_xll.H($H52,25)/$B52</f>
        <v>#VALUE!</v>
      </c>
      <c r="J52" s="1" t="e" cm="1">
        <f t="array" ref="J52">_xll.S($H52,25)/$B52</f>
        <v>#VALUE!</v>
      </c>
      <c r="K52" s="1" t="e" cm="1">
        <f t="array" ref="K52">_xll.CP($H52,25)/$B52</f>
        <v>#VALUE!</v>
      </c>
      <c r="L52" s="8" t="e" cm="1">
        <f t="array" ref="L52">IF(_xll.DE(H52)&gt;0,_xll.MW(H52)/(602.2*_xll.DE(H52)),"")/$B52</f>
        <v>#VALUE!</v>
      </c>
      <c r="N52" s="1" t="str">
        <f t="shared" si="0"/>
        <v/>
      </c>
      <c r="O52" s="1" t="str">
        <f t="shared" si="1"/>
        <v/>
      </c>
      <c r="P52" s="4" t="str">
        <f t="shared" si="4"/>
        <v>IrH3</v>
      </c>
      <c r="Q52" s="1" t="str">
        <f t="shared" si="2"/>
        <v/>
      </c>
      <c r="R52" s="1" t="str">
        <f t="shared" si="3"/>
        <v/>
      </c>
      <c r="T52" s="1" t="str">
        <f t="shared" si="5"/>
        <v/>
      </c>
      <c r="U52" s="1" t="str">
        <f t="shared" si="6"/>
        <v/>
      </c>
      <c r="W52" s="8" t="str">
        <f t="shared" si="7"/>
        <v/>
      </c>
      <c r="X52" s="8" t="str">
        <f t="shared" si="8"/>
        <v/>
      </c>
    </row>
    <row r="53" spans="1:24">
      <c r="A53" s="1" t="s">
        <v>195</v>
      </c>
      <c r="B53" s="4">
        <v>1</v>
      </c>
      <c r="C53" s="1" cm="1">
        <f t="array" ref="C53">_xll.H($A53,25)/$B53</f>
        <v>-988.09996728515625</v>
      </c>
      <c r="D53" s="1" cm="1">
        <f t="array" ref="D53">_xll.S($A53,25)/$B53</f>
        <v>164.46999725341797</v>
      </c>
      <c r="E53" s="1" cm="1">
        <f t="array" ref="E53">_xll.CP($A53,25)/$B53</f>
        <v>97.685260675734099</v>
      </c>
      <c r="F53" s="8" cm="1">
        <f t="array" ref="F53">IF(_xll.DE(A53)&gt;0,_xll.MW(A53)/(602.2*_xll.DE(A53)),"")/$B53</f>
        <v>9.4062925800568506E-2</v>
      </c>
      <c r="H53" s="1" t="s">
        <v>1682</v>
      </c>
      <c r="I53" s="1" t="e" cm="1">
        <f t="array" ref="I53">_xll.H($H53,25)/$B53</f>
        <v>#VALUE!</v>
      </c>
      <c r="J53" s="1" t="e" cm="1">
        <f t="array" ref="J53">_xll.S($H53,25)/$B53</f>
        <v>#VALUE!</v>
      </c>
      <c r="K53" s="1" t="e" cm="1">
        <f t="array" ref="K53">_xll.CP($H53,25)/$B53</f>
        <v>#VALUE!</v>
      </c>
      <c r="L53" s="8" t="e" cm="1">
        <f t="array" ref="L53">IF(_xll.DE(H53)&gt;0,_xll.MW(H53)/(602.2*_xll.DE(H53)),"")/$B53</f>
        <v>#VALUE!</v>
      </c>
      <c r="N53" s="1" t="str">
        <f t="shared" si="0"/>
        <v/>
      </c>
      <c r="O53" s="1" t="str">
        <f t="shared" si="1"/>
        <v/>
      </c>
      <c r="P53" s="4" t="str">
        <f t="shared" si="4"/>
        <v>TmH3</v>
      </c>
      <c r="Q53" s="1" t="str">
        <f t="shared" si="2"/>
        <v/>
      </c>
      <c r="R53" s="1" t="str">
        <f t="shared" si="3"/>
        <v/>
      </c>
      <c r="T53" s="1" t="str">
        <f t="shared" si="5"/>
        <v/>
      </c>
      <c r="U53" s="1" t="str">
        <f t="shared" si="6"/>
        <v/>
      </c>
      <c r="W53" s="8" t="str">
        <f t="shared" si="7"/>
        <v/>
      </c>
      <c r="X53" s="8" t="str">
        <f t="shared" si="8"/>
        <v/>
      </c>
    </row>
    <row r="54" spans="1:24">
      <c r="A54" s="4" t="s">
        <v>240</v>
      </c>
      <c r="B54" s="4">
        <v>1</v>
      </c>
      <c r="C54" s="1" cm="1">
        <f t="array" ref="C54">_xll.H($A54,25)/$B54</f>
        <v>-194.19999673461913</v>
      </c>
      <c r="D54" s="1" cm="1">
        <f t="array" ref="D54">_xll.S($A54,25)/$B54</f>
        <v>246.91039404296876</v>
      </c>
      <c r="E54" s="1" cm="1">
        <f t="array" ref="E54">_xll.CP($A54,25)/$B54</f>
        <v>121.33999815368652</v>
      </c>
      <c r="F54" s="8" cm="1">
        <f t="array" ref="F54">IF(_xll.DE(A54)&gt;0,_xll.MW(A54)/(602.2*_xll.DE(A54)),"")/$B54</f>
        <v>9.5237742430913888E-2</v>
      </c>
      <c r="H54" s="4" t="s">
        <v>1735</v>
      </c>
      <c r="I54" s="1" t="e" cm="1">
        <f t="array" ref="I54">_xll.H($H54,25)/$B54</f>
        <v>#VALUE!</v>
      </c>
      <c r="J54" s="1" t="e" cm="1">
        <f t="array" ref="J54">_xll.S($H54,25)/$B54</f>
        <v>#VALUE!</v>
      </c>
      <c r="K54" s="1" t="e" cm="1">
        <f t="array" ref="K54">_xll.CP($H54,25)/$B54</f>
        <v>#VALUE!</v>
      </c>
      <c r="L54" s="8" t="e" cm="1">
        <f t="array" ref="L54">IF(_xll.DE(H54)&gt;0,_xll.MW(H54)/(602.2*_xll.DE(H54)),"")/$B54</f>
        <v>#VALUE!</v>
      </c>
      <c r="N54" s="1" t="str">
        <f t="shared" si="0"/>
        <v/>
      </c>
      <c r="O54" s="1" t="str">
        <f t="shared" si="1"/>
        <v/>
      </c>
      <c r="P54" s="4" t="str">
        <f t="shared" si="4"/>
        <v>PtH3</v>
      </c>
      <c r="Q54" s="1" t="str">
        <f t="shared" si="2"/>
        <v/>
      </c>
      <c r="R54" s="1" t="str">
        <f t="shared" si="3"/>
        <v/>
      </c>
      <c r="T54" s="1" t="str">
        <f t="shared" si="5"/>
        <v/>
      </c>
      <c r="U54" s="1" t="str">
        <f t="shared" si="6"/>
        <v/>
      </c>
      <c r="W54" s="8" t="str">
        <f t="shared" si="7"/>
        <v/>
      </c>
      <c r="X54" s="8" t="str">
        <f t="shared" si="8"/>
        <v/>
      </c>
    </row>
    <row r="55" spans="1:24">
      <c r="A55" s="4" t="s">
        <v>133</v>
      </c>
      <c r="B55" s="4">
        <v>1</v>
      </c>
      <c r="C55" s="1" cm="1">
        <f t="array" ref="C55">_xll.H($A55,25)/$B55</f>
        <v>-1025.3000660400392</v>
      </c>
      <c r="D55" s="1" cm="1">
        <f t="array" ref="D55">_xll.S($A55,25)/$B55</f>
        <v>150.20598944091796</v>
      </c>
      <c r="E55" s="1" cm="1">
        <f t="array" ref="E55">_xll.CP($A55,25)/$B55</f>
        <v>108.9706255250526</v>
      </c>
      <c r="F55" s="8" cm="1">
        <f t="array" ref="F55">IF(_xll.DE(A55)&gt;0,_xll.MW(A55)/(602.2*_xll.DE(A55)),"")/$B55</f>
        <v>9.5583383276360498E-2</v>
      </c>
      <c r="H55" s="4" t="s">
        <v>1683</v>
      </c>
      <c r="I55" s="1" t="e" cm="1">
        <f t="array" ref="I55">_xll.H($H55,25)/$B55</f>
        <v>#VALUE!</v>
      </c>
      <c r="J55" s="1" t="e" cm="1">
        <f t="array" ref="J55">_xll.S($H55,25)/$B55</f>
        <v>#VALUE!</v>
      </c>
      <c r="K55" s="1" t="e" cm="1">
        <f t="array" ref="K55">_xll.CP($H55,25)/$B55</f>
        <v>#VALUE!</v>
      </c>
      <c r="L55" s="8" t="e" cm="1">
        <f t="array" ref="L55">IF(_xll.DE(H55)&gt;0,_xll.MW(H55)/(602.2*_xll.DE(H55)),"")/$B55</f>
        <v>#VALUE!</v>
      </c>
      <c r="N55" s="1" t="str">
        <f t="shared" si="0"/>
        <v/>
      </c>
      <c r="O55" s="1" t="str">
        <f t="shared" si="1"/>
        <v/>
      </c>
      <c r="P55" s="4" t="str">
        <f t="shared" si="4"/>
        <v>SmH3</v>
      </c>
      <c r="Q55" s="1" t="str">
        <f t="shared" si="2"/>
        <v/>
      </c>
      <c r="R55" s="1" t="str">
        <f t="shared" si="3"/>
        <v/>
      </c>
      <c r="T55" s="1" t="str">
        <f t="shared" si="5"/>
        <v/>
      </c>
      <c r="U55" s="1" t="str">
        <f t="shared" si="6"/>
        <v/>
      </c>
      <c r="W55" s="8" t="str">
        <f t="shared" si="7"/>
        <v/>
      </c>
      <c r="X55" s="8" t="str">
        <f t="shared" si="8"/>
        <v/>
      </c>
    </row>
    <row r="56" spans="1:24">
      <c r="A56" s="4" t="s">
        <v>256</v>
      </c>
      <c r="B56" s="4">
        <v>1</v>
      </c>
      <c r="C56" s="1" cm="1">
        <f t="array" ref="C56">_xll.H($A56,25)/$B56</f>
        <v>-879.47678723144531</v>
      </c>
      <c r="D56" s="1" cm="1">
        <f t="array" ref="D56">_xll.S($A56,25)/$B56</f>
        <v>158.99200000000002</v>
      </c>
      <c r="E56" s="1" cm="1">
        <f t="array" ref="E56">_xll.CP($A56,25)/$B56</f>
        <v>119.82003971861337</v>
      </c>
      <c r="F56" s="8" cm="1">
        <f t="array" ref="F56">IF(_xll.DE(A56)&gt;0,_xll.MW(A56)/(602.2*_xll.DE(A56)),"")/$B56</f>
        <v>9.6092449702531335E-2</v>
      </c>
      <c r="H56" s="4" t="s">
        <v>1806</v>
      </c>
      <c r="I56" s="1" t="e" cm="1">
        <f t="array" ref="I56">_xll.H($H56,25)/$B56</f>
        <v>#VALUE!</v>
      </c>
      <c r="J56" s="1" t="e" cm="1">
        <f t="array" ref="J56">_xll.S($H56,25)/$B56</f>
        <v>#VALUE!</v>
      </c>
      <c r="K56" s="1" t="e" cm="1">
        <f t="array" ref="K56">_xll.CP($H56,25)/$B56</f>
        <v>#VALUE!</v>
      </c>
      <c r="L56" s="8" t="e" cm="1">
        <f t="array" ref="L56">IF(_xll.DE(H56)&gt;0,_xll.MW(H56)/(602.2*_xll.DE(H56)),"")/$B56</f>
        <v>#VALUE!</v>
      </c>
      <c r="N56" s="1" t="str">
        <f t="shared" si="0"/>
        <v/>
      </c>
      <c r="O56" s="1" t="str">
        <f t="shared" si="1"/>
        <v/>
      </c>
      <c r="P56" s="4" t="str">
        <f t="shared" si="4"/>
        <v>NbOH3</v>
      </c>
      <c r="Q56" s="1" t="str">
        <f t="shared" si="2"/>
        <v/>
      </c>
      <c r="R56" s="1" t="str">
        <f t="shared" si="3"/>
        <v/>
      </c>
      <c r="T56" s="1" t="str">
        <f t="shared" si="5"/>
        <v/>
      </c>
      <c r="U56" s="1" t="str">
        <f t="shared" si="6"/>
        <v/>
      </c>
      <c r="W56" s="8" t="str">
        <f t="shared" si="7"/>
        <v/>
      </c>
      <c r="X56" s="8" t="str">
        <f t="shared" si="8"/>
        <v/>
      </c>
    </row>
    <row r="57" spans="1:24">
      <c r="A57" s="4" t="s">
        <v>298</v>
      </c>
      <c r="B57" s="4">
        <v>1</v>
      </c>
      <c r="C57" s="1" cm="1">
        <f t="array" ref="C57">_xll.H($A57,25)/$B57</f>
        <v>-1018.1999835205079</v>
      </c>
      <c r="D57" s="1" cm="1">
        <f t="array" ref="D57">_xll.S($A57,25)/$B57</f>
        <v>151.46099472045898</v>
      </c>
      <c r="E57" s="1" cm="1">
        <f t="array" ref="E57">_xll.CP($A57,25)/$B57</f>
        <v>98.246181306362672</v>
      </c>
      <c r="F57" s="8" cm="1">
        <f t="array" ref="F57">IF(_xll.DE(A57)&gt;0,_xll.MW(A57)/(602.2*_xll.DE(A57)),"")/$B57</f>
        <v>9.6845857634241084E-2</v>
      </c>
      <c r="H57" s="4" t="s">
        <v>1684</v>
      </c>
      <c r="I57" s="1" t="e" cm="1">
        <f t="array" ref="I57">_xll.H($H57,25)/$B57</f>
        <v>#VALUE!</v>
      </c>
      <c r="J57" s="1" t="e" cm="1">
        <f t="array" ref="J57">_xll.S($H57,25)/$B57</f>
        <v>#VALUE!</v>
      </c>
      <c r="K57" s="1" t="e" cm="1">
        <f t="array" ref="K57">_xll.CP($H57,25)/$B57</f>
        <v>#VALUE!</v>
      </c>
      <c r="L57" s="8" t="e" cm="1">
        <f t="array" ref="L57">IF(_xll.DE(H57)&gt;0,_xll.MW(H57)/(602.2*_xll.DE(H57)),"")/$B57</f>
        <v>#VALUE!</v>
      </c>
      <c r="N57" s="1" t="str">
        <f t="shared" si="0"/>
        <v/>
      </c>
      <c r="O57" s="1" t="str">
        <f t="shared" si="1"/>
        <v/>
      </c>
      <c r="P57" s="4" t="str">
        <f t="shared" si="4"/>
        <v>GdH3</v>
      </c>
      <c r="Q57" s="1" t="str">
        <f t="shared" si="2"/>
        <v/>
      </c>
      <c r="R57" s="1" t="str">
        <f t="shared" si="3"/>
        <v/>
      </c>
      <c r="T57" s="1" t="str">
        <f t="shared" si="5"/>
        <v/>
      </c>
      <c r="U57" s="1" t="str">
        <f t="shared" si="6"/>
        <v/>
      </c>
      <c r="W57" s="8" t="str">
        <f t="shared" si="7"/>
        <v/>
      </c>
      <c r="X57" s="8" t="str">
        <f t="shared" si="8"/>
        <v/>
      </c>
    </row>
    <row r="58" spans="1:24">
      <c r="A58" s="4" t="s">
        <v>414</v>
      </c>
      <c r="B58" s="4">
        <v>1</v>
      </c>
      <c r="C58" s="1" cm="1">
        <f t="array" ref="C58">_xll.H($A58,25)/$B58</f>
        <v>-721.70003442382813</v>
      </c>
      <c r="D58" s="1" cm="1">
        <f t="array" ref="D58">_xll.S($A58,25)/$B58</f>
        <v>139.69999072265625</v>
      </c>
      <c r="E58" s="1" cm="1">
        <f t="array" ref="E58">_xll.CP($A58,25)/$B58</f>
        <v>97.150117678513482</v>
      </c>
      <c r="F58" s="8" cm="1">
        <f t="array" ref="F58">IF(_xll.DE(A58)&gt;0,_xll.MW(A58)/(602.2*_xll.DE(A58)),"")/$B58</f>
        <v>9.7009194740251409E-2</v>
      </c>
      <c r="H58" s="4" t="s">
        <v>1685</v>
      </c>
      <c r="I58" s="1" t="e" cm="1">
        <f t="array" ref="I58">_xll.H($H58,25)/$B58</f>
        <v>#VALUE!</v>
      </c>
      <c r="J58" s="1" t="e" cm="1">
        <f t="array" ref="J58">_xll.S($H58,25)/$B58</f>
        <v>#VALUE!</v>
      </c>
      <c r="K58" s="1" t="e" cm="1">
        <f t="array" ref="K58">_xll.CP($H58,25)/$B58</f>
        <v>#VALUE!</v>
      </c>
      <c r="L58" s="8" t="e" cm="1">
        <f t="array" ref="L58">IF(_xll.DE(H58)&gt;0,_xll.MW(H58)/(602.2*_xll.DE(H58)),"")/$B58</f>
        <v>#VALUE!</v>
      </c>
      <c r="N58" s="1" t="str">
        <f t="shared" si="0"/>
        <v/>
      </c>
      <c r="O58" s="1" t="str">
        <f t="shared" si="1"/>
        <v/>
      </c>
      <c r="P58" s="4" t="str">
        <f t="shared" si="4"/>
        <v>TiH3</v>
      </c>
      <c r="Q58" s="1" t="str">
        <f t="shared" si="2"/>
        <v/>
      </c>
      <c r="R58" s="1" t="str">
        <f t="shared" si="3"/>
        <v/>
      </c>
      <c r="T58" s="1" t="str">
        <f t="shared" si="5"/>
        <v/>
      </c>
      <c r="U58" s="1" t="str">
        <f t="shared" si="6"/>
        <v/>
      </c>
      <c r="W58" s="8" t="str">
        <f t="shared" si="7"/>
        <v/>
      </c>
      <c r="X58" s="8" t="str">
        <f t="shared" si="8"/>
        <v/>
      </c>
    </row>
    <row r="59" spans="1:24">
      <c r="A59" s="4" t="s">
        <v>389</v>
      </c>
      <c r="B59" s="4">
        <v>1</v>
      </c>
      <c r="C59" s="1" cm="1">
        <f t="array" ref="C59">_xll.H($A59,25)/$B59</f>
        <v>-974.40001037597665</v>
      </c>
      <c r="D59" s="1" cm="1">
        <f t="array" ref="D59">_xll.S($A59,25)/$B59</f>
        <v>166.0999990234375</v>
      </c>
      <c r="E59" s="1" cm="1">
        <f t="array" ref="E59">_xll.CP($A59,25)/$B59</f>
        <v>0</v>
      </c>
      <c r="F59" s="8" cm="1">
        <f t="array" ref="F59">IF(_xll.DE(A59)&gt;0,_xll.MW(A59)/(602.2*_xll.DE(A59)),"")/$B59</f>
        <v>9.8618513999753077E-2</v>
      </c>
      <c r="H59" s="4" t="s">
        <v>1807</v>
      </c>
      <c r="I59" s="1" t="e" cm="1">
        <f t="array" ref="I59">_xll.H($H59,25)/$B59</f>
        <v>#VALUE!</v>
      </c>
      <c r="J59" s="1" t="e" cm="1">
        <f t="array" ref="J59">_xll.S($H59,25)/$B59</f>
        <v>#VALUE!</v>
      </c>
      <c r="K59" s="1" t="e" cm="1">
        <f t="array" ref="K59">_xll.CP($H59,25)/$B59</f>
        <v>#VALUE!</v>
      </c>
      <c r="L59" s="8" t="e" cm="1">
        <f t="array" ref="L59">IF(_xll.DE(H59)&gt;0,_xll.MW(H59)/(602.2*_xll.DE(H59)),"")/$B59</f>
        <v>#VALUE!</v>
      </c>
      <c r="N59" s="1" t="str">
        <f t="shared" si="0"/>
        <v/>
      </c>
      <c r="O59" s="1" t="str">
        <f t="shared" si="1"/>
        <v/>
      </c>
      <c r="P59" s="4" t="str">
        <f t="shared" si="4"/>
        <v>CmH3</v>
      </c>
      <c r="Q59" s="1" t="str">
        <f t="shared" si="2"/>
        <v/>
      </c>
      <c r="R59" s="1" t="str">
        <f t="shared" si="3"/>
        <v/>
      </c>
      <c r="T59" s="1" t="str">
        <f t="shared" si="5"/>
        <v/>
      </c>
      <c r="U59" s="1" t="str">
        <f t="shared" si="6"/>
        <v/>
      </c>
      <c r="W59" s="8" t="str">
        <f t="shared" si="7"/>
        <v/>
      </c>
      <c r="X59" s="8" t="str">
        <f t="shared" si="8"/>
        <v/>
      </c>
    </row>
    <row r="60" spans="1:24">
      <c r="A60" s="4" t="s">
        <v>418</v>
      </c>
      <c r="B60" s="4">
        <v>1</v>
      </c>
      <c r="C60" s="1" cm="1">
        <f t="array" ref="C60">_xll.H($A60,25)/$B60</f>
        <v>-977.79995727539063</v>
      </c>
      <c r="D60" s="1" cm="1">
        <f t="array" ref="D60">_xll.S($A60,25)/$B60</f>
        <v>146.19999905395508</v>
      </c>
      <c r="E60" s="1" cm="1">
        <f t="array" ref="E60">_xll.CP($A60,25)/$B60</f>
        <v>102.99999635314941</v>
      </c>
      <c r="F60" s="8" cm="1">
        <f t="array" ref="F60">IF(_xll.DE(A60)&gt;0,_xll.MW(A60)/(602.2*_xll.DE(A60)),"")/$B60</f>
        <v>9.8830977729887456E-2</v>
      </c>
      <c r="H60" s="4" t="s">
        <v>1686</v>
      </c>
      <c r="I60" s="1" t="e" cm="1">
        <f t="array" ref="I60">_xll.H($H60,25)/$B60</f>
        <v>#VALUE!</v>
      </c>
      <c r="J60" s="1" t="e" cm="1">
        <f t="array" ref="J60">_xll.S($H60,25)/$B60</f>
        <v>#VALUE!</v>
      </c>
      <c r="K60" s="1" t="e" cm="1">
        <f t="array" ref="K60">_xll.CP($H60,25)/$B60</f>
        <v>#VALUE!</v>
      </c>
      <c r="L60" s="8" t="e" cm="1">
        <f t="array" ref="L60">IF(_xll.DE(H60)&gt;0,_xll.MW(H60)/(602.2*_xll.DE(H60)),"")/$B60</f>
        <v>#VALUE!</v>
      </c>
      <c r="N60" s="1" t="str">
        <f t="shared" si="0"/>
        <v/>
      </c>
      <c r="O60" s="1" t="str">
        <f t="shared" si="1"/>
        <v/>
      </c>
      <c r="P60" s="4" t="str">
        <f t="shared" si="4"/>
        <v>AmH3</v>
      </c>
      <c r="Q60" s="1" t="str">
        <f t="shared" si="2"/>
        <v/>
      </c>
      <c r="R60" s="1" t="str">
        <f t="shared" si="3"/>
        <v/>
      </c>
      <c r="T60" s="1" t="str">
        <f t="shared" si="5"/>
        <v/>
      </c>
      <c r="U60" s="1" t="str">
        <f t="shared" si="6"/>
        <v/>
      </c>
      <c r="W60" s="8" t="str">
        <f t="shared" si="7"/>
        <v/>
      </c>
      <c r="X60" s="8" t="str">
        <f t="shared" si="8"/>
        <v/>
      </c>
    </row>
    <row r="61" spans="1:24">
      <c r="A61" s="4" t="s">
        <v>5</v>
      </c>
      <c r="B61" s="4">
        <v>1</v>
      </c>
      <c r="C61" s="1" cm="1">
        <f t="array" ref="C61">_xll.H($A61,25)/$B61</f>
        <v>-606.60000500488286</v>
      </c>
      <c r="D61" s="1" cm="1">
        <f t="array" ref="D61">_xll.S($A61,25)/$B61</f>
        <v>74.89999864196777</v>
      </c>
      <c r="E61" s="1" cm="1">
        <f t="array" ref="E61">_xll.CP($A61,25)/$B61</f>
        <v>62.599955296270373</v>
      </c>
      <c r="F61" s="8" cm="1">
        <f t="array" ref="F61">IF(_xll.DE(A61)&gt;0,_xll.MW(A61)/(602.2*_xll.DE(A61)),"")/$B61</f>
        <v>9.8856420157865735E-2</v>
      </c>
      <c r="H61" s="4" t="s">
        <v>1808</v>
      </c>
      <c r="I61" s="1" t="e" cm="1">
        <f t="array" ref="I61">_xll.H($H61,25)/$B61</f>
        <v>#VALUE!</v>
      </c>
      <c r="J61" s="1" t="e" cm="1">
        <f t="array" ref="J61">_xll.S($H61,25)/$B61</f>
        <v>#VALUE!</v>
      </c>
      <c r="K61" s="1" t="e" cm="1">
        <f t="array" ref="K61">_xll.CP($H61,25)/$B61</f>
        <v>#VALUE!</v>
      </c>
      <c r="L61" s="8" t="e" cm="1">
        <f t="array" ref="L61">IF(_xll.DE(H61)&gt;0,_xll.MW(H61)/(602.2*_xll.DE(H61)),"")/$B61</f>
        <v>#VALUE!</v>
      </c>
      <c r="N61" s="1" t="str">
        <f t="shared" si="0"/>
        <v/>
      </c>
      <c r="O61" s="1" t="str">
        <f t="shared" si="1"/>
        <v/>
      </c>
      <c r="P61" s="4" t="str">
        <f t="shared" si="4"/>
        <v>VOH</v>
      </c>
      <c r="Q61" s="1" t="str">
        <f t="shared" si="2"/>
        <v/>
      </c>
      <c r="R61" s="1" t="str">
        <f t="shared" si="3"/>
        <v/>
      </c>
      <c r="T61" s="1" t="str">
        <f t="shared" si="5"/>
        <v/>
      </c>
      <c r="U61" s="1" t="str">
        <f t="shared" si="6"/>
        <v/>
      </c>
      <c r="W61" s="8" t="str">
        <f t="shared" si="7"/>
        <v/>
      </c>
      <c r="X61" s="8" t="str">
        <f t="shared" si="8"/>
        <v/>
      </c>
    </row>
    <row r="62" spans="1:24">
      <c r="A62" s="4" t="s">
        <v>15</v>
      </c>
      <c r="B62" s="4">
        <v>1</v>
      </c>
      <c r="C62" s="1" cm="1">
        <f t="array" ref="C62">_xll.H($A62,25)/$B62</f>
        <v>-804.50002563476562</v>
      </c>
      <c r="D62" s="1" cm="1">
        <f t="array" ref="D62">_xll.S($A62,25)/$B62</f>
        <v>122.58999975585938</v>
      </c>
      <c r="E62" s="1" cm="1">
        <f t="array" ref="E62">_xll.CP($A62,25)/$B62</f>
        <v>82.393838399999993</v>
      </c>
      <c r="F62" s="8" cm="1">
        <f t="array" ref="F62">IF(_xll.DE(A62)&gt;0,_xll.MW(A62)/(602.2*_xll.DE(A62)),"")/$B62</f>
        <v>9.9574368493865056E-2</v>
      </c>
      <c r="H62" s="4" t="s">
        <v>1809</v>
      </c>
      <c r="I62" s="1" t="e" cm="1">
        <f t="array" ref="I62">_xll.H($H62,25)/$B62</f>
        <v>#VALUE!</v>
      </c>
      <c r="J62" s="1" t="e" cm="1">
        <f t="array" ref="J62">_xll.S($H62,25)/$B62</f>
        <v>#VALUE!</v>
      </c>
      <c r="K62" s="1" t="e" cm="1">
        <f t="array" ref="K62">_xll.CP($H62,25)/$B62</f>
        <v>#VALUE!</v>
      </c>
      <c r="L62" s="8" t="e" cm="1">
        <f t="array" ref="L62">IF(_xll.DE(H62)&gt;0,_xll.MW(H62)/(602.2*_xll.DE(H62)),"")/$B62</f>
        <v>#VALUE!</v>
      </c>
      <c r="N62" s="1" t="str">
        <f t="shared" si="0"/>
        <v/>
      </c>
      <c r="O62" s="1" t="str">
        <f t="shared" si="1"/>
        <v/>
      </c>
      <c r="P62" s="4" t="str">
        <f t="shared" si="4"/>
        <v>SmH2</v>
      </c>
      <c r="Q62" s="1" t="str">
        <f t="shared" si="2"/>
        <v/>
      </c>
      <c r="R62" s="1" t="str">
        <f t="shared" si="3"/>
        <v/>
      </c>
      <c r="T62" s="1" t="str">
        <f t="shared" si="5"/>
        <v/>
      </c>
      <c r="U62" s="1" t="str">
        <f t="shared" si="6"/>
        <v/>
      </c>
      <c r="W62" s="8" t="str">
        <f t="shared" si="7"/>
        <v/>
      </c>
      <c r="X62" s="8" t="str">
        <f t="shared" si="8"/>
        <v/>
      </c>
    </row>
    <row r="63" spans="1:24">
      <c r="A63" s="4" t="s">
        <v>396</v>
      </c>
      <c r="B63" s="4">
        <v>1</v>
      </c>
      <c r="C63" s="1" cm="1">
        <f t="array" ref="C63">_xll.H($A63,25)/$B63</f>
        <v>-723.99997033691409</v>
      </c>
      <c r="D63" s="1" cm="1">
        <f t="array" ref="D63">_xll.S($A63,25)/$B63</f>
        <v>135.6000078125</v>
      </c>
      <c r="E63" s="1" cm="1">
        <f t="array" ref="E63">_xll.CP($A63,25)/$B63</f>
        <v>102.59695112005654</v>
      </c>
      <c r="F63" s="8" cm="1">
        <f t="array" ref="F63">IF(_xll.DE(A63)&gt;0,_xll.MW(A63)/(602.2*_xll.DE(A63)),"")/$B63</f>
        <v>9.9762503969650224E-2</v>
      </c>
      <c r="H63" s="4" t="s">
        <v>1810</v>
      </c>
      <c r="I63" s="1" t="e" cm="1">
        <f t="array" ref="I63">_xll.H($H63,25)/$B63</f>
        <v>#VALUE!</v>
      </c>
      <c r="J63" s="1" t="e" cm="1">
        <f t="array" ref="J63">_xll.S($H63,25)/$B63</f>
        <v>#VALUE!</v>
      </c>
      <c r="K63" s="1" t="e" cm="1">
        <f t="array" ref="K63">_xll.CP($H63,25)/$B63</f>
        <v>#VALUE!</v>
      </c>
      <c r="L63" s="8" t="e" cm="1">
        <f t="array" ref="L63">IF(_xll.DE(H63)&gt;0,_xll.MW(H63)/(602.2*_xll.DE(H63)),"")/$B63</f>
        <v>#VALUE!</v>
      </c>
      <c r="N63" s="1" t="str">
        <f t="shared" si="0"/>
        <v/>
      </c>
      <c r="O63" s="1" t="str">
        <f t="shared" si="1"/>
        <v/>
      </c>
      <c r="P63" s="4" t="str">
        <f t="shared" si="4"/>
        <v>MoH2O2</v>
      </c>
      <c r="Q63" s="1" t="str">
        <f t="shared" si="2"/>
        <v/>
      </c>
      <c r="R63" s="1" t="str">
        <f t="shared" si="3"/>
        <v/>
      </c>
      <c r="T63" s="1" t="str">
        <f t="shared" si="5"/>
        <v/>
      </c>
      <c r="U63" s="1" t="str">
        <f t="shared" si="6"/>
        <v/>
      </c>
      <c r="W63" s="8" t="str">
        <f t="shared" si="7"/>
        <v/>
      </c>
      <c r="X63" s="8" t="str">
        <f t="shared" si="8"/>
        <v/>
      </c>
    </row>
    <row r="64" spans="1:24">
      <c r="A64" s="1" t="s">
        <v>243</v>
      </c>
      <c r="B64" s="4">
        <v>1</v>
      </c>
      <c r="C64" s="1" cm="1">
        <f t="array" ref="C64">_xll.H($A64,25)/$B64</f>
        <v>-868.99999658203126</v>
      </c>
      <c r="D64" s="1" cm="1">
        <f t="array" ref="D64">_xll.S($A64,25)/$B64</f>
        <v>133.88800000000001</v>
      </c>
      <c r="E64" s="1" cm="1">
        <f t="array" ref="E64">_xll.CP($A64,25)/$B64</f>
        <v>80.229001225310327</v>
      </c>
      <c r="F64" s="8" cm="1">
        <f t="array" ref="F64">IF(_xll.DE(A64)&gt;0,_xll.MW(A64)/(602.2*_xll.DE(A64)),"")/$B64</f>
        <v>0.10041457264535711</v>
      </c>
      <c r="H64" s="1" t="s">
        <v>1687</v>
      </c>
      <c r="I64" s="1" cm="1">
        <f t="array" ref="I64">_xll.H($H64,25)/$B64</f>
        <v>-151.00059255981446</v>
      </c>
      <c r="J64" s="1" cm="1">
        <f t="array" ref="J64">_xll.S($H64,25)/$B64</f>
        <v>78.39980361938477</v>
      </c>
      <c r="K64" s="1" cm="1">
        <f t="array" ref="K64">_xll.CP($H64,25)/$B64</f>
        <v>44.798091064453125</v>
      </c>
      <c r="L64" s="8" t="e" cm="1">
        <f t="array" ref="L64">IF(_xll.DE(H64)&gt;0,_xll.MW(H64)/(602.2*_xll.DE(H64)),"")/$B64</f>
        <v>#VALUE!</v>
      </c>
      <c r="N64" s="1">
        <f t="shared" ref="N64:N127" si="9">IF(AND(ISNUMBER(D64),ISNUMBER(J64)),D64,"")</f>
        <v>133.88800000000001</v>
      </c>
      <c r="O64" s="1">
        <f t="shared" ref="O64:O127" si="10">IF(AND(ISNUMBER(D64),ISNUMBER(J64)),J64,"")</f>
        <v>78.39980361938477</v>
      </c>
      <c r="P64" s="4" t="str">
        <f t="shared" si="4"/>
        <v>RaH2</v>
      </c>
      <c r="Q64" s="1">
        <f t="shared" ref="Q64:Q127" si="11">IF(AND(ISNUMBER(C64),ISNUMBER(I64)),C64,"")</f>
        <v>-868.99999658203126</v>
      </c>
      <c r="R64" s="1">
        <f t="shared" ref="R64:R127" si="12">IF(AND(ISNUMBER(C64),ISNUMBER(I64)),I64,"")</f>
        <v>-151.00059255981446</v>
      </c>
      <c r="T64" s="1">
        <f t="shared" si="5"/>
        <v>80.229001225310327</v>
      </c>
      <c r="U64" s="1">
        <f t="shared" si="6"/>
        <v>44.798091064453125</v>
      </c>
      <c r="W64" s="8" t="str">
        <f t="shared" si="7"/>
        <v/>
      </c>
      <c r="X64" s="8" t="str">
        <f t="shared" si="8"/>
        <v/>
      </c>
    </row>
    <row r="65" spans="1:24">
      <c r="A65" s="4" t="s">
        <v>274</v>
      </c>
      <c r="B65" s="4">
        <v>1</v>
      </c>
      <c r="C65" s="1" cm="1">
        <f t="array" ref="C65">_xll.H($A65,25)/$B65</f>
        <v>-1040.9000477294921</v>
      </c>
      <c r="D65" s="1" cm="1">
        <f t="array" ref="D65">_xll.S($A65,25)/$B65</f>
        <v>153.42730426025392</v>
      </c>
      <c r="E65" s="1" cm="1">
        <f t="array" ref="E65">_xll.CP($A65,25)/$B65</f>
        <v>99.101989029354542</v>
      </c>
      <c r="F65" s="8" cm="1">
        <f t="array" ref="F65">IF(_xll.DE(A65)&gt;0,_xll.MW(A65)/(602.2*_xll.DE(A65)),"")/$B65</f>
        <v>0.10066339991442108</v>
      </c>
      <c r="H65" s="4" t="s">
        <v>1688</v>
      </c>
      <c r="I65" s="1" t="e" cm="1">
        <f t="array" ref="I65">_xll.H($H65,25)/$B65</f>
        <v>#VALUE!</v>
      </c>
      <c r="J65" s="1" t="e" cm="1">
        <f t="array" ref="J65">_xll.S($H65,25)/$B65</f>
        <v>#VALUE!</v>
      </c>
      <c r="K65" s="1" t="e" cm="1">
        <f t="array" ref="K65">_xll.CP($H65,25)/$B65</f>
        <v>#VALUE!</v>
      </c>
      <c r="L65" s="8" t="e" cm="1">
        <f t="array" ref="L65">IF(_xll.DE(H65)&gt;0,_xll.MW(H65)/(602.2*_xll.DE(H65)),"")/$B65</f>
        <v>#VALUE!</v>
      </c>
      <c r="N65" s="1" t="str">
        <f t="shared" si="9"/>
        <v/>
      </c>
      <c r="O65" s="1" t="str">
        <f t="shared" si="10"/>
        <v/>
      </c>
      <c r="P65" s="4" t="str">
        <f t="shared" ref="P65:P128" si="13">H65</f>
        <v>NdH3</v>
      </c>
      <c r="Q65" s="1" t="str">
        <f t="shared" si="11"/>
        <v/>
      </c>
      <c r="R65" s="1" t="str">
        <f t="shared" si="12"/>
        <v/>
      </c>
      <c r="T65" s="1" t="str">
        <f t="shared" ref="T65:T128" si="14">IF(AND(ISNUMBER(E65),ISNUMBER(K65)),E65,"")</f>
        <v/>
      </c>
      <c r="U65" s="1" t="str">
        <f t="shared" ref="U65:U128" si="15">IF(AND(ISNUMBER(E65),ISNUMBER(K65)),K65,"")</f>
        <v/>
      </c>
      <c r="W65" s="8" t="str">
        <f t="shared" ref="W65:W128" si="16">IF(AND(ISNUMBER(F65),ISNUMBER(L65)),F65,"")</f>
        <v/>
      </c>
      <c r="X65" s="8" t="str">
        <f t="shared" ref="X65:X128" si="17">IF(AND(ISNUMBER(F65),ISNUMBER(L65)),L65,"")</f>
        <v/>
      </c>
    </row>
    <row r="66" spans="1:24">
      <c r="A66" s="4" t="s">
        <v>244</v>
      </c>
      <c r="B66" s="4">
        <v>1</v>
      </c>
      <c r="C66" s="1" cm="1">
        <f t="array" ref="C66">_xll.H($A66,25)/$B66</f>
        <v>-264.002014251709</v>
      </c>
      <c r="D66" s="1" cm="1">
        <f t="array" ref="D66">_xll.S($A66,25)/$B66</f>
        <v>123.80040287780763</v>
      </c>
      <c r="E66" s="1" cm="1">
        <f t="array" ref="E66">_xll.CP($A66,25)/$B66</f>
        <v>92.379483234820498</v>
      </c>
      <c r="F66" s="8" cm="1">
        <f t="array" ref="F66">IF(_xll.DE(A66)&gt;0,_xll.MW(A66)/(602.2*_xll.DE(A66)),"")/$B66</f>
        <v>0.10100387404202874</v>
      </c>
      <c r="H66" s="4" t="s">
        <v>1689</v>
      </c>
      <c r="I66" s="1" t="e" cm="1">
        <f t="array" ref="I66">_xll.H($H66,25)/$B66</f>
        <v>#VALUE!</v>
      </c>
      <c r="J66" s="1" t="e" cm="1">
        <f t="array" ref="J66">_xll.S($H66,25)/$B66</f>
        <v>#VALUE!</v>
      </c>
      <c r="K66" s="1" t="e" cm="1">
        <f t="array" ref="K66">_xll.CP($H66,25)/$B66</f>
        <v>#VALUE!</v>
      </c>
      <c r="L66" s="8" t="e" cm="1">
        <f t="array" ref="L66">IF(_xll.DE(H66)&gt;0,_xll.MW(H66)/(602.2*_xll.DE(H66)),"")/$B66</f>
        <v>#VALUE!</v>
      </c>
      <c r="N66" s="1" t="str">
        <f t="shared" si="9"/>
        <v/>
      </c>
      <c r="O66" s="1" t="str">
        <f t="shared" si="10"/>
        <v/>
      </c>
      <c r="P66" s="4" t="str">
        <f t="shared" si="13"/>
        <v>ReH3</v>
      </c>
      <c r="Q66" s="1" t="str">
        <f t="shared" si="11"/>
        <v/>
      </c>
      <c r="R66" s="1" t="str">
        <f t="shared" si="12"/>
        <v/>
      </c>
      <c r="T66" s="1" t="str">
        <f t="shared" si="14"/>
        <v/>
      </c>
      <c r="U66" s="1" t="str">
        <f t="shared" si="15"/>
        <v/>
      </c>
      <c r="W66" s="8" t="str">
        <f t="shared" si="16"/>
        <v/>
      </c>
      <c r="X66" s="8" t="str">
        <f t="shared" si="17"/>
        <v/>
      </c>
    </row>
    <row r="67" spans="1:24">
      <c r="A67" s="4" t="s">
        <v>137</v>
      </c>
      <c r="B67" s="4">
        <v>1</v>
      </c>
      <c r="C67" s="1" cm="1">
        <f t="array" ref="C67">_xll.H($A67,25)/$B67</f>
        <v>-998.72085107421879</v>
      </c>
      <c r="D67" s="1" cm="1">
        <f t="array" ref="D67">_xll.S($A67,25)/$B67</f>
        <v>155.37999932861328</v>
      </c>
      <c r="E67" s="1" cm="1">
        <f t="array" ref="E67">_xll.CP($A67,25)/$B67</f>
        <v>98.299402969825906</v>
      </c>
      <c r="F67" s="8" cm="1">
        <f t="array" ref="F67">IF(_xll.DE(A67)&gt;0,_xll.MW(A67)/(602.2*_xll.DE(A67)),"")/$B67</f>
        <v>0.1012701916024287</v>
      </c>
      <c r="H67" s="4" t="s">
        <v>1690</v>
      </c>
      <c r="I67" s="1" t="e" cm="1">
        <f t="array" ref="I67">_xll.H($H67,25)/$B67</f>
        <v>#VALUE!</v>
      </c>
      <c r="J67" s="1" t="e" cm="1">
        <f t="array" ref="J67">_xll.S($H67,25)/$B67</f>
        <v>#VALUE!</v>
      </c>
      <c r="K67" s="1" t="e" cm="1">
        <f t="array" ref="K67">_xll.CP($H67,25)/$B67</f>
        <v>#VALUE!</v>
      </c>
      <c r="L67" s="8" t="e" cm="1">
        <f t="array" ref="L67">IF(_xll.DE(H67)&gt;0,_xll.MW(H67)/(602.2*_xll.DE(H67)),"")/$B67</f>
        <v>#VALUE!</v>
      </c>
      <c r="N67" s="1" t="str">
        <f t="shared" si="9"/>
        <v/>
      </c>
      <c r="O67" s="1" t="str">
        <f t="shared" si="10"/>
        <v/>
      </c>
      <c r="P67" s="4" t="str">
        <f t="shared" si="13"/>
        <v>TbH3</v>
      </c>
      <c r="Q67" s="1" t="str">
        <f t="shared" si="11"/>
        <v/>
      </c>
      <c r="R67" s="1" t="str">
        <f t="shared" si="12"/>
        <v/>
      </c>
      <c r="T67" s="1" t="str">
        <f t="shared" si="14"/>
        <v/>
      </c>
      <c r="U67" s="1" t="str">
        <f t="shared" si="15"/>
        <v/>
      </c>
      <c r="W67" s="8" t="str">
        <f t="shared" si="16"/>
        <v/>
      </c>
      <c r="X67" s="8" t="str">
        <f t="shared" si="17"/>
        <v/>
      </c>
    </row>
    <row r="68" spans="1:24">
      <c r="A68" s="1" t="s">
        <v>135</v>
      </c>
      <c r="B68" s="4">
        <v>1</v>
      </c>
      <c r="C68" s="1" cm="1">
        <f t="array" ref="C68">_xll.H($A68,25)/$B68</f>
        <v>-959.59997863769536</v>
      </c>
      <c r="D68" s="1" cm="1">
        <f t="array" ref="D68">_xll.S($A68,25)/$B68</f>
        <v>161.7000029602051</v>
      </c>
      <c r="E68" s="1" cm="1">
        <f t="array" ref="E68">_xll.CP($A68,25)/$B68</f>
        <v>101.61702039213867</v>
      </c>
      <c r="F68" s="8" cm="1">
        <f t="array" ref="F68">IF(_xll.DE(A68)&gt;0,_xll.MW(A68)/(602.2*_xll.DE(A68)),"")/$B68</f>
        <v>0.1018911386967418</v>
      </c>
      <c r="H68" s="1" t="s">
        <v>1691</v>
      </c>
      <c r="I68" s="1" cm="1">
        <f t="array" ref="I68">_xll.H($H68,25)/$B68</f>
        <v>-138.072</v>
      </c>
      <c r="J68" s="1" cm="1">
        <f t="array" ref="J68">_xll.S($H68,25)/$B68</f>
        <v>64.851996009826664</v>
      </c>
      <c r="K68" s="1" cm="1">
        <f t="array" ref="K68">_xll.CP($H68,25)/$B68</f>
        <v>43.242476001965329</v>
      </c>
      <c r="L68" s="8" cm="1">
        <f t="array" ref="L68">IF(_xll.DE(H68)&gt;0,_xll.MW(H68)/(602.2*_xll.DE(H68)),"")/$B68</f>
        <v>4.1814706834997613E-2</v>
      </c>
      <c r="N68" s="1">
        <f t="shared" si="9"/>
        <v>161.7000029602051</v>
      </c>
      <c r="O68" s="1">
        <f t="shared" si="10"/>
        <v>64.851996009826664</v>
      </c>
      <c r="P68" s="4" t="str">
        <f t="shared" si="13"/>
        <v>PuH3</v>
      </c>
      <c r="Q68" s="1">
        <f t="shared" si="11"/>
        <v>-959.59997863769536</v>
      </c>
      <c r="R68" s="1">
        <f t="shared" si="12"/>
        <v>-138.072</v>
      </c>
      <c r="T68" s="1">
        <f t="shared" si="14"/>
        <v>101.61702039213867</v>
      </c>
      <c r="U68" s="1">
        <f t="shared" si="15"/>
        <v>43.242476001965329</v>
      </c>
      <c r="W68" s="8">
        <f t="shared" si="16"/>
        <v>0.1018911386967418</v>
      </c>
      <c r="X68" s="8">
        <f t="shared" si="17"/>
        <v>4.1814706834997613E-2</v>
      </c>
    </row>
    <row r="69" spans="1:24">
      <c r="A69" s="4" t="s">
        <v>123</v>
      </c>
      <c r="B69" s="4">
        <v>1</v>
      </c>
      <c r="C69" s="1" cm="1">
        <f t="array" ref="C69">_xll.H($A69,25)/$B69</f>
        <v>-789.9999910888672</v>
      </c>
      <c r="D69" s="1" cm="1">
        <f t="array" ref="D69">_xll.S($A69,25)/$B69</f>
        <v>155.99999246215822</v>
      </c>
      <c r="E69" s="1" cm="1">
        <f t="array" ref="E69">_xll.CP($A69,25)/$B69</f>
        <v>104.41158634797925</v>
      </c>
      <c r="F69" s="8" cm="1">
        <f t="array" ref="F69">IF(_xll.DE(A69)&gt;0,_xll.MW(A69)/(602.2*_xll.DE(A69)),"")/$B69</f>
        <v>0.10196189820602145</v>
      </c>
      <c r="H69" s="4" t="s">
        <v>1736</v>
      </c>
      <c r="I69" s="1" t="e" cm="1">
        <f t="array" ref="I69">_xll.H($H69,25)/$B69</f>
        <v>#VALUE!</v>
      </c>
      <c r="J69" s="1" t="e" cm="1">
        <f t="array" ref="J69">_xll.S($H69,25)/$B69</f>
        <v>#VALUE!</v>
      </c>
      <c r="K69" s="1" t="e" cm="1">
        <f t="array" ref="K69">_xll.CP($H69,25)/$B69</f>
        <v>#VALUE!</v>
      </c>
      <c r="L69" s="8" t="e" cm="1">
        <f t="array" ref="L69">IF(_xll.DE(H69)&gt;0,_xll.MW(H69)/(602.2*_xll.DE(H69)),"")/$B69</f>
        <v>#VALUE!</v>
      </c>
      <c r="N69" s="1" t="str">
        <f t="shared" si="9"/>
        <v/>
      </c>
      <c r="O69" s="1" t="str">
        <f t="shared" si="10"/>
        <v/>
      </c>
      <c r="P69" s="4" t="str">
        <f t="shared" si="13"/>
        <v>WO2H2</v>
      </c>
      <c r="Q69" s="1" t="str">
        <f t="shared" si="11"/>
        <v/>
      </c>
      <c r="R69" s="1" t="str">
        <f t="shared" si="12"/>
        <v/>
      </c>
      <c r="T69" s="1" t="str">
        <f t="shared" si="14"/>
        <v/>
      </c>
      <c r="U69" s="1" t="str">
        <f t="shared" si="15"/>
        <v/>
      </c>
      <c r="W69" s="8" t="str">
        <f t="shared" si="16"/>
        <v/>
      </c>
      <c r="X69" s="8" t="str">
        <f t="shared" si="17"/>
        <v/>
      </c>
    </row>
    <row r="70" spans="1:24">
      <c r="A70" s="4" t="s">
        <v>417</v>
      </c>
      <c r="B70" s="4">
        <v>1</v>
      </c>
      <c r="C70" s="1" cm="1">
        <f t="array" ref="C70">_xll.H($A70,25)/$B70</f>
        <v>-1058.8000291748046</v>
      </c>
      <c r="D70" s="1" cm="1">
        <f t="array" ref="D70">_xll.S($A70,25)/$B70</f>
        <v>153.30180532836914</v>
      </c>
      <c r="E70" s="1" cm="1">
        <f t="array" ref="E70">_xll.CP($A70,25)/$B70</f>
        <v>100.41144174987144</v>
      </c>
      <c r="F70" s="8" cm="1">
        <f t="array" ref="F70">IF(_xll.DE(A70)&gt;0,_xll.MW(A70)/(602.2*_xll.DE(A70)),"")/$B70</f>
        <v>0.10214068365131884</v>
      </c>
      <c r="H70" s="4" t="s">
        <v>1692</v>
      </c>
      <c r="I70" s="1" t="e" cm="1">
        <f t="array" ref="I70">_xll.H($H70,25)/$B70</f>
        <v>#VALUE!</v>
      </c>
      <c r="J70" s="1" t="e" cm="1">
        <f t="array" ref="J70">_xll.S($H70,25)/$B70</f>
        <v>#VALUE!</v>
      </c>
      <c r="K70" s="1" t="e" cm="1">
        <f t="array" ref="K70">_xll.CP($H70,25)/$B70</f>
        <v>#VALUE!</v>
      </c>
      <c r="L70" s="8" t="e" cm="1">
        <f t="array" ref="L70">IF(_xll.DE(H70)&gt;0,_xll.MW(H70)/(602.2*_xll.DE(H70)),"")/$B70</f>
        <v>#VALUE!</v>
      </c>
      <c r="N70" s="1" t="str">
        <f t="shared" si="9"/>
        <v/>
      </c>
      <c r="O70" s="1" t="str">
        <f t="shared" si="10"/>
        <v/>
      </c>
      <c r="P70" s="4" t="str">
        <f t="shared" si="13"/>
        <v>PrH3</v>
      </c>
      <c r="Q70" s="1" t="str">
        <f t="shared" si="11"/>
        <v/>
      </c>
      <c r="R70" s="1" t="str">
        <f t="shared" si="12"/>
        <v/>
      </c>
      <c r="T70" s="1" t="str">
        <f t="shared" si="14"/>
        <v/>
      </c>
      <c r="U70" s="1" t="str">
        <f t="shared" si="15"/>
        <v/>
      </c>
      <c r="W70" s="8" t="str">
        <f t="shared" si="16"/>
        <v/>
      </c>
      <c r="X70" s="8" t="str">
        <f t="shared" si="17"/>
        <v/>
      </c>
    </row>
    <row r="71" spans="1:24">
      <c r="A71" s="4" t="s">
        <v>353</v>
      </c>
      <c r="B71" s="4">
        <v>1</v>
      </c>
      <c r="C71" s="1" cm="1">
        <f t="array" ref="C71">_xll.H($A71,25)/$B71</f>
        <v>-1059.6999569091797</v>
      </c>
      <c r="D71" s="1" cm="1">
        <f t="array" ref="D71">_xll.S($A71,25)/$B71</f>
        <v>150.9586957397461</v>
      </c>
      <c r="E71" s="1" cm="1">
        <f t="array" ref="E71">_xll.CP($A71,25)/$B71</f>
        <v>87.8644656408282</v>
      </c>
      <c r="F71" s="8" cm="1">
        <f t="array" ref="F71">IF(_xll.DE(A71)&gt;0,_xll.MW(A71)/(602.2*_xll.DE(A71)),"")/$B71</f>
        <v>0.10309595221540814</v>
      </c>
      <c r="H71" s="4" t="s">
        <v>1693</v>
      </c>
      <c r="I71" s="1" t="e" cm="1">
        <f t="array" ref="I71">_xll.H($H71,25)/$B71</f>
        <v>#VALUE!</v>
      </c>
      <c r="J71" s="1" t="e" cm="1">
        <f t="array" ref="J71">_xll.S($H71,25)/$B71</f>
        <v>#VALUE!</v>
      </c>
      <c r="K71" s="1" t="e" cm="1">
        <f t="array" ref="K71">_xll.CP($H71,25)/$B71</f>
        <v>#VALUE!</v>
      </c>
      <c r="L71" s="8" t="e" cm="1">
        <f t="array" ref="L71">IF(_xll.DE(H71)&gt;0,_xll.MW(H71)/(602.2*_xll.DE(H71)),"")/$B71</f>
        <v>#VALUE!</v>
      </c>
      <c r="N71" s="1" t="str">
        <f t="shared" si="9"/>
        <v/>
      </c>
      <c r="O71" s="1" t="str">
        <f t="shared" si="10"/>
        <v/>
      </c>
      <c r="P71" s="4" t="str">
        <f t="shared" si="13"/>
        <v>CeH3</v>
      </c>
      <c r="Q71" s="1" t="str">
        <f t="shared" si="11"/>
        <v/>
      </c>
      <c r="R71" s="1" t="str">
        <f t="shared" si="12"/>
        <v/>
      </c>
      <c r="T71" s="1" t="str">
        <f t="shared" si="14"/>
        <v/>
      </c>
      <c r="U71" s="1" t="str">
        <f t="shared" si="15"/>
        <v/>
      </c>
      <c r="W71" s="8" t="str">
        <f t="shared" si="16"/>
        <v/>
      </c>
      <c r="X71" s="8" t="str">
        <f t="shared" si="17"/>
        <v/>
      </c>
    </row>
    <row r="72" spans="1:24">
      <c r="A72" s="1" t="s">
        <v>200</v>
      </c>
      <c r="B72" s="4">
        <v>1</v>
      </c>
      <c r="C72" s="1" cm="1">
        <f t="array" ref="C72">_xll.H($A72,25)/$B72</f>
        <v>-863.70002490234378</v>
      </c>
      <c r="D72" s="1" cm="1">
        <f t="array" ref="D72">_xll.S($A72,25)/$B72</f>
        <v>163.89999301147461</v>
      </c>
      <c r="E72" s="1" cm="1">
        <f t="array" ref="E72">_xll.CP($A72,25)/$B72</f>
        <v>102.52568618409707</v>
      </c>
      <c r="F72" s="8" cm="1">
        <f t="array" ref="F72">IF(_xll.DE(A72)&gt;0,_xll.MW(A72)/(602.2*_xll.DE(A72)),"")/$B72</f>
        <v>0.10379000401261605</v>
      </c>
      <c r="H72" s="1" t="s">
        <v>1694</v>
      </c>
      <c r="I72" s="1" cm="1">
        <f t="array" ref="I72">_xll.H($H72,25)/$B72</f>
        <v>-127.19360638427735</v>
      </c>
      <c r="J72" s="1" cm="1">
        <f t="array" ref="J72">_xll.S($H72,25)/$B72</f>
        <v>63.596803192138673</v>
      </c>
      <c r="K72" s="1" cm="1">
        <f t="array" ref="K72">_xll.CP($H72,25)/$B72</f>
        <v>49.366806532884837</v>
      </c>
      <c r="L72" s="8" cm="1">
        <f t="array" ref="L72">IF(_xll.DE(H72)&gt;0,_xll.MW(H72)/(602.2*_xll.DE(H72)),"")/$B72</f>
        <v>3.6555875670308928E-2</v>
      </c>
      <c r="N72" s="1">
        <f t="shared" si="9"/>
        <v>163.89999301147461</v>
      </c>
      <c r="O72" s="1">
        <f t="shared" si="10"/>
        <v>63.596803192138673</v>
      </c>
      <c r="P72" s="4" t="str">
        <f t="shared" si="13"/>
        <v>UH3</v>
      </c>
      <c r="Q72" s="1">
        <f t="shared" si="11"/>
        <v>-863.70002490234378</v>
      </c>
      <c r="R72" s="1">
        <f t="shared" si="12"/>
        <v>-127.19360638427735</v>
      </c>
      <c r="T72" s="1">
        <f t="shared" si="14"/>
        <v>102.52568618409707</v>
      </c>
      <c r="U72" s="1">
        <f t="shared" si="15"/>
        <v>49.366806532884837</v>
      </c>
      <c r="W72" s="8">
        <f t="shared" si="16"/>
        <v>0.10379000401261605</v>
      </c>
      <c r="X72" s="8">
        <f t="shared" si="17"/>
        <v>3.6555875670308928E-2</v>
      </c>
    </row>
    <row r="73" spans="1:24">
      <c r="A73" s="4" t="s">
        <v>267</v>
      </c>
      <c r="B73" s="4">
        <v>1</v>
      </c>
      <c r="C73" s="1" cm="1">
        <f t="array" ref="C73">_xll.H($A73,25)/$B73</f>
        <v>-896.80001306152349</v>
      </c>
      <c r="D73" s="1" cm="1">
        <f t="array" ref="D73">_xll.S($A73,25)/$B73</f>
        <v>165.19999148559572</v>
      </c>
      <c r="E73" s="1" cm="1">
        <f t="array" ref="E73">_xll.CP($A73,25)/$B73</f>
        <v>101.84891495724132</v>
      </c>
      <c r="F73" s="8" cm="1">
        <f t="array" ref="F73">IF(_xll.DE(A73)&gt;0,_xll.MW(A73)/(602.2*_xll.DE(A73)),"")/$B73</f>
        <v>0.1059803621838338</v>
      </c>
      <c r="H73" s="4" t="s">
        <v>1695</v>
      </c>
      <c r="I73" s="1" t="e" cm="1">
        <f t="array" ref="I73">_xll.H($H73,25)/$B73</f>
        <v>#VALUE!</v>
      </c>
      <c r="J73" s="1" t="e" cm="1">
        <f t="array" ref="J73">_xll.S($H73,25)/$B73</f>
        <v>#VALUE!</v>
      </c>
      <c r="K73" s="1" t="e" cm="1">
        <f t="array" ref="K73">_xll.CP($H73,25)/$B73</f>
        <v>#VALUE!</v>
      </c>
      <c r="L73" s="8" t="e" cm="1">
        <f t="array" ref="L73">IF(_xll.DE(H73)&gt;0,_xll.MW(H73)/(602.2*_xll.DE(H73)),"")/$B73</f>
        <v>#VALUE!</v>
      </c>
      <c r="N73" s="1" t="str">
        <f t="shared" si="9"/>
        <v/>
      </c>
      <c r="O73" s="1" t="str">
        <f t="shared" si="10"/>
        <v/>
      </c>
      <c r="P73" s="4" t="str">
        <f t="shared" si="13"/>
        <v>NpH3</v>
      </c>
      <c r="Q73" s="1" t="str">
        <f t="shared" si="11"/>
        <v/>
      </c>
      <c r="R73" s="1" t="str">
        <f t="shared" si="12"/>
        <v/>
      </c>
      <c r="T73" s="1" t="str">
        <f t="shared" si="14"/>
        <v/>
      </c>
      <c r="U73" s="1" t="str">
        <f t="shared" si="15"/>
        <v/>
      </c>
      <c r="W73" s="8" t="str">
        <f t="shared" si="16"/>
        <v/>
      </c>
      <c r="X73" s="8" t="str">
        <f t="shared" si="17"/>
        <v/>
      </c>
    </row>
    <row r="74" spans="1:24">
      <c r="A74" s="4" t="s">
        <v>257</v>
      </c>
      <c r="B74" s="4">
        <v>1</v>
      </c>
      <c r="C74" s="1" cm="1">
        <f t="array" ref="C74">_xll.H($A74,25)/$B74</f>
        <v>-913.37404394531256</v>
      </c>
      <c r="D74" s="1" cm="1">
        <f t="array" ref="D74">_xll.S($A74,25)/$B74</f>
        <v>186.20000244140627</v>
      </c>
      <c r="E74" s="1" cm="1">
        <f t="array" ref="E74">_xll.CP($A74,25)/$B74</f>
        <v>0</v>
      </c>
      <c r="F74" s="8" cm="1">
        <f t="array" ref="F74">IF(_xll.DE(A74)&gt;0,_xll.MW(A74)/(602.2*_xll.DE(A74)),"")/$B74</f>
        <v>0.10660521556482355</v>
      </c>
      <c r="H74" s="4" t="s">
        <v>1811</v>
      </c>
      <c r="I74" s="1" t="e" cm="1">
        <f t="array" ref="I74">_xll.H($H74,25)/$B74</f>
        <v>#VALUE!</v>
      </c>
      <c r="J74" s="1" t="e" cm="1">
        <f t="array" ref="J74">_xll.S($H74,25)/$B74</f>
        <v>#VALUE!</v>
      </c>
      <c r="K74" s="1" t="e" cm="1">
        <f t="array" ref="K74">_xll.CP($H74,25)/$B74</f>
        <v>#VALUE!</v>
      </c>
      <c r="L74" s="8" t="e" cm="1">
        <f t="array" ref="L74">IF(_xll.DE(H74)&gt;0,_xll.MW(H74)/(602.2*_xll.DE(H74)),"")/$B74</f>
        <v>#VALUE!</v>
      </c>
      <c r="N74" s="1" t="str">
        <f t="shared" si="9"/>
        <v/>
      </c>
      <c r="O74" s="1" t="str">
        <f t="shared" si="10"/>
        <v/>
      </c>
      <c r="P74" s="4" t="str">
        <f t="shared" si="13"/>
        <v>NiH2*2H2O</v>
      </c>
      <c r="Q74" s="1" t="str">
        <f t="shared" si="11"/>
        <v/>
      </c>
      <c r="R74" s="1" t="str">
        <f t="shared" si="12"/>
        <v/>
      </c>
      <c r="T74" s="1" t="str">
        <f t="shared" si="14"/>
        <v/>
      </c>
      <c r="U74" s="1" t="str">
        <f t="shared" si="15"/>
        <v/>
      </c>
      <c r="W74" s="8" t="str">
        <f t="shared" si="16"/>
        <v/>
      </c>
      <c r="X74" s="8" t="str">
        <f t="shared" si="17"/>
        <v/>
      </c>
    </row>
    <row r="75" spans="1:24">
      <c r="A75" s="1" t="s">
        <v>329</v>
      </c>
      <c r="B75" s="4">
        <v>1</v>
      </c>
      <c r="C75" s="1" cm="1">
        <f t="array" ref="C75">_xll.H($A75,25)/$B75</f>
        <v>-118.40720478820801</v>
      </c>
      <c r="D75" s="1" cm="1">
        <f t="array" ref="D75">_xll.S($A75,25)/$B75</f>
        <v>164.35999615478516</v>
      </c>
      <c r="E75" s="1" cm="1">
        <f t="array" ref="E75">_xll.CP($A75,25)/$B75</f>
        <v>100.32095844007368</v>
      </c>
      <c r="F75" s="8" cm="1">
        <f t="array" ref="F75">IF(_xll.DE(A75)&gt;0,_xll.MW(A75)/(602.2*_xll.DE(A75)),"")/$B75</f>
        <v>0.10716930874365768</v>
      </c>
      <c r="H75" s="1" t="s">
        <v>1737</v>
      </c>
      <c r="I75" s="1" t="e" cm="1">
        <f t="array" ref="I75">_xll.H($H75,25)/$B75</f>
        <v>#VALUE!</v>
      </c>
      <c r="J75" s="1" t="e" cm="1">
        <f t="array" ref="J75">_xll.S($H75,25)/$B75</f>
        <v>#VALUE!</v>
      </c>
      <c r="K75" s="1" t="e" cm="1">
        <f t="array" ref="K75">_xll.CP($H75,25)/$B75</f>
        <v>#VALUE!</v>
      </c>
      <c r="L75" s="8" t="e" cm="1">
        <f t="array" ref="L75">IF(_xll.DE(H75)&gt;0,_xll.MW(H75)/(602.2*_xll.DE(H75)),"")/$B75</f>
        <v>#VALUE!</v>
      </c>
      <c r="N75" s="1" t="str">
        <f t="shared" si="9"/>
        <v/>
      </c>
      <c r="O75" s="1" t="str">
        <f t="shared" si="10"/>
        <v/>
      </c>
      <c r="P75" s="4" t="str">
        <f t="shared" si="13"/>
        <v>AuH3</v>
      </c>
      <c r="Q75" s="1" t="str">
        <f t="shared" si="11"/>
        <v/>
      </c>
      <c r="R75" s="1" t="str">
        <f t="shared" si="12"/>
        <v/>
      </c>
      <c r="T75" s="1" t="str">
        <f t="shared" si="14"/>
        <v/>
      </c>
      <c r="U75" s="1" t="str">
        <f t="shared" si="15"/>
        <v/>
      </c>
      <c r="W75" s="8" t="str">
        <f t="shared" si="16"/>
        <v/>
      </c>
      <c r="X75" s="8" t="str">
        <f t="shared" si="17"/>
        <v/>
      </c>
    </row>
    <row r="76" spans="1:24">
      <c r="A76" s="4" t="s">
        <v>413</v>
      </c>
      <c r="B76" s="4">
        <v>1</v>
      </c>
      <c r="C76" s="1" cm="1">
        <f t="array" ref="C76">_xll.H($A76,25)/$B76</f>
        <v>-714.2000407714844</v>
      </c>
      <c r="D76" s="1" cm="1">
        <f t="array" ref="D76">_xll.S($A76,25)/$B76</f>
        <v>145.80000811767579</v>
      </c>
      <c r="E76" s="1" cm="1">
        <f t="array" ref="E76">_xll.CP($A76,25)/$B76</f>
        <v>92.870201033258354</v>
      </c>
      <c r="F76" s="8" cm="1">
        <f t="array" ref="F76">IF(_xll.DE(A76)&gt;0,_xll.MW(A76)/(602.2*_xll.DE(A76)),"")/$B76</f>
        <v>0.10936731982729991</v>
      </c>
      <c r="H76" s="4" t="s">
        <v>1738</v>
      </c>
      <c r="I76" s="1" t="e" cm="1">
        <f t="array" ref="I76">_xll.H($H76,25)/$B76</f>
        <v>#VALUE!</v>
      </c>
      <c r="J76" s="1" t="e" cm="1">
        <f t="array" ref="J76">_xll.S($H76,25)/$B76</f>
        <v>#VALUE!</v>
      </c>
      <c r="K76" s="1" t="e" cm="1">
        <f t="array" ref="K76">_xll.CP($H76,25)/$B76</f>
        <v>#VALUE!</v>
      </c>
      <c r="L76" s="8" t="e" cm="1">
        <f t="array" ref="L76">IF(_xll.DE(H76)&gt;0,_xll.MW(H76)/(602.2*_xll.DE(H76)),"")/$B76</f>
        <v>#VALUE!</v>
      </c>
      <c r="N76" s="1" t="str">
        <f t="shared" si="9"/>
        <v/>
      </c>
      <c r="O76" s="1" t="str">
        <f t="shared" si="10"/>
        <v/>
      </c>
      <c r="P76" s="4" t="str">
        <f t="shared" si="13"/>
        <v>ZrH3</v>
      </c>
      <c r="Q76" s="1" t="str">
        <f t="shared" si="11"/>
        <v/>
      </c>
      <c r="R76" s="1" t="str">
        <f t="shared" si="12"/>
        <v/>
      </c>
      <c r="T76" s="1" t="str">
        <f t="shared" si="14"/>
        <v/>
      </c>
      <c r="U76" s="1" t="str">
        <f t="shared" si="15"/>
        <v/>
      </c>
      <c r="W76" s="8" t="str">
        <f t="shared" si="16"/>
        <v/>
      </c>
      <c r="X76" s="8" t="str">
        <f t="shared" si="17"/>
        <v/>
      </c>
    </row>
    <row r="77" spans="1:24">
      <c r="A77" s="4" t="s">
        <v>96</v>
      </c>
      <c r="B77" s="4">
        <v>1</v>
      </c>
      <c r="C77" s="1" cm="1">
        <f t="array" ref="C77">_xll.H($A77,25)/$B77</f>
        <v>-379.07039361572265</v>
      </c>
      <c r="D77" s="1" cm="1">
        <f t="array" ref="D77">_xll.S($A77,25)/$B77</f>
        <v>176.98319680786133</v>
      </c>
      <c r="E77" s="1" cm="1">
        <f t="array" ref="E77">_xll.CP($A77,25)/$B77</f>
        <v>100.43154651097259</v>
      </c>
      <c r="F77" s="8" cm="1">
        <f t="array" ref="F77">IF(_xll.DE(A77)&gt;0,_xll.MW(A77)/(602.2*_xll.DE(A77)),"")/$B77</f>
        <v>0.11024118582740478</v>
      </c>
      <c r="H77" s="4" t="s">
        <v>1696</v>
      </c>
      <c r="I77" s="1" t="e" cm="1">
        <f t="array" ref="I77">_xll.H($H77,25)/$B77</f>
        <v>#VALUE!</v>
      </c>
      <c r="J77" s="1" t="e" cm="1">
        <f t="array" ref="J77">_xll.S($H77,25)/$B77</f>
        <v>#VALUE!</v>
      </c>
      <c r="K77" s="1" t="e" cm="1">
        <f t="array" ref="K77">_xll.CP($H77,25)/$B77</f>
        <v>#VALUE!</v>
      </c>
      <c r="L77" s="8" t="e" cm="1">
        <f t="array" ref="L77">IF(_xll.DE(H77)&gt;0,_xll.MW(H77)/(602.2*_xll.DE(H77)),"")/$B77</f>
        <v>#VALUE!</v>
      </c>
      <c r="N77" s="1" t="str">
        <f t="shared" si="9"/>
        <v/>
      </c>
      <c r="O77" s="1" t="str">
        <f t="shared" si="10"/>
        <v/>
      </c>
      <c r="P77" s="4" t="str">
        <f t="shared" si="13"/>
        <v>BiH3</v>
      </c>
      <c r="Q77" s="1" t="str">
        <f t="shared" si="11"/>
        <v/>
      </c>
      <c r="R77" s="1" t="str">
        <f t="shared" si="12"/>
        <v/>
      </c>
      <c r="T77" s="1" t="str">
        <f t="shared" si="14"/>
        <v/>
      </c>
      <c r="U77" s="1" t="str">
        <f t="shared" si="15"/>
        <v/>
      </c>
      <c r="W77" s="8" t="str">
        <f t="shared" si="16"/>
        <v/>
      </c>
      <c r="X77" s="8" t="str">
        <f t="shared" si="17"/>
        <v/>
      </c>
    </row>
    <row r="78" spans="1:24">
      <c r="A78" s="4" t="s">
        <v>319</v>
      </c>
      <c r="B78" s="4">
        <v>1</v>
      </c>
      <c r="C78" s="1" cm="1">
        <f t="array" ref="C78">_xll.H($A78,25)/$B78</f>
        <v>-994.5369787597657</v>
      </c>
      <c r="D78" s="1" cm="1">
        <f t="array" ref="D78">_xll.S($A78,25)/$B78</f>
        <v>166.71000076293947</v>
      </c>
      <c r="E78" s="1" cm="1">
        <f t="array" ref="E78">_xll.CP($A78,25)/$B78</f>
        <v>99.625313180887829</v>
      </c>
      <c r="F78" s="8" cm="1">
        <f t="array" ref="F78">IF(_xll.DE(A78)&gt;0,_xll.MW(A78)/(602.2*_xll.DE(A78)),"")/$B78</f>
        <v>0.11082049005858614</v>
      </c>
      <c r="H78" s="4" t="s">
        <v>1697</v>
      </c>
      <c r="I78" s="1" t="e" cm="1">
        <f t="array" ref="I78">_xll.H($H78,25)/$B78</f>
        <v>#VALUE!</v>
      </c>
      <c r="J78" s="1" t="e" cm="1">
        <f t="array" ref="J78">_xll.S($H78,25)/$B78</f>
        <v>#VALUE!</v>
      </c>
      <c r="K78" s="1" t="e" cm="1">
        <f t="array" ref="K78">_xll.CP($H78,25)/$B78</f>
        <v>#VALUE!</v>
      </c>
      <c r="L78" s="8" t="e" cm="1">
        <f t="array" ref="L78">IF(_xll.DE(H78)&gt;0,_xll.MW(H78)/(602.2*_xll.DE(H78)),"")/$B78</f>
        <v>#VALUE!</v>
      </c>
      <c r="N78" s="1" t="str">
        <f t="shared" si="9"/>
        <v/>
      </c>
      <c r="O78" s="1" t="str">
        <f t="shared" si="10"/>
        <v/>
      </c>
      <c r="P78" s="4" t="str">
        <f t="shared" si="13"/>
        <v>ErH3</v>
      </c>
      <c r="Q78" s="1" t="str">
        <f t="shared" si="11"/>
        <v/>
      </c>
      <c r="R78" s="1" t="str">
        <f t="shared" si="12"/>
        <v/>
      </c>
      <c r="T78" s="1" t="str">
        <f t="shared" si="14"/>
        <v/>
      </c>
      <c r="U78" s="1" t="str">
        <f t="shared" si="15"/>
        <v/>
      </c>
      <c r="W78" s="8" t="str">
        <f t="shared" si="16"/>
        <v/>
      </c>
      <c r="X78" s="8" t="str">
        <f t="shared" si="17"/>
        <v/>
      </c>
    </row>
    <row r="79" spans="1:24">
      <c r="A79" s="4" t="s">
        <v>147</v>
      </c>
      <c r="B79" s="4">
        <v>1</v>
      </c>
      <c r="C79" s="1" cm="1">
        <f t="array" ref="C79">_xll.H($A79,25)/$B79</f>
        <v>-251.04000000000002</v>
      </c>
      <c r="D79" s="1" cm="1">
        <f t="array" ref="D79">_xll.S($A79,25)/$B79</f>
        <v>209.20000000000002</v>
      </c>
      <c r="E79" s="1" cm="1">
        <f t="array" ref="E79">_xll.CP($A79,25)/$B79</f>
        <v>118.85199577592392</v>
      </c>
      <c r="F79" s="8" cm="1">
        <f t="array" ref="F79">IF(_xll.DE(A79)&gt;0,_xll.MW(A79)/(602.2*_xll.DE(A79)),"")/$B79</f>
        <v>0.11116348681225006</v>
      </c>
      <c r="H79" s="4" t="s">
        <v>1812</v>
      </c>
      <c r="I79" s="1" t="e" cm="1">
        <f t="array" ref="I79">_xll.H($H79,25)/$B79</f>
        <v>#VALUE!</v>
      </c>
      <c r="J79" s="1" t="e" cm="1">
        <f t="array" ref="J79">_xll.S($H79,25)/$B79</f>
        <v>#VALUE!</v>
      </c>
      <c r="K79" s="1" t="e" cm="1">
        <f t="array" ref="K79">_xll.CP($H79,25)/$B79</f>
        <v>#VALUE!</v>
      </c>
      <c r="L79" s="8" t="e" cm="1">
        <f t="array" ref="L79">IF(_xll.DE(H79)&gt;0,_xll.MW(H79)/(602.2*_xll.DE(H79)),"")/$B79</f>
        <v>#VALUE!</v>
      </c>
      <c r="N79" s="1" t="str">
        <f t="shared" si="9"/>
        <v/>
      </c>
      <c r="O79" s="1" t="str">
        <f t="shared" si="10"/>
        <v/>
      </c>
      <c r="P79" s="4" t="str">
        <f t="shared" si="13"/>
        <v>ReH4</v>
      </c>
      <c r="Q79" s="1" t="str">
        <f t="shared" si="11"/>
        <v/>
      </c>
      <c r="R79" s="1" t="str">
        <f t="shared" si="12"/>
        <v/>
      </c>
      <c r="T79" s="1" t="str">
        <f t="shared" si="14"/>
        <v/>
      </c>
      <c r="U79" s="1" t="str">
        <f t="shared" si="15"/>
        <v/>
      </c>
      <c r="W79" s="8" t="str">
        <f t="shared" si="16"/>
        <v/>
      </c>
      <c r="X79" s="8" t="str">
        <f t="shared" si="17"/>
        <v/>
      </c>
    </row>
    <row r="80" spans="1:24">
      <c r="A80" s="4" t="s">
        <v>384</v>
      </c>
      <c r="B80" s="4">
        <v>1</v>
      </c>
      <c r="C80" s="1" cm="1">
        <f t="array" ref="C80">_xll.H($A80,25)/$B80</f>
        <v>-820.99999890136723</v>
      </c>
      <c r="D80" s="1" cm="1">
        <f t="array" ref="D80">_xll.S($A80,25)/$B80</f>
        <v>195.30000772094726</v>
      </c>
      <c r="E80" s="1" cm="1">
        <f t="array" ref="E80">_xll.CP($A80,25)/$B80</f>
        <v>158.99999630737307</v>
      </c>
      <c r="F80" s="8" cm="1">
        <f t="array" ref="F80">IF(_xll.DE(A80)&gt;0,_xll.MW(A80)/(602.2*_xll.DE(A80)),"")/$B80</f>
        <v>0.11278867303800297</v>
      </c>
      <c r="H80" s="4" t="s">
        <v>1813</v>
      </c>
      <c r="I80" s="1" t="e" cm="1">
        <f t="array" ref="I80">_xll.H($H80,25)/$B80</f>
        <v>#VALUE!</v>
      </c>
      <c r="J80" s="1" t="e" cm="1">
        <f t="array" ref="J80">_xll.S($H80,25)/$B80</f>
        <v>#VALUE!</v>
      </c>
      <c r="K80" s="1" t="e" cm="1">
        <f t="array" ref="K80">_xll.CP($H80,25)/$B80</f>
        <v>#VALUE!</v>
      </c>
      <c r="L80" s="8" t="e" cm="1">
        <f t="array" ref="L80">IF(_xll.DE(H80)&gt;0,_xll.MW(H80)/(602.2*_xll.DE(H80)),"")/$B80</f>
        <v>#VALUE!</v>
      </c>
      <c r="N80" s="1" t="str">
        <f t="shared" si="9"/>
        <v/>
      </c>
      <c r="O80" s="1" t="str">
        <f t="shared" si="10"/>
        <v/>
      </c>
      <c r="P80" s="4" t="str">
        <f t="shared" si="13"/>
        <v>CuH2*2H2O</v>
      </c>
      <c r="Q80" s="1" t="str">
        <f t="shared" si="11"/>
        <v/>
      </c>
      <c r="R80" s="1" t="str">
        <f t="shared" si="12"/>
        <v/>
      </c>
      <c r="T80" s="1" t="str">
        <f t="shared" si="14"/>
        <v/>
      </c>
      <c r="U80" s="1" t="str">
        <f t="shared" si="15"/>
        <v/>
      </c>
      <c r="W80" s="8" t="str">
        <f t="shared" si="16"/>
        <v/>
      </c>
      <c r="X80" s="8" t="str">
        <f t="shared" si="17"/>
        <v/>
      </c>
    </row>
    <row r="81" spans="1:24">
      <c r="A81" s="4" t="s">
        <v>177</v>
      </c>
      <c r="B81" s="4">
        <v>1</v>
      </c>
      <c r="C81" s="1" cm="1">
        <f t="array" ref="C81">_xll.H($A81,25)/$B81</f>
        <v>-956.50002893066414</v>
      </c>
      <c r="D81" s="1" cm="1">
        <f t="array" ref="D81">_xll.S($A81,25)/$B81</f>
        <v>165.10060424804689</v>
      </c>
      <c r="E81" s="1" cm="1">
        <f t="array" ref="E81">_xll.CP($A81,25)/$B81</f>
        <v>217.56800000000001</v>
      </c>
      <c r="F81" s="8" cm="1">
        <f t="array" ref="F81">IF(_xll.DE(A81)&gt;0,_xll.MW(A81)/(602.2*_xll.DE(A81)),"")/$B81</f>
        <v>0.11310102348226361</v>
      </c>
      <c r="H81" s="4" t="s">
        <v>1814</v>
      </c>
      <c r="I81" s="1" t="e" cm="1">
        <f t="array" ref="I81">_xll.H($H81,25)/$B81</f>
        <v>#VALUE!</v>
      </c>
      <c r="J81" s="1" t="e" cm="1">
        <f t="array" ref="J81">_xll.S($H81,25)/$B81</f>
        <v>#VALUE!</v>
      </c>
      <c r="K81" s="1" t="e" cm="1">
        <f t="array" ref="K81">_xll.CP($H81,25)/$B81</f>
        <v>#VALUE!</v>
      </c>
      <c r="L81" s="8" t="e" cm="1">
        <f t="array" ref="L81">IF(_xll.DE(H81)&gt;0,_xll.MW(H81)/(602.2*_xll.DE(H81)),"")/$B81</f>
        <v>#VALUE!</v>
      </c>
      <c r="N81" s="1" t="str">
        <f t="shared" si="9"/>
        <v/>
      </c>
      <c r="O81" s="1" t="str">
        <f t="shared" si="10"/>
        <v/>
      </c>
      <c r="P81" s="4" t="str">
        <f t="shared" si="13"/>
        <v>FeH2*2H2O</v>
      </c>
      <c r="Q81" s="1" t="str">
        <f t="shared" si="11"/>
        <v/>
      </c>
      <c r="R81" s="1" t="str">
        <f t="shared" si="12"/>
        <v/>
      </c>
      <c r="T81" s="1" t="str">
        <f t="shared" si="14"/>
        <v/>
      </c>
      <c r="U81" s="1" t="str">
        <f t="shared" si="15"/>
        <v/>
      </c>
      <c r="W81" s="8" t="str">
        <f t="shared" si="16"/>
        <v/>
      </c>
      <c r="X81" s="8" t="str">
        <f t="shared" si="17"/>
        <v/>
      </c>
    </row>
    <row r="82" spans="1:24">
      <c r="A82" s="4" t="s">
        <v>378</v>
      </c>
      <c r="B82" s="4">
        <v>1</v>
      </c>
      <c r="C82" s="1" cm="1">
        <f t="array" ref="C82">_xll.H($A82,25)/$B82</f>
        <v>-1129.5539743652344</v>
      </c>
      <c r="D82" s="1" cm="1">
        <f t="array" ref="D82">_xll.S($A82,25)/$B82</f>
        <v>232.63040957641601</v>
      </c>
      <c r="E82" s="1" cm="1">
        <f t="array" ref="E82">_xll.CP($A82,25)/$B82</f>
        <v>0</v>
      </c>
      <c r="F82" s="8" cm="1">
        <f t="array" ref="F82">IF(_xll.DE(A82)&gt;0,_xll.MW(A82)/(602.2*_xll.DE(A82)),"")/$B82</f>
        <v>0.11397853530978243</v>
      </c>
      <c r="H82" s="4" t="s">
        <v>1815</v>
      </c>
      <c r="I82" s="1" t="e" cm="1">
        <f t="array" ref="I82">_xll.H($H82,25)/$B82</f>
        <v>#VALUE!</v>
      </c>
      <c r="J82" s="1" t="e" cm="1">
        <f t="array" ref="J82">_xll.S($H82,25)/$B82</f>
        <v>#VALUE!</v>
      </c>
      <c r="K82" s="1" t="e" cm="1">
        <f t="array" ref="K82">_xll.CP($H82,25)/$B82</f>
        <v>#VALUE!</v>
      </c>
      <c r="L82" s="8" t="e" cm="1">
        <f t="array" ref="L82">IF(_xll.DE(H82)&gt;0,_xll.MW(H82)/(602.2*_xll.DE(H82)),"")/$B82</f>
        <v>#VALUE!</v>
      </c>
      <c r="N82" s="1" t="str">
        <f t="shared" si="9"/>
        <v/>
      </c>
      <c r="O82" s="1" t="str">
        <f t="shared" si="10"/>
        <v/>
      </c>
      <c r="P82" s="4" t="str">
        <f t="shared" si="13"/>
        <v>CdH2*2.5H2O</v>
      </c>
      <c r="Q82" s="1" t="str">
        <f t="shared" si="11"/>
        <v/>
      </c>
      <c r="R82" s="1" t="str">
        <f t="shared" si="12"/>
        <v/>
      </c>
      <c r="T82" s="1" t="str">
        <f t="shared" si="14"/>
        <v/>
      </c>
      <c r="U82" s="1" t="str">
        <f t="shared" si="15"/>
        <v/>
      </c>
      <c r="W82" s="8" t="str">
        <f t="shared" si="16"/>
        <v/>
      </c>
      <c r="X82" s="8" t="str">
        <f t="shared" si="17"/>
        <v/>
      </c>
    </row>
    <row r="83" spans="1:24">
      <c r="A83" s="4" t="s">
        <v>119</v>
      </c>
      <c r="B83" s="4">
        <v>1</v>
      </c>
      <c r="C83" s="1" cm="1">
        <f t="array" ref="C83">_xll.H($A83,25)/$B83</f>
        <v>-447.99999963378906</v>
      </c>
      <c r="D83" s="1" cm="1">
        <f t="array" ref="D83">_xll.S($A83,25)/$B83</f>
        <v>184.99999771118163</v>
      </c>
      <c r="E83" s="1" cm="1">
        <f t="array" ref="E83">_xll.CP($A83,25)/$B83</f>
        <v>129.70057330521905</v>
      </c>
      <c r="F83" s="8" cm="1">
        <f t="array" ref="F83">IF(_xll.DE(A83)&gt;0,_xll.MW(A83)/(602.2*_xll.DE(A83)),"")/$B83</f>
        <v>0.11694863746982749</v>
      </c>
      <c r="H83" s="4" t="s">
        <v>1739</v>
      </c>
      <c r="I83" s="1" t="e" cm="1">
        <f t="array" ref="I83">_xll.H($H83,25)/$B83</f>
        <v>#VALUE!</v>
      </c>
      <c r="J83" s="1" t="e" cm="1">
        <f t="array" ref="J83">_xll.S($H83,25)/$B83</f>
        <v>#VALUE!</v>
      </c>
      <c r="K83" s="1" t="e" cm="1">
        <f t="array" ref="K83">_xll.CP($H83,25)/$B83</f>
        <v>#VALUE!</v>
      </c>
      <c r="L83" s="8" t="e" cm="1">
        <f t="array" ref="L83">IF(_xll.DE(H83)&gt;0,_xll.MW(H83)/(602.2*_xll.DE(H83)),"")/$B83</f>
        <v>#VALUE!</v>
      </c>
      <c r="N83" s="1" t="str">
        <f t="shared" si="9"/>
        <v/>
      </c>
      <c r="O83" s="1" t="str">
        <f t="shared" si="10"/>
        <v/>
      </c>
      <c r="P83" s="4" t="str">
        <f t="shared" si="13"/>
        <v>WH4</v>
      </c>
      <c r="Q83" s="1" t="str">
        <f t="shared" si="11"/>
        <v/>
      </c>
      <c r="R83" s="1" t="str">
        <f t="shared" si="12"/>
        <v/>
      </c>
      <c r="T83" s="1" t="str">
        <f t="shared" si="14"/>
        <v/>
      </c>
      <c r="U83" s="1" t="str">
        <f t="shared" si="15"/>
        <v/>
      </c>
      <c r="W83" s="8" t="str">
        <f t="shared" si="16"/>
        <v/>
      </c>
      <c r="X83" s="8" t="str">
        <f t="shared" si="17"/>
        <v/>
      </c>
    </row>
    <row r="84" spans="1:24">
      <c r="A84" s="4" t="s">
        <v>316</v>
      </c>
      <c r="B84" s="4">
        <v>1</v>
      </c>
      <c r="C84" s="1" cm="1">
        <f t="array" ref="C84">_xll.H($A84,25)/$B84</f>
        <v>-987.09999792480471</v>
      </c>
      <c r="D84" s="1" cm="1">
        <f t="array" ref="D84">_xll.S($A84,25)/$B84</f>
        <v>148.11360638427735</v>
      </c>
      <c r="E84" s="1" cm="1">
        <f t="array" ref="E84">_xll.CP($A84,25)/$B84</f>
        <v>0</v>
      </c>
      <c r="F84" s="8" cm="1">
        <f t="array" ref="F84">IF(_xll.DE(A84)&gt;0,_xll.MW(A84)/(602.2*_xll.DE(A84)),"")/$B84</f>
        <v>0.11737773834791403</v>
      </c>
      <c r="H84" s="4" t="s">
        <v>1698</v>
      </c>
      <c r="I84" s="1" t="e" cm="1">
        <f t="array" ref="I84">_xll.H($H84,25)/$B84</f>
        <v>#VALUE!</v>
      </c>
      <c r="J84" s="1" t="e" cm="1">
        <f t="array" ref="J84">_xll.S($H84,25)/$B84</f>
        <v>#VALUE!</v>
      </c>
      <c r="K84" s="1" t="e" cm="1">
        <f t="array" ref="K84">_xll.CP($H84,25)/$B84</f>
        <v>#VALUE!</v>
      </c>
      <c r="L84" s="8" t="e" cm="1">
        <f t="array" ref="L84">IF(_xll.DE(H84)&gt;0,_xll.MW(H84)/(602.2*_xll.DE(H84)),"")/$B84</f>
        <v>#VALUE!</v>
      </c>
      <c r="N84" s="1" t="str">
        <f t="shared" si="9"/>
        <v/>
      </c>
      <c r="O84" s="1" t="str">
        <f t="shared" si="10"/>
        <v/>
      </c>
      <c r="P84" s="4" t="str">
        <f t="shared" si="13"/>
        <v>LuH3</v>
      </c>
      <c r="Q84" s="1" t="str">
        <f t="shared" si="11"/>
        <v/>
      </c>
      <c r="R84" s="1" t="str">
        <f t="shared" si="12"/>
        <v/>
      </c>
      <c r="T84" s="1" t="str">
        <f t="shared" si="14"/>
        <v/>
      </c>
      <c r="U84" s="1" t="str">
        <f t="shared" si="15"/>
        <v/>
      </c>
      <c r="W84" s="8" t="str">
        <f t="shared" si="16"/>
        <v/>
      </c>
      <c r="X84" s="8" t="str">
        <f t="shared" si="17"/>
        <v/>
      </c>
    </row>
    <row r="85" spans="1:24">
      <c r="A85" s="4" t="s">
        <v>169</v>
      </c>
      <c r="B85" s="4">
        <v>1</v>
      </c>
      <c r="C85" s="1" cm="1">
        <f t="array" ref="C85">_xll.H($A85,25)/$B85</f>
        <v>-524.67357446289066</v>
      </c>
      <c r="D85" s="1" cm="1">
        <f t="array" ref="D85">_xll.S($A85,25)/$B85</f>
        <v>142.00500213623047</v>
      </c>
      <c r="E85" s="1" cm="1">
        <f t="array" ref="E85">_xll.CP($A85,25)/$B85</f>
        <v>118.41000588989259</v>
      </c>
      <c r="F85" s="8" cm="1">
        <f t="array" ref="F85">IF(_xll.DE(A85)&gt;0,_xll.MW(A85)/(602.2*_xll.DE(A85)),"")/$B85</f>
        <v>0.11837970488803304</v>
      </c>
      <c r="H85" s="4" t="s">
        <v>1699</v>
      </c>
      <c r="I85" s="1" t="e" cm="1">
        <f t="array" ref="I85">_xll.H($H85,25)/$B85</f>
        <v>#VALUE!</v>
      </c>
      <c r="J85" s="1" t="e" cm="1">
        <f t="array" ref="J85">_xll.S($H85,25)/$B85</f>
        <v>#VALUE!</v>
      </c>
      <c r="K85" s="1" t="e" cm="1">
        <f t="array" ref="K85">_xll.CP($H85,25)/$B85</f>
        <v>#VALUE!</v>
      </c>
      <c r="L85" s="8" t="e" cm="1">
        <f t="array" ref="L85">IF(_xll.DE(H85)&gt;0,_xll.MW(H85)/(602.2*_xll.DE(H85)),"")/$B85</f>
        <v>#VALUE!</v>
      </c>
      <c r="N85" s="1" t="str">
        <f t="shared" si="9"/>
        <v/>
      </c>
      <c r="O85" s="1" t="str">
        <f t="shared" si="10"/>
        <v/>
      </c>
      <c r="P85" s="4" t="str">
        <f t="shared" si="13"/>
        <v>GaH3</v>
      </c>
      <c r="Q85" s="1" t="str">
        <f t="shared" si="11"/>
        <v/>
      </c>
      <c r="R85" s="1" t="str">
        <f t="shared" si="12"/>
        <v/>
      </c>
      <c r="T85" s="1" t="str">
        <f t="shared" si="14"/>
        <v/>
      </c>
      <c r="U85" s="1" t="str">
        <f t="shared" si="15"/>
        <v/>
      </c>
      <c r="W85" s="8" t="str">
        <f t="shared" si="16"/>
        <v/>
      </c>
      <c r="X85" s="8" t="str">
        <f t="shared" si="17"/>
        <v/>
      </c>
    </row>
    <row r="86" spans="1:24">
      <c r="A86" s="4" t="s">
        <v>246</v>
      </c>
      <c r="B86" s="4">
        <v>1</v>
      </c>
      <c r="C86" s="1" cm="1">
        <f t="array" ref="C86">_xll.H($A86,25)/$B86</f>
        <v>-381.99921276855468</v>
      </c>
      <c r="D86" s="1" cm="1">
        <f t="array" ref="D86">_xll.S($A86,25)/$B86</f>
        <v>184.096</v>
      </c>
      <c r="E86" s="1" cm="1">
        <f t="array" ref="E86">_xll.CP($A86,25)/$B86</f>
        <v>106.84265410870472</v>
      </c>
      <c r="F86" s="8" cm="1">
        <f t="array" ref="F86">IF(_xll.DE(A86)&gt;0,_xll.MW(A86)/(602.2*_xll.DE(A86)),"")/$B86</f>
        <v>0.12063992133873186</v>
      </c>
      <c r="H86" s="4" t="s">
        <v>1700</v>
      </c>
      <c r="I86" s="1" t="e" cm="1">
        <f t="array" ref="I86">_xll.H($H86,25)/$B86</f>
        <v>#VALUE!</v>
      </c>
      <c r="J86" s="1" t="e" cm="1">
        <f t="array" ref="J86">_xll.S($H86,25)/$B86</f>
        <v>#VALUE!</v>
      </c>
      <c r="K86" s="1" t="e" cm="1">
        <f t="array" ref="K86">_xll.CP($H86,25)/$B86</f>
        <v>#VALUE!</v>
      </c>
      <c r="L86" s="8" t="e" cm="1">
        <f t="array" ref="L86">IF(_xll.DE(H86)&gt;0,_xll.MW(H86)/(602.2*_xll.DE(H86)),"")/$B86</f>
        <v>#VALUE!</v>
      </c>
      <c r="N86" s="1" t="str">
        <f t="shared" si="9"/>
        <v/>
      </c>
      <c r="O86" s="1" t="str">
        <f t="shared" si="10"/>
        <v/>
      </c>
      <c r="P86" s="4" t="str">
        <f t="shared" si="13"/>
        <v>SbH3</v>
      </c>
      <c r="Q86" s="1" t="str">
        <f t="shared" si="11"/>
        <v/>
      </c>
      <c r="R86" s="1" t="str">
        <f t="shared" si="12"/>
        <v/>
      </c>
      <c r="T86" s="1" t="str">
        <f t="shared" si="14"/>
        <v/>
      </c>
      <c r="U86" s="1" t="str">
        <f t="shared" si="15"/>
        <v/>
      </c>
      <c r="W86" s="8" t="str">
        <f t="shared" si="16"/>
        <v/>
      </c>
      <c r="X86" s="8" t="str">
        <f t="shared" si="17"/>
        <v/>
      </c>
    </row>
    <row r="87" spans="1:24">
      <c r="A87" s="4" t="s">
        <v>314</v>
      </c>
      <c r="B87" s="4">
        <v>1</v>
      </c>
      <c r="C87" s="1" cm="1">
        <f t="array" ref="C87">_xll.H($A87,25)/$B87</f>
        <v>-88.282401596069334</v>
      </c>
      <c r="D87" s="1" cm="1">
        <f t="array" ref="D87">_xll.S($A87,25)/$B87</f>
        <v>171.96240957641604</v>
      </c>
      <c r="E87" s="1" cm="1">
        <f t="array" ref="E87">_xll.CP($A87,25)/$B87</f>
        <v>0</v>
      </c>
      <c r="F87" s="8" cm="1">
        <f t="array" ref="F87">IF(_xll.DE(A87)&gt;0,_xll.MW(A87)/(602.2*_xll.DE(A87)),"")/$B87</f>
        <v>0.12104754780601518</v>
      </c>
      <c r="H87" s="4" t="s">
        <v>1816</v>
      </c>
      <c r="I87" s="1" t="e" cm="1">
        <f t="array" ref="I87">_xll.H($H87,25)/$B87</f>
        <v>#VALUE!</v>
      </c>
      <c r="J87" s="1" t="e" cm="1">
        <f t="array" ref="J87">_xll.S($H87,25)/$B87</f>
        <v>#VALUE!</v>
      </c>
      <c r="K87" s="1" t="e" cm="1">
        <f t="array" ref="K87">_xll.CP($H87,25)/$B87</f>
        <v>#VALUE!</v>
      </c>
      <c r="L87" s="8" t="e" cm="1">
        <f t="array" ref="L87">IF(_xll.DE(H87)&gt;0,_xll.MW(H87)/(602.2*_xll.DE(H87)),"")/$B87</f>
        <v>#VALUE!</v>
      </c>
      <c r="N87" s="1" t="str">
        <f t="shared" si="9"/>
        <v/>
      </c>
      <c r="O87" s="1" t="str">
        <f t="shared" si="10"/>
        <v/>
      </c>
      <c r="P87" s="4" t="str">
        <f t="shared" si="13"/>
        <v>IH3</v>
      </c>
      <c r="Q87" s="1" t="str">
        <f t="shared" si="11"/>
        <v/>
      </c>
      <c r="R87" s="1" t="str">
        <f t="shared" si="12"/>
        <v/>
      </c>
      <c r="T87" s="1" t="str">
        <f t="shared" si="14"/>
        <v/>
      </c>
      <c r="U87" s="1" t="str">
        <f t="shared" si="15"/>
        <v/>
      </c>
      <c r="W87" s="8" t="str">
        <f t="shared" si="16"/>
        <v/>
      </c>
      <c r="X87" s="8" t="str">
        <f t="shared" si="17"/>
        <v/>
      </c>
    </row>
    <row r="88" spans="1:24">
      <c r="A88" s="4" t="s">
        <v>82</v>
      </c>
      <c r="B88" s="4">
        <v>1</v>
      </c>
      <c r="C88" s="1" cm="1">
        <f t="array" ref="C88">_xll.H($A88,25)/$B88</f>
        <v>-995.79200000000003</v>
      </c>
      <c r="D88" s="1" cm="1">
        <f t="array" ref="D88">_xll.S($A88,25)/$B88</f>
        <v>168.60000222778322</v>
      </c>
      <c r="E88" s="1" cm="1">
        <f t="array" ref="E88">_xll.CP($A88,25)/$B88</f>
        <v>98.321875009840781</v>
      </c>
      <c r="F88" s="8" cm="1">
        <f t="array" ref="F88">IF(_xll.DE(A88)&gt;0,_xll.MW(A88)/(602.2*_xll.DE(A88)),"")/$B88</f>
        <v>0.12165158017822653</v>
      </c>
      <c r="H88" s="4" t="s">
        <v>1701</v>
      </c>
      <c r="I88" s="1" t="e" cm="1">
        <f t="array" ref="I88">_xll.H($H88,25)/$B88</f>
        <v>#VALUE!</v>
      </c>
      <c r="J88" s="1" t="e" cm="1">
        <f t="array" ref="J88">_xll.S($H88,25)/$B88</f>
        <v>#VALUE!</v>
      </c>
      <c r="K88" s="1" t="e" cm="1">
        <f t="array" ref="K88">_xll.CP($H88,25)/$B88</f>
        <v>#VALUE!</v>
      </c>
      <c r="L88" s="8" t="e" cm="1">
        <f t="array" ref="L88">IF(_xll.DE(H88)&gt;0,_xll.MW(H88)/(602.2*_xll.DE(H88)),"")/$B88</f>
        <v>#VALUE!</v>
      </c>
      <c r="N88" s="1" t="str">
        <f t="shared" si="9"/>
        <v/>
      </c>
      <c r="O88" s="1" t="str">
        <f t="shared" si="10"/>
        <v/>
      </c>
      <c r="P88" s="4" t="str">
        <f t="shared" si="13"/>
        <v>DyH3</v>
      </c>
      <c r="Q88" s="1" t="str">
        <f t="shared" si="11"/>
        <v/>
      </c>
      <c r="R88" s="1" t="str">
        <f t="shared" si="12"/>
        <v/>
      </c>
      <c r="T88" s="1" t="str">
        <f t="shared" si="14"/>
        <v/>
      </c>
      <c r="U88" s="1" t="str">
        <f t="shared" si="15"/>
        <v/>
      </c>
      <c r="W88" s="8" t="str">
        <f t="shared" si="16"/>
        <v/>
      </c>
      <c r="X88" s="8" t="str">
        <f t="shared" si="17"/>
        <v/>
      </c>
    </row>
    <row r="89" spans="1:24">
      <c r="A89" s="4" t="s">
        <v>279</v>
      </c>
      <c r="B89" s="4">
        <v>1</v>
      </c>
      <c r="C89" s="1" cm="1">
        <f t="array" ref="C89">_xll.H($A89,25)/$B89</f>
        <v>-694.54399999999998</v>
      </c>
      <c r="D89" s="1" cm="1">
        <f t="array" ref="D89">_xll.S($A89,25)/$B89</f>
        <v>184.096</v>
      </c>
      <c r="E89" s="1" cm="1">
        <f t="array" ref="E89">_xll.CP($A89,25)/$B89</f>
        <v>119.82003971861337</v>
      </c>
      <c r="F89" s="8" cm="1">
        <f t="array" ref="F89">IF(_xll.DE(A89)&gt;0,_xll.MW(A89)/(602.2*_xll.DE(A89)),"")/$B89</f>
        <v>0.12180253990701997</v>
      </c>
      <c r="H89" s="4" t="s">
        <v>1817</v>
      </c>
      <c r="I89" s="1" t="e" cm="1">
        <f t="array" ref="I89">_xll.H($H89,25)/$B89</f>
        <v>#VALUE!</v>
      </c>
      <c r="J89" s="1" t="e" cm="1">
        <f t="array" ref="J89">_xll.S($H89,25)/$B89</f>
        <v>#VALUE!</v>
      </c>
      <c r="K89" s="1" t="e" cm="1">
        <f t="array" ref="K89">_xll.CP($H89,25)/$B89</f>
        <v>#VALUE!</v>
      </c>
      <c r="L89" s="8" t="e" cm="1">
        <f t="array" ref="L89">IF(_xll.DE(H89)&gt;0,_xll.MW(H89)/(602.2*_xll.DE(H89)),"")/$B89</f>
        <v>#VALUE!</v>
      </c>
      <c r="N89" s="1" t="str">
        <f t="shared" si="9"/>
        <v/>
      </c>
      <c r="O89" s="1" t="str">
        <f t="shared" si="10"/>
        <v/>
      </c>
      <c r="P89" s="4" t="str">
        <f t="shared" si="13"/>
        <v>NbH4</v>
      </c>
      <c r="Q89" s="1" t="str">
        <f t="shared" si="11"/>
        <v/>
      </c>
      <c r="R89" s="1" t="str">
        <f t="shared" si="12"/>
        <v/>
      </c>
      <c r="T89" s="1" t="str">
        <f t="shared" si="14"/>
        <v/>
      </c>
      <c r="U89" s="1" t="str">
        <f t="shared" si="15"/>
        <v/>
      </c>
      <c r="W89" s="8" t="str">
        <f t="shared" si="16"/>
        <v/>
      </c>
      <c r="X89" s="8" t="str">
        <f t="shared" si="17"/>
        <v/>
      </c>
    </row>
    <row r="90" spans="1:24">
      <c r="A90" s="4" t="s">
        <v>226</v>
      </c>
      <c r="B90" s="4">
        <v>1</v>
      </c>
      <c r="C90" s="1" cm="1">
        <f t="array" ref="C90">_xll.H($A90,25)/$B90</f>
        <v>-361.0000158081055</v>
      </c>
      <c r="D90" s="1" cm="1">
        <f t="array" ref="D90">_xll.S($A90,25)/$B90</f>
        <v>230.12</v>
      </c>
      <c r="E90" s="1" cm="1">
        <f t="array" ref="E90">_xll.CP($A90,25)/$B90</f>
        <v>163.50925240786131</v>
      </c>
      <c r="F90" s="8" cm="1">
        <f t="array" ref="F90">IF(_xll.DE(A90)&gt;0,_xll.MW(A90)/(602.2*_xll.DE(A90)),"")/$B90</f>
        <v>0.12317827588835449</v>
      </c>
      <c r="H90" s="4" t="s">
        <v>1818</v>
      </c>
      <c r="I90" s="1" t="e" cm="1">
        <f t="array" ref="I90">_xll.H($H90,25)/$B90</f>
        <v>#VALUE!</v>
      </c>
      <c r="J90" s="1" t="e" cm="1">
        <f t="array" ref="J90">_xll.S($H90,25)/$B90</f>
        <v>#VALUE!</v>
      </c>
      <c r="K90" s="1" t="e" cm="1">
        <f t="array" ref="K90">_xll.CP($H90,25)/$B90</f>
        <v>#VALUE!</v>
      </c>
      <c r="L90" s="8" t="e" cm="1">
        <f t="array" ref="L90">IF(_xll.DE(H90)&gt;0,_xll.MW(H90)/(602.2*_xll.DE(H90)),"")/$B90</f>
        <v>#VALUE!</v>
      </c>
      <c r="N90" s="1" t="str">
        <f t="shared" si="9"/>
        <v/>
      </c>
      <c r="O90" s="1" t="str">
        <f t="shared" si="10"/>
        <v/>
      </c>
      <c r="P90" s="4" t="str">
        <f t="shared" si="13"/>
        <v>ReH5</v>
      </c>
      <c r="Q90" s="1" t="str">
        <f t="shared" si="11"/>
        <v/>
      </c>
      <c r="R90" s="1" t="str">
        <f t="shared" si="12"/>
        <v/>
      </c>
      <c r="T90" s="1" t="str">
        <f t="shared" si="14"/>
        <v/>
      </c>
      <c r="U90" s="1" t="str">
        <f t="shared" si="15"/>
        <v/>
      </c>
      <c r="W90" s="8" t="str">
        <f t="shared" si="16"/>
        <v/>
      </c>
      <c r="X90" s="8" t="str">
        <f t="shared" si="17"/>
        <v/>
      </c>
    </row>
    <row r="91" spans="1:24">
      <c r="A91" s="4" t="s">
        <v>215</v>
      </c>
      <c r="B91" s="4">
        <v>1</v>
      </c>
      <c r="C91" s="1" cm="1">
        <f t="array" ref="C91">_xll.H($A91,25)/$B91</f>
        <v>-999.976</v>
      </c>
      <c r="D91" s="1" cm="1">
        <f t="array" ref="D91">_xll.S($A91,25)/$B91</f>
        <v>136.81680319213868</v>
      </c>
      <c r="E91" s="1" cm="1">
        <f t="array" ref="E91">_xll.CP($A91,25)/$B91</f>
        <v>92.047466536592495</v>
      </c>
      <c r="F91" s="8" cm="1">
        <f t="array" ref="F91">IF(_xll.DE(A91)&gt;0,_xll.MW(A91)/(602.2*_xll.DE(A91)),"")/$B91</f>
        <v>0.12423466946121774</v>
      </c>
      <c r="H91" s="4" t="s">
        <v>1819</v>
      </c>
      <c r="I91" s="1" cm="1">
        <f t="array" ref="I91">_xll.H($H91,25)/$B91</f>
        <v>-265.68398403930667</v>
      </c>
      <c r="J91" s="1" cm="1">
        <f t="array" ref="J91">_xll.S($H91,25)/$B91</f>
        <v>41.923677925109864</v>
      </c>
      <c r="K91" s="1" cm="1">
        <f t="array" ref="K91">_xll.CP($H91,25)/$B91</f>
        <v>43.359441239707564</v>
      </c>
      <c r="L91" s="8" cm="1">
        <f t="array" ref="L91">IF(_xll.DE(H91)&gt;0,_xll.MW(H91)/(602.2*_xll.DE(H91)),"")/$B91</f>
        <v>3.8259739260253459E-2</v>
      </c>
      <c r="N91" s="1">
        <f t="shared" si="9"/>
        <v>136.81680319213868</v>
      </c>
      <c r="O91" s="1">
        <f t="shared" si="10"/>
        <v>41.923677925109864</v>
      </c>
      <c r="P91" s="4" t="str">
        <f t="shared" si="13"/>
        <v>YH3</v>
      </c>
      <c r="Q91" s="1">
        <f t="shared" si="11"/>
        <v>-999.976</v>
      </c>
      <c r="R91" s="1">
        <f t="shared" si="12"/>
        <v>-265.68398403930667</v>
      </c>
      <c r="T91" s="1">
        <f t="shared" si="14"/>
        <v>92.047466536592495</v>
      </c>
      <c r="U91" s="1">
        <f t="shared" si="15"/>
        <v>43.359441239707564</v>
      </c>
      <c r="W91" s="8">
        <f t="shared" si="16"/>
        <v>0.12423466946121774</v>
      </c>
      <c r="X91" s="8">
        <f t="shared" si="17"/>
        <v>3.8259739260253459E-2</v>
      </c>
    </row>
    <row r="92" spans="1:24">
      <c r="A92" s="4" t="s">
        <v>110</v>
      </c>
      <c r="B92" s="4">
        <v>1</v>
      </c>
      <c r="C92" s="1" cm="1">
        <f t="array" ref="C92">_xll.H($A92,25)/$B92</f>
        <v>-2784.8999208984378</v>
      </c>
      <c r="D92" s="1" cm="1">
        <f t="array" ref="D92">_xll.S($A92,25)/$B92</f>
        <v>407.10321276855473</v>
      </c>
      <c r="E92" s="1" cm="1">
        <f t="array" ref="E92">_xll.CP($A92,25)/$B92</f>
        <v>366.90931823974614</v>
      </c>
      <c r="F92" s="8" cm="1">
        <f t="array" ref="F92">IF(_xll.DE(A92)&gt;0,_xll.MW(A92)/(602.2*_xll.DE(A92)),"")/$B92</f>
        <v>0.12442947434200879</v>
      </c>
      <c r="H92" s="4" t="s">
        <v>1820</v>
      </c>
      <c r="I92" s="1" t="e" cm="1">
        <f t="array" ref="I92">_xll.H($H92,25)/$B92</f>
        <v>#VALUE!</v>
      </c>
      <c r="J92" s="1" t="e" cm="1">
        <f t="array" ref="J92">_xll.S($H92,25)/$B92</f>
        <v>#VALUE!</v>
      </c>
      <c r="K92" s="1" t="e" cm="1">
        <f t="array" ref="K92">_xll.CP($H92,25)/$B92</f>
        <v>#VALUE!</v>
      </c>
      <c r="L92" s="8" t="e" cm="1">
        <f t="array" ref="L92">IF(_xll.DE(H92)&gt;0,_xll.MW(H92)/(602.2*_xll.DE(H92)),"")/$B92</f>
        <v>#VALUE!</v>
      </c>
      <c r="N92" s="1" t="str">
        <f t="shared" si="9"/>
        <v/>
      </c>
      <c r="O92" s="1" t="str">
        <f t="shared" si="10"/>
        <v/>
      </c>
      <c r="P92" s="4" t="str">
        <f t="shared" si="13"/>
        <v>EuH3*6H2O</v>
      </c>
      <c r="Q92" s="1" t="str">
        <f t="shared" si="11"/>
        <v/>
      </c>
      <c r="R92" s="1" t="str">
        <f t="shared" si="12"/>
        <v/>
      </c>
      <c r="T92" s="1" t="str">
        <f t="shared" si="14"/>
        <v/>
      </c>
      <c r="U92" s="1" t="str">
        <f t="shared" si="15"/>
        <v/>
      </c>
      <c r="W92" s="8" t="str">
        <f t="shared" si="16"/>
        <v/>
      </c>
      <c r="X92" s="8" t="str">
        <f t="shared" si="17"/>
        <v/>
      </c>
    </row>
    <row r="93" spans="1:24">
      <c r="A93" s="4" t="s">
        <v>156</v>
      </c>
      <c r="B93" s="4">
        <v>1</v>
      </c>
      <c r="C93" s="1" cm="1">
        <f t="array" ref="C93">_xll.H($A93,25)/$B93</f>
        <v>-254.80560638427735</v>
      </c>
      <c r="D93" s="1" cm="1">
        <f t="array" ref="D93">_xll.S($A93,25)/$B93</f>
        <v>154.80799999999999</v>
      </c>
      <c r="E93" s="1" cm="1">
        <f t="array" ref="E93">_xll.CP($A93,25)/$B93</f>
        <v>117.41240784766006</v>
      </c>
      <c r="F93" s="8" cm="1">
        <f t="array" ref="F93">IF(_xll.DE(A93)&gt;0,_xll.MW(A93)/(602.2*_xll.DE(A93)),"")/$B93</f>
        <v>0.12588620693848043</v>
      </c>
      <c r="H93" s="4" t="s">
        <v>1821</v>
      </c>
      <c r="I93" s="1" t="e" cm="1">
        <f t="array" ref="I93">_xll.H($H93,25)/$B93</f>
        <v>#VALUE!</v>
      </c>
      <c r="J93" s="1" t="e" cm="1">
        <f t="array" ref="J93">_xll.S($H93,25)/$B93</f>
        <v>#VALUE!</v>
      </c>
      <c r="K93" s="1" t="e" cm="1">
        <f t="array" ref="K93">_xll.CP($H93,25)/$B93</f>
        <v>#VALUE!</v>
      </c>
      <c r="L93" s="8" t="e" cm="1">
        <f t="array" ref="L93">IF(_xll.DE(H93)&gt;0,_xll.MW(H93)/(602.2*_xll.DE(H93)),"")/$B93</f>
        <v>#VALUE!</v>
      </c>
      <c r="N93" s="1" t="str">
        <f t="shared" si="9"/>
        <v/>
      </c>
      <c r="O93" s="1" t="str">
        <f t="shared" si="10"/>
        <v/>
      </c>
      <c r="P93" s="4" t="str">
        <f t="shared" si="13"/>
        <v>OsH4</v>
      </c>
      <c r="Q93" s="1" t="str">
        <f t="shared" si="11"/>
        <v/>
      </c>
      <c r="R93" s="1" t="str">
        <f t="shared" si="12"/>
        <v/>
      </c>
      <c r="T93" s="1" t="str">
        <f t="shared" si="14"/>
        <v/>
      </c>
      <c r="U93" s="1" t="str">
        <f t="shared" si="15"/>
        <v/>
      </c>
      <c r="W93" s="8" t="str">
        <f t="shared" si="16"/>
        <v/>
      </c>
      <c r="X93" s="8" t="str">
        <f t="shared" si="17"/>
        <v/>
      </c>
    </row>
    <row r="94" spans="1:24">
      <c r="A94" s="4" t="s">
        <v>36</v>
      </c>
      <c r="B94" s="4">
        <v>1</v>
      </c>
      <c r="C94" s="1" cm="1">
        <f t="array" ref="C94">_xll.H($A94,25)/$B94</f>
        <v>-983.99998437500005</v>
      </c>
      <c r="D94" s="1" cm="1">
        <f t="array" ref="D94">_xll.S($A94,25)/$B94</f>
        <v>200.00000097656252</v>
      </c>
      <c r="E94" s="1" cm="1">
        <f t="array" ref="E94">_xll.CP($A94,25)/$B94</f>
        <v>121.99596312881252</v>
      </c>
      <c r="F94" s="8" cm="1">
        <f t="array" ref="F94">IF(_xll.DE(A94)&gt;0,_xll.MW(A94)/(602.2*_xll.DE(A94)),"")/$B94</f>
        <v>0.12785504441904091</v>
      </c>
      <c r="H94" s="4" t="s">
        <v>1740</v>
      </c>
      <c r="I94" s="1" t="e" cm="1">
        <f t="array" ref="I94">_xll.H($H94,25)/$B94</f>
        <v>#VALUE!</v>
      </c>
      <c r="J94" s="1" t="e" cm="1">
        <f t="array" ref="J94">_xll.S($H94,25)/$B94</f>
        <v>#VALUE!</v>
      </c>
      <c r="K94" s="1" t="e" cm="1">
        <f t="array" ref="K94">_xll.CP($H94,25)/$B94</f>
        <v>#VALUE!</v>
      </c>
      <c r="L94" s="8" t="e" cm="1">
        <f t="array" ref="L94">IF(_xll.DE(H94)&gt;0,_xll.MW(H94)/(602.2*_xll.DE(H94)),"")/$B94</f>
        <v>#VALUE!</v>
      </c>
      <c r="N94" s="1" t="str">
        <f t="shared" si="9"/>
        <v/>
      </c>
      <c r="O94" s="1" t="str">
        <f t="shared" si="10"/>
        <v/>
      </c>
      <c r="P94" s="4" t="str">
        <f t="shared" si="13"/>
        <v>NpH4</v>
      </c>
      <c r="Q94" s="1" t="str">
        <f t="shared" si="11"/>
        <v/>
      </c>
      <c r="R94" s="1" t="str">
        <f t="shared" si="12"/>
        <v/>
      </c>
      <c r="T94" s="1" t="str">
        <f t="shared" si="14"/>
        <v/>
      </c>
      <c r="U94" s="1" t="str">
        <f t="shared" si="15"/>
        <v/>
      </c>
      <c r="W94" s="8" t="str">
        <f t="shared" si="16"/>
        <v/>
      </c>
      <c r="X94" s="8" t="str">
        <f t="shared" si="17"/>
        <v/>
      </c>
    </row>
    <row r="95" spans="1:24">
      <c r="A95" s="4" t="s">
        <v>26</v>
      </c>
      <c r="B95" s="4">
        <v>1</v>
      </c>
      <c r="C95" s="1" cm="1">
        <f t="array" ref="C95">_xll.H($A95,25)/$B95</f>
        <v>-245.60000515747072</v>
      </c>
      <c r="D95" s="1" cm="1">
        <f t="array" ref="D95">_xll.S($A95,25)/$B95</f>
        <v>267.88478808593749</v>
      </c>
      <c r="E95" s="1" cm="1">
        <f t="array" ref="E95">_xll.CP($A95,25)/$B95</f>
        <v>125.51189897451782</v>
      </c>
      <c r="F95" s="8" cm="1">
        <f t="array" ref="F95">IF(_xll.DE(A95)&gt;0,_xll.MW(A95)/(602.2*_xll.DE(A95)),"")/$B95</f>
        <v>0.13001209605011552</v>
      </c>
      <c r="H95" s="4" t="s">
        <v>1702</v>
      </c>
      <c r="I95" s="1" t="e" cm="1">
        <f t="array" ref="I95">_xll.H($H95,25)/$B95</f>
        <v>#VALUE!</v>
      </c>
      <c r="J95" s="1" t="e" cm="1">
        <f t="array" ref="J95">_xll.S($H95,25)/$B95</f>
        <v>#VALUE!</v>
      </c>
      <c r="K95" s="1" t="e" cm="1">
        <f t="array" ref="K95">_xll.CP($H95,25)/$B95</f>
        <v>#VALUE!</v>
      </c>
      <c r="L95" s="8" t="e" cm="1">
        <f t="array" ref="L95">IF(_xll.DE(H95)&gt;0,_xll.MW(H95)/(602.2*_xll.DE(H95)),"")/$B95</f>
        <v>#VALUE!</v>
      </c>
      <c r="N95" s="1" t="str">
        <f t="shared" si="9"/>
        <v/>
      </c>
      <c r="O95" s="1" t="str">
        <f t="shared" si="10"/>
        <v/>
      </c>
      <c r="P95" s="4" t="str">
        <f t="shared" si="13"/>
        <v>PtH4</v>
      </c>
      <c r="Q95" s="1" t="str">
        <f t="shared" si="11"/>
        <v/>
      </c>
      <c r="R95" s="1" t="str">
        <f t="shared" si="12"/>
        <v/>
      </c>
      <c r="T95" s="1" t="str">
        <f t="shared" si="14"/>
        <v/>
      </c>
      <c r="U95" s="1" t="str">
        <f t="shared" si="15"/>
        <v/>
      </c>
      <c r="W95" s="8" t="str">
        <f t="shared" si="16"/>
        <v/>
      </c>
      <c r="X95" s="8" t="str">
        <f t="shared" si="17"/>
        <v/>
      </c>
    </row>
    <row r="96" spans="1:24">
      <c r="A96" s="4" t="s">
        <v>118</v>
      </c>
      <c r="B96" s="4">
        <v>1</v>
      </c>
      <c r="C96" s="1" cm="1">
        <f t="array" ref="C96">_xll.H($A96,25)/$B96</f>
        <v>-1019.2009743652344</v>
      </c>
      <c r="D96" s="1" cm="1">
        <f t="array" ref="D96">_xll.S($A96,25)/$B96</f>
        <v>197.09989511108398</v>
      </c>
      <c r="E96" s="1" cm="1">
        <f t="array" ref="E96">_xll.CP($A96,25)/$B96</f>
        <v>120.77787053294199</v>
      </c>
      <c r="F96" s="8" cm="1">
        <f t="array" ref="F96">IF(_xll.DE(A96)&gt;0,_xll.MW(A96)/(602.2*_xll.DE(A96)),"")/$B96</f>
        <v>0.13363462744100699</v>
      </c>
      <c r="H96" s="4" t="s">
        <v>1703</v>
      </c>
      <c r="I96" s="1" t="e" cm="1">
        <f t="array" ref="I96">_xll.H($H96,25)/$B96</f>
        <v>#VALUE!</v>
      </c>
      <c r="J96" s="1" t="e" cm="1">
        <f t="array" ref="J96">_xll.S($H96,25)/$B96</f>
        <v>#VALUE!</v>
      </c>
      <c r="K96" s="1" t="e" cm="1">
        <f t="array" ref="K96">_xll.CP($H96,25)/$B96</f>
        <v>#VALUE!</v>
      </c>
      <c r="L96" s="8" t="e" cm="1">
        <f t="array" ref="L96">IF(_xll.DE(H96)&gt;0,_xll.MW(H96)/(602.2*_xll.DE(H96)),"")/$B96</f>
        <v>#VALUE!</v>
      </c>
      <c r="N96" s="1" t="str">
        <f t="shared" si="9"/>
        <v/>
      </c>
      <c r="O96" s="1" t="str">
        <f t="shared" si="10"/>
        <v/>
      </c>
      <c r="P96" s="4" t="str">
        <f t="shared" si="13"/>
        <v>UH4</v>
      </c>
      <c r="Q96" s="1" t="str">
        <f t="shared" si="11"/>
        <v/>
      </c>
      <c r="R96" s="1" t="str">
        <f t="shared" si="12"/>
        <v/>
      </c>
      <c r="T96" s="1" t="str">
        <f t="shared" si="14"/>
        <v/>
      </c>
      <c r="U96" s="1" t="str">
        <f t="shared" si="15"/>
        <v/>
      </c>
      <c r="W96" s="8" t="str">
        <f t="shared" si="16"/>
        <v/>
      </c>
      <c r="X96" s="8" t="str">
        <f t="shared" si="17"/>
        <v/>
      </c>
    </row>
    <row r="97" spans="1:24">
      <c r="A97" s="4" t="s">
        <v>142</v>
      </c>
      <c r="B97" s="4">
        <v>1</v>
      </c>
      <c r="C97" s="1" cm="1">
        <f t="array" ref="C97">_xll.H($A97,25)/$B97</f>
        <v>-1186.7579931640626</v>
      </c>
      <c r="D97" s="1" cm="1">
        <f t="array" ref="D97">_xll.S($A97,25)/$B97</f>
        <v>190.37200000000001</v>
      </c>
      <c r="E97" s="1" cm="1">
        <f t="array" ref="E97">_xll.CP($A97,25)/$B97</f>
        <v>120.7654337273909</v>
      </c>
      <c r="F97" s="8" cm="1">
        <f t="array" ref="F97">IF(_xll.DE(A97)&gt;0,_xll.MW(A97)/(602.2*_xll.DE(A97)),"")/$B97</f>
        <v>0.13525196558584734</v>
      </c>
      <c r="H97" s="4" t="s">
        <v>1704</v>
      </c>
      <c r="I97" s="1" t="e" cm="1">
        <f t="array" ref="I97">_xll.H($H97,25)/$B97</f>
        <v>#VALUE!</v>
      </c>
      <c r="J97" s="1" t="e" cm="1">
        <f t="array" ref="J97">_xll.S($H97,25)/$B97</f>
        <v>#VALUE!</v>
      </c>
      <c r="K97" s="1" t="e" cm="1">
        <f t="array" ref="K97">_xll.CP($H97,25)/$B97</f>
        <v>#VALUE!</v>
      </c>
      <c r="L97" s="8" t="e" cm="1">
        <f t="array" ref="L97">IF(_xll.DE(H97)&gt;0,_xll.MW(H97)/(602.2*_xll.DE(H97)),"")/$B97</f>
        <v>#VALUE!</v>
      </c>
      <c r="N97" s="1" t="str">
        <f t="shared" si="9"/>
        <v/>
      </c>
      <c r="O97" s="1" t="str">
        <f t="shared" si="10"/>
        <v/>
      </c>
      <c r="P97" s="4" t="str">
        <f t="shared" si="13"/>
        <v>ThH4</v>
      </c>
      <c r="Q97" s="1" t="str">
        <f t="shared" si="11"/>
        <v/>
      </c>
      <c r="R97" s="1" t="str">
        <f t="shared" si="12"/>
        <v/>
      </c>
      <c r="T97" s="1" t="str">
        <f t="shared" si="14"/>
        <v/>
      </c>
      <c r="U97" s="1" t="str">
        <f t="shared" si="15"/>
        <v/>
      </c>
      <c r="W97" s="8" t="str">
        <f t="shared" si="16"/>
        <v/>
      </c>
      <c r="X97" s="8" t="str">
        <f t="shared" si="17"/>
        <v/>
      </c>
    </row>
    <row r="98" spans="1:24">
      <c r="A98" s="4" t="s">
        <v>134</v>
      </c>
      <c r="B98" s="4">
        <v>1</v>
      </c>
      <c r="C98" s="1" cm="1">
        <f t="array" ref="C98">_xll.H($A98,25)/$B98</f>
        <v>-323.84160638427738</v>
      </c>
      <c r="D98" s="1" cm="1">
        <f t="array" ref="D98">_xll.S($A98,25)/$B98</f>
        <v>203.00000482177734</v>
      </c>
      <c r="E98" s="1" cm="1">
        <f t="array" ref="E98">_xll.CP($A98,25)/$B98</f>
        <v>138.49040957641603</v>
      </c>
      <c r="F98" s="8" cm="1">
        <f t="array" ref="F98">IF(_xll.DE(A98)&gt;0,_xll.MW(A98)/(602.2*_xll.DE(A98)),"")/$B98</f>
        <v>0.13723300902220123</v>
      </c>
      <c r="H98" s="4" t="s">
        <v>1705</v>
      </c>
      <c r="I98" s="1" t="e" cm="1">
        <f t="array" ref="I98">_xll.H($H98,25)/$B98</f>
        <v>#VALUE!</v>
      </c>
      <c r="J98" s="1" t="e" cm="1">
        <f t="array" ref="J98">_xll.S($H98,25)/$B98</f>
        <v>#VALUE!</v>
      </c>
      <c r="K98" s="1" t="e" cm="1">
        <f t="array" ref="K98">_xll.CP($H98,25)/$B98</f>
        <v>#VALUE!</v>
      </c>
      <c r="L98" s="8" t="e" cm="1">
        <f t="array" ref="L98">IF(_xll.DE(H98)&gt;0,_xll.MW(H98)/(602.2*_xll.DE(H98)),"")/$B98</f>
        <v>#VALUE!</v>
      </c>
      <c r="N98" s="1" t="str">
        <f t="shared" si="9"/>
        <v/>
      </c>
      <c r="O98" s="1" t="str">
        <f t="shared" si="10"/>
        <v/>
      </c>
      <c r="P98" s="4" t="str">
        <f t="shared" si="13"/>
        <v>TeH4</v>
      </c>
      <c r="Q98" s="1" t="str">
        <f t="shared" si="11"/>
        <v/>
      </c>
      <c r="R98" s="1" t="str">
        <f t="shared" si="12"/>
        <v/>
      </c>
      <c r="T98" s="1" t="str">
        <f t="shared" si="14"/>
        <v/>
      </c>
      <c r="U98" s="1" t="str">
        <f t="shared" si="15"/>
        <v/>
      </c>
      <c r="W98" s="8" t="str">
        <f t="shared" si="16"/>
        <v/>
      </c>
      <c r="X98" s="8" t="str">
        <f t="shared" si="17"/>
        <v/>
      </c>
    </row>
    <row r="99" spans="1:24">
      <c r="A99" s="4" t="s">
        <v>97</v>
      </c>
      <c r="B99" s="4">
        <v>1</v>
      </c>
      <c r="C99" s="1" cm="1">
        <f t="array" ref="C99">_xll.H($A99,25)/$B99</f>
        <v>-979.79995983886727</v>
      </c>
      <c r="D99" s="1" cm="1">
        <f t="array" ref="D99">_xll.S($A99,25)/$B99</f>
        <v>180.89999884033202</v>
      </c>
      <c r="E99" s="1" cm="1">
        <f t="array" ref="E99">_xll.CP($A99,25)/$B99</f>
        <v>116.80025531825905</v>
      </c>
      <c r="F99" s="8" cm="1">
        <f t="array" ref="F99">IF(_xll.DE(A99)&gt;0,_xll.MW(A99)/(602.2*_xll.DE(A99)),"")/$B99</f>
        <v>0.13805723538607095</v>
      </c>
      <c r="H99" s="4" t="s">
        <v>1706</v>
      </c>
      <c r="I99" s="1" t="e" cm="1">
        <f t="array" ref="I99">_xll.H($H99,25)/$B99</f>
        <v>#VALUE!</v>
      </c>
      <c r="J99" s="1" t="e" cm="1">
        <f t="array" ref="J99">_xll.S($H99,25)/$B99</f>
        <v>#VALUE!</v>
      </c>
      <c r="K99" s="1" t="e" cm="1">
        <f t="array" ref="K99">_xll.CP($H99,25)/$B99</f>
        <v>#VALUE!</v>
      </c>
      <c r="L99" s="8" t="e" cm="1">
        <f t="array" ref="L99">IF(_xll.DE(H99)&gt;0,_xll.MW(H99)/(602.2*_xll.DE(H99)),"")/$B99</f>
        <v>#VALUE!</v>
      </c>
      <c r="N99" s="1" t="str">
        <f t="shared" si="9"/>
        <v/>
      </c>
      <c r="O99" s="1" t="str">
        <f t="shared" si="10"/>
        <v/>
      </c>
      <c r="P99" s="4" t="str">
        <f t="shared" si="13"/>
        <v>ZrH4</v>
      </c>
      <c r="Q99" s="1" t="str">
        <f t="shared" si="11"/>
        <v/>
      </c>
      <c r="R99" s="1" t="str">
        <f t="shared" si="12"/>
        <v/>
      </c>
      <c r="T99" s="1" t="str">
        <f t="shared" si="14"/>
        <v/>
      </c>
      <c r="U99" s="1" t="str">
        <f t="shared" si="15"/>
        <v/>
      </c>
      <c r="W99" s="8" t="str">
        <f t="shared" si="16"/>
        <v/>
      </c>
      <c r="X99" s="8" t="str">
        <f t="shared" si="17"/>
        <v/>
      </c>
    </row>
    <row r="100" spans="1:24">
      <c r="A100" s="4" t="s">
        <v>27</v>
      </c>
      <c r="B100" s="4">
        <v>1</v>
      </c>
      <c r="C100" s="1" cm="1">
        <f t="array" ref="C100">_xll.H($A100,25)/$B100</f>
        <v>-188.69839361572267</v>
      </c>
      <c r="D100" s="1" cm="1">
        <f t="array" ref="D100">_xll.S($A100,25)/$B100</f>
        <v>194.55600000000001</v>
      </c>
      <c r="E100" s="1" cm="1">
        <f t="array" ref="E100">_xll.CP($A100,25)/$B100</f>
        <v>133.90652324770753</v>
      </c>
      <c r="F100" s="8" cm="1">
        <f t="array" ref="F100">IF(_xll.DE(A100)&gt;0,_xll.MW(A100)/(602.2*_xll.DE(A100)),"")/$B100</f>
        <v>0.14101053068126643</v>
      </c>
      <c r="H100" s="4" t="s">
        <v>1741</v>
      </c>
      <c r="I100" s="1" t="e" cm="1">
        <f t="array" ref="I100">_xll.H($H100,25)/$B100</f>
        <v>#VALUE!</v>
      </c>
      <c r="J100" s="1" t="e" cm="1">
        <f t="array" ref="J100">_xll.S($H100,25)/$B100</f>
        <v>#VALUE!</v>
      </c>
      <c r="K100" s="1" t="e" cm="1">
        <f t="array" ref="K100">_xll.CP($H100,25)/$B100</f>
        <v>#VALUE!</v>
      </c>
      <c r="L100" s="8" t="e" cm="1">
        <f t="array" ref="L100">IF(_xll.DE(H100)&gt;0,_xll.MW(H100)/(602.2*_xll.DE(H100)),"")/$B100</f>
        <v>#VALUE!</v>
      </c>
      <c r="N100" s="1" t="str">
        <f t="shared" si="9"/>
        <v/>
      </c>
      <c r="O100" s="1" t="str">
        <f t="shared" si="10"/>
        <v/>
      </c>
      <c r="P100" s="4" t="str">
        <f t="shared" si="13"/>
        <v>SeH4</v>
      </c>
      <c r="Q100" s="1" t="str">
        <f t="shared" si="11"/>
        <v/>
      </c>
      <c r="R100" s="1" t="str">
        <f t="shared" si="12"/>
        <v/>
      </c>
      <c r="T100" s="1" t="str">
        <f t="shared" si="14"/>
        <v/>
      </c>
      <c r="U100" s="1" t="str">
        <f t="shared" si="15"/>
        <v/>
      </c>
      <c r="W100" s="8" t="str">
        <f t="shared" si="16"/>
        <v/>
      </c>
      <c r="X100" s="8" t="str">
        <f t="shared" si="17"/>
        <v/>
      </c>
    </row>
    <row r="101" spans="1:24">
      <c r="A101" s="4" t="s">
        <v>121</v>
      </c>
      <c r="B101" s="4">
        <v>1</v>
      </c>
      <c r="C101" s="1" cm="1">
        <f t="array" ref="C101">_xll.H($A101,25)/$B101</f>
        <v>-512.95836169433596</v>
      </c>
      <c r="D101" s="1" cm="1">
        <f t="array" ref="D101">_xll.S($A101,25)/$B101</f>
        <v>219.99999468994142</v>
      </c>
      <c r="E101" s="1" cm="1">
        <f t="array" ref="E101">_xll.CP($A101,25)/$B101</f>
        <v>155.6412833171789</v>
      </c>
      <c r="F101" s="8" cm="1">
        <f t="array" ref="F101">IF(_xll.DE(A101)&gt;0,_xll.MW(A101)/(602.2*_xll.DE(A101)),"")/$B101</f>
        <v>0.15474657438853237</v>
      </c>
      <c r="H101" s="4" t="s">
        <v>1742</v>
      </c>
      <c r="I101" s="1" t="e" cm="1">
        <f t="array" ref="I101">_xll.H($H101,25)/$B101</f>
        <v>#VALUE!</v>
      </c>
      <c r="J101" s="1" t="e" cm="1">
        <f t="array" ref="J101">_xll.S($H101,25)/$B101</f>
        <v>#VALUE!</v>
      </c>
      <c r="K101" s="1" t="e" cm="1">
        <f t="array" ref="K101">_xll.CP($H101,25)/$B101</f>
        <v>#VALUE!</v>
      </c>
      <c r="L101" s="8" t="e" cm="1">
        <f t="array" ref="L101">IF(_xll.DE(H101)&gt;0,_xll.MW(H101)/(602.2*_xll.DE(H101)),"")/$B101</f>
        <v>#VALUE!</v>
      </c>
      <c r="N101" s="1" t="str">
        <f t="shared" si="9"/>
        <v/>
      </c>
      <c r="O101" s="1" t="str">
        <f t="shared" si="10"/>
        <v/>
      </c>
      <c r="P101" s="4" t="str">
        <f t="shared" si="13"/>
        <v>WH5</v>
      </c>
      <c r="Q101" s="1" t="str">
        <f t="shared" si="11"/>
        <v/>
      </c>
      <c r="R101" s="1" t="str">
        <f t="shared" si="12"/>
        <v/>
      </c>
      <c r="T101" s="1" t="str">
        <f t="shared" si="14"/>
        <v/>
      </c>
      <c r="U101" s="1" t="str">
        <f t="shared" si="15"/>
        <v/>
      </c>
      <c r="W101" s="8" t="str">
        <f t="shared" si="16"/>
        <v/>
      </c>
      <c r="X101" s="8" t="str">
        <f t="shared" si="17"/>
        <v/>
      </c>
    </row>
    <row r="102" spans="1:24">
      <c r="A102" s="4" t="s">
        <v>275</v>
      </c>
      <c r="B102" s="4">
        <v>1</v>
      </c>
      <c r="C102" s="1" cm="1">
        <f t="array" ref="C102">_xll.H($A102,25)/$B102</f>
        <v>-640.2356978759766</v>
      </c>
      <c r="D102" s="1" cm="1">
        <f t="array" ref="D102">_xll.S($A102,25)/$B102</f>
        <v>222.46300100708009</v>
      </c>
      <c r="E102" s="1" cm="1">
        <f t="array" ref="E102">_xll.CP($A102,25)/$B102</f>
        <v>138.78000039672852</v>
      </c>
      <c r="F102" s="8" cm="1">
        <f t="array" ref="F102">IF(_xll.DE(A102)&gt;0,_xll.MW(A102)/(602.2*_xll.DE(A102)),"")/$B102</f>
        <v>0.15478419430261231</v>
      </c>
      <c r="H102" s="4" t="s">
        <v>1822</v>
      </c>
      <c r="I102" s="1" t="e" cm="1">
        <f t="array" ref="I102">_xll.H($H102,25)/$B102</f>
        <v>#VALUE!</v>
      </c>
      <c r="J102" s="1" t="e" cm="1">
        <f t="array" ref="J102">_xll.S($H102,25)/$B102</f>
        <v>#VALUE!</v>
      </c>
      <c r="K102" s="1" t="e" cm="1">
        <f t="array" ref="K102">_xll.CP($H102,25)/$B102</f>
        <v>#VALUE!</v>
      </c>
      <c r="L102" s="8" t="e" cm="1">
        <f t="array" ref="L102">IF(_xll.DE(H102)&gt;0,_xll.MW(H102)/(602.2*_xll.DE(H102)),"")/$B102</f>
        <v>#VALUE!</v>
      </c>
      <c r="N102" s="1" t="str">
        <f t="shared" si="9"/>
        <v/>
      </c>
      <c r="O102" s="1" t="str">
        <f t="shared" si="10"/>
        <v/>
      </c>
      <c r="P102" s="4" t="str">
        <f t="shared" si="13"/>
        <v>POH3</v>
      </c>
      <c r="Q102" s="1" t="str">
        <f t="shared" si="11"/>
        <v/>
      </c>
      <c r="R102" s="1" t="str">
        <f t="shared" si="12"/>
        <v/>
      </c>
      <c r="T102" s="1" t="str">
        <f t="shared" si="14"/>
        <v/>
      </c>
      <c r="U102" s="1" t="str">
        <f t="shared" si="15"/>
        <v/>
      </c>
      <c r="W102" s="8" t="str">
        <f t="shared" si="16"/>
        <v/>
      </c>
      <c r="X102" s="8" t="str">
        <f t="shared" si="17"/>
        <v/>
      </c>
    </row>
    <row r="103" spans="1:24">
      <c r="A103" s="4" t="s">
        <v>153</v>
      </c>
      <c r="B103" s="4">
        <v>1</v>
      </c>
      <c r="C103" s="1" cm="1">
        <f t="array" ref="C103">_xll.H($A103,25)/$B103</f>
        <v>-527.18403192138669</v>
      </c>
      <c r="D103" s="1" cm="1">
        <f t="array" ref="D103">_xll.S($A103,25)/$B103</f>
        <v>200.00000097656252</v>
      </c>
      <c r="E103" s="1" cm="1">
        <f t="array" ref="E103">_xll.CP($A103,25)/$B103</f>
        <v>155.6417646841937</v>
      </c>
      <c r="F103" s="8" cm="1">
        <f t="array" ref="F103">IF(_xll.DE(A103)&gt;0,_xll.MW(A103)/(602.2*_xll.DE(A103)),"")/$B103</f>
        <v>0.15495040639449303</v>
      </c>
      <c r="H103" s="4" t="s">
        <v>1743</v>
      </c>
      <c r="I103" s="1" t="e" cm="1">
        <f t="array" ref="I103">_xll.H($H103,25)/$B103</f>
        <v>#VALUE!</v>
      </c>
      <c r="J103" s="1" t="e" cm="1">
        <f t="array" ref="J103">_xll.S($H103,25)/$B103</f>
        <v>#VALUE!</v>
      </c>
      <c r="K103" s="1" t="e" cm="1">
        <f t="array" ref="K103">_xll.CP($H103,25)/$B103</f>
        <v>#VALUE!</v>
      </c>
      <c r="L103" s="8" t="e" cm="1">
        <f t="array" ref="L103">IF(_xll.DE(H103)&gt;0,_xll.MW(H103)/(602.2*_xll.DE(H103)),"")/$B103</f>
        <v>#VALUE!</v>
      </c>
      <c r="N103" s="1" t="str">
        <f t="shared" si="9"/>
        <v/>
      </c>
      <c r="O103" s="1" t="str">
        <f t="shared" si="10"/>
        <v/>
      </c>
      <c r="P103" s="4" t="str">
        <f t="shared" si="13"/>
        <v>MoH5</v>
      </c>
      <c r="Q103" s="1" t="str">
        <f t="shared" si="11"/>
        <v/>
      </c>
      <c r="R103" s="1" t="str">
        <f t="shared" si="12"/>
        <v/>
      </c>
      <c r="T103" s="1" t="str">
        <f t="shared" si="14"/>
        <v/>
      </c>
      <c r="U103" s="1" t="str">
        <f t="shared" si="15"/>
        <v/>
      </c>
      <c r="W103" s="8" t="str">
        <f t="shared" si="16"/>
        <v/>
      </c>
      <c r="X103" s="8" t="str">
        <f t="shared" si="17"/>
        <v/>
      </c>
    </row>
    <row r="104" spans="1:24">
      <c r="A104" s="4" t="s">
        <v>214</v>
      </c>
      <c r="B104" s="4">
        <v>1</v>
      </c>
      <c r="C104" s="1" cm="1">
        <f t="array" ref="C104">_xll.H($A104,25)/$B104</f>
        <v>-734.71036169433592</v>
      </c>
      <c r="D104" s="1" cm="1">
        <f t="array" ref="D104">_xll.S($A104,25)/$B104</f>
        <v>244.34559042358399</v>
      </c>
      <c r="E104" s="1" cm="1">
        <f t="array" ref="E104">_xll.CP($A104,25)/$B104</f>
        <v>150.624</v>
      </c>
      <c r="F104" s="8" cm="1">
        <f t="array" ref="F104">IF(_xll.DE(A104)&gt;0,_xll.MW(A104)/(602.2*_xll.DE(A104)),"")/$B104</f>
        <v>0.1573417065814694</v>
      </c>
      <c r="H104" s="4" t="s">
        <v>1823</v>
      </c>
      <c r="I104" s="1" t="e" cm="1">
        <f t="array" ref="I104">_xll.H($H104,25)/$B104</f>
        <v>#VALUE!</v>
      </c>
      <c r="J104" s="1" t="e" cm="1">
        <f t="array" ref="J104">_xll.S($H104,25)/$B104</f>
        <v>#VALUE!</v>
      </c>
      <c r="K104" s="1" t="e" cm="1">
        <f t="array" ref="K104">_xll.CP($H104,25)/$B104</f>
        <v>#VALUE!</v>
      </c>
      <c r="L104" s="8" t="e" cm="1">
        <f t="array" ref="L104">IF(_xll.DE(H104)&gt;0,_xll.MW(H104)/(602.2*_xll.DE(H104)),"")/$B104</f>
        <v>#VALUE!</v>
      </c>
      <c r="N104" s="1" t="str">
        <f t="shared" si="9"/>
        <v/>
      </c>
      <c r="O104" s="1" t="str">
        <f t="shared" si="10"/>
        <v/>
      </c>
      <c r="P104" s="4" t="str">
        <f t="shared" si="13"/>
        <v>VOH3</v>
      </c>
      <c r="Q104" s="1" t="str">
        <f t="shared" si="11"/>
        <v/>
      </c>
      <c r="R104" s="1" t="str">
        <f t="shared" si="12"/>
        <v/>
      </c>
      <c r="T104" s="1" t="str">
        <f t="shared" si="14"/>
        <v/>
      </c>
      <c r="U104" s="1" t="str">
        <f t="shared" si="15"/>
        <v/>
      </c>
      <c r="W104" s="8" t="str">
        <f t="shared" si="16"/>
        <v/>
      </c>
      <c r="X104" s="8" t="str">
        <f t="shared" si="17"/>
        <v/>
      </c>
    </row>
    <row r="105" spans="1:24">
      <c r="A105" s="4" t="s">
        <v>284</v>
      </c>
      <c r="B105" s="4">
        <v>1</v>
      </c>
      <c r="C105" s="1" cm="1">
        <f t="array" ref="C105">_xll.H($A105,25)/$B105</f>
        <v>-797.47042553710935</v>
      </c>
      <c r="D105" s="1" cm="1">
        <f t="array" ref="D105">_xll.S($A105,25)/$B105</f>
        <v>210.45519680786134</v>
      </c>
      <c r="E105" s="1" cm="1">
        <f t="array" ref="E105">_xll.CP($A105,25)/$B105</f>
        <v>147.90093887004937</v>
      </c>
      <c r="F105" s="8" cm="1">
        <f t="array" ref="F105">IF(_xll.DE(A105)&gt;0,_xll.MW(A105)/(602.2*_xll.DE(A105)),"")/$B105</f>
        <v>0.1613815128584011</v>
      </c>
      <c r="H105" s="4" t="s">
        <v>1744</v>
      </c>
      <c r="I105" s="1" t="e" cm="1">
        <f t="array" ref="I105">_xll.H($H105,25)/$B105</f>
        <v>#VALUE!</v>
      </c>
      <c r="J105" s="1" t="e" cm="1">
        <f t="array" ref="J105">_xll.S($H105,25)/$B105</f>
        <v>#VALUE!</v>
      </c>
      <c r="K105" s="1" t="e" cm="1">
        <f t="array" ref="K105">_xll.CP($H105,25)/$B105</f>
        <v>#VALUE!</v>
      </c>
      <c r="L105" s="8" t="e" cm="1">
        <f t="array" ref="L105">IF(_xll.DE(H105)&gt;0,_xll.MW(H105)/(602.2*_xll.DE(H105)),"")/$B105</f>
        <v>#VALUE!</v>
      </c>
      <c r="N105" s="1" t="str">
        <f t="shared" si="9"/>
        <v/>
      </c>
      <c r="O105" s="1" t="str">
        <f t="shared" si="10"/>
        <v/>
      </c>
      <c r="P105" s="4" t="str">
        <f t="shared" si="13"/>
        <v>NbH5</v>
      </c>
      <c r="Q105" s="1" t="str">
        <f t="shared" si="11"/>
        <v/>
      </c>
      <c r="R105" s="1" t="str">
        <f t="shared" si="12"/>
        <v/>
      </c>
      <c r="T105" s="1" t="str">
        <f t="shared" si="14"/>
        <v/>
      </c>
      <c r="U105" s="1" t="str">
        <f t="shared" si="15"/>
        <v/>
      </c>
      <c r="W105" s="8" t="str">
        <f t="shared" si="16"/>
        <v/>
      </c>
      <c r="X105" s="8" t="str">
        <f t="shared" si="17"/>
        <v/>
      </c>
    </row>
    <row r="106" spans="1:24">
      <c r="A106" s="4" t="s">
        <v>149</v>
      </c>
      <c r="B106" s="4">
        <v>1</v>
      </c>
      <c r="C106" s="1" cm="1">
        <f t="array" ref="C106">_xll.H($A106,25)/$B106</f>
        <v>-858.97521276855468</v>
      </c>
      <c r="D106" s="1" cm="1">
        <f t="array" ref="D106">_xll.S($A106,25)/$B106</f>
        <v>221.75200000000001</v>
      </c>
      <c r="E106" s="1" cm="1">
        <f t="array" ref="E106">_xll.CP($A106,25)/$B106</f>
        <v>147.89998846435549</v>
      </c>
      <c r="F106" s="8" cm="1">
        <f t="array" ref="F106">IF(_xll.DE(A106)&gt;0,_xll.MW(A106)/(602.2*_xll.DE(A106)),"")/$B106</f>
        <v>0.16164140610416858</v>
      </c>
      <c r="H106" s="4" t="s">
        <v>1707</v>
      </c>
      <c r="I106" s="1" t="e" cm="1">
        <f t="array" ref="I106">_xll.H($H106,25)/$B106</f>
        <v>#VALUE!</v>
      </c>
      <c r="J106" s="1" t="e" cm="1">
        <f t="array" ref="J106">_xll.S($H106,25)/$B106</f>
        <v>#VALUE!</v>
      </c>
      <c r="K106" s="1" t="e" cm="1">
        <f t="array" ref="K106">_xll.CP($H106,25)/$B106</f>
        <v>#VALUE!</v>
      </c>
      <c r="L106" s="8" t="e" cm="1">
        <f t="array" ref="L106">IF(_xll.DE(H106)&gt;0,_xll.MW(H106)/(602.2*_xll.DE(H106)),"")/$B106</f>
        <v>#VALUE!</v>
      </c>
      <c r="N106" s="1" t="str">
        <f t="shared" si="9"/>
        <v/>
      </c>
      <c r="O106" s="1" t="str">
        <f t="shared" si="10"/>
        <v/>
      </c>
      <c r="P106" s="4" t="str">
        <f t="shared" si="13"/>
        <v>TaH5</v>
      </c>
      <c r="Q106" s="1" t="str">
        <f t="shared" si="11"/>
        <v/>
      </c>
      <c r="R106" s="1" t="str">
        <f t="shared" si="12"/>
        <v/>
      </c>
      <c r="T106" s="1" t="str">
        <f t="shared" si="14"/>
        <v/>
      </c>
      <c r="U106" s="1" t="str">
        <f t="shared" si="15"/>
        <v/>
      </c>
      <c r="W106" s="8" t="str">
        <f t="shared" si="16"/>
        <v/>
      </c>
      <c r="X106" s="8" t="str">
        <f t="shared" si="17"/>
        <v/>
      </c>
    </row>
    <row r="107" spans="1:24">
      <c r="A107" s="4" t="s">
        <v>268</v>
      </c>
      <c r="B107" s="4">
        <v>1</v>
      </c>
      <c r="C107" s="1" cm="1">
        <f t="array" ref="C107">_xll.H($A107,25)/$B107</f>
        <v>-444.75918084716801</v>
      </c>
      <c r="D107" s="1" cm="1">
        <f t="array" ref="D107">_xll.S($A107,25)/$B107</f>
        <v>203.71898617553711</v>
      </c>
      <c r="E107" s="1" cm="1">
        <f t="array" ref="E107">_xll.CP($A107,25)/$B107</f>
        <v>146.44</v>
      </c>
      <c r="F107" s="8" cm="1">
        <f t="array" ref="F107">IF(_xll.DE(A107)&gt;0,_xll.MW(A107)/(602.2*_xll.DE(A107)),"")/$B107</f>
        <v>0.16466509422179026</v>
      </c>
      <c r="H107" s="4" t="s">
        <v>1824</v>
      </c>
      <c r="I107" s="1" t="e" cm="1">
        <f t="array" ref="I107">_xll.H($H107,25)/$B107</f>
        <v>#VALUE!</v>
      </c>
      <c r="J107" s="1" t="e" cm="1">
        <f t="array" ref="J107">_xll.S($H107,25)/$B107</f>
        <v>#VALUE!</v>
      </c>
      <c r="K107" s="1" t="e" cm="1">
        <f t="array" ref="K107">_xll.CP($H107,25)/$B107</f>
        <v>#VALUE!</v>
      </c>
      <c r="L107" s="8" t="e" cm="1">
        <f t="array" ref="L107">IF(_xll.DE(H107)&gt;0,_xll.MW(H107)/(602.2*_xll.DE(H107)),"")/$B107</f>
        <v>#VALUE!</v>
      </c>
      <c r="N107" s="1" t="str">
        <f t="shared" si="9"/>
        <v/>
      </c>
      <c r="O107" s="1" t="str">
        <f t="shared" si="10"/>
        <v/>
      </c>
      <c r="P107" s="4" t="str">
        <f t="shared" si="13"/>
        <v>PH5</v>
      </c>
      <c r="Q107" s="1" t="str">
        <f t="shared" si="11"/>
        <v/>
      </c>
      <c r="R107" s="1" t="str">
        <f t="shared" si="12"/>
        <v/>
      </c>
      <c r="T107" s="1" t="str">
        <f t="shared" si="14"/>
        <v/>
      </c>
      <c r="U107" s="1" t="str">
        <f t="shared" si="15"/>
        <v/>
      </c>
      <c r="W107" s="8" t="str">
        <f t="shared" si="16"/>
        <v/>
      </c>
      <c r="X107" s="8" t="str">
        <f t="shared" si="17"/>
        <v/>
      </c>
    </row>
    <row r="108" spans="1:24">
      <c r="A108" s="4" t="s">
        <v>178</v>
      </c>
      <c r="B108" s="4">
        <v>1</v>
      </c>
      <c r="C108" s="1" cm="1">
        <f t="array" ref="C108">_xll.H($A108,25)/$B108</f>
        <v>-1552.3020502929687</v>
      </c>
      <c r="D108" s="1" cm="1">
        <f t="array" ref="D108">_xll.S($A108,25)/$B108</f>
        <v>245.60080319213867</v>
      </c>
      <c r="E108" s="1" cm="1">
        <f t="array" ref="E108">_xll.CP($A108,25)/$B108</f>
        <v>301.24799999999999</v>
      </c>
      <c r="F108" s="8" cm="1">
        <f t="array" ref="F108">IF(_xll.DE(A108)&gt;0,_xll.MW(A108)/(602.2*_xll.DE(A108)),"")/$B108</f>
        <v>0.17105855851787516</v>
      </c>
      <c r="H108" s="4" t="s">
        <v>1825</v>
      </c>
      <c r="I108" s="1" t="e" cm="1">
        <f t="array" ref="I108">_xll.H($H108,25)/$B108</f>
        <v>#VALUE!</v>
      </c>
      <c r="J108" s="1" t="e" cm="1">
        <f t="array" ref="J108">_xll.S($H108,25)/$B108</f>
        <v>#VALUE!</v>
      </c>
      <c r="K108" s="1" t="e" cm="1">
        <f t="array" ref="K108">_xll.CP($H108,25)/$B108</f>
        <v>#VALUE!</v>
      </c>
      <c r="L108" s="8" t="e" cm="1">
        <f t="array" ref="L108">IF(_xll.DE(H108)&gt;0,_xll.MW(H108)/(602.2*_xll.DE(H108)),"")/$B108</f>
        <v>#VALUE!</v>
      </c>
      <c r="N108" s="1" t="str">
        <f t="shared" si="9"/>
        <v/>
      </c>
      <c r="O108" s="1" t="str">
        <f t="shared" si="10"/>
        <v/>
      </c>
      <c r="P108" s="4" t="str">
        <f t="shared" si="13"/>
        <v>FeH2*4H2O</v>
      </c>
      <c r="Q108" s="1" t="str">
        <f t="shared" si="11"/>
        <v/>
      </c>
      <c r="R108" s="1" t="str">
        <f t="shared" si="12"/>
        <v/>
      </c>
      <c r="T108" s="1" t="str">
        <f t="shared" si="14"/>
        <v/>
      </c>
      <c r="U108" s="1" t="str">
        <f t="shared" si="15"/>
        <v/>
      </c>
      <c r="W108" s="8" t="str">
        <f t="shared" si="16"/>
        <v/>
      </c>
      <c r="X108" s="8" t="str">
        <f t="shared" si="17"/>
        <v/>
      </c>
    </row>
    <row r="109" spans="1:24">
      <c r="A109" s="4" t="s">
        <v>306</v>
      </c>
      <c r="B109" s="4">
        <v>1</v>
      </c>
      <c r="C109" s="1" cm="1">
        <f t="array" ref="C109">_xll.H($A109,25)/$B109</f>
        <v>-1687.000981201172</v>
      </c>
      <c r="D109" s="1" cm="1">
        <f t="array" ref="D109">_xll.S($A109,25)/$B109</f>
        <v>303.00109063720703</v>
      </c>
      <c r="E109" s="1" cm="1">
        <f t="array" ref="E109">_xll.CP($A109,25)/$B109</f>
        <v>0</v>
      </c>
      <c r="F109" s="8" cm="1">
        <f t="array" ref="F109">IF(_xll.DE(A109)&gt;0,_xll.MW(A109)/(602.2*_xll.DE(A109)),"")/$B109</f>
        <v>0.171791395726198</v>
      </c>
      <c r="H109" s="4" t="s">
        <v>1793</v>
      </c>
      <c r="I109" s="1" t="e" cm="1">
        <f t="array" ref="I109">_xll.H($H109,25)/$B109</f>
        <v>#VALUE!</v>
      </c>
      <c r="J109" s="1" t="e" cm="1">
        <f t="array" ref="J109">_xll.S($H109,25)/$B109</f>
        <v>#VALUE!</v>
      </c>
      <c r="K109" s="1" t="e" cm="1">
        <f t="array" ref="K109">_xll.CP($H109,25)/$B109</f>
        <v>#VALUE!</v>
      </c>
      <c r="L109" s="8" t="e" cm="1">
        <f t="array" ref="L109">IF(_xll.DE(H109)&gt;0,_xll.MW(H109)/(602.2*_xll.DE(H109)),"")/$B109</f>
        <v>#VALUE!</v>
      </c>
      <c r="N109" s="1" t="str">
        <f t="shared" si="9"/>
        <v/>
      </c>
      <c r="O109" s="1" t="str">
        <f t="shared" si="10"/>
        <v/>
      </c>
      <c r="P109" s="4" t="str">
        <f t="shared" si="13"/>
        <v>MnH2*4H2O</v>
      </c>
      <c r="Q109" s="1" t="str">
        <f t="shared" si="11"/>
        <v/>
      </c>
      <c r="R109" s="1" t="str">
        <f t="shared" si="12"/>
        <v/>
      </c>
      <c r="T109" s="1" t="str">
        <f t="shared" si="14"/>
        <v/>
      </c>
      <c r="U109" s="1" t="str">
        <f t="shared" si="15"/>
        <v/>
      </c>
      <c r="W109" s="8" t="str">
        <f t="shared" si="16"/>
        <v/>
      </c>
      <c r="X109" s="8" t="str">
        <f t="shared" si="17"/>
        <v/>
      </c>
    </row>
    <row r="110" spans="1:24">
      <c r="A110" s="4" t="s">
        <v>199</v>
      </c>
      <c r="B110" s="4">
        <v>1</v>
      </c>
      <c r="C110" s="1" cm="1">
        <f t="array" ref="C110">_xll.H($A110,25)/$B110</f>
        <v>-1039.0000229492189</v>
      </c>
      <c r="D110" s="1" cm="1">
        <f t="array" ref="D110">_xll.S($A110,25)/$B110</f>
        <v>242.70128787231445</v>
      </c>
      <c r="E110" s="1" cm="1">
        <f t="array" ref="E110">_xll.CP($A110,25)/$B110</f>
        <v>144.57808002083232</v>
      </c>
      <c r="F110" s="8" cm="1">
        <f t="array" ref="F110">IF(_xll.DE(A110)&gt;0,_xll.MW(A110)/(602.2*_xll.DE(A110)),"")/$B110</f>
        <v>0.18100469592120616</v>
      </c>
      <c r="H110" s="4" t="s">
        <v>1794</v>
      </c>
      <c r="I110" s="1" t="e" cm="1">
        <f t="array" ref="I110">_xll.H($H110,25)/$B110</f>
        <v>#VALUE!</v>
      </c>
      <c r="J110" s="1" t="e" cm="1">
        <f t="array" ref="J110">_xll.S($H110,25)/$B110</f>
        <v>#VALUE!</v>
      </c>
      <c r="K110" s="1" t="e" cm="1">
        <f t="array" ref="K110">_xll.CP($H110,25)/$B110</f>
        <v>#VALUE!</v>
      </c>
      <c r="L110" s="8" t="e" cm="1">
        <f t="array" ref="L110">IF(_xll.DE(H110)&gt;0,_xll.MW(H110)/(602.2*_xll.DE(H110)),"")/$B110</f>
        <v>#VALUE!</v>
      </c>
      <c r="N110" s="1" t="str">
        <f t="shared" si="9"/>
        <v/>
      </c>
      <c r="O110" s="1" t="str">
        <f t="shared" si="10"/>
        <v/>
      </c>
      <c r="P110" s="4" t="str">
        <f t="shared" si="13"/>
        <v>UH5</v>
      </c>
      <c r="Q110" s="1" t="str">
        <f t="shared" si="11"/>
        <v/>
      </c>
      <c r="R110" s="1" t="str">
        <f t="shared" si="12"/>
        <v/>
      </c>
      <c r="T110" s="1" t="str">
        <f t="shared" si="14"/>
        <v/>
      </c>
      <c r="U110" s="1" t="str">
        <f t="shared" si="15"/>
        <v/>
      </c>
      <c r="W110" s="8" t="str">
        <f t="shared" si="16"/>
        <v/>
      </c>
      <c r="X110" s="8" t="str">
        <f t="shared" si="17"/>
        <v/>
      </c>
    </row>
    <row r="111" spans="1:24">
      <c r="A111" s="4" t="s">
        <v>252</v>
      </c>
      <c r="B111" s="4">
        <v>1</v>
      </c>
      <c r="C111" s="1" cm="1">
        <f t="array" ref="C111">_xll.H($A111,25)/$B111</f>
        <v>-1143.0000285644533</v>
      </c>
      <c r="D111" s="1" cm="1">
        <f t="array" ref="D111">_xll.S($A111,25)/$B111</f>
        <v>238.50000244140625</v>
      </c>
      <c r="E111" s="1" cm="1">
        <f t="array" ref="E111">_xll.CP($A111,25)/$B111</f>
        <v>155.67392656127839</v>
      </c>
      <c r="F111" s="8" cm="1">
        <f t="array" ref="F111">IF(_xll.DE(A111)&gt;0,_xll.MW(A111)/(602.2*_xll.DE(A111)),"")/$B111</f>
        <v>0.18128754236199032</v>
      </c>
      <c r="H111" s="4" t="s">
        <v>1795</v>
      </c>
      <c r="I111" s="1" t="e" cm="1">
        <f t="array" ref="I111">_xll.H($H111,25)/$B111</f>
        <v>#VALUE!</v>
      </c>
      <c r="J111" s="1" t="e" cm="1">
        <f t="array" ref="J111">_xll.S($H111,25)/$B111</f>
        <v>#VALUE!</v>
      </c>
      <c r="K111" s="1" t="e" cm="1">
        <f t="array" ref="K111">_xll.CP($H111,25)/$B111</f>
        <v>#VALUE!</v>
      </c>
      <c r="L111" s="8" t="e" cm="1">
        <f t="array" ref="L111">IF(_xll.DE(H111)&gt;0,_xll.MW(H111)/(602.2*_xll.DE(H111)),"")/$B111</f>
        <v>#VALUE!</v>
      </c>
      <c r="N111" s="1" t="str">
        <f t="shared" si="9"/>
        <v/>
      </c>
      <c r="O111" s="1" t="str">
        <f t="shared" si="10"/>
        <v/>
      </c>
      <c r="P111" s="4" t="str">
        <f t="shared" si="13"/>
        <v>PaH5</v>
      </c>
      <c r="Q111" s="1" t="str">
        <f t="shared" si="11"/>
        <v/>
      </c>
      <c r="R111" s="1" t="str">
        <f t="shared" si="12"/>
        <v/>
      </c>
      <c r="T111" s="1" t="str">
        <f t="shared" si="14"/>
        <v/>
      </c>
      <c r="U111" s="1" t="str">
        <f t="shared" si="15"/>
        <v/>
      </c>
      <c r="W111" s="8" t="str">
        <f t="shared" si="16"/>
        <v/>
      </c>
      <c r="X111" s="8" t="str">
        <f t="shared" si="17"/>
        <v/>
      </c>
    </row>
    <row r="112" spans="1:24">
      <c r="A112" s="4" t="s">
        <v>122</v>
      </c>
      <c r="B112" s="4">
        <v>1</v>
      </c>
      <c r="C112" s="1" cm="1">
        <f t="array" ref="C112">_xll.H($A112,25)/$B112</f>
        <v>-598.29999755859376</v>
      </c>
      <c r="D112" s="1" cm="1">
        <f t="array" ref="D112">_xll.S($A112,25)/$B112</f>
        <v>238.488</v>
      </c>
      <c r="E112" s="1" cm="1">
        <f t="array" ref="E112">_xll.CP($A112,25)/$B112</f>
        <v>175.41975524047447</v>
      </c>
      <c r="F112" s="8" cm="1">
        <f t="array" ref="F112">IF(_xll.DE(A112)&gt;0,_xll.MW(A112)/(602.2*_xll.DE(A112)),"")/$B112</f>
        <v>0.18707825197230929</v>
      </c>
      <c r="H112" s="4" t="s">
        <v>1708</v>
      </c>
      <c r="I112" s="1" t="e" cm="1">
        <f t="array" ref="I112">_xll.H($H112,25)/$B112</f>
        <v>#VALUE!</v>
      </c>
      <c r="J112" s="1" t="e" cm="1">
        <f t="array" ref="J112">_xll.S($H112,25)/$B112</f>
        <v>#VALUE!</v>
      </c>
      <c r="K112" s="1" t="e" cm="1">
        <f t="array" ref="K112">_xll.CP($H112,25)/$B112</f>
        <v>#VALUE!</v>
      </c>
      <c r="L112" s="8" t="e" cm="1">
        <f t="array" ref="L112">IF(_xll.DE(H112)&gt;0,_xll.MW(H112)/(602.2*_xll.DE(H112)),"")/$B112</f>
        <v>#VALUE!</v>
      </c>
      <c r="N112" s="1" t="str">
        <f t="shared" si="9"/>
        <v/>
      </c>
      <c r="O112" s="1" t="str">
        <f t="shared" si="10"/>
        <v/>
      </c>
      <c r="P112" s="4" t="str">
        <f t="shared" si="13"/>
        <v>WH6</v>
      </c>
      <c r="Q112" s="1" t="str">
        <f t="shared" si="11"/>
        <v/>
      </c>
      <c r="R112" s="1" t="str">
        <f t="shared" si="12"/>
        <v/>
      </c>
      <c r="T112" s="1" t="str">
        <f t="shared" si="14"/>
        <v/>
      </c>
      <c r="U112" s="1" t="str">
        <f t="shared" si="15"/>
        <v/>
      </c>
      <c r="W112" s="8" t="str">
        <f t="shared" si="16"/>
        <v/>
      </c>
      <c r="X112" s="8" t="str">
        <f t="shared" si="17"/>
        <v/>
      </c>
    </row>
    <row r="113" spans="1:24">
      <c r="A113" s="4" t="s">
        <v>6</v>
      </c>
      <c r="B113" s="4">
        <v>1</v>
      </c>
      <c r="C113" s="1" cm="1">
        <f t="array" ref="C113">_xll.H($A113,25)/$B113</f>
        <v>-593.7095744628906</v>
      </c>
      <c r="D113" s="1" cm="1">
        <f t="array" ref="D113">_xll.S($A113,25)/$B113</f>
        <v>238.488</v>
      </c>
      <c r="E113" s="1" cm="1">
        <f t="array" ref="E113">_xll.CP($A113,25)/$B113</f>
        <v>175.41802499159274</v>
      </c>
      <c r="F113" s="8" cm="1">
        <f t="array" ref="F113">IF(_xll.DE(A113)&gt;0,_xll.MW(A113)/(602.2*_xll.DE(A113)),"")/$B113</f>
        <v>0.18707825197230929</v>
      </c>
      <c r="H113" s="4" t="s">
        <v>1826</v>
      </c>
      <c r="I113" s="1" t="e" cm="1">
        <f t="array" ref="I113">_xll.H($H113,25)/$B113</f>
        <v>#VALUE!</v>
      </c>
      <c r="J113" s="1" t="e" cm="1">
        <f t="array" ref="J113">_xll.S($H113,25)/$B113</f>
        <v>#VALUE!</v>
      </c>
      <c r="K113" s="1" t="e" cm="1">
        <f t="array" ref="K113">_xll.CP($H113,25)/$B113</f>
        <v>#VALUE!</v>
      </c>
      <c r="L113" s="8" t="e" cm="1">
        <f t="array" ref="L113">IF(_xll.DE(H113)&gt;0,_xll.MW(H113)/(602.2*_xll.DE(H113)),"")/$B113</f>
        <v>#VALUE!</v>
      </c>
      <c r="N113" s="1" t="str">
        <f t="shared" si="9"/>
        <v/>
      </c>
      <c r="O113" s="1" t="str">
        <f t="shared" si="10"/>
        <v/>
      </c>
      <c r="P113" s="4" t="str">
        <f t="shared" si="13"/>
        <v>WH6(A)</v>
      </c>
      <c r="Q113" s="1" t="str">
        <f t="shared" si="11"/>
        <v/>
      </c>
      <c r="R113" s="1" t="str">
        <f t="shared" si="12"/>
        <v/>
      </c>
      <c r="T113" s="1" t="str">
        <f t="shared" si="14"/>
        <v/>
      </c>
      <c r="U113" s="1" t="str">
        <f t="shared" si="15"/>
        <v/>
      </c>
      <c r="W113" s="8" t="str">
        <f t="shared" si="16"/>
        <v/>
      </c>
      <c r="X113" s="8" t="str">
        <f t="shared" si="17"/>
        <v/>
      </c>
    </row>
    <row r="114" spans="1:24">
      <c r="A114" s="4" t="s">
        <v>10</v>
      </c>
      <c r="B114" s="4">
        <v>1</v>
      </c>
      <c r="C114" s="1" cm="1">
        <f t="array" ref="C114">_xll.H($A114,25)/$B114</f>
        <v>-572.87703906249999</v>
      </c>
      <c r="D114" s="1" cm="1">
        <f t="array" ref="D114">_xll.S($A114,25)/$B114</f>
        <v>280.60399230957034</v>
      </c>
      <c r="E114" s="1" cm="1">
        <f t="array" ref="E114">_xll.CP($A114,25)/$B114</f>
        <v>188.28</v>
      </c>
      <c r="F114" s="8" cm="1">
        <f t="array" ref="F114">IF(_xll.DE(A114)&gt;0,_xll.MW(A114)/(602.2*_xll.DE(A114)),"")/$B114</f>
        <v>0.18707825197230929</v>
      </c>
      <c r="H114" s="4" t="s">
        <v>1827</v>
      </c>
      <c r="I114" s="1" t="e" cm="1">
        <f t="array" ref="I114">_xll.H($H114,25)/$B114</f>
        <v>#VALUE!</v>
      </c>
      <c r="J114" s="1" t="e" cm="1">
        <f t="array" ref="J114">_xll.S($H114,25)/$B114</f>
        <v>#VALUE!</v>
      </c>
      <c r="K114" s="1" t="e" cm="1">
        <f t="array" ref="K114">_xll.CP($H114,25)/$B114</f>
        <v>#VALUE!</v>
      </c>
      <c r="L114" s="8" t="e" cm="1">
        <f t="array" ref="L114">IF(_xll.DE(H114)&gt;0,_xll.MW(H114)/(602.2*_xll.DE(H114)),"")/$B114</f>
        <v>#VALUE!</v>
      </c>
      <c r="N114" s="1" t="str">
        <f t="shared" si="9"/>
        <v/>
      </c>
      <c r="O114" s="1" t="str">
        <f t="shared" si="10"/>
        <v/>
      </c>
      <c r="P114" s="4" t="str">
        <f t="shared" si="13"/>
        <v>WH6(B)</v>
      </c>
      <c r="Q114" s="1" t="str">
        <f t="shared" si="11"/>
        <v/>
      </c>
      <c r="R114" s="1" t="str">
        <f t="shared" si="12"/>
        <v/>
      </c>
      <c r="T114" s="1" t="str">
        <f t="shared" si="14"/>
        <v/>
      </c>
      <c r="U114" s="1" t="str">
        <f t="shared" si="15"/>
        <v/>
      </c>
      <c r="W114" s="8" t="str">
        <f t="shared" si="16"/>
        <v/>
      </c>
      <c r="X114" s="8" t="str">
        <f t="shared" si="17"/>
        <v/>
      </c>
    </row>
    <row r="115" spans="1:24">
      <c r="A115" s="1" t="s">
        <v>363</v>
      </c>
      <c r="B115" s="4">
        <v>1</v>
      </c>
      <c r="C115" s="1" cm="1">
        <f t="array" ref="C115">_xll.H($A115,25)/$B115</f>
        <v>-2113.0000588378907</v>
      </c>
      <c r="D115" s="1" cm="1">
        <f t="array" ref="D115">_xll.S($A115,25)/$B115</f>
        <v>349.00000042724611</v>
      </c>
      <c r="E115" s="1" cm="1">
        <f t="array" ref="E115">_xll.CP($A115,25)/$B115</f>
        <v>0</v>
      </c>
      <c r="F115" s="8" cm="1">
        <f t="array" ref="F115">IF(_xll.DE(A115)&gt;0,_xll.MW(A115)/(602.2*_xll.DE(A115)),"")/$B115</f>
        <v>0.20535485525152411</v>
      </c>
      <c r="H115" s="1" t="s">
        <v>1709</v>
      </c>
      <c r="I115" s="1" t="e" cm="1">
        <f t="array" ref="I115">_xll.H($H115,25)/$B115</f>
        <v>#VALUE!</v>
      </c>
      <c r="J115" s="1" t="e" cm="1">
        <f t="array" ref="J115">_xll.S($H115,25)/$B115</f>
        <v>#VALUE!</v>
      </c>
      <c r="K115" s="1" t="e" cm="1">
        <f t="array" ref="K115">_xll.CP($H115,25)/$B115</f>
        <v>#VALUE!</v>
      </c>
      <c r="L115" s="8" t="e" cm="1">
        <f t="array" ref="L115">IF(_xll.DE(H115)&gt;0,_xll.MW(H115)/(602.2*_xll.DE(H115)),"")/$B115</f>
        <v>#VALUE!</v>
      </c>
      <c r="N115" s="1" t="str">
        <f t="shared" si="9"/>
        <v/>
      </c>
      <c r="O115" s="1" t="str">
        <f t="shared" si="10"/>
        <v/>
      </c>
      <c r="P115" s="4" t="str">
        <f t="shared" si="13"/>
        <v>CoH2*6H2O</v>
      </c>
      <c r="Q115" s="1" t="str">
        <f t="shared" si="11"/>
        <v/>
      </c>
      <c r="R115" s="1" t="str">
        <f t="shared" si="12"/>
        <v/>
      </c>
      <c r="T115" s="1" t="str">
        <f t="shared" si="14"/>
        <v/>
      </c>
      <c r="U115" s="1" t="str">
        <f t="shared" si="15"/>
        <v/>
      </c>
      <c r="W115" s="8" t="str">
        <f t="shared" si="16"/>
        <v/>
      </c>
      <c r="X115" s="8" t="str">
        <f t="shared" si="17"/>
        <v/>
      </c>
    </row>
    <row r="116" spans="1:24">
      <c r="A116" s="4" t="s">
        <v>204</v>
      </c>
      <c r="B116" s="4">
        <v>1</v>
      </c>
      <c r="C116" s="1" cm="1">
        <f t="array" ref="C116">_xll.H($A116,25)/$B116</f>
        <v>-1066.4999783935548</v>
      </c>
      <c r="D116" s="1" cm="1">
        <f t="array" ref="D116">_xll.S($A116,25)/$B116</f>
        <v>285.49999884033207</v>
      </c>
      <c r="E116" s="1" cm="1">
        <f t="array" ref="E116">_xll.CP($A116,25)/$B116</f>
        <v>175.69840089795818</v>
      </c>
      <c r="F116" s="8" cm="1">
        <f t="array" ref="F116">IF(_xll.DE(A116)&gt;0,_xll.MW(A116)/(602.2*_xll.DE(A116)),"")/$B116</f>
        <v>0.20791676904162312</v>
      </c>
      <c r="H116" s="4" t="s">
        <v>1828</v>
      </c>
      <c r="I116" s="1" t="e" cm="1">
        <f t="array" ref="I116">_xll.H($H116,25)/$B116</f>
        <v>#VALUE!</v>
      </c>
      <c r="J116" s="1" t="e" cm="1">
        <f t="array" ref="J116">_xll.S($H116,25)/$B116</f>
        <v>#VALUE!</v>
      </c>
      <c r="K116" s="1" t="e" cm="1">
        <f t="array" ref="K116">_xll.CP($H116,25)/$B116</f>
        <v>#VALUE!</v>
      </c>
      <c r="L116" s="8" t="e" cm="1">
        <f t="array" ref="L116">IF(_xll.DE(H116)&gt;0,_xll.MW(H116)/(602.2*_xll.DE(H116)),"")/$B116</f>
        <v>#VALUE!</v>
      </c>
      <c r="N116" s="1" t="str">
        <f t="shared" si="9"/>
        <v/>
      </c>
      <c r="O116" s="1" t="str">
        <f t="shared" si="10"/>
        <v/>
      </c>
      <c r="P116" s="4" t="str">
        <f t="shared" si="13"/>
        <v>UH6</v>
      </c>
      <c r="Q116" s="1" t="str">
        <f t="shared" si="11"/>
        <v/>
      </c>
      <c r="R116" s="1" t="str">
        <f t="shared" si="12"/>
        <v/>
      </c>
      <c r="T116" s="1" t="str">
        <f t="shared" si="14"/>
        <v/>
      </c>
      <c r="U116" s="1" t="str">
        <f t="shared" si="15"/>
        <v/>
      </c>
      <c r="W116" s="8" t="str">
        <f t="shared" si="16"/>
        <v/>
      </c>
      <c r="X116" s="8" t="str">
        <f t="shared" si="17"/>
        <v/>
      </c>
    </row>
    <row r="117" spans="1:24">
      <c r="A117" s="4" t="s">
        <v>374</v>
      </c>
      <c r="B117" s="4">
        <v>1</v>
      </c>
      <c r="C117" s="1" cm="1">
        <f t="array" ref="C117">_xll.H($A117,25)/$B117</f>
        <v>-2625.0000766601565</v>
      </c>
      <c r="D117" s="1" cm="1">
        <f t="array" ref="D117">_xll.S($A117,25)/$B117</f>
        <v>285.00001416015624</v>
      </c>
      <c r="E117" s="1" cm="1">
        <f t="array" ref="E117">_xll.CP($A117,25)/$B117</f>
        <v>0</v>
      </c>
      <c r="F117" s="8" cm="1">
        <f t="array" ref="F117">IF(_xll.DE(A117)&gt;0,_xll.MW(A117)/(602.2*_xll.DE(A117)),"")/$B117</f>
        <v>0.21274398852630252</v>
      </c>
      <c r="H117" s="4" t="s">
        <v>1710</v>
      </c>
      <c r="I117" s="1" t="e" cm="1">
        <f t="array" ref="I117">_xll.H($H117,25)/$B117</f>
        <v>#VALUE!</v>
      </c>
      <c r="J117" s="1" t="e" cm="1">
        <f t="array" ref="J117">_xll.S($H117,25)/$B117</f>
        <v>#VALUE!</v>
      </c>
      <c r="K117" s="1" t="e" cm="1">
        <f t="array" ref="K117">_xll.CP($H117,25)/$B117</f>
        <v>#VALUE!</v>
      </c>
      <c r="L117" s="8" t="e" cm="1">
        <f t="array" ref="L117">IF(_xll.DE(H117)&gt;0,_xll.MW(H117)/(602.2*_xll.DE(H117)),"")/$B117</f>
        <v>#VALUE!</v>
      </c>
      <c r="N117" s="1" t="str">
        <f t="shared" si="9"/>
        <v/>
      </c>
      <c r="O117" s="1" t="str">
        <f t="shared" si="10"/>
        <v/>
      </c>
      <c r="P117" s="4" t="str">
        <f t="shared" si="13"/>
        <v>CaH2*6H2O</v>
      </c>
      <c r="Q117" s="1" t="str">
        <f t="shared" si="11"/>
        <v/>
      </c>
      <c r="R117" s="1" t="str">
        <f t="shared" si="12"/>
        <v/>
      </c>
      <c r="T117" s="1" t="str">
        <f t="shared" si="14"/>
        <v/>
      </c>
      <c r="U117" s="1" t="str">
        <f t="shared" si="15"/>
        <v/>
      </c>
      <c r="W117" s="8" t="str">
        <f t="shared" si="16"/>
        <v/>
      </c>
      <c r="X117" s="8" t="str">
        <f t="shared" si="17"/>
        <v/>
      </c>
    </row>
    <row r="118" spans="1:24">
      <c r="A118" s="4" t="s">
        <v>174</v>
      </c>
      <c r="B118" s="4">
        <v>1</v>
      </c>
      <c r="C118" s="1" cm="1">
        <f t="array" ref="C118">_xll.H($A118,25)/$B118</f>
        <v>-2499.0610126953125</v>
      </c>
      <c r="D118" s="1" cm="1">
        <f t="array" ref="D118">_xll.S($A118,25)/$B118</f>
        <v>366.1</v>
      </c>
      <c r="E118" s="1" cm="1">
        <f t="array" ref="E118">_xll.CP($A118,25)/$B118</f>
        <v>315.0272874470657</v>
      </c>
      <c r="F118" s="8" cm="1">
        <f t="array" ref="F118">IF(_xll.DE(A118)&gt;0,_xll.MW(A118)/(602.2*_xll.DE(A118)),"")/$B118</f>
        <v>0.21516885426748164</v>
      </c>
      <c r="H118" s="4" t="s">
        <v>1711</v>
      </c>
      <c r="I118" s="1" t="e" cm="1">
        <f t="array" ref="I118">_xll.H($H118,25)/$B118</f>
        <v>#VALUE!</v>
      </c>
      <c r="J118" s="1" t="e" cm="1">
        <f t="array" ref="J118">_xll.S($H118,25)/$B118</f>
        <v>#VALUE!</v>
      </c>
      <c r="K118" s="1" t="e" cm="1">
        <f t="array" ref="K118">_xll.CP($H118,25)/$B118</f>
        <v>#VALUE!</v>
      </c>
      <c r="L118" s="8" t="e" cm="1">
        <f t="array" ref="L118">IF(_xll.DE(H118)&gt;0,_xll.MW(H118)/(602.2*_xll.DE(H118)),"")/$B118</f>
        <v>#VALUE!</v>
      </c>
      <c r="N118" s="1" t="str">
        <f t="shared" si="9"/>
        <v/>
      </c>
      <c r="O118" s="1" t="str">
        <f t="shared" si="10"/>
        <v/>
      </c>
      <c r="P118" s="4" t="str">
        <f t="shared" si="13"/>
        <v>MgH2*6H2O</v>
      </c>
      <c r="Q118" s="1" t="str">
        <f t="shared" si="11"/>
        <v/>
      </c>
      <c r="R118" s="1" t="str">
        <f t="shared" si="12"/>
        <v/>
      </c>
      <c r="T118" s="1" t="str">
        <f t="shared" si="14"/>
        <v/>
      </c>
      <c r="U118" s="1" t="str">
        <f t="shared" si="15"/>
        <v/>
      </c>
      <c r="W118" s="8" t="str">
        <f t="shared" si="16"/>
        <v/>
      </c>
      <c r="X118" s="8" t="str">
        <f t="shared" si="17"/>
        <v/>
      </c>
    </row>
    <row r="119" spans="1:24">
      <c r="A119" s="4" t="s">
        <v>102</v>
      </c>
      <c r="B119" s="4">
        <v>1</v>
      </c>
      <c r="C119" s="1" cm="1">
        <f t="array" ref="C119">_xll.H($A119,25)/$B119</f>
        <v>-2623.7990664062499</v>
      </c>
      <c r="D119" s="1" cm="1">
        <f t="array" ref="D119">_xll.S($A119,25)/$B119</f>
        <v>390.79818341064453</v>
      </c>
      <c r="E119" s="1" cm="1">
        <f t="array" ref="E119">_xll.CP($A119,25)/$B119</f>
        <v>0</v>
      </c>
      <c r="F119" s="8" cm="1">
        <f t="array" ref="F119">IF(_xll.DE(A119)&gt;0,_xll.MW(A119)/(602.2*_xll.DE(A119)),"")/$B119</f>
        <v>0.22939867054473392</v>
      </c>
      <c r="H119" s="4" t="s">
        <v>1712</v>
      </c>
      <c r="I119" s="1" t="e" cm="1">
        <f t="array" ref="I119">_xll.H($H119,25)/$B119</f>
        <v>#VALUE!</v>
      </c>
      <c r="J119" s="1" t="e" cm="1">
        <f t="array" ref="J119">_xll.S($H119,25)/$B119</f>
        <v>#VALUE!</v>
      </c>
      <c r="K119" s="1" t="e" cm="1">
        <f t="array" ref="K119">_xll.CP($H119,25)/$B119</f>
        <v>#VALUE!</v>
      </c>
      <c r="L119" s="8" t="e" cm="1">
        <f t="array" ref="L119">IF(_xll.DE(H119)&gt;0,_xll.MW(H119)/(602.2*_xll.DE(H119)),"")/$B119</f>
        <v>#VALUE!</v>
      </c>
      <c r="N119" s="1" t="str">
        <f t="shared" si="9"/>
        <v/>
      </c>
      <c r="O119" s="1" t="str">
        <f t="shared" si="10"/>
        <v/>
      </c>
      <c r="P119" s="4" t="str">
        <f t="shared" si="13"/>
        <v>SrH2*6H2O</v>
      </c>
      <c r="Q119" s="1" t="str">
        <f t="shared" si="11"/>
        <v/>
      </c>
      <c r="R119" s="1" t="str">
        <f t="shared" si="12"/>
        <v/>
      </c>
      <c r="T119" s="1" t="str">
        <f t="shared" si="14"/>
        <v/>
      </c>
      <c r="U119" s="1" t="str">
        <f t="shared" si="15"/>
        <v/>
      </c>
      <c r="W119" s="8" t="str">
        <f t="shared" si="16"/>
        <v/>
      </c>
      <c r="X119" s="8" t="str">
        <f t="shared" si="17"/>
        <v/>
      </c>
    </row>
    <row r="120" spans="1:24">
      <c r="A120" s="4" t="s">
        <v>398</v>
      </c>
      <c r="B120" s="4">
        <v>1</v>
      </c>
      <c r="C120" s="1" cm="1">
        <f t="array" ref="C120">_xll.H($A120,25)/$B120</f>
        <v>-2486.0000581054687</v>
      </c>
      <c r="D120" s="1" cm="1">
        <f t="array" ref="D120">_xll.S($A120,25)/$B120</f>
        <v>383.25439361572268</v>
      </c>
      <c r="E120" s="1" cm="1">
        <f t="array" ref="E120">_xll.CP($A120,25)/$B120</f>
        <v>341.41439361572264</v>
      </c>
      <c r="F120" s="8" cm="1">
        <f t="array" ref="F120">IF(_xll.DE(A120)&gt;0,_xll.MW(A120)/(602.2*_xll.DE(A120)),"")/$B120</f>
        <v>0.24989580136535527</v>
      </c>
      <c r="H120" s="4" t="s">
        <v>1829</v>
      </c>
      <c r="I120" s="1" t="e" cm="1">
        <f t="array" ref="I120">_xll.H($H120,25)/$B120</f>
        <v>#VALUE!</v>
      </c>
      <c r="J120" s="1" t="e" cm="1">
        <f t="array" ref="J120">_xll.S($H120,25)/$B120</f>
        <v>#VALUE!</v>
      </c>
      <c r="K120" s="1" t="e" cm="1">
        <f t="array" ref="K120">_xll.CP($H120,25)/$B120</f>
        <v>#VALUE!</v>
      </c>
      <c r="L120" s="8" t="e" cm="1">
        <f t="array" ref="L120">IF(_xll.DE(H120)&gt;0,_xll.MW(H120)/(602.2*_xll.DE(H120)),"")/$B120</f>
        <v>#VALUE!</v>
      </c>
      <c r="N120" s="1" t="str">
        <f t="shared" si="9"/>
        <v/>
      </c>
      <c r="O120" s="1" t="str">
        <f t="shared" si="10"/>
        <v/>
      </c>
      <c r="P120" s="4" t="str">
        <f t="shared" si="13"/>
        <v>YbH3*6H2O</v>
      </c>
      <c r="Q120" s="1" t="str">
        <f t="shared" si="11"/>
        <v/>
      </c>
      <c r="R120" s="1" t="str">
        <f t="shared" si="12"/>
        <v/>
      </c>
      <c r="T120" s="1" t="str">
        <f t="shared" si="14"/>
        <v/>
      </c>
      <c r="U120" s="1" t="str">
        <f t="shared" si="15"/>
        <v/>
      </c>
      <c r="W120" s="8" t="str">
        <f t="shared" si="16"/>
        <v/>
      </c>
      <c r="X120" s="8" t="str">
        <f t="shared" si="17"/>
        <v/>
      </c>
    </row>
    <row r="121" spans="1:24">
      <c r="A121" s="4" t="s">
        <v>101</v>
      </c>
      <c r="B121" s="4">
        <v>1</v>
      </c>
      <c r="C121" s="1" cm="1">
        <f t="array" ref="C121">_xll.H($A121,25)/$B121</f>
        <v>-2872.9998837890626</v>
      </c>
      <c r="D121" s="1" cm="1">
        <f t="array" ref="D121">_xll.S($A121,25)/$B121</f>
        <v>381.16242553710941</v>
      </c>
      <c r="E121" s="1" cm="1">
        <f t="array" ref="E121">_xll.CP($A121,25)/$B121</f>
        <v>361.079180847168</v>
      </c>
      <c r="F121" s="8" cm="1">
        <f t="array" ref="F121">IF(_xll.DE(A121)&gt;0,_xll.MW(A121)/(602.2*_xll.DE(A121)),"")/$B121</f>
        <v>0.25453635162547633</v>
      </c>
      <c r="H121" s="4" t="s">
        <v>1830</v>
      </c>
      <c r="I121" s="1" t="e" cm="1">
        <f t="array" ref="I121">_xll.H($H121,25)/$B121</f>
        <v>#VALUE!</v>
      </c>
      <c r="J121" s="1" t="e" cm="1">
        <f t="array" ref="J121">_xll.S($H121,25)/$B121</f>
        <v>#VALUE!</v>
      </c>
      <c r="K121" s="1" t="e" cm="1">
        <f t="array" ref="K121">_xll.CP($H121,25)/$B121</f>
        <v>#VALUE!</v>
      </c>
      <c r="L121" s="8" t="e" cm="1">
        <f t="array" ref="L121">IF(_xll.DE(H121)&gt;0,_xll.MW(H121)/(602.2*_xll.DE(H121)),"")/$B121</f>
        <v>#VALUE!</v>
      </c>
      <c r="N121" s="1" t="str">
        <f t="shared" si="9"/>
        <v/>
      </c>
      <c r="O121" s="1" t="str">
        <f t="shared" si="10"/>
        <v/>
      </c>
      <c r="P121" s="4" t="str">
        <f t="shared" si="13"/>
        <v>SmH3*6H2O</v>
      </c>
      <c r="Q121" s="1" t="str">
        <f t="shared" si="11"/>
        <v/>
      </c>
      <c r="R121" s="1" t="str">
        <f t="shared" si="12"/>
        <v/>
      </c>
      <c r="T121" s="1" t="str">
        <f t="shared" si="14"/>
        <v/>
      </c>
      <c r="U121" s="1" t="str">
        <f t="shared" si="15"/>
        <v/>
      </c>
      <c r="W121" s="8" t="str">
        <f t="shared" si="16"/>
        <v/>
      </c>
      <c r="X121" s="8" t="str">
        <f t="shared" si="17"/>
        <v/>
      </c>
    </row>
    <row r="122" spans="1:24">
      <c r="A122" s="4" t="s">
        <v>401</v>
      </c>
      <c r="B122" s="4">
        <v>1</v>
      </c>
      <c r="C122" s="1" cm="1">
        <f t="array" ref="C122">_xll.H($A122,25)/$B122</f>
        <v>-2863.4040595703127</v>
      </c>
      <c r="D122" s="1" cm="1">
        <f t="array" ref="D122">_xll.S($A122,25)/$B122</f>
        <v>391.99999169921875</v>
      </c>
      <c r="E122" s="1" cm="1">
        <f t="array" ref="E122">_xll.CP($A122,25)/$B122</f>
        <v>347.27199999999999</v>
      </c>
      <c r="F122" s="8" cm="1">
        <f t="array" ref="F122">IF(_xll.DE(A122)&gt;0,_xll.MW(A122)/(602.2*_xll.DE(A122)),"")/$B122</f>
        <v>0.25463610614066279</v>
      </c>
      <c r="H122" s="4" t="s">
        <v>1831</v>
      </c>
      <c r="I122" s="1" t="e" cm="1">
        <f t="array" ref="I122">_xll.H($H122,25)/$B122</f>
        <v>#VALUE!</v>
      </c>
      <c r="J122" s="1" t="e" cm="1">
        <f t="array" ref="J122">_xll.S($H122,25)/$B122</f>
        <v>#VALUE!</v>
      </c>
      <c r="K122" s="1" t="e" cm="1">
        <f t="array" ref="K122">_xll.CP($H122,25)/$B122</f>
        <v>#VALUE!</v>
      </c>
      <c r="L122" s="8" t="e" cm="1">
        <f t="array" ref="L122">IF(_xll.DE(H122)&gt;0,_xll.MW(H122)/(602.2*_xll.DE(H122)),"")/$B122</f>
        <v>#VALUE!</v>
      </c>
      <c r="N122" s="1" t="str">
        <f t="shared" si="9"/>
        <v/>
      </c>
      <c r="O122" s="1" t="str">
        <f t="shared" si="10"/>
        <v/>
      </c>
      <c r="P122" s="4" t="str">
        <f t="shared" si="13"/>
        <v>GdH3*6H2O</v>
      </c>
      <c r="Q122" s="1" t="str">
        <f t="shared" si="11"/>
        <v/>
      </c>
      <c r="R122" s="1" t="str">
        <f t="shared" si="12"/>
        <v/>
      </c>
      <c r="T122" s="1" t="str">
        <f t="shared" si="14"/>
        <v/>
      </c>
      <c r="U122" s="1" t="str">
        <f t="shared" si="15"/>
        <v/>
      </c>
      <c r="W122" s="8" t="str">
        <f t="shared" si="16"/>
        <v/>
      </c>
      <c r="X122" s="8" t="str">
        <f t="shared" si="17"/>
        <v/>
      </c>
    </row>
    <row r="123" spans="1:24">
      <c r="A123" s="4" t="s">
        <v>280</v>
      </c>
      <c r="B123" s="4">
        <v>1</v>
      </c>
      <c r="C123" s="1" cm="1">
        <f t="array" ref="C123">_xll.H($A123,25)/$B123</f>
        <v>-2863.0000625000002</v>
      </c>
      <c r="D123" s="1" cm="1">
        <f t="array" ref="D123">_xll.S($A123,25)/$B123</f>
        <v>384.928</v>
      </c>
      <c r="E123" s="1" cm="1">
        <f t="array" ref="E123">_xll.CP($A123,25)/$B123</f>
        <v>360.87</v>
      </c>
      <c r="F123" s="8" cm="1">
        <f t="array" ref="F123">IF(_xll.DE(A123)&gt;0,_xll.MW(A123)/(602.2*_xll.DE(A123)),"")/$B123</f>
        <v>0.25897267081313075</v>
      </c>
      <c r="H123" s="4" t="s">
        <v>1832</v>
      </c>
      <c r="I123" s="1" t="e" cm="1">
        <f t="array" ref="I123">_xll.H($H123,25)/$B123</f>
        <v>#VALUE!</v>
      </c>
      <c r="J123" s="1" t="e" cm="1">
        <f t="array" ref="J123">_xll.S($H123,25)/$B123</f>
        <v>#VALUE!</v>
      </c>
      <c r="K123" s="1" t="e" cm="1">
        <f t="array" ref="K123">_xll.CP($H123,25)/$B123</f>
        <v>#VALUE!</v>
      </c>
      <c r="L123" s="8" t="e" cm="1">
        <f t="array" ref="L123">IF(_xll.DE(H123)&gt;0,_xll.MW(H123)/(602.2*_xll.DE(H123)),"")/$B123</f>
        <v>#VALUE!</v>
      </c>
      <c r="N123" s="1" t="str">
        <f t="shared" si="9"/>
        <v/>
      </c>
      <c r="O123" s="1" t="str">
        <f t="shared" si="10"/>
        <v/>
      </c>
      <c r="P123" s="4" t="str">
        <f t="shared" si="13"/>
        <v>NdH3*6H2O</v>
      </c>
      <c r="Q123" s="1" t="str">
        <f t="shared" si="11"/>
        <v/>
      </c>
      <c r="R123" s="1" t="str">
        <f t="shared" si="12"/>
        <v/>
      </c>
      <c r="T123" s="1" t="str">
        <f t="shared" si="14"/>
        <v/>
      </c>
      <c r="U123" s="1" t="str">
        <f t="shared" si="15"/>
        <v/>
      </c>
      <c r="W123" s="8" t="str">
        <f t="shared" si="16"/>
        <v/>
      </c>
      <c r="X123" s="8" t="str">
        <f t="shared" si="17"/>
        <v/>
      </c>
    </row>
    <row r="124" spans="1:24">
      <c r="A124" s="1" t="s">
        <v>323</v>
      </c>
      <c r="B124" s="4">
        <v>1</v>
      </c>
      <c r="C124" s="1" cm="1">
        <f t="array" ref="C124">_xll.H($A124,25)/$B124</f>
        <v>-35.145598403930663</v>
      </c>
      <c r="D124" s="1" cm="1">
        <f t="array" ref="D124">_xll.S($A124,25)/$B124</f>
        <v>85.922621063232427</v>
      </c>
      <c r="E124" s="1" cm="1">
        <f t="array" ref="E124">_xll.CP($A124,25)/$B124</f>
        <v>51.843063503083648</v>
      </c>
      <c r="F124" s="8" cm="1">
        <f t="array" ref="F124">IF(_xll.DE(A124)&gt;0,_xll.MW(A124)/(602.2*_xll.DE(A124)),"")/$B124</f>
        <v>5.0783000034190701E-2</v>
      </c>
      <c r="H124" s="1" t="s">
        <v>1713</v>
      </c>
      <c r="I124" s="1" t="e" cm="1">
        <f t="array" ref="I124">_xll.H($H124,25)/$B124</f>
        <v>#VALUE!</v>
      </c>
      <c r="J124" s="1" t="e" cm="1">
        <f t="array" ref="J124">_xll.S($H124,25)/$B124</f>
        <v>#VALUE!</v>
      </c>
      <c r="K124" s="1" t="e" cm="1">
        <f t="array" ref="K124">_xll.CP($H124,25)/$B124</f>
        <v>#VALUE!</v>
      </c>
      <c r="L124" s="8" t="e" cm="1">
        <f t="array" ref="L124">IF(_xll.DE(H124)&gt;0,_xll.MW(H124)/(602.2*_xll.DE(H124)),"")/$B124</f>
        <v>#VALUE!</v>
      </c>
      <c r="N124" s="1" t="str">
        <f t="shared" si="9"/>
        <v/>
      </c>
      <c r="O124" s="1" t="str">
        <f t="shared" si="10"/>
        <v/>
      </c>
      <c r="P124" s="4" t="str">
        <f t="shared" si="13"/>
        <v>AuH</v>
      </c>
      <c r="Q124" s="1" t="str">
        <f t="shared" si="11"/>
        <v/>
      </c>
      <c r="R124" s="1" t="str">
        <f t="shared" si="12"/>
        <v/>
      </c>
      <c r="T124" s="1" t="str">
        <f t="shared" si="14"/>
        <v/>
      </c>
      <c r="U124" s="1" t="str">
        <f t="shared" si="15"/>
        <v/>
      </c>
      <c r="W124" s="8" t="str">
        <f t="shared" si="16"/>
        <v/>
      </c>
      <c r="X124" s="8" t="str">
        <f t="shared" si="17"/>
        <v/>
      </c>
    </row>
    <row r="125" spans="1:24">
      <c r="A125" s="4" t="s">
        <v>302</v>
      </c>
      <c r="B125" s="4">
        <v>1</v>
      </c>
      <c r="C125" s="1" cm="1">
        <f t="array" ref="C125">_xll.H($A125,25)/$B125</f>
        <v>-35.421742340087889</v>
      </c>
      <c r="D125" s="1" cm="1">
        <f t="array" ref="D125">_xll.S($A125,25)/$B125</f>
        <v>97.926522872924807</v>
      </c>
      <c r="E125" s="1" cm="1">
        <f t="array" ref="E125">_xll.CP($A125,25)/$B125</f>
        <v>55.286158893099973</v>
      </c>
      <c r="F125" s="8" cm="1">
        <f t="array" ref="F125">IF(_xll.DE(A125)&gt;0,_xll.MW(A125)/(602.2*_xll.DE(A125)),"")/$B125</f>
        <v>8.3212105777842688E-2</v>
      </c>
      <c r="H125" s="4" t="s">
        <v>1714</v>
      </c>
      <c r="I125" s="1" t="e" cm="1">
        <f t="array" ref="I125">_xll.H($H125,25)/$B125</f>
        <v>#VALUE!</v>
      </c>
      <c r="J125" s="1" t="e" cm="1">
        <f t="array" ref="J125">_xll.S($H125,25)/$B125</f>
        <v>#VALUE!</v>
      </c>
      <c r="K125" s="1" t="e" cm="1">
        <f t="array" ref="K125">_xll.CP($H125,25)/$B125</f>
        <v>#VALUE!</v>
      </c>
      <c r="L125" s="8" t="e" cm="1">
        <f t="array" ref="L125">IF(_xll.DE(H125)&gt;0,_xll.MW(H125)/(602.2*_xll.DE(H125)),"")/$B125</f>
        <v>#VALUE!</v>
      </c>
      <c r="N125" s="1" t="str">
        <f t="shared" si="9"/>
        <v/>
      </c>
      <c r="O125" s="1" t="str">
        <f t="shared" si="10"/>
        <v/>
      </c>
      <c r="P125" s="4" t="str">
        <f t="shared" si="13"/>
        <v>IH</v>
      </c>
      <c r="Q125" s="1" t="str">
        <f t="shared" si="11"/>
        <v/>
      </c>
      <c r="R125" s="1" t="str">
        <f t="shared" si="12"/>
        <v/>
      </c>
      <c r="T125" s="1" t="str">
        <f t="shared" si="14"/>
        <v/>
      </c>
      <c r="U125" s="1" t="str">
        <f t="shared" si="15"/>
        <v/>
      </c>
      <c r="W125" s="8" t="str">
        <f t="shared" si="16"/>
        <v/>
      </c>
      <c r="X125" s="8" t="str">
        <f t="shared" si="17"/>
        <v/>
      </c>
    </row>
    <row r="126" spans="1:24">
      <c r="A126" s="1" t="s">
        <v>93</v>
      </c>
      <c r="B126" s="4">
        <v>1</v>
      </c>
      <c r="C126" s="1" cm="1">
        <f t="array" ref="C126">_xll.H($A126,25)/$B126</f>
        <v>117.57039361572267</v>
      </c>
      <c r="D126" s="1" cm="1">
        <f t="array" ref="D126">_xll.S($A126,25)/$B126</f>
        <v>151.87919680786135</v>
      </c>
      <c r="E126" s="1" cm="1">
        <f t="array" ref="E126">_xll.CP($A126,25)/$B126</f>
        <v>77.269233835868079</v>
      </c>
      <c r="F126" s="8" cm="1">
        <f t="array" ref="F126">IF(_xll.DE(A126)&gt;0,_xll.MW(A126)/(602.2*_xll.DE(A126)),"")/$B126</f>
        <v>0.11405724414312561</v>
      </c>
      <c r="H126" s="1" t="s">
        <v>1833</v>
      </c>
      <c r="I126" s="1" t="e" cm="1">
        <f t="array" ref="I126">_xll.H($H126,25)/$B126</f>
        <v>#VALUE!</v>
      </c>
      <c r="J126" s="1" t="e" cm="1">
        <f t="array" ref="J126">_xll.S($H126,25)/$B126</f>
        <v>#VALUE!</v>
      </c>
      <c r="K126" s="1" t="e" cm="1">
        <f t="array" ref="K126">_xll.CP($H126,25)/$B126</f>
        <v>#VALUE!</v>
      </c>
      <c r="L126" s="8" t="e" cm="1">
        <f t="array" ref="L126">IF(_xll.DE(H126)&gt;0,_xll.MW(H126)/(602.2*_xll.DE(H126)),"")/$B126</f>
        <v>#VALUE!</v>
      </c>
      <c r="N126" s="1" t="str">
        <f t="shared" si="9"/>
        <v/>
      </c>
      <c r="O126" s="1" t="str">
        <f t="shared" si="10"/>
        <v/>
      </c>
      <c r="P126" s="4" t="str">
        <f t="shared" si="13"/>
        <v>AuH2</v>
      </c>
      <c r="Q126" s="1" t="str">
        <f t="shared" si="11"/>
        <v/>
      </c>
      <c r="R126" s="1" t="str">
        <f t="shared" si="12"/>
        <v/>
      </c>
      <c r="T126" s="1" t="str">
        <f t="shared" si="14"/>
        <v/>
      </c>
      <c r="U126" s="1" t="str">
        <f t="shared" si="15"/>
        <v/>
      </c>
      <c r="W126" s="8" t="str">
        <f t="shared" si="16"/>
        <v/>
      </c>
      <c r="X126" s="8" t="str">
        <f t="shared" si="17"/>
        <v/>
      </c>
    </row>
    <row r="127" spans="1:24">
      <c r="A127" s="4" t="s">
        <v>185</v>
      </c>
      <c r="B127" s="4">
        <v>1</v>
      </c>
      <c r="C127" s="1" cm="1">
        <f t="array" ref="C127">_xll.H($A127,25)/$B127</f>
        <v>-7253.3996630859374</v>
      </c>
      <c r="D127" s="1" cm="1">
        <f t="array" ref="D127">_xll.S($A127,25)/$B127</f>
        <v>1702.4999636230471</v>
      </c>
      <c r="E127" s="1" cm="1">
        <f t="array" ref="E127">_xll.CP($A127,25)/$B127</f>
        <v>-1834.1216948678482</v>
      </c>
      <c r="F127" s="8" t="e" cm="1">
        <f t="array" ref="F127">IF(_xll.DE(A127)&gt;0,_xll.MW(A127)/(602.2*_xll.DE(A127)),"")/$B127</f>
        <v>#VALUE!</v>
      </c>
      <c r="H127" s="4" t="s">
        <v>1834</v>
      </c>
      <c r="I127" s="1" t="e" cm="1">
        <f t="array" ref="I127">_xll.H($H127,25)/$B127</f>
        <v>#VALUE!</v>
      </c>
      <c r="J127" s="1" t="e" cm="1">
        <f t="array" ref="J127">_xll.S($H127,25)/$B127</f>
        <v>#VALUE!</v>
      </c>
      <c r="K127" s="1" t="e" cm="1">
        <f t="array" ref="K127">_xll.CP($H127,25)/$B127</f>
        <v>#VALUE!</v>
      </c>
      <c r="L127" s="8" t="e" cm="1">
        <f t="array" ref="L127">IF(_xll.DE(H127)&gt;0,_xll.MW(H127)/(602.2*_xll.DE(H127)),"")/$B127</f>
        <v>#VALUE!</v>
      </c>
      <c r="N127" s="1" t="str">
        <f t="shared" si="9"/>
        <v/>
      </c>
      <c r="O127" s="1" t="str">
        <f t="shared" si="10"/>
        <v/>
      </c>
      <c r="P127" s="4" t="str">
        <f t="shared" si="13"/>
        <v>Bi22O28SeH8</v>
      </c>
      <c r="Q127" s="1" t="str">
        <f t="shared" si="11"/>
        <v/>
      </c>
      <c r="R127" s="1" t="str">
        <f t="shared" si="12"/>
        <v/>
      </c>
      <c r="T127" s="1" t="str">
        <f t="shared" si="14"/>
        <v/>
      </c>
      <c r="U127" s="1" t="str">
        <f t="shared" si="15"/>
        <v/>
      </c>
      <c r="W127" s="8" t="str">
        <f t="shared" si="16"/>
        <v/>
      </c>
      <c r="X127" s="8" t="str">
        <f t="shared" si="17"/>
        <v/>
      </c>
    </row>
    <row r="128" spans="1:24">
      <c r="A128" s="4" t="s">
        <v>11</v>
      </c>
      <c r="B128" s="4">
        <v>1</v>
      </c>
      <c r="C128" s="1" cm="1">
        <f t="array" ref="C128">_xll.H($A128,25)/$B128</f>
        <v>-263.99990744018555</v>
      </c>
      <c r="D128" s="1" cm="1">
        <f t="array" ref="D128">_xll.S($A128,25)/$B128</f>
        <v>60.944147926330572</v>
      </c>
      <c r="E128" s="1" cm="1">
        <f t="array" ref="E128">_xll.CP($A128,25)/$B128</f>
        <v>47.258424158578492</v>
      </c>
      <c r="F128" s="8" t="e" cm="1">
        <f t="array" ref="F128">IF(_xll.DE(A128)&gt;0,_xll.MW(A128)/(602.2*_xll.DE(A128)),"")/$B128</f>
        <v>#VALUE!</v>
      </c>
      <c r="H128" s="4" t="s">
        <v>1835</v>
      </c>
      <c r="I128" s="1" t="e" cm="1">
        <f t="array" ref="I128">_xll.H($H128,25)/$B128</f>
        <v>#VALUE!</v>
      </c>
      <c r="J128" s="1" t="e" cm="1">
        <f t="array" ref="J128">_xll.S($H128,25)/$B128</f>
        <v>#VALUE!</v>
      </c>
      <c r="K128" s="1" t="e" cm="1">
        <f t="array" ref="K128">_xll.CP($H128,25)/$B128</f>
        <v>#VALUE!</v>
      </c>
      <c r="L128" s="8" t="e" cm="1">
        <f t="array" ref="L128">IF(_xll.DE(H128)&gt;0,_xll.MW(H128)/(602.2*_xll.DE(H128)),"")/$B128</f>
        <v>#VALUE!</v>
      </c>
      <c r="N128" s="1" t="str">
        <f t="shared" ref="N128:N191" si="18">IF(AND(ISNUMBER(D128),ISNUMBER(J128)),D128,"")</f>
        <v/>
      </c>
      <c r="O128" s="1" t="str">
        <f t="shared" ref="O128:O191" si="19">IF(AND(ISNUMBER(D128),ISNUMBER(J128)),J128,"")</f>
        <v/>
      </c>
      <c r="P128" s="4" t="str">
        <f t="shared" si="13"/>
        <v>ZrH</v>
      </c>
      <c r="Q128" s="1" t="str">
        <f t="shared" ref="Q128:Q191" si="20">IF(AND(ISNUMBER(C128),ISNUMBER(I128)),C128,"")</f>
        <v/>
      </c>
      <c r="R128" s="1" t="str">
        <f t="shared" ref="R128:R191" si="21">IF(AND(ISNUMBER(C128),ISNUMBER(I128)),I128,"")</f>
        <v/>
      </c>
      <c r="T128" s="1" t="str">
        <f t="shared" si="14"/>
        <v/>
      </c>
      <c r="U128" s="1" t="str">
        <f t="shared" si="15"/>
        <v/>
      </c>
      <c r="W128" s="8" t="str">
        <f t="shared" si="16"/>
        <v/>
      </c>
      <c r="X128" s="8" t="str">
        <f t="shared" si="17"/>
        <v/>
      </c>
    </row>
    <row r="129" spans="1:24">
      <c r="A129" s="4" t="s">
        <v>43</v>
      </c>
      <c r="B129" s="4">
        <v>1</v>
      </c>
      <c r="C129" s="1" cm="1">
        <f t="array" ref="C129">_xll.H($A129,25)/$B129</f>
        <v>-435.13600000000002</v>
      </c>
      <c r="D129" s="1" cm="1">
        <f t="array" ref="D129">_xll.S($A129,25)/$B129</f>
        <v>112.968</v>
      </c>
      <c r="E129" s="1" cm="1">
        <f t="array" ref="E129">_xll.CP($A129,25)/$B129</f>
        <v>49.371200798034671</v>
      </c>
      <c r="F129" s="8" t="e" cm="1">
        <f t="array" ref="F129">IF(_xll.DE(A129)&gt;0,_xll.MW(A129)/(602.2*_xll.DE(A129)),"")/$B129</f>
        <v>#VALUE!</v>
      </c>
      <c r="H129" s="4" t="s">
        <v>1796</v>
      </c>
      <c r="I129" s="1" t="e" cm="1">
        <f t="array" ref="I129">_xll.H($H129,25)/$B129</f>
        <v>#VALUE!</v>
      </c>
      <c r="J129" s="1" t="e" cm="1">
        <f t="array" ref="J129">_xll.S($H129,25)/$B129</f>
        <v>#VALUE!</v>
      </c>
      <c r="K129" s="1" t="e" cm="1">
        <f t="array" ref="K129">_xll.CP($H129,25)/$B129</f>
        <v>#VALUE!</v>
      </c>
      <c r="L129" s="8" t="e" cm="1">
        <f t="array" ref="L129">IF(_xll.DE(H129)&gt;0,_xll.MW(H129)/(602.2*_xll.DE(H129)),"")/$B129</f>
        <v>#VALUE!</v>
      </c>
      <c r="N129" s="1" t="str">
        <f t="shared" si="18"/>
        <v/>
      </c>
      <c r="O129" s="1" t="str">
        <f t="shared" si="19"/>
        <v/>
      </c>
      <c r="P129" s="4" t="str">
        <f t="shared" ref="P129:P192" si="22">H129</f>
        <v>FrH</v>
      </c>
      <c r="Q129" s="1" t="str">
        <f t="shared" si="20"/>
        <v/>
      </c>
      <c r="R129" s="1" t="str">
        <f t="shared" si="21"/>
        <v/>
      </c>
      <c r="T129" s="1" t="str">
        <f t="shared" ref="T129:T192" si="23">IF(AND(ISNUMBER(E129),ISNUMBER(K129)),E129,"")</f>
        <v/>
      </c>
      <c r="U129" s="1" t="str">
        <f t="shared" ref="U129:U192" si="24">IF(AND(ISNUMBER(E129),ISNUMBER(K129)),K129,"")</f>
        <v/>
      </c>
      <c r="W129" s="8" t="str">
        <f t="shared" ref="W129:W192" si="25">IF(AND(ISNUMBER(F129),ISNUMBER(L129)),F129,"")</f>
        <v/>
      </c>
      <c r="X129" s="8" t="str">
        <f t="shared" ref="X129:X192" si="26">IF(AND(ISNUMBER(F129),ISNUMBER(L129)),L129,"")</f>
        <v/>
      </c>
    </row>
    <row r="130" spans="1:24">
      <c r="A130" s="4" t="s">
        <v>48</v>
      </c>
      <c r="B130" s="4">
        <v>1</v>
      </c>
      <c r="C130" s="1" cm="1">
        <f t="array" ref="C130">_xll.H($A130,25)/$B130</f>
        <v>-221.75200000000001</v>
      </c>
      <c r="D130" s="1" cm="1">
        <f t="array" ref="D130">_xll.S($A130,25)/$B130</f>
        <v>72.383188827514658</v>
      </c>
      <c r="E130" s="1" cm="1">
        <f t="array" ref="E130">_xll.CP($A130,25)/$B130</f>
        <v>50.731000000000002</v>
      </c>
      <c r="F130" s="8" t="e" cm="1">
        <f t="array" ref="F130">IF(_xll.DE(A130)&gt;0,_xll.MW(A130)/(602.2*_xll.DE(A130)),"")/$B130</f>
        <v>#VALUE!</v>
      </c>
      <c r="H130" s="4" t="s">
        <v>1727</v>
      </c>
      <c r="I130" s="1" t="e" cm="1">
        <f t="array" ref="I130">_xll.H($H130,25)/$B130</f>
        <v>#VALUE!</v>
      </c>
      <c r="J130" s="1" t="e" cm="1">
        <f t="array" ref="J130">_xll.S($H130,25)/$B130</f>
        <v>#VALUE!</v>
      </c>
      <c r="K130" s="1" t="e" cm="1">
        <f t="array" ref="K130">_xll.CP($H130,25)/$B130</f>
        <v>#VALUE!</v>
      </c>
      <c r="L130" s="8" t="e" cm="1">
        <f t="array" ref="L130">IF(_xll.DE(H130)&gt;0,_xll.MW(H130)/(602.2*_xll.DE(H130)),"")/$B130</f>
        <v>#VALUE!</v>
      </c>
      <c r="N130" s="1" t="str">
        <f t="shared" si="18"/>
        <v/>
      </c>
      <c r="O130" s="1" t="str">
        <f t="shared" si="19"/>
        <v/>
      </c>
      <c r="P130" s="4" t="str">
        <f t="shared" si="22"/>
        <v>MgH</v>
      </c>
      <c r="Q130" s="1" t="str">
        <f t="shared" si="20"/>
        <v/>
      </c>
      <c r="R130" s="1" t="str">
        <f t="shared" si="21"/>
        <v/>
      </c>
      <c r="T130" s="1" t="str">
        <f t="shared" si="23"/>
        <v/>
      </c>
      <c r="U130" s="1" t="str">
        <f t="shared" si="24"/>
        <v/>
      </c>
      <c r="W130" s="8" t="str">
        <f t="shared" si="25"/>
        <v/>
      </c>
      <c r="X130" s="8" t="str">
        <f t="shared" si="26"/>
        <v/>
      </c>
    </row>
    <row r="131" spans="1:24">
      <c r="A131" s="4" t="s">
        <v>50</v>
      </c>
      <c r="B131" s="4">
        <v>1</v>
      </c>
      <c r="C131" s="1" cm="1">
        <f t="array" ref="C131">_xll.H($A131,25)/$B131</f>
        <v>-81.600010421752927</v>
      </c>
      <c r="D131" s="1" cm="1">
        <f t="array" ref="D131">_xll.S($A131,25)/$B131</f>
        <v>92.048000000000002</v>
      </c>
      <c r="E131" s="1" cm="1">
        <f t="array" ref="E131">_xll.CP($A131,25)/$B131</f>
        <v>51.190489512038042</v>
      </c>
      <c r="F131" s="8" t="e" cm="1">
        <f t="array" ref="F131">IF(_xll.DE(A131)&gt;0,_xll.MW(A131)/(602.2*_xll.DE(A131)),"")/$B131</f>
        <v>#VALUE!</v>
      </c>
      <c r="H131" s="4" t="s">
        <v>1797</v>
      </c>
      <c r="I131" s="1" t="e" cm="1">
        <f t="array" ref="I131">_xll.H($H131,25)/$B131</f>
        <v>#VALUE!</v>
      </c>
      <c r="J131" s="1" t="e" cm="1">
        <f t="array" ref="J131">_xll.S($H131,25)/$B131</f>
        <v>#VALUE!</v>
      </c>
      <c r="K131" s="1" t="e" cm="1">
        <f t="array" ref="K131">_xll.CP($H131,25)/$B131</f>
        <v>#VALUE!</v>
      </c>
      <c r="L131" s="8" t="e" cm="1">
        <f t="array" ref="L131">IF(_xll.DE(H131)&gt;0,_xll.MW(H131)/(602.2*_xll.DE(H131)),"")/$B131</f>
        <v>#VALUE!</v>
      </c>
      <c r="N131" s="1" t="str">
        <f t="shared" si="18"/>
        <v/>
      </c>
      <c r="O131" s="1" t="str">
        <f t="shared" si="19"/>
        <v/>
      </c>
      <c r="P131" s="4" t="str">
        <f t="shared" si="22"/>
        <v>IrH</v>
      </c>
      <c r="Q131" s="1" t="str">
        <f t="shared" si="20"/>
        <v/>
      </c>
      <c r="R131" s="1" t="str">
        <f t="shared" si="21"/>
        <v/>
      </c>
      <c r="T131" s="1" t="str">
        <f t="shared" si="23"/>
        <v/>
      </c>
      <c r="U131" s="1" t="str">
        <f t="shared" si="24"/>
        <v/>
      </c>
      <c r="W131" s="8" t="str">
        <f t="shared" si="25"/>
        <v/>
      </c>
      <c r="X131" s="8" t="str">
        <f t="shared" si="26"/>
        <v/>
      </c>
    </row>
    <row r="132" spans="1:24">
      <c r="A132" s="4" t="s">
        <v>18</v>
      </c>
      <c r="B132" s="4">
        <v>1</v>
      </c>
      <c r="C132" s="1" cm="1">
        <f t="array" ref="C132">_xll.H($A132,25)/$B132</f>
        <v>-56.499980644226078</v>
      </c>
      <c r="D132" s="1" cm="1">
        <f t="array" ref="D132">_xll.S($A132,25)/$B132</f>
        <v>221.79799871826174</v>
      </c>
      <c r="E132" s="1" cm="1">
        <f t="array" ref="E132">_xll.CP($A132,25)/$B132</f>
        <v>51.190489512038042</v>
      </c>
      <c r="F132" s="8" t="e" cm="1">
        <f t="array" ref="F132">IF(_xll.DE(A132)&gt;0,_xll.MW(A132)/(602.2*_xll.DE(A132)),"")/$B132</f>
        <v>#VALUE!</v>
      </c>
      <c r="H132" s="4" t="s">
        <v>1798</v>
      </c>
      <c r="I132" s="1" t="e" cm="1">
        <f t="array" ref="I132">_xll.H($H132,25)/$B132</f>
        <v>#VALUE!</v>
      </c>
      <c r="J132" s="1" t="e" cm="1">
        <f t="array" ref="J132">_xll.S($H132,25)/$B132</f>
        <v>#VALUE!</v>
      </c>
      <c r="K132" s="1" t="e" cm="1">
        <f t="array" ref="K132">_xll.CP($H132,25)/$B132</f>
        <v>#VALUE!</v>
      </c>
      <c r="L132" s="8" t="e" cm="1">
        <f t="array" ref="L132">IF(_xll.DE(H132)&gt;0,_xll.MW(H132)/(602.2*_xll.DE(H132)),"")/$B132</f>
        <v>#VALUE!</v>
      </c>
      <c r="N132" s="1" t="str">
        <f t="shared" si="18"/>
        <v/>
      </c>
      <c r="O132" s="1" t="str">
        <f t="shared" si="19"/>
        <v/>
      </c>
      <c r="P132" s="4" t="str">
        <f t="shared" si="22"/>
        <v>PtH</v>
      </c>
      <c r="Q132" s="1" t="str">
        <f t="shared" si="20"/>
        <v/>
      </c>
      <c r="R132" s="1" t="str">
        <f t="shared" si="21"/>
        <v/>
      </c>
      <c r="T132" s="1" t="str">
        <f t="shared" si="23"/>
        <v/>
      </c>
      <c r="U132" s="1" t="str">
        <f t="shared" si="24"/>
        <v/>
      </c>
      <c r="W132" s="8" t="str">
        <f t="shared" si="25"/>
        <v/>
      </c>
      <c r="X132" s="8" t="str">
        <f t="shared" si="26"/>
        <v/>
      </c>
    </row>
    <row r="133" spans="1:24">
      <c r="A133" s="4" t="s">
        <v>342</v>
      </c>
      <c r="B133" s="4">
        <v>1</v>
      </c>
      <c r="C133" s="1" cm="1">
        <f t="array" ref="C133">_xll.H($A133,25)/$B133</f>
        <v>-127.61200000000001</v>
      </c>
      <c r="D133" s="1" cm="1">
        <f t="array" ref="D133">_xll.S($A133,25)/$B133</f>
        <v>92.885002700805657</v>
      </c>
      <c r="E133" s="1" cm="1">
        <f t="array" ref="E133">_xll.CP($A133,25)/$B133</f>
        <v>52.261123996614629</v>
      </c>
      <c r="F133" s="8" t="e" cm="1">
        <f t="array" ref="F133">IF(_xll.DE(A133)&gt;0,_xll.MW(A133)/(602.2*_xll.DE(A133)),"")/$B133</f>
        <v>#VALUE!</v>
      </c>
      <c r="H133" s="4" t="s">
        <v>1836</v>
      </c>
      <c r="I133" s="1" t="e" cm="1">
        <f t="array" ref="I133">_xll.H($H133,25)/$B133</f>
        <v>#VALUE!</v>
      </c>
      <c r="J133" s="1" t="e" cm="1">
        <f t="array" ref="J133">_xll.S($H133,25)/$B133</f>
        <v>#VALUE!</v>
      </c>
      <c r="K133" s="1" t="e" cm="1">
        <f t="array" ref="K133">_xll.CP($H133,25)/$B133</f>
        <v>#VALUE!</v>
      </c>
      <c r="L133" s="8" t="e" cm="1">
        <f t="array" ref="L133">IF(_xll.DE(H133)&gt;0,_xll.MW(H133)/(602.2*_xll.DE(H133)),"")/$B133</f>
        <v>#VALUE!</v>
      </c>
      <c r="N133" s="1" t="str">
        <f t="shared" si="18"/>
        <v/>
      </c>
      <c r="O133" s="1" t="str">
        <f t="shared" si="19"/>
        <v/>
      </c>
      <c r="P133" s="4" t="str">
        <f t="shared" si="22"/>
        <v>BiH</v>
      </c>
      <c r="Q133" s="1" t="str">
        <f t="shared" si="20"/>
        <v/>
      </c>
      <c r="R133" s="1" t="str">
        <f t="shared" si="21"/>
        <v/>
      </c>
      <c r="T133" s="1" t="str">
        <f t="shared" si="23"/>
        <v/>
      </c>
      <c r="U133" s="1" t="str">
        <f t="shared" si="24"/>
        <v/>
      </c>
      <c r="W133" s="8" t="str">
        <f t="shared" si="25"/>
        <v/>
      </c>
      <c r="X133" s="8" t="str">
        <f t="shared" si="26"/>
        <v/>
      </c>
    </row>
    <row r="134" spans="1:24">
      <c r="A134" s="4" t="s">
        <v>16</v>
      </c>
      <c r="B134" s="4">
        <v>1</v>
      </c>
      <c r="C134" s="1" cm="1">
        <f t="array" ref="C134">_xll.H($A134,25)/$B134</f>
        <v>-83.68</v>
      </c>
      <c r="D134" s="1" cm="1">
        <f t="array" ref="D134">_xll.S($A134,25)/$B134</f>
        <v>83.68</v>
      </c>
      <c r="E134" s="1" cm="1">
        <f t="array" ref="E134">_xll.CP($A134,25)/$B134</f>
        <v>52.695178001965331</v>
      </c>
      <c r="F134" s="8" t="e" cm="1">
        <f t="array" ref="F134">IF(_xll.DE(A134)&gt;0,_xll.MW(A134)/(602.2*_xll.DE(A134)),"")/$B134</f>
        <v>#VALUE!</v>
      </c>
      <c r="H134" s="4" t="s">
        <v>1837</v>
      </c>
      <c r="I134" s="1" t="e" cm="1">
        <f t="array" ref="I134">_xll.H($H134,25)/$B134</f>
        <v>#VALUE!</v>
      </c>
      <c r="J134" s="1" t="e" cm="1">
        <f t="array" ref="J134">_xll.S($H134,25)/$B134</f>
        <v>#VALUE!</v>
      </c>
      <c r="K134" s="1" t="e" cm="1">
        <f t="array" ref="K134">_xll.CP($H134,25)/$B134</f>
        <v>#VALUE!</v>
      </c>
      <c r="L134" s="8" t="e" cm="1">
        <f t="array" ref="L134">IF(_xll.DE(H134)&gt;0,_xll.MW(H134)/(602.2*_xll.DE(H134)),"")/$B134</f>
        <v>#VALUE!</v>
      </c>
      <c r="N134" s="1" t="str">
        <f t="shared" si="18"/>
        <v/>
      </c>
      <c r="O134" s="1" t="str">
        <f t="shared" si="19"/>
        <v/>
      </c>
      <c r="P134" s="4" t="str">
        <f t="shared" si="22"/>
        <v>RhH</v>
      </c>
      <c r="Q134" s="1" t="str">
        <f t="shared" si="20"/>
        <v/>
      </c>
      <c r="R134" s="1" t="str">
        <f t="shared" si="21"/>
        <v/>
      </c>
      <c r="T134" s="1" t="str">
        <f t="shared" si="23"/>
        <v/>
      </c>
      <c r="U134" s="1" t="str">
        <f t="shared" si="24"/>
        <v/>
      </c>
      <c r="W134" s="8" t="str">
        <f t="shared" si="25"/>
        <v/>
      </c>
      <c r="X134" s="8" t="str">
        <f t="shared" si="26"/>
        <v/>
      </c>
    </row>
    <row r="135" spans="1:24">
      <c r="A135" s="4" t="s">
        <v>340</v>
      </c>
      <c r="B135" s="4">
        <v>1</v>
      </c>
      <c r="C135" s="1" cm="1">
        <f t="array" ref="C135">_xll.H($A135,25)/$B135</f>
        <v>-793.28636169433594</v>
      </c>
      <c r="D135" s="1" cm="1">
        <f t="array" ref="D135">_xll.S($A135,25)/$B135</f>
        <v>54.392000000000003</v>
      </c>
      <c r="E135" s="1" cm="1">
        <f t="array" ref="E135">_xll.CP($A135,25)/$B135</f>
        <v>56.902658034986267</v>
      </c>
      <c r="F135" s="8" t="e" cm="1">
        <f t="array" ref="F135">IF(_xll.DE(A135)&gt;0,_xll.MW(A135)/(602.2*_xll.DE(A135)),"")/$B135</f>
        <v>#VALUE!</v>
      </c>
      <c r="H135" s="4" t="s">
        <v>1838</v>
      </c>
      <c r="I135" s="1" t="e" cm="1">
        <f t="array" ref="I135">_xll.H($H135,25)/$B135</f>
        <v>#VALUE!</v>
      </c>
      <c r="J135" s="1" t="e" cm="1">
        <f t="array" ref="J135">_xll.S($H135,25)/$B135</f>
        <v>#VALUE!</v>
      </c>
      <c r="K135" s="1" t="e" cm="1">
        <f t="array" ref="K135">_xll.CP($H135,25)/$B135</f>
        <v>#VALUE!</v>
      </c>
      <c r="L135" s="8" t="e" cm="1">
        <f t="array" ref="L135">IF(_xll.DE(H135)&gt;0,_xll.MW(H135)/(602.2*_xll.DE(H135)),"")/$B135</f>
        <v>#VALUE!</v>
      </c>
      <c r="N135" s="1" t="str">
        <f t="shared" si="18"/>
        <v/>
      </c>
      <c r="O135" s="1" t="str">
        <f t="shared" si="19"/>
        <v/>
      </c>
      <c r="P135" s="4" t="str">
        <f t="shared" si="22"/>
        <v>AlOH</v>
      </c>
      <c r="Q135" s="1" t="str">
        <f t="shared" si="20"/>
        <v/>
      </c>
      <c r="R135" s="1" t="str">
        <f t="shared" si="21"/>
        <v/>
      </c>
      <c r="T135" s="1" t="str">
        <f t="shared" si="23"/>
        <v/>
      </c>
      <c r="U135" s="1" t="str">
        <f t="shared" si="24"/>
        <v/>
      </c>
      <c r="W135" s="8" t="str">
        <f t="shared" si="25"/>
        <v/>
      </c>
      <c r="X135" s="8" t="str">
        <f t="shared" si="26"/>
        <v/>
      </c>
    </row>
    <row r="136" spans="1:24">
      <c r="A136" s="4" t="s">
        <v>421</v>
      </c>
      <c r="B136" s="4">
        <v>1</v>
      </c>
      <c r="C136" s="1" cm="1">
        <f t="array" ref="C136">_xll.H($A136,25)/$B136</f>
        <v>-765.67200000000003</v>
      </c>
      <c r="D136" s="1" cm="1">
        <f t="array" ref="D136">_xll.S($A136,25)/$B136</f>
        <v>73.22</v>
      </c>
      <c r="E136" s="1" cm="1">
        <f t="array" ref="E136">_xll.CP($A136,25)/$B136</f>
        <v>64.932571382372458</v>
      </c>
      <c r="F136" s="8" t="e" cm="1">
        <f t="array" ref="F136">IF(_xll.DE(A136)&gt;0,_xll.MW(A136)/(602.2*_xll.DE(A136)),"")/$B136</f>
        <v>#VALUE!</v>
      </c>
      <c r="H136" s="4" t="s">
        <v>1839</v>
      </c>
      <c r="I136" s="1" t="e" cm="1">
        <f t="array" ref="I136">_xll.H($H136,25)/$B136</f>
        <v>#VALUE!</v>
      </c>
      <c r="J136" s="1" t="e" cm="1">
        <f t="array" ref="J136">_xll.S($H136,25)/$B136</f>
        <v>#VALUE!</v>
      </c>
      <c r="K136" s="1" t="e" cm="1">
        <f t="array" ref="K136">_xll.CP($H136,25)/$B136</f>
        <v>#VALUE!</v>
      </c>
      <c r="L136" s="8" t="e" cm="1">
        <f t="array" ref="L136">IF(_xll.DE(H136)&gt;0,_xll.MW(H136)/(602.2*_xll.DE(H136)),"")/$B136</f>
        <v>#VALUE!</v>
      </c>
      <c r="N136" s="1" t="str">
        <f t="shared" si="18"/>
        <v/>
      </c>
      <c r="O136" s="1" t="str">
        <f t="shared" si="19"/>
        <v/>
      </c>
      <c r="P136" s="4" t="str">
        <f t="shared" si="22"/>
        <v>TiHO</v>
      </c>
      <c r="Q136" s="1" t="str">
        <f t="shared" si="20"/>
        <v/>
      </c>
      <c r="R136" s="1" t="str">
        <f t="shared" si="21"/>
        <v/>
      </c>
      <c r="T136" s="1" t="str">
        <f t="shared" si="23"/>
        <v/>
      </c>
      <c r="U136" s="1" t="str">
        <f t="shared" si="24"/>
        <v/>
      </c>
      <c r="W136" s="8" t="str">
        <f t="shared" si="25"/>
        <v/>
      </c>
      <c r="X136" s="8" t="str">
        <f t="shared" si="26"/>
        <v/>
      </c>
    </row>
    <row r="137" spans="1:24">
      <c r="A137" s="4" t="s">
        <v>212</v>
      </c>
      <c r="B137" s="4">
        <v>1</v>
      </c>
      <c r="C137" s="1" cm="1">
        <f t="array" ref="C137">_xll.H($A137,25)/$B137</f>
        <v>-558.99998229980474</v>
      </c>
      <c r="D137" s="1" cm="1">
        <f t="array" ref="D137">_xll.S($A137,25)/$B137</f>
        <v>96.500003982543944</v>
      </c>
      <c r="E137" s="1" cm="1">
        <f t="array" ref="E137">_xll.CP($A137,25)/$B137</f>
        <v>68.216995232750165</v>
      </c>
      <c r="F137" s="8" t="e" cm="1">
        <f t="array" ref="F137">IF(_xll.DE(A137)&gt;0,_xll.MW(A137)/(602.2*_xll.DE(A137)),"")/$B137</f>
        <v>#VALUE!</v>
      </c>
      <c r="H137" s="4" t="s">
        <v>1840</v>
      </c>
      <c r="I137" s="1" t="e" cm="1">
        <f t="array" ref="I137">_xll.H($H137,25)/$B137</f>
        <v>#VALUE!</v>
      </c>
      <c r="J137" s="1" t="e" cm="1">
        <f t="array" ref="J137">_xll.S($H137,25)/$B137</f>
        <v>#VALUE!</v>
      </c>
      <c r="K137" s="1" t="e" cm="1">
        <f t="array" ref="K137">_xll.CP($H137,25)/$B137</f>
        <v>#VALUE!</v>
      </c>
      <c r="L137" s="8" t="e" cm="1">
        <f t="array" ref="L137">IF(_xll.DE(H137)&gt;0,_xll.MW(H137)/(602.2*_xll.DE(H137)),"")/$B137</f>
        <v>#VALUE!</v>
      </c>
      <c r="N137" s="1" t="str">
        <f t="shared" si="18"/>
        <v/>
      </c>
      <c r="O137" s="1" t="str">
        <f t="shared" si="19"/>
        <v/>
      </c>
      <c r="P137" s="4" t="str">
        <f t="shared" si="22"/>
        <v>UNH</v>
      </c>
      <c r="Q137" s="1" t="str">
        <f t="shared" si="20"/>
        <v/>
      </c>
      <c r="R137" s="1" t="str">
        <f t="shared" si="21"/>
        <v/>
      </c>
      <c r="T137" s="1" t="str">
        <f t="shared" si="23"/>
        <v/>
      </c>
      <c r="U137" s="1" t="str">
        <f t="shared" si="24"/>
        <v/>
      </c>
      <c r="W137" s="8" t="str">
        <f t="shared" si="25"/>
        <v/>
      </c>
      <c r="X137" s="8" t="str">
        <f t="shared" si="26"/>
        <v/>
      </c>
    </row>
    <row r="138" spans="1:24">
      <c r="A138" s="4" t="s">
        <v>58</v>
      </c>
      <c r="B138" s="4">
        <v>1</v>
      </c>
      <c r="C138" s="1" cm="1">
        <f t="array" ref="C138">_xll.H($A138,25)/$B138</f>
        <v>-981.40005126953133</v>
      </c>
      <c r="D138" s="1" cm="1">
        <f t="array" ref="D138">_xll.S($A138,25)/$B138</f>
        <v>95.395204788208005</v>
      </c>
      <c r="E138" s="1" cm="1">
        <f t="array" ref="E138">_xll.CP($A138,25)/$B138</f>
        <v>68.351039028873444</v>
      </c>
      <c r="F138" s="8" t="e" cm="1">
        <f t="array" ref="F138">IF(_xll.DE(A138)&gt;0,_xll.MW(A138)/(602.2*_xll.DE(A138)),"")/$B138</f>
        <v>#VALUE!</v>
      </c>
      <c r="H138" s="4" t="s">
        <v>1841</v>
      </c>
      <c r="I138" s="1" t="e" cm="1">
        <f t="array" ref="I138">_xll.H($H138,25)/$B138</f>
        <v>#VALUE!</v>
      </c>
      <c r="J138" s="1" t="e" cm="1">
        <f t="array" ref="J138">_xll.S($H138,25)/$B138</f>
        <v>#VALUE!</v>
      </c>
      <c r="K138" s="1" t="e" cm="1">
        <f t="array" ref="K138">_xll.CP($H138,25)/$B138</f>
        <v>#VALUE!</v>
      </c>
      <c r="L138" s="8" t="e" cm="1">
        <f t="array" ref="L138">IF(_xll.DE(H138)&gt;0,_xll.MW(H138)/(602.2*_xll.DE(H138)),"")/$B138</f>
        <v>#VALUE!</v>
      </c>
      <c r="N138" s="1" t="str">
        <f t="shared" si="18"/>
        <v/>
      </c>
      <c r="O138" s="1" t="str">
        <f t="shared" si="19"/>
        <v/>
      </c>
      <c r="P138" s="4" t="str">
        <f t="shared" si="22"/>
        <v>GdOH</v>
      </c>
      <c r="Q138" s="1" t="str">
        <f t="shared" si="20"/>
        <v/>
      </c>
      <c r="R138" s="1" t="str">
        <f t="shared" si="21"/>
        <v/>
      </c>
      <c r="T138" s="1" t="str">
        <f t="shared" si="23"/>
        <v/>
      </c>
      <c r="U138" s="1" t="str">
        <f t="shared" si="24"/>
        <v/>
      </c>
      <c r="W138" s="8" t="str">
        <f t="shared" si="25"/>
        <v/>
      </c>
      <c r="X138" s="8" t="str">
        <f t="shared" si="26"/>
        <v/>
      </c>
    </row>
    <row r="139" spans="1:24">
      <c r="A139" s="4" t="s">
        <v>41</v>
      </c>
      <c r="B139" s="4">
        <v>1</v>
      </c>
      <c r="C139" s="1" cm="1">
        <f t="array" ref="C139">_xll.H($A139,25)/$B139</f>
        <v>-1018.7999779052735</v>
      </c>
      <c r="D139" s="1" cm="1">
        <f t="array" ref="D139">_xll.S($A139,25)/$B139</f>
        <v>82.843196807861332</v>
      </c>
      <c r="E139" s="1" cm="1">
        <f t="array" ref="E139">_xll.CP($A139,25)/$B139</f>
        <v>68.978014841283326</v>
      </c>
      <c r="F139" s="8" t="e" cm="1">
        <f t="array" ref="F139">IF(_xll.DE(A139)&gt;0,_xll.MW(A139)/(602.2*_xll.DE(A139)),"")/$B139</f>
        <v>#VALUE!</v>
      </c>
      <c r="H139" s="4" t="s">
        <v>1842</v>
      </c>
      <c r="I139" s="1" t="e" cm="1">
        <f t="array" ref="I139">_xll.H($H139,25)/$B139</f>
        <v>#VALUE!</v>
      </c>
      <c r="J139" s="1" t="e" cm="1">
        <f t="array" ref="J139">_xll.S($H139,25)/$B139</f>
        <v>#VALUE!</v>
      </c>
      <c r="K139" s="1" t="e" cm="1">
        <f t="array" ref="K139">_xll.CP($H139,25)/$B139</f>
        <v>#VALUE!</v>
      </c>
      <c r="L139" s="8" t="e" cm="1">
        <f t="array" ref="L139">IF(_xll.DE(H139)&gt;0,_xll.MW(H139)/(602.2*_xll.DE(H139)),"")/$B139</f>
        <v>#VALUE!</v>
      </c>
      <c r="N139" s="1" t="str">
        <f t="shared" si="18"/>
        <v/>
      </c>
      <c r="O139" s="1" t="str">
        <f t="shared" si="19"/>
        <v/>
      </c>
      <c r="P139" s="4" t="str">
        <f t="shared" si="22"/>
        <v>LaOH</v>
      </c>
      <c r="Q139" s="1" t="str">
        <f t="shared" si="20"/>
        <v/>
      </c>
      <c r="R139" s="1" t="str">
        <f t="shared" si="21"/>
        <v/>
      </c>
      <c r="T139" s="1" t="str">
        <f t="shared" si="23"/>
        <v/>
      </c>
      <c r="U139" s="1" t="str">
        <f t="shared" si="24"/>
        <v/>
      </c>
      <c r="W139" s="8" t="str">
        <f t="shared" si="25"/>
        <v/>
      </c>
      <c r="X139" s="8" t="str">
        <f t="shared" si="26"/>
        <v/>
      </c>
    </row>
    <row r="140" spans="1:24">
      <c r="A140" s="4" t="s">
        <v>162</v>
      </c>
      <c r="B140" s="4">
        <v>1</v>
      </c>
      <c r="C140" s="1" cm="1">
        <f t="array" ref="C140">_xll.H($A140,25)/$B140</f>
        <v>-999.976</v>
      </c>
      <c r="D140" s="1" cm="1">
        <f t="array" ref="D140">_xll.S($A140,25)/$B140</f>
        <v>94.558401596069345</v>
      </c>
      <c r="E140" s="1" cm="1">
        <f t="array" ref="E140">_xll.CP($A140,25)/$B140</f>
        <v>69.8470668221278</v>
      </c>
      <c r="F140" s="8" t="e" cm="1">
        <f t="array" ref="F140">IF(_xll.DE(A140)&gt;0,_xll.MW(A140)/(602.2*_xll.DE(A140)),"")/$B140</f>
        <v>#VALUE!</v>
      </c>
      <c r="H140" s="4" t="s">
        <v>1843</v>
      </c>
      <c r="I140" s="1" t="e" cm="1">
        <f t="array" ref="I140">_xll.H($H140,25)/$B140</f>
        <v>#VALUE!</v>
      </c>
      <c r="J140" s="1" t="e" cm="1">
        <f t="array" ref="J140">_xll.S($H140,25)/$B140</f>
        <v>#VALUE!</v>
      </c>
      <c r="K140" s="1" t="e" cm="1">
        <f t="array" ref="K140">_xll.CP($H140,25)/$B140</f>
        <v>#VALUE!</v>
      </c>
      <c r="L140" s="8" t="e" cm="1">
        <f t="array" ref="L140">IF(_xll.DE(H140)&gt;0,_xll.MW(H140)/(602.2*_xll.DE(H140)),"")/$B140</f>
        <v>#VALUE!</v>
      </c>
      <c r="N140" s="1" t="str">
        <f t="shared" si="18"/>
        <v/>
      </c>
      <c r="O140" s="1" t="str">
        <f t="shared" si="19"/>
        <v/>
      </c>
      <c r="P140" s="4" t="str">
        <f t="shared" si="22"/>
        <v>NdOH</v>
      </c>
      <c r="Q140" s="1" t="str">
        <f t="shared" si="20"/>
        <v/>
      </c>
      <c r="R140" s="1" t="str">
        <f t="shared" si="21"/>
        <v/>
      </c>
      <c r="T140" s="1" t="str">
        <f t="shared" si="23"/>
        <v/>
      </c>
      <c r="U140" s="1" t="str">
        <f t="shared" si="24"/>
        <v/>
      </c>
      <c r="W140" s="8" t="str">
        <f t="shared" si="25"/>
        <v/>
      </c>
      <c r="X140" s="8" t="str">
        <f t="shared" si="26"/>
        <v/>
      </c>
    </row>
    <row r="141" spans="1:24">
      <c r="A141" s="1" t="s">
        <v>86</v>
      </c>
      <c r="B141" s="4">
        <v>1</v>
      </c>
      <c r="C141" s="1" cm="1">
        <f t="array" ref="C141">_xll.H($A141,25)/$B141</f>
        <v>-949.79998522949222</v>
      </c>
      <c r="D141" s="1" cm="1">
        <f t="array" ref="D141">_xll.S($A141,25)/$B141</f>
        <v>92.600000579833988</v>
      </c>
      <c r="E141" s="1" cm="1">
        <f t="array" ref="E141">_xll.CP($A141,25)/$B141</f>
        <v>70.398148881305318</v>
      </c>
      <c r="F141" s="8" t="e" cm="1">
        <f t="array" ref="F141">IF(_xll.DE(A141)&gt;0,_xll.MW(A141)/(602.2*_xll.DE(A141)),"")/$B141</f>
        <v>#VALUE!</v>
      </c>
      <c r="H141" s="1" t="s">
        <v>1745</v>
      </c>
      <c r="I141" s="1" t="e" cm="1">
        <f t="array" ref="I141">_xll.H($H141,25)/$B141</f>
        <v>#VALUE!</v>
      </c>
      <c r="J141" s="1" t="e" cm="1">
        <f t="array" ref="J141">_xll.S($H141,25)/$B141</f>
        <v>#VALUE!</v>
      </c>
      <c r="K141" s="1" t="e" cm="1">
        <f t="array" ref="K141">_xll.CP($H141,25)/$B141</f>
        <v>#VALUE!</v>
      </c>
      <c r="L141" s="8" t="e" cm="1">
        <f t="array" ref="L141">IF(_xll.DE(H141)&gt;0,_xll.MW(H141)/(602.2*_xll.DE(H141)),"")/$B141</f>
        <v>#VALUE!</v>
      </c>
      <c r="N141" s="1" t="str">
        <f t="shared" si="18"/>
        <v/>
      </c>
      <c r="O141" s="1" t="str">
        <f t="shared" si="19"/>
        <v/>
      </c>
      <c r="P141" s="4" t="str">
        <f t="shared" si="22"/>
        <v>AmOH</v>
      </c>
      <c r="Q141" s="1" t="str">
        <f t="shared" si="20"/>
        <v/>
      </c>
      <c r="R141" s="1" t="str">
        <f t="shared" si="21"/>
        <v/>
      </c>
      <c r="T141" s="1" t="str">
        <f t="shared" si="23"/>
        <v/>
      </c>
      <c r="U141" s="1" t="str">
        <f t="shared" si="24"/>
        <v/>
      </c>
      <c r="W141" s="8" t="str">
        <f t="shared" si="25"/>
        <v/>
      </c>
      <c r="X141" s="8" t="str">
        <f t="shared" si="26"/>
        <v/>
      </c>
    </row>
    <row r="142" spans="1:24">
      <c r="A142" s="4" t="s">
        <v>217</v>
      </c>
      <c r="B142" s="4">
        <v>1</v>
      </c>
      <c r="C142" s="1" cm="1">
        <f t="array" ref="C142">_xll.H($A142,25)/$B142</f>
        <v>-833.90000585937503</v>
      </c>
      <c r="D142" s="1" cm="1">
        <f t="array" ref="D142">_xll.S($A142,25)/$B142</f>
        <v>102.50000369262696</v>
      </c>
      <c r="E142" s="1" cm="1">
        <f t="array" ref="E142">_xll.CP($A142,25)/$B142</f>
        <v>70.77339246427708</v>
      </c>
      <c r="F142" s="8" t="e" cm="1">
        <f t="array" ref="F142">IF(_xll.DE(A142)&gt;0,_xll.MW(A142)/(602.2*_xll.DE(A142)),"")/$B142</f>
        <v>#VALUE!</v>
      </c>
      <c r="H142" s="4" t="s">
        <v>1844</v>
      </c>
      <c r="I142" s="1" t="e" cm="1">
        <f t="array" ref="I142">_xll.H($H142,25)/$B142</f>
        <v>#VALUE!</v>
      </c>
      <c r="J142" s="1" t="e" cm="1">
        <f t="array" ref="J142">_xll.S($H142,25)/$B142</f>
        <v>#VALUE!</v>
      </c>
      <c r="K142" s="1" t="e" cm="1">
        <f t="array" ref="K142">_xll.CP($H142,25)/$B142</f>
        <v>#VALUE!</v>
      </c>
      <c r="L142" s="8" t="e" cm="1">
        <f t="array" ref="L142">IF(_xll.DE(H142)&gt;0,_xll.MW(H142)/(602.2*_xll.DE(H142)),"")/$B142</f>
        <v>#VALUE!</v>
      </c>
      <c r="N142" s="1" t="str">
        <f t="shared" si="18"/>
        <v/>
      </c>
      <c r="O142" s="1" t="str">
        <f t="shared" si="19"/>
        <v/>
      </c>
      <c r="P142" s="4" t="str">
        <f t="shared" si="22"/>
        <v>UOH</v>
      </c>
      <c r="Q142" s="1" t="str">
        <f t="shared" si="20"/>
        <v/>
      </c>
      <c r="R142" s="1" t="str">
        <f t="shared" si="21"/>
        <v/>
      </c>
      <c r="T142" s="1" t="str">
        <f t="shared" si="23"/>
        <v/>
      </c>
      <c r="U142" s="1" t="str">
        <f t="shared" si="24"/>
        <v/>
      </c>
      <c r="W142" s="8" t="str">
        <f t="shared" si="25"/>
        <v/>
      </c>
      <c r="X142" s="8" t="str">
        <f t="shared" si="26"/>
        <v/>
      </c>
    </row>
    <row r="143" spans="1:24">
      <c r="A143" s="4" t="s">
        <v>21</v>
      </c>
      <c r="B143" s="4">
        <v>1</v>
      </c>
      <c r="C143" s="1" cm="1">
        <f t="array" ref="C143">_xll.H($A143,25)/$B143</f>
        <v>-1000.3939786376953</v>
      </c>
      <c r="D143" s="1" cm="1">
        <f t="array" ref="D143">_xll.S($A143,25)/$B143</f>
        <v>100.416</v>
      </c>
      <c r="E143" s="1" cm="1">
        <f t="array" ref="E143">_xll.CP($A143,25)/$B143</f>
        <v>70.935238023641247</v>
      </c>
      <c r="F143" s="8" t="e" cm="1">
        <f t="array" ref="F143">IF(_xll.DE(A143)&gt;0,_xll.MW(A143)/(602.2*_xll.DE(A143)),"")/$B143</f>
        <v>#VALUE!</v>
      </c>
      <c r="H143" s="4" t="s">
        <v>1845</v>
      </c>
      <c r="I143" s="1" t="e" cm="1">
        <f t="array" ref="I143">_xll.H($H143,25)/$B143</f>
        <v>#VALUE!</v>
      </c>
      <c r="J143" s="1" t="e" cm="1">
        <f t="array" ref="J143">_xll.S($H143,25)/$B143</f>
        <v>#VALUE!</v>
      </c>
      <c r="K143" s="1" t="e" cm="1">
        <f t="array" ref="K143">_xll.CP($H143,25)/$B143</f>
        <v>#VALUE!</v>
      </c>
      <c r="L143" s="8" t="e" cm="1">
        <f t="array" ref="L143">IF(_xll.DE(H143)&gt;0,_xll.MW(H143)/(602.2*_xll.DE(H143)),"")/$B143</f>
        <v>#VALUE!</v>
      </c>
      <c r="N143" s="1" t="str">
        <f t="shared" si="18"/>
        <v/>
      </c>
      <c r="O143" s="1" t="str">
        <f t="shared" si="19"/>
        <v/>
      </c>
      <c r="P143" s="4" t="str">
        <f t="shared" si="22"/>
        <v>SmOH</v>
      </c>
      <c r="Q143" s="1" t="str">
        <f t="shared" si="20"/>
        <v/>
      </c>
      <c r="R143" s="1" t="str">
        <f t="shared" si="21"/>
        <v/>
      </c>
      <c r="T143" s="1" t="str">
        <f t="shared" si="23"/>
        <v/>
      </c>
      <c r="U143" s="1" t="str">
        <f t="shared" si="24"/>
        <v/>
      </c>
      <c r="W143" s="8" t="str">
        <f t="shared" si="25"/>
        <v/>
      </c>
      <c r="X143" s="8" t="str">
        <f t="shared" si="26"/>
        <v/>
      </c>
    </row>
    <row r="144" spans="1:24">
      <c r="A144" s="4" t="s">
        <v>255</v>
      </c>
      <c r="B144" s="4">
        <v>1</v>
      </c>
      <c r="C144" s="1" cm="1">
        <f t="array" ref="C144">_xll.H($A144,25)/$B144</f>
        <v>-407.10321276855473</v>
      </c>
      <c r="D144" s="1" cm="1">
        <f t="array" ref="D144">_xll.S($A144,25)/$B144</f>
        <v>117.152</v>
      </c>
      <c r="E144" s="1" cm="1">
        <f t="array" ref="E144">_xll.CP($A144,25)/$B144</f>
        <v>71.563823261173837</v>
      </c>
      <c r="F144" s="8" t="e" cm="1">
        <f t="array" ref="F144">IF(_xll.DE(A144)&gt;0,_xll.MW(A144)/(602.2*_xll.DE(A144)),"")/$B144</f>
        <v>#VALUE!</v>
      </c>
      <c r="H144" s="4" t="s">
        <v>1846</v>
      </c>
      <c r="I144" s="1" t="e" cm="1">
        <f t="array" ref="I144">_xll.H($H144,25)/$B144</f>
        <v>#VALUE!</v>
      </c>
      <c r="J144" s="1" t="e" cm="1">
        <f t="array" ref="J144">_xll.S($H144,25)/$B144</f>
        <v>#VALUE!</v>
      </c>
      <c r="K144" s="1" t="e" cm="1">
        <f t="array" ref="K144">_xll.CP($H144,25)/$B144</f>
        <v>#VALUE!</v>
      </c>
      <c r="L144" s="8" t="e" cm="1">
        <f t="array" ref="L144">IF(_xll.DE(H144)&gt;0,_xll.MW(H144)/(602.2*_xll.DE(H144)),"")/$B144</f>
        <v>#VALUE!</v>
      </c>
      <c r="N144" s="1" t="str">
        <f t="shared" si="18"/>
        <v/>
      </c>
      <c r="O144" s="1" t="str">
        <f t="shared" si="19"/>
        <v/>
      </c>
      <c r="P144" s="4" t="str">
        <f t="shared" si="22"/>
        <v>NbH2</v>
      </c>
      <c r="Q144" s="1" t="str">
        <f t="shared" si="20"/>
        <v/>
      </c>
      <c r="R144" s="1" t="str">
        <f t="shared" si="21"/>
        <v/>
      </c>
      <c r="T144" s="1" t="str">
        <f t="shared" si="23"/>
        <v/>
      </c>
      <c r="U144" s="1" t="str">
        <f t="shared" si="24"/>
        <v/>
      </c>
      <c r="W144" s="8" t="str">
        <f t="shared" si="25"/>
        <v/>
      </c>
      <c r="X144" s="8" t="str">
        <f t="shared" si="26"/>
        <v/>
      </c>
    </row>
    <row r="145" spans="1:24">
      <c r="A145" s="1" t="s">
        <v>23</v>
      </c>
      <c r="B145" s="4">
        <v>1</v>
      </c>
      <c r="C145" s="1" cm="1">
        <f t="array" ref="C145">_xll.H($A145,25)/$B145</f>
        <v>-931.00001220703132</v>
      </c>
      <c r="D145" s="1" cm="1">
        <f t="array" ref="D145">_xll.S($A145,25)/$B145</f>
        <v>105.60000128173829</v>
      </c>
      <c r="E145" s="1" cm="1">
        <f t="array" ref="E145">_xll.CP($A145,25)/$B145</f>
        <v>71.56995342338405</v>
      </c>
      <c r="F145" s="8" t="e" cm="1">
        <f t="array" ref="F145">IF(_xll.DE(A145)&gt;0,_xll.MW(A145)/(602.2*_xll.DE(A145)),"")/$B145</f>
        <v>#VALUE!</v>
      </c>
      <c r="H145" s="1" t="s">
        <v>1746</v>
      </c>
      <c r="I145" s="1" t="e" cm="1">
        <f t="array" ref="I145">_xll.H($H145,25)/$B145</f>
        <v>#VALUE!</v>
      </c>
      <c r="J145" s="1" t="e" cm="1">
        <f t="array" ref="J145">_xll.S($H145,25)/$B145</f>
        <v>#VALUE!</v>
      </c>
      <c r="K145" s="1" t="e" cm="1">
        <f t="array" ref="K145">_xll.CP($H145,25)/$B145</f>
        <v>#VALUE!</v>
      </c>
      <c r="L145" s="8" t="e" cm="1">
        <f t="array" ref="L145">IF(_xll.DE(H145)&gt;0,_xll.MW(H145)/(602.2*_xll.DE(H145)),"")/$B145</f>
        <v>#VALUE!</v>
      </c>
      <c r="N145" s="1" t="str">
        <f t="shared" si="18"/>
        <v/>
      </c>
      <c r="O145" s="1" t="str">
        <f t="shared" si="19"/>
        <v/>
      </c>
      <c r="P145" s="4" t="str">
        <f t="shared" si="22"/>
        <v>PuOH</v>
      </c>
      <c r="Q145" s="1" t="str">
        <f t="shared" si="20"/>
        <v/>
      </c>
      <c r="R145" s="1" t="str">
        <f t="shared" si="21"/>
        <v/>
      </c>
      <c r="T145" s="1" t="str">
        <f t="shared" si="23"/>
        <v/>
      </c>
      <c r="U145" s="1" t="str">
        <f t="shared" si="24"/>
        <v/>
      </c>
      <c r="W145" s="8" t="str">
        <f t="shared" si="25"/>
        <v/>
      </c>
      <c r="X145" s="8" t="str">
        <f t="shared" si="26"/>
        <v/>
      </c>
    </row>
    <row r="146" spans="1:24">
      <c r="A146" s="4" t="s">
        <v>403</v>
      </c>
      <c r="B146" s="4">
        <v>1</v>
      </c>
      <c r="C146" s="1" cm="1">
        <f t="array" ref="C146">_xll.H($A146,25)/$B146</f>
        <v>-605.84321276855474</v>
      </c>
      <c r="D146" s="1" cm="1">
        <f t="array" ref="D146">_xll.S($A146,25)/$B146</f>
        <v>280.30709149169923</v>
      </c>
      <c r="E146" s="1" cm="1">
        <f t="array" ref="E146">_xll.CP($A146,25)/$B146</f>
        <v>72.199098190307623</v>
      </c>
      <c r="F146" s="8" t="e" cm="1">
        <f t="array" ref="F146">IF(_xll.DE(A146)&gt;0,_xll.MW(A146)/(602.2*_xll.DE(A146)),"")/$B146</f>
        <v>#VALUE!</v>
      </c>
      <c r="H146" s="4" t="s">
        <v>1847</v>
      </c>
      <c r="I146" s="1" t="e" cm="1">
        <f t="array" ref="I146">_xll.H($H146,25)/$B146</f>
        <v>#VALUE!</v>
      </c>
      <c r="J146" s="1" t="e" cm="1">
        <f t="array" ref="J146">_xll.S($H146,25)/$B146</f>
        <v>#VALUE!</v>
      </c>
      <c r="K146" s="1" t="e" cm="1">
        <f t="array" ref="K146">_xll.CP($H146,25)/$B146</f>
        <v>#VALUE!</v>
      </c>
      <c r="L146" s="8" t="e" cm="1">
        <f t="array" ref="L146">IF(_xll.DE(H146)&gt;0,_xll.MW(H146)/(602.2*_xll.DE(H146)),"")/$B146</f>
        <v>#VALUE!</v>
      </c>
      <c r="N146" s="1" t="str">
        <f t="shared" si="18"/>
        <v/>
      </c>
      <c r="O146" s="1" t="str">
        <f t="shared" si="19"/>
        <v/>
      </c>
      <c r="P146" s="4" t="str">
        <f t="shared" si="22"/>
        <v>Li2H2</v>
      </c>
      <c r="Q146" s="1" t="str">
        <f t="shared" si="20"/>
        <v/>
      </c>
      <c r="R146" s="1" t="str">
        <f t="shared" si="21"/>
        <v/>
      </c>
      <c r="T146" s="1" t="str">
        <f t="shared" si="23"/>
        <v/>
      </c>
      <c r="U146" s="1" t="str">
        <f t="shared" si="24"/>
        <v/>
      </c>
      <c r="W146" s="8" t="str">
        <f t="shared" si="25"/>
        <v/>
      </c>
      <c r="X146" s="8" t="str">
        <f t="shared" si="26"/>
        <v/>
      </c>
    </row>
    <row r="147" spans="1:24">
      <c r="A147" s="4" t="s">
        <v>69</v>
      </c>
      <c r="B147" s="4">
        <v>1</v>
      </c>
      <c r="C147" s="1" cm="1">
        <f t="array" ref="C147">_xll.H($A147,25)/$B147</f>
        <v>-903.74400000000003</v>
      </c>
      <c r="D147" s="1" cm="1">
        <f t="array" ref="D147">_xll.S($A147,25)/$B147</f>
        <v>92.048000000000002</v>
      </c>
      <c r="E147" s="1" cm="1">
        <f t="array" ref="E147">_xll.CP($A147,25)/$B147</f>
        <v>72.474342848280813</v>
      </c>
      <c r="F147" s="8" t="e" cm="1">
        <f t="array" ref="F147">IF(_xll.DE(A147)&gt;0,_xll.MW(A147)/(602.2*_xll.DE(A147)),"")/$B147</f>
        <v>#VALUE!</v>
      </c>
      <c r="H147" s="4" t="s">
        <v>1848</v>
      </c>
      <c r="I147" s="1" t="e" cm="1">
        <f t="array" ref="I147">_xll.H($H147,25)/$B147</f>
        <v>#VALUE!</v>
      </c>
      <c r="J147" s="1" t="e" cm="1">
        <f t="array" ref="J147">_xll.S($H147,25)/$B147</f>
        <v>#VALUE!</v>
      </c>
      <c r="K147" s="1" t="e" cm="1">
        <f t="array" ref="K147">_xll.CP($H147,25)/$B147</f>
        <v>#VALUE!</v>
      </c>
      <c r="L147" s="8" t="e" cm="1">
        <f t="array" ref="L147">IF(_xll.DE(H147)&gt;0,_xll.MW(H147)/(602.2*_xll.DE(H147)),"")/$B147</f>
        <v>#VALUE!</v>
      </c>
      <c r="N147" s="1" t="str">
        <f t="shared" si="18"/>
        <v/>
      </c>
      <c r="O147" s="1" t="str">
        <f t="shared" si="19"/>
        <v/>
      </c>
      <c r="P147" s="4" t="str">
        <f t="shared" si="22"/>
        <v>EuOH</v>
      </c>
      <c r="Q147" s="1" t="str">
        <f t="shared" si="20"/>
        <v/>
      </c>
      <c r="R147" s="1" t="str">
        <f t="shared" si="21"/>
        <v/>
      </c>
      <c r="T147" s="1" t="str">
        <f t="shared" si="23"/>
        <v/>
      </c>
      <c r="U147" s="1" t="str">
        <f t="shared" si="24"/>
        <v/>
      </c>
      <c r="W147" s="8" t="str">
        <f t="shared" si="25"/>
        <v/>
      </c>
      <c r="X147" s="8" t="str">
        <f t="shared" si="26"/>
        <v/>
      </c>
    </row>
    <row r="148" spans="1:24">
      <c r="A148" s="4" t="s">
        <v>42</v>
      </c>
      <c r="B148" s="4">
        <v>1</v>
      </c>
      <c r="C148" s="1" cm="1">
        <f t="array" ref="C148">_xll.H($A148,25)/$B148</f>
        <v>-799.59996508789061</v>
      </c>
      <c r="D148" s="1" cm="1">
        <f t="array" ref="D148">_xll.S($A148,25)/$B148</f>
        <v>83.700916488647465</v>
      </c>
      <c r="E148" s="1" cm="1">
        <f t="array" ref="E148">_xll.CP($A148,25)/$B148</f>
        <v>74.116343139211651</v>
      </c>
      <c r="F148" s="8" t="e" cm="1">
        <f t="array" ref="F148">IF(_xll.DE(A148)&gt;0,_xll.MW(A148)/(602.2*_xll.DE(A148)),"")/$B148</f>
        <v>#VALUE!</v>
      </c>
      <c r="H148" s="4" t="s">
        <v>1849</v>
      </c>
      <c r="I148" s="1" t="e" cm="1">
        <f t="array" ref="I148">_xll.H($H148,25)/$B148</f>
        <v>#VALUE!</v>
      </c>
      <c r="J148" s="1" t="e" cm="1">
        <f t="array" ref="J148">_xll.S($H148,25)/$B148</f>
        <v>#VALUE!</v>
      </c>
      <c r="K148" s="1" t="e" cm="1">
        <f t="array" ref="K148">_xll.CP($H148,25)/$B148</f>
        <v>#VALUE!</v>
      </c>
      <c r="L148" s="8" t="e" cm="1">
        <f t="array" ref="L148">IF(_xll.DE(H148)&gt;0,_xll.MW(H148)/(602.2*_xll.DE(H148)),"")/$B148</f>
        <v>#VALUE!</v>
      </c>
      <c r="N148" s="1" t="str">
        <f t="shared" si="18"/>
        <v/>
      </c>
      <c r="O148" s="1" t="str">
        <f t="shared" si="19"/>
        <v/>
      </c>
      <c r="P148" s="4" t="str">
        <f t="shared" si="22"/>
        <v>Mg(OH)H</v>
      </c>
      <c r="Q148" s="1" t="str">
        <f t="shared" si="20"/>
        <v/>
      </c>
      <c r="R148" s="1" t="str">
        <f t="shared" si="21"/>
        <v/>
      </c>
      <c r="T148" s="1" t="str">
        <f t="shared" si="23"/>
        <v/>
      </c>
      <c r="U148" s="1" t="str">
        <f t="shared" si="24"/>
        <v/>
      </c>
      <c r="W148" s="8" t="str">
        <f t="shared" si="25"/>
        <v/>
      </c>
      <c r="X148" s="8" t="str">
        <f t="shared" si="26"/>
        <v/>
      </c>
    </row>
    <row r="149" spans="1:24">
      <c r="A149" s="4" t="s">
        <v>281</v>
      </c>
      <c r="B149" s="4">
        <v>1</v>
      </c>
      <c r="C149" s="1" cm="1">
        <f t="array" ref="C149">_xll.H($A149,25)/$B149</f>
        <v>-534.71508508300781</v>
      </c>
      <c r="D149" s="1" cm="1">
        <f t="array" ref="D149">_xll.S($A149,25)/$B149</f>
        <v>121.75399459838867</v>
      </c>
      <c r="E149" s="1" cm="1">
        <f t="array" ref="E149">_xll.CP($A149,25)/$B149</f>
        <v>74.474997299194342</v>
      </c>
      <c r="F149" s="8" t="e" cm="1">
        <f t="array" ref="F149">IF(_xll.DE(A149)&gt;0,_xll.MW(A149)/(602.2*_xll.DE(A149)),"")/$B149</f>
        <v>#VALUE!</v>
      </c>
      <c r="H149" s="4" t="s">
        <v>1850</v>
      </c>
      <c r="I149" s="1" t="e" cm="1">
        <f t="array" ref="I149">_xll.H($H149,25)/$B149</f>
        <v>#VALUE!</v>
      </c>
      <c r="J149" s="1" t="e" cm="1">
        <f t="array" ref="J149">_xll.S($H149,25)/$B149</f>
        <v>#VALUE!</v>
      </c>
      <c r="K149" s="1" t="e" cm="1">
        <f t="array" ref="K149">_xll.CP($H149,25)/$B149</f>
        <v>#VALUE!</v>
      </c>
      <c r="L149" s="8" t="e" cm="1">
        <f t="array" ref="L149">IF(_xll.DE(H149)&gt;0,_xll.MW(H149)/(602.2*_xll.DE(H149)),"")/$B149</f>
        <v>#VALUE!</v>
      </c>
      <c r="N149" s="1" t="str">
        <f t="shared" si="18"/>
        <v/>
      </c>
      <c r="O149" s="1" t="str">
        <f t="shared" si="19"/>
        <v/>
      </c>
      <c r="P149" s="4" t="str">
        <f t="shared" si="22"/>
        <v>PbFH</v>
      </c>
      <c r="Q149" s="1" t="str">
        <f t="shared" si="20"/>
        <v/>
      </c>
      <c r="R149" s="1" t="str">
        <f t="shared" si="21"/>
        <v/>
      </c>
      <c r="T149" s="1" t="str">
        <f t="shared" si="23"/>
        <v/>
      </c>
      <c r="U149" s="1" t="str">
        <f t="shared" si="24"/>
        <v/>
      </c>
      <c r="W149" s="8" t="str">
        <f t="shared" si="25"/>
        <v/>
      </c>
      <c r="X149" s="8" t="str">
        <f t="shared" si="26"/>
        <v/>
      </c>
    </row>
    <row r="150" spans="1:24">
      <c r="A150" s="4" t="s">
        <v>227</v>
      </c>
      <c r="B150" s="4">
        <v>1</v>
      </c>
      <c r="C150" s="1" cm="1">
        <f t="array" ref="C150">_xll.H($A150,25)/$B150</f>
        <v>-374.04960638427735</v>
      </c>
      <c r="D150" s="1" cm="1">
        <f t="array" ref="D150">_xll.S($A150,25)/$B150</f>
        <v>107.52880319213868</v>
      </c>
      <c r="E150" s="1" cm="1">
        <f t="array" ref="E150">_xll.CP($A150,25)/$B150</f>
        <v>74.539162900000008</v>
      </c>
      <c r="F150" s="8" t="e" cm="1">
        <f t="array" ref="F150">IF(_xll.DE(A150)&gt;0,_xll.MW(A150)/(602.2*_xll.DE(A150)),"")/$B150</f>
        <v>#VALUE!</v>
      </c>
      <c r="H150" s="4" t="s">
        <v>1851</v>
      </c>
      <c r="I150" s="1" t="e" cm="1">
        <f t="array" ref="I150">_xll.H($H150,25)/$B150</f>
        <v>#VALUE!</v>
      </c>
      <c r="J150" s="1" t="e" cm="1">
        <f t="array" ref="J150">_xll.S($H150,25)/$B150</f>
        <v>#VALUE!</v>
      </c>
      <c r="K150" s="1" t="e" cm="1">
        <f t="array" ref="K150">_xll.CP($H150,25)/$B150</f>
        <v>#VALUE!</v>
      </c>
      <c r="L150" s="8" t="e" cm="1">
        <f t="array" ref="L150">IF(_xll.DE(H150)&gt;0,_xll.MW(H150)/(602.2*_xll.DE(H150)),"")/$B150</f>
        <v>#VALUE!</v>
      </c>
      <c r="N150" s="1" t="str">
        <f t="shared" si="18"/>
        <v/>
      </c>
      <c r="O150" s="1" t="str">
        <f t="shared" si="19"/>
        <v/>
      </c>
      <c r="P150" s="4" t="str">
        <f t="shared" si="22"/>
        <v>SbOH</v>
      </c>
      <c r="Q150" s="1" t="str">
        <f t="shared" si="20"/>
        <v/>
      </c>
      <c r="R150" s="1" t="str">
        <f t="shared" si="21"/>
        <v/>
      </c>
      <c r="T150" s="1" t="str">
        <f t="shared" si="23"/>
        <v/>
      </c>
      <c r="U150" s="1" t="str">
        <f t="shared" si="24"/>
        <v/>
      </c>
      <c r="W150" s="8" t="str">
        <f t="shared" si="25"/>
        <v/>
      </c>
      <c r="X150" s="8" t="str">
        <f t="shared" si="26"/>
        <v/>
      </c>
    </row>
    <row r="151" spans="1:24">
      <c r="A151" s="4" t="s">
        <v>237</v>
      </c>
      <c r="B151" s="4">
        <v>1</v>
      </c>
      <c r="C151" s="1" cm="1">
        <f t="array" ref="C151">_xll.H($A151,25)/$B151</f>
        <v>-390.78560638427734</v>
      </c>
      <c r="D151" s="1" cm="1">
        <f t="array" ref="D151">_xll.S($A151,25)/$B151</f>
        <v>129.70399201965333</v>
      </c>
      <c r="E151" s="1" cm="1">
        <f t="array" ref="E151">_xll.CP($A151,25)/$B151</f>
        <v>75.603372639798735</v>
      </c>
      <c r="F151" s="8" t="e" cm="1">
        <f t="array" ref="F151">IF(_xll.DE(A151)&gt;0,_xll.MW(A151)/(602.2*_xll.DE(A151)),"")/$B151</f>
        <v>#VALUE!</v>
      </c>
      <c r="H151" s="4" t="s">
        <v>1852</v>
      </c>
      <c r="I151" s="1" t="e" cm="1">
        <f t="array" ref="I151">_xll.H($H151,25)/$B151</f>
        <v>#VALUE!</v>
      </c>
      <c r="J151" s="1" t="e" cm="1">
        <f t="array" ref="J151">_xll.S($H151,25)/$B151</f>
        <v>#VALUE!</v>
      </c>
      <c r="K151" s="1" t="e" cm="1">
        <f t="array" ref="K151">_xll.CP($H151,25)/$B151</f>
        <v>#VALUE!</v>
      </c>
      <c r="L151" s="8" t="e" cm="1">
        <f t="array" ref="L151">IF(_xll.DE(H151)&gt;0,_xll.MW(H151)/(602.2*_xll.DE(H151)),"")/$B151</f>
        <v>#VALUE!</v>
      </c>
      <c r="N151" s="1" t="str">
        <f t="shared" si="18"/>
        <v/>
      </c>
      <c r="O151" s="1" t="str">
        <f t="shared" si="19"/>
        <v/>
      </c>
      <c r="P151" s="4" t="str">
        <f t="shared" si="22"/>
        <v>TaH2</v>
      </c>
      <c r="Q151" s="1" t="str">
        <f t="shared" si="20"/>
        <v/>
      </c>
      <c r="R151" s="1" t="str">
        <f t="shared" si="21"/>
        <v/>
      </c>
      <c r="T151" s="1" t="str">
        <f t="shared" si="23"/>
        <v/>
      </c>
      <c r="U151" s="1" t="str">
        <f t="shared" si="24"/>
        <v/>
      </c>
      <c r="W151" s="8" t="str">
        <f t="shared" si="25"/>
        <v/>
      </c>
      <c r="X151" s="8" t="str">
        <f t="shared" si="26"/>
        <v/>
      </c>
    </row>
    <row r="152" spans="1:24">
      <c r="A152" s="4" t="s">
        <v>311</v>
      </c>
      <c r="B152" s="4">
        <v>1</v>
      </c>
      <c r="C152" s="1" cm="1">
        <f t="array" ref="C152">_xll.H($A152,25)/$B152</f>
        <v>-430.9000000610352</v>
      </c>
      <c r="D152" s="1" cm="1">
        <f t="array" ref="D152">_xll.S($A152,25)/$B152</f>
        <v>125.16999795532227</v>
      </c>
      <c r="E152" s="1" cm="1">
        <f t="array" ref="E152">_xll.CP($A152,25)/$B152</f>
        <v>75.699996475219734</v>
      </c>
      <c r="F152" s="8" t="e" cm="1">
        <f t="array" ref="F152">IF(_xll.DE(A152)&gt;0,_xll.MW(A152)/(602.2*_xll.DE(A152)),"")/$B152</f>
        <v>#VALUE!</v>
      </c>
      <c r="H152" s="4" t="s">
        <v>1853</v>
      </c>
      <c r="I152" s="1" t="e" cm="1">
        <f t="array" ref="I152">_xll.H($H152,25)/$B152</f>
        <v>#VALUE!</v>
      </c>
      <c r="J152" s="1" t="e" cm="1">
        <f t="array" ref="J152">_xll.S($H152,25)/$B152</f>
        <v>#VALUE!</v>
      </c>
      <c r="K152" s="1" t="e" cm="1">
        <f t="array" ref="K152">_xll.CP($H152,25)/$B152</f>
        <v>#VALUE!</v>
      </c>
      <c r="L152" s="8" t="e" cm="1">
        <f t="array" ref="L152">IF(_xll.DE(H152)&gt;0,_xll.MW(H152)/(602.2*_xll.DE(H152)),"")/$B152</f>
        <v>#VALUE!</v>
      </c>
      <c r="N152" s="1" t="str">
        <f t="shared" si="18"/>
        <v/>
      </c>
      <c r="O152" s="1" t="str">
        <f t="shared" si="19"/>
        <v/>
      </c>
      <c r="P152" s="4" t="str">
        <f t="shared" si="22"/>
        <v>LuH2</v>
      </c>
      <c r="Q152" s="1" t="str">
        <f t="shared" si="20"/>
        <v/>
      </c>
      <c r="R152" s="1" t="str">
        <f t="shared" si="21"/>
        <v/>
      </c>
      <c r="T152" s="1" t="str">
        <f t="shared" si="23"/>
        <v/>
      </c>
      <c r="U152" s="1" t="str">
        <f t="shared" si="24"/>
        <v/>
      </c>
      <c r="W152" s="8" t="str">
        <f t="shared" si="25"/>
        <v/>
      </c>
      <c r="X152" s="8" t="str">
        <f t="shared" si="26"/>
        <v/>
      </c>
    </row>
    <row r="153" spans="1:24">
      <c r="A153" s="4" t="s">
        <v>305</v>
      </c>
      <c r="B153" s="4">
        <v>1</v>
      </c>
      <c r="C153" s="1" cm="1">
        <f t="array" ref="C153">_xll.H($A153,25)/$B153</f>
        <v>-502.00000500488284</v>
      </c>
      <c r="D153" s="1" cm="1">
        <f t="array" ref="D153">_xll.S($A153,25)/$B153</f>
        <v>125.94000564575195</v>
      </c>
      <c r="E153" s="1" cm="1">
        <f t="array" ref="E153">_xll.CP($A153,25)/$B153</f>
        <v>75.819996948242192</v>
      </c>
      <c r="F153" s="8" t="e" cm="1">
        <f t="array" ref="F153">IF(_xll.DE(A153)&gt;0,_xll.MW(A153)/(602.2*_xll.DE(A153)),"")/$B153</f>
        <v>#VALUE!</v>
      </c>
      <c r="H153" s="4" t="s">
        <v>1854</v>
      </c>
      <c r="I153" s="1" cm="1">
        <f t="array" ref="I153">_xll.H($H153,25)/$B153</f>
        <v>-201.25039361572266</v>
      </c>
      <c r="J153" s="1" cm="1">
        <f t="array" ref="J153">_xll.S($H153,25)/$B153</f>
        <v>51.672401596069335</v>
      </c>
      <c r="K153" s="1" cm="1">
        <f t="array" ref="K153">_xll.CP($H153,25)/$B153</f>
        <v>43.761720097887043</v>
      </c>
      <c r="L153" s="8" t="e" cm="1">
        <f t="array" ref="L153">IF(_xll.DE(H153)&gt;0,_xll.MW(H153)/(602.2*_xll.DE(H153)),"")/$B153</f>
        <v>#VALUE!</v>
      </c>
      <c r="N153" s="1">
        <f t="shared" si="18"/>
        <v>125.94000564575195</v>
      </c>
      <c r="O153" s="1">
        <f t="shared" si="19"/>
        <v>51.672401596069335</v>
      </c>
      <c r="P153" s="4" t="str">
        <f t="shared" si="22"/>
        <v>LaH2</v>
      </c>
      <c r="Q153" s="1">
        <f t="shared" si="20"/>
        <v>-502.00000500488284</v>
      </c>
      <c r="R153" s="1">
        <f t="shared" si="21"/>
        <v>-201.25039361572266</v>
      </c>
      <c r="T153" s="1">
        <f t="shared" si="23"/>
        <v>75.819996948242192</v>
      </c>
      <c r="U153" s="1">
        <f t="shared" si="24"/>
        <v>43.761720097887043</v>
      </c>
      <c r="W153" s="8" t="str">
        <f t="shared" si="25"/>
        <v/>
      </c>
      <c r="X153" s="8" t="str">
        <f t="shared" si="26"/>
        <v/>
      </c>
    </row>
    <row r="154" spans="1:24">
      <c r="A154" s="4" t="s">
        <v>136</v>
      </c>
      <c r="B154" s="4">
        <v>1</v>
      </c>
      <c r="C154" s="1" cm="1">
        <f t="array" ref="C154">_xll.H($A154,25)/$B154</f>
        <v>-597.79998095703127</v>
      </c>
      <c r="D154" s="1" cm="1">
        <f t="array" ref="D154">_xll.S($A154,25)/$B154</f>
        <v>140.28000231933595</v>
      </c>
      <c r="E154" s="1" cm="1">
        <f t="array" ref="E154">_xll.CP($A154,25)/$B154</f>
        <v>75.919998672485349</v>
      </c>
      <c r="F154" s="8" t="e" cm="1">
        <f t="array" ref="F154">IF(_xll.DE(A154)&gt;0,_xll.MW(A154)/(602.2*_xll.DE(A154)),"")/$B154</f>
        <v>#VALUE!</v>
      </c>
      <c r="H154" s="4" t="s">
        <v>1855</v>
      </c>
      <c r="I154" s="1" cm="1">
        <f t="array" ref="I154">_xll.H($H154,25)/$B154</f>
        <v>-216.73119680786132</v>
      </c>
      <c r="J154" s="1" cm="1">
        <f t="array" ref="J154">_xll.S($H154,25)/$B154</f>
        <v>74.224159042358394</v>
      </c>
      <c r="K154" s="1" cm="1">
        <f t="array" ref="K154">_xll.CP($H154,25)/$B154</f>
        <v>37.655999999999999</v>
      </c>
      <c r="L154" s="8" cm="1">
        <f t="array" ref="L154">IF(_xll.DE(H154)&gt;0,_xll.MW(H154)/(602.2*_xll.DE(H154)),"")/$B154</f>
        <v>3.6115600439351081E-2</v>
      </c>
      <c r="N154" s="1">
        <f t="shared" si="18"/>
        <v>140.28000231933595</v>
      </c>
      <c r="O154" s="1">
        <f t="shared" si="19"/>
        <v>74.224159042358394</v>
      </c>
      <c r="P154" s="4" t="str">
        <f t="shared" si="22"/>
        <v>TbH2</v>
      </c>
      <c r="Q154" s="1">
        <f t="shared" si="20"/>
        <v>-597.79998095703127</v>
      </c>
      <c r="R154" s="1">
        <f t="shared" si="21"/>
        <v>-216.73119680786132</v>
      </c>
      <c r="T154" s="1">
        <f t="shared" si="23"/>
        <v>75.919998672485349</v>
      </c>
      <c r="U154" s="1">
        <f t="shared" si="24"/>
        <v>37.655999999999999</v>
      </c>
      <c r="W154" s="8" t="str">
        <f t="shared" si="25"/>
        <v/>
      </c>
      <c r="X154" s="8" t="str">
        <f t="shared" si="26"/>
        <v/>
      </c>
    </row>
    <row r="155" spans="1:24">
      <c r="A155" s="4" t="s">
        <v>95</v>
      </c>
      <c r="B155" s="4">
        <v>1</v>
      </c>
      <c r="C155" s="1" cm="1">
        <f t="array" ref="C155">_xll.H($A155,25)/$B155</f>
        <v>-554.79995776367184</v>
      </c>
      <c r="D155" s="1" cm="1">
        <f t="array" ref="D155">_xll.S($A155,25)/$B155</f>
        <v>131.8000061340332</v>
      </c>
      <c r="E155" s="1" cm="1">
        <f t="array" ref="E155">_xll.CP($A155,25)/$B155</f>
        <v>76.260001342773435</v>
      </c>
      <c r="F155" s="8" t="e" cm="1">
        <f t="array" ref="F155">IF(_xll.DE(A155)&gt;0,_xll.MW(A155)/(602.2*_xll.DE(A155)),"")/$B155</f>
        <v>#VALUE!</v>
      </c>
      <c r="H155" s="4" t="s">
        <v>1856</v>
      </c>
      <c r="I155" s="1" cm="1">
        <f t="array" ref="I155">_xll.H($H155,25)/$B155</f>
        <v>-193.30080319213869</v>
      </c>
      <c r="J155" s="1" cm="1">
        <f t="array" ref="J155">_xll.S($H155,25)/$B155</f>
        <v>55.772998992919923</v>
      </c>
      <c r="K155" s="1" cm="1">
        <f t="array" ref="K155">_xll.CP($H155,25)/$B155</f>
        <v>40.883968742810943</v>
      </c>
      <c r="L155" s="8" cm="1">
        <f t="array" ref="L155">IF(_xll.DE(H155)&gt;0,_xll.MW(H155)/(602.2*_xll.DE(H155)),"")/$B155</f>
        <v>4.3306617318828282E-2</v>
      </c>
      <c r="N155" s="1">
        <f t="shared" si="18"/>
        <v>131.8000061340332</v>
      </c>
      <c r="O155" s="1">
        <f t="shared" si="19"/>
        <v>55.772998992919923</v>
      </c>
      <c r="P155" s="4" t="str">
        <f t="shared" si="22"/>
        <v>CeH2</v>
      </c>
      <c r="Q155" s="1">
        <f t="shared" si="20"/>
        <v>-554.79995776367184</v>
      </c>
      <c r="R155" s="1">
        <f t="shared" si="21"/>
        <v>-193.30080319213869</v>
      </c>
      <c r="T155" s="1">
        <f t="shared" si="23"/>
        <v>76.260001342773435</v>
      </c>
      <c r="U155" s="1">
        <f t="shared" si="24"/>
        <v>40.883968742810943</v>
      </c>
      <c r="W155" s="8" t="str">
        <f t="shared" si="25"/>
        <v/>
      </c>
      <c r="X155" s="8" t="str">
        <f t="shared" si="26"/>
        <v/>
      </c>
    </row>
    <row r="156" spans="1:24">
      <c r="A156" s="4" t="s">
        <v>345</v>
      </c>
      <c r="B156" s="4">
        <v>1</v>
      </c>
      <c r="C156" s="1" cm="1">
        <f t="array" ref="C156">_xll.H($A156,25)/$B156</f>
        <v>-543.92000000000007</v>
      </c>
      <c r="D156" s="1" cm="1">
        <f t="array" ref="D156">_xll.S($A156,25)/$B156</f>
        <v>129.70399201965333</v>
      </c>
      <c r="E156" s="1" cm="1">
        <f t="array" ref="E156">_xll.CP($A156,25)/$B156</f>
        <v>76.488480325299008</v>
      </c>
      <c r="F156" s="8" t="e" cm="1">
        <f t="array" ref="F156">IF(_xll.DE(A156)&gt;0,_xll.MW(A156)/(602.2*_xll.DE(A156)),"")/$B156</f>
        <v>#VALUE!</v>
      </c>
      <c r="H156" s="4" t="s">
        <v>1857</v>
      </c>
      <c r="I156" s="1" t="e" cm="1">
        <f t="array" ref="I156">_xll.H($H156,25)/$B156</f>
        <v>#VALUE!</v>
      </c>
      <c r="J156" s="1" t="e" cm="1">
        <f t="array" ref="J156">_xll.S($H156,25)/$B156</f>
        <v>#VALUE!</v>
      </c>
      <c r="K156" s="1" t="e" cm="1">
        <f t="array" ref="K156">_xll.CP($H156,25)/$B156</f>
        <v>#VALUE!</v>
      </c>
      <c r="L156" s="8" t="e" cm="1">
        <f t="array" ref="L156">IF(_xll.DE(H156)&gt;0,_xll.MW(H156)/(602.2*_xll.DE(H156)),"")/$B156</f>
        <v>#VALUE!</v>
      </c>
      <c r="N156" s="1" t="str">
        <f t="shared" si="18"/>
        <v/>
      </c>
      <c r="O156" s="1" t="str">
        <f t="shared" si="19"/>
        <v/>
      </c>
      <c r="P156" s="4" t="str">
        <f t="shared" si="22"/>
        <v>HfH2</v>
      </c>
      <c r="Q156" s="1" t="str">
        <f t="shared" si="20"/>
        <v/>
      </c>
      <c r="R156" s="1" t="str">
        <f t="shared" si="21"/>
        <v/>
      </c>
      <c r="T156" s="1" t="str">
        <f t="shared" si="23"/>
        <v/>
      </c>
      <c r="U156" s="1" t="str">
        <f t="shared" si="24"/>
        <v/>
      </c>
      <c r="W156" s="8" t="str">
        <f t="shared" si="25"/>
        <v/>
      </c>
      <c r="X156" s="8" t="str">
        <f t="shared" si="26"/>
        <v/>
      </c>
    </row>
    <row r="157" spans="1:24">
      <c r="A157" s="4" t="s">
        <v>287</v>
      </c>
      <c r="B157" s="4">
        <v>1</v>
      </c>
      <c r="C157" s="1" cm="1">
        <f t="array" ref="C157">_xll.H($A157,25)/$B157</f>
        <v>-663.90004333496097</v>
      </c>
      <c r="D157" s="1" cm="1">
        <f t="array" ref="D157">_xll.S($A157,25)/$B157</f>
        <v>144.19999649047853</v>
      </c>
      <c r="E157" s="1" cm="1">
        <f t="array" ref="E157">_xll.CP($A157,25)/$B157</f>
        <v>76.510001663208016</v>
      </c>
      <c r="F157" s="8" t="e" cm="1">
        <f t="array" ref="F157">IF(_xll.DE(A157)&gt;0,_xll.MW(A157)/(602.2*_xll.DE(A157)),"")/$B157</f>
        <v>#VALUE!</v>
      </c>
      <c r="H157" s="4" t="s">
        <v>1858</v>
      </c>
      <c r="I157" s="1" cm="1">
        <f t="array" ref="I157">_xll.H($H157,25)/$B157</f>
        <v>-220.49680319213869</v>
      </c>
      <c r="J157" s="1" cm="1">
        <f t="array" ref="J157">_xll.S($H157,25)/$B157</f>
        <v>55.312481117248538</v>
      </c>
      <c r="K157" s="1" cm="1">
        <f t="array" ref="K157">_xll.CP($H157,25)/$B157</f>
        <v>39.538799201965332</v>
      </c>
      <c r="L157" s="8" cm="1">
        <f t="array" ref="L157">IF(_xll.DE(H157)&gt;0,_xll.MW(H157)/(602.2*_xll.DE(H157)),"")/$B157</f>
        <v>3.4438158644888965E-2</v>
      </c>
      <c r="N157" s="1">
        <f t="shared" si="18"/>
        <v>144.19999649047853</v>
      </c>
      <c r="O157" s="1">
        <f t="shared" si="19"/>
        <v>55.312481117248538</v>
      </c>
      <c r="P157" s="4" t="str">
        <f t="shared" si="22"/>
        <v>HoH2</v>
      </c>
      <c r="Q157" s="1">
        <f t="shared" si="20"/>
        <v>-663.90004333496097</v>
      </c>
      <c r="R157" s="1">
        <f t="shared" si="21"/>
        <v>-220.49680319213869</v>
      </c>
      <c r="T157" s="1">
        <f t="shared" si="23"/>
        <v>76.510001663208016</v>
      </c>
      <c r="U157" s="1">
        <f t="shared" si="24"/>
        <v>39.538799201965332</v>
      </c>
      <c r="W157" s="8" t="str">
        <f t="shared" si="25"/>
        <v/>
      </c>
      <c r="X157" s="8" t="str">
        <f t="shared" si="26"/>
        <v/>
      </c>
    </row>
    <row r="158" spans="1:24">
      <c r="A158" s="4" t="s">
        <v>72</v>
      </c>
      <c r="B158" s="4">
        <v>1</v>
      </c>
      <c r="C158" s="1" cm="1">
        <f t="array" ref="C158">_xll.H($A158,25)/$B158</f>
        <v>-640.70002636718755</v>
      </c>
      <c r="D158" s="1" cm="1">
        <f t="array" ref="D158">_xll.S($A158,25)/$B158</f>
        <v>141.92998687744142</v>
      </c>
      <c r="E158" s="1" cm="1">
        <f t="array" ref="E158">_xll.CP($A158,25)/$B158</f>
        <v>76.530000411987302</v>
      </c>
      <c r="F158" s="8" t="e" cm="1">
        <f t="array" ref="F158">IF(_xll.DE(A158)&gt;0,_xll.MW(A158)/(602.2*_xll.DE(A158)),"")/$B158</f>
        <v>#VALUE!</v>
      </c>
      <c r="H158" s="4" t="s">
        <v>1859</v>
      </c>
      <c r="I158" s="1" t="e" cm="1">
        <f t="array" ref="I158">_xll.H($H158,25)/$B158</f>
        <v>#VALUE!</v>
      </c>
      <c r="J158" s="1" t="e" cm="1">
        <f t="array" ref="J158">_xll.S($H158,25)/$B158</f>
        <v>#VALUE!</v>
      </c>
      <c r="K158" s="1" t="e" cm="1">
        <f t="array" ref="K158">_xll.CP($H158,25)/$B158</f>
        <v>#VALUE!</v>
      </c>
      <c r="L158" s="8" t="e" cm="1">
        <f t="array" ref="L158">IF(_xll.DE(H158)&gt;0,_xll.MW(H158)/(602.2*_xll.DE(H158)),"")/$B158</f>
        <v>#VALUE!</v>
      </c>
      <c r="N158" s="1" t="str">
        <f t="shared" si="18"/>
        <v/>
      </c>
      <c r="O158" s="1" t="str">
        <f t="shared" si="19"/>
        <v/>
      </c>
      <c r="P158" s="4" t="str">
        <f t="shared" si="22"/>
        <v>ErH2</v>
      </c>
      <c r="Q158" s="1" t="str">
        <f t="shared" si="20"/>
        <v/>
      </c>
      <c r="R158" s="1" t="str">
        <f t="shared" si="21"/>
        <v/>
      </c>
      <c r="T158" s="1" t="str">
        <f t="shared" si="23"/>
        <v/>
      </c>
      <c r="U158" s="1" t="str">
        <f t="shared" si="24"/>
        <v/>
      </c>
      <c r="W158" s="8" t="str">
        <f t="shared" si="25"/>
        <v/>
      </c>
      <c r="X158" s="8" t="str">
        <f t="shared" si="26"/>
        <v/>
      </c>
    </row>
    <row r="159" spans="1:24">
      <c r="A159" s="4" t="s">
        <v>78</v>
      </c>
      <c r="B159" s="4">
        <v>1</v>
      </c>
      <c r="C159" s="1" cm="1">
        <f t="array" ref="C159">_xll.H($A159,25)/$B159</f>
        <v>-687.39999365234382</v>
      </c>
      <c r="D159" s="1" cm="1">
        <f t="array" ref="D159">_xll.S($A159,25)/$B159</f>
        <v>145.21000512695312</v>
      </c>
      <c r="E159" s="1" cm="1">
        <f t="array" ref="E159">_xll.CP($A159,25)/$B159</f>
        <v>76.599996032714841</v>
      </c>
      <c r="F159" s="8" t="e" cm="1">
        <f t="array" ref="F159">IF(_xll.DE(A159)&gt;0,_xll.MW(A159)/(602.2*_xll.DE(A159)),"")/$B159</f>
        <v>#VALUE!</v>
      </c>
      <c r="H159" s="4" t="s">
        <v>1860</v>
      </c>
      <c r="I159" s="1" cm="1">
        <f t="array" ref="I159">_xll.H($H159,25)/$B159</f>
        <v>-231.79359042358399</v>
      </c>
      <c r="J159" s="1" cm="1">
        <f t="array" ref="J159">_xll.S($H159,25)/$B159</f>
        <v>64.642799201965332</v>
      </c>
      <c r="K159" s="1" cm="1">
        <f t="array" ref="K159">_xll.CP($H159,25)/$B159</f>
        <v>37.363121276855473</v>
      </c>
      <c r="L159" s="8" cm="1">
        <f t="array" ref="L159">IF(_xll.DE(H159)&gt;0,_xll.MW(H159)/(602.2*_xll.DE(H159)),"")/$B159</f>
        <v>3.5250507279759161E-2</v>
      </c>
      <c r="N159" s="1">
        <f t="shared" si="18"/>
        <v>145.21000512695312</v>
      </c>
      <c r="O159" s="1">
        <f t="shared" si="19"/>
        <v>64.642799201965332</v>
      </c>
      <c r="P159" s="4" t="str">
        <f t="shared" si="22"/>
        <v>DyH2</v>
      </c>
      <c r="Q159" s="1">
        <f t="shared" si="20"/>
        <v>-687.39999365234382</v>
      </c>
      <c r="R159" s="1">
        <f t="shared" si="21"/>
        <v>-231.79359042358399</v>
      </c>
      <c r="T159" s="1">
        <f t="shared" si="23"/>
        <v>76.599996032714841</v>
      </c>
      <c r="U159" s="1">
        <f t="shared" si="24"/>
        <v>37.363121276855473</v>
      </c>
      <c r="W159" s="8" t="str">
        <f t="shared" si="25"/>
        <v/>
      </c>
      <c r="X159" s="8" t="str">
        <f t="shared" si="26"/>
        <v/>
      </c>
    </row>
    <row r="160" spans="1:24">
      <c r="A160" s="4" t="s">
        <v>116</v>
      </c>
      <c r="B160" s="4">
        <v>1</v>
      </c>
      <c r="C160" s="1" cm="1">
        <f t="array" ref="C160">_xll.H($A160,25)/$B160</f>
        <v>-711.4000244140625</v>
      </c>
      <c r="D160" s="1" cm="1">
        <f t="array" ref="D160">_xll.S($A160,25)/$B160</f>
        <v>137.07000363159179</v>
      </c>
      <c r="E160" s="1" cm="1">
        <f t="array" ref="E160">_xll.CP($A160,25)/$B160</f>
        <v>76.769993377685552</v>
      </c>
      <c r="F160" s="8" t="e" cm="1">
        <f t="array" ref="F160">IF(_xll.DE(A160)&gt;0,_xll.MW(A160)/(602.2*_xll.DE(A160)),"")/$B160</f>
        <v>#VALUE!</v>
      </c>
      <c r="H160" s="4" t="s">
        <v>1861</v>
      </c>
      <c r="I160" s="1" t="e" cm="1">
        <f t="array" ref="I160">_xll.H($H160,25)/$B160</f>
        <v>#VALUE!</v>
      </c>
      <c r="J160" s="1" t="e" cm="1">
        <f t="array" ref="J160">_xll.S($H160,25)/$B160</f>
        <v>#VALUE!</v>
      </c>
      <c r="K160" s="1" t="e" cm="1">
        <f t="array" ref="K160">_xll.CP($H160,25)/$B160</f>
        <v>#VALUE!</v>
      </c>
      <c r="L160" s="8" t="e" cm="1">
        <f t="array" ref="L160">IF(_xll.DE(H160)&gt;0,_xll.MW(H160)/(602.2*_xll.DE(H160)),"")/$B160</f>
        <v>#VALUE!</v>
      </c>
      <c r="N160" s="1" t="str">
        <f t="shared" si="18"/>
        <v/>
      </c>
      <c r="O160" s="1" t="str">
        <f t="shared" si="19"/>
        <v/>
      </c>
      <c r="P160" s="4" t="str">
        <f t="shared" si="22"/>
        <v>TmH2</v>
      </c>
      <c r="Q160" s="1" t="str">
        <f t="shared" si="20"/>
        <v/>
      </c>
      <c r="R160" s="1" t="str">
        <f t="shared" si="21"/>
        <v/>
      </c>
      <c r="T160" s="1" t="str">
        <f t="shared" si="23"/>
        <v/>
      </c>
      <c r="U160" s="1" t="str">
        <f t="shared" si="24"/>
        <v/>
      </c>
      <c r="W160" s="8" t="str">
        <f t="shared" si="25"/>
        <v/>
      </c>
      <c r="X160" s="8" t="str">
        <f t="shared" si="26"/>
        <v/>
      </c>
    </row>
    <row r="161" spans="1:24">
      <c r="A161" s="4" t="s">
        <v>39</v>
      </c>
      <c r="B161" s="4">
        <v>1</v>
      </c>
      <c r="C161" s="1" cm="1">
        <f t="array" ref="C161">_xll.H($A161,25)/$B161</f>
        <v>-669.59998999023435</v>
      </c>
      <c r="D161" s="1" cm="1">
        <f t="array" ref="D161">_xll.S($A161,25)/$B161</f>
        <v>131.77999940490724</v>
      </c>
      <c r="E161" s="1" cm="1">
        <f t="array" ref="E161">_xll.CP($A161,25)/$B161</f>
        <v>77.030001052856448</v>
      </c>
      <c r="F161" s="8" t="e" cm="1">
        <f t="array" ref="F161">IF(_xll.DE(A161)&gt;0,_xll.MW(A161)/(602.2*_xll.DE(A161)),"")/$B161</f>
        <v>#VALUE!</v>
      </c>
      <c r="H161" s="4" t="s">
        <v>1862</v>
      </c>
      <c r="I161" s="1" cm="1">
        <f t="array" ref="I161">_xll.H($H161,25)/$B161</f>
        <v>-199.99519680786133</v>
      </c>
      <c r="J161" s="1" cm="1">
        <f t="array" ref="J161">_xll.S($H161,25)/$B161</f>
        <v>56.777002418518066</v>
      </c>
      <c r="K161" s="1" cm="1">
        <f t="array" ref="K161">_xll.CP($H161,25)/$B161</f>
        <v>41.093886284716802</v>
      </c>
      <c r="L161" s="8" cm="1">
        <f t="array" ref="L161">IF(_xll.DE(H161)&gt;0,_xll.MW(H161)/(602.2*_xll.DE(H161)),"")/$B161</f>
        <v>4.2006312425991496E-2</v>
      </c>
      <c r="N161" s="1">
        <f t="shared" si="18"/>
        <v>131.77999940490724</v>
      </c>
      <c r="O161" s="1">
        <f t="shared" si="19"/>
        <v>56.777002418518066</v>
      </c>
      <c r="P161" s="4" t="str">
        <f t="shared" si="22"/>
        <v>PrH2</v>
      </c>
      <c r="Q161" s="1">
        <f t="shared" si="20"/>
        <v>-669.59998999023435</v>
      </c>
      <c r="R161" s="1">
        <f t="shared" si="21"/>
        <v>-199.99519680786133</v>
      </c>
      <c r="T161" s="1">
        <f t="shared" si="23"/>
        <v>77.030001052856448</v>
      </c>
      <c r="U161" s="1">
        <f t="shared" si="24"/>
        <v>41.093886284716802</v>
      </c>
      <c r="W161" s="8" t="str">
        <f t="shared" si="25"/>
        <v/>
      </c>
      <c r="X161" s="8" t="str">
        <f t="shared" si="26"/>
        <v/>
      </c>
    </row>
    <row r="162" spans="1:24">
      <c r="A162" s="4" t="s">
        <v>251</v>
      </c>
      <c r="B162" s="4">
        <v>1</v>
      </c>
      <c r="C162" s="1" cm="1">
        <f t="array" ref="C162">_xll.H($A162,25)/$B162</f>
        <v>-133.88800000000001</v>
      </c>
      <c r="D162" s="1" cm="1">
        <f t="array" ref="D162">_xll.S($A162,25)/$B162</f>
        <v>129.70399201965333</v>
      </c>
      <c r="E162" s="1" cm="1">
        <f t="array" ref="E162">_xll.CP($A162,25)/$B162</f>
        <v>77.848798968062596</v>
      </c>
      <c r="F162" s="8" t="e" cm="1">
        <f t="array" ref="F162">IF(_xll.DE(A162)&gt;0,_xll.MW(A162)/(602.2*_xll.DE(A162)),"")/$B162</f>
        <v>#VALUE!</v>
      </c>
      <c r="H162" s="4" t="s">
        <v>1863</v>
      </c>
      <c r="I162" s="1" t="e" cm="1">
        <f t="array" ref="I162">_xll.H($H162,25)/$B162</f>
        <v>#VALUE!</v>
      </c>
      <c r="J162" s="1" t="e" cm="1">
        <f t="array" ref="J162">_xll.S($H162,25)/$B162</f>
        <v>#VALUE!</v>
      </c>
      <c r="K162" s="1" t="e" cm="1">
        <f t="array" ref="K162">_xll.CP($H162,25)/$B162</f>
        <v>#VALUE!</v>
      </c>
      <c r="L162" s="8" t="e" cm="1">
        <f t="array" ref="L162">IF(_xll.DE(H162)&gt;0,_xll.MW(H162)/(602.2*_xll.DE(H162)),"")/$B162</f>
        <v>#VALUE!</v>
      </c>
      <c r="N162" s="1" t="str">
        <f t="shared" si="18"/>
        <v/>
      </c>
      <c r="O162" s="1" t="str">
        <f t="shared" si="19"/>
        <v/>
      </c>
      <c r="P162" s="4" t="str">
        <f t="shared" si="22"/>
        <v>OsH2</v>
      </c>
      <c r="Q162" s="1" t="str">
        <f t="shared" si="20"/>
        <v/>
      </c>
      <c r="R162" s="1" t="str">
        <f t="shared" si="21"/>
        <v/>
      </c>
      <c r="T162" s="1" t="str">
        <f t="shared" si="23"/>
        <v/>
      </c>
      <c r="U162" s="1" t="str">
        <f t="shared" si="24"/>
        <v/>
      </c>
      <c r="W162" s="8" t="str">
        <f t="shared" si="25"/>
        <v/>
      </c>
      <c r="X162" s="8" t="str">
        <f t="shared" si="26"/>
        <v/>
      </c>
    </row>
    <row r="163" spans="1:24">
      <c r="A163" s="4" t="s">
        <v>17</v>
      </c>
      <c r="B163" s="4">
        <v>1</v>
      </c>
      <c r="C163" s="1" cm="1">
        <f t="array" ref="C163">_xll.H($A163,25)/$B163</f>
        <v>-718.39285107421881</v>
      </c>
      <c r="D163" s="1" cm="1">
        <f t="array" ref="D163">_xll.S($A163,25)/$B163</f>
        <v>125.35259626770021</v>
      </c>
      <c r="E163" s="1" cm="1">
        <f t="array" ref="E163">_xll.CP($A163,25)/$B163</f>
        <v>77.861331039942883</v>
      </c>
      <c r="F163" s="8" t="e" cm="1">
        <f t="array" ref="F163">IF(_xll.DE(A163)&gt;0,_xll.MW(A163)/(602.2*_xll.DE(A163)),"")/$B163</f>
        <v>#VALUE!</v>
      </c>
      <c r="H163" s="4" t="s">
        <v>1864</v>
      </c>
      <c r="I163" s="1" cm="1">
        <f t="array" ref="I163">_xll.H($H163,25)/$B163</f>
        <v>-143.49999240112305</v>
      </c>
      <c r="J163" s="1" cm="1">
        <f t="array" ref="J163">_xll.S($H163,25)/$B163</f>
        <v>59.400002716064456</v>
      </c>
      <c r="K163" s="1" cm="1">
        <f t="array" ref="K163">_xll.CP($H163,25)/$B163</f>
        <v>55.739687819354323</v>
      </c>
      <c r="L163" s="8" cm="1">
        <f t="array" ref="L163">IF(_xll.DE(H163)&gt;0,_xll.MW(H163)/(602.2*_xll.DE(H163)),"")/$B163</f>
        <v>4.0912020835882461E-2</v>
      </c>
      <c r="N163" s="1">
        <f t="shared" si="18"/>
        <v>125.35259626770021</v>
      </c>
      <c r="O163" s="1">
        <f t="shared" si="19"/>
        <v>59.400002716064456</v>
      </c>
      <c r="P163" s="4" t="str">
        <f t="shared" si="22"/>
        <v>ThH2</v>
      </c>
      <c r="Q163" s="1">
        <f t="shared" si="20"/>
        <v>-718.39285107421881</v>
      </c>
      <c r="R163" s="1">
        <f t="shared" si="21"/>
        <v>-143.49999240112305</v>
      </c>
      <c r="T163" s="1">
        <f t="shared" si="23"/>
        <v>77.861331039942883</v>
      </c>
      <c r="U163" s="1">
        <f t="shared" si="24"/>
        <v>55.739687819354323</v>
      </c>
      <c r="W163" s="8" t="str">
        <f t="shared" si="25"/>
        <v/>
      </c>
      <c r="X163" s="8" t="str">
        <f t="shared" si="26"/>
        <v/>
      </c>
    </row>
    <row r="164" spans="1:24">
      <c r="A164" s="4" t="s">
        <v>53</v>
      </c>
      <c r="B164" s="4">
        <v>1</v>
      </c>
      <c r="C164" s="1" cm="1">
        <f t="array" ref="C164">_xll.H($A164,25)/$B164</f>
        <v>-178.00000469970703</v>
      </c>
      <c r="D164" s="1" cm="1">
        <f t="array" ref="D164">_xll.S($A164,25)/$B164</f>
        <v>129.70399201965333</v>
      </c>
      <c r="E164" s="1" cm="1">
        <f t="array" ref="E164">_xll.CP($A164,25)/$B164</f>
        <v>78.0254460899273</v>
      </c>
      <c r="F164" s="8" t="e" cm="1">
        <f t="array" ref="F164">IF(_xll.DE(A164)&gt;0,_xll.MW(A164)/(602.2*_xll.DE(A164)),"")/$B164</f>
        <v>#VALUE!</v>
      </c>
      <c r="H164" s="4" t="s">
        <v>1747</v>
      </c>
      <c r="I164" s="1" t="e" cm="1">
        <f t="array" ref="I164">_xll.H($H164,25)/$B164</f>
        <v>#VALUE!</v>
      </c>
      <c r="J164" s="1" t="e" cm="1">
        <f t="array" ref="J164">_xll.S($H164,25)/$B164</f>
        <v>#VALUE!</v>
      </c>
      <c r="K164" s="1" t="e" cm="1">
        <f t="array" ref="K164">_xll.CP($H164,25)/$B164</f>
        <v>#VALUE!</v>
      </c>
      <c r="L164" s="8" t="e" cm="1">
        <f t="array" ref="L164">IF(_xll.DE(H164)&gt;0,_xll.MW(H164)/(602.2*_xll.DE(H164)),"")/$B164</f>
        <v>#VALUE!</v>
      </c>
      <c r="N164" s="1" t="str">
        <f t="shared" si="18"/>
        <v/>
      </c>
      <c r="O164" s="1" t="str">
        <f t="shared" si="19"/>
        <v/>
      </c>
      <c r="P164" s="4" t="str">
        <f t="shared" si="22"/>
        <v>IrH2</v>
      </c>
      <c r="Q164" s="1" t="str">
        <f t="shared" si="20"/>
        <v/>
      </c>
      <c r="R164" s="1" t="str">
        <f t="shared" si="21"/>
        <v/>
      </c>
      <c r="T164" s="1" t="str">
        <f t="shared" si="23"/>
        <v/>
      </c>
      <c r="U164" s="1" t="str">
        <f t="shared" si="24"/>
        <v/>
      </c>
      <c r="W164" s="8" t="str">
        <f t="shared" si="25"/>
        <v/>
      </c>
      <c r="X164" s="8" t="str">
        <f t="shared" si="26"/>
        <v/>
      </c>
    </row>
    <row r="165" spans="1:24">
      <c r="A165" s="4" t="s">
        <v>152</v>
      </c>
      <c r="B165" s="4">
        <v>1</v>
      </c>
      <c r="C165" s="1" cm="1">
        <f t="array" ref="C165">_xll.H($A165,25)/$B165</f>
        <v>-755.79999194335937</v>
      </c>
      <c r="D165" s="1" cm="1">
        <f t="array" ref="D165">_xll.S($A165,25)/$B165</f>
        <v>127.68999990844728</v>
      </c>
      <c r="E165" s="1" cm="1">
        <f t="array" ref="E165">_xll.CP($A165,25)/$B165</f>
        <v>78.63999609375</v>
      </c>
      <c r="F165" s="8" t="e" cm="1">
        <f t="array" ref="F165">IF(_xll.DE(A165)&gt;0,_xll.MW(A165)/(602.2*_xll.DE(A165)),"")/$B165</f>
        <v>#VALUE!</v>
      </c>
      <c r="H165" s="4" t="s">
        <v>1865</v>
      </c>
      <c r="I165" s="1" t="e" cm="1">
        <f t="array" ref="I165">_xll.H($H165,25)/$B165</f>
        <v>#VALUE!</v>
      </c>
      <c r="J165" s="1" t="e" cm="1">
        <f t="array" ref="J165">_xll.S($H165,25)/$B165</f>
        <v>#VALUE!</v>
      </c>
      <c r="K165" s="1" t="e" cm="1">
        <f t="array" ref="K165">_xll.CP($H165,25)/$B165</f>
        <v>#VALUE!</v>
      </c>
      <c r="L165" s="8" t="e" cm="1">
        <f t="array" ref="L165">IF(_xll.DE(H165)&gt;0,_xll.MW(H165)/(602.2*_xll.DE(H165)),"")/$B165</f>
        <v>#VALUE!</v>
      </c>
      <c r="N165" s="1" t="str">
        <f t="shared" si="18"/>
        <v/>
      </c>
      <c r="O165" s="1" t="str">
        <f t="shared" si="19"/>
        <v/>
      </c>
      <c r="P165" s="4" t="str">
        <f t="shared" si="22"/>
        <v>PmH2</v>
      </c>
      <c r="Q165" s="1" t="str">
        <f t="shared" si="20"/>
        <v/>
      </c>
      <c r="R165" s="1" t="str">
        <f t="shared" si="21"/>
        <v/>
      </c>
      <c r="T165" s="1" t="str">
        <f t="shared" si="23"/>
        <v/>
      </c>
      <c r="U165" s="1" t="str">
        <f t="shared" si="24"/>
        <v/>
      </c>
      <c r="W165" s="8" t="str">
        <f t="shared" si="25"/>
        <v/>
      </c>
      <c r="X165" s="8" t="str">
        <f t="shared" si="26"/>
        <v/>
      </c>
    </row>
    <row r="166" spans="1:24">
      <c r="A166" s="4" t="s">
        <v>259</v>
      </c>
      <c r="B166" s="4">
        <v>1</v>
      </c>
      <c r="C166" s="1" cm="1">
        <f t="array" ref="C166">_xll.H($A166,25)/$B166</f>
        <v>-474.49912384033206</v>
      </c>
      <c r="D166" s="1" cm="1">
        <f t="array" ref="D166">_xll.S($A166,25)/$B166</f>
        <v>130.54080319213867</v>
      </c>
      <c r="E166" s="1" cm="1">
        <f t="array" ref="E166">_xll.CP($A166,25)/$B166</f>
        <v>79.489390075413198</v>
      </c>
      <c r="F166" s="8" t="e" cm="1">
        <f t="array" ref="F166">IF(_xll.DE(A166)&gt;0,_xll.MW(A166)/(602.2*_xll.DE(A166)),"")/$B166</f>
        <v>#VALUE!</v>
      </c>
      <c r="H166" s="4" t="s">
        <v>1866</v>
      </c>
      <c r="I166" s="1" t="e" cm="1">
        <f t="array" ref="I166">_xll.H($H166,25)/$B166</f>
        <v>#VALUE!</v>
      </c>
      <c r="J166" s="1" t="e" cm="1">
        <f t="array" ref="J166">_xll.S($H166,25)/$B166</f>
        <v>#VALUE!</v>
      </c>
      <c r="K166" s="1" t="e" cm="1">
        <f t="array" ref="K166">_xll.CP($H166,25)/$B166</f>
        <v>#VALUE!</v>
      </c>
      <c r="L166" s="8" t="e" cm="1">
        <f t="array" ref="L166">IF(_xll.DE(H166)&gt;0,_xll.MW(H166)/(602.2*_xll.DE(H166)),"")/$B166</f>
        <v>#VALUE!</v>
      </c>
      <c r="N166" s="1" t="str">
        <f t="shared" si="18"/>
        <v/>
      </c>
      <c r="O166" s="1" t="str">
        <f t="shared" si="19"/>
        <v/>
      </c>
      <c r="P166" s="4" t="str">
        <f t="shared" si="22"/>
        <v>NbH2.33</v>
      </c>
      <c r="Q166" s="1" t="str">
        <f t="shared" si="20"/>
        <v/>
      </c>
      <c r="R166" s="1" t="str">
        <f t="shared" si="21"/>
        <v/>
      </c>
      <c r="T166" s="1" t="str">
        <f t="shared" si="23"/>
        <v/>
      </c>
      <c r="U166" s="1" t="str">
        <f t="shared" si="24"/>
        <v/>
      </c>
      <c r="W166" s="8" t="str">
        <f t="shared" si="25"/>
        <v/>
      </c>
      <c r="X166" s="8" t="str">
        <f t="shared" si="26"/>
        <v/>
      </c>
    </row>
    <row r="167" spans="1:24">
      <c r="A167" s="4" t="s">
        <v>20</v>
      </c>
      <c r="B167" s="4">
        <v>1</v>
      </c>
      <c r="C167" s="1" cm="1">
        <f t="array" ref="C167">_xll.H($A167,25)/$B167</f>
        <v>-163.17600000000002</v>
      </c>
      <c r="D167" s="1" cm="1">
        <f t="array" ref="D167">_xll.S($A167,25)/$B167</f>
        <v>121.336</v>
      </c>
      <c r="E167" s="1" cm="1">
        <f t="array" ref="E167">_xll.CP($A167,25)/$B167</f>
        <v>79.610725517934029</v>
      </c>
      <c r="F167" s="8" t="e" cm="1">
        <f t="array" ref="F167">IF(_xll.DE(A167)&gt;0,_xll.MW(A167)/(602.2*_xll.DE(A167)),"")/$B167</f>
        <v>#VALUE!</v>
      </c>
      <c r="H167" s="4" t="s">
        <v>1867</v>
      </c>
      <c r="I167" s="1" t="e" cm="1">
        <f t="array" ref="I167">_xll.H($H167,25)/$B167</f>
        <v>#VALUE!</v>
      </c>
      <c r="J167" s="1" t="e" cm="1">
        <f t="array" ref="J167">_xll.S($H167,25)/$B167</f>
        <v>#VALUE!</v>
      </c>
      <c r="K167" s="1" t="e" cm="1">
        <f t="array" ref="K167">_xll.CP($H167,25)/$B167</f>
        <v>#VALUE!</v>
      </c>
      <c r="L167" s="8" t="e" cm="1">
        <f t="array" ref="L167">IF(_xll.DE(H167)&gt;0,_xll.MW(H167)/(602.2*_xll.DE(H167)),"")/$B167</f>
        <v>#VALUE!</v>
      </c>
      <c r="N167" s="1" t="str">
        <f t="shared" si="18"/>
        <v/>
      </c>
      <c r="O167" s="1" t="str">
        <f t="shared" si="19"/>
        <v/>
      </c>
      <c r="P167" s="4" t="str">
        <f t="shared" si="22"/>
        <v>RhH2</v>
      </c>
      <c r="Q167" s="1" t="str">
        <f t="shared" si="20"/>
        <v/>
      </c>
      <c r="R167" s="1" t="str">
        <f t="shared" si="21"/>
        <v/>
      </c>
      <c r="T167" s="1" t="str">
        <f t="shared" si="23"/>
        <v/>
      </c>
      <c r="U167" s="1" t="str">
        <f t="shared" si="24"/>
        <v/>
      </c>
      <c r="W167" s="8" t="str">
        <f t="shared" si="25"/>
        <v/>
      </c>
      <c r="X167" s="8" t="str">
        <f t="shared" si="26"/>
        <v/>
      </c>
    </row>
    <row r="168" spans="1:24">
      <c r="A168" s="4" t="s">
        <v>294</v>
      </c>
      <c r="B168" s="4">
        <v>1</v>
      </c>
      <c r="C168" s="1" cm="1">
        <f t="array" ref="C168">_xll.H($A168,25)/$B168</f>
        <v>-489.70002435302735</v>
      </c>
      <c r="D168" s="1" cm="1">
        <f t="array" ref="D168">_xll.S($A168,25)/$B168</f>
        <v>134.58000778198243</v>
      </c>
      <c r="E168" s="1" cm="1">
        <f t="array" ref="E168">_xll.CP($A168,25)/$B168</f>
        <v>82.100011062622073</v>
      </c>
      <c r="F168" s="8" t="e" cm="1">
        <f t="array" ref="F168">IF(_xll.DE(A168)&gt;0,_xll.MW(A168)/(602.2*_xll.DE(A168)),"")/$B168</f>
        <v>#VALUE!</v>
      </c>
      <c r="H168" s="4" t="s">
        <v>1868</v>
      </c>
      <c r="I168" s="1" t="e" cm="1">
        <f t="array" ref="I168">_xll.H($H168,25)/$B168</f>
        <v>#VALUE!</v>
      </c>
      <c r="J168" s="1" t="e" cm="1">
        <f t="array" ref="J168">_xll.S($H168,25)/$B168</f>
        <v>#VALUE!</v>
      </c>
      <c r="K168" s="1" t="e" cm="1">
        <f t="array" ref="K168">_xll.CP($H168,25)/$B168</f>
        <v>#VALUE!</v>
      </c>
      <c r="L168" s="8" t="e" cm="1">
        <f t="array" ref="L168">IF(_xll.DE(H168)&gt;0,_xll.MW(H168)/(602.2*_xll.DE(H168)),"")/$B168</f>
        <v>#VALUE!</v>
      </c>
      <c r="N168" s="1" t="str">
        <f t="shared" si="18"/>
        <v/>
      </c>
      <c r="O168" s="1" t="str">
        <f t="shared" si="19"/>
        <v/>
      </c>
      <c r="P168" s="4" t="str">
        <f t="shared" si="22"/>
        <v>GdH2</v>
      </c>
      <c r="Q168" s="1" t="str">
        <f t="shared" si="20"/>
        <v/>
      </c>
      <c r="R168" s="1" t="str">
        <f t="shared" si="21"/>
        <v/>
      </c>
      <c r="T168" s="1" t="str">
        <f t="shared" si="23"/>
        <v/>
      </c>
      <c r="U168" s="1" t="str">
        <f t="shared" si="24"/>
        <v/>
      </c>
      <c r="W168" s="8" t="str">
        <f t="shared" si="25"/>
        <v/>
      </c>
      <c r="X168" s="8" t="str">
        <f t="shared" si="26"/>
        <v/>
      </c>
    </row>
    <row r="169" spans="1:24">
      <c r="A169" s="4" t="s">
        <v>140</v>
      </c>
      <c r="B169" s="4">
        <v>1</v>
      </c>
      <c r="C169" s="1" cm="1">
        <f t="array" ref="C169">_xll.H($A169,25)/$B169</f>
        <v>-479.10148553466797</v>
      </c>
      <c r="D169" s="1" cm="1">
        <f t="array" ref="D169">_xll.S($A169,25)/$B169</f>
        <v>140.58239361572265</v>
      </c>
      <c r="E169" s="1" cm="1">
        <f t="array" ref="E169">_xll.CP($A169,25)/$B169</f>
        <v>83.208155266497343</v>
      </c>
      <c r="F169" s="8" t="e" cm="1">
        <f t="array" ref="F169">IF(_xll.DE(A169)&gt;0,_xll.MW(A169)/(602.2*_xll.DE(A169)),"")/$B169</f>
        <v>#VALUE!</v>
      </c>
      <c r="H169" s="4" t="s">
        <v>1869</v>
      </c>
      <c r="I169" s="1" t="e" cm="1">
        <f t="array" ref="I169">_xll.H($H169,25)/$B169</f>
        <v>#VALUE!</v>
      </c>
      <c r="J169" s="1" t="e" cm="1">
        <f t="array" ref="J169">_xll.S($H169,25)/$B169</f>
        <v>#VALUE!</v>
      </c>
      <c r="K169" s="1" t="e" cm="1">
        <f t="array" ref="K169">_xll.CP($H169,25)/$B169</f>
        <v>#VALUE!</v>
      </c>
      <c r="L169" s="8" t="e" cm="1">
        <f t="array" ref="L169">IF(_xll.DE(H169)&gt;0,_xll.MW(H169)/(602.2*_xll.DE(H169)),"")/$B169</f>
        <v>#VALUE!</v>
      </c>
      <c r="N169" s="1" t="str">
        <f t="shared" si="18"/>
        <v/>
      </c>
      <c r="O169" s="1" t="str">
        <f t="shared" si="19"/>
        <v/>
      </c>
      <c r="P169" s="4" t="str">
        <f t="shared" si="22"/>
        <v>TaH2.5</v>
      </c>
      <c r="Q169" s="1" t="str">
        <f t="shared" si="20"/>
        <v/>
      </c>
      <c r="R169" s="1" t="str">
        <f t="shared" si="21"/>
        <v/>
      </c>
      <c r="T169" s="1" t="str">
        <f t="shared" si="23"/>
        <v/>
      </c>
      <c r="U169" s="1" t="str">
        <f t="shared" si="24"/>
        <v/>
      </c>
      <c r="W169" s="8" t="str">
        <f t="shared" si="25"/>
        <v/>
      </c>
      <c r="X169" s="8" t="str">
        <f t="shared" si="26"/>
        <v/>
      </c>
    </row>
    <row r="170" spans="1:24">
      <c r="A170" s="4" t="s">
        <v>262</v>
      </c>
      <c r="B170" s="4">
        <v>1</v>
      </c>
      <c r="C170" s="1" cm="1">
        <f t="array" ref="C170">_xll.H($A170,25)/$B170</f>
        <v>-538.09996508789061</v>
      </c>
      <c r="D170" s="1" cm="1">
        <f t="array" ref="D170">_xll.S($A170,25)/$B170</f>
        <v>137.23519680786131</v>
      </c>
      <c r="E170" s="1" cm="1">
        <f t="array" ref="E170">_xll.CP($A170,25)/$B170</f>
        <v>85.41946037126435</v>
      </c>
      <c r="F170" s="8" t="e" cm="1">
        <f t="array" ref="F170">IF(_xll.DE(A170)&gt;0,_xll.MW(A170)/(602.2*_xll.DE(A170)),"")/$B170</f>
        <v>#VALUE!</v>
      </c>
      <c r="H170" s="4" t="s">
        <v>1870</v>
      </c>
      <c r="I170" s="1" t="e" cm="1">
        <f t="array" ref="I170">_xll.H($H170,25)/$B170</f>
        <v>#VALUE!</v>
      </c>
      <c r="J170" s="1" t="e" cm="1">
        <f t="array" ref="J170">_xll.S($H170,25)/$B170</f>
        <v>#VALUE!</v>
      </c>
      <c r="K170" s="1" t="e" cm="1">
        <f t="array" ref="K170">_xll.CP($H170,25)/$B170</f>
        <v>#VALUE!</v>
      </c>
      <c r="L170" s="8" t="e" cm="1">
        <f t="array" ref="L170">IF(_xll.DE(H170)&gt;0,_xll.MW(H170)/(602.2*_xll.DE(H170)),"")/$B170</f>
        <v>#VALUE!</v>
      </c>
      <c r="N170" s="1" t="str">
        <f t="shared" si="18"/>
        <v/>
      </c>
      <c r="O170" s="1" t="str">
        <f t="shared" si="19"/>
        <v/>
      </c>
      <c r="P170" s="4" t="str">
        <f t="shared" si="22"/>
        <v>NbH2.67</v>
      </c>
      <c r="Q170" s="1" t="str">
        <f t="shared" si="20"/>
        <v/>
      </c>
      <c r="R170" s="1" t="str">
        <f t="shared" si="21"/>
        <v/>
      </c>
      <c r="T170" s="1" t="str">
        <f t="shared" si="23"/>
        <v/>
      </c>
      <c r="U170" s="1" t="str">
        <f t="shared" si="24"/>
        <v/>
      </c>
      <c r="W170" s="8" t="str">
        <f t="shared" si="25"/>
        <v/>
      </c>
      <c r="X170" s="8" t="str">
        <f t="shared" si="26"/>
        <v/>
      </c>
    </row>
    <row r="171" spans="1:24">
      <c r="A171" s="4" t="s">
        <v>219</v>
      </c>
      <c r="B171" s="4">
        <v>1</v>
      </c>
      <c r="C171" s="1" cm="1">
        <f t="array" ref="C171">_xll.H($A171,25)/$B171</f>
        <v>-776.59996752929692</v>
      </c>
      <c r="D171" s="1" cm="1">
        <f t="array" ref="D171">_xll.S($A171,25)/$B171</f>
        <v>96.231999999999999</v>
      </c>
      <c r="E171" s="1" cm="1">
        <f t="array" ref="E171">_xll.CP($A171,25)/$B171</f>
        <v>85.787521645550498</v>
      </c>
      <c r="F171" s="8" t="e" cm="1">
        <f t="array" ref="F171">IF(_xll.DE(A171)&gt;0,_xll.MW(A171)/(602.2*_xll.DE(A171)),"")/$B171</f>
        <v>#VALUE!</v>
      </c>
      <c r="H171" s="4" t="s">
        <v>1871</v>
      </c>
      <c r="I171" s="1" t="e" cm="1">
        <f t="array" ref="I171">_xll.H($H171,25)/$B171</f>
        <v>#VALUE!</v>
      </c>
      <c r="J171" s="1" t="e" cm="1">
        <f t="array" ref="J171">_xll.S($H171,25)/$B171</f>
        <v>#VALUE!</v>
      </c>
      <c r="K171" s="1" t="e" cm="1">
        <f t="array" ref="K171">_xll.CP($H171,25)/$B171</f>
        <v>#VALUE!</v>
      </c>
      <c r="L171" s="8" t="e" cm="1">
        <f t="array" ref="L171">IF(_xll.DE(H171)&gt;0,_xll.MW(H171)/(602.2*_xll.DE(H171)),"")/$B171</f>
        <v>#VALUE!</v>
      </c>
      <c r="N171" s="1" t="str">
        <f t="shared" si="18"/>
        <v/>
      </c>
      <c r="O171" s="1" t="str">
        <f t="shared" si="19"/>
        <v/>
      </c>
      <c r="P171" s="4" t="str">
        <f t="shared" si="22"/>
        <v>VO2H</v>
      </c>
      <c r="Q171" s="1" t="str">
        <f t="shared" si="20"/>
        <v/>
      </c>
      <c r="R171" s="1" t="str">
        <f t="shared" si="21"/>
        <v/>
      </c>
      <c r="T171" s="1" t="str">
        <f t="shared" si="23"/>
        <v/>
      </c>
      <c r="U171" s="1" t="str">
        <f t="shared" si="24"/>
        <v/>
      </c>
      <c r="W171" s="8" t="str">
        <f t="shared" si="25"/>
        <v/>
      </c>
      <c r="X171" s="8" t="str">
        <f t="shared" si="26"/>
        <v/>
      </c>
    </row>
    <row r="172" spans="1:24">
      <c r="A172" s="4" t="s">
        <v>197</v>
      </c>
      <c r="B172" s="4">
        <v>1</v>
      </c>
      <c r="C172" s="1" cm="1">
        <f t="array" ref="C172">_xll.H($A172,25)/$B172</f>
        <v>-1170.9999367675782</v>
      </c>
      <c r="D172" s="1" cm="1">
        <f t="array" ref="D172">_xll.S($A172,25)/$B172</f>
        <v>112.54959840393067</v>
      </c>
      <c r="E172" s="1" cm="1">
        <f t="array" ref="E172">_xll.CP($A172,25)/$B172</f>
        <v>88.052343675589995</v>
      </c>
      <c r="F172" s="8" t="e" cm="1">
        <f t="array" ref="F172">IF(_xll.DE(A172)&gt;0,_xll.MW(A172)/(602.2*_xll.DE(A172)),"")/$B172</f>
        <v>#VALUE!</v>
      </c>
      <c r="H172" s="4" t="s">
        <v>1872</v>
      </c>
      <c r="I172" s="1" t="e" cm="1">
        <f t="array" ref="I172">_xll.H($H172,25)/$B172</f>
        <v>#VALUE!</v>
      </c>
      <c r="J172" s="1" t="e" cm="1">
        <f t="array" ref="J172">_xll.S($H172,25)/$B172</f>
        <v>#VALUE!</v>
      </c>
      <c r="K172" s="1" t="e" cm="1">
        <f t="array" ref="K172">_xll.CP($H172,25)/$B172</f>
        <v>#VALUE!</v>
      </c>
      <c r="L172" s="8" t="e" cm="1">
        <f t="array" ref="L172">IF(_xll.DE(H172)&gt;0,_xll.MW(H172)/(602.2*_xll.DE(H172)),"")/$B172</f>
        <v>#VALUE!</v>
      </c>
      <c r="N172" s="1" t="str">
        <f t="shared" si="18"/>
        <v/>
      </c>
      <c r="O172" s="1" t="str">
        <f t="shared" si="19"/>
        <v/>
      </c>
      <c r="P172" s="4" t="str">
        <f t="shared" si="22"/>
        <v>UO2H</v>
      </c>
      <c r="Q172" s="1" t="str">
        <f t="shared" si="20"/>
        <v/>
      </c>
      <c r="R172" s="1" t="str">
        <f t="shared" si="21"/>
        <v/>
      </c>
      <c r="T172" s="1" t="str">
        <f t="shared" si="23"/>
        <v/>
      </c>
      <c r="U172" s="1" t="str">
        <f t="shared" si="24"/>
        <v/>
      </c>
      <c r="W172" s="8" t="str">
        <f t="shared" si="25"/>
        <v/>
      </c>
      <c r="X172" s="8" t="str">
        <f t="shared" si="26"/>
        <v/>
      </c>
    </row>
    <row r="173" spans="1:24">
      <c r="A173" s="4" t="s">
        <v>3</v>
      </c>
      <c r="B173" s="4">
        <v>1</v>
      </c>
      <c r="C173" s="1" cm="1">
        <f t="array" ref="C173">_xll.H($A173,25)/$B173</f>
        <v>-732.2</v>
      </c>
      <c r="D173" s="1" cm="1">
        <f t="array" ref="D173">_xll.S($A173,25)/$B173</f>
        <v>128.867204788208</v>
      </c>
      <c r="E173" s="1" cm="1">
        <f t="array" ref="E173">_xll.CP($A173,25)/$B173</f>
        <v>89.888290134882595</v>
      </c>
      <c r="F173" s="8" t="e" cm="1">
        <f t="array" ref="F173">IF(_xll.DE(A173)&gt;0,_xll.MW(A173)/(602.2*_xll.DE(A173)),"")/$B173</f>
        <v>#VALUE!</v>
      </c>
      <c r="H173" s="4" t="s">
        <v>1873</v>
      </c>
      <c r="I173" s="1" t="e" cm="1">
        <f t="array" ref="I173">_xll.H($H173,25)/$B173</f>
        <v>#VALUE!</v>
      </c>
      <c r="J173" s="1" t="e" cm="1">
        <f t="array" ref="J173">_xll.S($H173,25)/$B173</f>
        <v>#VALUE!</v>
      </c>
      <c r="K173" s="1" t="e" cm="1">
        <f t="array" ref="K173">_xll.CP($H173,25)/$B173</f>
        <v>#VALUE!</v>
      </c>
      <c r="L173" s="8" t="e" cm="1">
        <f t="array" ref="L173">IF(_xll.DE(H173)&gt;0,_xll.MW(H173)/(602.2*_xll.DE(H173)),"")/$B173</f>
        <v>#VALUE!</v>
      </c>
      <c r="N173" s="1" t="str">
        <f t="shared" si="18"/>
        <v/>
      </c>
      <c r="O173" s="1" t="str">
        <f t="shared" si="19"/>
        <v/>
      </c>
      <c r="P173" s="4" t="str">
        <f t="shared" si="22"/>
        <v>WO2H</v>
      </c>
      <c r="Q173" s="1" t="str">
        <f t="shared" si="20"/>
        <v/>
      </c>
      <c r="R173" s="1" t="str">
        <f t="shared" si="21"/>
        <v/>
      </c>
      <c r="T173" s="1" t="str">
        <f t="shared" si="23"/>
        <v/>
      </c>
      <c r="U173" s="1" t="str">
        <f t="shared" si="24"/>
        <v/>
      </c>
      <c r="W173" s="8" t="str">
        <f t="shared" si="25"/>
        <v/>
      </c>
      <c r="X173" s="8" t="str">
        <f t="shared" si="26"/>
        <v/>
      </c>
    </row>
    <row r="174" spans="1:24">
      <c r="A174" s="4" t="s">
        <v>103</v>
      </c>
      <c r="B174" s="4">
        <v>1</v>
      </c>
      <c r="C174" s="1" cm="1">
        <f t="array" ref="C174">_xll.H($A174,25)/$B174</f>
        <v>-530.00000897216796</v>
      </c>
      <c r="D174" s="1" cm="1">
        <f t="array" ref="D174">_xll.S($A174,25)/$B174</f>
        <v>125.00000061035156</v>
      </c>
      <c r="E174" s="1" cm="1">
        <f t="array" ref="E174">_xll.CP($A174,25)/$B174</f>
        <v>89.99985833032234</v>
      </c>
      <c r="F174" s="8" t="e" cm="1">
        <f t="array" ref="F174">IF(_xll.DE(A174)&gt;0,_xll.MW(A174)/(602.2*_xll.DE(A174)),"")/$B174</f>
        <v>#VALUE!</v>
      </c>
      <c r="H174" s="4" t="s">
        <v>1874</v>
      </c>
      <c r="I174" s="1" t="e" cm="1">
        <f t="array" ref="I174">_xll.H($H174,25)/$B174</f>
        <v>#VALUE!</v>
      </c>
      <c r="J174" s="1" t="e" cm="1">
        <f t="array" ref="J174">_xll.S($H174,25)/$B174</f>
        <v>#VALUE!</v>
      </c>
      <c r="K174" s="1" t="e" cm="1">
        <f t="array" ref="K174">_xll.CP($H174,25)/$B174</f>
        <v>#VALUE!</v>
      </c>
      <c r="L174" s="8" t="e" cm="1">
        <f t="array" ref="L174">IF(_xll.DE(H174)&gt;0,_xll.MW(H174)/(602.2*_xll.DE(H174)),"")/$B174</f>
        <v>#VALUE!</v>
      </c>
      <c r="N174" s="1" t="str">
        <f t="shared" si="18"/>
        <v/>
      </c>
      <c r="O174" s="1" t="str">
        <f t="shared" si="19"/>
        <v/>
      </c>
      <c r="P174" s="4" t="str">
        <f t="shared" si="22"/>
        <v>MoH2O</v>
      </c>
      <c r="Q174" s="1" t="str">
        <f t="shared" si="20"/>
        <v/>
      </c>
      <c r="R174" s="1" t="str">
        <f t="shared" si="21"/>
        <v/>
      </c>
      <c r="T174" s="1" t="str">
        <f t="shared" si="23"/>
        <v/>
      </c>
      <c r="U174" s="1" t="str">
        <f t="shared" si="24"/>
        <v/>
      </c>
      <c r="W174" s="8" t="str">
        <f t="shared" si="25"/>
        <v/>
      </c>
      <c r="X174" s="8" t="str">
        <f t="shared" si="26"/>
        <v/>
      </c>
    </row>
    <row r="175" spans="1:24">
      <c r="A175" s="4" t="s">
        <v>404</v>
      </c>
      <c r="B175" s="4">
        <v>1</v>
      </c>
      <c r="C175" s="1" cm="1">
        <f t="array" ref="C175">_xll.H($A175,25)/$B175</f>
        <v>-297.90078723144535</v>
      </c>
      <c r="D175" s="1" cm="1">
        <f t="array" ref="D175">_xll.S($A175,25)/$B175</f>
        <v>138.61590850830078</v>
      </c>
      <c r="E175" s="1" cm="1">
        <f t="array" ref="E175">_xll.CP($A175,25)/$B175</f>
        <v>90.876477127075205</v>
      </c>
      <c r="F175" s="8" t="e" cm="1">
        <f t="array" ref="F175">IF(_xll.DE(A175)&gt;0,_xll.MW(A175)/(602.2*_xll.DE(A175)),"")/$B175</f>
        <v>#VALUE!</v>
      </c>
      <c r="H175" s="4" t="s">
        <v>1875</v>
      </c>
      <c r="I175" s="1" t="e" cm="1">
        <f t="array" ref="I175">_xll.H($H175,25)/$B175</f>
        <v>#VALUE!</v>
      </c>
      <c r="J175" s="1" t="e" cm="1">
        <f t="array" ref="J175">_xll.S($H175,25)/$B175</f>
        <v>#VALUE!</v>
      </c>
      <c r="K175" s="1" t="e" cm="1">
        <f t="array" ref="K175">_xll.CP($H175,25)/$B175</f>
        <v>#VALUE!</v>
      </c>
      <c r="L175" s="8" t="e" cm="1">
        <f t="array" ref="L175">IF(_xll.DE(H175)&gt;0,_xll.MW(H175)/(602.2*_xll.DE(H175)),"")/$B175</f>
        <v>#VALUE!</v>
      </c>
      <c r="N175" s="1" t="str">
        <f t="shared" si="18"/>
        <v/>
      </c>
      <c r="O175" s="1" t="str">
        <f t="shared" si="19"/>
        <v/>
      </c>
      <c r="P175" s="4" t="str">
        <f t="shared" si="22"/>
        <v>CH6HN</v>
      </c>
      <c r="Q175" s="1" t="str">
        <f t="shared" si="20"/>
        <v/>
      </c>
      <c r="R175" s="1" t="str">
        <f t="shared" si="21"/>
        <v/>
      </c>
      <c r="T175" s="1" t="str">
        <f t="shared" si="23"/>
        <v/>
      </c>
      <c r="U175" s="1" t="str">
        <f t="shared" si="24"/>
        <v/>
      </c>
      <c r="W175" s="8" t="str">
        <f t="shared" si="25"/>
        <v/>
      </c>
      <c r="X175" s="8" t="str">
        <f t="shared" si="26"/>
        <v/>
      </c>
    </row>
    <row r="176" spans="1:24">
      <c r="A176" s="4" t="s">
        <v>25</v>
      </c>
      <c r="B176" s="4">
        <v>1</v>
      </c>
      <c r="C176" s="1" cm="1">
        <f t="array" ref="C176">_xll.H($A176,25)/$B176</f>
        <v>-1232.2010239257813</v>
      </c>
      <c r="D176" s="1" cm="1">
        <f t="array" ref="D176">_xll.S($A176,25)/$B176</f>
        <v>123.3986961669922</v>
      </c>
      <c r="E176" s="1" cm="1">
        <f t="array" ref="E176">_xll.CP($A176,25)/$B176</f>
        <v>91.265252163147224</v>
      </c>
      <c r="F176" s="8" t="e" cm="1">
        <f t="array" ref="F176">IF(_xll.DE(A176)&gt;0,_xll.MW(A176)/(602.2*_xll.DE(A176)),"")/$B176</f>
        <v>#VALUE!</v>
      </c>
      <c r="H176" s="4" t="s">
        <v>1748</v>
      </c>
      <c r="I176" s="1" t="e" cm="1">
        <f t="array" ref="I176">_xll.H($H176,25)/$B176</f>
        <v>#VALUE!</v>
      </c>
      <c r="J176" s="1" t="e" cm="1">
        <f t="array" ref="J176">_xll.S($H176,25)/$B176</f>
        <v>#VALUE!</v>
      </c>
      <c r="K176" s="1" t="e" cm="1">
        <f t="array" ref="K176">_xll.CP($H176,25)/$B176</f>
        <v>#VALUE!</v>
      </c>
      <c r="L176" s="8" t="e" cm="1">
        <f t="array" ref="L176">IF(_xll.DE(H176)&gt;0,_xll.MW(H176)/(602.2*_xll.DE(H176)),"")/$B176</f>
        <v>#VALUE!</v>
      </c>
      <c r="N176" s="1" t="str">
        <f t="shared" si="18"/>
        <v/>
      </c>
      <c r="O176" s="1" t="str">
        <f t="shared" si="19"/>
        <v/>
      </c>
      <c r="P176" s="4" t="str">
        <f t="shared" si="22"/>
        <v>ThOH2</v>
      </c>
      <c r="Q176" s="1" t="str">
        <f t="shared" si="20"/>
        <v/>
      </c>
      <c r="R176" s="1" t="str">
        <f t="shared" si="21"/>
        <v/>
      </c>
      <c r="T176" s="1" t="str">
        <f t="shared" si="23"/>
        <v/>
      </c>
      <c r="U176" s="1" t="str">
        <f t="shared" si="24"/>
        <v/>
      </c>
      <c r="W176" s="8" t="str">
        <f t="shared" si="25"/>
        <v/>
      </c>
      <c r="X176" s="8" t="str">
        <f t="shared" si="26"/>
        <v/>
      </c>
    </row>
    <row r="177" spans="1:24">
      <c r="A177" s="4" t="s">
        <v>144</v>
      </c>
      <c r="B177" s="4">
        <v>1</v>
      </c>
      <c r="C177" s="1" cm="1">
        <f t="array" ref="C177">_xll.H($A177,25)/$B177</f>
        <v>-553.12478723144534</v>
      </c>
      <c r="D177" s="1" cm="1">
        <f t="array" ref="D177">_xll.S($A177,25)/$B177</f>
        <v>154.80799999999999</v>
      </c>
      <c r="E177" s="1" cm="1">
        <f t="array" ref="E177">_xll.CP($A177,25)/$B177</f>
        <v>92.860714472970017</v>
      </c>
      <c r="F177" s="8" t="e" cm="1">
        <f t="array" ref="F177">IF(_xll.DE(A177)&gt;0,_xll.MW(A177)/(602.2*_xll.DE(A177)),"")/$B177</f>
        <v>#VALUE!</v>
      </c>
      <c r="H177" s="4" t="s">
        <v>1876</v>
      </c>
      <c r="I177" s="1" t="e" cm="1">
        <f t="array" ref="I177">_xll.H($H177,25)/$B177</f>
        <v>#VALUE!</v>
      </c>
      <c r="J177" s="1" t="e" cm="1">
        <f t="array" ref="J177">_xll.S($H177,25)/$B177</f>
        <v>#VALUE!</v>
      </c>
      <c r="K177" s="1" t="e" cm="1">
        <f t="array" ref="K177">_xll.CP($H177,25)/$B177</f>
        <v>#VALUE!</v>
      </c>
      <c r="L177" s="8" t="e" cm="1">
        <f t="array" ref="L177">IF(_xll.DE(H177)&gt;0,_xll.MW(H177)/(602.2*_xll.DE(H177)),"")/$B177</f>
        <v>#VALUE!</v>
      </c>
      <c r="N177" s="1" t="str">
        <f t="shared" si="18"/>
        <v/>
      </c>
      <c r="O177" s="1" t="str">
        <f t="shared" si="19"/>
        <v/>
      </c>
      <c r="P177" s="4" t="str">
        <f t="shared" si="22"/>
        <v>TaH3</v>
      </c>
      <c r="Q177" s="1" t="str">
        <f t="shared" si="20"/>
        <v/>
      </c>
      <c r="R177" s="1" t="str">
        <f t="shared" si="21"/>
        <v/>
      </c>
      <c r="T177" s="1" t="str">
        <f t="shared" si="23"/>
        <v/>
      </c>
      <c r="U177" s="1" t="str">
        <f t="shared" si="24"/>
        <v/>
      </c>
      <c r="W177" s="8" t="str">
        <f t="shared" si="25"/>
        <v/>
      </c>
      <c r="X177" s="8" t="str">
        <f t="shared" si="26"/>
        <v/>
      </c>
    </row>
    <row r="178" spans="1:24">
      <c r="A178" s="4" t="s">
        <v>234</v>
      </c>
      <c r="B178" s="4">
        <v>1</v>
      </c>
      <c r="C178" s="1" cm="1">
        <f t="array" ref="C178">_xll.H($A178,25)/$B178</f>
        <v>-1004.2000294189454</v>
      </c>
      <c r="D178" s="1" cm="1">
        <f t="array" ref="D178">_xll.S($A178,25)/$B178</f>
        <v>94.500001419067388</v>
      </c>
      <c r="E178" s="1" cm="1">
        <f t="array" ref="E178">_xll.CP($A178,25)/$B178</f>
        <v>93.095600435622728</v>
      </c>
      <c r="F178" s="8" t="e" cm="1">
        <f t="array" ref="F178">IF(_xll.DE(A178)&gt;0,_xll.MW(A178)/(602.2*_xll.DE(A178)),"")/$B178</f>
        <v>#VALUE!</v>
      </c>
      <c r="H178" s="4" t="s">
        <v>1877</v>
      </c>
      <c r="I178" s="1" t="e" cm="1">
        <f t="array" ref="I178">_xll.H($H178,25)/$B178</f>
        <v>#VALUE!</v>
      </c>
      <c r="J178" s="1" t="e" cm="1">
        <f t="array" ref="J178">_xll.S($H178,25)/$B178</f>
        <v>#VALUE!</v>
      </c>
      <c r="K178" s="1" t="e" cm="1">
        <f t="array" ref="K178">_xll.CP($H178,25)/$B178</f>
        <v>#VALUE!</v>
      </c>
      <c r="L178" s="8" t="e" cm="1">
        <f t="array" ref="L178">IF(_xll.DE(H178)&gt;0,_xll.MW(H178)/(602.2*_xll.DE(H178)),"")/$B178</f>
        <v>#VALUE!</v>
      </c>
      <c r="N178" s="1" t="str">
        <f t="shared" si="18"/>
        <v/>
      </c>
      <c r="O178" s="1" t="str">
        <f t="shared" si="19"/>
        <v/>
      </c>
      <c r="P178" s="4" t="str">
        <f t="shared" si="22"/>
        <v>TaO2H</v>
      </c>
      <c r="Q178" s="1" t="str">
        <f t="shared" si="20"/>
        <v/>
      </c>
      <c r="R178" s="1" t="str">
        <f t="shared" si="21"/>
        <v/>
      </c>
      <c r="T178" s="1" t="str">
        <f t="shared" si="23"/>
        <v/>
      </c>
      <c r="U178" s="1" t="str">
        <f t="shared" si="24"/>
        <v/>
      </c>
      <c r="W178" s="8" t="str">
        <f t="shared" si="25"/>
        <v/>
      </c>
      <c r="X178" s="8" t="str">
        <f t="shared" si="26"/>
        <v/>
      </c>
    </row>
    <row r="179" spans="1:24">
      <c r="A179" s="4" t="s">
        <v>265</v>
      </c>
      <c r="B179" s="4">
        <v>1</v>
      </c>
      <c r="C179" s="1" cm="1">
        <f t="array" ref="C179">_xll.H($A179,25)/$B179</f>
        <v>-581.57600000000002</v>
      </c>
      <c r="D179" s="1" cm="1">
        <f t="array" ref="D179">_xll.S($A179,25)/$B179</f>
        <v>147.27678723144533</v>
      </c>
      <c r="E179" s="1" cm="1">
        <f t="array" ref="E179">_xll.CP($A179,25)/$B179</f>
        <v>93.095600435622728</v>
      </c>
      <c r="F179" s="8" t="e" cm="1">
        <f t="array" ref="F179">IF(_xll.DE(A179)&gt;0,_xll.MW(A179)/(602.2*_xll.DE(A179)),"")/$B179</f>
        <v>#VALUE!</v>
      </c>
      <c r="H179" s="4" t="s">
        <v>1878</v>
      </c>
      <c r="I179" s="1" t="e" cm="1">
        <f t="array" ref="I179">_xll.H($H179,25)/$B179</f>
        <v>#VALUE!</v>
      </c>
      <c r="J179" s="1" t="e" cm="1">
        <f t="array" ref="J179">_xll.S($H179,25)/$B179</f>
        <v>#VALUE!</v>
      </c>
      <c r="K179" s="1" t="e" cm="1">
        <f t="array" ref="K179">_xll.CP($H179,25)/$B179</f>
        <v>#VALUE!</v>
      </c>
      <c r="L179" s="8" t="e" cm="1">
        <f t="array" ref="L179">IF(_xll.DE(H179)&gt;0,_xll.MW(H179)/(602.2*_xll.DE(H179)),"")/$B179</f>
        <v>#VALUE!</v>
      </c>
      <c r="N179" s="1" t="str">
        <f t="shared" si="18"/>
        <v/>
      </c>
      <c r="O179" s="1" t="str">
        <f t="shared" si="19"/>
        <v/>
      </c>
      <c r="P179" s="4" t="str">
        <f t="shared" si="22"/>
        <v>NbH3</v>
      </c>
      <c r="Q179" s="1" t="str">
        <f t="shared" si="20"/>
        <v/>
      </c>
      <c r="R179" s="1" t="str">
        <f t="shared" si="21"/>
        <v/>
      </c>
      <c r="T179" s="1" t="str">
        <f t="shared" si="23"/>
        <v/>
      </c>
      <c r="U179" s="1" t="str">
        <f t="shared" si="24"/>
        <v/>
      </c>
      <c r="W179" s="8" t="str">
        <f t="shared" si="25"/>
        <v/>
      </c>
      <c r="X179" s="8" t="str">
        <f t="shared" si="26"/>
        <v/>
      </c>
    </row>
    <row r="180" spans="1:24">
      <c r="A180" s="4" t="s">
        <v>260</v>
      </c>
      <c r="B180" s="4">
        <v>1</v>
      </c>
      <c r="C180" s="1" cm="1">
        <f t="array" ref="C180">_xll.H($A180,25)/$B180</f>
        <v>-983.24</v>
      </c>
      <c r="D180" s="1" cm="1">
        <f t="array" ref="D180">_xll.S($A180,25)/$B180</f>
        <v>88.700811172485359</v>
      </c>
      <c r="E180" s="1" cm="1">
        <f t="array" ref="E180">_xll.CP($A180,25)/$B180</f>
        <v>93.096474743188779</v>
      </c>
      <c r="F180" s="8" t="e" cm="1">
        <f t="array" ref="F180">IF(_xll.DE(A180)&gt;0,_xll.MW(A180)/(602.2*_xll.DE(A180)),"")/$B180</f>
        <v>#VALUE!</v>
      </c>
      <c r="H180" s="4" t="s">
        <v>1879</v>
      </c>
      <c r="I180" s="1" t="e" cm="1">
        <f t="array" ref="I180">_xll.H($H180,25)/$B180</f>
        <v>#VALUE!</v>
      </c>
      <c r="J180" s="1" t="e" cm="1">
        <f t="array" ref="J180">_xll.S($H180,25)/$B180</f>
        <v>#VALUE!</v>
      </c>
      <c r="K180" s="1" t="e" cm="1">
        <f t="array" ref="K180">_xll.CP($H180,25)/$B180</f>
        <v>#VALUE!</v>
      </c>
      <c r="L180" s="8" t="e" cm="1">
        <f t="array" ref="L180">IF(_xll.DE(H180)&gt;0,_xll.MW(H180)/(602.2*_xll.DE(H180)),"")/$B180</f>
        <v>#VALUE!</v>
      </c>
      <c r="N180" s="1" t="str">
        <f t="shared" si="18"/>
        <v/>
      </c>
      <c r="O180" s="1" t="str">
        <f t="shared" si="19"/>
        <v/>
      </c>
      <c r="P180" s="4" t="str">
        <f t="shared" si="22"/>
        <v>NbO2H</v>
      </c>
      <c r="Q180" s="1" t="str">
        <f t="shared" si="20"/>
        <v/>
      </c>
      <c r="R180" s="1" t="str">
        <f t="shared" si="21"/>
        <v/>
      </c>
      <c r="T180" s="1" t="str">
        <f t="shared" si="23"/>
        <v/>
      </c>
      <c r="U180" s="1" t="str">
        <f t="shared" si="24"/>
        <v/>
      </c>
      <c r="W180" s="8" t="str">
        <f t="shared" si="25"/>
        <v/>
      </c>
      <c r="X180" s="8" t="str">
        <f t="shared" si="26"/>
        <v/>
      </c>
    </row>
    <row r="181" spans="1:24">
      <c r="A181" s="4" t="s">
        <v>249</v>
      </c>
      <c r="B181" s="4">
        <v>1</v>
      </c>
      <c r="C181" s="1" cm="1">
        <f t="array" ref="C181">_xll.H($A181,25)/$B181</f>
        <v>-774.50017871093758</v>
      </c>
      <c r="D181" s="1" cm="1">
        <f t="array" ref="D181">_xll.S($A181,25)/$B181</f>
        <v>121.336</v>
      </c>
      <c r="E181" s="1" cm="1">
        <f t="array" ref="E181">_xll.CP($A181,25)/$B181</f>
        <v>93.220346276655704</v>
      </c>
      <c r="F181" s="8" t="e" cm="1">
        <f t="array" ref="F181">IF(_xll.DE(A181)&gt;0,_xll.MW(A181)/(602.2*_xll.DE(A181)),"")/$B181</f>
        <v>#VALUE!</v>
      </c>
      <c r="H181" s="4" t="s">
        <v>1880</v>
      </c>
      <c r="I181" s="1" t="e" cm="1">
        <f t="array" ref="I181">_xll.H($H181,25)/$B181</f>
        <v>#VALUE!</v>
      </c>
      <c r="J181" s="1" t="e" cm="1">
        <f t="array" ref="J181">_xll.S($H181,25)/$B181</f>
        <v>#VALUE!</v>
      </c>
      <c r="K181" s="1" t="e" cm="1">
        <f t="array" ref="K181">_xll.CP($H181,25)/$B181</f>
        <v>#VALUE!</v>
      </c>
      <c r="L181" s="8" t="e" cm="1">
        <f t="array" ref="L181">IF(_xll.DE(H181)&gt;0,_xll.MW(H181)/(602.2*_xll.DE(H181)),"")/$B181</f>
        <v>#VALUE!</v>
      </c>
      <c r="N181" s="1" t="str">
        <f t="shared" si="18"/>
        <v/>
      </c>
      <c r="O181" s="1" t="str">
        <f t="shared" si="19"/>
        <v/>
      </c>
      <c r="P181" s="4" t="str">
        <f t="shared" si="22"/>
        <v>NbOH2</v>
      </c>
      <c r="Q181" s="1" t="str">
        <f t="shared" si="20"/>
        <v/>
      </c>
      <c r="R181" s="1" t="str">
        <f t="shared" si="21"/>
        <v/>
      </c>
      <c r="T181" s="1" t="str">
        <f t="shared" si="23"/>
        <v/>
      </c>
      <c r="U181" s="1" t="str">
        <f t="shared" si="24"/>
        <v/>
      </c>
      <c r="W181" s="8" t="str">
        <f t="shared" si="25"/>
        <v/>
      </c>
      <c r="X181" s="8" t="str">
        <f t="shared" si="26"/>
        <v/>
      </c>
    </row>
    <row r="182" spans="1:24">
      <c r="A182" s="4" t="s">
        <v>126</v>
      </c>
      <c r="B182" s="4">
        <v>1</v>
      </c>
      <c r="C182" s="1" cm="1">
        <f t="array" ref="C182">_xll.H($A182,25)/$B182</f>
        <v>-612.99998767089846</v>
      </c>
      <c r="D182" s="1" cm="1">
        <f t="array" ref="D182">_xll.S($A182,25)/$B182</f>
        <v>150.00000073242188</v>
      </c>
      <c r="E182" s="1" cm="1">
        <f t="array" ref="E182">_xll.CP($A182,25)/$B182</f>
        <v>93.999440644723791</v>
      </c>
      <c r="F182" s="8" t="e" cm="1">
        <f t="array" ref="F182">IF(_xll.DE(A182)&gt;0,_xll.MW(A182)/(602.2*_xll.DE(A182)),"")/$B182</f>
        <v>#VALUE!</v>
      </c>
      <c r="H182" s="4" t="s">
        <v>1881</v>
      </c>
      <c r="I182" s="1" t="e" cm="1">
        <f t="array" ref="I182">_xll.H($H182,25)/$B182</f>
        <v>#VALUE!</v>
      </c>
      <c r="J182" s="1" t="e" cm="1">
        <f t="array" ref="J182">_xll.S($H182,25)/$B182</f>
        <v>#VALUE!</v>
      </c>
      <c r="K182" s="1" t="e" cm="1">
        <f t="array" ref="K182">_xll.CP($H182,25)/$B182</f>
        <v>#VALUE!</v>
      </c>
      <c r="L182" s="8" t="e" cm="1">
        <f t="array" ref="L182">IF(_xll.DE(H182)&gt;0,_xll.MW(H182)/(602.2*_xll.DE(H182)),"")/$B182</f>
        <v>#VALUE!</v>
      </c>
      <c r="N182" s="1" t="str">
        <f t="shared" si="18"/>
        <v/>
      </c>
      <c r="O182" s="1" t="str">
        <f t="shared" si="19"/>
        <v/>
      </c>
      <c r="P182" s="4" t="str">
        <f t="shared" si="22"/>
        <v>WH2O</v>
      </c>
      <c r="Q182" s="1" t="str">
        <f t="shared" si="20"/>
        <v/>
      </c>
      <c r="R182" s="1" t="str">
        <f t="shared" si="21"/>
        <v/>
      </c>
      <c r="T182" s="1" t="str">
        <f t="shared" si="23"/>
        <v/>
      </c>
      <c r="U182" s="1" t="str">
        <f t="shared" si="24"/>
        <v/>
      </c>
      <c r="W182" s="8" t="str">
        <f t="shared" si="25"/>
        <v/>
      </c>
      <c r="X182" s="8" t="str">
        <f t="shared" si="26"/>
        <v/>
      </c>
    </row>
    <row r="183" spans="1:24">
      <c r="A183" s="4" t="s">
        <v>222</v>
      </c>
      <c r="B183" s="4">
        <v>1</v>
      </c>
      <c r="C183" s="1" cm="1">
        <f t="array" ref="C183">_xll.H($A183,25)/$B183</f>
        <v>-1069.30005859375</v>
      </c>
      <c r="D183" s="1" cm="1">
        <f t="array" ref="D183">_xll.S($A183,25)/$B183</f>
        <v>138.32299786376953</v>
      </c>
      <c r="E183" s="1" cm="1">
        <f t="array" ref="E183">_xll.CP($A183,25)/$B183</f>
        <v>94.726677165090734</v>
      </c>
      <c r="F183" s="8" t="e" cm="1">
        <f t="array" ref="F183">IF(_xll.DE(A183)&gt;0,_xll.MW(A183)/(602.2*_xll.DE(A183)),"")/$B183</f>
        <v>#VALUE!</v>
      </c>
      <c r="H183" s="4" t="s">
        <v>1749</v>
      </c>
      <c r="I183" s="1" t="e" cm="1">
        <f t="array" ref="I183">_xll.H($H183,25)/$B183</f>
        <v>#VALUE!</v>
      </c>
      <c r="J183" s="1" t="e" cm="1">
        <f t="array" ref="J183">_xll.S($H183,25)/$B183</f>
        <v>#VALUE!</v>
      </c>
      <c r="K183" s="1" t="e" cm="1">
        <f t="array" ref="K183">_xll.CP($H183,25)/$B183</f>
        <v>#VALUE!</v>
      </c>
      <c r="L183" s="8" t="e" cm="1">
        <f t="array" ref="L183">IF(_xll.DE(H183)&gt;0,_xll.MW(H183)/(602.2*_xll.DE(H183)),"")/$B183</f>
        <v>#VALUE!</v>
      </c>
      <c r="N183" s="1" t="str">
        <f t="shared" si="18"/>
        <v/>
      </c>
      <c r="O183" s="1" t="str">
        <f t="shared" si="19"/>
        <v/>
      </c>
      <c r="P183" s="4" t="str">
        <f t="shared" si="22"/>
        <v>UOH2</v>
      </c>
      <c r="Q183" s="1" t="str">
        <f t="shared" si="20"/>
        <v/>
      </c>
      <c r="R183" s="1" t="str">
        <f t="shared" si="21"/>
        <v/>
      </c>
      <c r="T183" s="1" t="str">
        <f t="shared" si="23"/>
        <v/>
      </c>
      <c r="U183" s="1" t="str">
        <f t="shared" si="24"/>
        <v/>
      </c>
      <c r="W183" s="8" t="str">
        <f t="shared" si="25"/>
        <v/>
      </c>
      <c r="X183" s="8" t="str">
        <f t="shared" si="26"/>
        <v/>
      </c>
    </row>
    <row r="184" spans="1:24">
      <c r="A184" s="4" t="s">
        <v>163</v>
      </c>
      <c r="B184" s="4">
        <v>1</v>
      </c>
      <c r="C184" s="1" cm="1">
        <f t="array" ref="C184">_xll.H($A184,25)/$B184</f>
        <v>-1029.9999794921875</v>
      </c>
      <c r="D184" s="1" cm="1">
        <f t="array" ref="D184">_xll.S($A184,25)/$B184</f>
        <v>143.49999240112305</v>
      </c>
      <c r="E184" s="1" cm="1">
        <f t="array" ref="E184">_xll.CP($A184,25)/$B184</f>
        <v>95.00983164983721</v>
      </c>
      <c r="F184" s="8" t="e" cm="1">
        <f t="array" ref="F184">IF(_xll.DE(A184)&gt;0,_xll.MW(A184)/(602.2*_xll.DE(A184)),"")/$B184</f>
        <v>#VALUE!</v>
      </c>
      <c r="H184" s="4" t="s">
        <v>1750</v>
      </c>
      <c r="I184" s="1" t="e" cm="1">
        <f t="array" ref="I184">_xll.H($H184,25)/$B184</f>
        <v>#VALUE!</v>
      </c>
      <c r="J184" s="1" t="e" cm="1">
        <f t="array" ref="J184">_xll.S($H184,25)/$B184</f>
        <v>#VALUE!</v>
      </c>
      <c r="K184" s="1" t="e" cm="1">
        <f t="array" ref="K184">_xll.CP($H184,25)/$B184</f>
        <v>#VALUE!</v>
      </c>
      <c r="L184" s="8" t="e" cm="1">
        <f t="array" ref="L184">IF(_xll.DE(H184)&gt;0,_xll.MW(H184)/(602.2*_xll.DE(H184)),"")/$B184</f>
        <v>#VALUE!</v>
      </c>
      <c r="N184" s="1" t="str">
        <f t="shared" si="18"/>
        <v/>
      </c>
      <c r="O184" s="1" t="str">
        <f t="shared" si="19"/>
        <v/>
      </c>
      <c r="P184" s="4" t="str">
        <f t="shared" si="22"/>
        <v>NpOH2</v>
      </c>
      <c r="Q184" s="1" t="str">
        <f t="shared" si="20"/>
        <v/>
      </c>
      <c r="R184" s="1" t="str">
        <f t="shared" si="21"/>
        <v/>
      </c>
      <c r="T184" s="1" t="str">
        <f t="shared" si="23"/>
        <v/>
      </c>
      <c r="U184" s="1" t="str">
        <f t="shared" si="24"/>
        <v/>
      </c>
      <c r="W184" s="8" t="str">
        <f t="shared" si="25"/>
        <v/>
      </c>
      <c r="X184" s="8" t="str">
        <f t="shared" si="26"/>
        <v/>
      </c>
    </row>
    <row r="185" spans="1:24">
      <c r="A185" s="4" t="s">
        <v>391</v>
      </c>
      <c r="B185" s="4">
        <v>3.08</v>
      </c>
      <c r="C185" s="1" cm="1">
        <f t="array" ref="C185">_xll.H($A185,25)/$B185</f>
        <v>-137.67398715328861</v>
      </c>
      <c r="D185" s="1" cm="1">
        <f t="array" ref="D185">_xll.S($A185,25)/$B185</f>
        <v>51.290683062664876</v>
      </c>
      <c r="E185" s="1" cm="1">
        <f t="array" ref="E185">_xll.CP($A185,25)/$B185</f>
        <v>30.964642101871068</v>
      </c>
      <c r="F185" s="8" t="e" cm="1">
        <f t="array" ref="F185">IF(_xll.DE(A185)&gt;0,_xll.MW(A185)/(602.2*_xll.DE(A185)),"")/$B185</f>
        <v>#VALUE!</v>
      </c>
      <c r="H185" s="4" t="s">
        <v>1882</v>
      </c>
      <c r="I185" s="1" t="e" cm="1">
        <f t="array" ref="I185">_xll.H($H185,25)/$B185</f>
        <v>#VALUE!</v>
      </c>
      <c r="J185" s="1" t="e" cm="1">
        <f t="array" ref="J185">_xll.S($H185,25)/$B185</f>
        <v>#VALUE!</v>
      </c>
      <c r="K185" s="1" t="e" cm="1">
        <f t="array" ref="K185">_xll.CP($H185,25)/$B185</f>
        <v>#VALUE!</v>
      </c>
      <c r="L185" s="8" t="e" cm="1">
        <f t="array" ref="L185">IF(_xll.DE(H185)&gt;0,_xll.MW(H185)/(602.2*_xll.DE(H185)),"")/$B185</f>
        <v>#VALUE!</v>
      </c>
      <c r="N185" s="1" t="str">
        <f t="shared" si="18"/>
        <v/>
      </c>
      <c r="O185" s="1" t="str">
        <f t="shared" si="19"/>
        <v/>
      </c>
      <c r="P185" s="4" t="str">
        <f t="shared" si="22"/>
        <v>MoH3.08</v>
      </c>
      <c r="Q185" s="1" t="str">
        <f t="shared" si="20"/>
        <v/>
      </c>
      <c r="R185" s="1" t="str">
        <f t="shared" si="21"/>
        <v/>
      </c>
      <c r="T185" s="1" t="str">
        <f t="shared" si="23"/>
        <v/>
      </c>
      <c r="U185" s="1" t="str">
        <f t="shared" si="24"/>
        <v/>
      </c>
      <c r="W185" s="8" t="str">
        <f t="shared" si="25"/>
        <v/>
      </c>
      <c r="X185" s="8" t="str">
        <f t="shared" si="26"/>
        <v/>
      </c>
    </row>
    <row r="186" spans="1:24">
      <c r="A186" s="4" t="s">
        <v>273</v>
      </c>
      <c r="B186" s="4">
        <v>3.13</v>
      </c>
      <c r="C186" s="1" cm="1">
        <f t="array" ref="C186">_xll.H($A186,25)/$B186</f>
        <v>-193.43446563623206</v>
      </c>
      <c r="D186" s="1" cm="1">
        <f t="array" ref="D186">_xll.S($A186,25)/$B186</f>
        <v>48.390032968734403</v>
      </c>
      <c r="E186" s="1" cm="1">
        <f t="array" ref="E186">_xll.CP($A186,25)/$B186</f>
        <v>31.119599449410767</v>
      </c>
      <c r="F186" s="8" t="e" cm="1">
        <f t="array" ref="F186">IF(_xll.DE(A186)&gt;0,_xll.MW(A186)/(602.2*_xll.DE(A186)),"")/$B186</f>
        <v>#VALUE!</v>
      </c>
      <c r="H186" s="4" t="s">
        <v>1883</v>
      </c>
      <c r="I186" s="1" t="e" cm="1">
        <f t="array" ref="I186">_xll.H($H186,25)/$B186</f>
        <v>#VALUE!</v>
      </c>
      <c r="J186" s="1" t="e" cm="1">
        <f t="array" ref="J186">_xll.S($H186,25)/$B186</f>
        <v>#VALUE!</v>
      </c>
      <c r="K186" s="1" t="e" cm="1">
        <f t="array" ref="K186">_xll.CP($H186,25)/$B186</f>
        <v>#VALUE!</v>
      </c>
      <c r="L186" s="8" t="e" cm="1">
        <f t="array" ref="L186">IF(_xll.DE(H186)&gt;0,_xll.MW(H186)/(602.2*_xll.DE(H186)),"")/$B186</f>
        <v>#VALUE!</v>
      </c>
      <c r="N186" s="1" t="str">
        <f t="shared" si="18"/>
        <v/>
      </c>
      <c r="O186" s="1" t="str">
        <f t="shared" si="19"/>
        <v/>
      </c>
      <c r="P186" s="4" t="str">
        <f t="shared" si="22"/>
        <v>NbH3.13</v>
      </c>
      <c r="Q186" s="1" t="str">
        <f t="shared" si="20"/>
        <v/>
      </c>
      <c r="R186" s="1" t="str">
        <f t="shared" si="21"/>
        <v/>
      </c>
      <c r="T186" s="1" t="str">
        <f t="shared" si="23"/>
        <v/>
      </c>
      <c r="U186" s="1" t="str">
        <f t="shared" si="24"/>
        <v/>
      </c>
      <c r="W186" s="8" t="str">
        <f t="shared" si="25"/>
        <v/>
      </c>
      <c r="X186" s="8" t="str">
        <f t="shared" si="26"/>
        <v/>
      </c>
    </row>
    <row r="187" spans="1:24">
      <c r="A187" s="1" t="s">
        <v>286</v>
      </c>
      <c r="B187" s="4">
        <v>1</v>
      </c>
      <c r="C187" s="1" cm="1">
        <f t="array" ref="C187">_xll.H($A187,25)/$B187</f>
        <v>-774.04000000000008</v>
      </c>
      <c r="D187" s="1" cm="1">
        <f t="array" ref="D187">_xll.S($A187,25)/$B187</f>
        <v>151.04240957641602</v>
      </c>
      <c r="E187" s="1" cm="1">
        <f t="array" ref="E187">_xll.CP($A187,25)/$B187</f>
        <v>99.626539243729411</v>
      </c>
      <c r="F187" s="8" t="e" cm="1">
        <f t="array" ref="F187">IF(_xll.DE(A187)&gt;0,_xll.MW(A187)/(602.2*_xll.DE(A187)),"")/$B187</f>
        <v>#VALUE!</v>
      </c>
      <c r="H187" s="1" t="s">
        <v>1884</v>
      </c>
      <c r="I187" s="1" t="e" cm="1">
        <f t="array" ref="I187">_xll.H($H187,25)/$B187</f>
        <v>#VALUE!</v>
      </c>
      <c r="J187" s="1" t="e" cm="1">
        <f t="array" ref="J187">_xll.S($H187,25)/$B187</f>
        <v>#VALUE!</v>
      </c>
      <c r="K187" s="1" t="e" cm="1">
        <f t="array" ref="K187">_xll.CP($H187,25)/$B187</f>
        <v>#VALUE!</v>
      </c>
      <c r="L187" s="8" t="e" cm="1">
        <f t="array" ref="L187">IF(_xll.DE(H187)&gt;0,_xll.MW(H187)/(602.2*_xll.DE(H187)),"")/$B187</f>
        <v>#VALUE!</v>
      </c>
      <c r="N187" s="1" t="str">
        <f t="shared" si="18"/>
        <v/>
      </c>
      <c r="O187" s="1" t="str">
        <f t="shared" si="19"/>
        <v/>
      </c>
      <c r="P187" s="4" t="str">
        <f t="shared" si="22"/>
        <v>HfH3</v>
      </c>
      <c r="Q187" s="1" t="str">
        <f t="shared" si="20"/>
        <v/>
      </c>
      <c r="R187" s="1" t="str">
        <f t="shared" si="21"/>
        <v/>
      </c>
      <c r="T187" s="1" t="str">
        <f t="shared" si="23"/>
        <v/>
      </c>
      <c r="U187" s="1" t="str">
        <f t="shared" si="24"/>
        <v/>
      </c>
      <c r="W187" s="8" t="str">
        <f t="shared" si="25"/>
        <v/>
      </c>
      <c r="X187" s="8" t="str">
        <f t="shared" si="26"/>
        <v/>
      </c>
    </row>
    <row r="188" spans="1:24">
      <c r="A188" s="4" t="s">
        <v>2025</v>
      </c>
      <c r="B188" s="4">
        <v>1</v>
      </c>
      <c r="C188" s="1" cm="1">
        <f t="array" ref="C188">_xll.H($A188,25)/$B188</f>
        <v>-1029.2640638427736</v>
      </c>
      <c r="D188" s="1" cm="1">
        <f t="array" ref="D188">_xll.S($A188,25)/$B188</f>
        <v>153.5700088195801</v>
      </c>
      <c r="E188" s="1" cm="1">
        <f t="array" ref="E188">_xll.CP($A188,25)/$B188</f>
        <v>0</v>
      </c>
      <c r="F188" s="8" t="e" cm="1">
        <f t="array" ref="F188">IF(_xll.DE(A188)&gt;0,_xll.MW(A188)/(602.2*_xll.DE(A188)),"")/$B188</f>
        <v>#VALUE!</v>
      </c>
      <c r="H188" s="4" t="s">
        <v>2026</v>
      </c>
      <c r="I188" s="1" t="e" cm="1">
        <f t="array" ref="I188">_xll.H($H188,25)/$B188</f>
        <v>#VALUE!</v>
      </c>
      <c r="J188" s="1" t="e" cm="1">
        <f t="array" ref="J188">_xll.S($H188,25)/$B188</f>
        <v>#VALUE!</v>
      </c>
      <c r="K188" s="1" t="e" cm="1">
        <f t="array" ref="K188">_xll.CP($H188,25)/$B188</f>
        <v>#VALUE!</v>
      </c>
      <c r="L188" s="8" t="e" cm="1">
        <f t="array" ref="L188">IF(_xll.DE(H188)&gt;0,_xll.MW(H188)/(602.2*_xll.DE(H188)),"")/$B188</f>
        <v>#VALUE!</v>
      </c>
      <c r="N188" s="1" t="str">
        <f t="shared" si="18"/>
        <v/>
      </c>
      <c r="O188" s="1" t="str">
        <f t="shared" si="19"/>
        <v/>
      </c>
      <c r="P188" s="4" t="str">
        <f t="shared" si="22"/>
        <v>PmH3</v>
      </c>
      <c r="Q188" s="1" t="str">
        <f t="shared" si="20"/>
        <v/>
      </c>
      <c r="R188" s="1" t="str">
        <f t="shared" si="21"/>
        <v/>
      </c>
      <c r="T188" s="1" t="str">
        <f t="shared" si="23"/>
        <v/>
      </c>
      <c r="U188" s="1" t="str">
        <f t="shared" si="24"/>
        <v/>
      </c>
      <c r="W188" s="8" t="str">
        <f t="shared" si="25"/>
        <v/>
      </c>
      <c r="X188" s="8" t="str">
        <f t="shared" si="26"/>
        <v/>
      </c>
    </row>
    <row r="189" spans="1:24">
      <c r="A189" s="4" t="s">
        <v>129</v>
      </c>
      <c r="B189" s="4">
        <v>1</v>
      </c>
      <c r="C189" s="1" cm="1">
        <f t="array" ref="C189">_xll.H($A189,25)/$B189</f>
        <v>-305.0000078735352</v>
      </c>
      <c r="D189" s="1" cm="1">
        <f t="array" ref="D189">_xll.S($A189,25)/$B189</f>
        <v>150.00000073242188</v>
      </c>
      <c r="E189" s="1" cm="1">
        <f t="array" ref="E189">_xll.CP($A189,25)/$B189</f>
        <v>100.00106412582467</v>
      </c>
      <c r="F189" s="8" t="e" cm="1">
        <f t="array" ref="F189">IF(_xll.DE(A189)&gt;0,_xll.MW(A189)/(602.2*_xll.DE(A189)),"")/$B189</f>
        <v>#VALUE!</v>
      </c>
      <c r="H189" s="4" t="s">
        <v>1751</v>
      </c>
      <c r="I189" s="1" t="e" cm="1">
        <f t="array" ref="I189">_xll.H($H189,25)/$B189</f>
        <v>#VALUE!</v>
      </c>
      <c r="J189" s="1" t="e" cm="1">
        <f t="array" ref="J189">_xll.S($H189,25)/$B189</f>
        <v>#VALUE!</v>
      </c>
      <c r="K189" s="1" t="e" cm="1">
        <f t="array" ref="K189">_xll.CP($H189,25)/$B189</f>
        <v>#VALUE!</v>
      </c>
      <c r="L189" s="8" t="e" cm="1">
        <f t="array" ref="L189">IF(_xll.DE(H189)&gt;0,_xll.MW(H189)/(602.2*_xll.DE(H189)),"")/$B189</f>
        <v>#VALUE!</v>
      </c>
      <c r="N189" s="1" t="str">
        <f t="shared" si="18"/>
        <v/>
      </c>
      <c r="O189" s="1" t="str">
        <f t="shared" si="19"/>
        <v/>
      </c>
      <c r="P189" s="4" t="str">
        <f t="shared" si="22"/>
        <v>WH3</v>
      </c>
      <c r="Q189" s="1" t="str">
        <f t="shared" si="20"/>
        <v/>
      </c>
      <c r="R189" s="1" t="str">
        <f t="shared" si="21"/>
        <v/>
      </c>
      <c r="T189" s="1" t="str">
        <f t="shared" si="23"/>
        <v/>
      </c>
      <c r="U189" s="1" t="str">
        <f t="shared" si="24"/>
        <v/>
      </c>
      <c r="W189" s="8" t="str">
        <f t="shared" si="25"/>
        <v/>
      </c>
      <c r="X189" s="8" t="str">
        <f t="shared" si="26"/>
        <v/>
      </c>
    </row>
    <row r="190" spans="1:24">
      <c r="A190" s="4" t="s">
        <v>375</v>
      </c>
      <c r="B190" s="4">
        <v>1</v>
      </c>
      <c r="C190" s="1" cm="1">
        <f t="array" ref="C190">_xll.H($A190,25)/$B190</f>
        <v>-746.40048425292969</v>
      </c>
      <c r="D190" s="1" cm="1">
        <f t="array" ref="D190">_xll.S($A190,25)/$B190</f>
        <v>112.968</v>
      </c>
      <c r="E190" s="1" cm="1">
        <f t="array" ref="E190">_xll.CP($A190,25)/$B190</f>
        <v>100.27121291793404</v>
      </c>
      <c r="F190" s="8" t="e" cm="1">
        <f t="array" ref="F190">IF(_xll.DE(A190)&gt;0,_xll.MW(A190)/(602.2*_xll.DE(A190)),"")/$B190</f>
        <v>#VALUE!</v>
      </c>
      <c r="H190" s="4" t="s">
        <v>1885</v>
      </c>
      <c r="I190" s="1" t="e" cm="1">
        <f t="array" ref="I190">_xll.H($H190,25)/$B190</f>
        <v>#VALUE!</v>
      </c>
      <c r="J190" s="1" t="e" cm="1">
        <f t="array" ref="J190">_xll.S($H190,25)/$B190</f>
        <v>#VALUE!</v>
      </c>
      <c r="K190" s="1" t="e" cm="1">
        <f t="array" ref="K190">_xll.CP($H190,25)/$B190</f>
        <v>#VALUE!</v>
      </c>
      <c r="L190" s="8" t="e" cm="1">
        <f t="array" ref="L190">IF(_xll.DE(H190)&gt;0,_xll.MW(H190)/(602.2*_xll.DE(H190)),"")/$B190</f>
        <v>#VALUE!</v>
      </c>
      <c r="N190" s="1" t="str">
        <f t="shared" si="18"/>
        <v/>
      </c>
      <c r="O190" s="1" t="str">
        <f t="shared" si="19"/>
        <v/>
      </c>
      <c r="P190" s="4" t="str">
        <f t="shared" si="22"/>
        <v>CaOH2</v>
      </c>
      <c r="Q190" s="1" t="str">
        <f t="shared" si="20"/>
        <v/>
      </c>
      <c r="R190" s="1" t="str">
        <f t="shared" si="21"/>
        <v/>
      </c>
      <c r="T190" s="1" t="str">
        <f t="shared" si="23"/>
        <v/>
      </c>
      <c r="U190" s="1" t="str">
        <f t="shared" si="24"/>
        <v/>
      </c>
      <c r="W190" s="8" t="str">
        <f t="shared" si="25"/>
        <v/>
      </c>
      <c r="X190" s="8" t="str">
        <f t="shared" si="26"/>
        <v/>
      </c>
    </row>
    <row r="191" spans="1:24">
      <c r="A191" s="4" t="s">
        <v>258</v>
      </c>
      <c r="B191" s="4">
        <v>1</v>
      </c>
      <c r="C191" s="1" cm="1">
        <f t="array" ref="C191">_xll.H($A191,25)/$B191</f>
        <v>-190.37200000000001</v>
      </c>
      <c r="D191" s="1" cm="1">
        <f t="array" ref="D191">_xll.S($A191,25)/$B191</f>
        <v>129.70399201965333</v>
      </c>
      <c r="E191" s="1" cm="1">
        <f t="array" ref="E191">_xll.CP($A191,25)/$B191</f>
        <v>101.4977286437294</v>
      </c>
      <c r="F191" s="8" t="e" cm="1">
        <f t="array" ref="F191">IF(_xll.DE(A191)&gt;0,_xll.MW(A191)/(602.2*_xll.DE(A191)),"")/$B191</f>
        <v>#VALUE!</v>
      </c>
      <c r="H191" s="4" t="s">
        <v>1886</v>
      </c>
      <c r="I191" s="1" t="e" cm="1">
        <f t="array" ref="I191">_xll.H($H191,25)/$B191</f>
        <v>#VALUE!</v>
      </c>
      <c r="J191" s="1" t="e" cm="1">
        <f t="array" ref="J191">_xll.S($H191,25)/$B191</f>
        <v>#VALUE!</v>
      </c>
      <c r="K191" s="1" t="e" cm="1">
        <f t="array" ref="K191">_xll.CP($H191,25)/$B191</f>
        <v>#VALUE!</v>
      </c>
      <c r="L191" s="8" t="e" cm="1">
        <f t="array" ref="L191">IF(_xll.DE(H191)&gt;0,_xll.MW(H191)/(602.2*_xll.DE(H191)),"")/$B191</f>
        <v>#VALUE!</v>
      </c>
      <c r="N191" s="1" t="str">
        <f t="shared" si="18"/>
        <v/>
      </c>
      <c r="O191" s="1" t="str">
        <f t="shared" si="19"/>
        <v/>
      </c>
      <c r="P191" s="4" t="str">
        <f t="shared" si="22"/>
        <v>OsH3</v>
      </c>
      <c r="Q191" s="1" t="str">
        <f t="shared" si="20"/>
        <v/>
      </c>
      <c r="R191" s="1" t="str">
        <f t="shared" si="21"/>
        <v/>
      </c>
      <c r="T191" s="1" t="str">
        <f t="shared" si="23"/>
        <v/>
      </c>
      <c r="U191" s="1" t="str">
        <f t="shared" si="24"/>
        <v/>
      </c>
      <c r="W191" s="8" t="str">
        <f t="shared" si="25"/>
        <v/>
      </c>
      <c r="X191" s="8" t="str">
        <f t="shared" si="26"/>
        <v/>
      </c>
    </row>
    <row r="192" spans="1:24">
      <c r="A192" s="4" t="s">
        <v>415</v>
      </c>
      <c r="B192" s="4">
        <v>1</v>
      </c>
      <c r="C192" s="1" cm="1">
        <f t="array" ref="C192">_xll.H($A192,25)/$B192</f>
        <v>-292.88</v>
      </c>
      <c r="D192" s="1" cm="1">
        <f t="array" ref="D192">_xll.S($A192,25)/$B192</f>
        <v>150.624</v>
      </c>
      <c r="E192" s="1" cm="1">
        <f t="array" ref="E192">_xll.CP($A192,25)/$B192</f>
        <v>102.23072927420463</v>
      </c>
      <c r="F192" s="8" t="e" cm="1">
        <f t="array" ref="F192">IF(_xll.DE(A192)&gt;0,_xll.MW(A192)/(602.2*_xll.DE(A192)),"")/$B192</f>
        <v>#VALUE!</v>
      </c>
      <c r="H192" s="4" t="s">
        <v>1887</v>
      </c>
      <c r="I192" s="1" t="e" cm="1">
        <f t="array" ref="I192">_xll.H($H192,25)/$B192</f>
        <v>#VALUE!</v>
      </c>
      <c r="J192" s="1" t="e" cm="1">
        <f t="array" ref="J192">_xll.S($H192,25)/$B192</f>
        <v>#VALUE!</v>
      </c>
      <c r="K192" s="1" t="e" cm="1">
        <f t="array" ref="K192">_xll.CP($H192,25)/$B192</f>
        <v>#VALUE!</v>
      </c>
      <c r="L192" s="8" t="e" cm="1">
        <f t="array" ref="L192">IF(_xll.DE(H192)&gt;0,_xll.MW(H192)/(602.2*_xll.DE(H192)),"")/$B192</f>
        <v>#VALUE!</v>
      </c>
      <c r="N192" s="1" t="str">
        <f t="shared" ref="N192:N255" si="27">IF(AND(ISNUMBER(D192),ISNUMBER(J192)),D192,"")</f>
        <v/>
      </c>
      <c r="O192" s="1" t="str">
        <f t="shared" ref="O192:O255" si="28">IF(AND(ISNUMBER(D192),ISNUMBER(J192)),J192,"")</f>
        <v/>
      </c>
      <c r="P192" s="4" t="str">
        <f t="shared" si="22"/>
        <v>TcH3</v>
      </c>
      <c r="Q192" s="1" t="str">
        <f t="shared" ref="Q192:Q255" si="29">IF(AND(ISNUMBER(C192),ISNUMBER(I192)),C192,"")</f>
        <v/>
      </c>
      <c r="R192" s="1" t="str">
        <f t="shared" ref="R192:R255" si="30">IF(AND(ISNUMBER(C192),ISNUMBER(I192)),I192,"")</f>
        <v/>
      </c>
      <c r="T192" s="1" t="str">
        <f t="shared" si="23"/>
        <v/>
      </c>
      <c r="U192" s="1" t="str">
        <f t="shared" si="24"/>
        <v/>
      </c>
      <c r="W192" s="8" t="str">
        <f t="shared" si="25"/>
        <v/>
      </c>
      <c r="X192" s="8" t="str">
        <f t="shared" si="26"/>
        <v/>
      </c>
    </row>
    <row r="193" spans="1:24">
      <c r="A193" s="4" t="s">
        <v>138</v>
      </c>
      <c r="B193" s="4">
        <v>1</v>
      </c>
      <c r="C193" s="1" cm="1">
        <f t="array" ref="C193">_xll.H($A193,25)/$B193</f>
        <v>-962.32</v>
      </c>
      <c r="D193" s="1" cm="1">
        <f t="array" ref="D193">_xll.S($A193,25)/$B193</f>
        <v>150.624</v>
      </c>
      <c r="E193" s="1" cm="1">
        <f t="array" ref="E193">_xll.CP($A193,25)/$B193</f>
        <v>103.11784801540297</v>
      </c>
      <c r="F193" s="8" t="e" cm="1">
        <f t="array" ref="F193">IF(_xll.DE(A193)&gt;0,_xll.MW(A193)/(602.2*_xll.DE(A193)),"")/$B193</f>
        <v>#VALUE!</v>
      </c>
      <c r="H193" s="4" t="s">
        <v>1888</v>
      </c>
      <c r="I193" s="1" t="e" cm="1">
        <f t="array" ref="I193">_xll.H($H193,25)/$B193</f>
        <v>#VALUE!</v>
      </c>
      <c r="J193" s="1" t="e" cm="1">
        <f t="array" ref="J193">_xll.S($H193,25)/$B193</f>
        <v>#VALUE!</v>
      </c>
      <c r="K193" s="1" t="e" cm="1">
        <f t="array" ref="K193">_xll.CP($H193,25)/$B193</f>
        <v>#VALUE!</v>
      </c>
      <c r="L193" s="8" t="e" cm="1">
        <f t="array" ref="L193">IF(_xll.DE(H193)&gt;0,_xll.MW(H193)/(602.2*_xll.DE(H193)),"")/$B193</f>
        <v>#VALUE!</v>
      </c>
      <c r="N193" s="1" t="str">
        <f t="shared" si="27"/>
        <v/>
      </c>
      <c r="O193" s="1" t="str">
        <f t="shared" si="28"/>
        <v/>
      </c>
      <c r="P193" s="4" t="str">
        <f t="shared" ref="P193:P256" si="31">H193</f>
        <v>ThH3</v>
      </c>
      <c r="Q193" s="1" t="str">
        <f t="shared" si="29"/>
        <v/>
      </c>
      <c r="R193" s="1" t="str">
        <f t="shared" si="30"/>
        <v/>
      </c>
      <c r="T193" s="1" t="str">
        <f t="shared" ref="T193:T256" si="32">IF(AND(ISNUMBER(E193),ISNUMBER(K193)),E193,"")</f>
        <v/>
      </c>
      <c r="U193" s="1" t="str">
        <f t="shared" ref="U193:U256" si="33">IF(AND(ISNUMBER(E193),ISNUMBER(K193)),K193,"")</f>
        <v/>
      </c>
      <c r="W193" s="8" t="str">
        <f t="shared" ref="W193:W256" si="34">IF(AND(ISNUMBER(F193),ISNUMBER(L193)),F193,"")</f>
        <v/>
      </c>
      <c r="X193" s="8" t="str">
        <f t="shared" ref="X193:X256" si="35">IF(AND(ISNUMBER(F193),ISNUMBER(L193)),L193,"")</f>
        <v/>
      </c>
    </row>
    <row r="194" spans="1:24">
      <c r="A194" s="4" t="s">
        <v>49</v>
      </c>
      <c r="B194" s="4">
        <v>1</v>
      </c>
      <c r="C194" s="1" cm="1">
        <f t="array" ref="C194">_xll.H($A194,25)/$B194</f>
        <v>-460.24</v>
      </c>
      <c r="D194" s="1" cm="1">
        <f t="array" ref="D194">_xll.S($A194,25)/$B194</f>
        <v>163.17600000000002</v>
      </c>
      <c r="E194" s="1" cm="1">
        <f t="array" ref="E194">_xll.CP($A194,25)/$B194</f>
        <v>103.21777423586808</v>
      </c>
      <c r="F194" s="8" t="e" cm="1">
        <f t="array" ref="F194">IF(_xll.DE(A194)&gt;0,_xll.MW(A194)/(602.2*_xll.DE(A194)),"")/$B194</f>
        <v>#VALUE!</v>
      </c>
      <c r="H194" s="4" t="s">
        <v>1889</v>
      </c>
      <c r="I194" s="1" t="e" cm="1">
        <f t="array" ref="I194">_xll.H($H194,25)/$B194</f>
        <v>#VALUE!</v>
      </c>
      <c r="J194" s="1" t="e" cm="1">
        <f t="array" ref="J194">_xll.S($H194,25)/$B194</f>
        <v>#VALUE!</v>
      </c>
      <c r="K194" s="1" t="e" cm="1">
        <f t="array" ref="K194">_xll.CP($H194,25)/$B194</f>
        <v>#VALUE!</v>
      </c>
      <c r="L194" s="8" t="e" cm="1">
        <f t="array" ref="L194">IF(_xll.DE(H194)&gt;0,_xll.MW(H194)/(602.2*_xll.DE(H194)),"")/$B194</f>
        <v>#VALUE!</v>
      </c>
      <c r="N194" s="1" t="str">
        <f t="shared" si="27"/>
        <v/>
      </c>
      <c r="O194" s="1" t="str">
        <f t="shared" si="28"/>
        <v/>
      </c>
      <c r="P194" s="4" t="str">
        <f t="shared" si="31"/>
        <v>MnH3</v>
      </c>
      <c r="Q194" s="1" t="str">
        <f t="shared" si="29"/>
        <v/>
      </c>
      <c r="R194" s="1" t="str">
        <f t="shared" si="30"/>
        <v/>
      </c>
      <c r="T194" s="1" t="str">
        <f t="shared" si="32"/>
        <v/>
      </c>
      <c r="U194" s="1" t="str">
        <f t="shared" si="33"/>
        <v/>
      </c>
      <c r="W194" s="8" t="str">
        <f t="shared" si="34"/>
        <v/>
      </c>
      <c r="X194" s="8" t="str">
        <f t="shared" si="35"/>
        <v/>
      </c>
    </row>
    <row r="195" spans="1:24">
      <c r="A195" s="4" t="s">
        <v>160</v>
      </c>
      <c r="B195" s="4">
        <v>1</v>
      </c>
      <c r="C195" s="1" cm="1">
        <f t="array" ref="C195">_xll.H($A195,25)/$B195</f>
        <v>-1020.8960000000001</v>
      </c>
      <c r="D195" s="1" cm="1">
        <f t="array" ref="D195">_xll.S($A195,25)/$B195</f>
        <v>158.99200000000002</v>
      </c>
      <c r="E195" s="1" cm="1">
        <f t="array" ref="E195">_xll.CP($A195,25)/$B195</f>
        <v>103.55559287420465</v>
      </c>
      <c r="F195" s="8" t="e" cm="1">
        <f t="array" ref="F195">IF(_xll.DE(A195)&gt;0,_xll.MW(A195)/(602.2*_xll.DE(A195)),"")/$B195</f>
        <v>#VALUE!</v>
      </c>
      <c r="H195" s="4" t="s">
        <v>1890</v>
      </c>
      <c r="I195" s="1" t="e" cm="1">
        <f t="array" ref="I195">_xll.H($H195,25)/$B195</f>
        <v>#VALUE!</v>
      </c>
      <c r="J195" s="1" t="e" cm="1">
        <f t="array" ref="J195">_xll.S($H195,25)/$B195</f>
        <v>#VALUE!</v>
      </c>
      <c r="K195" s="1" t="e" cm="1">
        <f t="array" ref="K195">_xll.CP($H195,25)/$B195</f>
        <v>#VALUE!</v>
      </c>
      <c r="L195" s="8" t="e" cm="1">
        <f t="array" ref="L195">IF(_xll.DE(H195)&gt;0,_xll.MW(H195)/(602.2*_xll.DE(H195)),"")/$B195</f>
        <v>#VALUE!</v>
      </c>
      <c r="N195" s="1" t="str">
        <f t="shared" si="27"/>
        <v/>
      </c>
      <c r="O195" s="1" t="str">
        <f t="shared" si="28"/>
        <v/>
      </c>
      <c r="P195" s="4" t="str">
        <f t="shared" si="31"/>
        <v>PaH3</v>
      </c>
      <c r="Q195" s="1" t="str">
        <f t="shared" si="29"/>
        <v/>
      </c>
      <c r="R195" s="1" t="str">
        <f t="shared" si="30"/>
        <v/>
      </c>
      <c r="T195" s="1" t="str">
        <f t="shared" si="32"/>
        <v/>
      </c>
      <c r="U195" s="1" t="str">
        <f t="shared" si="33"/>
        <v/>
      </c>
      <c r="W195" s="8" t="str">
        <f t="shared" si="34"/>
        <v/>
      </c>
      <c r="X195" s="8" t="str">
        <f t="shared" si="35"/>
        <v/>
      </c>
    </row>
    <row r="196" spans="1:24">
      <c r="A196" s="4" t="s">
        <v>201</v>
      </c>
      <c r="B196" s="4">
        <v>1</v>
      </c>
      <c r="C196" s="1" cm="1">
        <f t="array" ref="C196">_xll.H($A196,25)/$B196</f>
        <v>-1243.4839572753906</v>
      </c>
      <c r="D196" s="1" cm="1">
        <f t="array" ref="D196">_xll.S($A196,25)/$B196</f>
        <v>150.624</v>
      </c>
      <c r="E196" s="1" cm="1">
        <f t="array" ref="E196">_xll.CP($A196,25)/$B196</f>
        <v>107.80892056953007</v>
      </c>
      <c r="F196" s="8" t="e" cm="1">
        <f t="array" ref="F196">IF(_xll.DE(A196)&gt;0,_xll.MW(A196)/(602.2*_xll.DE(A196)),"")/$B196</f>
        <v>#VALUE!</v>
      </c>
      <c r="H196" s="4" t="s">
        <v>1752</v>
      </c>
      <c r="I196" s="1" t="e" cm="1">
        <f t="array" ref="I196">_xll.H($H196,25)/$B196</f>
        <v>#VALUE!</v>
      </c>
      <c r="J196" s="1" t="e" cm="1">
        <f t="array" ref="J196">_xll.S($H196,25)/$B196</f>
        <v>#VALUE!</v>
      </c>
      <c r="K196" s="1" t="e" cm="1">
        <f t="array" ref="K196">_xll.CP($H196,25)/$B196</f>
        <v>#VALUE!</v>
      </c>
      <c r="L196" s="8" t="e" cm="1">
        <f t="array" ref="L196">IF(_xll.DE(H196)&gt;0,_xll.MW(H196)/(602.2*_xll.DE(H196)),"")/$B196</f>
        <v>#VALUE!</v>
      </c>
      <c r="N196" s="1" t="str">
        <f t="shared" si="27"/>
        <v/>
      </c>
      <c r="O196" s="1" t="str">
        <f t="shared" si="28"/>
        <v/>
      </c>
      <c r="P196" s="4" t="str">
        <f t="shared" si="31"/>
        <v>UO2H2</v>
      </c>
      <c r="Q196" s="1" t="str">
        <f t="shared" si="29"/>
        <v/>
      </c>
      <c r="R196" s="1" t="str">
        <f t="shared" si="30"/>
        <v/>
      </c>
      <c r="T196" s="1" t="str">
        <f t="shared" si="32"/>
        <v/>
      </c>
      <c r="U196" s="1" t="str">
        <f t="shared" si="33"/>
        <v/>
      </c>
      <c r="W196" s="8" t="str">
        <f t="shared" si="34"/>
        <v/>
      </c>
      <c r="X196" s="8" t="str">
        <f t="shared" si="35"/>
        <v/>
      </c>
    </row>
    <row r="197" spans="1:24">
      <c r="A197" s="4" t="s">
        <v>159</v>
      </c>
      <c r="B197" s="4">
        <v>1</v>
      </c>
      <c r="C197" s="1" cm="1">
        <f t="array" ref="C197">_xll.H($A197,25)/$B197</f>
        <v>-616.00002343749998</v>
      </c>
      <c r="D197" s="1" cm="1">
        <f t="array" ref="D197">_xll.S($A197,25)/$B197</f>
        <v>163.79999926757813</v>
      </c>
      <c r="E197" s="1" cm="1">
        <f t="array" ref="E197">_xll.CP($A197,25)/$B197</f>
        <v>112.30063558788379</v>
      </c>
      <c r="F197" s="8" t="e" cm="1">
        <f t="array" ref="F197">IF(_xll.DE(A197)&gt;0,_xll.MW(A197)/(602.2*_xll.DE(A197)),"")/$B197</f>
        <v>#VALUE!</v>
      </c>
      <c r="H197" s="4" t="s">
        <v>1891</v>
      </c>
      <c r="I197" s="1" t="e" cm="1">
        <f t="array" ref="I197">_xll.H($H197,25)/$B197</f>
        <v>#VALUE!</v>
      </c>
      <c r="J197" s="1" t="e" cm="1">
        <f t="array" ref="J197">_xll.S($H197,25)/$B197</f>
        <v>#VALUE!</v>
      </c>
      <c r="K197" s="1" t="e" cm="1">
        <f t="array" ref="K197">_xll.CP($H197,25)/$B197</f>
        <v>#VALUE!</v>
      </c>
      <c r="L197" s="8" t="e" cm="1">
        <f t="array" ref="L197">IF(_xll.DE(H197)&gt;0,_xll.MW(H197)/(602.2*_xll.DE(H197)),"")/$B197</f>
        <v>#VALUE!</v>
      </c>
      <c r="N197" s="1" t="str">
        <f t="shared" si="27"/>
        <v/>
      </c>
      <c r="O197" s="1" t="str">
        <f t="shared" si="28"/>
        <v/>
      </c>
      <c r="P197" s="4" t="str">
        <f t="shared" si="31"/>
        <v>MoH3O</v>
      </c>
      <c r="Q197" s="1" t="str">
        <f t="shared" si="29"/>
        <v/>
      </c>
      <c r="R197" s="1" t="str">
        <f t="shared" si="30"/>
        <v/>
      </c>
      <c r="T197" s="1" t="str">
        <f t="shared" si="32"/>
        <v/>
      </c>
      <c r="U197" s="1" t="str">
        <f t="shared" si="33"/>
        <v/>
      </c>
      <c r="W197" s="8" t="str">
        <f t="shared" si="34"/>
        <v/>
      </c>
      <c r="X197" s="8" t="str">
        <f t="shared" si="35"/>
        <v/>
      </c>
    </row>
    <row r="198" spans="1:24">
      <c r="A198" s="4" t="s">
        <v>272</v>
      </c>
      <c r="B198" s="4">
        <v>1</v>
      </c>
      <c r="C198" s="1" cm="1">
        <f t="array" ref="C198">_xll.H($A198,25)/$B198</f>
        <v>-1052.9999770507814</v>
      </c>
      <c r="D198" s="1" cm="1">
        <f t="array" ref="D198">_xll.S($A198,25)/$B198</f>
        <v>169.94540887451171</v>
      </c>
      <c r="E198" s="1" cm="1">
        <f t="array" ref="E198">_xll.CP($A198,25)/$B198</f>
        <v>112.36125374077828</v>
      </c>
      <c r="F198" s="8" t="e" cm="1">
        <f t="array" ref="F198">IF(_xll.DE(A198)&gt;0,_xll.MW(A198)/(602.2*_xll.DE(A198)),"")/$B198</f>
        <v>#VALUE!</v>
      </c>
      <c r="H198" s="4" t="s">
        <v>1892</v>
      </c>
      <c r="I198" s="1" t="e" cm="1">
        <f t="array" ref="I198">_xll.H($H198,25)/$B198</f>
        <v>#VALUE!</v>
      </c>
      <c r="J198" s="1" t="e" cm="1">
        <f t="array" ref="J198">_xll.S($H198,25)/$B198</f>
        <v>#VALUE!</v>
      </c>
      <c r="K198" s="1" t="e" cm="1">
        <f t="array" ref="K198">_xll.CP($H198,25)/$B198</f>
        <v>#VALUE!</v>
      </c>
      <c r="L198" s="8" t="e" cm="1">
        <f t="array" ref="L198">IF(_xll.DE(H198)&gt;0,_xll.MW(H198)/(602.2*_xll.DE(H198)),"")/$B198</f>
        <v>#VALUE!</v>
      </c>
      <c r="N198" s="1" t="str">
        <f t="shared" si="27"/>
        <v/>
      </c>
      <c r="O198" s="1" t="str">
        <f t="shared" si="28"/>
        <v/>
      </c>
      <c r="P198" s="4" t="str">
        <f t="shared" si="31"/>
        <v>NaH*MgH2</v>
      </c>
      <c r="Q198" s="1" t="str">
        <f t="shared" si="29"/>
        <v/>
      </c>
      <c r="R198" s="1" t="str">
        <f t="shared" si="30"/>
        <v/>
      </c>
      <c r="T198" s="1" t="str">
        <f t="shared" si="32"/>
        <v/>
      </c>
      <c r="U198" s="1" t="str">
        <f t="shared" si="33"/>
        <v/>
      </c>
      <c r="W198" s="8" t="str">
        <f t="shared" si="34"/>
        <v/>
      </c>
      <c r="X198" s="8" t="str">
        <f t="shared" si="35"/>
        <v/>
      </c>
    </row>
    <row r="199" spans="1:24">
      <c r="A199" s="4" t="s">
        <v>245</v>
      </c>
      <c r="B199" s="4">
        <v>1</v>
      </c>
      <c r="C199" s="1" cm="1">
        <f t="array" ref="C199">_xll.H($A199,25)/$B199</f>
        <v>-221.19971212768556</v>
      </c>
      <c r="D199" s="1" cm="1">
        <f t="array" ref="D199">_xll.S($A199,25)/$B199</f>
        <v>153.30180532836914</v>
      </c>
      <c r="E199" s="1" cm="1">
        <f t="array" ref="E199">_xll.CP($A199,25)/$B199</f>
        <v>115.00140031433106</v>
      </c>
      <c r="F199" s="8" t="e" cm="1">
        <f t="array" ref="F199">IF(_xll.DE(A199)&gt;0,_xll.MW(A199)/(602.2*_xll.DE(A199)),"")/$B199</f>
        <v>#VALUE!</v>
      </c>
      <c r="H199" s="4" t="s">
        <v>1893</v>
      </c>
      <c r="I199" s="1" t="e" cm="1">
        <f t="array" ref="I199">_xll.H($H199,25)/$B199</f>
        <v>#VALUE!</v>
      </c>
      <c r="J199" s="1" t="e" cm="1">
        <f t="array" ref="J199">_xll.S($H199,25)/$B199</f>
        <v>#VALUE!</v>
      </c>
      <c r="K199" s="1" t="e" cm="1">
        <f t="array" ref="K199">_xll.CP($H199,25)/$B199</f>
        <v>#VALUE!</v>
      </c>
      <c r="L199" s="8" t="e" cm="1">
        <f t="array" ref="L199">IF(_xll.DE(H199)&gt;0,_xll.MW(H199)/(602.2*_xll.DE(H199)),"")/$B199</f>
        <v>#VALUE!</v>
      </c>
      <c r="N199" s="1" t="str">
        <f t="shared" si="27"/>
        <v/>
      </c>
      <c r="O199" s="1" t="str">
        <f t="shared" si="28"/>
        <v/>
      </c>
      <c r="P199" s="4" t="str">
        <f t="shared" si="31"/>
        <v>RuH3(A)</v>
      </c>
      <c r="Q199" s="1" t="str">
        <f t="shared" si="29"/>
        <v/>
      </c>
      <c r="R199" s="1" t="str">
        <f t="shared" si="30"/>
        <v/>
      </c>
      <c r="T199" s="1" t="str">
        <f t="shared" si="32"/>
        <v/>
      </c>
      <c r="U199" s="1" t="str">
        <f t="shared" si="33"/>
        <v/>
      </c>
      <c r="W199" s="8" t="str">
        <f t="shared" si="34"/>
        <v/>
      </c>
      <c r="X199" s="8" t="str">
        <f t="shared" si="35"/>
        <v/>
      </c>
    </row>
    <row r="200" spans="1:24">
      <c r="A200" s="4" t="s">
        <v>300</v>
      </c>
      <c r="B200" s="4">
        <v>1</v>
      </c>
      <c r="C200" s="1" cm="1">
        <f t="array" ref="C200">_xll.H($A200,25)/$B200</f>
        <v>-966.62951489257819</v>
      </c>
      <c r="D200" s="1" cm="1">
        <f t="array" ref="D200">_xll.S($A200,25)/$B200</f>
        <v>137.23500527954101</v>
      </c>
      <c r="E200" s="1" cm="1">
        <f t="array" ref="E200">_xll.CP($A200,25)/$B200</f>
        <v>115.26740083963561</v>
      </c>
      <c r="F200" s="8" t="e" cm="1">
        <f t="array" ref="F200">IF(_xll.DE(A200)&gt;0,_xll.MW(A200)/(602.2*_xll.DE(A200)),"")/$B200</f>
        <v>#VALUE!</v>
      </c>
      <c r="H200" s="4" t="s">
        <v>1894</v>
      </c>
      <c r="I200" s="1" t="e" cm="1">
        <f t="array" ref="I200">_xll.H($H200,25)/$B200</f>
        <v>#VALUE!</v>
      </c>
      <c r="J200" s="1" t="e" cm="1">
        <f t="array" ref="J200">_xll.S($H200,25)/$B200</f>
        <v>#VALUE!</v>
      </c>
      <c r="K200" s="1" t="e" cm="1">
        <f t="array" ref="K200">_xll.CP($H200,25)/$B200</f>
        <v>#VALUE!</v>
      </c>
      <c r="L200" s="8" t="e" cm="1">
        <f t="array" ref="L200">IF(_xll.DE(H200)&gt;0,_xll.MW(H200)/(602.2*_xll.DE(H200)),"")/$B200</f>
        <v>#VALUE!</v>
      </c>
      <c r="N200" s="1" t="str">
        <f t="shared" si="27"/>
        <v/>
      </c>
      <c r="O200" s="1" t="str">
        <f t="shared" si="28"/>
        <v/>
      </c>
      <c r="P200" s="4" t="str">
        <f t="shared" si="31"/>
        <v>MgH2*H2O</v>
      </c>
      <c r="Q200" s="1" t="str">
        <f t="shared" si="29"/>
        <v/>
      </c>
      <c r="R200" s="1" t="str">
        <f t="shared" si="30"/>
        <v/>
      </c>
      <c r="T200" s="1" t="str">
        <f t="shared" si="32"/>
        <v/>
      </c>
      <c r="U200" s="1" t="str">
        <f t="shared" si="33"/>
        <v/>
      </c>
      <c r="W200" s="8" t="str">
        <f t="shared" si="34"/>
        <v/>
      </c>
      <c r="X200" s="8" t="str">
        <f t="shared" si="35"/>
        <v/>
      </c>
    </row>
    <row r="201" spans="1:24">
      <c r="A201" s="4" t="s">
        <v>128</v>
      </c>
      <c r="B201" s="4">
        <v>1</v>
      </c>
      <c r="C201" s="1" cm="1">
        <f t="array" ref="C201">_xll.H($A201,25)/$B201</f>
        <v>-1140.000056640625</v>
      </c>
      <c r="D201" s="1" cm="1">
        <f t="array" ref="D201">_xll.S($A201,25)/$B201</f>
        <v>170.69999853515625</v>
      </c>
      <c r="E201" s="1" cm="1">
        <f t="array" ref="E201">_xll.CP($A201,25)/$B201</f>
        <v>116.93482601325259</v>
      </c>
      <c r="F201" s="8" t="e" cm="1">
        <f t="array" ref="F201">IF(_xll.DE(A201)&gt;0,_xll.MW(A201)/(602.2*_xll.DE(A201)),"")/$B201</f>
        <v>#VALUE!</v>
      </c>
      <c r="H201" s="4" t="s">
        <v>1753</v>
      </c>
      <c r="I201" s="1" t="e" cm="1">
        <f t="array" ref="I201">_xll.H($H201,25)/$B201</f>
        <v>#VALUE!</v>
      </c>
      <c r="J201" s="1" t="e" cm="1">
        <f t="array" ref="J201">_xll.S($H201,25)/$B201</f>
        <v>#VALUE!</v>
      </c>
      <c r="K201" s="1" t="e" cm="1">
        <f t="array" ref="K201">_xll.CP($H201,25)/$B201</f>
        <v>#VALUE!</v>
      </c>
      <c r="L201" s="8" t="e" cm="1">
        <f t="array" ref="L201">IF(_xll.DE(H201)&gt;0,_xll.MW(H201)/(602.2*_xll.DE(H201)),"")/$B201</f>
        <v>#VALUE!</v>
      </c>
      <c r="N201" s="1" t="str">
        <f t="shared" si="27"/>
        <v/>
      </c>
      <c r="O201" s="1" t="str">
        <f t="shared" si="28"/>
        <v/>
      </c>
      <c r="P201" s="4" t="str">
        <f t="shared" si="31"/>
        <v>UOH3</v>
      </c>
      <c r="Q201" s="1" t="str">
        <f t="shared" si="29"/>
        <v/>
      </c>
      <c r="R201" s="1" t="str">
        <f t="shared" si="30"/>
        <v/>
      </c>
      <c r="T201" s="1" t="str">
        <f t="shared" si="32"/>
        <v/>
      </c>
      <c r="U201" s="1" t="str">
        <f t="shared" si="33"/>
        <v/>
      </c>
      <c r="W201" s="8" t="str">
        <f t="shared" si="34"/>
        <v/>
      </c>
      <c r="X201" s="8" t="str">
        <f t="shared" si="35"/>
        <v/>
      </c>
    </row>
    <row r="202" spans="1:24">
      <c r="A202" s="4" t="s">
        <v>241</v>
      </c>
      <c r="B202" s="4">
        <v>1</v>
      </c>
      <c r="C202" s="1" cm="1">
        <f t="array" ref="C202">_xll.H($A202,25)/$B202</f>
        <v>-943.40830212402352</v>
      </c>
      <c r="D202" s="1" cm="1">
        <f t="array" ref="D202">_xll.S($A202,25)/$B202</f>
        <v>212.12880319213869</v>
      </c>
      <c r="E202" s="1" cm="1">
        <f t="array" ref="E202">_xll.CP($A202,25)/$B202</f>
        <v>117.57039361572267</v>
      </c>
      <c r="F202" s="8" t="e" cm="1">
        <f t="array" ref="F202">IF(_xll.DE(A202)&gt;0,_xll.MW(A202)/(602.2*_xll.DE(A202)),"")/$B202</f>
        <v>#VALUE!</v>
      </c>
      <c r="H202" s="4" t="s">
        <v>1895</v>
      </c>
      <c r="I202" s="1" t="e" cm="1">
        <f t="array" ref="I202">_xll.H($H202,25)/$B202</f>
        <v>#VALUE!</v>
      </c>
      <c r="J202" s="1" t="e" cm="1">
        <f t="array" ref="J202">_xll.S($H202,25)/$B202</f>
        <v>#VALUE!</v>
      </c>
      <c r="K202" s="1" t="e" cm="1">
        <f t="array" ref="K202">_xll.CP($H202,25)/$B202</f>
        <v>#VALUE!</v>
      </c>
      <c r="L202" s="8" t="e" cm="1">
        <f t="array" ref="L202">IF(_xll.DE(H202)&gt;0,_xll.MW(H202)/(602.2*_xll.DE(H202)),"")/$B202</f>
        <v>#VALUE!</v>
      </c>
      <c r="N202" s="1" t="str">
        <f t="shared" si="27"/>
        <v/>
      </c>
      <c r="O202" s="1" t="str">
        <f t="shared" si="28"/>
        <v/>
      </c>
      <c r="P202" s="4" t="str">
        <f t="shared" si="31"/>
        <v>RbMnH3</v>
      </c>
      <c r="Q202" s="1" t="str">
        <f t="shared" si="29"/>
        <v/>
      </c>
      <c r="R202" s="1" t="str">
        <f t="shared" si="30"/>
        <v/>
      </c>
      <c r="T202" s="1" t="str">
        <f t="shared" si="32"/>
        <v/>
      </c>
      <c r="U202" s="1" t="str">
        <f t="shared" si="33"/>
        <v/>
      </c>
      <c r="W202" s="8" t="str">
        <f t="shared" si="34"/>
        <v/>
      </c>
      <c r="X202" s="8" t="str">
        <f t="shared" si="35"/>
        <v/>
      </c>
    </row>
    <row r="203" spans="1:24">
      <c r="A203" s="1" t="s">
        <v>341</v>
      </c>
      <c r="B203" s="4">
        <v>1</v>
      </c>
      <c r="C203" s="1" cm="1">
        <f t="array" ref="C203">_xll.H($A203,25)/$B203</f>
        <v>-1164.8260852050782</v>
      </c>
      <c r="D203" s="1" cm="1">
        <f t="array" ref="D203">_xll.S($A203,25)/$B203</f>
        <v>167.36</v>
      </c>
      <c r="E203" s="1" cm="1">
        <f t="array" ref="E203">_xll.CP($A203,25)/$B203</f>
        <v>117.98880319213868</v>
      </c>
      <c r="F203" s="8" t="e" cm="1">
        <f t="array" ref="F203">IF(_xll.DE(A203)&gt;0,_xll.MW(A203)/(602.2*_xll.DE(A203)),"")/$B203</f>
        <v>#VALUE!</v>
      </c>
      <c r="H203" s="1" t="s">
        <v>1754</v>
      </c>
      <c r="I203" s="1" t="e" cm="1">
        <f t="array" ref="I203">_xll.H($H203,25)/$B203</f>
        <v>#VALUE!</v>
      </c>
      <c r="J203" s="1" t="e" cm="1">
        <f t="array" ref="J203">_xll.S($H203,25)/$B203</f>
        <v>#VALUE!</v>
      </c>
      <c r="K203" s="1" t="e" cm="1">
        <f t="array" ref="K203">_xll.CP($H203,25)/$B203</f>
        <v>#VALUE!</v>
      </c>
      <c r="L203" s="8" t="e" cm="1">
        <f t="array" ref="L203">IF(_xll.DE(H203)&gt;0,_xll.MW(H203)/(602.2*_xll.DE(H203)),"")/$B203</f>
        <v>#VALUE!</v>
      </c>
      <c r="N203" s="1" t="str">
        <f t="shared" si="27"/>
        <v/>
      </c>
      <c r="O203" s="1" t="str">
        <f t="shared" si="28"/>
        <v/>
      </c>
      <c r="P203" s="4" t="str">
        <f t="shared" si="31"/>
        <v>BaH2*H2O</v>
      </c>
      <c r="Q203" s="1" t="str">
        <f t="shared" si="29"/>
        <v/>
      </c>
      <c r="R203" s="1" t="str">
        <f t="shared" si="30"/>
        <v/>
      </c>
      <c r="T203" s="1" t="str">
        <f t="shared" si="32"/>
        <v/>
      </c>
      <c r="U203" s="1" t="str">
        <f t="shared" si="33"/>
        <v/>
      </c>
      <c r="W203" s="8" t="str">
        <f t="shared" si="34"/>
        <v/>
      </c>
      <c r="X203" s="8" t="str">
        <f t="shared" si="35"/>
        <v/>
      </c>
    </row>
    <row r="204" spans="1:24">
      <c r="A204" s="4" t="s">
        <v>196</v>
      </c>
      <c r="B204" s="4">
        <v>1</v>
      </c>
      <c r="C204" s="1" cm="1">
        <f t="array" ref="C204">_xll.H($A204,25)/$B204</f>
        <v>-1243.0000290527344</v>
      </c>
      <c r="D204" s="1" cm="1">
        <f t="array" ref="D204">_xll.S($A204,25)/$B204</f>
        <v>162.79999798583984</v>
      </c>
      <c r="E204" s="1" cm="1">
        <f t="array" ref="E204">_xll.CP($A204,25)/$B204</f>
        <v>118.80000543212891</v>
      </c>
      <c r="F204" s="8" t="e" cm="1">
        <f t="array" ref="F204">IF(_xll.DE(A204)&gt;0,_xll.MW(A204)/(602.2*_xll.DE(A204)),"")/$B204</f>
        <v>#VALUE!</v>
      </c>
      <c r="H204" s="4" t="s">
        <v>1896</v>
      </c>
      <c r="I204" s="1" t="e" cm="1">
        <f t="array" ref="I204">_xll.H($H204,25)/$B204</f>
        <v>#VALUE!</v>
      </c>
      <c r="J204" s="1" t="e" cm="1">
        <f t="array" ref="J204">_xll.S($H204,25)/$B204</f>
        <v>#VALUE!</v>
      </c>
      <c r="K204" s="1" t="e" cm="1">
        <f t="array" ref="K204">_xll.CP($H204,25)/$B204</f>
        <v>#VALUE!</v>
      </c>
      <c r="L204" s="8" t="e" cm="1">
        <f t="array" ref="L204">IF(_xll.DE(H204)&gt;0,_xll.MW(H204)/(602.2*_xll.DE(H204)),"")/$B204</f>
        <v>#VALUE!</v>
      </c>
      <c r="N204" s="1" t="str">
        <f t="shared" si="27"/>
        <v/>
      </c>
      <c r="O204" s="1" t="str">
        <f t="shared" si="28"/>
        <v/>
      </c>
      <c r="P204" s="4" t="str">
        <f t="shared" si="31"/>
        <v>UH3F</v>
      </c>
      <c r="Q204" s="1" t="str">
        <f t="shared" si="29"/>
        <v/>
      </c>
      <c r="R204" s="1" t="str">
        <f t="shared" si="30"/>
        <v/>
      </c>
      <c r="T204" s="1" t="str">
        <f t="shared" si="32"/>
        <v/>
      </c>
      <c r="U204" s="1" t="str">
        <f t="shared" si="33"/>
        <v/>
      </c>
      <c r="W204" s="8" t="str">
        <f t="shared" si="34"/>
        <v/>
      </c>
      <c r="X204" s="8" t="str">
        <f t="shared" si="35"/>
        <v/>
      </c>
    </row>
    <row r="205" spans="1:24">
      <c r="A205" s="4" t="s">
        <v>224</v>
      </c>
      <c r="B205" s="4">
        <v>1</v>
      </c>
      <c r="C205" s="1" cm="1">
        <f t="array" ref="C205">_xll.H($A205,25)/$B205</f>
        <v>-1466.0000275878906</v>
      </c>
      <c r="D205" s="1" cm="1">
        <f t="array" ref="D205">_xll.S($A205,25)/$B205</f>
        <v>174.10000927734376</v>
      </c>
      <c r="E205" s="1" cm="1">
        <f t="array" ref="E205">_xll.CP($A205,25)/$B205</f>
        <v>119.69999700927735</v>
      </c>
      <c r="F205" s="8" t="e" cm="1">
        <f t="array" ref="F205">IF(_xll.DE(A205)&gt;0,_xll.MW(A205)/(602.2*_xll.DE(A205)),"")/$B205</f>
        <v>#VALUE!</v>
      </c>
      <c r="H205" s="4" t="s">
        <v>1897</v>
      </c>
      <c r="I205" s="1" t="e" cm="1">
        <f t="array" ref="I205">_xll.H($H205,25)/$B205</f>
        <v>#VALUE!</v>
      </c>
      <c r="J205" s="1" t="e" cm="1">
        <f t="array" ref="J205">_xll.S($H205,25)/$B205</f>
        <v>#VALUE!</v>
      </c>
      <c r="K205" s="1" t="e" cm="1">
        <f t="array" ref="K205">_xll.CP($H205,25)/$B205</f>
        <v>#VALUE!</v>
      </c>
      <c r="L205" s="8" t="e" cm="1">
        <f t="array" ref="L205">IF(_xll.DE(H205)&gt;0,_xll.MW(H205)/(602.2*_xll.DE(H205)),"")/$B205</f>
        <v>#VALUE!</v>
      </c>
      <c r="N205" s="1" t="str">
        <f t="shared" si="27"/>
        <v/>
      </c>
      <c r="O205" s="1" t="str">
        <f t="shared" si="28"/>
        <v/>
      </c>
      <c r="P205" s="4" t="str">
        <f t="shared" si="31"/>
        <v>UH2F2</v>
      </c>
      <c r="Q205" s="1" t="str">
        <f t="shared" si="29"/>
        <v/>
      </c>
      <c r="R205" s="1" t="str">
        <f t="shared" si="30"/>
        <v/>
      </c>
      <c r="T205" s="1" t="str">
        <f t="shared" si="32"/>
        <v/>
      </c>
      <c r="U205" s="1" t="str">
        <f t="shared" si="33"/>
        <v/>
      </c>
      <c r="W205" s="8" t="str">
        <f t="shared" si="34"/>
        <v/>
      </c>
      <c r="X205" s="8" t="str">
        <f t="shared" si="35"/>
        <v/>
      </c>
    </row>
    <row r="206" spans="1:24">
      <c r="A206" s="4" t="s">
        <v>228</v>
      </c>
      <c r="B206" s="4">
        <v>1</v>
      </c>
      <c r="C206" s="1" cm="1">
        <f t="array" ref="C206">_xll.H($A206,25)/$B206</f>
        <v>-951.70001000976561</v>
      </c>
      <c r="D206" s="1" cm="1">
        <f t="array" ref="D206">_xll.S($A206,25)/$B206</f>
        <v>139.10001229858398</v>
      </c>
      <c r="E206" s="1" cm="1">
        <f t="array" ref="E206">_xll.CP($A206,25)/$B206</f>
        <v>119.82000210785596</v>
      </c>
      <c r="F206" s="8" t="e" cm="1">
        <f t="array" ref="F206">IF(_xll.DE(A206)&gt;0,_xll.MW(A206)/(602.2*_xll.DE(A206)),"")/$B206</f>
        <v>#VALUE!</v>
      </c>
      <c r="H206" s="4" t="s">
        <v>1898</v>
      </c>
      <c r="I206" s="1" t="e" cm="1">
        <f t="array" ref="I206">_xll.H($H206,25)/$B206</f>
        <v>#VALUE!</v>
      </c>
      <c r="J206" s="1" t="e" cm="1">
        <f t="array" ref="J206">_xll.S($H206,25)/$B206</f>
        <v>#VALUE!</v>
      </c>
      <c r="K206" s="1" t="e" cm="1">
        <f t="array" ref="K206">_xll.CP($H206,25)/$B206</f>
        <v>#VALUE!</v>
      </c>
      <c r="L206" s="8" t="e" cm="1">
        <f t="array" ref="L206">IF(_xll.DE(H206)&gt;0,_xll.MW(H206)/(602.2*_xll.DE(H206)),"")/$B206</f>
        <v>#VALUE!</v>
      </c>
      <c r="N206" s="1" t="str">
        <f t="shared" si="27"/>
        <v/>
      </c>
      <c r="O206" s="1" t="str">
        <f t="shared" si="28"/>
        <v/>
      </c>
      <c r="P206" s="4" t="str">
        <f t="shared" si="31"/>
        <v>TaOH3</v>
      </c>
      <c r="Q206" s="1" t="str">
        <f t="shared" si="29"/>
        <v/>
      </c>
      <c r="R206" s="1" t="str">
        <f t="shared" si="30"/>
        <v/>
      </c>
      <c r="T206" s="1" t="str">
        <f t="shared" si="32"/>
        <v/>
      </c>
      <c r="U206" s="1" t="str">
        <f t="shared" si="33"/>
        <v/>
      </c>
      <c r="W206" s="8" t="str">
        <f t="shared" si="34"/>
        <v/>
      </c>
      <c r="X206" s="8" t="str">
        <f t="shared" si="35"/>
        <v/>
      </c>
    </row>
    <row r="207" spans="1:24">
      <c r="A207" s="4" t="s">
        <v>145</v>
      </c>
      <c r="B207" s="4">
        <v>1</v>
      </c>
      <c r="C207" s="1" cm="1">
        <f t="array" ref="C207">_xll.H($A207,25)/$B207</f>
        <v>-707.51442553710945</v>
      </c>
      <c r="D207" s="1" cm="1">
        <f t="array" ref="D207">_xll.S($A207,25)/$B207</f>
        <v>192.464</v>
      </c>
      <c r="E207" s="1" cm="1">
        <f t="array" ref="E207">_xll.CP($A207,25)/$B207</f>
        <v>119.82049866235174</v>
      </c>
      <c r="F207" s="8" t="e" cm="1">
        <f t="array" ref="F207">IF(_xll.DE(A207)&gt;0,_xll.MW(A207)/(602.2*_xll.DE(A207)),"")/$B207</f>
        <v>#VALUE!</v>
      </c>
      <c r="H207" s="4" t="s">
        <v>1899</v>
      </c>
      <c r="I207" s="1" t="e" cm="1">
        <f t="array" ref="I207">_xll.H($H207,25)/$B207</f>
        <v>#VALUE!</v>
      </c>
      <c r="J207" s="1" t="e" cm="1">
        <f t="array" ref="J207">_xll.S($H207,25)/$B207</f>
        <v>#VALUE!</v>
      </c>
      <c r="K207" s="1" t="e" cm="1">
        <f t="array" ref="K207">_xll.CP($H207,25)/$B207</f>
        <v>#VALUE!</v>
      </c>
      <c r="L207" s="8" t="e" cm="1">
        <f t="array" ref="L207">IF(_xll.DE(H207)&gt;0,_xll.MW(H207)/(602.2*_xll.DE(H207)),"")/$B207</f>
        <v>#VALUE!</v>
      </c>
      <c r="N207" s="1" t="str">
        <f t="shared" si="27"/>
        <v/>
      </c>
      <c r="O207" s="1" t="str">
        <f t="shared" si="28"/>
        <v/>
      </c>
      <c r="P207" s="4" t="str">
        <f t="shared" si="31"/>
        <v>TaH4</v>
      </c>
      <c r="Q207" s="1" t="str">
        <f t="shared" si="29"/>
        <v/>
      </c>
      <c r="R207" s="1" t="str">
        <f t="shared" si="30"/>
        <v/>
      </c>
      <c r="T207" s="1" t="str">
        <f t="shared" si="32"/>
        <v/>
      </c>
      <c r="U207" s="1" t="str">
        <f t="shared" si="33"/>
        <v/>
      </c>
      <c r="W207" s="8" t="str">
        <f t="shared" si="34"/>
        <v/>
      </c>
      <c r="X207" s="8" t="str">
        <f t="shared" si="35"/>
        <v/>
      </c>
    </row>
    <row r="208" spans="1:24">
      <c r="A208" s="4" t="s">
        <v>127</v>
      </c>
      <c r="B208" s="4">
        <v>1</v>
      </c>
      <c r="C208" s="1" cm="1">
        <f t="array" ref="C208">_xll.H($A208,25)/$B208</f>
        <v>-685.99998547363282</v>
      </c>
      <c r="D208" s="1" cm="1">
        <f t="array" ref="D208">_xll.S($A208,25)/$B208</f>
        <v>183.99999642944337</v>
      </c>
      <c r="E208" s="1" cm="1">
        <f t="array" ref="E208">_xll.CP($A208,25)/$B208</f>
        <v>120.00064989509433</v>
      </c>
      <c r="F208" s="8" t="e" cm="1">
        <f t="array" ref="F208">IF(_xll.DE(A208)&gt;0,_xll.MW(A208)/(602.2*_xll.DE(A208)),"")/$B208</f>
        <v>#VALUE!</v>
      </c>
      <c r="H208" s="4" t="s">
        <v>1900</v>
      </c>
      <c r="I208" s="1" t="e" cm="1">
        <f t="array" ref="I208">_xll.H($H208,25)/$B208</f>
        <v>#VALUE!</v>
      </c>
      <c r="J208" s="1" t="e" cm="1">
        <f t="array" ref="J208">_xll.S($H208,25)/$B208</f>
        <v>#VALUE!</v>
      </c>
      <c r="K208" s="1" t="e" cm="1">
        <f t="array" ref="K208">_xll.CP($H208,25)/$B208</f>
        <v>#VALUE!</v>
      </c>
      <c r="L208" s="8" t="e" cm="1">
        <f t="array" ref="L208">IF(_xll.DE(H208)&gt;0,_xll.MW(H208)/(602.2*_xll.DE(H208)),"")/$B208</f>
        <v>#VALUE!</v>
      </c>
      <c r="N208" s="1" t="str">
        <f t="shared" si="27"/>
        <v/>
      </c>
      <c r="O208" s="1" t="str">
        <f t="shared" si="28"/>
        <v/>
      </c>
      <c r="P208" s="4" t="str">
        <f t="shared" si="31"/>
        <v>WH3O</v>
      </c>
      <c r="Q208" s="1" t="str">
        <f t="shared" si="29"/>
        <v/>
      </c>
      <c r="R208" s="1" t="str">
        <f t="shared" si="30"/>
        <v/>
      </c>
      <c r="T208" s="1" t="str">
        <f t="shared" si="32"/>
        <v/>
      </c>
      <c r="U208" s="1" t="str">
        <f t="shared" si="33"/>
        <v/>
      </c>
      <c r="W208" s="8" t="str">
        <f t="shared" si="34"/>
        <v/>
      </c>
      <c r="X208" s="8" t="str">
        <f t="shared" si="35"/>
        <v/>
      </c>
    </row>
    <row r="209" spans="1:24">
      <c r="A209" s="4" t="s">
        <v>99</v>
      </c>
      <c r="B209" s="4">
        <v>1</v>
      </c>
      <c r="C209" s="1" cm="1">
        <f t="array" ref="C209">_xll.H($A209,25)/$B209</f>
        <v>-1136.7929787597657</v>
      </c>
      <c r="D209" s="1" cm="1">
        <f t="array" ref="D209">_xll.S($A209,25)/$B209</f>
        <v>120.08080319213867</v>
      </c>
      <c r="E209" s="1" cm="1">
        <f t="array" ref="E209">_xll.CP($A209,25)/$B209</f>
        <v>120.10170372009277</v>
      </c>
      <c r="F209" s="8" t="e" cm="1">
        <f t="array" ref="F209">IF(_xll.DE(A209)&gt;0,_xll.MW(A209)/(602.2*_xll.DE(A209)),"")/$B209</f>
        <v>#VALUE!</v>
      </c>
      <c r="H209" s="4" t="s">
        <v>1755</v>
      </c>
      <c r="I209" s="1" t="e" cm="1">
        <f t="array" ref="I209">_xll.H($H209,25)/$B209</f>
        <v>#VALUE!</v>
      </c>
      <c r="J209" s="1" t="e" cm="1">
        <f t="array" ref="J209">_xll.S($H209,25)/$B209</f>
        <v>#VALUE!</v>
      </c>
      <c r="K209" s="1" t="e" cm="1">
        <f t="array" ref="K209">_xll.CP($H209,25)/$B209</f>
        <v>#VALUE!</v>
      </c>
      <c r="L209" s="8" t="e" cm="1">
        <f t="array" ref="L209">IF(_xll.DE(H209)&gt;0,_xll.MW(H209)/(602.2*_xll.DE(H209)),"")/$B209</f>
        <v>#VALUE!</v>
      </c>
      <c r="N209" s="1" t="str">
        <f t="shared" si="27"/>
        <v/>
      </c>
      <c r="O209" s="1" t="str">
        <f t="shared" si="28"/>
        <v/>
      </c>
      <c r="P209" s="4" t="str">
        <f t="shared" si="31"/>
        <v>SrH2*H2O</v>
      </c>
      <c r="Q209" s="1" t="str">
        <f t="shared" si="29"/>
        <v/>
      </c>
      <c r="R209" s="1" t="str">
        <f t="shared" si="30"/>
        <v/>
      </c>
      <c r="T209" s="1" t="str">
        <f t="shared" si="32"/>
        <v/>
      </c>
      <c r="U209" s="1" t="str">
        <f t="shared" si="33"/>
        <v/>
      </c>
      <c r="W209" s="8" t="str">
        <f t="shared" si="34"/>
        <v/>
      </c>
      <c r="X209" s="8" t="str">
        <f t="shared" si="35"/>
        <v/>
      </c>
    </row>
    <row r="210" spans="1:24">
      <c r="A210" s="1" t="s">
        <v>288</v>
      </c>
      <c r="B210" s="4">
        <v>1</v>
      </c>
      <c r="C210" s="1" cm="1">
        <f t="array" ref="C210">_xll.H($A210,25)/$B210</f>
        <v>-990.3527872314454</v>
      </c>
      <c r="D210" s="1" cm="1">
        <f t="array" ref="D210">_xll.S($A210,25)/$B210</f>
        <v>190.6648946838379</v>
      </c>
      <c r="E210" s="1" cm="1">
        <f t="array" ref="E210">_xll.CP($A210,25)/$B210</f>
        <v>120.47119838979907</v>
      </c>
      <c r="F210" s="8" t="e" cm="1">
        <f t="array" ref="F210">IF(_xll.DE(A210)&gt;0,_xll.MW(A210)/(602.2*_xll.DE(A210)),"")/$B210</f>
        <v>#VALUE!</v>
      </c>
      <c r="H210" s="1" t="s">
        <v>1756</v>
      </c>
      <c r="I210" s="1" t="e" cm="1">
        <f t="array" ref="I210">_xll.H($H210,25)/$B210</f>
        <v>#VALUE!</v>
      </c>
      <c r="J210" s="1" t="e" cm="1">
        <f t="array" ref="J210">_xll.S($H210,25)/$B210</f>
        <v>#VALUE!</v>
      </c>
      <c r="K210" s="1" t="e" cm="1">
        <f t="array" ref="K210">_xll.CP($H210,25)/$B210</f>
        <v>#VALUE!</v>
      </c>
      <c r="L210" s="8" t="e" cm="1">
        <f t="array" ref="L210">IF(_xll.DE(H210)&gt;0,_xll.MW(H210)/(602.2*_xll.DE(H210)),"")/$B210</f>
        <v>#VALUE!</v>
      </c>
      <c r="N210" s="1" t="str">
        <f t="shared" si="27"/>
        <v/>
      </c>
      <c r="O210" s="1" t="str">
        <f t="shared" si="28"/>
        <v/>
      </c>
      <c r="P210" s="4" t="str">
        <f t="shared" si="31"/>
        <v>HfH4</v>
      </c>
      <c r="Q210" s="1" t="str">
        <f t="shared" si="29"/>
        <v/>
      </c>
      <c r="R210" s="1" t="str">
        <f t="shared" si="30"/>
        <v/>
      </c>
      <c r="T210" s="1" t="str">
        <f t="shared" si="32"/>
        <v/>
      </c>
      <c r="U210" s="1" t="str">
        <f t="shared" si="33"/>
        <v/>
      </c>
      <c r="W210" s="8" t="str">
        <f t="shared" si="34"/>
        <v/>
      </c>
      <c r="X210" s="8" t="str">
        <f t="shared" si="35"/>
        <v/>
      </c>
    </row>
    <row r="211" spans="1:24">
      <c r="A211" s="4" t="s">
        <v>221</v>
      </c>
      <c r="B211" s="4">
        <v>1</v>
      </c>
      <c r="C211" s="1" cm="1">
        <f t="array" ref="C211">_xll.H($A211,25)/$B211</f>
        <v>-1690.000059326172</v>
      </c>
      <c r="D211" s="1" cm="1">
        <f t="array" ref="D211">_xll.S($A211,25)/$B211</f>
        <v>185.39998864746096</v>
      </c>
      <c r="E211" s="1" cm="1">
        <f t="array" ref="E211">_xll.CP($A211,25)/$B211</f>
        <v>120.90000173950196</v>
      </c>
      <c r="F211" s="8" t="e" cm="1">
        <f t="array" ref="F211">IF(_xll.DE(A211)&gt;0,_xll.MW(A211)/(602.2*_xll.DE(A211)),"")/$B211</f>
        <v>#VALUE!</v>
      </c>
      <c r="H211" s="4" t="s">
        <v>1901</v>
      </c>
      <c r="I211" s="1" t="e" cm="1">
        <f t="array" ref="I211">_xll.H($H211,25)/$B211</f>
        <v>#VALUE!</v>
      </c>
      <c r="J211" s="1" t="e" cm="1">
        <f t="array" ref="J211">_xll.S($H211,25)/$B211</f>
        <v>#VALUE!</v>
      </c>
      <c r="K211" s="1" t="e" cm="1">
        <f t="array" ref="K211">_xll.CP($H211,25)/$B211</f>
        <v>#VALUE!</v>
      </c>
      <c r="L211" s="8" t="e" cm="1">
        <f t="array" ref="L211">IF(_xll.DE(H211)&gt;0,_xll.MW(H211)/(602.2*_xll.DE(H211)),"")/$B211</f>
        <v>#VALUE!</v>
      </c>
      <c r="N211" s="1" t="str">
        <f t="shared" si="27"/>
        <v/>
      </c>
      <c r="O211" s="1" t="str">
        <f t="shared" si="28"/>
        <v/>
      </c>
      <c r="P211" s="4" t="str">
        <f t="shared" si="31"/>
        <v>UHF3</v>
      </c>
      <c r="Q211" s="1" t="str">
        <f t="shared" si="29"/>
        <v/>
      </c>
      <c r="R211" s="1" t="str">
        <f t="shared" si="30"/>
        <v/>
      </c>
      <c r="T211" s="1" t="str">
        <f t="shared" si="32"/>
        <v/>
      </c>
      <c r="U211" s="1" t="str">
        <f t="shared" si="33"/>
        <v/>
      </c>
      <c r="W211" s="8" t="str">
        <f t="shared" si="34"/>
        <v/>
      </c>
      <c r="X211" s="8" t="str">
        <f t="shared" si="35"/>
        <v/>
      </c>
    </row>
    <row r="212" spans="1:24">
      <c r="A212" s="4" t="s">
        <v>164</v>
      </c>
      <c r="B212" s="4">
        <v>1</v>
      </c>
      <c r="C212" s="1" cm="1">
        <f t="array" ref="C212">_xll.H($A212,25)/$B212</f>
        <v>-1043.9999974365235</v>
      </c>
      <c r="D212" s="1" cm="1">
        <f t="array" ref="D212">_xll.S($A212,25)/$B212</f>
        <v>193.69999609375</v>
      </c>
      <c r="E212" s="1" cm="1">
        <f t="array" ref="E212">_xll.CP($A212,25)/$B212</f>
        <v>121.26633320786134</v>
      </c>
      <c r="F212" s="8" t="e" cm="1">
        <f t="array" ref="F212">IF(_xll.DE(A212)&gt;0,_xll.MW(A212)/(602.2*_xll.DE(A212)),"")/$B212</f>
        <v>#VALUE!</v>
      </c>
      <c r="H212" s="4" t="s">
        <v>1757</v>
      </c>
      <c r="I212" s="1" t="e" cm="1">
        <f t="array" ref="I212">_xll.H($H212,25)/$B212</f>
        <v>#VALUE!</v>
      </c>
      <c r="J212" s="1" t="e" cm="1">
        <f t="array" ref="J212">_xll.S($H212,25)/$B212</f>
        <v>#VALUE!</v>
      </c>
      <c r="K212" s="1" t="e" cm="1">
        <f t="array" ref="K212">_xll.CP($H212,25)/$B212</f>
        <v>#VALUE!</v>
      </c>
      <c r="L212" s="8" t="e" cm="1">
        <f t="array" ref="L212">IF(_xll.DE(H212)&gt;0,_xll.MW(H212)/(602.2*_xll.DE(H212)),"")/$B212</f>
        <v>#VALUE!</v>
      </c>
      <c r="N212" s="1" t="str">
        <f t="shared" si="27"/>
        <v/>
      </c>
      <c r="O212" s="1" t="str">
        <f t="shared" si="28"/>
        <v/>
      </c>
      <c r="P212" s="4" t="str">
        <f t="shared" si="31"/>
        <v>PaH4</v>
      </c>
      <c r="Q212" s="1" t="str">
        <f t="shared" si="29"/>
        <v/>
      </c>
      <c r="R212" s="1" t="str">
        <f t="shared" si="30"/>
        <v/>
      </c>
      <c r="T212" s="1" t="str">
        <f t="shared" si="32"/>
        <v/>
      </c>
      <c r="U212" s="1" t="str">
        <f t="shared" si="33"/>
        <v/>
      </c>
      <c r="W212" s="8" t="str">
        <f t="shared" si="34"/>
        <v/>
      </c>
      <c r="X212" s="8" t="str">
        <f t="shared" si="35"/>
        <v/>
      </c>
    </row>
    <row r="213" spans="1:24">
      <c r="A213" s="1" t="s">
        <v>19</v>
      </c>
      <c r="B213" s="4">
        <v>1</v>
      </c>
      <c r="C213" s="1" cm="1">
        <f t="array" ref="C213">_xll.H($A213,25)/$B213</f>
        <v>-968.69999987792971</v>
      </c>
      <c r="D213" s="1" cm="1">
        <f t="array" ref="D213">_xll.S($A213,25)/$B213</f>
        <v>201.00000225830078</v>
      </c>
      <c r="E213" s="1" cm="1">
        <f t="array" ref="E213">_xll.CP($A213,25)/$B213</f>
        <v>121.40000238037109</v>
      </c>
      <c r="F213" s="8" t="e" cm="1">
        <f t="array" ref="F213">IF(_xll.DE(A213)&gt;0,_xll.MW(A213)/(602.2*_xll.DE(A213)),"")/$B213</f>
        <v>#VALUE!</v>
      </c>
      <c r="H213" s="1" t="s">
        <v>1902</v>
      </c>
      <c r="I213" s="1" t="e" cm="1">
        <f t="array" ref="I213">_xll.H($H213,25)/$B213</f>
        <v>#VALUE!</v>
      </c>
      <c r="J213" s="1" t="e" cm="1">
        <f t="array" ref="J213">_xll.S($H213,25)/$B213</f>
        <v>#VALUE!</v>
      </c>
      <c r="K213" s="1" t="e" cm="1">
        <f t="array" ref="K213">_xll.CP($H213,25)/$B213</f>
        <v>#VALUE!</v>
      </c>
      <c r="L213" s="8" t="e" cm="1">
        <f t="array" ref="L213">IF(_xll.DE(H213)&gt;0,_xll.MW(H213)/(602.2*_xll.DE(H213)),"")/$B213</f>
        <v>#VALUE!</v>
      </c>
      <c r="N213" s="1" t="str">
        <f t="shared" si="27"/>
        <v/>
      </c>
      <c r="O213" s="1" t="str">
        <f t="shared" si="28"/>
        <v/>
      </c>
      <c r="P213" s="4" t="str">
        <f t="shared" si="31"/>
        <v>PuH4</v>
      </c>
      <c r="Q213" s="1" t="str">
        <f t="shared" si="29"/>
        <v/>
      </c>
      <c r="R213" s="1" t="str">
        <f t="shared" si="30"/>
        <v/>
      </c>
      <c r="T213" s="1" t="str">
        <f t="shared" si="32"/>
        <v/>
      </c>
      <c r="U213" s="1" t="str">
        <f t="shared" si="33"/>
        <v/>
      </c>
      <c r="W213" s="8" t="str">
        <f t="shared" si="34"/>
        <v/>
      </c>
      <c r="X213" s="8" t="str">
        <f t="shared" si="35"/>
        <v/>
      </c>
    </row>
    <row r="214" spans="1:24">
      <c r="A214" s="4" t="s">
        <v>376</v>
      </c>
      <c r="B214" s="4">
        <v>1</v>
      </c>
      <c r="C214" s="1" cm="1">
        <f t="array" ref="C214">_xll.H($A214,25)/$B214</f>
        <v>-849.90002636718748</v>
      </c>
      <c r="D214" s="1" cm="1">
        <f t="array" ref="D214">_xll.S($A214,25)/$B214</f>
        <v>197.8999887084961</v>
      </c>
      <c r="E214" s="1" cm="1">
        <f t="array" ref="E214">_xll.CP($A214,25)/$B214</f>
        <v>126.16999923706055</v>
      </c>
      <c r="F214" s="8" t="e" cm="1">
        <f t="array" ref="F214">IF(_xll.DE(A214)&gt;0,_xll.MW(A214)/(602.2*_xll.DE(A214)),"")/$B214</f>
        <v>#VALUE!</v>
      </c>
      <c r="H214" s="4" t="s">
        <v>1903</v>
      </c>
      <c r="I214" s="1" t="e" cm="1">
        <f t="array" ref="I214">_xll.H($H214,25)/$B214</f>
        <v>#VALUE!</v>
      </c>
      <c r="J214" s="1" t="e" cm="1">
        <f t="array" ref="J214">_xll.S($H214,25)/$B214</f>
        <v>#VALUE!</v>
      </c>
      <c r="K214" s="1" t="e" cm="1">
        <f t="array" ref="K214">_xll.CP($H214,25)/$B214</f>
        <v>#VALUE!</v>
      </c>
      <c r="L214" s="8" t="e" cm="1">
        <f t="array" ref="L214">IF(_xll.DE(H214)&gt;0,_xll.MW(H214)/(602.2*_xll.DE(H214)),"")/$B214</f>
        <v>#VALUE!</v>
      </c>
      <c r="N214" s="1" t="str">
        <f t="shared" si="27"/>
        <v/>
      </c>
      <c r="O214" s="1" t="str">
        <f t="shared" si="28"/>
        <v/>
      </c>
      <c r="P214" s="4" t="str">
        <f t="shared" si="31"/>
        <v>KCdH3</v>
      </c>
      <c r="Q214" s="1" t="str">
        <f t="shared" si="29"/>
        <v/>
      </c>
      <c r="R214" s="1" t="str">
        <f t="shared" si="30"/>
        <v/>
      </c>
      <c r="T214" s="1" t="str">
        <f t="shared" si="32"/>
        <v/>
      </c>
      <c r="U214" s="1" t="str">
        <f t="shared" si="33"/>
        <v/>
      </c>
      <c r="W214" s="8" t="str">
        <f t="shared" si="34"/>
        <v/>
      </c>
      <c r="X214" s="8" t="str">
        <f t="shared" si="35"/>
        <v/>
      </c>
    </row>
    <row r="215" spans="1:24">
      <c r="A215" s="4" t="s">
        <v>151</v>
      </c>
      <c r="B215" s="4">
        <v>1</v>
      </c>
      <c r="C215" s="1" cm="1">
        <f t="array" ref="C215">_xll.H($A215,25)/$B215</f>
        <v>-476.976</v>
      </c>
      <c r="D215" s="1" cm="1">
        <f t="array" ref="D215">_xll.S($A215,25)/$B215</f>
        <v>223.84400000000002</v>
      </c>
      <c r="E215" s="1" cm="1">
        <f t="array" ref="E215">_xll.CP($A215,25)/$B215</f>
        <v>129.65605231047113</v>
      </c>
      <c r="F215" s="8" t="e" cm="1">
        <f t="array" ref="F215">IF(_xll.DE(A215)&gt;0,_xll.MW(A215)/(602.2*_xll.DE(A215)),"")/$B215</f>
        <v>#VALUE!</v>
      </c>
      <c r="H215" s="4" t="s">
        <v>1758</v>
      </c>
      <c r="I215" s="1" t="e" cm="1">
        <f t="array" ref="I215">_xll.H($H215,25)/$B215</f>
        <v>#VALUE!</v>
      </c>
      <c r="J215" s="1" t="e" cm="1">
        <f t="array" ref="J215">_xll.S($H215,25)/$B215</f>
        <v>#VALUE!</v>
      </c>
      <c r="K215" s="1" t="e" cm="1">
        <f t="array" ref="K215">_xll.CP($H215,25)/$B215</f>
        <v>#VALUE!</v>
      </c>
      <c r="L215" s="8" t="e" cm="1">
        <f t="array" ref="L215">IF(_xll.DE(H215)&gt;0,_xll.MW(H215)/(602.2*_xll.DE(H215)),"")/$B215</f>
        <v>#VALUE!</v>
      </c>
      <c r="N215" s="1" t="str">
        <f t="shared" si="27"/>
        <v/>
      </c>
      <c r="O215" s="1" t="str">
        <f t="shared" si="28"/>
        <v/>
      </c>
      <c r="P215" s="4" t="str">
        <f t="shared" si="31"/>
        <v>MoH4</v>
      </c>
      <c r="Q215" s="1" t="str">
        <f t="shared" si="29"/>
        <v/>
      </c>
      <c r="R215" s="1" t="str">
        <f t="shared" si="30"/>
        <v/>
      </c>
      <c r="T215" s="1" t="str">
        <f t="shared" si="32"/>
        <v/>
      </c>
      <c r="U215" s="1" t="str">
        <f t="shared" si="33"/>
        <v/>
      </c>
      <c r="W215" s="8" t="str">
        <f t="shared" si="34"/>
        <v/>
      </c>
      <c r="X215" s="8" t="str">
        <f t="shared" si="35"/>
        <v/>
      </c>
    </row>
    <row r="216" spans="1:24">
      <c r="A216" s="4" t="s">
        <v>368</v>
      </c>
      <c r="B216" s="4">
        <v>1</v>
      </c>
      <c r="C216" s="1" cm="1">
        <f t="array" ref="C216">_xll.H($A216,25)/$B216</f>
        <v>-1251.1809697265626</v>
      </c>
      <c r="D216" s="1" cm="1">
        <f t="array" ref="D216">_xll.S($A216,25)/$B216</f>
        <v>200.70539978027344</v>
      </c>
      <c r="E216" s="1" cm="1">
        <f t="array" ref="E216">_xll.CP($A216,25)/$B216</f>
        <v>134.99999746704103</v>
      </c>
      <c r="F216" s="8" t="e" cm="1">
        <f t="array" ref="F216">IF(_xll.DE(A216)&gt;0,_xll.MW(A216)/(602.2*_xll.DE(A216)),"")/$B216</f>
        <v>#VALUE!</v>
      </c>
      <c r="H216" s="4" t="s">
        <v>1904</v>
      </c>
      <c r="I216" s="1" t="e" cm="1">
        <f t="array" ref="I216">_xll.H($H216,25)/$B216</f>
        <v>#VALUE!</v>
      </c>
      <c r="J216" s="1" t="e" cm="1">
        <f t="array" ref="J216">_xll.S($H216,25)/$B216</f>
        <v>#VALUE!</v>
      </c>
      <c r="K216" s="1" t="e" cm="1">
        <f t="array" ref="K216">_xll.CP($H216,25)/$B216</f>
        <v>#VALUE!</v>
      </c>
      <c r="L216" s="8" t="e" cm="1">
        <f t="array" ref="L216">IF(_xll.DE(H216)&gt;0,_xll.MW(H216)/(602.2*_xll.DE(H216)),"")/$B216</f>
        <v>#VALUE!</v>
      </c>
      <c r="N216" s="1" t="str">
        <f t="shared" si="27"/>
        <v/>
      </c>
      <c r="O216" s="1" t="str">
        <f t="shared" si="28"/>
        <v/>
      </c>
      <c r="P216" s="4" t="str">
        <f t="shared" si="31"/>
        <v>RbCaH3</v>
      </c>
      <c r="Q216" s="1" t="str">
        <f t="shared" si="29"/>
        <v/>
      </c>
      <c r="R216" s="1" t="str">
        <f t="shared" si="30"/>
        <v/>
      </c>
      <c r="T216" s="1" t="str">
        <f t="shared" si="32"/>
        <v/>
      </c>
      <c r="U216" s="1" t="str">
        <f t="shared" si="33"/>
        <v/>
      </c>
      <c r="W216" s="8" t="str">
        <f t="shared" si="34"/>
        <v/>
      </c>
      <c r="X216" s="8" t="str">
        <f t="shared" si="35"/>
        <v/>
      </c>
    </row>
    <row r="217" spans="1:24">
      <c r="A217" s="4" t="s">
        <v>235</v>
      </c>
      <c r="B217" s="4">
        <v>1</v>
      </c>
      <c r="C217" s="1" cm="1">
        <f t="array" ref="C217">_xll.H($A217,25)/$B217</f>
        <v>-1103.3000383300782</v>
      </c>
      <c r="D217" s="1" cm="1">
        <f t="array" ref="D217">_xll.S($A217,25)/$B217</f>
        <v>180.84019412231447</v>
      </c>
      <c r="E217" s="1" cm="1">
        <f t="array" ref="E217">_xll.CP($A217,25)/$B217</f>
        <v>137.50000067138672</v>
      </c>
      <c r="F217" s="8" t="e" cm="1">
        <f t="array" ref="F217">IF(_xll.DE(A217)&gt;0,_xll.MW(A217)/(602.2*_xll.DE(A217)),"")/$B217</f>
        <v>#VALUE!</v>
      </c>
      <c r="H217" s="4" t="s">
        <v>1905</v>
      </c>
      <c r="I217" s="1" t="e" cm="1">
        <f t="array" ref="I217">_xll.H($H217,25)/$B217</f>
        <v>#VALUE!</v>
      </c>
      <c r="J217" s="1" t="e" cm="1">
        <f t="array" ref="J217">_xll.S($H217,25)/$B217</f>
        <v>#VALUE!</v>
      </c>
      <c r="K217" s="1" t="e" cm="1">
        <f t="array" ref="K217">_xll.CP($H217,25)/$B217</f>
        <v>#VALUE!</v>
      </c>
      <c r="L217" s="8" t="e" cm="1">
        <f t="array" ref="L217">IF(_xll.DE(H217)&gt;0,_xll.MW(H217)/(602.2*_xll.DE(H217)),"")/$B217</f>
        <v>#VALUE!</v>
      </c>
      <c r="N217" s="1" t="str">
        <f t="shared" si="27"/>
        <v/>
      </c>
      <c r="O217" s="1" t="str">
        <f t="shared" si="28"/>
        <v/>
      </c>
      <c r="P217" s="4" t="str">
        <f t="shared" si="31"/>
        <v>RbH*MgH2</v>
      </c>
      <c r="Q217" s="1" t="str">
        <f t="shared" si="29"/>
        <v/>
      </c>
      <c r="R217" s="1" t="str">
        <f t="shared" si="30"/>
        <v/>
      </c>
      <c r="T217" s="1" t="str">
        <f t="shared" si="32"/>
        <v/>
      </c>
      <c r="U217" s="1" t="str">
        <f t="shared" si="33"/>
        <v/>
      </c>
      <c r="W217" s="8" t="str">
        <f t="shared" si="34"/>
        <v/>
      </c>
      <c r="X217" s="8" t="str">
        <f t="shared" si="35"/>
        <v/>
      </c>
    </row>
    <row r="218" spans="1:24">
      <c r="A218" s="4" t="s">
        <v>264</v>
      </c>
      <c r="B218" s="4">
        <v>1</v>
      </c>
      <c r="C218" s="1" cm="1">
        <f t="array" ref="C218">_xll.H($A218,25)/$B218</f>
        <v>-443.50400000000002</v>
      </c>
      <c r="D218" s="1" cm="1">
        <f t="array" ref="D218">_xll.S($A218,25)/$B218</f>
        <v>166.52319680786132</v>
      </c>
      <c r="E218" s="1" cm="1">
        <f t="array" ref="E218">_xll.CP($A218,25)/$B218</f>
        <v>138.072</v>
      </c>
      <c r="F218" s="8" t="e" cm="1">
        <f t="array" ref="F218">IF(_xll.DE(A218)&gt;0,_xll.MW(A218)/(602.2*_xll.DE(A218)),"")/$B218</f>
        <v>#VALUE!</v>
      </c>
      <c r="H218" s="4" t="s">
        <v>1906</v>
      </c>
      <c r="I218" s="1" t="e" cm="1">
        <f t="array" ref="I218">_xll.H($H218,25)/$B218</f>
        <v>#VALUE!</v>
      </c>
      <c r="J218" s="1" t="e" cm="1">
        <f t="array" ref="J218">_xll.S($H218,25)/$B218</f>
        <v>#VALUE!</v>
      </c>
      <c r="K218" s="1" t="e" cm="1">
        <f t="array" ref="K218">_xll.CP($H218,25)/$B218</f>
        <v>#VALUE!</v>
      </c>
      <c r="L218" s="8" t="e" cm="1">
        <f t="array" ref="L218">IF(_xll.DE(H218)&gt;0,_xll.MW(H218)/(602.2*_xll.DE(H218)),"")/$B218</f>
        <v>#VALUE!</v>
      </c>
      <c r="N218" s="1" t="str">
        <f t="shared" si="27"/>
        <v/>
      </c>
      <c r="O218" s="1" t="str">
        <f t="shared" si="28"/>
        <v/>
      </c>
      <c r="P218" s="4" t="str">
        <f t="shared" si="31"/>
        <v>PH4</v>
      </c>
      <c r="Q218" s="1" t="str">
        <f t="shared" si="29"/>
        <v/>
      </c>
      <c r="R218" s="1" t="str">
        <f t="shared" si="30"/>
        <v/>
      </c>
      <c r="T218" s="1" t="str">
        <f t="shared" si="32"/>
        <v/>
      </c>
      <c r="U218" s="1" t="str">
        <f t="shared" si="33"/>
        <v/>
      </c>
      <c r="W218" s="8" t="str">
        <f t="shared" si="34"/>
        <v/>
      </c>
      <c r="X218" s="8" t="str">
        <f t="shared" si="35"/>
        <v/>
      </c>
    </row>
    <row r="219" spans="1:24">
      <c r="A219" s="4" t="s">
        <v>54</v>
      </c>
      <c r="B219" s="4">
        <v>1</v>
      </c>
      <c r="C219" s="1" cm="1">
        <f t="array" ref="C219">_xll.H($A219,25)/$B219</f>
        <v>-1087.9999899902343</v>
      </c>
      <c r="D219" s="1" cm="1">
        <f t="array" ref="D219">_xll.S($A219,25)/$B219</f>
        <v>183.20100411987306</v>
      </c>
      <c r="E219" s="1" cm="1">
        <f t="array" ref="E219">_xll.CP($A219,25)/$B219</f>
        <v>138.8999928894043</v>
      </c>
      <c r="F219" s="8" t="e" cm="1">
        <f t="array" ref="F219">IF(_xll.DE(A219)&gt;0,_xll.MW(A219)/(602.2*_xll.DE(A219)),"")/$B219</f>
        <v>#VALUE!</v>
      </c>
      <c r="H219" s="4" t="s">
        <v>1907</v>
      </c>
      <c r="I219" s="1" t="e" cm="1">
        <f t="array" ref="I219">_xll.H($H219,25)/$B219</f>
        <v>#VALUE!</v>
      </c>
      <c r="J219" s="1" t="e" cm="1">
        <f t="array" ref="J219">_xll.S($H219,25)/$B219</f>
        <v>#VALUE!</v>
      </c>
      <c r="K219" s="1" t="e" cm="1">
        <f t="array" ref="K219">_xll.CP($H219,25)/$B219</f>
        <v>#VALUE!</v>
      </c>
      <c r="L219" s="8" t="e" cm="1">
        <f t="array" ref="L219">IF(_xll.DE(H219)&gt;0,_xll.MW(H219)/(602.2*_xll.DE(H219)),"")/$B219</f>
        <v>#VALUE!</v>
      </c>
      <c r="N219" s="1" t="str">
        <f t="shared" si="27"/>
        <v/>
      </c>
      <c r="O219" s="1" t="str">
        <f t="shared" si="28"/>
        <v/>
      </c>
      <c r="P219" s="4" t="str">
        <f t="shared" si="31"/>
        <v>KH*MgH2</v>
      </c>
      <c r="Q219" s="1" t="str">
        <f t="shared" si="29"/>
        <v/>
      </c>
      <c r="R219" s="1" t="str">
        <f t="shared" si="30"/>
        <v/>
      </c>
      <c r="T219" s="1" t="str">
        <f t="shared" si="32"/>
        <v/>
      </c>
      <c r="U219" s="1" t="str">
        <f t="shared" si="33"/>
        <v/>
      </c>
      <c r="W219" s="8" t="str">
        <f t="shared" si="34"/>
        <v/>
      </c>
      <c r="X219" s="8" t="str">
        <f t="shared" si="35"/>
        <v/>
      </c>
    </row>
    <row r="220" spans="1:24">
      <c r="A220" s="4" t="s">
        <v>161</v>
      </c>
      <c r="B220" s="4">
        <v>1</v>
      </c>
      <c r="C220" s="1" cm="1">
        <f t="array" ref="C220">_xll.H($A220,25)/$B220</f>
        <v>-654.99997766113279</v>
      </c>
      <c r="D220" s="1" cm="1">
        <f t="array" ref="D220">_xll.S($A220,25)/$B220</f>
        <v>202.00000354003907</v>
      </c>
      <c r="E220" s="1" cm="1">
        <f t="array" ref="E220">_xll.CP($A220,25)/$B220</f>
        <v>139.89971154308304</v>
      </c>
      <c r="F220" s="8" t="e" cm="1">
        <f t="array" ref="F220">IF(_xll.DE(A220)&gt;0,_xll.MW(A220)/(602.2*_xll.DE(A220)),"")/$B220</f>
        <v>#VALUE!</v>
      </c>
      <c r="H220" s="4" t="s">
        <v>1908</v>
      </c>
      <c r="I220" s="1" t="e" cm="1">
        <f t="array" ref="I220">_xll.H($H220,25)/$B220</f>
        <v>#VALUE!</v>
      </c>
      <c r="J220" s="1" t="e" cm="1">
        <f t="array" ref="J220">_xll.S($H220,25)/$B220</f>
        <v>#VALUE!</v>
      </c>
      <c r="K220" s="1" t="e" cm="1">
        <f t="array" ref="K220">_xll.CP($H220,25)/$B220</f>
        <v>#VALUE!</v>
      </c>
      <c r="L220" s="8" t="e" cm="1">
        <f t="array" ref="L220">IF(_xll.DE(H220)&gt;0,_xll.MW(H220)/(602.2*_xll.DE(H220)),"")/$B220</f>
        <v>#VALUE!</v>
      </c>
      <c r="N220" s="1" t="str">
        <f t="shared" si="27"/>
        <v/>
      </c>
      <c r="O220" s="1" t="str">
        <f t="shared" si="28"/>
        <v/>
      </c>
      <c r="P220" s="4" t="str">
        <f t="shared" si="31"/>
        <v>MoH4O</v>
      </c>
      <c r="Q220" s="1" t="str">
        <f t="shared" si="29"/>
        <v/>
      </c>
      <c r="R220" s="1" t="str">
        <f t="shared" si="30"/>
        <v/>
      </c>
      <c r="T220" s="1" t="str">
        <f t="shared" si="32"/>
        <v/>
      </c>
      <c r="U220" s="1" t="str">
        <f t="shared" si="33"/>
        <v/>
      </c>
      <c r="W220" s="8" t="str">
        <f t="shared" si="34"/>
        <v/>
      </c>
      <c r="X220" s="8" t="str">
        <f t="shared" si="35"/>
        <v/>
      </c>
    </row>
    <row r="221" spans="1:24">
      <c r="A221" s="4" t="s">
        <v>370</v>
      </c>
      <c r="B221" s="4">
        <v>1</v>
      </c>
      <c r="C221" s="1" cm="1">
        <f t="array" ref="C221">_xll.H($A221,25)/$B221</f>
        <v>-1288.2989028320312</v>
      </c>
      <c r="D221" s="1" cm="1">
        <f t="array" ref="D221">_xll.S($A221,25)/$B221</f>
        <v>196.20569726562502</v>
      </c>
      <c r="E221" s="1" cm="1">
        <f t="array" ref="E221">_xll.CP($A221,25)/$B221</f>
        <v>140.00000387573243</v>
      </c>
      <c r="F221" s="8" t="e" cm="1">
        <f t="array" ref="F221">IF(_xll.DE(A221)&gt;0,_xll.MW(A221)/(602.2*_xll.DE(A221)),"")/$B221</f>
        <v>#VALUE!</v>
      </c>
      <c r="H221" s="4" t="s">
        <v>1909</v>
      </c>
      <c r="I221" s="1" t="e" cm="1">
        <f t="array" ref="I221">_xll.H($H221,25)/$B221</f>
        <v>#VALUE!</v>
      </c>
      <c r="J221" s="1" t="e" cm="1">
        <f t="array" ref="J221">_xll.S($H221,25)/$B221</f>
        <v>#VALUE!</v>
      </c>
      <c r="K221" s="1" t="e" cm="1">
        <f t="array" ref="K221">_xll.CP($H221,25)/$B221</f>
        <v>#VALUE!</v>
      </c>
      <c r="L221" s="8" t="e" cm="1">
        <f t="array" ref="L221">IF(_xll.DE(H221)&gt;0,_xll.MW(H221)/(602.2*_xll.DE(H221)),"")/$B221</f>
        <v>#VALUE!</v>
      </c>
      <c r="N221" s="1" t="str">
        <f t="shared" si="27"/>
        <v/>
      </c>
      <c r="O221" s="1" t="str">
        <f t="shared" si="28"/>
        <v/>
      </c>
      <c r="P221" s="4" t="str">
        <f t="shared" si="31"/>
        <v>CsCaH3</v>
      </c>
      <c r="Q221" s="1" t="str">
        <f t="shared" si="29"/>
        <v/>
      </c>
      <c r="R221" s="1" t="str">
        <f t="shared" si="30"/>
        <v/>
      </c>
      <c r="T221" s="1" t="str">
        <f t="shared" si="32"/>
        <v/>
      </c>
      <c r="U221" s="1" t="str">
        <f t="shared" si="33"/>
        <v/>
      </c>
      <c r="W221" s="8" t="str">
        <f t="shared" si="34"/>
        <v/>
      </c>
      <c r="X221" s="8" t="str">
        <f t="shared" si="35"/>
        <v/>
      </c>
    </row>
    <row r="222" spans="1:24">
      <c r="A222" s="4" t="s">
        <v>60</v>
      </c>
      <c r="B222" s="4">
        <v>1</v>
      </c>
      <c r="C222" s="1" cm="1">
        <f t="array" ref="C222">_xll.H($A222,25)/$B222</f>
        <v>-1126.2158911132813</v>
      </c>
      <c r="D222" s="1" cm="1">
        <f t="array" ref="D222">_xll.S($A222,25)/$B222</f>
        <v>189.23679568481447</v>
      </c>
      <c r="E222" s="1" cm="1">
        <f t="array" ref="E222">_xll.CP($A222,25)/$B222</f>
        <v>144.4600121459961</v>
      </c>
      <c r="F222" s="8" t="e" cm="1">
        <f t="array" ref="F222">IF(_xll.DE(A222)&gt;0,_xll.MW(A222)/(602.2*_xll.DE(A222)),"")/$B222</f>
        <v>#VALUE!</v>
      </c>
      <c r="H222" s="4" t="s">
        <v>1910</v>
      </c>
      <c r="I222" s="1" t="e" cm="1">
        <f t="array" ref="I222">_xll.H($H222,25)/$B222</f>
        <v>#VALUE!</v>
      </c>
      <c r="J222" s="1" t="e" cm="1">
        <f t="array" ref="J222">_xll.S($H222,25)/$B222</f>
        <v>#VALUE!</v>
      </c>
      <c r="K222" s="1" t="e" cm="1">
        <f t="array" ref="K222">_xll.CP($H222,25)/$B222</f>
        <v>#VALUE!</v>
      </c>
      <c r="L222" s="8" t="e" cm="1">
        <f t="array" ref="L222">IF(_xll.DE(H222)&gt;0,_xll.MW(H222)/(602.2*_xll.DE(H222)),"")/$B222</f>
        <v>#VALUE!</v>
      </c>
      <c r="N222" s="1" t="str">
        <f t="shared" si="27"/>
        <v/>
      </c>
      <c r="O222" s="1" t="str">
        <f t="shared" si="28"/>
        <v/>
      </c>
      <c r="P222" s="4" t="str">
        <f t="shared" si="31"/>
        <v>CsH*MgH2</v>
      </c>
      <c r="Q222" s="1" t="str">
        <f t="shared" si="29"/>
        <v/>
      </c>
      <c r="R222" s="1" t="str">
        <f t="shared" si="30"/>
        <v/>
      </c>
      <c r="T222" s="1" t="str">
        <f t="shared" si="32"/>
        <v/>
      </c>
      <c r="U222" s="1" t="str">
        <f t="shared" si="33"/>
        <v/>
      </c>
      <c r="W222" s="8" t="str">
        <f t="shared" si="34"/>
        <v/>
      </c>
      <c r="X222" s="8" t="str">
        <f t="shared" si="35"/>
        <v/>
      </c>
    </row>
    <row r="223" spans="1:24">
      <c r="A223" s="4" t="s">
        <v>369</v>
      </c>
      <c r="B223" s="4">
        <v>1</v>
      </c>
      <c r="C223" s="1" cm="1">
        <f t="array" ref="C223">_xll.H($A223,25)/$B223</f>
        <v>-1247.680981201172</v>
      </c>
      <c r="D223" s="1" cm="1">
        <f t="array" ref="D223">_xll.S($A223,25)/$B223</f>
        <v>188.06939865112307</v>
      </c>
      <c r="E223" s="1" cm="1">
        <f t="array" ref="E223">_xll.CP($A223,25)/$B223</f>
        <v>144.60370626831056</v>
      </c>
      <c r="F223" s="8" t="e" cm="1">
        <f t="array" ref="F223">IF(_xll.DE(A223)&gt;0,_xll.MW(A223)/(602.2*_xll.DE(A223)),"")/$B223</f>
        <v>#VALUE!</v>
      </c>
      <c r="H223" s="4" t="s">
        <v>1911</v>
      </c>
      <c r="I223" s="1" t="e" cm="1">
        <f t="array" ref="I223">_xll.H($H223,25)/$B223</f>
        <v>#VALUE!</v>
      </c>
      <c r="J223" s="1" t="e" cm="1">
        <f t="array" ref="J223">_xll.S($H223,25)/$B223</f>
        <v>#VALUE!</v>
      </c>
      <c r="K223" s="1" t="e" cm="1">
        <f t="array" ref="K223">_xll.CP($H223,25)/$B223</f>
        <v>#VALUE!</v>
      </c>
      <c r="L223" s="8" t="e" cm="1">
        <f t="array" ref="L223">IF(_xll.DE(H223)&gt;0,_xll.MW(H223)/(602.2*_xll.DE(H223)),"")/$B223</f>
        <v>#VALUE!</v>
      </c>
      <c r="N223" s="1" t="str">
        <f t="shared" si="27"/>
        <v/>
      </c>
      <c r="O223" s="1" t="str">
        <f t="shared" si="28"/>
        <v/>
      </c>
      <c r="P223" s="4" t="str">
        <f t="shared" si="31"/>
        <v>KCaH3</v>
      </c>
      <c r="Q223" s="1" t="str">
        <f t="shared" si="29"/>
        <v/>
      </c>
      <c r="R223" s="1" t="str">
        <f t="shared" si="30"/>
        <v/>
      </c>
      <c r="T223" s="1" t="str">
        <f t="shared" si="32"/>
        <v/>
      </c>
      <c r="U223" s="1" t="str">
        <f t="shared" si="33"/>
        <v/>
      </c>
      <c r="W223" s="8" t="str">
        <f t="shared" si="34"/>
        <v/>
      </c>
      <c r="X223" s="8" t="str">
        <f t="shared" si="35"/>
        <v/>
      </c>
    </row>
    <row r="224" spans="1:24">
      <c r="A224" s="4" t="s">
        <v>1</v>
      </c>
      <c r="B224" s="4">
        <v>1</v>
      </c>
      <c r="C224" s="1" cm="1">
        <f t="array" ref="C224">_xll.H($A224,25)/$B224</f>
        <v>-815.02648596191409</v>
      </c>
      <c r="D224" s="1" cm="1">
        <f t="array" ref="D224">_xll.S($A224,25)/$B224</f>
        <v>255.99999295043941</v>
      </c>
      <c r="E224" s="1" cm="1">
        <f t="array" ref="E224">_xll.CP($A224,25)/$B224</f>
        <v>145.24576247251036</v>
      </c>
      <c r="F224" s="8" t="e" cm="1">
        <f t="array" ref="F224">IF(_xll.DE(A224)&gt;0,_xll.MW(A224)/(602.2*_xll.DE(A224)),"")/$B224</f>
        <v>#VALUE!</v>
      </c>
      <c r="H224" s="4" t="s">
        <v>1759</v>
      </c>
      <c r="I224" s="1" t="e" cm="1">
        <f t="array" ref="I224">_xll.H($H224,25)/$B224</f>
        <v>#VALUE!</v>
      </c>
      <c r="J224" s="1" t="e" cm="1">
        <f t="array" ref="J224">_xll.S($H224,25)/$B224</f>
        <v>#VALUE!</v>
      </c>
      <c r="K224" s="1" t="e" cm="1">
        <f t="array" ref="K224">_xll.CP($H224,25)/$B224</f>
        <v>#VALUE!</v>
      </c>
      <c r="L224" s="8" t="e" cm="1">
        <f t="array" ref="L224">IF(_xll.DE(H224)&gt;0,_xll.MW(H224)/(602.2*_xll.DE(H224)),"")/$B224</f>
        <v>#VALUE!</v>
      </c>
      <c r="N224" s="1" t="str">
        <f t="shared" si="27"/>
        <v/>
      </c>
      <c r="O224" s="1" t="str">
        <f t="shared" si="28"/>
        <v/>
      </c>
      <c r="P224" s="4" t="str">
        <f t="shared" si="31"/>
        <v>TiH4</v>
      </c>
      <c r="Q224" s="1" t="str">
        <f t="shared" si="29"/>
        <v/>
      </c>
      <c r="R224" s="1" t="str">
        <f t="shared" si="30"/>
        <v/>
      </c>
      <c r="T224" s="1" t="str">
        <f t="shared" si="32"/>
        <v/>
      </c>
      <c r="U224" s="1" t="str">
        <f t="shared" si="33"/>
        <v/>
      </c>
      <c r="W224" s="8" t="str">
        <f t="shared" si="34"/>
        <v/>
      </c>
      <c r="X224" s="8" t="str">
        <f t="shared" si="35"/>
        <v/>
      </c>
    </row>
    <row r="225" spans="1:24">
      <c r="A225" s="4" t="s">
        <v>277</v>
      </c>
      <c r="B225" s="4">
        <v>1</v>
      </c>
      <c r="C225" s="1" cm="1">
        <f t="array" ref="C225">_xll.H($A225,25)/$B225</f>
        <v>-334.72</v>
      </c>
      <c r="D225" s="1" cm="1">
        <f t="array" ref="D225">_xll.S($A225,25)/$B225</f>
        <v>196.648</v>
      </c>
      <c r="E225" s="1" cm="1">
        <f t="array" ref="E225">_xll.CP($A225,25)/$B225</f>
        <v>146.40903520786134</v>
      </c>
      <c r="F225" s="8" t="e" cm="1">
        <f t="array" ref="F225">IF(_xll.DE(A225)&gt;0,_xll.MW(A225)/(602.2*_xll.DE(A225)),"")/$B225</f>
        <v>#VALUE!</v>
      </c>
      <c r="H225" s="4" t="s">
        <v>1760</v>
      </c>
      <c r="I225" s="1" t="e" cm="1">
        <f t="array" ref="I225">_xll.H($H225,25)/$B225</f>
        <v>#VALUE!</v>
      </c>
      <c r="J225" s="1" t="e" cm="1">
        <f t="array" ref="J225">_xll.S($H225,25)/$B225</f>
        <v>#VALUE!</v>
      </c>
      <c r="K225" s="1" t="e" cm="1">
        <f t="array" ref="K225">_xll.CP($H225,25)/$B225</f>
        <v>#VALUE!</v>
      </c>
      <c r="L225" s="8" t="e" cm="1">
        <f t="array" ref="L225">IF(_xll.DE(H225)&gt;0,_xll.MW(H225)/(602.2*_xll.DE(H225)),"")/$B225</f>
        <v>#VALUE!</v>
      </c>
      <c r="N225" s="1" t="str">
        <f t="shared" si="27"/>
        <v/>
      </c>
      <c r="O225" s="1" t="str">
        <f t="shared" si="28"/>
        <v/>
      </c>
      <c r="P225" s="4" t="str">
        <f t="shared" si="31"/>
        <v>PoH4</v>
      </c>
      <c r="Q225" s="1" t="str">
        <f t="shared" si="29"/>
        <v/>
      </c>
      <c r="R225" s="1" t="str">
        <f t="shared" si="30"/>
        <v/>
      </c>
      <c r="T225" s="1" t="str">
        <f t="shared" si="32"/>
        <v/>
      </c>
      <c r="U225" s="1" t="str">
        <f t="shared" si="33"/>
        <v/>
      </c>
      <c r="W225" s="8" t="str">
        <f t="shared" si="34"/>
        <v/>
      </c>
      <c r="X225" s="8" t="str">
        <f t="shared" si="35"/>
        <v/>
      </c>
    </row>
    <row r="226" spans="1:24">
      <c r="A226" s="4" t="s">
        <v>416</v>
      </c>
      <c r="B226" s="4">
        <v>1</v>
      </c>
      <c r="C226" s="1" cm="1">
        <f t="array" ref="C226">_xll.H($A226,25)/$B226</f>
        <v>-334.72</v>
      </c>
      <c r="D226" s="1" cm="1">
        <f t="array" ref="D226">_xll.S($A226,25)/$B226</f>
        <v>265.68398403930667</v>
      </c>
      <c r="E226" s="1" cm="1">
        <f t="array" ref="E226">_xll.CP($A226,25)/$B226</f>
        <v>157.03338687173613</v>
      </c>
      <c r="F226" s="8" t="e" cm="1">
        <f t="array" ref="F226">IF(_xll.DE(A226)&gt;0,_xll.MW(A226)/(602.2*_xll.DE(A226)),"")/$B226</f>
        <v>#VALUE!</v>
      </c>
      <c r="H226" s="4" t="s">
        <v>1912</v>
      </c>
      <c r="I226" s="1" t="e" cm="1">
        <f t="array" ref="I226">_xll.H($H226,25)/$B226</f>
        <v>#VALUE!</v>
      </c>
      <c r="J226" s="1" t="e" cm="1">
        <f t="array" ref="J226">_xll.S($H226,25)/$B226</f>
        <v>#VALUE!</v>
      </c>
      <c r="K226" s="1" t="e" cm="1">
        <f t="array" ref="K226">_xll.CP($H226,25)/$B226</f>
        <v>#VALUE!</v>
      </c>
      <c r="L226" s="8" t="e" cm="1">
        <f t="array" ref="L226">IF(_xll.DE(H226)&gt;0,_xll.MW(H226)/(602.2*_xll.DE(H226)),"")/$B226</f>
        <v>#VALUE!</v>
      </c>
      <c r="N226" s="1" t="str">
        <f t="shared" si="27"/>
        <v/>
      </c>
      <c r="O226" s="1" t="str">
        <f t="shared" si="28"/>
        <v/>
      </c>
      <c r="P226" s="4" t="str">
        <f t="shared" si="31"/>
        <v>TcH5</v>
      </c>
      <c r="Q226" s="1" t="str">
        <f t="shared" si="29"/>
        <v/>
      </c>
      <c r="R226" s="1" t="str">
        <f t="shared" si="30"/>
        <v/>
      </c>
      <c r="T226" s="1" t="str">
        <f t="shared" si="32"/>
        <v/>
      </c>
      <c r="U226" s="1" t="str">
        <f t="shared" si="33"/>
        <v/>
      </c>
      <c r="W226" s="8" t="str">
        <f t="shared" si="34"/>
        <v/>
      </c>
      <c r="X226" s="8" t="str">
        <f t="shared" si="35"/>
        <v/>
      </c>
    </row>
    <row r="227" spans="1:24">
      <c r="A227" s="4" t="s">
        <v>105</v>
      </c>
      <c r="B227" s="4">
        <v>1</v>
      </c>
      <c r="C227" s="1" cm="1">
        <f t="array" ref="C227">_xll.H($A227,25)/$B227</f>
        <v>-1279.7180510253907</v>
      </c>
      <c r="D227" s="1" cm="1">
        <f t="array" ref="D227">_xll.S($A227,25)/$B227</f>
        <v>179.91200000000001</v>
      </c>
      <c r="E227" s="1" cm="1">
        <f t="array" ref="E227">_xll.CP($A227,25)/$B227</f>
        <v>159.21150857292176</v>
      </c>
      <c r="F227" s="8" t="e" cm="1">
        <f t="array" ref="F227">IF(_xll.DE(A227)&gt;0,_xll.MW(A227)/(602.2*_xll.DE(A227)),"")/$B227</f>
        <v>#VALUE!</v>
      </c>
      <c r="H227" s="4" t="s">
        <v>1913</v>
      </c>
      <c r="I227" s="1" t="e" cm="1">
        <f t="array" ref="I227">_xll.H($H227,25)/$B227</f>
        <v>#VALUE!</v>
      </c>
      <c r="J227" s="1" t="e" cm="1">
        <f t="array" ref="J227">_xll.S($H227,25)/$B227</f>
        <v>#VALUE!</v>
      </c>
      <c r="K227" s="1" t="e" cm="1">
        <f t="array" ref="K227">_xll.CP($H227,25)/$B227</f>
        <v>#VALUE!</v>
      </c>
      <c r="L227" s="8" t="e" cm="1">
        <f t="array" ref="L227">IF(_xll.DE(H227)&gt;0,_xll.MW(H227)/(602.2*_xll.DE(H227)),"")/$B227</f>
        <v>#VALUE!</v>
      </c>
      <c r="N227" s="1" t="str">
        <f t="shared" si="27"/>
        <v/>
      </c>
      <c r="O227" s="1" t="str">
        <f t="shared" si="28"/>
        <v/>
      </c>
      <c r="P227" s="4" t="str">
        <f t="shared" si="31"/>
        <v>MgH2*2H2O</v>
      </c>
      <c r="Q227" s="1" t="str">
        <f t="shared" si="29"/>
        <v/>
      </c>
      <c r="R227" s="1" t="str">
        <f t="shared" si="30"/>
        <v/>
      </c>
      <c r="T227" s="1" t="str">
        <f t="shared" si="32"/>
        <v/>
      </c>
      <c r="U227" s="1" t="str">
        <f t="shared" si="33"/>
        <v/>
      </c>
      <c r="W227" s="8" t="str">
        <f t="shared" si="34"/>
        <v/>
      </c>
      <c r="X227" s="8" t="str">
        <f t="shared" si="35"/>
        <v/>
      </c>
    </row>
    <row r="228" spans="1:24">
      <c r="A228" s="4" t="s">
        <v>233</v>
      </c>
      <c r="B228" s="4">
        <v>1</v>
      </c>
      <c r="C228" s="1" cm="1">
        <f t="array" ref="C228">_xll.H($A228,25)/$B228</f>
        <v>-1437.9989702148439</v>
      </c>
      <c r="D228" s="1" cm="1">
        <f t="array" ref="D228">_xll.S($A228,25)/$B228</f>
        <v>217.99890679931642</v>
      </c>
      <c r="E228" s="1" cm="1">
        <f t="array" ref="E228">_xll.CP($A228,25)/$B228</f>
        <v>160.20119808959961</v>
      </c>
      <c r="F228" s="8" t="e" cm="1">
        <f t="array" ref="F228">IF(_xll.DE(A228)&gt;0,_xll.MW(A228)/(602.2*_xll.DE(A228)),"")/$B228</f>
        <v>#VALUE!</v>
      </c>
      <c r="H228" s="4" t="s">
        <v>1914</v>
      </c>
      <c r="I228" s="1" t="e" cm="1">
        <f t="array" ref="I228">_xll.H($H228,25)/$B228</f>
        <v>#VALUE!</v>
      </c>
      <c r="J228" s="1" t="e" cm="1">
        <f t="array" ref="J228">_xll.S($H228,25)/$B228</f>
        <v>#VALUE!</v>
      </c>
      <c r="K228" s="1" t="e" cm="1">
        <f t="array" ref="K228">_xll.CP($H228,25)/$B228</f>
        <v>#VALUE!</v>
      </c>
      <c r="L228" s="8" t="e" cm="1">
        <f t="array" ref="L228">IF(_xll.DE(H228)&gt;0,_xll.MW(H228)/(602.2*_xll.DE(H228)),"")/$B228</f>
        <v>#VALUE!</v>
      </c>
      <c r="N228" s="1" t="str">
        <f t="shared" si="27"/>
        <v/>
      </c>
      <c r="O228" s="1" t="str">
        <f t="shared" si="28"/>
        <v/>
      </c>
      <c r="P228" s="4" t="str">
        <f t="shared" si="31"/>
        <v>SrH2*2H2O</v>
      </c>
      <c r="Q228" s="1" t="str">
        <f t="shared" si="29"/>
        <v/>
      </c>
      <c r="R228" s="1" t="str">
        <f t="shared" si="30"/>
        <v/>
      </c>
      <c r="T228" s="1" t="str">
        <f t="shared" si="32"/>
        <v/>
      </c>
      <c r="U228" s="1" t="str">
        <f t="shared" si="33"/>
        <v/>
      </c>
      <c r="W228" s="8" t="str">
        <f t="shared" si="34"/>
        <v/>
      </c>
      <c r="X228" s="8" t="str">
        <f t="shared" si="35"/>
        <v/>
      </c>
    </row>
    <row r="229" spans="1:24">
      <c r="A229" s="4" t="s">
        <v>236</v>
      </c>
      <c r="B229" s="4">
        <v>1</v>
      </c>
      <c r="C229" s="1" cm="1">
        <f t="array" ref="C229">_xll.H($A229,25)/$B229</f>
        <v>-1555.6830358886718</v>
      </c>
      <c r="D229" s="1" cm="1">
        <f t="array" ref="D229">_xll.S($A229,25)/$B229</f>
        <v>250.65459713745119</v>
      </c>
      <c r="E229" s="1" cm="1">
        <f t="array" ref="E229">_xll.CP($A229,25)/$B229</f>
        <v>161.07284739688865</v>
      </c>
      <c r="F229" s="8" t="e" cm="1">
        <f t="array" ref="F229">IF(_xll.DE(A229)&gt;0,_xll.MW(A229)/(602.2*_xll.DE(A229)),"")/$B229</f>
        <v>#VALUE!</v>
      </c>
      <c r="H229" s="4" t="s">
        <v>1915</v>
      </c>
      <c r="I229" s="1" t="e" cm="1">
        <f t="array" ref="I229">_xll.H($H229,25)/$B229</f>
        <v>#VALUE!</v>
      </c>
      <c r="J229" s="1" t="e" cm="1">
        <f t="array" ref="J229">_xll.S($H229,25)/$B229</f>
        <v>#VALUE!</v>
      </c>
      <c r="K229" s="1" t="e" cm="1">
        <f t="array" ref="K229">_xll.CP($H229,25)/$B229</f>
        <v>#VALUE!</v>
      </c>
      <c r="L229" s="8" t="e" cm="1">
        <f t="array" ref="L229">IF(_xll.DE(H229)&gt;0,_xll.MW(H229)/(602.2*_xll.DE(H229)),"")/$B229</f>
        <v>#VALUE!</v>
      </c>
      <c r="N229" s="1" t="str">
        <f t="shared" si="27"/>
        <v/>
      </c>
      <c r="O229" s="1" t="str">
        <f t="shared" si="28"/>
        <v/>
      </c>
      <c r="P229" s="4" t="str">
        <f t="shared" si="31"/>
        <v>*2RbH*MgH2</v>
      </c>
      <c r="Q229" s="1" t="str">
        <f t="shared" si="29"/>
        <v/>
      </c>
      <c r="R229" s="1" t="str">
        <f t="shared" si="30"/>
        <v/>
      </c>
      <c r="T229" s="1" t="str">
        <f t="shared" si="32"/>
        <v/>
      </c>
      <c r="U229" s="1" t="str">
        <f t="shared" si="33"/>
        <v/>
      </c>
      <c r="W229" s="8" t="str">
        <f t="shared" si="34"/>
        <v/>
      </c>
      <c r="X229" s="8" t="str">
        <f t="shared" si="35"/>
        <v/>
      </c>
    </row>
    <row r="230" spans="1:24">
      <c r="A230" s="4" t="s">
        <v>293</v>
      </c>
      <c r="B230" s="4">
        <v>1</v>
      </c>
      <c r="C230" s="1" cm="1">
        <f t="array" ref="C230">_xll.H($A230,25)/$B230</f>
        <v>-2209.018185546875</v>
      </c>
      <c r="D230" s="1" cm="1">
        <f t="array" ref="D230">_xll.S($A230,25)/$B230</f>
        <v>669.20397326660157</v>
      </c>
      <c r="E230" s="1" cm="1">
        <f t="array" ref="E230">_xll.CP($A230,25)/$B230</f>
        <v>162.70300485229492</v>
      </c>
      <c r="F230" s="8" t="e" cm="1">
        <f t="array" ref="F230">IF(_xll.DE(A230)&gt;0,_xll.MW(A230)/(602.2*_xll.DE(A230)),"")/$B230</f>
        <v>#VALUE!</v>
      </c>
      <c r="H230" s="4" t="s">
        <v>1916</v>
      </c>
      <c r="I230" s="1" t="e" cm="1">
        <f t="array" ref="I230">_xll.H($H230,25)/$B230</f>
        <v>#VALUE!</v>
      </c>
      <c r="J230" s="1" t="e" cm="1">
        <f t="array" ref="J230">_xll.S($H230,25)/$B230</f>
        <v>#VALUE!</v>
      </c>
      <c r="K230" s="1" t="e" cm="1">
        <f t="array" ref="K230">_xll.CP($H230,25)/$B230</f>
        <v>#VALUE!</v>
      </c>
      <c r="L230" s="8" t="e" cm="1">
        <f t="array" ref="L230">IF(_xll.DE(H230)&gt;0,_xll.MW(H230)/(602.2*_xll.DE(H230)),"")/$B230</f>
        <v>#VALUE!</v>
      </c>
      <c r="N230" s="1" t="str">
        <f t="shared" si="27"/>
        <v/>
      </c>
      <c r="O230" s="1" t="str">
        <f t="shared" si="28"/>
        <v/>
      </c>
      <c r="P230" s="4" t="str">
        <f t="shared" si="31"/>
        <v>K3DyH6</v>
      </c>
      <c r="Q230" s="1" t="str">
        <f t="shared" si="29"/>
        <v/>
      </c>
      <c r="R230" s="1" t="str">
        <f t="shared" si="30"/>
        <v/>
      </c>
      <c r="T230" s="1" t="str">
        <f t="shared" si="32"/>
        <v/>
      </c>
      <c r="U230" s="1" t="str">
        <f t="shared" si="33"/>
        <v/>
      </c>
      <c r="W230" s="8" t="str">
        <f t="shared" si="34"/>
        <v/>
      </c>
      <c r="X230" s="8" t="str">
        <f t="shared" si="35"/>
        <v/>
      </c>
    </row>
    <row r="231" spans="1:24">
      <c r="A231" s="1" t="s">
        <v>146</v>
      </c>
      <c r="B231" s="4">
        <v>1</v>
      </c>
      <c r="C231" s="1" cm="1">
        <f t="array" ref="C231">_xll.H($A231,25)/$B231</f>
        <v>-1467.9999663085939</v>
      </c>
      <c r="D231" s="1" cm="1">
        <f t="array" ref="D231">_xll.S($A231,25)/$B231</f>
        <v>208.99999655151368</v>
      </c>
      <c r="E231" s="1" cm="1">
        <f t="array" ref="E231">_xll.CP($A231,25)/$B231</f>
        <v>163.00030468750001</v>
      </c>
      <c r="F231" s="8" t="e" cm="1">
        <f t="array" ref="F231">IF(_xll.DE(A231)&gt;0,_xll.MW(A231)/(602.2*_xll.DE(A231)),"")/$B231</f>
        <v>#VALUE!</v>
      </c>
      <c r="H231" s="1" t="s">
        <v>1761</v>
      </c>
      <c r="I231" s="1" t="e" cm="1">
        <f t="array" ref="I231">_xll.H($H231,25)/$B231</f>
        <v>#VALUE!</v>
      </c>
      <c r="J231" s="1" t="e" cm="1">
        <f t="array" ref="J231">_xll.S($H231,25)/$B231</f>
        <v>#VALUE!</v>
      </c>
      <c r="K231" s="1" t="e" cm="1">
        <f t="array" ref="K231">_xll.CP($H231,25)/$B231</f>
        <v>#VALUE!</v>
      </c>
      <c r="L231" s="8" t="e" cm="1">
        <f t="array" ref="L231">IF(_xll.DE(H231)&gt;0,_xll.MW(H231)/(602.2*_xll.DE(H231)),"")/$B231</f>
        <v>#VALUE!</v>
      </c>
      <c r="N231" s="1" t="str">
        <f t="shared" si="27"/>
        <v/>
      </c>
      <c r="O231" s="1" t="str">
        <f t="shared" si="28"/>
        <v/>
      </c>
      <c r="P231" s="4" t="str">
        <f t="shared" si="31"/>
        <v>RaH2*2H2O</v>
      </c>
      <c r="Q231" s="1" t="str">
        <f t="shared" si="29"/>
        <v/>
      </c>
      <c r="R231" s="1" t="str">
        <f t="shared" si="30"/>
        <v/>
      </c>
      <c r="T231" s="1" t="str">
        <f t="shared" si="32"/>
        <v/>
      </c>
      <c r="U231" s="1" t="str">
        <f t="shared" si="33"/>
        <v/>
      </c>
      <c r="W231" s="8" t="str">
        <f t="shared" si="34"/>
        <v/>
      </c>
      <c r="X231" s="8" t="str">
        <f t="shared" si="35"/>
        <v/>
      </c>
    </row>
    <row r="232" spans="1:24">
      <c r="A232" s="4" t="s">
        <v>269</v>
      </c>
      <c r="B232" s="4">
        <v>1</v>
      </c>
      <c r="C232" s="1" cm="1">
        <f t="array" ref="C232">_xll.H($A232,25)/$B232</f>
        <v>-835.96321276855474</v>
      </c>
      <c r="D232" s="1" cm="1">
        <f t="array" ref="D232">_xll.S($A232,25)/$B232</f>
        <v>258.26199029541016</v>
      </c>
      <c r="E232" s="1" cm="1">
        <f t="array" ref="E232">_xll.CP($A232,25)/$B232</f>
        <v>165.19550145066572</v>
      </c>
      <c r="F232" s="8" t="e" cm="1">
        <f t="array" ref="F232">IF(_xll.DE(A232)&gt;0,_xll.MW(A232)/(602.2*_xll.DE(A232)),"")/$B232</f>
        <v>#VALUE!</v>
      </c>
      <c r="H232" s="4" t="s">
        <v>1762</v>
      </c>
      <c r="I232" s="1" t="e" cm="1">
        <f t="array" ref="I232">_xll.H($H232,25)/$B232</f>
        <v>#VALUE!</v>
      </c>
      <c r="J232" s="1" t="e" cm="1">
        <f t="array" ref="J232">_xll.S($H232,25)/$B232</f>
        <v>#VALUE!</v>
      </c>
      <c r="K232" s="1" t="e" cm="1">
        <f t="array" ref="K232">_xll.CP($H232,25)/$B232</f>
        <v>#VALUE!</v>
      </c>
      <c r="L232" s="8" t="e" cm="1">
        <f t="array" ref="L232">IF(_xll.DE(H232)&gt;0,_xll.MW(H232)/(602.2*_xll.DE(H232)),"")/$B232</f>
        <v>#VALUE!</v>
      </c>
      <c r="N232" s="1" t="str">
        <f t="shared" si="27"/>
        <v/>
      </c>
      <c r="O232" s="1" t="str">
        <f t="shared" si="28"/>
        <v/>
      </c>
      <c r="P232" s="4" t="str">
        <f t="shared" si="31"/>
        <v>Pb3H2O2</v>
      </c>
      <c r="Q232" s="1" t="str">
        <f t="shared" si="29"/>
        <v/>
      </c>
      <c r="R232" s="1" t="str">
        <f t="shared" si="30"/>
        <v/>
      </c>
      <c r="T232" s="1" t="str">
        <f t="shared" si="32"/>
        <v/>
      </c>
      <c r="U232" s="1" t="str">
        <f t="shared" si="33"/>
        <v/>
      </c>
      <c r="W232" s="8" t="str">
        <f t="shared" si="34"/>
        <v/>
      </c>
      <c r="X232" s="8" t="str">
        <f t="shared" si="35"/>
        <v/>
      </c>
    </row>
    <row r="233" spans="1:24">
      <c r="A233" s="4" t="s">
        <v>301</v>
      </c>
      <c r="B233" s="4">
        <v>1</v>
      </c>
      <c r="C233" s="1" cm="1">
        <f t="array" ref="C233">_xll.H($A233,25)/$B233</f>
        <v>-1092.0240000000001</v>
      </c>
      <c r="D233" s="1" cm="1">
        <f t="array" ref="D233">_xll.S($A233,25)/$B233</f>
        <v>218.82319680786134</v>
      </c>
      <c r="E233" s="1" cm="1">
        <f t="array" ref="E233">_xll.CP($A233,25)/$B233</f>
        <v>165.8997880859375</v>
      </c>
      <c r="F233" s="8" t="e" cm="1">
        <f t="array" ref="F233">IF(_xll.DE(A233)&gt;0,_xll.MW(A233)/(602.2*_xll.DE(A233)),"")/$B233</f>
        <v>#VALUE!</v>
      </c>
      <c r="H233" s="4" t="s">
        <v>1917</v>
      </c>
      <c r="I233" s="1" t="e" cm="1">
        <f t="array" ref="I233">_xll.H($H233,25)/$B233</f>
        <v>#VALUE!</v>
      </c>
      <c r="J233" s="1" t="e" cm="1">
        <f t="array" ref="J233">_xll.S($H233,25)/$B233</f>
        <v>#VALUE!</v>
      </c>
      <c r="K233" s="1" t="e" cm="1">
        <f t="array" ref="K233">_xll.CP($H233,25)/$B233</f>
        <v>#VALUE!</v>
      </c>
      <c r="L233" s="8" t="e" cm="1">
        <f t="array" ref="L233">IF(_xll.DE(H233)&gt;0,_xll.MW(H233)/(602.2*_xll.DE(H233)),"")/$B233</f>
        <v>#VALUE!</v>
      </c>
      <c r="N233" s="1" t="str">
        <f t="shared" si="27"/>
        <v/>
      </c>
      <c r="O233" s="1" t="str">
        <f t="shared" si="28"/>
        <v/>
      </c>
      <c r="P233" s="4" t="str">
        <f t="shared" si="31"/>
        <v>MnH2*2H2O</v>
      </c>
      <c r="Q233" s="1" t="str">
        <f t="shared" si="29"/>
        <v/>
      </c>
      <c r="R233" s="1" t="str">
        <f t="shared" si="30"/>
        <v/>
      </c>
      <c r="T233" s="1" t="str">
        <f t="shared" si="32"/>
        <v/>
      </c>
      <c r="U233" s="1" t="str">
        <f t="shared" si="33"/>
        <v/>
      </c>
      <c r="W233" s="8" t="str">
        <f t="shared" si="34"/>
        <v/>
      </c>
      <c r="X233" s="8" t="str">
        <f t="shared" si="35"/>
        <v/>
      </c>
    </row>
    <row r="234" spans="1:24">
      <c r="A234" s="4" t="s">
        <v>37</v>
      </c>
      <c r="B234" s="4">
        <v>1</v>
      </c>
      <c r="C234" s="1" cm="1">
        <f t="array" ref="C234">_xll.H($A234,25)/$B234</f>
        <v>-1463.9999611816406</v>
      </c>
      <c r="D234" s="1" cm="1">
        <f t="array" ref="D234">_xll.S($A234,25)/$B234</f>
        <v>243.99579586791992</v>
      </c>
      <c r="E234" s="1" cm="1">
        <f t="array" ref="E234">_xll.CP($A234,25)/$B234</f>
        <v>168.54187263081749</v>
      </c>
      <c r="F234" s="8" t="e" cm="1">
        <f t="array" ref="F234">IF(_xll.DE(A234)&gt;0,_xll.MW(A234)/(602.2*_xll.DE(A234)),"")/$B234</f>
        <v>#VALUE!</v>
      </c>
      <c r="H234" s="4" t="s">
        <v>1918</v>
      </c>
      <c r="I234" s="1" t="e" cm="1">
        <f t="array" ref="I234">_xll.H($H234,25)/$B234</f>
        <v>#VALUE!</v>
      </c>
      <c r="J234" s="1" t="e" cm="1">
        <f t="array" ref="J234">_xll.S($H234,25)/$B234</f>
        <v>#VALUE!</v>
      </c>
      <c r="K234" s="1" t="e" cm="1">
        <f t="array" ref="K234">_xll.CP($H234,25)/$B234</f>
        <v>#VALUE!</v>
      </c>
      <c r="L234" s="8" t="e" cm="1">
        <f t="array" ref="L234">IF(_xll.DE(H234)&gt;0,_xll.MW(H234)/(602.2*_xll.DE(H234)),"")/$B234</f>
        <v>#VALUE!</v>
      </c>
      <c r="N234" s="1" t="str">
        <f t="shared" si="27"/>
        <v/>
      </c>
      <c r="O234" s="1" t="str">
        <f t="shared" si="28"/>
        <v/>
      </c>
      <c r="P234" s="4" t="str">
        <f t="shared" si="31"/>
        <v>*2NaH*MgH2</v>
      </c>
      <c r="Q234" s="1" t="str">
        <f t="shared" si="29"/>
        <v/>
      </c>
      <c r="R234" s="1" t="str">
        <f t="shared" si="30"/>
        <v/>
      </c>
      <c r="T234" s="1" t="str">
        <f t="shared" si="32"/>
        <v/>
      </c>
      <c r="U234" s="1" t="str">
        <f t="shared" si="33"/>
        <v/>
      </c>
      <c r="W234" s="8" t="str">
        <f t="shared" si="34"/>
        <v/>
      </c>
      <c r="X234" s="8" t="str">
        <f t="shared" si="35"/>
        <v/>
      </c>
    </row>
    <row r="235" spans="1:24">
      <c r="A235" s="4" t="s">
        <v>57</v>
      </c>
      <c r="B235" s="4">
        <v>1</v>
      </c>
      <c r="C235" s="1" cm="1">
        <f t="array" ref="C235">_xll.H($A235,25)/$B235</f>
        <v>-1530.8029963378906</v>
      </c>
      <c r="D235" s="1" cm="1">
        <f t="array" ref="D235">_xll.S($A235,25)/$B235</f>
        <v>208.79370458984377</v>
      </c>
      <c r="E235" s="1" cm="1">
        <f t="array" ref="E235">_xll.CP($A235,25)/$B235</f>
        <v>171.48585216151844</v>
      </c>
      <c r="F235" s="8" t="e" cm="1">
        <f t="array" ref="F235">IF(_xll.DE(A235)&gt;0,_xll.MW(A235)/(602.2*_xll.DE(A235)),"")/$B235</f>
        <v>#VALUE!</v>
      </c>
      <c r="H235" s="4" t="s">
        <v>1919</v>
      </c>
      <c r="I235" s="1" t="e" cm="1">
        <f t="array" ref="I235">_xll.H($H235,25)/$B235</f>
        <v>#VALUE!</v>
      </c>
      <c r="J235" s="1" t="e" cm="1">
        <f t="array" ref="J235">_xll.S($H235,25)/$B235</f>
        <v>#VALUE!</v>
      </c>
      <c r="K235" s="1" t="e" cm="1">
        <f t="array" ref="K235">_xll.CP($H235,25)/$B235</f>
        <v>#VALUE!</v>
      </c>
      <c r="L235" s="8" t="e" cm="1">
        <f t="array" ref="L235">IF(_xll.DE(H235)&gt;0,_xll.MW(H235)/(602.2*_xll.DE(H235)),"")/$B235</f>
        <v>#VALUE!</v>
      </c>
      <c r="N235" s="1" t="str">
        <f t="shared" si="27"/>
        <v/>
      </c>
      <c r="O235" s="1" t="str">
        <f t="shared" si="28"/>
        <v/>
      </c>
      <c r="P235" s="4" t="str">
        <f t="shared" si="31"/>
        <v>LiKMgH4</v>
      </c>
      <c r="Q235" s="1" t="str">
        <f t="shared" si="29"/>
        <v/>
      </c>
      <c r="R235" s="1" t="str">
        <f t="shared" si="30"/>
        <v/>
      </c>
      <c r="T235" s="1" t="str">
        <f t="shared" si="32"/>
        <v/>
      </c>
      <c r="U235" s="1" t="str">
        <f t="shared" si="33"/>
        <v/>
      </c>
      <c r="W235" s="8" t="str">
        <f t="shared" si="34"/>
        <v/>
      </c>
      <c r="X235" s="8" t="str">
        <f t="shared" si="35"/>
        <v/>
      </c>
    </row>
    <row r="236" spans="1:24">
      <c r="A236" s="4" t="s">
        <v>113</v>
      </c>
      <c r="B236" s="4">
        <v>1</v>
      </c>
      <c r="C236" s="1" cm="1">
        <f t="array" ref="C236">_xll.H($A236,25)/$B236</f>
        <v>-989.90001428222661</v>
      </c>
      <c r="D236" s="1" cm="1">
        <f t="array" ref="D236">_xll.S($A236,25)/$B236</f>
        <v>279.49999114990237</v>
      </c>
      <c r="E236" s="1" cm="1">
        <f t="array" ref="E236">_xll.CP($A236,25)/$B236</f>
        <v>173.48695514269798</v>
      </c>
      <c r="F236" s="8" t="e" cm="1">
        <f t="array" ref="F236">IF(_xll.DE(A236)&gt;0,_xll.MW(A236)/(602.2*_xll.DE(A236)),"")/$B236</f>
        <v>#VALUE!</v>
      </c>
      <c r="H236" s="4" t="s">
        <v>1763</v>
      </c>
      <c r="I236" s="1" t="e" cm="1">
        <f t="array" ref="I236">_xll.H($H236,25)/$B236</f>
        <v>#VALUE!</v>
      </c>
      <c r="J236" s="1" t="e" cm="1">
        <f t="array" ref="J236">_xll.S($H236,25)/$B236</f>
        <v>#VALUE!</v>
      </c>
      <c r="K236" s="1" t="e" cm="1">
        <f t="array" ref="K236">_xll.CP($H236,25)/$B236</f>
        <v>#VALUE!</v>
      </c>
      <c r="L236" s="8" t="e" cm="1">
        <f t="array" ref="L236">IF(_xll.DE(H236)&gt;0,_xll.MW(H236)/(602.2*_xll.DE(H236)),"")/$B236</f>
        <v>#VALUE!</v>
      </c>
      <c r="N236" s="1" t="str">
        <f t="shared" si="27"/>
        <v/>
      </c>
      <c r="O236" s="1" t="str">
        <f t="shared" si="28"/>
        <v/>
      </c>
      <c r="P236" s="4" t="str">
        <f t="shared" si="31"/>
        <v>Bi3O4H</v>
      </c>
      <c r="Q236" s="1" t="str">
        <f t="shared" si="29"/>
        <v/>
      </c>
      <c r="R236" s="1" t="str">
        <f t="shared" si="30"/>
        <v/>
      </c>
      <c r="T236" s="1" t="str">
        <f t="shared" si="32"/>
        <v/>
      </c>
      <c r="U236" s="1" t="str">
        <f t="shared" si="33"/>
        <v/>
      </c>
      <c r="W236" s="8" t="str">
        <f t="shared" si="34"/>
        <v/>
      </c>
      <c r="X236" s="8" t="str">
        <f t="shared" si="35"/>
        <v/>
      </c>
    </row>
    <row r="237" spans="1:24">
      <c r="A237" s="4" t="s">
        <v>32</v>
      </c>
      <c r="B237" s="4">
        <v>1</v>
      </c>
      <c r="C237" s="1" cm="1">
        <f t="array" ref="C237">_xll.H($A237,25)/$B237</f>
        <v>-523</v>
      </c>
      <c r="D237" s="1" cm="1">
        <f t="array" ref="D237">_xll.S($A237,25)/$B237</f>
        <v>255.19889382934571</v>
      </c>
      <c r="E237" s="1" cm="1">
        <f t="array" ref="E237">_xll.CP($A237,25)/$B237</f>
        <v>175.27559984217203</v>
      </c>
      <c r="F237" s="8" t="e" cm="1">
        <f t="array" ref="F237">IF(_xll.DE(A237)&gt;0,_xll.MW(A237)/(602.2*_xll.DE(A237)),"")/$B237</f>
        <v>#VALUE!</v>
      </c>
      <c r="H237" s="4" t="s">
        <v>1920</v>
      </c>
      <c r="I237" s="1" t="e" cm="1">
        <f t="array" ref="I237">_xll.H($H237,25)/$B237</f>
        <v>#VALUE!</v>
      </c>
      <c r="J237" s="1" t="e" cm="1">
        <f t="array" ref="J237">_xll.S($H237,25)/$B237</f>
        <v>#VALUE!</v>
      </c>
      <c r="K237" s="1" t="e" cm="1">
        <f t="array" ref="K237">_xll.CP($H237,25)/$B237</f>
        <v>#VALUE!</v>
      </c>
      <c r="L237" s="8" t="e" cm="1">
        <f t="array" ref="L237">IF(_xll.DE(H237)&gt;0,_xll.MW(H237)/(602.2*_xll.DE(H237)),"")/$B237</f>
        <v>#VALUE!</v>
      </c>
      <c r="N237" s="1" t="str">
        <f t="shared" si="27"/>
        <v/>
      </c>
      <c r="O237" s="1" t="str">
        <f t="shared" si="28"/>
        <v/>
      </c>
      <c r="P237" s="4" t="str">
        <f t="shared" si="31"/>
        <v>MoH6</v>
      </c>
      <c r="Q237" s="1" t="str">
        <f t="shared" si="29"/>
        <v/>
      </c>
      <c r="R237" s="1" t="str">
        <f t="shared" si="30"/>
        <v/>
      </c>
      <c r="T237" s="1" t="str">
        <f t="shared" si="32"/>
        <v/>
      </c>
      <c r="U237" s="1" t="str">
        <f t="shared" si="33"/>
        <v/>
      </c>
      <c r="W237" s="8" t="str">
        <f t="shared" si="34"/>
        <v/>
      </c>
      <c r="X237" s="8" t="str">
        <f t="shared" si="35"/>
        <v/>
      </c>
    </row>
    <row r="238" spans="1:24">
      <c r="A238" s="4" t="s">
        <v>324</v>
      </c>
      <c r="B238" s="4">
        <v>1</v>
      </c>
      <c r="C238" s="1" cm="1">
        <f t="array" ref="C238">_xll.H($A238,25)/$B238</f>
        <v>-1702.4999636230471</v>
      </c>
      <c r="D238" s="1" cm="1">
        <f t="array" ref="D238">_xll.S($A238,25)/$B238</f>
        <v>233.10000509643555</v>
      </c>
      <c r="E238" s="1" cm="1">
        <f t="array" ref="E238">_xll.CP($A238,25)/$B238</f>
        <v>180.73102771021934</v>
      </c>
      <c r="F238" s="8" t="e" cm="1">
        <f t="array" ref="F238">IF(_xll.DE(A238)&gt;0,_xll.MW(A238)/(602.2*_xll.DE(A238)),"")/$B238</f>
        <v>#VALUE!</v>
      </c>
      <c r="H238" s="4" t="s">
        <v>1764</v>
      </c>
      <c r="I238" s="1" t="e" cm="1">
        <f t="array" ref="I238">_xll.H($H238,25)/$B238</f>
        <v>#VALUE!</v>
      </c>
      <c r="J238" s="1" t="e" cm="1">
        <f t="array" ref="J238">_xll.S($H238,25)/$B238</f>
        <v>#VALUE!</v>
      </c>
      <c r="K238" s="1" t="e" cm="1">
        <f t="array" ref="K238">_xll.CP($H238,25)/$B238</f>
        <v>#VALUE!</v>
      </c>
      <c r="L238" s="8" t="e" cm="1">
        <f t="array" ref="L238">IF(_xll.DE(H238)&gt;0,_xll.MW(H238)/(602.2*_xll.DE(H238)),"")/$B238</f>
        <v>#VALUE!</v>
      </c>
      <c r="N238" s="1" t="str">
        <f t="shared" si="27"/>
        <v/>
      </c>
      <c r="O238" s="1" t="str">
        <f t="shared" si="28"/>
        <v/>
      </c>
      <c r="P238" s="4" t="str">
        <f t="shared" si="31"/>
        <v>Bi2ErO4H</v>
      </c>
      <c r="Q238" s="1" t="str">
        <f t="shared" si="29"/>
        <v/>
      </c>
      <c r="R238" s="1" t="str">
        <f t="shared" si="30"/>
        <v/>
      </c>
      <c r="T238" s="1" t="str">
        <f t="shared" si="32"/>
        <v/>
      </c>
      <c r="U238" s="1" t="str">
        <f t="shared" si="33"/>
        <v/>
      </c>
      <c r="W238" s="8" t="str">
        <f t="shared" si="34"/>
        <v/>
      </c>
      <c r="X238" s="8" t="str">
        <f t="shared" si="35"/>
        <v/>
      </c>
    </row>
    <row r="239" spans="1:24">
      <c r="A239" s="4" t="s">
        <v>333</v>
      </c>
      <c r="B239" s="4">
        <v>1</v>
      </c>
      <c r="C239" s="1" cm="1">
        <f t="array" ref="C239">_xll.H($A239,25)/$B239</f>
        <v>-1408.3340424804687</v>
      </c>
      <c r="D239" s="1" cm="1">
        <f t="array" ref="D239">_xll.S($A239,25)/$B239</f>
        <v>218.57219894409181</v>
      </c>
      <c r="E239" s="1" cm="1">
        <f t="array" ref="E239">_xll.CP($A239,25)/$B239</f>
        <v>182.00400000000002</v>
      </c>
      <c r="F239" s="8" t="e" cm="1">
        <f t="array" ref="F239">IF(_xll.DE(A239)&gt;0,_xll.MW(A239)/(602.2*_xll.DE(A239)),"")/$B239</f>
        <v>#VALUE!</v>
      </c>
      <c r="H239" s="4" t="s">
        <v>1765</v>
      </c>
      <c r="I239" s="1" t="e" cm="1">
        <f t="array" ref="I239">_xll.H($H239,25)/$B239</f>
        <v>#VALUE!</v>
      </c>
      <c r="J239" s="1" t="e" cm="1">
        <f t="array" ref="J239">_xll.S($H239,25)/$B239</f>
        <v>#VALUE!</v>
      </c>
      <c r="K239" s="1" t="e" cm="1">
        <f t="array" ref="K239">_xll.CP($H239,25)/$B239</f>
        <v>#VALUE!</v>
      </c>
      <c r="L239" s="8" t="e" cm="1">
        <f t="array" ref="L239">IF(_xll.DE(H239)&gt;0,_xll.MW(H239)/(602.2*_xll.DE(H239)),"")/$B239</f>
        <v>#VALUE!</v>
      </c>
      <c r="N239" s="1" t="str">
        <f t="shared" si="27"/>
        <v/>
      </c>
      <c r="O239" s="1" t="str">
        <f t="shared" si="28"/>
        <v/>
      </c>
      <c r="P239" s="4" t="str">
        <f t="shared" si="31"/>
        <v>Al2H6</v>
      </c>
      <c r="Q239" s="1" t="str">
        <f t="shared" si="29"/>
        <v/>
      </c>
      <c r="R239" s="1" t="str">
        <f t="shared" si="30"/>
        <v/>
      </c>
      <c r="T239" s="1" t="str">
        <f t="shared" si="32"/>
        <v/>
      </c>
      <c r="U239" s="1" t="str">
        <f t="shared" si="33"/>
        <v/>
      </c>
      <c r="W239" s="8" t="str">
        <f t="shared" si="34"/>
        <v/>
      </c>
      <c r="X239" s="8" t="str">
        <f t="shared" si="35"/>
        <v/>
      </c>
    </row>
    <row r="240" spans="1:24">
      <c r="A240" s="4" t="s">
        <v>364</v>
      </c>
      <c r="B240" s="4">
        <v>1</v>
      </c>
      <c r="C240" s="1" cm="1">
        <f t="array" ref="C240">_xll.H($A240,25)/$B240</f>
        <v>-1237.2089787597656</v>
      </c>
      <c r="D240" s="1" cm="1">
        <f t="array" ref="D240">_xll.S($A240,25)/$B240</f>
        <v>338.904</v>
      </c>
      <c r="E240" s="1" cm="1">
        <f t="array" ref="E240">_xll.CP($A240,25)/$B240</f>
        <v>184.93280319213869</v>
      </c>
      <c r="F240" s="8" t="e" cm="1">
        <f t="array" ref="F240">IF(_xll.DE(A240)&gt;0,_xll.MW(A240)/(602.2*_xll.DE(A240)),"")/$B240</f>
        <v>#VALUE!</v>
      </c>
      <c r="H240" s="4" t="s">
        <v>1921</v>
      </c>
      <c r="I240" s="1" t="e" cm="1">
        <f t="array" ref="I240">_xll.H($H240,25)/$B240</f>
        <v>#VALUE!</v>
      </c>
      <c r="J240" s="1" t="e" cm="1">
        <f t="array" ref="J240">_xll.S($H240,25)/$B240</f>
        <v>#VALUE!</v>
      </c>
      <c r="K240" s="1" t="e" cm="1">
        <f t="array" ref="K240">_xll.CP($H240,25)/$B240</f>
        <v>#VALUE!</v>
      </c>
      <c r="L240" s="8" t="e" cm="1">
        <f t="array" ref="L240">IF(_xll.DE(H240)&gt;0,_xll.MW(H240)/(602.2*_xll.DE(H240)),"")/$B240</f>
        <v>#VALUE!</v>
      </c>
      <c r="N240" s="1" t="str">
        <f t="shared" si="27"/>
        <v/>
      </c>
      <c r="O240" s="1" t="str">
        <f t="shared" si="28"/>
        <v/>
      </c>
      <c r="P240" s="4" t="str">
        <f t="shared" si="31"/>
        <v>Cs2CoH4</v>
      </c>
      <c r="Q240" s="1" t="str">
        <f t="shared" si="29"/>
        <v/>
      </c>
      <c r="R240" s="1" t="str">
        <f t="shared" si="30"/>
        <v/>
      </c>
      <c r="T240" s="1" t="str">
        <f t="shared" si="32"/>
        <v/>
      </c>
      <c r="U240" s="1" t="str">
        <f t="shared" si="33"/>
        <v/>
      </c>
      <c r="W240" s="8" t="str">
        <f t="shared" si="34"/>
        <v/>
      </c>
      <c r="X240" s="8" t="str">
        <f t="shared" si="35"/>
        <v/>
      </c>
    </row>
    <row r="241" spans="1:24">
      <c r="A241" s="4" t="s">
        <v>114</v>
      </c>
      <c r="B241" s="4">
        <v>1</v>
      </c>
      <c r="C241" s="1" cm="1">
        <f t="array" ref="C241">_xll.H($A241,25)/$B241</f>
        <v>-1247.3000952148439</v>
      </c>
      <c r="D241" s="1" cm="1">
        <f t="array" ref="D241">_xll.S($A241,25)/$B241</f>
        <v>348.89999072265624</v>
      </c>
      <c r="E241" s="1" cm="1">
        <f t="array" ref="E241">_xll.CP($A241,25)/$B241</f>
        <v>191.08926150519025</v>
      </c>
      <c r="F241" s="8" t="e" cm="1">
        <f t="array" ref="F241">IF(_xll.DE(A241)&gt;0,_xll.MW(A241)/(602.2*_xll.DE(A241)),"")/$B241</f>
        <v>#VALUE!</v>
      </c>
      <c r="H241" s="4" t="s">
        <v>1922</v>
      </c>
      <c r="I241" s="1" t="e" cm="1">
        <f t="array" ref="I241">_xll.H($H241,25)/$B241</f>
        <v>#VALUE!</v>
      </c>
      <c r="J241" s="1" t="e" cm="1">
        <f t="array" ref="J241">_xll.S($H241,25)/$B241</f>
        <v>#VALUE!</v>
      </c>
      <c r="K241" s="1" t="e" cm="1">
        <f t="array" ref="K241">_xll.CP($H241,25)/$B241</f>
        <v>#VALUE!</v>
      </c>
      <c r="L241" s="8" t="e" cm="1">
        <f t="array" ref="L241">IF(_xll.DE(H241)&gt;0,_xll.MW(H241)/(602.2*_xll.DE(H241)),"")/$B241</f>
        <v>#VALUE!</v>
      </c>
      <c r="N241" s="1" t="str">
        <f t="shared" si="27"/>
        <v/>
      </c>
      <c r="O241" s="1" t="str">
        <f t="shared" si="28"/>
        <v/>
      </c>
      <c r="P241" s="4" t="str">
        <f t="shared" si="31"/>
        <v>Bi4O4SeH2</v>
      </c>
      <c r="Q241" s="1" t="str">
        <f t="shared" si="29"/>
        <v/>
      </c>
      <c r="R241" s="1" t="str">
        <f t="shared" si="30"/>
        <v/>
      </c>
      <c r="T241" s="1" t="str">
        <f t="shared" si="32"/>
        <v/>
      </c>
      <c r="U241" s="1" t="str">
        <f t="shared" si="33"/>
        <v/>
      </c>
      <c r="W241" s="8" t="str">
        <f t="shared" si="34"/>
        <v/>
      </c>
      <c r="X241" s="8" t="str">
        <f t="shared" si="35"/>
        <v/>
      </c>
    </row>
    <row r="242" spans="1:24">
      <c r="A242" s="4" t="s">
        <v>407</v>
      </c>
      <c r="B242" s="4">
        <v>1</v>
      </c>
      <c r="C242" s="1" cm="1">
        <f t="array" ref="C242">_xll.H($A242,25)/$B242</f>
        <v>-2404.544851074219</v>
      </c>
      <c r="D242" s="1" cm="1">
        <f t="array" ref="D242">_xll.S($A242,25)/$B242</f>
        <v>276.25297961425781</v>
      </c>
      <c r="E242" s="1" cm="1">
        <f t="array" ref="E242">_xll.CP($A242,25)/$B242</f>
        <v>203.58875445075395</v>
      </c>
      <c r="F242" s="8" t="e" cm="1">
        <f t="array" ref="F242">IF(_xll.DE(A242)&gt;0,_xll.MW(A242)/(602.2*_xll.DE(A242)),"")/$B242</f>
        <v>#VALUE!</v>
      </c>
      <c r="H242" s="4" t="s">
        <v>1923</v>
      </c>
      <c r="I242" s="1" t="e" cm="1">
        <f t="array" ref="I242">_xll.H($H242,25)/$B242</f>
        <v>#VALUE!</v>
      </c>
      <c r="J242" s="1" t="e" cm="1">
        <f t="array" ref="J242">_xll.S($H242,25)/$B242</f>
        <v>#VALUE!</v>
      </c>
      <c r="K242" s="1" t="e" cm="1">
        <f t="array" ref="K242">_xll.CP($H242,25)/$B242</f>
        <v>#VALUE!</v>
      </c>
      <c r="L242" s="8" t="e" cm="1">
        <f t="array" ref="L242">IF(_xll.DE(H242)&gt;0,_xll.MW(H242)/(602.2*_xll.DE(H242)),"")/$B242</f>
        <v>#VALUE!</v>
      </c>
      <c r="N242" s="1" t="str">
        <f t="shared" si="27"/>
        <v/>
      </c>
      <c r="O242" s="1" t="str">
        <f t="shared" si="28"/>
        <v/>
      </c>
      <c r="P242" s="4" t="str">
        <f t="shared" si="31"/>
        <v>(UO2)2H3</v>
      </c>
      <c r="Q242" s="1" t="str">
        <f t="shared" si="29"/>
        <v/>
      </c>
      <c r="R242" s="1" t="str">
        <f t="shared" si="30"/>
        <v/>
      </c>
      <c r="T242" s="1" t="str">
        <f t="shared" si="32"/>
        <v/>
      </c>
      <c r="U242" s="1" t="str">
        <f t="shared" si="33"/>
        <v/>
      </c>
      <c r="W242" s="8" t="str">
        <f t="shared" si="34"/>
        <v/>
      </c>
      <c r="X242" s="8" t="str">
        <f t="shared" si="35"/>
        <v/>
      </c>
    </row>
    <row r="243" spans="1:24">
      <c r="A243" s="4" t="s">
        <v>304</v>
      </c>
      <c r="B243" s="4">
        <v>1</v>
      </c>
      <c r="C243" s="1" cm="1">
        <f t="array" ref="C243">_xll.H($A243,25)/$B243</f>
        <v>-1536.3740444335938</v>
      </c>
      <c r="D243" s="1" cm="1">
        <f t="array" ref="D243">_xll.S($A243,25)/$B243</f>
        <v>253.22990289306642</v>
      </c>
      <c r="E243" s="1" cm="1">
        <f t="array" ref="E243">_xll.CP($A243,25)/$B243</f>
        <v>208.07001483154298</v>
      </c>
      <c r="F243" s="8" t="e" cm="1">
        <f t="array" ref="F243">IF(_xll.DE(A243)&gt;0,_xll.MW(A243)/(602.2*_xll.DE(A243)),"")/$B243</f>
        <v>#VALUE!</v>
      </c>
      <c r="H243" s="4" t="s">
        <v>1924</v>
      </c>
      <c r="I243" s="1" t="e" cm="1">
        <f t="array" ref="I243">_xll.H($H243,25)/$B243</f>
        <v>#VALUE!</v>
      </c>
      <c r="J243" s="1" t="e" cm="1">
        <f t="array" ref="J243">_xll.S($H243,25)/$B243</f>
        <v>#VALUE!</v>
      </c>
      <c r="K243" s="1" t="e" cm="1">
        <f t="array" ref="K243">_xll.CP($H243,25)/$B243</f>
        <v>#VALUE!</v>
      </c>
      <c r="L243" s="8" t="e" cm="1">
        <f t="array" ref="L243">IF(_xll.DE(H243)&gt;0,_xll.MW(H243)/(602.2*_xll.DE(H243)),"")/$B243</f>
        <v>#VALUE!</v>
      </c>
      <c r="N243" s="1" t="str">
        <f t="shared" si="27"/>
        <v/>
      </c>
      <c r="O243" s="1" t="str">
        <f t="shared" si="28"/>
        <v/>
      </c>
      <c r="P243" s="4" t="str">
        <f t="shared" si="31"/>
        <v>*2KH*MgH2</v>
      </c>
      <c r="Q243" s="1" t="str">
        <f t="shared" si="29"/>
        <v/>
      </c>
      <c r="R243" s="1" t="str">
        <f t="shared" si="30"/>
        <v/>
      </c>
      <c r="T243" s="1" t="str">
        <f t="shared" si="32"/>
        <v/>
      </c>
      <c r="U243" s="1" t="str">
        <f t="shared" si="33"/>
        <v/>
      </c>
      <c r="W243" s="8" t="str">
        <f t="shared" si="34"/>
        <v/>
      </c>
      <c r="X243" s="8" t="str">
        <f t="shared" si="35"/>
        <v/>
      </c>
    </row>
    <row r="244" spans="1:24">
      <c r="A244" s="4" t="s">
        <v>276</v>
      </c>
      <c r="B244" s="4">
        <v>1</v>
      </c>
      <c r="C244" s="1" cm="1">
        <f t="array" ref="C244">_xll.H($A244,25)/$B244</f>
        <v>-1060.2259575195312</v>
      </c>
      <c r="D244" s="1" cm="1">
        <f t="array" ref="D244">_xll.S($A244,25)/$B244</f>
        <v>323.53299041748051</v>
      </c>
      <c r="E244" s="1" cm="1">
        <f t="array" ref="E244">_xll.CP($A244,25)/$B244</f>
        <v>211.22097735711336</v>
      </c>
      <c r="F244" s="8" t="e" cm="1">
        <f t="array" ref="F244">IF(_xll.DE(A244)&gt;0,_xll.MW(A244)/(602.2*_xll.DE(A244)),"")/$B244</f>
        <v>#VALUE!</v>
      </c>
      <c r="H244" s="4" t="s">
        <v>1766</v>
      </c>
      <c r="I244" s="1" t="e" cm="1">
        <f t="array" ref="I244">_xll.H($H244,25)/$B244</f>
        <v>#VALUE!</v>
      </c>
      <c r="J244" s="1" t="e" cm="1">
        <f t="array" ref="J244">_xll.S($H244,25)/$B244</f>
        <v>#VALUE!</v>
      </c>
      <c r="K244" s="1" t="e" cm="1">
        <f t="array" ref="K244">_xll.CP($H244,25)/$B244</f>
        <v>#VALUE!</v>
      </c>
      <c r="L244" s="8" t="e" cm="1">
        <f t="array" ref="L244">IF(_xll.DE(H244)&gt;0,_xll.MW(H244)/(602.2*_xll.DE(H244)),"")/$B244</f>
        <v>#VALUE!</v>
      </c>
      <c r="N244" s="1" t="str">
        <f t="shared" si="27"/>
        <v/>
      </c>
      <c r="O244" s="1" t="str">
        <f t="shared" si="28"/>
        <v/>
      </c>
      <c r="P244" s="4" t="str">
        <f t="shared" si="31"/>
        <v>Pb4H2O3</v>
      </c>
      <c r="Q244" s="1" t="str">
        <f t="shared" si="29"/>
        <v/>
      </c>
      <c r="R244" s="1" t="str">
        <f t="shared" si="30"/>
        <v/>
      </c>
      <c r="T244" s="1" t="str">
        <f t="shared" si="32"/>
        <v/>
      </c>
      <c r="U244" s="1" t="str">
        <f t="shared" si="33"/>
        <v/>
      </c>
      <c r="W244" s="8" t="str">
        <f t="shared" si="34"/>
        <v/>
      </c>
      <c r="X244" s="8" t="str">
        <f t="shared" si="35"/>
        <v/>
      </c>
    </row>
    <row r="245" spans="1:24">
      <c r="A245" s="4" t="s">
        <v>253</v>
      </c>
      <c r="B245" s="4">
        <v>1</v>
      </c>
      <c r="C245" s="1" cm="1">
        <f t="array" ref="C245">_xll.H($A245,25)/$B245</f>
        <v>-651.86721276855474</v>
      </c>
      <c r="D245" s="1" cm="1">
        <f t="array" ref="D245">_xll.S($A245,25)/$B245</f>
        <v>276.56239361572267</v>
      </c>
      <c r="E245" s="1" cm="1">
        <f t="array" ref="E245">_xll.CP($A245,25)/$B245</f>
        <v>218.82319680786134</v>
      </c>
      <c r="F245" s="8" t="e" cm="1">
        <f t="array" ref="F245">IF(_xll.DE(A245)&gt;0,_xll.MW(A245)/(602.2*_xll.DE(A245)),"")/$B245</f>
        <v>#VALUE!</v>
      </c>
      <c r="H245" s="4" t="s">
        <v>1925</v>
      </c>
      <c r="I245" s="1" t="e" cm="1">
        <f t="array" ref="I245">_xll.H($H245,25)/$B245</f>
        <v>#VALUE!</v>
      </c>
      <c r="J245" s="1" t="e" cm="1">
        <f t="array" ref="J245">_xll.S($H245,25)/$B245</f>
        <v>#VALUE!</v>
      </c>
      <c r="K245" s="1" t="e" cm="1">
        <f t="array" ref="K245">_xll.CP($H245,25)/$B245</f>
        <v>#VALUE!</v>
      </c>
      <c r="L245" s="8" t="e" cm="1">
        <f t="array" ref="L245">IF(_xll.DE(H245)&gt;0,_xll.MW(H245)/(602.2*_xll.DE(H245)),"")/$B245</f>
        <v>#VALUE!</v>
      </c>
      <c r="N245" s="1" t="str">
        <f t="shared" si="27"/>
        <v/>
      </c>
      <c r="O245" s="1" t="str">
        <f t="shared" si="28"/>
        <v/>
      </c>
      <c r="P245" s="4" t="str">
        <f t="shared" si="31"/>
        <v>Pd(NH3)4H2</v>
      </c>
      <c r="Q245" s="1" t="str">
        <f t="shared" si="29"/>
        <v/>
      </c>
      <c r="R245" s="1" t="str">
        <f t="shared" si="30"/>
        <v/>
      </c>
      <c r="T245" s="1" t="str">
        <f t="shared" si="32"/>
        <v/>
      </c>
      <c r="U245" s="1" t="str">
        <f t="shared" si="33"/>
        <v/>
      </c>
      <c r="W245" s="8" t="str">
        <f t="shared" si="34"/>
        <v/>
      </c>
      <c r="X245" s="8" t="str">
        <f t="shared" si="35"/>
        <v/>
      </c>
    </row>
    <row r="246" spans="1:24">
      <c r="A246" s="4" t="s">
        <v>213</v>
      </c>
      <c r="B246" s="4">
        <v>1</v>
      </c>
      <c r="C246" s="1" cm="1">
        <f t="array" ref="C246">_xll.H($A246,25)/$B246</f>
        <v>-2197.39880078125</v>
      </c>
      <c r="D246" s="1" cm="1">
        <f t="array" ref="D246">_xll.S($A246,25)/$B246</f>
        <v>326.3979987182617</v>
      </c>
      <c r="E246" s="1" cm="1">
        <f t="array" ref="E246">_xll.CP($A246,25)/$B246</f>
        <v>219.3866209964207</v>
      </c>
      <c r="F246" s="8" t="e" cm="1">
        <f t="array" ref="F246">IF(_xll.DE(A246)&gt;0,_xll.MW(A246)/(602.2*_xll.DE(A246)),"")/$B246</f>
        <v>#VALUE!</v>
      </c>
      <c r="H246" s="4" t="s">
        <v>1926</v>
      </c>
      <c r="I246" s="1" t="e" cm="1">
        <f t="array" ref="I246">_xll.H($H246,25)/$B246</f>
        <v>#VALUE!</v>
      </c>
      <c r="J246" s="1" t="e" cm="1">
        <f t="array" ref="J246">_xll.S($H246,25)/$B246</f>
        <v>#VALUE!</v>
      </c>
      <c r="K246" s="1" t="e" cm="1">
        <f t="array" ref="K246">_xll.CP($H246,25)/$B246</f>
        <v>#VALUE!</v>
      </c>
      <c r="L246" s="8" t="e" cm="1">
        <f t="array" ref="L246">IF(_xll.DE(H246)&gt;0,_xll.MW(H246)/(602.2*_xll.DE(H246)),"")/$B246</f>
        <v>#VALUE!</v>
      </c>
      <c r="N246" s="1" t="str">
        <f t="shared" si="27"/>
        <v/>
      </c>
      <c r="O246" s="1" t="str">
        <f t="shared" si="28"/>
        <v/>
      </c>
      <c r="P246" s="4" t="str">
        <f t="shared" si="31"/>
        <v>U2O5H5</v>
      </c>
      <c r="Q246" s="1" t="str">
        <f t="shared" si="29"/>
        <v/>
      </c>
      <c r="R246" s="1" t="str">
        <f t="shared" si="30"/>
        <v/>
      </c>
      <c r="T246" s="1" t="str">
        <f t="shared" si="32"/>
        <v/>
      </c>
      <c r="U246" s="1" t="str">
        <f t="shared" si="33"/>
        <v/>
      </c>
      <c r="W246" s="8" t="str">
        <f t="shared" si="34"/>
        <v/>
      </c>
      <c r="X246" s="8" t="str">
        <f t="shared" si="35"/>
        <v/>
      </c>
    </row>
    <row r="247" spans="1:24">
      <c r="A247" s="4" t="s">
        <v>206</v>
      </c>
      <c r="B247" s="4">
        <v>1</v>
      </c>
      <c r="C247" s="1" cm="1">
        <f t="array" ref="C247">_xll.H($A247,25)/$B247</f>
        <v>-2197.4371064453126</v>
      </c>
      <c r="D247" s="1" cm="1">
        <f t="array" ref="D247">_xll.S($A247,25)/$B247</f>
        <v>326.35200000000003</v>
      </c>
      <c r="E247" s="1" cm="1">
        <f t="array" ref="E247">_xll.CP($A247,25)/$B247</f>
        <v>219.39206543312417</v>
      </c>
      <c r="F247" s="8" t="e" cm="1">
        <f t="array" ref="F247">IF(_xll.DE(A247)&gt;0,_xll.MW(A247)/(602.2*_xll.DE(A247)),"")/$B247</f>
        <v>#VALUE!</v>
      </c>
      <c r="H247" s="4" t="s">
        <v>1927</v>
      </c>
      <c r="I247" s="1" t="e" cm="1">
        <f t="array" ref="I247">_xll.H($H247,25)/$B247</f>
        <v>#VALUE!</v>
      </c>
      <c r="J247" s="1" t="e" cm="1">
        <f t="array" ref="J247">_xll.S($H247,25)/$B247</f>
        <v>#VALUE!</v>
      </c>
      <c r="K247" s="1" t="e" cm="1">
        <f t="array" ref="K247">_xll.CP($H247,25)/$B247</f>
        <v>#VALUE!</v>
      </c>
      <c r="L247" s="8" t="e" cm="1">
        <f t="array" ref="L247">IF(_xll.DE(H247)&gt;0,_xll.MW(H247)/(602.2*_xll.DE(H247)),"")/$B247</f>
        <v>#VALUE!</v>
      </c>
      <c r="N247" s="1" t="str">
        <f t="shared" si="27"/>
        <v/>
      </c>
      <c r="O247" s="1" t="str">
        <f t="shared" si="28"/>
        <v/>
      </c>
      <c r="P247" s="4" t="str">
        <f t="shared" si="31"/>
        <v>U2O2H5</v>
      </c>
      <c r="Q247" s="1" t="str">
        <f t="shared" si="29"/>
        <v/>
      </c>
      <c r="R247" s="1" t="str">
        <f t="shared" si="30"/>
        <v/>
      </c>
      <c r="T247" s="1" t="str">
        <f t="shared" si="32"/>
        <v/>
      </c>
      <c r="U247" s="1" t="str">
        <f t="shared" si="33"/>
        <v/>
      </c>
      <c r="W247" s="8" t="str">
        <f t="shared" si="34"/>
        <v/>
      </c>
      <c r="X247" s="8" t="str">
        <f t="shared" si="35"/>
        <v/>
      </c>
    </row>
    <row r="248" spans="1:24">
      <c r="A248" s="4" t="s">
        <v>70</v>
      </c>
      <c r="B248" s="4">
        <v>1</v>
      </c>
      <c r="C248" s="1" cm="1">
        <f t="array" ref="C248">_xll.H($A248,25)/$B248</f>
        <v>-1964.0699353027344</v>
      </c>
      <c r="D248" s="1" cm="1">
        <f t="array" ref="D248">_xll.S($A248,25)/$B248</f>
        <v>479.35270684814458</v>
      </c>
      <c r="E248" s="1" cm="1">
        <f t="array" ref="E248">_xll.CP($A248,25)/$B248</f>
        <v>228.71616533566848</v>
      </c>
      <c r="F248" s="8" t="e" cm="1">
        <f t="array" ref="F248">IF(_xll.DE(A248)&gt;0,_xll.MW(A248)/(602.2*_xll.DE(A248)),"")/$B248</f>
        <v>#VALUE!</v>
      </c>
      <c r="H248" s="4" t="s">
        <v>1928</v>
      </c>
      <c r="I248" s="1" t="e" cm="1">
        <f t="array" ref="I248">_xll.H($H248,25)/$B248</f>
        <v>#VALUE!</v>
      </c>
      <c r="J248" s="1" t="e" cm="1">
        <f t="array" ref="J248">_xll.S($H248,25)/$B248</f>
        <v>#VALUE!</v>
      </c>
      <c r="K248" s="1" t="e" cm="1">
        <f t="array" ref="K248">_xll.CP($H248,25)/$B248</f>
        <v>#VALUE!</v>
      </c>
      <c r="L248" s="8" t="e" cm="1">
        <f t="array" ref="L248">IF(_xll.DE(H248)&gt;0,_xll.MW(H248)/(602.2*_xll.DE(H248)),"")/$B248</f>
        <v>#VALUE!</v>
      </c>
      <c r="N248" s="1" t="str">
        <f t="shared" si="27"/>
        <v/>
      </c>
      <c r="O248" s="1" t="str">
        <f t="shared" si="28"/>
        <v/>
      </c>
      <c r="P248" s="4" t="str">
        <f t="shared" si="31"/>
        <v>*3CsH*MgH2</v>
      </c>
      <c r="Q248" s="1" t="str">
        <f t="shared" si="29"/>
        <v/>
      </c>
      <c r="R248" s="1" t="str">
        <f t="shared" si="30"/>
        <v/>
      </c>
      <c r="T248" s="1" t="str">
        <f t="shared" si="32"/>
        <v/>
      </c>
      <c r="U248" s="1" t="str">
        <f t="shared" si="33"/>
        <v/>
      </c>
      <c r="W248" s="8" t="str">
        <f t="shared" si="34"/>
        <v/>
      </c>
      <c r="X248" s="8" t="str">
        <f t="shared" si="35"/>
        <v/>
      </c>
    </row>
    <row r="249" spans="1:24">
      <c r="A249" s="4" t="s">
        <v>66</v>
      </c>
      <c r="B249" s="4">
        <v>1</v>
      </c>
      <c r="C249" s="1" cm="1">
        <f t="array" ref="C249">_xll.H($A249,25)/$B249</f>
        <v>-1570.7610390625</v>
      </c>
      <c r="D249" s="1" cm="1">
        <f t="array" ref="D249">_xll.S($A249,25)/$B249</f>
        <v>295.37609283447267</v>
      </c>
      <c r="E249" s="1" cm="1">
        <f t="array" ref="E249">_xll.CP($A249,25)/$B249</f>
        <v>230.00000750732423</v>
      </c>
      <c r="F249" s="8" t="e" cm="1">
        <f t="array" ref="F249">IF(_xll.DE(A249)&gt;0,_xll.MW(A249)/(602.2*_xll.DE(A249)),"")/$B249</f>
        <v>#VALUE!</v>
      </c>
      <c r="H249" s="4" t="s">
        <v>1929</v>
      </c>
      <c r="I249" s="1" t="e" cm="1">
        <f t="array" ref="I249">_xll.H($H249,25)/$B249</f>
        <v>#VALUE!</v>
      </c>
      <c r="J249" s="1" t="e" cm="1">
        <f t="array" ref="J249">_xll.S($H249,25)/$B249</f>
        <v>#VALUE!</v>
      </c>
      <c r="K249" s="1" t="e" cm="1">
        <f t="array" ref="K249">_xll.CP($H249,25)/$B249</f>
        <v>#VALUE!</v>
      </c>
      <c r="L249" s="8" t="e" cm="1">
        <f t="array" ref="L249">IF(_xll.DE(H249)&gt;0,_xll.MW(H249)/(602.2*_xll.DE(H249)),"")/$B249</f>
        <v>#VALUE!</v>
      </c>
      <c r="N249" s="1" t="str">
        <f t="shared" si="27"/>
        <v/>
      </c>
      <c r="O249" s="1" t="str">
        <f t="shared" si="28"/>
        <v/>
      </c>
      <c r="P249" s="4" t="str">
        <f t="shared" si="31"/>
        <v>*2CsH*MgH2</v>
      </c>
      <c r="Q249" s="1" t="str">
        <f t="shared" si="29"/>
        <v/>
      </c>
      <c r="R249" s="1" t="str">
        <f t="shared" si="30"/>
        <v/>
      </c>
      <c r="T249" s="1" t="str">
        <f t="shared" si="32"/>
        <v/>
      </c>
      <c r="U249" s="1" t="str">
        <f t="shared" si="33"/>
        <v/>
      </c>
      <c r="W249" s="8" t="str">
        <f t="shared" si="34"/>
        <v/>
      </c>
      <c r="X249" s="8" t="str">
        <f t="shared" si="35"/>
        <v/>
      </c>
    </row>
    <row r="250" spans="1:24">
      <c r="A250" s="4" t="s">
        <v>289</v>
      </c>
      <c r="B250" s="4">
        <v>1</v>
      </c>
      <c r="C250" s="1" cm="1">
        <f t="array" ref="C250">_xll.H($A250,25)/$B250</f>
        <v>-1901.7000146484377</v>
      </c>
      <c r="D250" s="1" cm="1">
        <f t="array" ref="D250">_xll.S($A250,25)/$B250</f>
        <v>348.7529927368164</v>
      </c>
      <c r="E250" s="1" cm="1">
        <f t="array" ref="E250">_xll.CP($A250,25)/$B250</f>
        <v>234.50899914550783</v>
      </c>
      <c r="F250" s="8" t="e" cm="1">
        <f t="array" ref="F250">IF(_xll.DE(A250)&gt;0,_xll.MW(A250)/(602.2*_xll.DE(A250)),"")/$B250</f>
        <v>#VALUE!</v>
      </c>
      <c r="H250" s="4" t="s">
        <v>1930</v>
      </c>
      <c r="I250" s="1" t="e" cm="1">
        <f t="array" ref="I250">_xll.H($H250,25)/$B250</f>
        <v>#VALUE!</v>
      </c>
      <c r="J250" s="1" t="e" cm="1">
        <f t="array" ref="J250">_xll.S($H250,25)/$B250</f>
        <v>#VALUE!</v>
      </c>
      <c r="K250" s="1" t="e" cm="1">
        <f t="array" ref="K250">_xll.CP($H250,25)/$B250</f>
        <v>#VALUE!</v>
      </c>
      <c r="L250" s="8" t="e" cm="1">
        <f t="array" ref="L250">IF(_xll.DE(H250)&gt;0,_xll.MW(H250)/(602.2*_xll.DE(H250)),"")/$B250</f>
        <v>#VALUE!</v>
      </c>
      <c r="N250" s="1" t="str">
        <f t="shared" si="27"/>
        <v/>
      </c>
      <c r="O250" s="1" t="str">
        <f t="shared" si="28"/>
        <v/>
      </c>
      <c r="P250" s="4" t="str">
        <f t="shared" si="31"/>
        <v>K2DyH5</v>
      </c>
      <c r="Q250" s="1" t="str">
        <f t="shared" si="29"/>
        <v/>
      </c>
      <c r="R250" s="1" t="str">
        <f t="shared" si="30"/>
        <v/>
      </c>
      <c r="T250" s="1" t="str">
        <f t="shared" si="32"/>
        <v/>
      </c>
      <c r="U250" s="1" t="str">
        <f t="shared" si="33"/>
        <v/>
      </c>
      <c r="W250" s="8" t="str">
        <f t="shared" si="34"/>
        <v/>
      </c>
      <c r="X250" s="8" t="str">
        <f t="shared" si="35"/>
        <v/>
      </c>
    </row>
    <row r="251" spans="1:24">
      <c r="A251" s="1" t="s">
        <v>367</v>
      </c>
      <c r="B251" s="4">
        <v>1</v>
      </c>
      <c r="C251" s="1" cm="1">
        <f t="array" ref="C251">_xll.H($A251,25)/$B251</f>
        <v>-1023.4059786376954</v>
      </c>
      <c r="D251" s="1" cm="1">
        <f t="array" ref="D251">_xll.S($A251,25)/$B251</f>
        <v>366.1</v>
      </c>
      <c r="E251" s="1" cm="1">
        <f t="array" ref="E251">_xll.CP($A251,25)/$B251</f>
        <v>238.069590423584</v>
      </c>
      <c r="F251" s="8" t="e" cm="1">
        <f t="array" ref="F251">IF(_xll.DE(A251)&gt;0,_xll.MW(A251)/(602.2*_xll.DE(A251)),"")/$B251</f>
        <v>#VALUE!</v>
      </c>
      <c r="H251" s="1" t="s">
        <v>1931</v>
      </c>
      <c r="I251" s="1" t="e" cm="1">
        <f t="array" ref="I251">_xll.H($H251,25)/$B251</f>
        <v>#VALUE!</v>
      </c>
      <c r="J251" s="1" t="e" cm="1">
        <f t="array" ref="J251">_xll.S($H251,25)/$B251</f>
        <v>#VALUE!</v>
      </c>
      <c r="K251" s="1" t="e" cm="1">
        <f t="array" ref="K251">_xll.CP($H251,25)/$B251</f>
        <v>#VALUE!</v>
      </c>
      <c r="L251" s="8" t="e" cm="1">
        <f t="array" ref="L251">IF(_xll.DE(H251)&gt;0,_xll.MW(H251)/(602.2*_xll.DE(H251)),"")/$B251</f>
        <v>#VALUE!</v>
      </c>
      <c r="N251" s="1" t="str">
        <f t="shared" si="27"/>
        <v/>
      </c>
      <c r="O251" s="1" t="str">
        <f t="shared" si="28"/>
        <v/>
      </c>
      <c r="P251" s="4" t="str">
        <f t="shared" si="31"/>
        <v>Co(NH3)5H*H2</v>
      </c>
      <c r="Q251" s="1" t="str">
        <f t="shared" si="29"/>
        <v/>
      </c>
      <c r="R251" s="1" t="str">
        <f t="shared" si="30"/>
        <v/>
      </c>
      <c r="T251" s="1" t="str">
        <f t="shared" si="32"/>
        <v/>
      </c>
      <c r="U251" s="1" t="str">
        <f t="shared" si="33"/>
        <v/>
      </c>
      <c r="W251" s="8" t="str">
        <f t="shared" si="34"/>
        <v/>
      </c>
      <c r="X251" s="8" t="str">
        <f t="shared" si="35"/>
        <v/>
      </c>
    </row>
    <row r="252" spans="1:24">
      <c r="A252" s="1" t="s">
        <v>365</v>
      </c>
      <c r="B252" s="4">
        <v>1</v>
      </c>
      <c r="C252" s="1" cm="1">
        <f t="array" ref="C252">_xll.H($A252,25)/$B252</f>
        <v>-1064.828</v>
      </c>
      <c r="D252" s="1" cm="1">
        <f t="array" ref="D252">_xll.S($A252,25)/$B252</f>
        <v>366.1</v>
      </c>
      <c r="E252" s="1" cm="1">
        <f t="array" ref="E252">_xll.CP($A252,25)/$B252</f>
        <v>239.32480319213869</v>
      </c>
      <c r="F252" s="8" t="e" cm="1">
        <f t="array" ref="F252">IF(_xll.DE(A252)&gt;0,_xll.MW(A252)/(602.2*_xll.DE(A252)),"")/$B252</f>
        <v>#VALUE!</v>
      </c>
      <c r="H252" s="1" t="s">
        <v>1932</v>
      </c>
      <c r="I252" s="1" t="e" cm="1">
        <f t="array" ref="I252">_xll.H($H252,25)/$B252</f>
        <v>#VALUE!</v>
      </c>
      <c r="J252" s="1" t="e" cm="1">
        <f t="array" ref="J252">_xll.S($H252,25)/$B252</f>
        <v>#VALUE!</v>
      </c>
      <c r="K252" s="1" t="e" cm="1">
        <f t="array" ref="K252">_xll.CP($H252,25)/$B252</f>
        <v>#VALUE!</v>
      </c>
      <c r="L252" s="8" t="e" cm="1">
        <f t="array" ref="L252">IF(_xll.DE(H252)&gt;0,_xll.MW(H252)/(602.2*_xll.DE(H252)),"")/$B252</f>
        <v>#VALUE!</v>
      </c>
      <c r="N252" s="1" t="str">
        <f t="shared" si="27"/>
        <v/>
      </c>
      <c r="O252" s="1" t="str">
        <f t="shared" si="28"/>
        <v/>
      </c>
      <c r="P252" s="4" t="str">
        <f t="shared" si="31"/>
        <v>(Co(NH3)5H)H2</v>
      </c>
      <c r="Q252" s="1" t="str">
        <f t="shared" si="29"/>
        <v/>
      </c>
      <c r="R252" s="1" t="str">
        <f t="shared" si="30"/>
        <v/>
      </c>
      <c r="T252" s="1" t="str">
        <f t="shared" si="32"/>
        <v/>
      </c>
      <c r="U252" s="1" t="str">
        <f t="shared" si="33"/>
        <v/>
      </c>
      <c r="W252" s="8" t="str">
        <f t="shared" si="34"/>
        <v/>
      </c>
      <c r="X252" s="8" t="str">
        <f t="shared" si="35"/>
        <v/>
      </c>
    </row>
    <row r="253" spans="1:24">
      <c r="A253" s="1" t="s">
        <v>366</v>
      </c>
      <c r="B253" s="4">
        <v>1</v>
      </c>
      <c r="C253" s="1" cm="1">
        <f t="array" ref="C253">_xll.H($A253,25)/$B253</f>
        <v>-1023.0000024414063</v>
      </c>
      <c r="D253" s="1" cm="1">
        <f t="array" ref="D253">_xll.S($A253,25)/$B253</f>
        <v>365.99999029541016</v>
      </c>
      <c r="E253" s="1" cm="1">
        <f t="array" ref="E253">_xll.CP($A253,25)/$B253</f>
        <v>239.32480319213869</v>
      </c>
      <c r="F253" s="8" t="e" cm="1">
        <f t="array" ref="F253">IF(_xll.DE(A253)&gt;0,_xll.MW(A253)/(602.2*_xll.DE(A253)),"")/$B253</f>
        <v>#VALUE!</v>
      </c>
      <c r="H253" s="1" t="s">
        <v>1933</v>
      </c>
      <c r="I253" s="1" t="e" cm="1">
        <f t="array" ref="I253">_xll.H($H253,25)/$B253</f>
        <v>#VALUE!</v>
      </c>
      <c r="J253" s="1" t="e" cm="1">
        <f t="array" ref="J253">_xll.S($H253,25)/$B253</f>
        <v>#VALUE!</v>
      </c>
      <c r="K253" s="1" t="e" cm="1">
        <f t="array" ref="K253">_xll.CP($H253,25)/$B253</f>
        <v>#VALUE!</v>
      </c>
      <c r="L253" s="8" t="e" cm="1">
        <f t="array" ref="L253">IF(_xll.DE(H253)&gt;0,_xll.MW(H253)/(602.2*_xll.DE(H253)),"")/$B253</f>
        <v>#VALUE!</v>
      </c>
      <c r="N253" s="1" t="str">
        <f t="shared" si="27"/>
        <v/>
      </c>
      <c r="O253" s="1" t="str">
        <f t="shared" si="28"/>
        <v/>
      </c>
      <c r="P253" s="4" t="str">
        <f t="shared" si="31"/>
        <v>Co(NH3)5*H*H2</v>
      </c>
      <c r="Q253" s="1" t="str">
        <f t="shared" si="29"/>
        <v/>
      </c>
      <c r="R253" s="1" t="str">
        <f t="shared" si="30"/>
        <v/>
      </c>
      <c r="T253" s="1" t="str">
        <f t="shared" si="32"/>
        <v/>
      </c>
      <c r="U253" s="1" t="str">
        <f t="shared" si="33"/>
        <v/>
      </c>
      <c r="W253" s="8" t="str">
        <f t="shared" si="34"/>
        <v/>
      </c>
      <c r="X253" s="8" t="str">
        <f t="shared" si="35"/>
        <v/>
      </c>
    </row>
    <row r="254" spans="1:24">
      <c r="A254" s="4" t="s">
        <v>106</v>
      </c>
      <c r="B254" s="4">
        <v>1</v>
      </c>
      <c r="C254" s="1" cm="1">
        <f t="array" ref="C254">_xll.H($A254,25)/$B254</f>
        <v>-1899.0340681152345</v>
      </c>
      <c r="D254" s="1" cm="1">
        <f t="array" ref="D254">_xll.S($A254,25)/$B254</f>
        <v>264.01040957641601</v>
      </c>
      <c r="E254" s="1" cm="1">
        <f t="array" ref="E254">_xll.CP($A254,25)/$B254</f>
        <v>241.24687604628753</v>
      </c>
      <c r="F254" s="8" t="e" cm="1">
        <f t="array" ref="F254">IF(_xll.DE(A254)&gt;0,_xll.MW(A254)/(602.2*_xll.DE(A254)),"")/$B254</f>
        <v>#VALUE!</v>
      </c>
      <c r="H254" s="4" t="s">
        <v>1934</v>
      </c>
      <c r="I254" s="1" t="e" cm="1">
        <f t="array" ref="I254">_xll.H($H254,25)/$B254</f>
        <v>#VALUE!</v>
      </c>
      <c r="J254" s="1" t="e" cm="1">
        <f t="array" ref="J254">_xll.S($H254,25)/$B254</f>
        <v>#VALUE!</v>
      </c>
      <c r="K254" s="1" t="e" cm="1">
        <f t="array" ref="K254">_xll.CP($H254,25)/$B254</f>
        <v>#VALUE!</v>
      </c>
      <c r="L254" s="8" t="e" cm="1">
        <f t="array" ref="L254">IF(_xll.DE(H254)&gt;0,_xll.MW(H254)/(602.2*_xll.DE(H254)),"")/$B254</f>
        <v>#VALUE!</v>
      </c>
      <c r="N254" s="1" t="str">
        <f t="shared" si="27"/>
        <v/>
      </c>
      <c r="O254" s="1" t="str">
        <f t="shared" si="28"/>
        <v/>
      </c>
      <c r="P254" s="4" t="str">
        <f t="shared" si="31"/>
        <v>MgH2*4H2O</v>
      </c>
      <c r="Q254" s="1" t="str">
        <f t="shared" si="29"/>
        <v/>
      </c>
      <c r="R254" s="1" t="str">
        <f t="shared" si="30"/>
        <v/>
      </c>
      <c r="T254" s="1" t="str">
        <f t="shared" si="32"/>
        <v/>
      </c>
      <c r="U254" s="1" t="str">
        <f t="shared" si="33"/>
        <v/>
      </c>
      <c r="W254" s="8" t="str">
        <f t="shared" si="34"/>
        <v/>
      </c>
      <c r="X254" s="8" t="str">
        <f t="shared" si="35"/>
        <v/>
      </c>
    </row>
    <row r="255" spans="1:24">
      <c r="A255" s="4" t="s">
        <v>325</v>
      </c>
      <c r="B255" s="4">
        <v>1</v>
      </c>
      <c r="C255" s="1" cm="1">
        <f t="array" ref="C255">_xll.H($A255,25)/$B255</f>
        <v>-1386.5999194335939</v>
      </c>
      <c r="D255" s="1" cm="1">
        <f t="array" ref="D255">_xll.S($A255,25)/$B255</f>
        <v>366.50000689697265</v>
      </c>
      <c r="E255" s="1" cm="1">
        <f t="array" ref="E255">_xll.CP($A255,25)/$B255</f>
        <v>248.85349295191813</v>
      </c>
      <c r="F255" s="8" t="e" cm="1">
        <f t="array" ref="F255">IF(_xll.DE(A255)&gt;0,_xll.MW(A255)/(602.2*_xll.DE(A255)),"")/$B255</f>
        <v>#VALUE!</v>
      </c>
      <c r="H255" s="4" t="s">
        <v>1767</v>
      </c>
      <c r="I255" s="1" t="e" cm="1">
        <f t="array" ref="I255">_xll.H($H255,25)/$B255</f>
        <v>#VALUE!</v>
      </c>
      <c r="J255" s="1" t="e" cm="1">
        <f t="array" ref="J255">_xll.S($H255,25)/$B255</f>
        <v>#VALUE!</v>
      </c>
      <c r="K255" s="1" t="e" cm="1">
        <f t="array" ref="K255">_xll.CP($H255,25)/$B255</f>
        <v>#VALUE!</v>
      </c>
      <c r="L255" s="8" t="e" cm="1">
        <f t="array" ref="L255">IF(_xll.DE(H255)&gt;0,_xll.MW(H255)/(602.2*_xll.DE(H255)),"")/$B255</f>
        <v>#VALUE!</v>
      </c>
      <c r="N255" s="1" t="str">
        <f t="shared" si="27"/>
        <v/>
      </c>
      <c r="O255" s="1" t="str">
        <f t="shared" si="28"/>
        <v/>
      </c>
      <c r="P255" s="4" t="str">
        <f t="shared" si="31"/>
        <v>Bi4O5H2</v>
      </c>
      <c r="Q255" s="1" t="str">
        <f t="shared" si="29"/>
        <v/>
      </c>
      <c r="R255" s="1" t="str">
        <f t="shared" si="30"/>
        <v/>
      </c>
      <c r="T255" s="1" t="str">
        <f t="shared" si="32"/>
        <v/>
      </c>
      <c r="U255" s="1" t="str">
        <f t="shared" si="33"/>
        <v/>
      </c>
      <c r="W255" s="8" t="str">
        <f t="shared" si="34"/>
        <v/>
      </c>
      <c r="X255" s="8" t="str">
        <f t="shared" si="35"/>
        <v/>
      </c>
    </row>
    <row r="256" spans="1:24">
      <c r="A256" s="4" t="s">
        <v>61</v>
      </c>
      <c r="B256" s="4">
        <v>1</v>
      </c>
      <c r="C256" s="1" cm="1">
        <f t="array" ref="C256">_xll.H($A256,25)/$B256</f>
        <v>-2391.6000903320314</v>
      </c>
      <c r="D256" s="1" cm="1">
        <f t="array" ref="D256">_xll.S($A256,25)/$B256</f>
        <v>411.70002014160156</v>
      </c>
      <c r="E256" s="1" cm="1">
        <f t="array" ref="E256">_xll.CP($A256,25)/$B256</f>
        <v>253.65999569702149</v>
      </c>
      <c r="F256" s="8" t="e" cm="1">
        <f t="array" ref="F256">IF(_xll.DE(A256)&gt;0,_xll.MW(A256)/(602.2*_xll.DE(A256)),"")/$B256</f>
        <v>#VALUE!</v>
      </c>
      <c r="H256" s="4" t="s">
        <v>1935</v>
      </c>
      <c r="I256" s="1" t="e" cm="1">
        <f t="array" ref="I256">_xll.H($H256,25)/$B256</f>
        <v>#VALUE!</v>
      </c>
      <c r="J256" s="1" t="e" cm="1">
        <f t="array" ref="J256">_xll.S($H256,25)/$B256</f>
        <v>#VALUE!</v>
      </c>
      <c r="K256" s="1" t="e" cm="1">
        <f t="array" ref="K256">_xll.CP($H256,25)/$B256</f>
        <v>#VALUE!</v>
      </c>
      <c r="L256" s="8" t="e" cm="1">
        <f t="array" ref="L256">IF(_xll.DE(H256)&gt;0,_xll.MW(H256)/(602.2*_xll.DE(H256)),"")/$B256</f>
        <v>#VALUE!</v>
      </c>
      <c r="N256" s="1" t="str">
        <f t="shared" ref="N256:N319" si="36">IF(AND(ISNUMBER(D256),ISNUMBER(J256)),D256,"")</f>
        <v/>
      </c>
      <c r="O256" s="1" t="str">
        <f t="shared" ref="O256:O319" si="37">IF(AND(ISNUMBER(D256),ISNUMBER(J256)),J256,"")</f>
        <v/>
      </c>
      <c r="P256" s="4" t="str">
        <f t="shared" si="31"/>
        <v>Cs2NaLaH6</v>
      </c>
      <c r="Q256" s="1" t="str">
        <f t="shared" ref="Q256:Q319" si="38">IF(AND(ISNUMBER(C256),ISNUMBER(I256)),C256,"")</f>
        <v/>
      </c>
      <c r="R256" s="1" t="str">
        <f t="shared" ref="R256:R319" si="39">IF(AND(ISNUMBER(C256),ISNUMBER(I256)),I256,"")</f>
        <v/>
      </c>
      <c r="T256" s="1" t="str">
        <f t="shared" si="32"/>
        <v/>
      </c>
      <c r="U256" s="1" t="str">
        <f t="shared" si="33"/>
        <v/>
      </c>
      <c r="W256" s="8" t="str">
        <f t="shared" si="34"/>
        <v/>
      </c>
      <c r="X256" s="8" t="str">
        <f t="shared" si="35"/>
        <v/>
      </c>
    </row>
    <row r="257" spans="1:24">
      <c r="A257" s="4" t="s">
        <v>71</v>
      </c>
      <c r="B257" s="4">
        <v>1</v>
      </c>
      <c r="C257" s="1" cm="1">
        <f t="array" ref="C257">_xll.H($A257,25)/$B257</f>
        <v>-2399.3799707031253</v>
      </c>
      <c r="D257" s="1" cm="1">
        <f t="array" ref="D257">_xll.S($A257,25)/$B257</f>
        <v>424.00000079345705</v>
      </c>
      <c r="E257" s="1" cm="1">
        <f t="array" ref="E257">_xll.CP($A257,25)/$B257</f>
        <v>254.89838378262883</v>
      </c>
      <c r="F257" s="8" t="e" cm="1">
        <f t="array" ref="F257">IF(_xll.DE(A257)&gt;0,_xll.MW(A257)/(602.2*_xll.DE(A257)),"")/$B257</f>
        <v>#VALUE!</v>
      </c>
      <c r="H257" s="4" t="s">
        <v>1936</v>
      </c>
      <c r="I257" s="1" t="e" cm="1">
        <f t="array" ref="I257">_xll.H($H257,25)/$B257</f>
        <v>#VALUE!</v>
      </c>
      <c r="J257" s="1" t="e" cm="1">
        <f t="array" ref="J257">_xll.S($H257,25)/$B257</f>
        <v>#VALUE!</v>
      </c>
      <c r="K257" s="1" t="e" cm="1">
        <f t="array" ref="K257">_xll.CP($H257,25)/$B257</f>
        <v>#VALUE!</v>
      </c>
      <c r="L257" s="8" t="e" cm="1">
        <f t="array" ref="L257">IF(_xll.DE(H257)&gt;0,_xll.MW(H257)/(602.2*_xll.DE(H257)),"")/$B257</f>
        <v>#VALUE!</v>
      </c>
      <c r="N257" s="1" t="str">
        <f t="shared" si="36"/>
        <v/>
      </c>
      <c r="O257" s="1" t="str">
        <f t="shared" si="37"/>
        <v/>
      </c>
      <c r="P257" s="4" t="str">
        <f t="shared" ref="P257:P320" si="40">H257</f>
        <v>CsPu2H7</v>
      </c>
      <c r="Q257" s="1" t="str">
        <f t="shared" si="38"/>
        <v/>
      </c>
      <c r="R257" s="1" t="str">
        <f t="shared" si="39"/>
        <v/>
      </c>
      <c r="T257" s="1" t="str">
        <f t="shared" ref="T257:T320" si="41">IF(AND(ISNUMBER(E257),ISNUMBER(K257)),E257,"")</f>
        <v/>
      </c>
      <c r="U257" s="1" t="str">
        <f t="shared" ref="U257:U320" si="42">IF(AND(ISNUMBER(E257),ISNUMBER(K257)),K257,"")</f>
        <v/>
      </c>
      <c r="W257" s="8" t="str">
        <f t="shared" ref="W257:W320" si="43">IF(AND(ISNUMBER(F257),ISNUMBER(L257)),F257,"")</f>
        <v/>
      </c>
      <c r="X257" s="8" t="str">
        <f t="shared" ref="X257:X320" si="44">IF(AND(ISNUMBER(F257),ISNUMBER(L257)),L257,"")</f>
        <v/>
      </c>
    </row>
    <row r="258" spans="1:24">
      <c r="A258" s="4" t="s">
        <v>166</v>
      </c>
      <c r="B258" s="4">
        <v>1</v>
      </c>
      <c r="C258" s="1" cm="1">
        <f t="array" ref="C258">_xll.H($A258,25)/$B258</f>
        <v>-2485.4928911132815</v>
      </c>
      <c r="D258" s="1" cm="1">
        <f t="array" ref="D258">_xll.S($A258,25)/$B258</f>
        <v>405.230001953125</v>
      </c>
      <c r="E258" s="1" cm="1">
        <f t="array" ref="E258">_xll.CP($A258,25)/$B258</f>
        <v>255.79200915527343</v>
      </c>
      <c r="F258" s="8" t="e" cm="1">
        <f t="array" ref="F258">IF(_xll.DE(A258)&gt;0,_xll.MW(A258)/(602.2*_xll.DE(A258)),"")/$B258</f>
        <v>#VALUE!</v>
      </c>
      <c r="H258" s="4" t="s">
        <v>1937</v>
      </c>
      <c r="I258" s="1" t="e" cm="1">
        <f t="array" ref="I258">_xll.H($H258,25)/$B258</f>
        <v>#VALUE!</v>
      </c>
      <c r="J258" s="1" t="e" cm="1">
        <f t="array" ref="J258">_xll.S($H258,25)/$B258</f>
        <v>#VALUE!</v>
      </c>
      <c r="K258" s="1" t="e" cm="1">
        <f t="array" ref="K258">_xll.CP($H258,25)/$B258</f>
        <v>#VALUE!</v>
      </c>
      <c r="L258" s="8" t="e" cm="1">
        <f t="array" ref="L258">IF(_xll.DE(H258)&gt;0,_xll.MW(H258)/(602.2*_xll.DE(H258)),"")/$B258</f>
        <v>#VALUE!</v>
      </c>
      <c r="N258" s="1" t="str">
        <f t="shared" si="36"/>
        <v/>
      </c>
      <c r="O258" s="1" t="str">
        <f t="shared" si="37"/>
        <v/>
      </c>
      <c r="P258" s="4" t="str">
        <f t="shared" si="40"/>
        <v>KDy2H7</v>
      </c>
      <c r="Q258" s="1" t="str">
        <f t="shared" si="38"/>
        <v/>
      </c>
      <c r="R258" s="1" t="str">
        <f t="shared" si="39"/>
        <v/>
      </c>
      <c r="T258" s="1" t="str">
        <f t="shared" si="41"/>
        <v/>
      </c>
      <c r="U258" s="1" t="str">
        <f t="shared" si="42"/>
        <v/>
      </c>
      <c r="W258" s="8" t="str">
        <f t="shared" si="43"/>
        <v/>
      </c>
      <c r="X258" s="8" t="str">
        <f t="shared" si="44"/>
        <v/>
      </c>
    </row>
    <row r="259" spans="1:24">
      <c r="A259" s="4" t="s">
        <v>77</v>
      </c>
      <c r="B259" s="4">
        <v>1</v>
      </c>
      <c r="C259" s="1" cm="1">
        <f t="array" ref="C259">_xll.H($A259,25)/$B259</f>
        <v>-2364.4150712890628</v>
      </c>
      <c r="D259" s="1" cm="1">
        <f t="array" ref="D259">_xll.S($A259,25)/$B259</f>
        <v>454.92499334716797</v>
      </c>
      <c r="E259" s="1" cm="1">
        <f t="array" ref="E259">_xll.CP($A259,25)/$B259</f>
        <v>258.59141740047596</v>
      </c>
      <c r="F259" s="8" t="e" cm="1">
        <f t="array" ref="F259">IF(_xll.DE(A259)&gt;0,_xll.MW(A259)/(602.2*_xll.DE(A259)),"")/$B259</f>
        <v>#VALUE!</v>
      </c>
      <c r="H259" s="4" t="s">
        <v>1938</v>
      </c>
      <c r="I259" s="1" t="e" cm="1">
        <f t="array" ref="I259">_xll.H($H259,25)/$B259</f>
        <v>#VALUE!</v>
      </c>
      <c r="J259" s="1" t="e" cm="1">
        <f t="array" ref="J259">_xll.S($H259,25)/$B259</f>
        <v>#VALUE!</v>
      </c>
      <c r="K259" s="1" t="e" cm="1">
        <f t="array" ref="K259">_xll.CP($H259,25)/$B259</f>
        <v>#VALUE!</v>
      </c>
      <c r="L259" s="8" t="e" cm="1">
        <f t="array" ref="L259">IF(_xll.DE(H259)&gt;0,_xll.MW(H259)/(602.2*_xll.DE(H259)),"")/$B259</f>
        <v>#VALUE!</v>
      </c>
      <c r="N259" s="1" t="str">
        <f t="shared" si="36"/>
        <v/>
      </c>
      <c r="O259" s="1" t="str">
        <f t="shared" si="37"/>
        <v/>
      </c>
      <c r="P259" s="4" t="str">
        <f t="shared" si="40"/>
        <v>Cs3PuH6</v>
      </c>
      <c r="Q259" s="1" t="str">
        <f t="shared" si="38"/>
        <v/>
      </c>
      <c r="R259" s="1" t="str">
        <f t="shared" si="39"/>
        <v/>
      </c>
      <c r="T259" s="1" t="str">
        <f t="shared" si="41"/>
        <v/>
      </c>
      <c r="U259" s="1" t="str">
        <f t="shared" si="42"/>
        <v/>
      </c>
      <c r="W259" s="8" t="str">
        <f t="shared" si="43"/>
        <v/>
      </c>
      <c r="X259" s="8" t="str">
        <f t="shared" si="44"/>
        <v/>
      </c>
    </row>
    <row r="260" spans="1:24">
      <c r="A260" s="4" t="s">
        <v>350</v>
      </c>
      <c r="B260" s="4">
        <v>1</v>
      </c>
      <c r="C260" s="1" cm="1">
        <f t="array" ref="C260">_xll.H($A260,25)/$B260</f>
        <v>-2315.8000761718749</v>
      </c>
      <c r="D260" s="1" cm="1">
        <f t="array" ref="D260">_xll.S($A260,25)/$B260</f>
        <v>420.9999969482422</v>
      </c>
      <c r="E260" s="1" cm="1">
        <f t="array" ref="E260">_xll.CP($A260,25)/$B260</f>
        <v>259.9999980773926</v>
      </c>
      <c r="F260" s="8" t="e" cm="1">
        <f t="array" ref="F260">IF(_xll.DE(A260)&gt;0,_xll.MW(A260)/(602.2*_xll.DE(A260)),"")/$B260</f>
        <v>#VALUE!</v>
      </c>
      <c r="H260" s="4" t="s">
        <v>1939</v>
      </c>
      <c r="I260" s="1" t="e" cm="1">
        <f t="array" ref="I260">_xll.H($H260,25)/$B260</f>
        <v>#VALUE!</v>
      </c>
      <c r="J260" s="1" t="e" cm="1">
        <f t="array" ref="J260">_xll.S($H260,25)/$B260</f>
        <v>#VALUE!</v>
      </c>
      <c r="K260" s="1" t="e" cm="1">
        <f t="array" ref="K260">_xll.CP($H260,25)/$B260</f>
        <v>#VALUE!</v>
      </c>
      <c r="L260" s="8" t="e" cm="1">
        <f t="array" ref="L260">IF(_xll.DE(H260)&gt;0,_xll.MW(H260)/(602.2*_xll.DE(H260)),"")/$B260</f>
        <v>#VALUE!</v>
      </c>
      <c r="N260" s="1" t="str">
        <f t="shared" si="36"/>
        <v/>
      </c>
      <c r="O260" s="1" t="str">
        <f t="shared" si="37"/>
        <v/>
      </c>
      <c r="P260" s="4" t="str">
        <f t="shared" si="40"/>
        <v>Cs2NaAmH6</v>
      </c>
      <c r="Q260" s="1" t="str">
        <f t="shared" si="38"/>
        <v/>
      </c>
      <c r="R260" s="1" t="str">
        <f t="shared" si="39"/>
        <v/>
      </c>
      <c r="T260" s="1" t="str">
        <f t="shared" si="41"/>
        <v/>
      </c>
      <c r="U260" s="1" t="str">
        <f t="shared" si="42"/>
        <v/>
      </c>
      <c r="W260" s="8" t="str">
        <f t="shared" si="43"/>
        <v/>
      </c>
      <c r="X260" s="8" t="str">
        <f t="shared" si="44"/>
        <v/>
      </c>
    </row>
    <row r="261" spans="1:24">
      <c r="A261" s="4" t="s">
        <v>361</v>
      </c>
      <c r="B261" s="4">
        <v>1</v>
      </c>
      <c r="C261" s="1" cm="1">
        <f t="array" ref="C261">_xll.H($A261,25)/$B261</f>
        <v>-1336.0000524902343</v>
      </c>
      <c r="D261" s="1" cm="1">
        <f t="array" ref="D261">_xll.S($A261,25)/$B261</f>
        <v>345.99999658203126</v>
      </c>
      <c r="E261" s="1" cm="1">
        <f t="array" ref="E261">_xll.CP($A261,25)/$B261</f>
        <v>275.70051617431642</v>
      </c>
      <c r="F261" s="8" t="e" cm="1">
        <f t="array" ref="F261">IF(_xll.DE(A261)&gt;0,_xll.MW(A261)/(602.2*_xll.DE(A261)),"")/$B261</f>
        <v>#VALUE!</v>
      </c>
      <c r="H261" s="4" t="s">
        <v>1940</v>
      </c>
      <c r="I261" s="1" t="e" cm="1">
        <f t="array" ref="I261">_xll.H($H261,25)/$B261</f>
        <v>#VALUE!</v>
      </c>
      <c r="J261" s="1" t="e" cm="1">
        <f t="array" ref="J261">_xll.S($H261,25)/$B261</f>
        <v>#VALUE!</v>
      </c>
      <c r="K261" s="1" t="e" cm="1">
        <f t="array" ref="K261">_xll.CP($H261,25)/$B261</f>
        <v>#VALUE!</v>
      </c>
      <c r="L261" s="8" t="e" cm="1">
        <f t="array" ref="L261">IF(_xll.DE(H261)&gt;0,_xll.MW(H261)/(602.2*_xll.DE(H261)),"")/$B261</f>
        <v>#VALUE!</v>
      </c>
      <c r="N261" s="1" t="str">
        <f t="shared" si="36"/>
        <v/>
      </c>
      <c r="O261" s="1" t="str">
        <f t="shared" si="37"/>
        <v/>
      </c>
      <c r="P261" s="4" t="str">
        <f t="shared" si="40"/>
        <v>Co(NH3)5*H2O*H3</v>
      </c>
      <c r="Q261" s="1" t="str">
        <f t="shared" si="38"/>
        <v/>
      </c>
      <c r="R261" s="1" t="str">
        <f t="shared" si="39"/>
        <v/>
      </c>
      <c r="T261" s="1" t="str">
        <f t="shared" si="41"/>
        <v/>
      </c>
      <c r="U261" s="1" t="str">
        <f t="shared" si="42"/>
        <v/>
      </c>
      <c r="W261" s="8" t="str">
        <f t="shared" si="43"/>
        <v/>
      </c>
      <c r="X261" s="8" t="str">
        <f t="shared" si="44"/>
        <v/>
      </c>
    </row>
    <row r="262" spans="1:24">
      <c r="A262" s="4" t="s">
        <v>315</v>
      </c>
      <c r="B262" s="4">
        <v>1</v>
      </c>
      <c r="C262" s="1" cm="1">
        <f t="array" ref="C262">_xll.H($A262,25)/$B262</f>
        <v>-2394.000067871094</v>
      </c>
      <c r="D262" s="1" cm="1">
        <f t="array" ref="D262">_xll.S($A262,25)/$B262</f>
        <v>419.89998596191407</v>
      </c>
      <c r="E262" s="1" cm="1">
        <f t="array" ref="E262">_xll.CP($A262,25)/$B262</f>
        <v>277.59999829101565</v>
      </c>
      <c r="F262" s="8" t="e" cm="1">
        <f t="array" ref="F262">IF(_xll.DE(A262)&gt;0,_xll.MW(A262)/(602.2*_xll.DE(A262)),"")/$B262</f>
        <v>#VALUE!</v>
      </c>
      <c r="H262" s="4" t="s">
        <v>1941</v>
      </c>
      <c r="I262" s="1" t="e" cm="1">
        <f t="array" ref="I262">_xll.H($H262,25)/$B262</f>
        <v>#VALUE!</v>
      </c>
      <c r="J262" s="1" t="e" cm="1">
        <f t="array" ref="J262">_xll.S($H262,25)/$B262</f>
        <v>#VALUE!</v>
      </c>
      <c r="K262" s="1" t="e" cm="1">
        <f t="array" ref="K262">_xll.CP($H262,25)/$B262</f>
        <v>#VALUE!</v>
      </c>
      <c r="L262" s="8" t="e" cm="1">
        <f t="array" ref="L262">IF(_xll.DE(H262)&gt;0,_xll.MW(H262)/(602.2*_xll.DE(H262)),"")/$B262</f>
        <v>#VALUE!</v>
      </c>
      <c r="N262" s="1" t="str">
        <f t="shared" si="36"/>
        <v/>
      </c>
      <c r="O262" s="1" t="str">
        <f t="shared" si="37"/>
        <v/>
      </c>
      <c r="P262" s="4" t="str">
        <f t="shared" si="40"/>
        <v>*4KH*MgH2</v>
      </c>
      <c r="Q262" s="1" t="str">
        <f t="shared" si="38"/>
        <v/>
      </c>
      <c r="R262" s="1" t="str">
        <f t="shared" si="39"/>
        <v/>
      </c>
      <c r="T262" s="1" t="str">
        <f t="shared" si="41"/>
        <v/>
      </c>
      <c r="U262" s="1" t="str">
        <f t="shared" si="42"/>
        <v/>
      </c>
      <c r="W262" s="8" t="str">
        <f t="shared" si="43"/>
        <v/>
      </c>
      <c r="X262" s="8" t="str">
        <f t="shared" si="44"/>
        <v/>
      </c>
    </row>
    <row r="263" spans="1:24">
      <c r="A263" s="4" t="s">
        <v>45</v>
      </c>
      <c r="B263" s="4">
        <v>1</v>
      </c>
      <c r="C263" s="1" cm="1">
        <f t="array" ref="C263">_xll.H($A263,25)/$B263</f>
        <v>-2177.5000297851561</v>
      </c>
      <c r="D263" s="1" cm="1">
        <f t="array" ref="D263">_xll.S($A263,25)/$B263</f>
        <v>445.69999987792971</v>
      </c>
      <c r="E263" s="1" cm="1">
        <f t="array" ref="E263">_xll.CP($A263,25)/$B263</f>
        <v>280.90999072265629</v>
      </c>
      <c r="F263" s="8" t="e" cm="1">
        <f t="array" ref="F263">IF(_xll.DE(A263)&gt;0,_xll.MW(A263)/(602.2*_xll.DE(A263)),"")/$B263</f>
        <v>#VALUE!</v>
      </c>
      <c r="H263" s="4" t="s">
        <v>1942</v>
      </c>
      <c r="I263" s="1" t="e" cm="1">
        <f t="array" ref="I263">_xll.H($H263,25)/$B263</f>
        <v>#VALUE!</v>
      </c>
      <c r="J263" s="1" t="e" cm="1">
        <f t="array" ref="J263">_xll.S($H263,25)/$B263</f>
        <v>#VALUE!</v>
      </c>
      <c r="K263" s="1" t="e" cm="1">
        <f t="array" ref="K263">_xll.CP($H263,25)/$B263</f>
        <v>#VALUE!</v>
      </c>
      <c r="L263" s="8" t="e" cm="1">
        <f t="array" ref="L263">IF(_xll.DE(H263)&gt;0,_xll.MW(H263)/(602.2*_xll.DE(H263)),"")/$B263</f>
        <v>#VALUE!</v>
      </c>
      <c r="N263" s="1" t="str">
        <f t="shared" si="36"/>
        <v/>
      </c>
      <c r="O263" s="1" t="str">
        <f t="shared" si="37"/>
        <v/>
      </c>
      <c r="P263" s="4" t="str">
        <f t="shared" si="40"/>
        <v>K4CdH6</v>
      </c>
      <c r="Q263" s="1" t="str">
        <f t="shared" si="38"/>
        <v/>
      </c>
      <c r="R263" s="1" t="str">
        <f t="shared" si="39"/>
        <v/>
      </c>
      <c r="T263" s="1" t="str">
        <f t="shared" si="41"/>
        <v/>
      </c>
      <c r="U263" s="1" t="str">
        <f t="shared" si="42"/>
        <v/>
      </c>
      <c r="W263" s="8" t="str">
        <f t="shared" si="43"/>
        <v/>
      </c>
      <c r="X263" s="8" t="str">
        <f t="shared" si="44"/>
        <v/>
      </c>
    </row>
    <row r="264" spans="1:24">
      <c r="A264" s="4" t="s">
        <v>349</v>
      </c>
      <c r="B264" s="4">
        <v>1</v>
      </c>
      <c r="C264" s="1" cm="1">
        <f t="array" ref="C264">_xll.H($A264,25)/$B264</f>
        <v>-2412.1498022460937</v>
      </c>
      <c r="D264" s="1" cm="1">
        <f t="array" ref="D264">_xll.S($A264,25)/$B264</f>
        <v>368.49480627441409</v>
      </c>
      <c r="E264" s="1" cm="1">
        <f t="array" ref="E264">_xll.CP($A264,25)/$B264</f>
        <v>287.2376888481279</v>
      </c>
      <c r="F264" s="8" t="e" cm="1">
        <f t="array" ref="F264">IF(_xll.DE(A264)&gt;0,_xll.MW(A264)/(602.2*_xll.DE(A264)),"")/$B264</f>
        <v>#VALUE!</v>
      </c>
      <c r="H264" s="4" t="s">
        <v>1943</v>
      </c>
      <c r="I264" s="1" t="e" cm="1">
        <f t="array" ref="I264">_xll.H($H264,25)/$B264</f>
        <v>#VALUE!</v>
      </c>
      <c r="J264" s="1" t="e" cm="1">
        <f t="array" ref="J264">_xll.S($H264,25)/$B264</f>
        <v>#VALUE!</v>
      </c>
      <c r="K264" s="1" t="e" cm="1">
        <f t="array" ref="K264">_xll.CP($H264,25)/$B264</f>
        <v>#VALUE!</v>
      </c>
      <c r="L264" s="8" t="e" cm="1">
        <f t="array" ref="L264">IF(_xll.DE(H264)&gt;0,_xll.MW(H264)/(602.2*_xll.DE(H264)),"")/$B264</f>
        <v>#VALUE!</v>
      </c>
      <c r="N264" s="1" t="str">
        <f t="shared" si="36"/>
        <v/>
      </c>
      <c r="O264" s="1" t="str">
        <f t="shared" si="37"/>
        <v/>
      </c>
      <c r="P264" s="4" t="str">
        <f t="shared" si="40"/>
        <v>CsMg3H7</v>
      </c>
      <c r="Q264" s="1" t="str">
        <f t="shared" si="38"/>
        <v/>
      </c>
      <c r="R264" s="1" t="str">
        <f t="shared" si="39"/>
        <v/>
      </c>
      <c r="T264" s="1" t="str">
        <f t="shared" si="41"/>
        <v/>
      </c>
      <c r="U264" s="1" t="str">
        <f t="shared" si="42"/>
        <v/>
      </c>
      <c r="W264" s="8" t="str">
        <f t="shared" si="43"/>
        <v/>
      </c>
      <c r="X264" s="8" t="str">
        <f t="shared" si="44"/>
        <v/>
      </c>
    </row>
    <row r="265" spans="1:24">
      <c r="A265" s="4" t="s">
        <v>239</v>
      </c>
      <c r="B265" s="4">
        <v>1</v>
      </c>
      <c r="C265" s="1" cm="1">
        <f t="array" ref="C265">_xll.H($A265,25)/$B265</f>
        <v>-2621.9999770507811</v>
      </c>
      <c r="D265" s="1" cm="1">
        <f t="array" ref="D265">_xll.S($A265,25)/$B265</f>
        <v>464.6000145263672</v>
      </c>
      <c r="E265" s="1" cm="1">
        <f t="array" ref="E265">_xll.CP($A265,25)/$B265</f>
        <v>296.64002014160155</v>
      </c>
      <c r="F265" s="8" t="e" cm="1">
        <f t="array" ref="F265">IF(_xll.DE(A265)&gt;0,_xll.MW(A265)/(602.2*_xll.DE(A265)),"")/$B265</f>
        <v>#VALUE!</v>
      </c>
      <c r="H265" s="4" t="s">
        <v>1944</v>
      </c>
      <c r="I265" s="1" t="e" cm="1">
        <f t="array" ref="I265">_xll.H($H265,25)/$B265</f>
        <v>#VALUE!</v>
      </c>
      <c r="J265" s="1" t="e" cm="1">
        <f t="array" ref="J265">_xll.S($H265,25)/$B265</f>
        <v>#VALUE!</v>
      </c>
      <c r="K265" s="1" t="e" cm="1">
        <f t="array" ref="K265">_xll.CP($H265,25)/$B265</f>
        <v>#VALUE!</v>
      </c>
      <c r="L265" s="8" t="e" cm="1">
        <f t="array" ref="L265">IF(_xll.DE(H265)&gt;0,_xll.MW(H265)/(602.2*_xll.DE(H265)),"")/$B265</f>
        <v>#VALUE!</v>
      </c>
      <c r="N265" s="1" t="str">
        <f t="shared" si="36"/>
        <v/>
      </c>
      <c r="O265" s="1" t="str">
        <f t="shared" si="37"/>
        <v/>
      </c>
      <c r="P265" s="4" t="str">
        <f t="shared" si="40"/>
        <v>*3RbH*2MgH2</v>
      </c>
      <c r="Q265" s="1" t="str">
        <f t="shared" si="38"/>
        <v/>
      </c>
      <c r="R265" s="1" t="str">
        <f t="shared" si="39"/>
        <v/>
      </c>
      <c r="T265" s="1" t="str">
        <f t="shared" si="41"/>
        <v/>
      </c>
      <c r="U265" s="1" t="str">
        <f t="shared" si="42"/>
        <v/>
      </c>
      <c r="W265" s="8" t="str">
        <f t="shared" si="43"/>
        <v/>
      </c>
      <c r="X265" s="8" t="str">
        <f t="shared" si="44"/>
        <v/>
      </c>
    </row>
    <row r="266" spans="1:24">
      <c r="A266" s="4" t="s">
        <v>283</v>
      </c>
      <c r="B266" s="4">
        <v>1</v>
      </c>
      <c r="C266" s="1" cm="1">
        <f t="array" ref="C266">_xll.H($A266,25)/$B266</f>
        <v>-2754.0000185546878</v>
      </c>
      <c r="D266" s="1" cm="1">
        <f t="array" ref="D266">_xll.S($A266,25)/$B266</f>
        <v>412.70002142333988</v>
      </c>
      <c r="E266" s="1" cm="1">
        <f t="array" ref="E266">_xll.CP($A266,25)/$B266</f>
        <v>314.77998657226561</v>
      </c>
      <c r="F266" s="8" t="e" cm="1">
        <f t="array" ref="F266">IF(_xll.DE(A266)&gt;0,_xll.MW(A266)/(602.2*_xll.DE(A266)),"")/$B266</f>
        <v>#VALUE!</v>
      </c>
      <c r="H266" s="4" t="s">
        <v>1945</v>
      </c>
      <c r="I266" s="1" t="e" cm="1">
        <f t="array" ref="I266">_xll.H($H266,25)/$B266</f>
        <v>#VALUE!</v>
      </c>
      <c r="J266" s="1" t="e" cm="1">
        <f t="array" ref="J266">_xll.S($H266,25)/$B266</f>
        <v>#VALUE!</v>
      </c>
      <c r="K266" s="1" t="e" cm="1">
        <f t="array" ref="K266">_xll.CP($H266,25)/$B266</f>
        <v>#VALUE!</v>
      </c>
      <c r="L266" s="8" t="e" cm="1">
        <f t="array" ref="L266">IF(_xll.DE(H266)&gt;0,_xll.MW(H266)/(602.2*_xll.DE(H266)),"")/$B266</f>
        <v>#VALUE!</v>
      </c>
      <c r="N266" s="1" t="str">
        <f t="shared" si="36"/>
        <v/>
      </c>
      <c r="O266" s="1" t="str">
        <f t="shared" si="37"/>
        <v/>
      </c>
      <c r="P266" s="4" t="str">
        <f t="shared" si="40"/>
        <v>*2NaH*3MgH2</v>
      </c>
      <c r="Q266" s="1" t="str">
        <f t="shared" si="38"/>
        <v/>
      </c>
      <c r="R266" s="1" t="str">
        <f t="shared" si="39"/>
        <v/>
      </c>
      <c r="T266" s="1" t="str">
        <f t="shared" si="41"/>
        <v/>
      </c>
      <c r="U266" s="1" t="str">
        <f t="shared" si="42"/>
        <v/>
      </c>
      <c r="W266" s="8" t="str">
        <f t="shared" si="43"/>
        <v/>
      </c>
      <c r="X266" s="8" t="str">
        <f t="shared" si="44"/>
        <v/>
      </c>
    </row>
    <row r="267" spans="1:24">
      <c r="A267" s="4" t="s">
        <v>386</v>
      </c>
      <c r="B267" s="4">
        <v>1</v>
      </c>
      <c r="C267" s="1" cm="1">
        <f t="array" ref="C267">_xll.H($A267,25)/$B267</f>
        <v>-510.44800000000004</v>
      </c>
      <c r="D267" s="1" cm="1">
        <f t="array" ref="D267">_xll.S($A267,25)/$B267</f>
        <v>499.988</v>
      </c>
      <c r="E267" s="1" cm="1">
        <f t="array" ref="E267">_xll.CP($A267,25)/$B267</f>
        <v>319.43810035688665</v>
      </c>
      <c r="F267" s="8" t="e" cm="1">
        <f t="array" ref="F267">IF(_xll.DE(A267)&gt;0,_xll.MW(A267)/(602.2*_xll.DE(A267)),"")/$B267</f>
        <v>#VALUE!</v>
      </c>
      <c r="H267" s="4" t="s">
        <v>1768</v>
      </c>
      <c r="I267" s="1" t="e" cm="1">
        <f t="array" ref="I267">_xll.H($H267,25)/$B267</f>
        <v>#VALUE!</v>
      </c>
      <c r="J267" s="1" t="e" cm="1">
        <f t="array" ref="J267">_xll.S($H267,25)/$B267</f>
        <v>#VALUE!</v>
      </c>
      <c r="K267" s="1" t="e" cm="1">
        <f t="array" ref="K267">_xll.CP($H267,25)/$B267</f>
        <v>#VALUE!</v>
      </c>
      <c r="L267" s="8" t="e" cm="1">
        <f t="array" ref="L267">IF(_xll.DE(H267)&gt;0,_xll.MW(H267)/(602.2*_xll.DE(H267)),"")/$B267</f>
        <v>#VALUE!</v>
      </c>
      <c r="N267" s="1" t="str">
        <f t="shared" si="36"/>
        <v/>
      </c>
      <c r="O267" s="1" t="str">
        <f t="shared" si="37"/>
        <v/>
      </c>
      <c r="P267" s="4" t="str">
        <f t="shared" si="40"/>
        <v>Cu6PS5H</v>
      </c>
      <c r="Q267" s="1" t="str">
        <f t="shared" si="38"/>
        <v/>
      </c>
      <c r="R267" s="1" t="str">
        <f t="shared" si="39"/>
        <v/>
      </c>
      <c r="T267" s="1" t="str">
        <f t="shared" si="41"/>
        <v/>
      </c>
      <c r="U267" s="1" t="str">
        <f t="shared" si="42"/>
        <v/>
      </c>
      <c r="W267" s="8" t="str">
        <f t="shared" si="43"/>
        <v/>
      </c>
      <c r="X267" s="8" t="str">
        <f t="shared" si="44"/>
        <v/>
      </c>
    </row>
    <row r="268" spans="1:24">
      <c r="A268" s="4" t="s">
        <v>63</v>
      </c>
      <c r="B268" s="4">
        <v>1</v>
      </c>
      <c r="C268" s="1" cm="1">
        <f t="array" ref="C268">_xll.H($A268,25)/$B268</f>
        <v>-3048.0000761718752</v>
      </c>
      <c r="D268" s="1" cm="1">
        <f t="array" ref="D268">_xll.S($A268,25)/$B268</f>
        <v>459.20000122070314</v>
      </c>
      <c r="E268" s="1" cm="1">
        <f t="array" ref="E268">_xll.CP($A268,25)/$B268</f>
        <v>337.64000885009767</v>
      </c>
      <c r="F268" s="8" t="e" cm="1">
        <f t="array" ref="F268">IF(_xll.DE(A268)&gt;0,_xll.MW(A268)/(602.2*_xll.DE(A268)),"")/$B268</f>
        <v>#VALUE!</v>
      </c>
      <c r="H268" s="4" t="s">
        <v>1946</v>
      </c>
      <c r="I268" s="1" t="e" cm="1">
        <f t="array" ref="I268">_xll.H($H268,25)/$B268</f>
        <v>#VALUE!</v>
      </c>
      <c r="J268" s="1" t="e" cm="1">
        <f t="array" ref="J268">_xll.S($H268,25)/$B268</f>
        <v>#VALUE!</v>
      </c>
      <c r="K268" s="1" t="e" cm="1">
        <f t="array" ref="K268">_xll.CP($H268,25)/$B268</f>
        <v>#VALUE!</v>
      </c>
      <c r="L268" s="8" t="e" cm="1">
        <f t="array" ref="L268">IF(_xll.DE(H268)&gt;0,_xll.MW(H268)/(602.2*_xll.DE(H268)),"")/$B268</f>
        <v>#VALUE!</v>
      </c>
      <c r="N268" s="1" t="str">
        <f t="shared" si="36"/>
        <v/>
      </c>
      <c r="O268" s="1" t="str">
        <f t="shared" si="37"/>
        <v/>
      </c>
      <c r="P268" s="4" t="str">
        <f t="shared" si="40"/>
        <v>CsH*4MgH2</v>
      </c>
      <c r="Q268" s="1" t="str">
        <f t="shared" si="38"/>
        <v/>
      </c>
      <c r="R268" s="1" t="str">
        <f t="shared" si="39"/>
        <v/>
      </c>
      <c r="T268" s="1" t="str">
        <f t="shared" si="41"/>
        <v/>
      </c>
      <c r="U268" s="1" t="str">
        <f t="shared" si="42"/>
        <v/>
      </c>
      <c r="W268" s="8" t="str">
        <f t="shared" si="43"/>
        <v/>
      </c>
      <c r="X268" s="8" t="str">
        <f t="shared" si="44"/>
        <v/>
      </c>
    </row>
    <row r="269" spans="1:24">
      <c r="A269" s="4" t="s">
        <v>167</v>
      </c>
      <c r="B269" s="4">
        <v>1</v>
      </c>
      <c r="C269" s="1" cm="1">
        <f t="array" ref="C269">_xll.H($A269,25)/$B269</f>
        <v>-2830.8940424804687</v>
      </c>
      <c r="D269" s="1" cm="1">
        <f t="array" ref="D269">_xll.S($A269,25)/$B269</f>
        <v>376.14160638427734</v>
      </c>
      <c r="E269" s="1" cm="1">
        <f t="array" ref="E269">_xll.CP($A269,25)/$B269</f>
        <v>343.08800000000002</v>
      </c>
      <c r="F269" s="8" t="e" cm="1">
        <f t="array" ref="F269">IF(_xll.DE(A269)&gt;0,_xll.MW(A269)/(602.2*_xll.DE(A269)),"")/$B269</f>
        <v>#VALUE!</v>
      </c>
      <c r="H269" s="4" t="s">
        <v>1947</v>
      </c>
      <c r="I269" s="1" t="e" cm="1">
        <f t="array" ref="I269">_xll.H($H269,25)/$B269</f>
        <v>#VALUE!</v>
      </c>
      <c r="J269" s="1" t="e" cm="1">
        <f t="array" ref="J269">_xll.S($H269,25)/$B269</f>
        <v>#VALUE!</v>
      </c>
      <c r="K269" s="1" t="e" cm="1">
        <f t="array" ref="K269">_xll.CP($H269,25)/$B269</f>
        <v>#VALUE!</v>
      </c>
      <c r="L269" s="8" t="e" cm="1">
        <f t="array" ref="L269">IF(_xll.DE(H269)&gt;0,_xll.MW(H269)/(602.2*_xll.DE(H269)),"")/$B269</f>
        <v>#VALUE!</v>
      </c>
      <c r="N269" s="1" t="str">
        <f t="shared" si="36"/>
        <v/>
      </c>
      <c r="O269" s="1" t="str">
        <f t="shared" si="37"/>
        <v/>
      </c>
      <c r="P269" s="4" t="str">
        <f t="shared" si="40"/>
        <v>LuH3*6H2O</v>
      </c>
      <c r="Q269" s="1" t="str">
        <f t="shared" si="38"/>
        <v/>
      </c>
      <c r="R269" s="1" t="str">
        <f t="shared" si="39"/>
        <v/>
      </c>
      <c r="T269" s="1" t="str">
        <f t="shared" si="41"/>
        <v/>
      </c>
      <c r="U269" s="1" t="str">
        <f t="shared" si="42"/>
        <v/>
      </c>
      <c r="W269" s="8" t="str">
        <f t="shared" si="43"/>
        <v/>
      </c>
      <c r="X269" s="8" t="str">
        <f t="shared" si="44"/>
        <v/>
      </c>
    </row>
    <row r="270" spans="1:24">
      <c r="A270" s="4" t="s">
        <v>112</v>
      </c>
      <c r="B270" s="4">
        <v>1</v>
      </c>
      <c r="C270" s="1" cm="1">
        <f t="array" ref="C270">_xll.H($A270,25)/$B270</f>
        <v>-2874.4079999999999</v>
      </c>
      <c r="D270" s="1" cm="1">
        <f t="array" ref="D270">_xll.S($A270,25)/$B270</f>
        <v>398.70169531250002</v>
      </c>
      <c r="E270" s="1" cm="1">
        <f t="array" ref="E270">_xll.CP($A270,25)/$B270</f>
        <v>343.0921549895105</v>
      </c>
      <c r="F270" s="8" t="e" cm="1">
        <f t="array" ref="F270">IF(_xll.DE(A270)&gt;0,_xll.MW(A270)/(602.2*_xll.DE(A270)),"")/$B270</f>
        <v>#VALUE!</v>
      </c>
      <c r="H270" s="4" t="s">
        <v>1948</v>
      </c>
      <c r="I270" s="1" t="e" cm="1">
        <f t="array" ref="I270">_xll.H($H270,25)/$B270</f>
        <v>#VALUE!</v>
      </c>
      <c r="J270" s="1" t="e" cm="1">
        <f t="array" ref="J270">_xll.S($H270,25)/$B270</f>
        <v>#VALUE!</v>
      </c>
      <c r="K270" s="1" t="e" cm="1">
        <f t="array" ref="K270">_xll.CP($H270,25)/$B270</f>
        <v>#VALUE!</v>
      </c>
      <c r="L270" s="8" t="e" cm="1">
        <f t="array" ref="L270">IF(_xll.DE(H270)&gt;0,_xll.MW(H270)/(602.2*_xll.DE(H270)),"")/$B270</f>
        <v>#VALUE!</v>
      </c>
      <c r="N270" s="1" t="str">
        <f t="shared" si="36"/>
        <v/>
      </c>
      <c r="O270" s="1" t="str">
        <f t="shared" si="37"/>
        <v/>
      </c>
      <c r="P270" s="4" t="str">
        <f t="shared" si="40"/>
        <v>ErH3*6H2O</v>
      </c>
      <c r="Q270" s="1" t="str">
        <f t="shared" si="38"/>
        <v/>
      </c>
      <c r="R270" s="1" t="str">
        <f t="shared" si="39"/>
        <v/>
      </c>
      <c r="T270" s="1" t="str">
        <f t="shared" si="41"/>
        <v/>
      </c>
      <c r="U270" s="1" t="str">
        <f t="shared" si="42"/>
        <v/>
      </c>
      <c r="W270" s="8" t="str">
        <f t="shared" si="43"/>
        <v/>
      </c>
      <c r="X270" s="8" t="str">
        <f t="shared" si="44"/>
        <v/>
      </c>
    </row>
    <row r="271" spans="1:24">
      <c r="A271" s="4" t="s">
        <v>109</v>
      </c>
      <c r="B271" s="4">
        <v>1</v>
      </c>
      <c r="C271" s="1" cm="1">
        <f t="array" ref="C271">_xll.H($A271,25)/$B271</f>
        <v>-2869.9979965820312</v>
      </c>
      <c r="D271" s="1" cm="1">
        <f t="array" ref="D271">_xll.S($A271,25)/$B271</f>
        <v>401.66399999999999</v>
      </c>
      <c r="E271" s="1" cm="1">
        <f t="array" ref="E271">_xll.CP($A271,25)/$B271</f>
        <v>346.01792284300905</v>
      </c>
      <c r="F271" s="8" t="e" cm="1">
        <f t="array" ref="F271">IF(_xll.DE(A271)&gt;0,_xll.MW(A271)/(602.2*_xll.DE(A271)),"")/$B271</f>
        <v>#VALUE!</v>
      </c>
      <c r="H271" s="4" t="s">
        <v>1949</v>
      </c>
      <c r="I271" s="1" t="e" cm="1">
        <f t="array" ref="I271">_xll.H($H271,25)/$B271</f>
        <v>#VALUE!</v>
      </c>
      <c r="J271" s="1" t="e" cm="1">
        <f t="array" ref="J271">_xll.S($H271,25)/$B271</f>
        <v>#VALUE!</v>
      </c>
      <c r="K271" s="1" t="e" cm="1">
        <f t="array" ref="K271">_xll.CP($H271,25)/$B271</f>
        <v>#VALUE!</v>
      </c>
      <c r="L271" s="8" t="e" cm="1">
        <f t="array" ref="L271">IF(_xll.DE(H271)&gt;0,_xll.MW(H271)/(602.2*_xll.DE(H271)),"")/$B271</f>
        <v>#VALUE!</v>
      </c>
      <c r="N271" s="1" t="str">
        <f t="shared" si="36"/>
        <v/>
      </c>
      <c r="O271" s="1" t="str">
        <f t="shared" si="37"/>
        <v/>
      </c>
      <c r="P271" s="4" t="str">
        <f t="shared" si="40"/>
        <v>DyH3*6H2O</v>
      </c>
      <c r="Q271" s="1" t="str">
        <f t="shared" si="38"/>
        <v/>
      </c>
      <c r="R271" s="1" t="str">
        <f t="shared" si="39"/>
        <v/>
      </c>
      <c r="T271" s="1" t="str">
        <f t="shared" si="41"/>
        <v/>
      </c>
      <c r="U271" s="1" t="str">
        <f t="shared" si="42"/>
        <v/>
      </c>
      <c r="W271" s="8" t="str">
        <f t="shared" si="43"/>
        <v/>
      </c>
      <c r="X271" s="8" t="str">
        <f t="shared" si="44"/>
        <v/>
      </c>
    </row>
    <row r="272" spans="1:24">
      <c r="A272" s="4" t="s">
        <v>310</v>
      </c>
      <c r="B272" s="4">
        <v>1</v>
      </c>
      <c r="C272" s="1" cm="1">
        <f t="array" ref="C272">_xll.H($A272,25)/$B272</f>
        <v>-2627.2419794921875</v>
      </c>
      <c r="D272" s="1" cm="1">
        <f t="array" ref="D272">_xll.S($A272,25)/$B272</f>
        <v>434.5499871826172</v>
      </c>
      <c r="E272" s="1" cm="1">
        <f t="array" ref="E272">_xll.CP($A272,25)/$B272</f>
        <v>346.96999176025395</v>
      </c>
      <c r="F272" s="8" t="e" cm="1">
        <f t="array" ref="F272">IF(_xll.DE(A272)&gt;0,_xll.MW(A272)/(602.2*_xll.DE(A272)),"")/$B272</f>
        <v>#VALUE!</v>
      </c>
      <c r="H272" s="4" t="s">
        <v>1950</v>
      </c>
      <c r="I272" s="1" t="e" cm="1">
        <f t="array" ref="I272">_xll.H($H272,25)/$B272</f>
        <v>#VALUE!</v>
      </c>
      <c r="J272" s="1" t="e" cm="1">
        <f t="array" ref="J272">_xll.S($H272,25)/$B272</f>
        <v>#VALUE!</v>
      </c>
      <c r="K272" s="1" t="e" cm="1">
        <f t="array" ref="K272">_xll.CP($H272,25)/$B272</f>
        <v>#VALUE!</v>
      </c>
      <c r="L272" s="8" t="e" cm="1">
        <f t="array" ref="L272">IF(_xll.DE(H272)&gt;0,_xll.MW(H272)/(602.2*_xll.DE(H272)),"")/$B272</f>
        <v>#VALUE!</v>
      </c>
      <c r="N272" s="1" t="str">
        <f t="shared" si="36"/>
        <v/>
      </c>
      <c r="O272" s="1" t="str">
        <f t="shared" si="37"/>
        <v/>
      </c>
      <c r="P272" s="4" t="str">
        <f t="shared" si="40"/>
        <v>*3KH*2MgH2</v>
      </c>
      <c r="Q272" s="1" t="str">
        <f t="shared" si="38"/>
        <v/>
      </c>
      <c r="R272" s="1" t="str">
        <f t="shared" si="39"/>
        <v/>
      </c>
      <c r="T272" s="1" t="str">
        <f t="shared" si="41"/>
        <v/>
      </c>
      <c r="U272" s="1" t="str">
        <f t="shared" si="42"/>
        <v/>
      </c>
      <c r="W272" s="8" t="str">
        <f t="shared" si="43"/>
        <v/>
      </c>
      <c r="X272" s="8" t="str">
        <f t="shared" si="44"/>
        <v/>
      </c>
    </row>
    <row r="273" spans="1:24">
      <c r="A273" s="4" t="s">
        <v>171</v>
      </c>
      <c r="B273" s="4">
        <v>1</v>
      </c>
      <c r="C273" s="1" cm="1">
        <f t="array" ref="C273">_xll.H($A273,25)/$B273</f>
        <v>-2878.1739575195315</v>
      </c>
      <c r="D273" s="1" cm="1">
        <f t="array" ref="D273">_xll.S($A273,25)/$B273</f>
        <v>406.18269573974607</v>
      </c>
      <c r="E273" s="1" cm="1">
        <f t="array" ref="E273">_xll.CP($A273,25)/$B273</f>
        <v>347.29811387772509</v>
      </c>
      <c r="F273" s="8" t="e" cm="1">
        <f t="array" ref="F273">IF(_xll.DE(A273)&gt;0,_xll.MW(A273)/(602.2*_xll.DE(A273)),"")/$B273</f>
        <v>#VALUE!</v>
      </c>
      <c r="H273" s="4" t="s">
        <v>1951</v>
      </c>
      <c r="I273" s="1" t="e" cm="1">
        <f t="array" ref="I273">_xll.H($H273,25)/$B273</f>
        <v>#VALUE!</v>
      </c>
      <c r="J273" s="1" t="e" cm="1">
        <f t="array" ref="J273">_xll.S($H273,25)/$B273</f>
        <v>#VALUE!</v>
      </c>
      <c r="K273" s="1" t="e" cm="1">
        <f t="array" ref="K273">_xll.CP($H273,25)/$B273</f>
        <v>#VALUE!</v>
      </c>
      <c r="L273" s="8" t="e" cm="1">
        <f t="array" ref="L273">IF(_xll.DE(H273)&gt;0,_xll.MW(H273)/(602.2*_xll.DE(H273)),"")/$B273</f>
        <v>#VALUE!</v>
      </c>
      <c r="N273" s="1" t="str">
        <f t="shared" si="36"/>
        <v/>
      </c>
      <c r="O273" s="1" t="str">
        <f t="shared" si="37"/>
        <v/>
      </c>
      <c r="P273" s="4" t="str">
        <f t="shared" si="40"/>
        <v>HoH3*6H2O</v>
      </c>
      <c r="Q273" s="1" t="str">
        <f t="shared" si="38"/>
        <v/>
      </c>
      <c r="R273" s="1" t="str">
        <f t="shared" si="39"/>
        <v/>
      </c>
      <c r="T273" s="1" t="str">
        <f t="shared" si="41"/>
        <v/>
      </c>
      <c r="U273" s="1" t="str">
        <f t="shared" si="42"/>
        <v/>
      </c>
      <c r="W273" s="8" t="str">
        <f t="shared" si="43"/>
        <v/>
      </c>
      <c r="X273" s="8" t="str">
        <f t="shared" si="44"/>
        <v/>
      </c>
    </row>
    <row r="274" spans="1:24">
      <c r="A274" s="4" t="s">
        <v>406</v>
      </c>
      <c r="B274" s="4">
        <v>1</v>
      </c>
      <c r="C274" s="1" cm="1">
        <f t="array" ref="C274">_xll.H($A274,25)/$B274</f>
        <v>-3136.2999946289065</v>
      </c>
      <c r="D274" s="1" cm="1">
        <f t="array" ref="D274">_xll.S($A274,25)/$B274</f>
        <v>494.5000113525391</v>
      </c>
      <c r="E274" s="1" cm="1">
        <f t="array" ref="E274">_xll.CP($A274,25)/$B274</f>
        <v>372.47000848388672</v>
      </c>
      <c r="F274" s="8" t="e" cm="1">
        <f t="array" ref="F274">IF(_xll.DE(A274)&gt;0,_xll.MW(A274)/(602.2*_xll.DE(A274)),"")/$B274</f>
        <v>#VALUE!</v>
      </c>
      <c r="H274" s="4" t="s">
        <v>1952</v>
      </c>
      <c r="I274" s="1" t="e" cm="1">
        <f t="array" ref="I274">_xll.H($H274,25)/$B274</f>
        <v>#VALUE!</v>
      </c>
      <c r="J274" s="1" t="e" cm="1">
        <f t="array" ref="J274">_xll.S($H274,25)/$B274</f>
        <v>#VALUE!</v>
      </c>
      <c r="K274" s="1" t="e" cm="1">
        <f t="array" ref="K274">_xll.CP($H274,25)/$B274</f>
        <v>#VALUE!</v>
      </c>
      <c r="L274" s="8" t="e" cm="1">
        <f t="array" ref="L274">IF(_xll.DE(H274)&gt;0,_xll.MW(H274)/(602.2*_xll.DE(H274)),"")/$B274</f>
        <v>#VALUE!</v>
      </c>
      <c r="N274" s="1" t="str">
        <f t="shared" si="36"/>
        <v/>
      </c>
      <c r="O274" s="1" t="str">
        <f t="shared" si="37"/>
        <v/>
      </c>
      <c r="P274" s="4" t="str">
        <f t="shared" si="40"/>
        <v>NdAl3H12</v>
      </c>
      <c r="Q274" s="1" t="str">
        <f t="shared" si="38"/>
        <v/>
      </c>
      <c r="R274" s="1" t="str">
        <f t="shared" si="39"/>
        <v/>
      </c>
      <c r="T274" s="1" t="str">
        <f t="shared" si="41"/>
        <v/>
      </c>
      <c r="U274" s="1" t="str">
        <f t="shared" si="42"/>
        <v/>
      </c>
      <c r="W274" s="8" t="str">
        <f t="shared" si="43"/>
        <v/>
      </c>
      <c r="X274" s="8" t="str">
        <f t="shared" si="44"/>
        <v/>
      </c>
    </row>
    <row r="275" spans="1:24">
      <c r="A275" s="4" t="s">
        <v>30</v>
      </c>
      <c r="B275" s="4">
        <v>1</v>
      </c>
      <c r="C275" s="1" cm="1">
        <f t="array" ref="C275">_xll.H($A275,25)/$B275</f>
        <v>-3104.9999257812501</v>
      </c>
      <c r="D275" s="1" cm="1">
        <f t="array" ref="D275">_xll.S($A275,25)/$B275</f>
        <v>522.09997650146488</v>
      </c>
      <c r="E275" s="1" cm="1">
        <f t="array" ref="E275">_xll.CP($A275,25)/$B275</f>
        <v>374.10001025390625</v>
      </c>
      <c r="F275" s="8" t="e" cm="1">
        <f t="array" ref="F275">IF(_xll.DE(A275)&gt;0,_xll.MW(A275)/(602.2*_xll.DE(A275)),"")/$B275</f>
        <v>#VALUE!</v>
      </c>
      <c r="H275" s="4" t="s">
        <v>1953</v>
      </c>
      <c r="I275" s="1" t="e" cm="1">
        <f t="array" ref="I275">_xll.H($H275,25)/$B275</f>
        <v>#VALUE!</v>
      </c>
      <c r="J275" s="1" t="e" cm="1">
        <f t="array" ref="J275">_xll.S($H275,25)/$B275</f>
        <v>#VALUE!</v>
      </c>
      <c r="K275" s="1" t="e" cm="1">
        <f t="array" ref="K275">_xll.CP($H275,25)/$B275</f>
        <v>#VALUE!</v>
      </c>
      <c r="L275" s="8" t="e" cm="1">
        <f t="array" ref="L275">IF(_xll.DE(H275)&gt;0,_xll.MW(H275)/(602.2*_xll.DE(H275)),"")/$B275</f>
        <v>#VALUE!</v>
      </c>
      <c r="N275" s="1" t="str">
        <f t="shared" si="36"/>
        <v/>
      </c>
      <c r="O275" s="1" t="str">
        <f t="shared" si="37"/>
        <v/>
      </c>
      <c r="P275" s="4" t="str">
        <f t="shared" si="40"/>
        <v>*6NaH*MgH2</v>
      </c>
      <c r="Q275" s="1" t="str">
        <f t="shared" si="38"/>
        <v/>
      </c>
      <c r="R275" s="1" t="str">
        <f t="shared" si="39"/>
        <v/>
      </c>
      <c r="T275" s="1" t="str">
        <f t="shared" si="41"/>
        <v/>
      </c>
      <c r="U275" s="1" t="str">
        <f t="shared" si="42"/>
        <v/>
      </c>
      <c r="W275" s="8" t="str">
        <f t="shared" si="43"/>
        <v/>
      </c>
      <c r="X275" s="8" t="str">
        <f t="shared" si="44"/>
        <v/>
      </c>
    </row>
    <row r="276" spans="1:24">
      <c r="A276" s="4" t="s">
        <v>173</v>
      </c>
      <c r="B276" s="4">
        <v>1</v>
      </c>
      <c r="C276" s="1" cm="1">
        <f t="array" ref="C276">_xll.H($A276,25)/$B276</f>
        <v>-3164.999875</v>
      </c>
      <c r="D276" s="1" cm="1">
        <f t="array" ref="D276">_xll.S($A276,25)/$B276</f>
        <v>462.80060595703128</v>
      </c>
      <c r="E276" s="1" cm="1">
        <f t="array" ref="E276">_xll.CP($A276,25)/$B276</f>
        <v>430.99799871826173</v>
      </c>
      <c r="F276" s="8" t="e" cm="1">
        <f t="array" ref="F276">IF(_xll.DE(A276)&gt;0,_xll.MW(A276)/(602.2*_xll.DE(A276)),"")/$B276</f>
        <v>#VALUE!</v>
      </c>
      <c r="H276" s="4" t="s">
        <v>1954</v>
      </c>
      <c r="I276" s="1" t="e" cm="1">
        <f t="array" ref="I276">_xll.H($H276,25)/$B276</f>
        <v>#VALUE!</v>
      </c>
      <c r="J276" s="1" t="e" cm="1">
        <f t="array" ref="J276">_xll.S($H276,25)/$B276</f>
        <v>#VALUE!</v>
      </c>
      <c r="K276" s="1" t="e" cm="1">
        <f t="array" ref="K276">_xll.CP($H276,25)/$B276</f>
        <v>#VALUE!</v>
      </c>
      <c r="L276" s="8" t="e" cm="1">
        <f t="array" ref="L276">IF(_xll.DE(H276)&gt;0,_xll.MW(H276)/(602.2*_xll.DE(H276)),"")/$B276</f>
        <v>#VALUE!</v>
      </c>
      <c r="N276" s="1" t="str">
        <f t="shared" si="36"/>
        <v/>
      </c>
      <c r="O276" s="1" t="str">
        <f t="shared" si="37"/>
        <v/>
      </c>
      <c r="P276" s="4" t="str">
        <f t="shared" si="40"/>
        <v>LaH3*7H2O</v>
      </c>
      <c r="Q276" s="1" t="str">
        <f t="shared" si="38"/>
        <v/>
      </c>
      <c r="R276" s="1" t="str">
        <f t="shared" si="39"/>
        <v/>
      </c>
      <c r="T276" s="1" t="str">
        <f t="shared" si="41"/>
        <v/>
      </c>
      <c r="U276" s="1" t="str">
        <f t="shared" si="42"/>
        <v/>
      </c>
      <c r="W276" s="8" t="str">
        <f t="shared" si="43"/>
        <v/>
      </c>
      <c r="X276" s="8" t="str">
        <f t="shared" si="44"/>
        <v/>
      </c>
    </row>
    <row r="277" spans="1:24">
      <c r="A277" s="4" t="s">
        <v>218</v>
      </c>
      <c r="B277" s="4">
        <v>1</v>
      </c>
      <c r="C277" s="1" cm="1">
        <f t="array" ref="C277">_xll.H($A277,25)/$B277</f>
        <v>-5854.3996894531256</v>
      </c>
      <c r="D277" s="1" cm="1">
        <f t="array" ref="D277">_xll.S($A277,25)/$B277</f>
        <v>464.99998950195317</v>
      </c>
      <c r="E277" s="1" cm="1">
        <f t="array" ref="E277">_xll.CP($A277,25)/$B277</f>
        <v>0</v>
      </c>
      <c r="F277" s="8" t="e" cm="1">
        <f t="array" ref="F277">IF(_xll.DE(A277)&gt;0,_xll.MW(A277)/(602.2*_xll.DE(A277)),"")/$B277</f>
        <v>#VALUE!</v>
      </c>
      <c r="H277" s="4" t="s">
        <v>1955</v>
      </c>
      <c r="I277" s="1" t="e" cm="1">
        <f t="array" ref="I277">_xll.H($H277,25)/$B277</f>
        <v>#VALUE!</v>
      </c>
      <c r="J277" s="1" t="e" cm="1">
        <f t="array" ref="J277">_xll.S($H277,25)/$B277</f>
        <v>#VALUE!</v>
      </c>
      <c r="K277" s="1" t="e" cm="1">
        <f t="array" ref="K277">_xll.CP($H277,25)/$B277</f>
        <v>#VALUE!</v>
      </c>
      <c r="L277" s="8" t="e" cm="1">
        <f t="array" ref="L277">IF(_xll.DE(H277)&gt;0,_xll.MW(H277)/(602.2*_xll.DE(H277)),"")/$B277</f>
        <v>#VALUE!</v>
      </c>
      <c r="N277" s="1" t="str">
        <f t="shared" si="36"/>
        <v/>
      </c>
      <c r="O277" s="1" t="str">
        <f t="shared" si="37"/>
        <v/>
      </c>
      <c r="P277" s="4" t="str">
        <f t="shared" si="40"/>
        <v>U5O12H</v>
      </c>
      <c r="Q277" s="1" t="str">
        <f t="shared" si="38"/>
        <v/>
      </c>
      <c r="R277" s="1" t="str">
        <f t="shared" si="39"/>
        <v/>
      </c>
      <c r="T277" s="1" t="str">
        <f t="shared" si="41"/>
        <v/>
      </c>
      <c r="U277" s="1" t="str">
        <f t="shared" si="42"/>
        <v/>
      </c>
      <c r="W277" s="8" t="str">
        <f t="shared" si="43"/>
        <v/>
      </c>
      <c r="X277" s="8" t="str">
        <f t="shared" si="44"/>
        <v/>
      </c>
    </row>
    <row r="278" spans="1:24">
      <c r="A278" s="4" t="s">
        <v>100</v>
      </c>
      <c r="B278" s="4">
        <v>1</v>
      </c>
      <c r="C278" s="1" cm="1">
        <f t="array" ref="C278">_xll.H($A278,25)/$B278</f>
        <v>-3183.9999951171876</v>
      </c>
      <c r="D278" s="1" cm="1">
        <f t="array" ref="D278">_xll.S($A278,25)/$B278</f>
        <v>419.65521276855469</v>
      </c>
      <c r="E278" s="1" cm="1">
        <f t="array" ref="E278">_xll.CP($A278,25)/$B278</f>
        <v>0</v>
      </c>
      <c r="F278" s="8" t="e" cm="1">
        <f t="array" ref="F278">IF(_xll.DE(A278)&gt;0,_xll.MW(A278)/(602.2*_xll.DE(A278)),"")/$B278</f>
        <v>#VALUE!</v>
      </c>
      <c r="H278" s="4" t="s">
        <v>1956</v>
      </c>
      <c r="I278" s="1" t="e" cm="1">
        <f t="array" ref="I278">_xll.H($H278,25)/$B278</f>
        <v>#VALUE!</v>
      </c>
      <c r="J278" s="1" t="e" cm="1">
        <f t="array" ref="J278">_xll.S($H278,25)/$B278</f>
        <v>#VALUE!</v>
      </c>
      <c r="K278" s="1" t="e" cm="1">
        <f t="array" ref="K278">_xll.CP($H278,25)/$B278</f>
        <v>#VALUE!</v>
      </c>
      <c r="L278" s="8" t="e" cm="1">
        <f t="array" ref="L278">IF(_xll.DE(H278)&gt;0,_xll.MW(H278)/(602.2*_xll.DE(H278)),"")/$B278</f>
        <v>#VALUE!</v>
      </c>
      <c r="N278" s="1" t="str">
        <f t="shared" si="36"/>
        <v/>
      </c>
      <c r="O278" s="1" t="str">
        <f t="shared" si="37"/>
        <v/>
      </c>
      <c r="P278" s="4" t="str">
        <f t="shared" si="40"/>
        <v>PrH3*7H2O</v>
      </c>
      <c r="Q278" s="1" t="str">
        <f t="shared" si="38"/>
        <v/>
      </c>
      <c r="R278" s="1" t="str">
        <f t="shared" si="39"/>
        <v/>
      </c>
      <c r="T278" s="1" t="str">
        <f t="shared" si="41"/>
        <v/>
      </c>
      <c r="U278" s="1" t="str">
        <f t="shared" si="42"/>
        <v/>
      </c>
      <c r="W278" s="8" t="str">
        <f t="shared" si="43"/>
        <v/>
      </c>
      <c r="X278" s="8" t="str">
        <f t="shared" si="44"/>
        <v/>
      </c>
    </row>
    <row r="279" spans="1:24">
      <c r="A279" s="4" t="s">
        <v>354</v>
      </c>
      <c r="B279" s="4">
        <v>1</v>
      </c>
      <c r="C279" s="1" cm="1">
        <f t="array" ref="C279">_xll.H($A279,25)/$B279</f>
        <v>-3173.3969873046876</v>
      </c>
      <c r="D279" s="1" cm="1">
        <f t="array" ref="D279">_xll.S($A279,25)/$B279</f>
        <v>422.584</v>
      </c>
      <c r="E279" s="1" cm="1">
        <f t="array" ref="E279">_xll.CP($A279,25)/$B279</f>
        <v>0</v>
      </c>
      <c r="F279" s="8" t="e" cm="1">
        <f t="array" ref="F279">IF(_xll.DE(A279)&gt;0,_xll.MW(A279)/(602.2*_xll.DE(A279)),"")/$B279</f>
        <v>#VALUE!</v>
      </c>
      <c r="H279" s="4" t="s">
        <v>1957</v>
      </c>
      <c r="I279" s="1" t="e" cm="1">
        <f t="array" ref="I279">_xll.H($H279,25)/$B279</f>
        <v>#VALUE!</v>
      </c>
      <c r="J279" s="1" t="e" cm="1">
        <f t="array" ref="J279">_xll.S($H279,25)/$B279</f>
        <v>#VALUE!</v>
      </c>
      <c r="K279" s="1" t="e" cm="1">
        <f t="array" ref="K279">_xll.CP($H279,25)/$B279</f>
        <v>#VALUE!</v>
      </c>
      <c r="L279" s="8" t="e" cm="1">
        <f t="array" ref="L279">IF(_xll.DE(H279)&gt;0,_xll.MW(H279)/(602.2*_xll.DE(H279)),"")/$B279</f>
        <v>#VALUE!</v>
      </c>
      <c r="N279" s="1" t="str">
        <f t="shared" si="36"/>
        <v/>
      </c>
      <c r="O279" s="1" t="str">
        <f t="shared" si="37"/>
        <v/>
      </c>
      <c r="P279" s="4" t="str">
        <f t="shared" si="40"/>
        <v>CeH3*7H2O</v>
      </c>
      <c r="Q279" s="1" t="str">
        <f t="shared" si="38"/>
        <v/>
      </c>
      <c r="R279" s="1" t="str">
        <f t="shared" si="39"/>
        <v/>
      </c>
      <c r="T279" s="1" t="str">
        <f t="shared" si="41"/>
        <v/>
      </c>
      <c r="U279" s="1" t="str">
        <f t="shared" si="42"/>
        <v/>
      </c>
      <c r="W279" s="8" t="str">
        <f t="shared" si="43"/>
        <v/>
      </c>
      <c r="X279" s="8" t="str">
        <f t="shared" si="44"/>
        <v/>
      </c>
    </row>
    <row r="280" spans="1:24">
      <c r="A280" s="4" t="s">
        <v>422</v>
      </c>
      <c r="B280" s="4">
        <v>1</v>
      </c>
      <c r="C280" s="1" cm="1">
        <f t="array" ref="C280">_xll.H($A280,25)/$B280</f>
        <v>-2892.8182128906251</v>
      </c>
      <c r="D280" s="1" cm="1">
        <f t="array" ref="D280">_xll.S($A280,25)/$B280</f>
        <v>376.56</v>
      </c>
      <c r="E280" s="1" cm="1">
        <f t="array" ref="E280">_xll.CP($A280,25)/$B280</f>
        <v>0</v>
      </c>
      <c r="F280" s="8" t="e" cm="1">
        <f t="array" ref="F280">IF(_xll.DE(A280)&gt;0,_xll.MW(A280)/(602.2*_xll.DE(A280)),"")/$B280</f>
        <v>#VALUE!</v>
      </c>
      <c r="H280" s="4" t="s">
        <v>1958</v>
      </c>
      <c r="I280" s="1" t="e" cm="1">
        <f t="array" ref="I280">_xll.H($H280,25)/$B280</f>
        <v>#VALUE!</v>
      </c>
      <c r="J280" s="1" t="e" cm="1">
        <f t="array" ref="J280">_xll.S($H280,25)/$B280</f>
        <v>#VALUE!</v>
      </c>
      <c r="K280" s="1" t="e" cm="1">
        <f t="array" ref="K280">_xll.CP($H280,25)/$B280</f>
        <v>#VALUE!</v>
      </c>
      <c r="L280" s="8" t="e" cm="1">
        <f t="array" ref="L280">IF(_xll.DE(H280)&gt;0,_xll.MW(H280)/(602.2*_xll.DE(H280)),"")/$B280</f>
        <v>#VALUE!</v>
      </c>
      <c r="N280" s="1" t="str">
        <f t="shared" si="36"/>
        <v/>
      </c>
      <c r="O280" s="1" t="str">
        <f t="shared" si="37"/>
        <v/>
      </c>
      <c r="P280" s="4" t="str">
        <f t="shared" si="40"/>
        <v>YH3*6H2O</v>
      </c>
      <c r="Q280" s="1" t="str">
        <f t="shared" si="38"/>
        <v/>
      </c>
      <c r="R280" s="1" t="str">
        <f t="shared" si="39"/>
        <v/>
      </c>
      <c r="T280" s="1" t="str">
        <f t="shared" si="41"/>
        <v/>
      </c>
      <c r="U280" s="1" t="str">
        <f t="shared" si="42"/>
        <v/>
      </c>
      <c r="W280" s="8" t="str">
        <f t="shared" si="43"/>
        <v/>
      </c>
      <c r="X280" s="8" t="str">
        <f t="shared" si="44"/>
        <v/>
      </c>
    </row>
    <row r="281" spans="1:24">
      <c r="A281" s="4" t="s">
        <v>98</v>
      </c>
      <c r="B281" s="4">
        <v>1</v>
      </c>
      <c r="C281" s="1" cm="1">
        <f t="array" ref="C281">_xll.H($A281,25)/$B281</f>
        <v>-2877.7548935546874</v>
      </c>
      <c r="D281" s="1" cm="1">
        <f t="array" ref="D281">_xll.S($A281,25)/$B281</f>
        <v>380.32560638427736</v>
      </c>
      <c r="E281" s="1" cm="1">
        <f t="array" ref="E281">_xll.CP($A281,25)/$B281</f>
        <v>0</v>
      </c>
      <c r="F281" s="8" t="e" cm="1">
        <f t="array" ref="F281">IF(_xll.DE(A281)&gt;0,_xll.MW(A281)/(602.2*_xll.DE(A281)),"")/$B281</f>
        <v>#VALUE!</v>
      </c>
      <c r="H281" s="4" t="s">
        <v>1959</v>
      </c>
      <c r="I281" s="1" t="e" cm="1">
        <f t="array" ref="I281">_xll.H($H281,25)/$B281</f>
        <v>#VALUE!</v>
      </c>
      <c r="J281" s="1" t="e" cm="1">
        <f t="array" ref="J281">_xll.S($H281,25)/$B281</f>
        <v>#VALUE!</v>
      </c>
      <c r="K281" s="1" t="e" cm="1">
        <f t="array" ref="K281">_xll.CP($H281,25)/$B281</f>
        <v>#VALUE!</v>
      </c>
      <c r="L281" s="8" t="e" cm="1">
        <f t="array" ref="L281">IF(_xll.DE(H281)&gt;0,_xll.MW(H281)/(602.2*_xll.DE(H281)),"")/$B281</f>
        <v>#VALUE!</v>
      </c>
      <c r="N281" s="1" t="str">
        <f t="shared" si="36"/>
        <v/>
      </c>
      <c r="O281" s="1" t="str">
        <f t="shared" si="37"/>
        <v/>
      </c>
      <c r="P281" s="4" t="str">
        <f t="shared" si="40"/>
        <v>PrH3*6H2O</v>
      </c>
      <c r="Q281" s="1" t="str">
        <f t="shared" si="38"/>
        <v/>
      </c>
      <c r="R281" s="1" t="str">
        <f t="shared" si="39"/>
        <v/>
      </c>
      <c r="T281" s="1" t="str">
        <f t="shared" si="41"/>
        <v/>
      </c>
      <c r="U281" s="1" t="str">
        <f t="shared" si="42"/>
        <v/>
      </c>
      <c r="W281" s="8" t="str">
        <f t="shared" si="43"/>
        <v/>
      </c>
      <c r="X281" s="8" t="str">
        <f t="shared" si="44"/>
        <v/>
      </c>
    </row>
    <row r="282" spans="1:24">
      <c r="A282" s="4" t="s">
        <v>141</v>
      </c>
      <c r="B282" s="4">
        <v>1</v>
      </c>
      <c r="C282" s="1" cm="1">
        <f t="array" ref="C282">_xll.H($A282,25)/$B282</f>
        <v>-2871.0000727539064</v>
      </c>
      <c r="D282" s="1" cm="1">
        <f t="array" ref="D282">_xll.S($A282,25)/$B282</f>
        <v>404.00000708007815</v>
      </c>
      <c r="E282" s="1" cm="1">
        <f t="array" ref="E282">_xll.CP($A282,25)/$B282</f>
        <v>0</v>
      </c>
      <c r="F282" s="8" t="e" cm="1">
        <f t="array" ref="F282">IF(_xll.DE(A282)&gt;0,_xll.MW(A282)/(602.2*_xll.DE(A282)),"")/$B282</f>
        <v>#VALUE!</v>
      </c>
      <c r="H282" s="4" t="s">
        <v>1960</v>
      </c>
      <c r="I282" s="1" t="e" cm="1">
        <f t="array" ref="I282">_xll.H($H282,25)/$B282</f>
        <v>#VALUE!</v>
      </c>
      <c r="J282" s="1" t="e" cm="1">
        <f t="array" ref="J282">_xll.S($H282,25)/$B282</f>
        <v>#VALUE!</v>
      </c>
      <c r="K282" s="1" t="e" cm="1">
        <f t="array" ref="K282">_xll.CP($H282,25)/$B282</f>
        <v>#VALUE!</v>
      </c>
      <c r="L282" s="8" t="e" cm="1">
        <f t="array" ref="L282">IF(_xll.DE(H282)&gt;0,_xll.MW(H282)/(602.2*_xll.DE(H282)),"")/$B282</f>
        <v>#VALUE!</v>
      </c>
      <c r="N282" s="1" t="str">
        <f t="shared" si="36"/>
        <v/>
      </c>
      <c r="O282" s="1" t="str">
        <f t="shared" si="37"/>
        <v/>
      </c>
      <c r="P282" s="4" t="str">
        <f t="shared" si="40"/>
        <v>TbH3*6H2O</v>
      </c>
      <c r="Q282" s="1" t="str">
        <f t="shared" si="38"/>
        <v/>
      </c>
      <c r="R282" s="1" t="str">
        <f t="shared" si="39"/>
        <v/>
      </c>
      <c r="T282" s="1" t="str">
        <f t="shared" si="41"/>
        <v/>
      </c>
      <c r="U282" s="1" t="str">
        <f t="shared" si="42"/>
        <v/>
      </c>
      <c r="W282" s="8" t="str">
        <f t="shared" si="43"/>
        <v/>
      </c>
      <c r="X282" s="8" t="str">
        <f t="shared" si="44"/>
        <v/>
      </c>
    </row>
    <row r="283" spans="1:24">
      <c r="A283" s="1" t="s">
        <v>400</v>
      </c>
      <c r="B283" s="4">
        <v>1</v>
      </c>
      <c r="C283" s="1" cm="1">
        <f t="array" ref="C283">_xll.H($A283,25)/$B283</f>
        <v>-2773.6000053710941</v>
      </c>
      <c r="D283" s="1" cm="1">
        <f t="array" ref="D283">_xll.S($A283,25)/$B283</f>
        <v>420.10000537109374</v>
      </c>
      <c r="E283" s="1" cm="1">
        <f t="array" ref="E283">_xll.CP($A283,25)/$B283</f>
        <v>0</v>
      </c>
      <c r="F283" s="8" t="e" cm="1">
        <f t="array" ref="F283">IF(_xll.DE(A283)&gt;0,_xll.MW(A283)/(602.2*_xll.DE(A283)),"")/$B283</f>
        <v>#VALUE!</v>
      </c>
      <c r="H283" s="1" t="s">
        <v>1961</v>
      </c>
      <c r="I283" s="1" t="e" cm="1">
        <f t="array" ref="I283">_xll.H($H283,25)/$B283</f>
        <v>#VALUE!</v>
      </c>
      <c r="J283" s="1" t="e" cm="1">
        <f t="array" ref="J283">_xll.S($H283,25)/$B283</f>
        <v>#VALUE!</v>
      </c>
      <c r="K283" s="1" t="e" cm="1">
        <f t="array" ref="K283">_xll.CP($H283,25)/$B283</f>
        <v>#VALUE!</v>
      </c>
      <c r="L283" s="8" t="e" cm="1">
        <f t="array" ref="L283">IF(_xll.DE(H283)&gt;0,_xll.MW(H283)/(602.2*_xll.DE(H283)),"")/$B283</f>
        <v>#VALUE!</v>
      </c>
      <c r="N283" s="1" t="str">
        <f t="shared" si="36"/>
        <v/>
      </c>
      <c r="O283" s="1" t="str">
        <f t="shared" si="37"/>
        <v/>
      </c>
      <c r="P283" s="4" t="str">
        <f t="shared" si="40"/>
        <v>PuH3*6H2O</v>
      </c>
      <c r="Q283" s="1" t="str">
        <f t="shared" si="38"/>
        <v/>
      </c>
      <c r="R283" s="1" t="str">
        <f t="shared" si="39"/>
        <v/>
      </c>
      <c r="T283" s="1" t="str">
        <f t="shared" si="41"/>
        <v/>
      </c>
      <c r="U283" s="1" t="str">
        <f t="shared" si="42"/>
        <v/>
      </c>
      <c r="W283" s="8" t="str">
        <f t="shared" si="43"/>
        <v/>
      </c>
      <c r="X283" s="8" t="str">
        <f t="shared" si="44"/>
        <v/>
      </c>
    </row>
    <row r="284" spans="1:24">
      <c r="A284" s="4" t="s">
        <v>394</v>
      </c>
      <c r="B284" s="4">
        <v>1</v>
      </c>
      <c r="C284" s="1" cm="1">
        <f t="array" ref="C284">_xll.H($A284,25)/$B284</f>
        <v>-2716.2528510742191</v>
      </c>
      <c r="D284" s="1" cm="1">
        <f t="array" ref="D284">_xll.S($A284,25)/$B284</f>
        <v>1573.3719531250003</v>
      </c>
      <c r="E284" s="1" cm="1">
        <f t="array" ref="E284">_xll.CP($A284,25)/$B284</f>
        <v>0</v>
      </c>
      <c r="F284" s="8" t="e" cm="1">
        <f t="array" ref="F284">IF(_xll.DE(A284)&gt;0,_xll.MW(A284)/(602.2*_xll.DE(A284)),"")/$B284</f>
        <v>#VALUE!</v>
      </c>
      <c r="H284" s="4" t="s">
        <v>1962</v>
      </c>
      <c r="I284" s="1" t="e" cm="1">
        <f t="array" ref="I284">_xll.H($H284,25)/$B284</f>
        <v>#VALUE!</v>
      </c>
      <c r="J284" s="1" t="e" cm="1">
        <f t="array" ref="J284">_xll.S($H284,25)/$B284</f>
        <v>#VALUE!</v>
      </c>
      <c r="K284" s="1" t="e" cm="1">
        <f t="array" ref="K284">_xll.CP($H284,25)/$B284</f>
        <v>#VALUE!</v>
      </c>
      <c r="L284" s="8" t="e" cm="1">
        <f t="array" ref="L284">IF(_xll.DE(H284)&gt;0,_xll.MW(H284)/(602.2*_xll.DE(H284)),"")/$B284</f>
        <v>#VALUE!</v>
      </c>
      <c r="N284" s="1" t="str">
        <f t="shared" si="36"/>
        <v/>
      </c>
      <c r="O284" s="1" t="str">
        <f t="shared" si="37"/>
        <v/>
      </c>
      <c r="P284" s="4" t="str">
        <f t="shared" si="40"/>
        <v>CeH3*20NH3</v>
      </c>
      <c r="Q284" s="1" t="str">
        <f t="shared" si="38"/>
        <v/>
      </c>
      <c r="R284" s="1" t="str">
        <f t="shared" si="39"/>
        <v/>
      </c>
      <c r="T284" s="1" t="str">
        <f t="shared" si="41"/>
        <v/>
      </c>
      <c r="U284" s="1" t="str">
        <f t="shared" si="42"/>
        <v/>
      </c>
      <c r="W284" s="8" t="str">
        <f t="shared" si="43"/>
        <v/>
      </c>
      <c r="X284" s="8" t="str">
        <f t="shared" si="44"/>
        <v/>
      </c>
    </row>
    <row r="285" spans="1:24">
      <c r="A285" s="4" t="s">
        <v>296</v>
      </c>
      <c r="B285" s="4">
        <v>1</v>
      </c>
      <c r="C285" s="1" cm="1">
        <f t="array" ref="C285">_xll.H($A285,25)/$B285</f>
        <v>-2646.4640170898438</v>
      </c>
      <c r="D285" s="1" cm="1">
        <f t="array" ref="D285">_xll.S($A285,25)/$B285</f>
        <v>330.87909106445312</v>
      </c>
      <c r="E285" s="1" cm="1">
        <f t="array" ref="E285">_xll.CP($A285,25)/$B285</f>
        <v>0</v>
      </c>
      <c r="F285" s="8" t="e" cm="1">
        <f t="array" ref="F285">IF(_xll.DE(A285)&gt;0,_xll.MW(A285)/(602.2*_xll.DE(A285)),"")/$B285</f>
        <v>#VALUE!</v>
      </c>
      <c r="H285" s="4" t="s">
        <v>1963</v>
      </c>
      <c r="I285" s="1" t="e" cm="1">
        <f t="array" ref="I285">_xll.H($H285,25)/$B285</f>
        <v>#VALUE!</v>
      </c>
      <c r="J285" s="1" t="e" cm="1">
        <f t="array" ref="J285">_xll.S($H285,25)/$B285</f>
        <v>#VALUE!</v>
      </c>
      <c r="K285" s="1" t="e" cm="1">
        <f t="array" ref="K285">_xll.CP($H285,25)/$B285</f>
        <v>#VALUE!</v>
      </c>
      <c r="L285" s="8" t="e" cm="1">
        <f t="array" ref="L285">IF(_xll.DE(H285)&gt;0,_xll.MW(H285)/(602.2*_xll.DE(H285)),"")/$B285</f>
        <v>#VALUE!</v>
      </c>
      <c r="N285" s="1" t="str">
        <f t="shared" si="36"/>
        <v/>
      </c>
      <c r="O285" s="1" t="str">
        <f t="shared" si="37"/>
        <v/>
      </c>
      <c r="P285" s="4" t="str">
        <f t="shared" si="40"/>
        <v>KMg(SO4)H*3H2O</v>
      </c>
      <c r="Q285" s="1" t="str">
        <f t="shared" si="38"/>
        <v/>
      </c>
      <c r="R285" s="1" t="str">
        <f t="shared" si="39"/>
        <v/>
      </c>
      <c r="T285" s="1" t="str">
        <f t="shared" si="41"/>
        <v/>
      </c>
      <c r="U285" s="1" t="str">
        <f t="shared" si="42"/>
        <v/>
      </c>
      <c r="W285" s="8" t="str">
        <f t="shared" si="43"/>
        <v/>
      </c>
      <c r="X285" s="8" t="str">
        <f t="shared" si="44"/>
        <v/>
      </c>
    </row>
    <row r="286" spans="1:24">
      <c r="A286" s="1" t="s">
        <v>278</v>
      </c>
      <c r="B286" s="4">
        <v>1</v>
      </c>
      <c r="C286" s="1" cm="1">
        <f t="array" ref="C286">_xll.H($A286,25)/$B286</f>
        <v>-2424.6001645507813</v>
      </c>
      <c r="D286" s="1" cm="1">
        <f t="array" ref="D286">_xll.S($A286,25)/$B286</f>
        <v>425.89999365234377</v>
      </c>
      <c r="E286" s="1" cm="1">
        <f t="array" ref="E286">_xll.CP($A286,25)/$B286</f>
        <v>0</v>
      </c>
      <c r="F286" s="8" t="e" cm="1">
        <f t="array" ref="F286">IF(_xll.DE(A286)&gt;0,_xll.MW(A286)/(602.2*_xll.DE(A286)),"")/$B286</f>
        <v>#VALUE!</v>
      </c>
      <c r="H286" s="1" t="s">
        <v>1769</v>
      </c>
      <c r="I286" s="1" t="e" cm="1">
        <f t="array" ref="I286">_xll.H($H286,25)/$B286</f>
        <v>#VALUE!</v>
      </c>
      <c r="J286" s="1" t="e" cm="1">
        <f t="array" ref="J286">_xll.S($H286,25)/$B286</f>
        <v>#VALUE!</v>
      </c>
      <c r="K286" s="1" t="e" cm="1">
        <f t="array" ref="K286">_xll.CP($H286,25)/$B286</f>
        <v>#VALUE!</v>
      </c>
      <c r="L286" s="8" t="e" cm="1">
        <f t="array" ref="L286">IF(_xll.DE(H286)&gt;0,_xll.MW(H286)/(602.2*_xll.DE(H286)),"")/$B286</f>
        <v>#VALUE!</v>
      </c>
      <c r="N286" s="1" t="str">
        <f t="shared" si="36"/>
        <v/>
      </c>
      <c r="O286" s="1" t="str">
        <f t="shared" si="37"/>
        <v/>
      </c>
      <c r="P286" s="4" t="str">
        <f t="shared" si="40"/>
        <v>NH4Nd2H7</v>
      </c>
      <c r="Q286" s="1" t="str">
        <f t="shared" si="38"/>
        <v/>
      </c>
      <c r="R286" s="1" t="str">
        <f t="shared" si="39"/>
        <v/>
      </c>
      <c r="T286" s="1" t="str">
        <f t="shared" si="41"/>
        <v/>
      </c>
      <c r="U286" s="1" t="str">
        <f t="shared" si="42"/>
        <v/>
      </c>
      <c r="W286" s="8" t="str">
        <f t="shared" si="43"/>
        <v/>
      </c>
      <c r="X286" s="8" t="str">
        <f t="shared" si="44"/>
        <v/>
      </c>
    </row>
    <row r="287" spans="1:24">
      <c r="A287" s="4" t="s">
        <v>321</v>
      </c>
      <c r="B287" s="4">
        <v>1</v>
      </c>
      <c r="C287" s="1" cm="1">
        <f t="array" ref="C287">_xll.H($A287,25)/$B287</f>
        <v>-2393.248</v>
      </c>
      <c r="D287" s="1" cm="1">
        <f t="array" ref="D287">_xll.S($A287,25)/$B287</f>
        <v>376.56</v>
      </c>
      <c r="E287" s="1" cm="1">
        <f t="array" ref="E287">_xll.CP($A287,25)/$B287</f>
        <v>0</v>
      </c>
      <c r="F287" s="8" t="e" cm="1">
        <f t="array" ref="F287">IF(_xll.DE(A287)&gt;0,_xll.MW(A287)/(602.2*_xll.DE(A287)),"")/$B287</f>
        <v>#VALUE!</v>
      </c>
      <c r="H287" s="4" t="s">
        <v>1964</v>
      </c>
      <c r="I287" s="1" t="e" cm="1">
        <f t="array" ref="I287">_xll.H($H287,25)/$B287</f>
        <v>#VALUE!</v>
      </c>
      <c r="J287" s="1" t="e" cm="1">
        <f t="array" ref="J287">_xll.S($H287,25)/$B287</f>
        <v>#VALUE!</v>
      </c>
      <c r="K287" s="1" t="e" cm="1">
        <f t="array" ref="K287">_xll.CP($H287,25)/$B287</f>
        <v>#VALUE!</v>
      </c>
      <c r="L287" s="8" t="e" cm="1">
        <f t="array" ref="L287">IF(_xll.DE(H287)&gt;0,_xll.MW(H287)/(602.2*_xll.DE(H287)),"")/$B287</f>
        <v>#VALUE!</v>
      </c>
      <c r="N287" s="1" t="str">
        <f t="shared" si="36"/>
        <v/>
      </c>
      <c r="O287" s="1" t="str">
        <f t="shared" si="37"/>
        <v/>
      </c>
      <c r="P287" s="4" t="str">
        <f t="shared" si="40"/>
        <v>BaH2*BaO*3H2O</v>
      </c>
      <c r="Q287" s="1" t="str">
        <f t="shared" si="38"/>
        <v/>
      </c>
      <c r="R287" s="1" t="str">
        <f t="shared" si="39"/>
        <v/>
      </c>
      <c r="T287" s="1" t="str">
        <f t="shared" si="41"/>
        <v/>
      </c>
      <c r="U287" s="1" t="str">
        <f t="shared" si="42"/>
        <v/>
      </c>
      <c r="W287" s="8" t="str">
        <f t="shared" si="43"/>
        <v/>
      </c>
      <c r="X287" s="8" t="str">
        <f t="shared" si="44"/>
        <v/>
      </c>
    </row>
    <row r="288" spans="1:24">
      <c r="A288" s="4" t="s">
        <v>64</v>
      </c>
      <c r="B288" s="4">
        <v>1</v>
      </c>
      <c r="C288" s="1" cm="1">
        <f t="array" ref="C288">_xll.H($A288,25)/$B288</f>
        <v>-2294.2000229492187</v>
      </c>
      <c r="D288" s="1" cm="1">
        <f t="array" ref="D288">_xll.S($A288,25)/$B288</f>
        <v>439.99998937988283</v>
      </c>
      <c r="E288" s="1" cm="1">
        <f t="array" ref="E288">_xll.CP($A288,25)/$B288</f>
        <v>0</v>
      </c>
      <c r="F288" s="8" t="e" cm="1">
        <f t="array" ref="F288">IF(_xll.DE(A288)&gt;0,_xll.MW(A288)/(602.2*_xll.DE(A288)),"")/$B288</f>
        <v>#VALUE!</v>
      </c>
      <c r="H288" s="4" t="s">
        <v>1965</v>
      </c>
      <c r="I288" s="1" t="e" cm="1">
        <f t="array" ref="I288">_xll.H($H288,25)/$B288</f>
        <v>#VALUE!</v>
      </c>
      <c r="J288" s="1" t="e" cm="1">
        <f t="array" ref="J288">_xll.S($H288,25)/$B288</f>
        <v>#VALUE!</v>
      </c>
      <c r="K288" s="1" t="e" cm="1">
        <f t="array" ref="K288">_xll.CP($H288,25)/$B288</f>
        <v>#VALUE!</v>
      </c>
      <c r="L288" s="8" t="e" cm="1">
        <f t="array" ref="L288">IF(_xll.DE(H288)&gt;0,_xll.MW(H288)/(602.2*_xll.DE(H288)),"")/$B288</f>
        <v>#VALUE!</v>
      </c>
      <c r="N288" s="1" t="str">
        <f t="shared" si="36"/>
        <v/>
      </c>
      <c r="O288" s="1" t="str">
        <f t="shared" si="37"/>
        <v/>
      </c>
      <c r="P288" s="4" t="str">
        <f t="shared" si="40"/>
        <v>Cs2NaPuH6</v>
      </c>
      <c r="Q288" s="1" t="str">
        <f t="shared" si="38"/>
        <v/>
      </c>
      <c r="R288" s="1" t="str">
        <f t="shared" si="39"/>
        <v/>
      </c>
      <c r="T288" s="1" t="str">
        <f t="shared" si="41"/>
        <v/>
      </c>
      <c r="U288" s="1" t="str">
        <f t="shared" si="42"/>
        <v/>
      </c>
      <c r="W288" s="8" t="str">
        <f t="shared" si="43"/>
        <v/>
      </c>
      <c r="X288" s="8" t="str">
        <f t="shared" si="44"/>
        <v/>
      </c>
    </row>
    <row r="289" spans="1:24">
      <c r="A289" s="4" t="s">
        <v>194</v>
      </c>
      <c r="B289" s="4">
        <v>1</v>
      </c>
      <c r="C289" s="1" cm="1">
        <f t="array" ref="C289">_xll.H($A289,25)/$B289</f>
        <v>-2283.6268935546877</v>
      </c>
      <c r="D289" s="1" cm="1">
        <f t="array" ref="D289">_xll.S($A289,25)/$B289</f>
        <v>535.55200000000002</v>
      </c>
      <c r="E289" s="1" cm="1">
        <f t="array" ref="E289">_xll.CP($A289,25)/$B289</f>
        <v>0</v>
      </c>
      <c r="F289" s="8" t="e" cm="1">
        <f t="array" ref="F289">IF(_xll.DE(A289)&gt;0,_xll.MW(A289)/(602.2*_xll.DE(A289)),"")/$B289</f>
        <v>#VALUE!</v>
      </c>
      <c r="H289" s="4" t="s">
        <v>1966</v>
      </c>
      <c r="I289" s="1" t="e" cm="1">
        <f t="array" ref="I289">_xll.H($H289,25)/$B289</f>
        <v>#VALUE!</v>
      </c>
      <c r="J289" s="1" t="e" cm="1">
        <f t="array" ref="J289">_xll.S($H289,25)/$B289</f>
        <v>#VALUE!</v>
      </c>
      <c r="K289" s="1" t="e" cm="1">
        <f t="array" ref="K289">_xll.CP($H289,25)/$B289</f>
        <v>#VALUE!</v>
      </c>
      <c r="L289" s="8" t="e" cm="1">
        <f t="array" ref="L289">IF(_xll.DE(H289)&gt;0,_xll.MW(H289)/(602.2*_xll.DE(H289)),"")/$B289</f>
        <v>#VALUE!</v>
      </c>
      <c r="N289" s="1" t="str">
        <f t="shared" si="36"/>
        <v/>
      </c>
      <c r="O289" s="1" t="str">
        <f t="shared" si="37"/>
        <v/>
      </c>
      <c r="P289" s="4" t="str">
        <f t="shared" si="40"/>
        <v>ZrH4*2POH3</v>
      </c>
      <c r="Q289" s="1" t="str">
        <f t="shared" si="38"/>
        <v/>
      </c>
      <c r="R289" s="1" t="str">
        <f t="shared" si="39"/>
        <v/>
      </c>
      <c r="T289" s="1" t="str">
        <f t="shared" si="41"/>
        <v/>
      </c>
      <c r="U289" s="1" t="str">
        <f t="shared" si="42"/>
        <v/>
      </c>
      <c r="W289" s="8" t="str">
        <f t="shared" si="43"/>
        <v/>
      </c>
      <c r="X289" s="8" t="str">
        <f t="shared" si="44"/>
        <v/>
      </c>
    </row>
    <row r="290" spans="1:24">
      <c r="A290" s="4" t="s">
        <v>180</v>
      </c>
      <c r="B290" s="4">
        <v>1</v>
      </c>
      <c r="C290" s="1" cm="1">
        <f t="array" ref="C290">_xll.H($A290,25)/$B290</f>
        <v>-2223.7960000000003</v>
      </c>
      <c r="D290" s="1" cm="1">
        <f t="array" ref="D290">_xll.S($A290,25)/$B290</f>
        <v>352.3263046875</v>
      </c>
      <c r="E290" s="1" cm="1">
        <f t="array" ref="E290">_xll.CP($A290,25)/$B290</f>
        <v>0</v>
      </c>
      <c r="F290" s="8" t="e" cm="1">
        <f t="array" ref="F290">IF(_xll.DE(A290)&gt;0,_xll.MW(A290)/(602.2*_xll.DE(A290)),"")/$B290</f>
        <v>#VALUE!</v>
      </c>
      <c r="H290" s="4" t="s">
        <v>1967</v>
      </c>
      <c r="I290" s="1" t="e" cm="1">
        <f t="array" ref="I290">_xll.H($H290,25)/$B290</f>
        <v>#VALUE!</v>
      </c>
      <c r="J290" s="1" t="e" cm="1">
        <f t="array" ref="J290">_xll.S($H290,25)/$B290</f>
        <v>#VALUE!</v>
      </c>
      <c r="K290" s="1" t="e" cm="1">
        <f t="array" ref="K290">_xll.CP($H290,25)/$B290</f>
        <v>#VALUE!</v>
      </c>
      <c r="L290" s="8" t="e" cm="1">
        <f t="array" ref="L290">IF(_xll.DE(H290)&gt;0,_xll.MW(H290)/(602.2*_xll.DE(H290)),"")/$B290</f>
        <v>#VALUE!</v>
      </c>
      <c r="N290" s="1" t="str">
        <f t="shared" si="36"/>
        <v/>
      </c>
      <c r="O290" s="1" t="str">
        <f t="shared" si="37"/>
        <v/>
      </c>
      <c r="P290" s="4" t="str">
        <f t="shared" si="40"/>
        <v>FeH3*6H2O</v>
      </c>
      <c r="Q290" s="1" t="str">
        <f t="shared" si="38"/>
        <v/>
      </c>
      <c r="R290" s="1" t="str">
        <f t="shared" si="39"/>
        <v/>
      </c>
      <c r="T290" s="1" t="str">
        <f t="shared" si="41"/>
        <v/>
      </c>
      <c r="U290" s="1" t="str">
        <f t="shared" si="42"/>
        <v/>
      </c>
      <c r="W290" s="8" t="str">
        <f t="shared" si="43"/>
        <v/>
      </c>
      <c r="X290" s="8" t="str">
        <f t="shared" si="44"/>
        <v/>
      </c>
    </row>
    <row r="291" spans="1:24">
      <c r="A291" s="1" t="s">
        <v>154</v>
      </c>
      <c r="B291" s="4">
        <v>1</v>
      </c>
      <c r="C291" s="1" cm="1">
        <f t="array" ref="C291">_xll.H($A291,25)/$B291</f>
        <v>-2174.7999912109376</v>
      </c>
      <c r="D291" s="1" cm="1">
        <f t="array" ref="D291">_xll.S($A291,25)/$B291</f>
        <v>394.10000396728515</v>
      </c>
      <c r="E291" s="1" cm="1">
        <f t="array" ref="E291">_xll.CP($A291,25)/$B291</f>
        <v>0</v>
      </c>
      <c r="F291" s="8" t="e" cm="1">
        <f t="array" ref="F291">IF(_xll.DE(A291)&gt;0,_xll.MW(A291)/(602.2*_xll.DE(A291)),"")/$B291</f>
        <v>#VALUE!</v>
      </c>
      <c r="H291" s="1" t="s">
        <v>1968</v>
      </c>
      <c r="I291" s="1" t="e" cm="1">
        <f t="array" ref="I291">_xll.H($H291,25)/$B291</f>
        <v>#VALUE!</v>
      </c>
      <c r="J291" s="1" t="e" cm="1">
        <f t="array" ref="J291">_xll.S($H291,25)/$B291</f>
        <v>#VALUE!</v>
      </c>
      <c r="K291" s="1" t="e" cm="1">
        <f t="array" ref="K291">_xll.CP($H291,25)/$B291</f>
        <v>#VALUE!</v>
      </c>
      <c r="L291" s="8" t="e" cm="1">
        <f t="array" ref="L291">IF(_xll.DE(H291)&gt;0,_xll.MW(H291)/(602.2*_xll.DE(H291)),"")/$B291</f>
        <v>#VALUE!</v>
      </c>
      <c r="N291" s="1" t="str">
        <f t="shared" si="36"/>
        <v/>
      </c>
      <c r="O291" s="1" t="str">
        <f t="shared" si="37"/>
        <v/>
      </c>
      <c r="P291" s="4" t="str">
        <f t="shared" si="40"/>
        <v>NH4Eu2H7</v>
      </c>
      <c r="Q291" s="1" t="str">
        <f t="shared" si="38"/>
        <v/>
      </c>
      <c r="R291" s="1" t="str">
        <f t="shared" si="39"/>
        <v/>
      </c>
      <c r="T291" s="1" t="str">
        <f t="shared" si="41"/>
        <v/>
      </c>
      <c r="U291" s="1" t="str">
        <f t="shared" si="42"/>
        <v/>
      </c>
      <c r="W291" s="8" t="str">
        <f t="shared" si="43"/>
        <v/>
      </c>
      <c r="X291" s="8" t="str">
        <f t="shared" si="44"/>
        <v/>
      </c>
    </row>
    <row r="292" spans="1:24">
      <c r="A292" s="4" t="s">
        <v>225</v>
      </c>
      <c r="B292" s="4">
        <v>1</v>
      </c>
      <c r="C292" s="1" cm="1">
        <f t="array" ref="C292">_xll.H($A292,25)/$B292</f>
        <v>-2164.8001699218753</v>
      </c>
      <c r="D292" s="1" cm="1">
        <f t="array" ref="D292">_xll.S($A292,25)/$B292</f>
        <v>271.99999749755858</v>
      </c>
      <c r="E292" s="1" cm="1">
        <f t="array" ref="E292">_xll.CP($A292,25)/$B292</f>
        <v>0</v>
      </c>
      <c r="F292" s="8" t="e" cm="1">
        <f t="array" ref="F292">IF(_xll.DE(A292)&gt;0,_xll.MW(A292)/(602.2*_xll.DE(A292)),"")/$B292</f>
        <v>#VALUE!</v>
      </c>
      <c r="H292" s="4" t="s">
        <v>1770</v>
      </c>
      <c r="I292" s="1" t="e" cm="1">
        <f t="array" ref="I292">_xll.H($H292,25)/$B292</f>
        <v>#VALUE!</v>
      </c>
      <c r="J292" s="1" t="e" cm="1">
        <f t="array" ref="J292">_xll.S($H292,25)/$B292</f>
        <v>#VALUE!</v>
      </c>
      <c r="K292" s="1" t="e" cm="1">
        <f t="array" ref="K292">_xll.CP($H292,25)/$B292</f>
        <v>#VALUE!</v>
      </c>
      <c r="L292" s="8" t="e" cm="1">
        <f t="array" ref="L292">IF(_xll.DE(H292)&gt;0,_xll.MW(H292)/(602.2*_xll.DE(H292)),"")/$B292</f>
        <v>#VALUE!</v>
      </c>
      <c r="N292" s="1" t="str">
        <f t="shared" si="36"/>
        <v/>
      </c>
      <c r="O292" s="1" t="str">
        <f t="shared" si="37"/>
        <v/>
      </c>
      <c r="P292" s="4" t="str">
        <f t="shared" si="40"/>
        <v>UO2H2*3H2O</v>
      </c>
      <c r="Q292" s="1" t="str">
        <f t="shared" si="38"/>
        <v/>
      </c>
      <c r="R292" s="1" t="str">
        <f t="shared" si="39"/>
        <v/>
      </c>
      <c r="T292" s="1" t="str">
        <f t="shared" si="41"/>
        <v/>
      </c>
      <c r="U292" s="1" t="str">
        <f t="shared" si="42"/>
        <v/>
      </c>
      <c r="W292" s="8" t="str">
        <f t="shared" si="43"/>
        <v/>
      </c>
      <c r="X292" s="8" t="str">
        <f t="shared" si="44"/>
        <v/>
      </c>
    </row>
    <row r="293" spans="1:24">
      <c r="A293" s="4" t="s">
        <v>395</v>
      </c>
      <c r="B293" s="4">
        <v>1</v>
      </c>
      <c r="C293" s="1" cm="1">
        <f t="array" ref="C293">_xll.H($A293,25)/$B293</f>
        <v>-2162.7099575195311</v>
      </c>
      <c r="D293" s="1" cm="1">
        <f t="array" ref="D293">_xll.S($A293,25)/$B293</f>
        <v>504.1260012817383</v>
      </c>
      <c r="E293" s="1" cm="1">
        <f t="array" ref="E293">_xll.CP($A293,25)/$B293</f>
        <v>0</v>
      </c>
      <c r="F293" s="8" t="e" cm="1">
        <f t="array" ref="F293">IF(_xll.DE(A293)&gt;0,_xll.MW(A293)/(602.2*_xll.DE(A293)),"")/$B293</f>
        <v>#VALUE!</v>
      </c>
      <c r="H293" s="4" t="s">
        <v>1969</v>
      </c>
      <c r="I293" s="1" t="e" cm="1">
        <f t="array" ref="I293">_xll.H($H293,25)/$B293</f>
        <v>#VALUE!</v>
      </c>
      <c r="J293" s="1" t="e" cm="1">
        <f t="array" ref="J293">_xll.S($H293,25)/$B293</f>
        <v>#VALUE!</v>
      </c>
      <c r="K293" s="1" t="e" cm="1">
        <f t="array" ref="K293">_xll.CP($H293,25)/$B293</f>
        <v>#VALUE!</v>
      </c>
      <c r="L293" s="8" t="e" cm="1">
        <f t="array" ref="L293">IF(_xll.DE(H293)&gt;0,_xll.MW(H293)/(602.2*_xll.DE(H293)),"")/$B293</f>
        <v>#VALUE!</v>
      </c>
      <c r="N293" s="1" t="str">
        <f t="shared" si="36"/>
        <v/>
      </c>
      <c r="O293" s="1" t="str">
        <f t="shared" si="37"/>
        <v/>
      </c>
      <c r="P293" s="4" t="str">
        <f t="shared" si="40"/>
        <v>CeH3*12NH3</v>
      </c>
      <c r="Q293" s="1" t="str">
        <f t="shared" si="38"/>
        <v/>
      </c>
      <c r="R293" s="1" t="str">
        <f t="shared" si="39"/>
        <v/>
      </c>
      <c r="T293" s="1" t="str">
        <f t="shared" si="41"/>
        <v/>
      </c>
      <c r="U293" s="1" t="str">
        <f t="shared" si="42"/>
        <v/>
      </c>
      <c r="W293" s="8" t="str">
        <f t="shared" si="43"/>
        <v/>
      </c>
      <c r="X293" s="8" t="str">
        <f t="shared" si="44"/>
        <v/>
      </c>
    </row>
    <row r="294" spans="1:24">
      <c r="A294" s="4" t="s">
        <v>263</v>
      </c>
      <c r="B294" s="4">
        <v>1</v>
      </c>
      <c r="C294" s="1" cm="1">
        <f t="array" ref="C294">_xll.H($A294,25)/$B294</f>
        <v>-2102.9999821777346</v>
      </c>
      <c r="D294" s="1" cm="1">
        <f t="array" ref="D294">_xll.S($A294,25)/$B294</f>
        <v>344.00008978271484</v>
      </c>
      <c r="E294" s="1" cm="1">
        <f t="array" ref="E294">_xll.CP($A294,25)/$B294</f>
        <v>0</v>
      </c>
      <c r="F294" s="8" t="e" cm="1">
        <f t="array" ref="F294">IF(_xll.DE(A294)&gt;0,_xll.MW(A294)/(602.2*_xll.DE(A294)),"")/$B294</f>
        <v>#VALUE!</v>
      </c>
      <c r="H294" s="4" t="s">
        <v>1970</v>
      </c>
      <c r="I294" s="1" t="e" cm="1">
        <f t="array" ref="I294">_xll.H($H294,25)/$B294</f>
        <v>#VALUE!</v>
      </c>
      <c r="J294" s="1" t="e" cm="1">
        <f t="array" ref="J294">_xll.S($H294,25)/$B294</f>
        <v>#VALUE!</v>
      </c>
      <c r="K294" s="1" t="e" cm="1">
        <f t="array" ref="K294">_xll.CP($H294,25)/$B294</f>
        <v>#VALUE!</v>
      </c>
      <c r="L294" s="8" t="e" cm="1">
        <f t="array" ref="L294">IF(_xll.DE(H294)&gt;0,_xll.MW(H294)/(602.2*_xll.DE(H294)),"")/$B294</f>
        <v>#VALUE!</v>
      </c>
      <c r="N294" s="1" t="str">
        <f t="shared" si="36"/>
        <v/>
      </c>
      <c r="O294" s="1" t="str">
        <f t="shared" si="37"/>
        <v/>
      </c>
      <c r="P294" s="4" t="str">
        <f t="shared" si="40"/>
        <v>NiH2*6H2O</v>
      </c>
      <c r="Q294" s="1" t="str">
        <f t="shared" si="38"/>
        <v/>
      </c>
      <c r="R294" s="1" t="str">
        <f t="shared" si="39"/>
        <v/>
      </c>
      <c r="T294" s="1" t="str">
        <f t="shared" si="41"/>
        <v/>
      </c>
      <c r="U294" s="1" t="str">
        <f t="shared" si="42"/>
        <v/>
      </c>
      <c r="W294" s="8" t="str">
        <f t="shared" si="43"/>
        <v/>
      </c>
      <c r="X294" s="8" t="str">
        <f t="shared" si="44"/>
        <v/>
      </c>
    </row>
    <row r="295" spans="1:24">
      <c r="A295" s="4" t="s">
        <v>208</v>
      </c>
      <c r="B295" s="4">
        <v>1</v>
      </c>
      <c r="C295" s="1" cm="1">
        <f t="array" ref="C295">_xll.H($A295,25)/$B295</f>
        <v>-2086.1420424804687</v>
      </c>
      <c r="D295" s="1" cm="1">
        <f t="array" ref="D295">_xll.S($A295,25)/$B295</f>
        <v>502.08000000000004</v>
      </c>
      <c r="E295" s="1" cm="1">
        <f t="array" ref="E295">_xll.CP($A295,25)/$B295</f>
        <v>0</v>
      </c>
      <c r="F295" s="8" t="e" cm="1">
        <f t="array" ref="F295">IF(_xll.DE(A295)&gt;0,_xll.MW(A295)/(602.2*_xll.DE(A295)),"")/$B295</f>
        <v>#VALUE!</v>
      </c>
      <c r="H295" s="4" t="s">
        <v>1971</v>
      </c>
      <c r="I295" s="1" t="e" cm="1">
        <f t="array" ref="I295">_xll.H($H295,25)/$B295</f>
        <v>#VALUE!</v>
      </c>
      <c r="J295" s="1" t="e" cm="1">
        <f t="array" ref="J295">_xll.S($H295,25)/$B295</f>
        <v>#VALUE!</v>
      </c>
      <c r="K295" s="1" t="e" cm="1">
        <f t="array" ref="K295">_xll.CP($H295,25)/$B295</f>
        <v>#VALUE!</v>
      </c>
      <c r="L295" s="8" t="e" cm="1">
        <f t="array" ref="L295">IF(_xll.DE(H295)&gt;0,_xll.MW(H295)/(602.2*_xll.DE(H295)),"")/$B295</f>
        <v>#VALUE!</v>
      </c>
      <c r="N295" s="1" t="str">
        <f t="shared" si="36"/>
        <v/>
      </c>
      <c r="O295" s="1" t="str">
        <f t="shared" si="37"/>
        <v/>
      </c>
      <c r="P295" s="4" t="str">
        <f t="shared" si="40"/>
        <v>TiH4*2POH3</v>
      </c>
      <c r="Q295" s="1" t="str">
        <f t="shared" si="38"/>
        <v/>
      </c>
      <c r="R295" s="1" t="str">
        <f t="shared" si="39"/>
        <v/>
      </c>
      <c r="T295" s="1" t="str">
        <f t="shared" si="41"/>
        <v/>
      </c>
      <c r="U295" s="1" t="str">
        <f t="shared" si="42"/>
        <v/>
      </c>
      <c r="W295" s="8" t="str">
        <f t="shared" si="43"/>
        <v/>
      </c>
      <c r="X295" s="8" t="str">
        <f t="shared" si="44"/>
        <v/>
      </c>
    </row>
    <row r="296" spans="1:24">
      <c r="A296" s="4" t="s">
        <v>373</v>
      </c>
      <c r="B296" s="4">
        <v>1</v>
      </c>
      <c r="C296" s="1" cm="1">
        <f t="array" ref="C296">_xll.H($A296,25)/$B296</f>
        <v>-2009.1360383300782</v>
      </c>
      <c r="D296" s="1" cm="1">
        <f t="array" ref="D296">_xll.S($A296,25)/$B296</f>
        <v>272.1984846801758</v>
      </c>
      <c r="E296" s="1" cm="1">
        <f t="array" ref="E296">_xll.CP($A296,25)/$B296</f>
        <v>0</v>
      </c>
      <c r="F296" s="8" t="e" cm="1">
        <f t="array" ref="F296">IF(_xll.DE(A296)&gt;0,_xll.MW(A296)/(602.2*_xll.DE(A296)),"")/$B296</f>
        <v>#VALUE!</v>
      </c>
      <c r="H296" s="4" t="s">
        <v>1972</v>
      </c>
      <c r="I296" s="1" t="e" cm="1">
        <f t="array" ref="I296">_xll.H($H296,25)/$B296</f>
        <v>#VALUE!</v>
      </c>
      <c r="J296" s="1" t="e" cm="1">
        <f t="array" ref="J296">_xll.S($H296,25)/$B296</f>
        <v>#VALUE!</v>
      </c>
      <c r="K296" s="1" t="e" cm="1">
        <f t="array" ref="K296">_xll.CP($H296,25)/$B296</f>
        <v>#VALUE!</v>
      </c>
      <c r="L296" s="8" t="e" cm="1">
        <f t="array" ref="L296">IF(_xll.DE(H296)&gt;0,_xll.MW(H296)/(602.2*_xll.DE(H296)),"")/$B296</f>
        <v>#VALUE!</v>
      </c>
      <c r="N296" s="1" t="str">
        <f t="shared" si="36"/>
        <v/>
      </c>
      <c r="O296" s="1" t="str">
        <f t="shared" si="37"/>
        <v/>
      </c>
      <c r="P296" s="4" t="str">
        <f t="shared" si="40"/>
        <v>CaH2*4H2O</v>
      </c>
      <c r="Q296" s="1" t="str">
        <f t="shared" si="38"/>
        <v/>
      </c>
      <c r="R296" s="1" t="str">
        <f t="shared" si="39"/>
        <v/>
      </c>
      <c r="T296" s="1" t="str">
        <f t="shared" si="41"/>
        <v/>
      </c>
      <c r="U296" s="1" t="str">
        <f t="shared" si="42"/>
        <v/>
      </c>
      <c r="W296" s="8" t="str">
        <f t="shared" si="43"/>
        <v/>
      </c>
      <c r="X296" s="8" t="str">
        <f t="shared" si="44"/>
        <v/>
      </c>
    </row>
    <row r="297" spans="1:24">
      <c r="A297" s="4" t="s">
        <v>75</v>
      </c>
      <c r="B297" s="4">
        <v>1</v>
      </c>
      <c r="C297" s="1" cm="1">
        <f t="array" ref="C297">_xll.H($A297,25)/$B297</f>
        <v>-1982.0000505371095</v>
      </c>
      <c r="D297" s="1" cm="1">
        <f t="array" ref="D297">_xll.S($A297,25)/$B297</f>
        <v>411.99998541259765</v>
      </c>
      <c r="E297" s="1" cm="1">
        <f t="array" ref="E297">_xll.CP($A297,25)/$B297</f>
        <v>0</v>
      </c>
      <c r="F297" s="8" t="e" cm="1">
        <f t="array" ref="F297">IF(_xll.DE(A297)&gt;0,_xll.MW(A297)/(602.2*_xll.DE(A297)),"")/$B297</f>
        <v>#VALUE!</v>
      </c>
      <c r="H297" s="4" t="s">
        <v>1771</v>
      </c>
      <c r="I297" s="1" t="e" cm="1">
        <f t="array" ref="I297">_xll.H($H297,25)/$B297</f>
        <v>#VALUE!</v>
      </c>
      <c r="J297" s="1" t="e" cm="1">
        <f t="array" ref="J297">_xll.S($H297,25)/$B297</f>
        <v>#VALUE!</v>
      </c>
      <c r="K297" s="1" t="e" cm="1">
        <f t="array" ref="K297">_xll.CP($H297,25)/$B297</f>
        <v>#VALUE!</v>
      </c>
      <c r="L297" s="8" t="e" cm="1">
        <f t="array" ref="L297">IF(_xll.DE(H297)&gt;0,_xll.MW(H297)/(602.2*_xll.DE(H297)),"")/$B297</f>
        <v>#VALUE!</v>
      </c>
      <c r="N297" s="1" t="str">
        <f t="shared" si="36"/>
        <v/>
      </c>
      <c r="O297" s="1" t="str">
        <f t="shared" si="37"/>
        <v/>
      </c>
      <c r="P297" s="4" t="str">
        <f t="shared" si="40"/>
        <v>Cs2PuH6</v>
      </c>
      <c r="Q297" s="1" t="str">
        <f t="shared" si="38"/>
        <v/>
      </c>
      <c r="R297" s="1" t="str">
        <f t="shared" si="39"/>
        <v/>
      </c>
      <c r="T297" s="1" t="str">
        <f t="shared" si="41"/>
        <v/>
      </c>
      <c r="U297" s="1" t="str">
        <f t="shared" si="42"/>
        <v/>
      </c>
      <c r="W297" s="8" t="str">
        <f t="shared" si="43"/>
        <v/>
      </c>
      <c r="X297" s="8" t="str">
        <f t="shared" si="44"/>
        <v/>
      </c>
    </row>
    <row r="298" spans="1:24">
      <c r="A298" s="4" t="s">
        <v>425</v>
      </c>
      <c r="B298" s="4">
        <v>1</v>
      </c>
      <c r="C298" s="1" cm="1">
        <f t="array" ref="C298">_xll.H($A298,25)/$B298</f>
        <v>-1977.4000510253907</v>
      </c>
      <c r="D298" s="1" cm="1">
        <f t="array" ref="D298">_xll.S($A298,25)/$B298</f>
        <v>485.29998040771488</v>
      </c>
      <c r="E298" s="1" cm="1">
        <f t="array" ref="E298">_xll.CP($A298,25)/$B298</f>
        <v>0</v>
      </c>
      <c r="F298" s="8" t="e" cm="1">
        <f t="array" ref="F298">IF(_xll.DE(A298)&gt;0,_xll.MW(A298)/(602.2*_xll.DE(A298)),"")/$B298</f>
        <v>#VALUE!</v>
      </c>
      <c r="H298" s="4" t="s">
        <v>1772</v>
      </c>
      <c r="I298" s="1" t="e" cm="1">
        <f t="array" ref="I298">_xll.H($H298,25)/$B298</f>
        <v>#VALUE!</v>
      </c>
      <c r="J298" s="1" t="e" cm="1">
        <f t="array" ref="J298">_xll.S($H298,25)/$B298</f>
        <v>#VALUE!</v>
      </c>
      <c r="K298" s="1" t="e" cm="1">
        <f t="array" ref="K298">_xll.CP($H298,25)/$B298</f>
        <v>#VALUE!</v>
      </c>
      <c r="L298" s="8" t="e" cm="1">
        <f t="array" ref="L298">IF(_xll.DE(H298)&gt;0,_xll.MW(H298)/(602.2*_xll.DE(H298)),"")/$B298</f>
        <v>#VALUE!</v>
      </c>
      <c r="N298" s="1" t="str">
        <f t="shared" si="36"/>
        <v/>
      </c>
      <c r="O298" s="1" t="str">
        <f t="shared" si="37"/>
        <v/>
      </c>
      <c r="P298" s="4" t="str">
        <f t="shared" si="40"/>
        <v>(NH4)3YH6</v>
      </c>
      <c r="Q298" s="1" t="str">
        <f t="shared" si="38"/>
        <v/>
      </c>
      <c r="R298" s="1" t="str">
        <f t="shared" si="39"/>
        <v/>
      </c>
      <c r="T298" s="1" t="str">
        <f t="shared" si="41"/>
        <v/>
      </c>
      <c r="U298" s="1" t="str">
        <f t="shared" si="42"/>
        <v/>
      </c>
      <c r="W298" s="8" t="str">
        <f t="shared" si="43"/>
        <v/>
      </c>
      <c r="X298" s="8" t="str">
        <f t="shared" si="44"/>
        <v/>
      </c>
    </row>
    <row r="299" spans="1:24">
      <c r="A299" s="4" t="s">
        <v>67</v>
      </c>
      <c r="B299" s="4">
        <v>1</v>
      </c>
      <c r="C299" s="1" cm="1">
        <f t="array" ref="C299">_xll.H($A299,25)/$B299</f>
        <v>-1976.1999345703125</v>
      </c>
      <c r="D299" s="1" cm="1">
        <f t="array" ref="D299">_xll.S($A299,25)/$B299</f>
        <v>410.00001477050785</v>
      </c>
      <c r="E299" s="1" cm="1">
        <f t="array" ref="E299">_xll.CP($A299,25)/$B299</f>
        <v>0</v>
      </c>
      <c r="F299" s="8" t="e" cm="1">
        <f t="array" ref="F299">IF(_xll.DE(A299)&gt;0,_xll.MW(A299)/(602.2*_xll.DE(A299)),"")/$B299</f>
        <v>#VALUE!</v>
      </c>
      <c r="H299" s="4" t="s">
        <v>1773</v>
      </c>
      <c r="I299" s="1" t="e" cm="1">
        <f t="array" ref="I299">_xll.H($H299,25)/$B299</f>
        <v>#VALUE!</v>
      </c>
      <c r="J299" s="1" t="e" cm="1">
        <f t="array" ref="J299">_xll.S($H299,25)/$B299</f>
        <v>#VALUE!</v>
      </c>
      <c r="K299" s="1" t="e" cm="1">
        <f t="array" ref="K299">_xll.CP($H299,25)/$B299</f>
        <v>#VALUE!</v>
      </c>
      <c r="L299" s="8" t="e" cm="1">
        <f t="array" ref="L299">IF(_xll.DE(H299)&gt;0,_xll.MW(H299)/(602.2*_xll.DE(H299)),"")/$B299</f>
        <v>#VALUE!</v>
      </c>
      <c r="N299" s="1" t="str">
        <f t="shared" si="36"/>
        <v/>
      </c>
      <c r="O299" s="1" t="str">
        <f t="shared" si="37"/>
        <v/>
      </c>
      <c r="P299" s="4" t="str">
        <f t="shared" si="40"/>
        <v>Cs2NpH6</v>
      </c>
      <c r="Q299" s="1" t="str">
        <f t="shared" si="38"/>
        <v/>
      </c>
      <c r="R299" s="1" t="str">
        <f t="shared" si="39"/>
        <v/>
      </c>
      <c r="T299" s="1" t="str">
        <f t="shared" si="41"/>
        <v/>
      </c>
      <c r="U299" s="1" t="str">
        <f t="shared" si="42"/>
        <v/>
      </c>
      <c r="W299" s="8" t="str">
        <f t="shared" si="43"/>
        <v/>
      </c>
      <c r="X299" s="8" t="str">
        <f t="shared" si="44"/>
        <v/>
      </c>
    </row>
    <row r="300" spans="1:24">
      <c r="A300" s="1" t="s">
        <v>34</v>
      </c>
      <c r="B300" s="4">
        <v>1</v>
      </c>
      <c r="C300" s="1" cm="1">
        <f t="array" ref="C300">_xll.H($A300,25)/$B300</f>
        <v>-1877.4000505371093</v>
      </c>
      <c r="D300" s="1" cm="1">
        <f t="array" ref="D300">_xll.S($A300,25)/$B300</f>
        <v>497.50001519775395</v>
      </c>
      <c r="E300" s="1" cm="1">
        <f t="array" ref="E300">_xll.CP($A300,25)/$B300</f>
        <v>0</v>
      </c>
      <c r="F300" s="8" t="e" cm="1">
        <f t="array" ref="F300">IF(_xll.DE(A300)&gt;0,_xll.MW(A300)/(602.2*_xll.DE(A300)),"")/$B300</f>
        <v>#VALUE!</v>
      </c>
      <c r="H300" s="1" t="s">
        <v>1973</v>
      </c>
      <c r="I300" s="1" t="e" cm="1">
        <f t="array" ref="I300">_xll.H($H300,25)/$B300</f>
        <v>#VALUE!</v>
      </c>
      <c r="J300" s="1" t="e" cm="1">
        <f t="array" ref="J300">_xll.S($H300,25)/$B300</f>
        <v>#VALUE!</v>
      </c>
      <c r="K300" s="1" t="e" cm="1">
        <f t="array" ref="K300">_xll.CP($H300,25)/$B300</f>
        <v>#VALUE!</v>
      </c>
      <c r="L300" s="8" t="e" cm="1">
        <f t="array" ref="L300">IF(_xll.DE(H300)&gt;0,_xll.MW(H300)/(602.2*_xll.DE(H300)),"")/$B300</f>
        <v>#VALUE!</v>
      </c>
      <c r="N300" s="1" t="str">
        <f t="shared" si="36"/>
        <v/>
      </c>
      <c r="O300" s="1" t="str">
        <f t="shared" si="37"/>
        <v/>
      </c>
      <c r="P300" s="4" t="str">
        <f t="shared" si="40"/>
        <v>(NH4)3EuH6</v>
      </c>
      <c r="Q300" s="1" t="str">
        <f t="shared" si="38"/>
        <v/>
      </c>
      <c r="R300" s="1" t="str">
        <f t="shared" si="39"/>
        <v/>
      </c>
      <c r="T300" s="1" t="str">
        <f t="shared" si="41"/>
        <v/>
      </c>
      <c r="U300" s="1" t="str">
        <f t="shared" si="42"/>
        <v/>
      </c>
      <c r="W300" s="8" t="str">
        <f t="shared" si="43"/>
        <v/>
      </c>
      <c r="X300" s="8" t="str">
        <f t="shared" si="44"/>
        <v/>
      </c>
    </row>
    <row r="301" spans="1:24">
      <c r="A301" s="4" t="s">
        <v>352</v>
      </c>
      <c r="B301" s="4">
        <v>1</v>
      </c>
      <c r="C301" s="1" cm="1">
        <f t="array" ref="C301">_xll.H($A301,25)/$B301</f>
        <v>-1862.7169787597657</v>
      </c>
      <c r="D301" s="1" cm="1">
        <f t="array" ref="D301">_xll.S($A301,25)/$B301</f>
        <v>52.300000000000004</v>
      </c>
      <c r="E301" s="1" cm="1">
        <f t="array" ref="E301">_xll.CP($A301,25)/$B301</f>
        <v>0</v>
      </c>
      <c r="F301" s="8" t="e" cm="1">
        <f t="array" ref="F301">IF(_xll.DE(A301)&gt;0,_xll.MW(A301)/(602.2*_xll.DE(A301)),"")/$B301</f>
        <v>#VALUE!</v>
      </c>
      <c r="H301" s="4" t="s">
        <v>1974</v>
      </c>
      <c r="I301" s="1" t="e" cm="1">
        <f t="array" ref="I301">_xll.H($H301,25)/$B301</f>
        <v>#VALUE!</v>
      </c>
      <c r="J301" s="1" t="e" cm="1">
        <f t="array" ref="J301">_xll.S($H301,25)/$B301</f>
        <v>#VALUE!</v>
      </c>
      <c r="K301" s="1" t="e" cm="1">
        <f t="array" ref="K301">_xll.CP($H301,25)/$B301</f>
        <v>#VALUE!</v>
      </c>
      <c r="L301" s="8" t="e" cm="1">
        <f t="array" ref="L301">IF(_xll.DE(H301)&gt;0,_xll.MW(H301)/(602.2*_xll.DE(H301)),"")/$B301</f>
        <v>#VALUE!</v>
      </c>
      <c r="N301" s="1" t="str">
        <f t="shared" si="36"/>
        <v/>
      </c>
      <c r="O301" s="1" t="str">
        <f t="shared" si="37"/>
        <v/>
      </c>
      <c r="P301" s="4" t="str">
        <f t="shared" si="40"/>
        <v>CeH3*8NH3</v>
      </c>
      <c r="Q301" s="1" t="str">
        <f t="shared" si="38"/>
        <v/>
      </c>
      <c r="R301" s="1" t="str">
        <f t="shared" si="39"/>
        <v/>
      </c>
      <c r="T301" s="1" t="str">
        <f t="shared" si="41"/>
        <v/>
      </c>
      <c r="U301" s="1" t="str">
        <f t="shared" si="42"/>
        <v/>
      </c>
      <c r="W301" s="8" t="str">
        <f t="shared" si="43"/>
        <v/>
      </c>
      <c r="X301" s="8" t="str">
        <f t="shared" si="44"/>
        <v/>
      </c>
    </row>
    <row r="302" spans="1:24">
      <c r="A302" s="4" t="s">
        <v>338</v>
      </c>
      <c r="B302" s="4">
        <v>1</v>
      </c>
      <c r="C302" s="1" cm="1">
        <f t="array" ref="C302">_xll.H($A302,25)/$B302</f>
        <v>-1847.9999426269533</v>
      </c>
      <c r="D302" s="1" cm="1">
        <f t="array" ref="D302">_xll.S($A302,25)/$B302</f>
        <v>242.99999224853516</v>
      </c>
      <c r="E302" s="1" cm="1">
        <f t="array" ref="E302">_xll.CP($A302,25)/$B302</f>
        <v>0</v>
      </c>
      <c r="F302" s="8" t="e" cm="1">
        <f t="array" ref="F302">IF(_xll.DE(A302)&gt;0,_xll.MW(A302)/(602.2*_xll.DE(A302)),"")/$B302</f>
        <v>#VALUE!</v>
      </c>
      <c r="H302" s="4" t="s">
        <v>1975</v>
      </c>
      <c r="I302" s="1" t="e" cm="1">
        <f t="array" ref="I302">_xll.H($H302,25)/$B302</f>
        <v>#VALUE!</v>
      </c>
      <c r="J302" s="1" t="e" cm="1">
        <f t="array" ref="J302">_xll.S($H302,25)/$B302</f>
        <v>#VALUE!</v>
      </c>
      <c r="K302" s="1" t="e" cm="1">
        <f t="array" ref="K302">_xll.CP($H302,25)/$B302</f>
        <v>#VALUE!</v>
      </c>
      <c r="L302" s="8" t="e" cm="1">
        <f t="array" ref="L302">IF(_xll.DE(H302)&gt;0,_xll.MW(H302)/(602.2*_xll.DE(H302)),"")/$B302</f>
        <v>#VALUE!</v>
      </c>
      <c r="N302" s="1" t="str">
        <f t="shared" si="36"/>
        <v/>
      </c>
      <c r="O302" s="1" t="str">
        <f t="shared" si="37"/>
        <v/>
      </c>
      <c r="P302" s="4" t="str">
        <f t="shared" si="40"/>
        <v>BeH2*4H2O</v>
      </c>
      <c r="Q302" s="1" t="str">
        <f t="shared" si="38"/>
        <v/>
      </c>
      <c r="R302" s="1" t="str">
        <f t="shared" si="39"/>
        <v/>
      </c>
      <c r="T302" s="1" t="str">
        <f t="shared" si="41"/>
        <v/>
      </c>
      <c r="U302" s="1" t="str">
        <f t="shared" si="42"/>
        <v/>
      </c>
      <c r="W302" s="8" t="str">
        <f t="shared" si="43"/>
        <v/>
      </c>
      <c r="X302" s="8" t="str">
        <f t="shared" si="44"/>
        <v/>
      </c>
    </row>
    <row r="303" spans="1:24">
      <c r="A303" s="1" t="s">
        <v>282</v>
      </c>
      <c r="B303" s="4">
        <v>1</v>
      </c>
      <c r="C303" s="1" cm="1">
        <f t="array" ref="C303">_xll.H($A303,25)/$B303</f>
        <v>-1725.9</v>
      </c>
      <c r="D303" s="1" cm="1">
        <f t="array" ref="D303">_xll.S($A303,25)/$B303</f>
        <v>335.09999218749999</v>
      </c>
      <c r="E303" s="1" cm="1">
        <f t="array" ref="E303">_xll.CP($A303,25)/$B303</f>
        <v>0</v>
      </c>
      <c r="F303" s="8" t="e" cm="1">
        <f t="array" ref="F303">IF(_xll.DE(A303)&gt;0,_xll.MW(A303)/(602.2*_xll.DE(A303)),"")/$B303</f>
        <v>#VALUE!</v>
      </c>
      <c r="H303" s="1" t="s">
        <v>1774</v>
      </c>
      <c r="I303" s="1" t="e" cm="1">
        <f t="array" ref="I303">_xll.H($H303,25)/$B303</f>
        <v>#VALUE!</v>
      </c>
      <c r="J303" s="1" t="e" cm="1">
        <f t="array" ref="J303">_xll.S($H303,25)/$B303</f>
        <v>#VALUE!</v>
      </c>
      <c r="K303" s="1" t="e" cm="1">
        <f t="array" ref="K303">_xll.CP($H303,25)/$B303</f>
        <v>#VALUE!</v>
      </c>
      <c r="L303" s="8" t="e" cm="1">
        <f t="array" ref="L303">IF(_xll.DE(H303)&gt;0,_xll.MW(H303)/(602.2*_xll.DE(H303)),"")/$B303</f>
        <v>#VALUE!</v>
      </c>
      <c r="N303" s="1" t="str">
        <f t="shared" si="36"/>
        <v/>
      </c>
      <c r="O303" s="1" t="str">
        <f t="shared" si="37"/>
        <v/>
      </c>
      <c r="P303" s="4" t="str">
        <f t="shared" si="40"/>
        <v>(NH4)2NdH5</v>
      </c>
      <c r="Q303" s="1" t="str">
        <f t="shared" si="38"/>
        <v/>
      </c>
      <c r="R303" s="1" t="str">
        <f t="shared" si="39"/>
        <v/>
      </c>
      <c r="T303" s="1" t="str">
        <f t="shared" si="41"/>
        <v/>
      </c>
      <c r="U303" s="1" t="str">
        <f t="shared" si="42"/>
        <v/>
      </c>
      <c r="W303" s="8" t="str">
        <f t="shared" si="43"/>
        <v/>
      </c>
      <c r="X303" s="8" t="str">
        <f t="shared" si="44"/>
        <v/>
      </c>
    </row>
    <row r="304" spans="1:24">
      <c r="A304" s="1" t="s">
        <v>271</v>
      </c>
      <c r="B304" s="4">
        <v>1</v>
      </c>
      <c r="C304" s="1" cm="1">
        <f t="array" ref="C304">_xll.H($A304,25)/$B304</f>
        <v>-1722.5999670410156</v>
      </c>
      <c r="D304" s="1" cm="1">
        <f t="array" ref="D304">_xll.S($A304,25)/$B304</f>
        <v>362.79999896240236</v>
      </c>
      <c r="E304" s="1" cm="1">
        <f t="array" ref="E304">_xll.CP($A304,25)/$B304</f>
        <v>0</v>
      </c>
      <c r="F304" s="8" t="e" cm="1">
        <f t="array" ref="F304">IF(_xll.DE(A304)&gt;0,_xll.MW(A304)/(602.2*_xll.DE(A304)),"")/$B304</f>
        <v>#VALUE!</v>
      </c>
      <c r="H304" s="1" t="s">
        <v>1775</v>
      </c>
      <c r="I304" s="1" t="e" cm="1">
        <f t="array" ref="I304">_xll.H($H304,25)/$B304</f>
        <v>#VALUE!</v>
      </c>
      <c r="J304" s="1" t="e" cm="1">
        <f t="array" ref="J304">_xll.S($H304,25)/$B304</f>
        <v>#VALUE!</v>
      </c>
      <c r="K304" s="1" t="e" cm="1">
        <f t="array" ref="K304">_xll.CP($H304,25)/$B304</f>
        <v>#VALUE!</v>
      </c>
      <c r="L304" s="8" t="e" cm="1">
        <f t="array" ref="L304">IF(_xll.DE(H304)&gt;0,_xll.MW(H304)/(602.2*_xll.DE(H304)),"")/$B304</f>
        <v>#VALUE!</v>
      </c>
      <c r="N304" s="1" t="str">
        <f t="shared" si="36"/>
        <v/>
      </c>
      <c r="O304" s="1" t="str">
        <f t="shared" si="37"/>
        <v/>
      </c>
      <c r="P304" s="4" t="str">
        <f t="shared" si="40"/>
        <v>(NH4)2LaH5</v>
      </c>
      <c r="Q304" s="1" t="str">
        <f t="shared" si="38"/>
        <v/>
      </c>
      <c r="R304" s="1" t="str">
        <f t="shared" si="39"/>
        <v/>
      </c>
      <c r="T304" s="1" t="str">
        <f t="shared" si="41"/>
        <v/>
      </c>
      <c r="U304" s="1" t="str">
        <f t="shared" si="42"/>
        <v/>
      </c>
      <c r="W304" s="8" t="str">
        <f t="shared" si="43"/>
        <v/>
      </c>
      <c r="X304" s="8" t="str">
        <f t="shared" si="44"/>
        <v/>
      </c>
    </row>
    <row r="305" spans="1:24">
      <c r="A305" s="4" t="s">
        <v>344</v>
      </c>
      <c r="B305" s="4">
        <v>1</v>
      </c>
      <c r="C305" s="1" cm="1">
        <f t="array" ref="C305">_xll.H($A305,25)/$B305</f>
        <v>-1708.6999907226564</v>
      </c>
      <c r="D305" s="1" cm="1">
        <f t="array" ref="D305">_xll.S($A305,25)/$B305</f>
        <v>205.39999832153325</v>
      </c>
      <c r="E305" s="1" cm="1">
        <f t="array" ref="E305">_xll.CP($A305,25)/$B305</f>
        <v>0</v>
      </c>
      <c r="F305" s="8" t="e" cm="1">
        <f t="array" ref="F305">IF(_xll.DE(A305)&gt;0,_xll.MW(A305)/(602.2*_xll.DE(A305)),"")/$B305</f>
        <v>#VALUE!</v>
      </c>
      <c r="H305" s="4" t="s">
        <v>1776</v>
      </c>
      <c r="I305" s="1" t="e" cm="1">
        <f t="array" ref="I305">_xll.H($H305,25)/$B305</f>
        <v>#VALUE!</v>
      </c>
      <c r="J305" s="1" t="e" cm="1">
        <f t="array" ref="J305">_xll.S($H305,25)/$B305</f>
        <v>#VALUE!</v>
      </c>
      <c r="K305" s="1" t="e" cm="1">
        <f t="array" ref="K305">_xll.CP($H305,25)/$B305</f>
        <v>#VALUE!</v>
      </c>
      <c r="L305" s="8" t="e" cm="1">
        <f t="array" ref="L305">IF(_xll.DE(H305)&gt;0,_xll.MW(H305)/(602.2*_xll.DE(H305)),"")/$B305</f>
        <v>#VALUE!</v>
      </c>
      <c r="N305" s="1" t="str">
        <f t="shared" si="36"/>
        <v/>
      </c>
      <c r="O305" s="1" t="str">
        <f t="shared" si="37"/>
        <v/>
      </c>
      <c r="P305" s="4" t="str">
        <f t="shared" si="40"/>
        <v>Bi2YO4H</v>
      </c>
      <c r="Q305" s="1" t="str">
        <f t="shared" si="38"/>
        <v/>
      </c>
      <c r="R305" s="1" t="str">
        <f t="shared" si="39"/>
        <v/>
      </c>
      <c r="T305" s="1" t="str">
        <f t="shared" si="41"/>
        <v/>
      </c>
      <c r="U305" s="1" t="str">
        <f t="shared" si="42"/>
        <v/>
      </c>
      <c r="W305" s="8" t="str">
        <f t="shared" si="43"/>
        <v/>
      </c>
      <c r="X305" s="8" t="str">
        <f t="shared" si="44"/>
        <v/>
      </c>
    </row>
    <row r="306" spans="1:24">
      <c r="A306" s="4" t="s">
        <v>426</v>
      </c>
      <c r="B306" s="4">
        <v>1</v>
      </c>
      <c r="C306" s="1" cm="1">
        <f t="array" ref="C306">_xll.H($A306,25)/$B306</f>
        <v>-1705.7999965820313</v>
      </c>
      <c r="D306" s="1" cm="1">
        <f t="array" ref="D306">_xll.S($A306,25)/$B306</f>
        <v>351.49998767089846</v>
      </c>
      <c r="E306" s="1" cm="1">
        <f t="array" ref="E306">_xll.CP($A306,25)/$B306</f>
        <v>0</v>
      </c>
      <c r="F306" s="8" t="e" cm="1">
        <f t="array" ref="F306">IF(_xll.DE(A306)&gt;0,_xll.MW(A306)/(602.2*_xll.DE(A306)),"")/$B306</f>
        <v>#VALUE!</v>
      </c>
      <c r="H306" s="4" t="s">
        <v>1976</v>
      </c>
      <c r="I306" s="1" t="e" cm="1">
        <f t="array" ref="I306">_xll.H($H306,25)/$B306</f>
        <v>#VALUE!</v>
      </c>
      <c r="J306" s="1" t="e" cm="1">
        <f t="array" ref="J306">_xll.S($H306,25)/$B306</f>
        <v>#VALUE!</v>
      </c>
      <c r="K306" s="1" t="e" cm="1">
        <f t="array" ref="K306">_xll.CP($H306,25)/$B306</f>
        <v>#VALUE!</v>
      </c>
      <c r="L306" s="8" t="e" cm="1">
        <f t="array" ref="L306">IF(_xll.DE(H306)&gt;0,_xll.MW(H306)/(602.2*_xll.DE(H306)),"")/$B306</f>
        <v>#VALUE!</v>
      </c>
      <c r="N306" s="1" t="str">
        <f t="shared" si="36"/>
        <v/>
      </c>
      <c r="O306" s="1" t="str">
        <f t="shared" si="37"/>
        <v/>
      </c>
      <c r="P306" s="4" t="str">
        <f t="shared" si="40"/>
        <v>(NH4)2SmH5</v>
      </c>
      <c r="Q306" s="1" t="str">
        <f t="shared" si="38"/>
        <v/>
      </c>
      <c r="R306" s="1" t="str">
        <f t="shared" si="39"/>
        <v/>
      </c>
      <c r="T306" s="1" t="str">
        <f t="shared" si="41"/>
        <v/>
      </c>
      <c r="U306" s="1" t="str">
        <f t="shared" si="42"/>
        <v/>
      </c>
      <c r="W306" s="8" t="str">
        <f t="shared" si="43"/>
        <v/>
      </c>
      <c r="X306" s="8" t="str">
        <f t="shared" si="44"/>
        <v/>
      </c>
    </row>
    <row r="307" spans="1:24">
      <c r="A307" s="4" t="s">
        <v>115</v>
      </c>
      <c r="B307" s="4">
        <v>1</v>
      </c>
      <c r="C307" s="1" cm="1">
        <f t="array" ref="C307">_xll.H($A307,25)/$B307</f>
        <v>-1700.4000471191407</v>
      </c>
      <c r="D307" s="1" cm="1">
        <f t="array" ref="D307">_xll.S($A307,25)/$B307</f>
        <v>225.89999267578125</v>
      </c>
      <c r="E307" s="1" cm="1">
        <f t="array" ref="E307">_xll.CP($A307,25)/$B307</f>
        <v>0</v>
      </c>
      <c r="F307" s="8" t="e" cm="1">
        <f t="array" ref="F307">IF(_xll.DE(A307)&gt;0,_xll.MW(A307)/(602.2*_xll.DE(A307)),"")/$B307</f>
        <v>#VALUE!</v>
      </c>
      <c r="H307" s="4" t="s">
        <v>1777</v>
      </c>
      <c r="I307" s="1" t="e" cm="1">
        <f t="array" ref="I307">_xll.H($H307,25)/$B307</f>
        <v>#VALUE!</v>
      </c>
      <c r="J307" s="1" t="e" cm="1">
        <f t="array" ref="J307">_xll.S($H307,25)/$B307</f>
        <v>#VALUE!</v>
      </c>
      <c r="K307" s="1" t="e" cm="1">
        <f t="array" ref="K307">_xll.CP($H307,25)/$B307</f>
        <v>#VALUE!</v>
      </c>
      <c r="L307" s="8" t="e" cm="1">
        <f t="array" ref="L307">IF(_xll.DE(H307)&gt;0,_xll.MW(H307)/(602.2*_xll.DE(H307)),"")/$B307</f>
        <v>#VALUE!</v>
      </c>
      <c r="N307" s="1" t="str">
        <f t="shared" si="36"/>
        <v/>
      </c>
      <c r="O307" s="1" t="str">
        <f t="shared" si="37"/>
        <v/>
      </c>
      <c r="P307" s="4" t="str">
        <f t="shared" si="40"/>
        <v>Bi2TmO4H</v>
      </c>
      <c r="Q307" s="1" t="str">
        <f t="shared" si="38"/>
        <v/>
      </c>
      <c r="R307" s="1" t="str">
        <f t="shared" si="39"/>
        <v/>
      </c>
      <c r="T307" s="1" t="str">
        <f t="shared" si="41"/>
        <v/>
      </c>
      <c r="U307" s="1" t="str">
        <f t="shared" si="42"/>
        <v/>
      </c>
      <c r="W307" s="8" t="str">
        <f t="shared" si="43"/>
        <v/>
      </c>
      <c r="X307" s="8" t="str">
        <f t="shared" si="44"/>
        <v/>
      </c>
    </row>
    <row r="308" spans="1:24">
      <c r="A308" s="4" t="s">
        <v>335</v>
      </c>
      <c r="B308" s="4">
        <v>1</v>
      </c>
      <c r="C308" s="1" cm="1">
        <f t="array" ref="C308">_xll.H($A308,25)/$B308</f>
        <v>-1696.5999975585937</v>
      </c>
      <c r="D308" s="1" cm="1">
        <f t="array" ref="D308">_xll.S($A308,25)/$B308</f>
        <v>235.10000765991211</v>
      </c>
      <c r="E308" s="1" cm="1">
        <f t="array" ref="E308">_xll.CP($A308,25)/$B308</f>
        <v>0</v>
      </c>
      <c r="F308" s="8" t="e" cm="1">
        <f t="array" ref="F308">IF(_xll.DE(A308)&gt;0,_xll.MW(A308)/(602.2*_xll.DE(A308)),"")/$B308</f>
        <v>#VALUE!</v>
      </c>
      <c r="H308" s="4" t="s">
        <v>1778</v>
      </c>
      <c r="I308" s="1" t="e" cm="1">
        <f t="array" ref="I308">_xll.H($H308,25)/$B308</f>
        <v>#VALUE!</v>
      </c>
      <c r="J308" s="1" t="e" cm="1">
        <f t="array" ref="J308">_xll.S($H308,25)/$B308</f>
        <v>#VALUE!</v>
      </c>
      <c r="K308" s="1" t="e" cm="1">
        <f t="array" ref="K308">_xll.CP($H308,25)/$B308</f>
        <v>#VALUE!</v>
      </c>
      <c r="L308" s="8" t="e" cm="1">
        <f t="array" ref="L308">IF(_xll.DE(H308)&gt;0,_xll.MW(H308)/(602.2*_xll.DE(H308)),"")/$B308</f>
        <v>#VALUE!</v>
      </c>
      <c r="N308" s="1" t="str">
        <f t="shared" si="36"/>
        <v/>
      </c>
      <c r="O308" s="1" t="str">
        <f t="shared" si="37"/>
        <v/>
      </c>
      <c r="P308" s="4" t="str">
        <f t="shared" si="40"/>
        <v>Bi2HoO4H</v>
      </c>
      <c r="Q308" s="1" t="str">
        <f t="shared" si="38"/>
        <v/>
      </c>
      <c r="R308" s="1" t="str">
        <f t="shared" si="39"/>
        <v/>
      </c>
      <c r="T308" s="1" t="str">
        <f t="shared" si="41"/>
        <v/>
      </c>
      <c r="U308" s="1" t="str">
        <f t="shared" si="42"/>
        <v/>
      </c>
      <c r="W308" s="8" t="str">
        <f t="shared" si="43"/>
        <v/>
      </c>
      <c r="X308" s="8" t="str">
        <f t="shared" si="44"/>
        <v/>
      </c>
    </row>
    <row r="309" spans="1:24">
      <c r="A309" s="4" t="s">
        <v>339</v>
      </c>
      <c r="B309" s="4">
        <v>1</v>
      </c>
      <c r="C309" s="1" cm="1">
        <f t="array" ref="C309">_xll.H($A309,25)/$B309</f>
        <v>-1695.4000087890627</v>
      </c>
      <c r="D309" s="1" cm="1">
        <f t="array" ref="D309">_xll.S($A309,25)/$B309</f>
        <v>210.89998941040039</v>
      </c>
      <c r="E309" s="1" cm="1">
        <f t="array" ref="E309">_xll.CP($A309,25)/$B309</f>
        <v>0</v>
      </c>
      <c r="F309" s="8" t="e" cm="1">
        <f t="array" ref="F309">IF(_xll.DE(A309)&gt;0,_xll.MW(A309)/(602.2*_xll.DE(A309)),"")/$B309</f>
        <v>#VALUE!</v>
      </c>
      <c r="H309" s="4" t="s">
        <v>1779</v>
      </c>
      <c r="I309" s="1" t="e" cm="1">
        <f t="array" ref="I309">_xll.H($H309,25)/$B309</f>
        <v>#VALUE!</v>
      </c>
      <c r="J309" s="1" t="e" cm="1">
        <f t="array" ref="J309">_xll.S($H309,25)/$B309</f>
        <v>#VALUE!</v>
      </c>
      <c r="K309" s="1" t="e" cm="1">
        <f t="array" ref="K309">_xll.CP($H309,25)/$B309</f>
        <v>#VALUE!</v>
      </c>
      <c r="L309" s="8" t="e" cm="1">
        <f t="array" ref="L309">IF(_xll.DE(H309)&gt;0,_xll.MW(H309)/(602.2*_xll.DE(H309)),"")/$B309</f>
        <v>#VALUE!</v>
      </c>
      <c r="N309" s="1" t="str">
        <f t="shared" si="36"/>
        <v/>
      </c>
      <c r="O309" s="1" t="str">
        <f t="shared" si="37"/>
        <v/>
      </c>
      <c r="P309" s="4" t="str">
        <f t="shared" si="40"/>
        <v>Bi2LuO4H</v>
      </c>
      <c r="Q309" s="1" t="str">
        <f t="shared" si="38"/>
        <v/>
      </c>
      <c r="R309" s="1" t="str">
        <f t="shared" si="39"/>
        <v/>
      </c>
      <c r="T309" s="1" t="str">
        <f t="shared" si="41"/>
        <v/>
      </c>
      <c r="U309" s="1" t="str">
        <f t="shared" si="42"/>
        <v/>
      </c>
      <c r="W309" s="8" t="str">
        <f t="shared" si="43"/>
        <v/>
      </c>
      <c r="X309" s="8" t="str">
        <f t="shared" si="44"/>
        <v/>
      </c>
    </row>
    <row r="310" spans="1:24">
      <c r="A310" s="4" t="s">
        <v>332</v>
      </c>
      <c r="B310" s="4">
        <v>1</v>
      </c>
      <c r="C310" s="1" cm="1">
        <f t="array" ref="C310">_xll.H($A310,25)/$B310</f>
        <v>-1688.6999650878906</v>
      </c>
      <c r="D310" s="1" cm="1">
        <f t="array" ref="D310">_xll.S($A310,25)/$B310</f>
        <v>234.30000982666016</v>
      </c>
      <c r="E310" s="1" cm="1">
        <f t="array" ref="E310">_xll.CP($A310,25)/$B310</f>
        <v>0</v>
      </c>
      <c r="F310" s="8" t="e" cm="1">
        <f t="array" ref="F310">IF(_xll.DE(A310)&gt;0,_xll.MW(A310)/(602.2*_xll.DE(A310)),"")/$B310</f>
        <v>#VALUE!</v>
      </c>
      <c r="H310" s="4" t="s">
        <v>1780</v>
      </c>
      <c r="I310" s="1" t="e" cm="1">
        <f t="array" ref="I310">_xll.H($H310,25)/$B310</f>
        <v>#VALUE!</v>
      </c>
      <c r="J310" s="1" t="e" cm="1">
        <f t="array" ref="J310">_xll.S($H310,25)/$B310</f>
        <v>#VALUE!</v>
      </c>
      <c r="K310" s="1" t="e" cm="1">
        <f t="array" ref="K310">_xll.CP($H310,25)/$B310</f>
        <v>#VALUE!</v>
      </c>
      <c r="L310" s="8" t="e" cm="1">
        <f t="array" ref="L310">IF(_xll.DE(H310)&gt;0,_xll.MW(H310)/(602.2*_xll.DE(H310)),"")/$B310</f>
        <v>#VALUE!</v>
      </c>
      <c r="N310" s="1" t="str">
        <f t="shared" si="36"/>
        <v/>
      </c>
      <c r="O310" s="1" t="str">
        <f t="shared" si="37"/>
        <v/>
      </c>
      <c r="P310" s="4" t="str">
        <f t="shared" si="40"/>
        <v>Bi2TbO4H</v>
      </c>
      <c r="Q310" s="1" t="str">
        <f t="shared" si="38"/>
        <v/>
      </c>
      <c r="R310" s="1" t="str">
        <f t="shared" si="39"/>
        <v/>
      </c>
      <c r="T310" s="1" t="str">
        <f t="shared" si="41"/>
        <v/>
      </c>
      <c r="U310" s="1" t="str">
        <f t="shared" si="42"/>
        <v/>
      </c>
      <c r="W310" s="8" t="str">
        <f t="shared" si="43"/>
        <v/>
      </c>
      <c r="X310" s="8" t="str">
        <f t="shared" si="44"/>
        <v/>
      </c>
    </row>
    <row r="311" spans="1:24">
      <c r="A311" s="4" t="s">
        <v>87</v>
      </c>
      <c r="B311" s="4">
        <v>1</v>
      </c>
      <c r="C311" s="1" cm="1">
        <f t="array" ref="C311">_xll.H($A311,25)/$B311</f>
        <v>-1687.3999985351563</v>
      </c>
      <c r="D311" s="1" cm="1">
        <f t="array" ref="D311">_xll.S($A311,25)/$B311</f>
        <v>230.99999282836916</v>
      </c>
      <c r="E311" s="1" cm="1">
        <f t="array" ref="E311">_xll.CP($A311,25)/$B311</f>
        <v>0</v>
      </c>
      <c r="F311" s="8" t="e" cm="1">
        <f t="array" ref="F311">IF(_xll.DE(A311)&gt;0,_xll.MW(A311)/(602.2*_xll.DE(A311)),"")/$B311</f>
        <v>#VALUE!</v>
      </c>
      <c r="H311" s="4" t="s">
        <v>1781</v>
      </c>
      <c r="I311" s="1" t="e" cm="1">
        <f t="array" ref="I311">_xll.H($H311,25)/$B311</f>
        <v>#VALUE!</v>
      </c>
      <c r="J311" s="1" t="e" cm="1">
        <f t="array" ref="J311">_xll.S($H311,25)/$B311</f>
        <v>#VALUE!</v>
      </c>
      <c r="K311" s="1" t="e" cm="1">
        <f t="array" ref="K311">_xll.CP($H311,25)/$B311</f>
        <v>#VALUE!</v>
      </c>
      <c r="L311" s="8" t="e" cm="1">
        <f t="array" ref="L311">IF(_xll.DE(H311)&gt;0,_xll.MW(H311)/(602.2*_xll.DE(H311)),"")/$B311</f>
        <v>#VALUE!</v>
      </c>
      <c r="N311" s="1" t="str">
        <f t="shared" si="36"/>
        <v/>
      </c>
      <c r="O311" s="1" t="str">
        <f t="shared" si="37"/>
        <v/>
      </c>
      <c r="P311" s="4" t="str">
        <f t="shared" si="40"/>
        <v>Bi2DyO4H</v>
      </c>
      <c r="Q311" s="1" t="str">
        <f t="shared" si="38"/>
        <v/>
      </c>
      <c r="R311" s="1" t="str">
        <f t="shared" si="39"/>
        <v/>
      </c>
      <c r="T311" s="1" t="str">
        <f t="shared" si="41"/>
        <v/>
      </c>
      <c r="U311" s="1" t="str">
        <f t="shared" si="42"/>
        <v/>
      </c>
      <c r="W311" s="8" t="str">
        <f t="shared" si="43"/>
        <v/>
      </c>
      <c r="X311" s="8" t="str">
        <f t="shared" si="44"/>
        <v/>
      </c>
    </row>
    <row r="312" spans="1:24">
      <c r="A312" s="4" t="s">
        <v>327</v>
      </c>
      <c r="B312" s="4">
        <v>1</v>
      </c>
      <c r="C312" s="1" cm="1">
        <f t="array" ref="C312">_xll.H($A312,25)/$B312</f>
        <v>-1668.5999616699219</v>
      </c>
      <c r="D312" s="1" cm="1">
        <f t="array" ref="D312">_xll.S($A312,25)/$B312</f>
        <v>231.39999972534181</v>
      </c>
      <c r="E312" s="1" cm="1">
        <f t="array" ref="E312">_xll.CP($A312,25)/$B312</f>
        <v>0</v>
      </c>
      <c r="F312" s="8" t="e" cm="1">
        <f t="array" ref="F312">IF(_xll.DE(A312)&gt;0,_xll.MW(A312)/(602.2*_xll.DE(A312)),"")/$B312</f>
        <v>#VALUE!</v>
      </c>
      <c r="H312" s="4" t="s">
        <v>1782</v>
      </c>
      <c r="I312" s="1" t="e" cm="1">
        <f t="array" ref="I312">_xll.H($H312,25)/$B312</f>
        <v>#VALUE!</v>
      </c>
      <c r="J312" s="1" t="e" cm="1">
        <f t="array" ref="J312">_xll.S($H312,25)/$B312</f>
        <v>#VALUE!</v>
      </c>
      <c r="K312" s="1" t="e" cm="1">
        <f t="array" ref="K312">_xll.CP($H312,25)/$B312</f>
        <v>#VALUE!</v>
      </c>
      <c r="L312" s="8" t="e" cm="1">
        <f t="array" ref="L312">IF(_xll.DE(H312)&gt;0,_xll.MW(H312)/(602.2*_xll.DE(H312)),"")/$B312</f>
        <v>#VALUE!</v>
      </c>
      <c r="N312" s="1" t="str">
        <f t="shared" si="36"/>
        <v/>
      </c>
      <c r="O312" s="1" t="str">
        <f t="shared" si="37"/>
        <v/>
      </c>
      <c r="P312" s="4" t="str">
        <f t="shared" si="40"/>
        <v>Bi2SmO4H</v>
      </c>
      <c r="Q312" s="1" t="str">
        <f t="shared" si="38"/>
        <v/>
      </c>
      <c r="R312" s="1" t="str">
        <f t="shared" si="39"/>
        <v/>
      </c>
      <c r="T312" s="1" t="str">
        <f t="shared" si="41"/>
        <v/>
      </c>
      <c r="U312" s="1" t="str">
        <f t="shared" si="42"/>
        <v/>
      </c>
      <c r="W312" s="8" t="str">
        <f t="shared" si="43"/>
        <v/>
      </c>
      <c r="X312" s="8" t="str">
        <f t="shared" si="44"/>
        <v/>
      </c>
    </row>
    <row r="313" spans="1:24">
      <c r="A313" s="4" t="s">
        <v>331</v>
      </c>
      <c r="B313" s="4">
        <v>1</v>
      </c>
      <c r="C313" s="1" cm="1">
        <f t="array" ref="C313">_xll.H($A313,25)/$B313</f>
        <v>-1666.5000451660158</v>
      </c>
      <c r="D313" s="1" cm="1">
        <f t="array" ref="D313">_xll.S($A313,25)/$B313</f>
        <v>231.39999972534181</v>
      </c>
      <c r="E313" s="1" cm="1">
        <f t="array" ref="E313">_xll.CP($A313,25)/$B313</f>
        <v>0</v>
      </c>
      <c r="F313" s="8" t="e" cm="1">
        <f t="array" ref="F313">IF(_xll.DE(A313)&gt;0,_xll.MW(A313)/(602.2*_xll.DE(A313)),"")/$B313</f>
        <v>#VALUE!</v>
      </c>
      <c r="H313" s="4" t="s">
        <v>1783</v>
      </c>
      <c r="I313" s="1" t="e" cm="1">
        <f t="array" ref="I313">_xll.H($H313,25)/$B313</f>
        <v>#VALUE!</v>
      </c>
      <c r="J313" s="1" t="e" cm="1">
        <f t="array" ref="J313">_xll.S($H313,25)/$B313</f>
        <v>#VALUE!</v>
      </c>
      <c r="K313" s="1" t="e" cm="1">
        <f t="array" ref="K313">_xll.CP($H313,25)/$B313</f>
        <v>#VALUE!</v>
      </c>
      <c r="L313" s="8" t="e" cm="1">
        <f t="array" ref="L313">IF(_xll.DE(H313)&gt;0,_xll.MW(H313)/(602.2*_xll.DE(H313)),"")/$B313</f>
        <v>#VALUE!</v>
      </c>
      <c r="N313" s="1" t="str">
        <f t="shared" si="36"/>
        <v/>
      </c>
      <c r="O313" s="1" t="str">
        <f t="shared" si="37"/>
        <v/>
      </c>
      <c r="P313" s="4" t="str">
        <f t="shared" si="40"/>
        <v>Bi2GdO4H</v>
      </c>
      <c r="Q313" s="1" t="str">
        <f t="shared" si="38"/>
        <v/>
      </c>
      <c r="R313" s="1" t="str">
        <f t="shared" si="39"/>
        <v/>
      </c>
      <c r="T313" s="1" t="str">
        <f t="shared" si="41"/>
        <v/>
      </c>
      <c r="U313" s="1" t="str">
        <f t="shared" si="42"/>
        <v/>
      </c>
      <c r="W313" s="8" t="str">
        <f t="shared" si="43"/>
        <v/>
      </c>
      <c r="X313" s="8" t="str">
        <f t="shared" si="44"/>
        <v/>
      </c>
    </row>
    <row r="314" spans="1:24">
      <c r="A314" s="4" t="s">
        <v>188</v>
      </c>
      <c r="B314" s="4">
        <v>1</v>
      </c>
      <c r="C314" s="1" cm="1">
        <f t="array" ref="C314">_xll.H($A314,25)/$B314</f>
        <v>-1663.5999233398438</v>
      </c>
      <c r="D314" s="1" cm="1">
        <f t="array" ref="D314">_xll.S($A314,25)/$B314</f>
        <v>222.60000759887697</v>
      </c>
      <c r="E314" s="1" cm="1">
        <f t="array" ref="E314">_xll.CP($A314,25)/$B314</f>
        <v>0</v>
      </c>
      <c r="F314" s="8" t="e" cm="1">
        <f t="array" ref="F314">IF(_xll.DE(A314)&gt;0,_xll.MW(A314)/(602.2*_xll.DE(A314)),"")/$B314</f>
        <v>#VALUE!</v>
      </c>
      <c r="H314" s="4" t="s">
        <v>1784</v>
      </c>
      <c r="I314" s="1" t="e" cm="1">
        <f t="array" ref="I314">_xll.H($H314,25)/$B314</f>
        <v>#VALUE!</v>
      </c>
      <c r="J314" s="1" t="e" cm="1">
        <f t="array" ref="J314">_xll.S($H314,25)/$B314</f>
        <v>#VALUE!</v>
      </c>
      <c r="K314" s="1" t="e" cm="1">
        <f t="array" ref="K314">_xll.CP($H314,25)/$B314</f>
        <v>#VALUE!</v>
      </c>
      <c r="L314" s="8" t="e" cm="1">
        <f t="array" ref="L314">IF(_xll.DE(H314)&gt;0,_xll.MW(H314)/(602.2*_xll.DE(H314)),"")/$B314</f>
        <v>#VALUE!</v>
      </c>
      <c r="N314" s="1" t="str">
        <f t="shared" si="36"/>
        <v/>
      </c>
      <c r="O314" s="1" t="str">
        <f t="shared" si="37"/>
        <v/>
      </c>
      <c r="P314" s="4" t="str">
        <f t="shared" si="40"/>
        <v>Bi2YbO4H</v>
      </c>
      <c r="Q314" s="1" t="str">
        <f t="shared" si="38"/>
        <v/>
      </c>
      <c r="R314" s="1" t="str">
        <f t="shared" si="39"/>
        <v/>
      </c>
      <c r="T314" s="1" t="str">
        <f t="shared" si="41"/>
        <v/>
      </c>
      <c r="U314" s="1" t="str">
        <f t="shared" si="42"/>
        <v/>
      </c>
      <c r="W314" s="8" t="str">
        <f t="shared" si="43"/>
        <v/>
      </c>
      <c r="X314" s="8" t="str">
        <f t="shared" si="44"/>
        <v/>
      </c>
    </row>
    <row r="315" spans="1:24">
      <c r="A315" s="4" t="s">
        <v>187</v>
      </c>
      <c r="B315" s="4">
        <v>1</v>
      </c>
      <c r="C315" s="1" cm="1">
        <f t="array" ref="C315">_xll.H($A315,25)/$B315</f>
        <v>-1660.999990234375</v>
      </c>
      <c r="D315" s="1" cm="1">
        <f t="array" ref="D315">_xll.S($A315,25)/$B315</f>
        <v>233.89998696899414</v>
      </c>
      <c r="E315" s="1" cm="1">
        <f t="array" ref="E315">_xll.CP($A315,25)/$B315</f>
        <v>0</v>
      </c>
      <c r="F315" s="8" t="e" cm="1">
        <f t="array" ref="F315">IF(_xll.DE(A315)&gt;0,_xll.MW(A315)/(602.2*_xll.DE(A315)),"")/$B315</f>
        <v>#VALUE!</v>
      </c>
      <c r="H315" s="4" t="s">
        <v>1785</v>
      </c>
      <c r="I315" s="1" t="e" cm="1">
        <f t="array" ref="I315">_xll.H($H315,25)/$B315</f>
        <v>#VALUE!</v>
      </c>
      <c r="J315" s="1" t="e" cm="1">
        <f t="array" ref="J315">_xll.S($H315,25)/$B315</f>
        <v>#VALUE!</v>
      </c>
      <c r="K315" s="1" t="e" cm="1">
        <f t="array" ref="K315">_xll.CP($H315,25)/$B315</f>
        <v>#VALUE!</v>
      </c>
      <c r="L315" s="8" t="e" cm="1">
        <f t="array" ref="L315">IF(_xll.DE(H315)&gt;0,_xll.MW(H315)/(602.2*_xll.DE(H315)),"")/$B315</f>
        <v>#VALUE!</v>
      </c>
      <c r="N315" s="1" t="str">
        <f t="shared" si="36"/>
        <v/>
      </c>
      <c r="O315" s="1" t="str">
        <f t="shared" si="37"/>
        <v/>
      </c>
      <c r="P315" s="4" t="str">
        <f t="shared" si="40"/>
        <v>Bi2PrO4H</v>
      </c>
      <c r="Q315" s="1" t="str">
        <f t="shared" si="38"/>
        <v/>
      </c>
      <c r="R315" s="1" t="str">
        <f t="shared" si="39"/>
        <v/>
      </c>
      <c r="T315" s="1" t="str">
        <f t="shared" si="41"/>
        <v/>
      </c>
      <c r="U315" s="1" t="str">
        <f t="shared" si="42"/>
        <v/>
      </c>
      <c r="W315" s="8" t="str">
        <f t="shared" si="43"/>
        <v/>
      </c>
      <c r="X315" s="8" t="str">
        <f t="shared" si="44"/>
        <v/>
      </c>
    </row>
    <row r="316" spans="1:24">
      <c r="A316" s="4" t="s">
        <v>343</v>
      </c>
      <c r="B316" s="4">
        <v>1</v>
      </c>
      <c r="C316" s="1" cm="1">
        <f t="array" ref="C316">_xll.H($A316,25)/$B316</f>
        <v>-1659.0000515136719</v>
      </c>
      <c r="D316" s="1" cm="1">
        <f t="array" ref="D316">_xll.S($A316,25)/$B316</f>
        <v>235.10000765991211</v>
      </c>
      <c r="E316" s="1" cm="1">
        <f t="array" ref="E316">_xll.CP($A316,25)/$B316</f>
        <v>0</v>
      </c>
      <c r="F316" s="8" t="e" cm="1">
        <f t="array" ref="F316">IF(_xll.DE(A316)&gt;0,_xll.MW(A316)/(602.2*_xll.DE(A316)),"")/$B316</f>
        <v>#VALUE!</v>
      </c>
      <c r="H316" s="4" t="s">
        <v>1786</v>
      </c>
      <c r="I316" s="1" t="e" cm="1">
        <f t="array" ref="I316">_xll.H($H316,25)/$B316</f>
        <v>#VALUE!</v>
      </c>
      <c r="J316" s="1" t="e" cm="1">
        <f t="array" ref="J316">_xll.S($H316,25)/$B316</f>
        <v>#VALUE!</v>
      </c>
      <c r="K316" s="1" t="e" cm="1">
        <f t="array" ref="K316">_xll.CP($H316,25)/$B316</f>
        <v>#VALUE!</v>
      </c>
      <c r="L316" s="8" t="e" cm="1">
        <f t="array" ref="L316">IF(_xll.DE(H316)&gt;0,_xll.MW(H316)/(602.2*_xll.DE(H316)),"")/$B316</f>
        <v>#VALUE!</v>
      </c>
      <c r="N316" s="1" t="str">
        <f t="shared" si="36"/>
        <v/>
      </c>
      <c r="O316" s="1" t="str">
        <f t="shared" si="37"/>
        <v/>
      </c>
      <c r="P316" s="4" t="str">
        <f t="shared" si="40"/>
        <v>Bi2NdO4H</v>
      </c>
      <c r="Q316" s="1" t="str">
        <f t="shared" si="38"/>
        <v/>
      </c>
      <c r="R316" s="1" t="str">
        <f t="shared" si="39"/>
        <v/>
      </c>
      <c r="T316" s="1" t="str">
        <f t="shared" si="41"/>
        <v/>
      </c>
      <c r="U316" s="1" t="str">
        <f t="shared" si="42"/>
        <v/>
      </c>
      <c r="W316" s="8" t="str">
        <f t="shared" si="43"/>
        <v/>
      </c>
      <c r="X316" s="8" t="str">
        <f t="shared" si="44"/>
        <v/>
      </c>
    </row>
    <row r="317" spans="1:24">
      <c r="A317" s="4" t="s">
        <v>193</v>
      </c>
      <c r="B317" s="4">
        <v>1</v>
      </c>
      <c r="C317" s="1" cm="1">
        <f t="array" ref="C317">_xll.H($A317,25)/$B317</f>
        <v>-1649.3329787597656</v>
      </c>
      <c r="D317" s="1" cm="1">
        <f t="array" ref="D317">_xll.S($A317,25)/$B317</f>
        <v>347.27199999999999</v>
      </c>
      <c r="E317" s="1" cm="1">
        <f t="array" ref="E317">_xll.CP($A317,25)/$B317</f>
        <v>0</v>
      </c>
      <c r="F317" s="8" t="e" cm="1">
        <f t="array" ref="F317">IF(_xll.DE(A317)&gt;0,_xll.MW(A317)/(602.2*_xll.DE(A317)),"")/$B317</f>
        <v>#VALUE!</v>
      </c>
      <c r="H317" s="4" t="s">
        <v>1977</v>
      </c>
      <c r="I317" s="1" t="e" cm="1">
        <f t="array" ref="I317">_xll.H($H317,25)/$B317</f>
        <v>#VALUE!</v>
      </c>
      <c r="J317" s="1" t="e" cm="1">
        <f t="array" ref="J317">_xll.S($H317,25)/$B317</f>
        <v>#VALUE!</v>
      </c>
      <c r="K317" s="1" t="e" cm="1">
        <f t="array" ref="K317">_xll.CP($H317,25)/$B317</f>
        <v>#VALUE!</v>
      </c>
      <c r="L317" s="8" t="e" cm="1">
        <f t="array" ref="L317">IF(_xll.DE(H317)&gt;0,_xll.MW(H317)/(602.2*_xll.DE(H317)),"")/$B317</f>
        <v>#VALUE!</v>
      </c>
      <c r="N317" s="1" t="str">
        <f t="shared" si="36"/>
        <v/>
      </c>
      <c r="O317" s="1" t="str">
        <f t="shared" si="37"/>
        <v/>
      </c>
      <c r="P317" s="4" t="str">
        <f t="shared" si="40"/>
        <v>ZrH4*POH3</v>
      </c>
      <c r="Q317" s="1" t="str">
        <f t="shared" si="38"/>
        <v/>
      </c>
      <c r="R317" s="1" t="str">
        <f t="shared" si="39"/>
        <v/>
      </c>
      <c r="T317" s="1" t="str">
        <f t="shared" si="41"/>
        <v/>
      </c>
      <c r="U317" s="1" t="str">
        <f t="shared" si="42"/>
        <v/>
      </c>
      <c r="W317" s="8" t="str">
        <f t="shared" si="43"/>
        <v/>
      </c>
      <c r="X317" s="8" t="str">
        <f t="shared" si="44"/>
        <v/>
      </c>
    </row>
    <row r="318" spans="1:24">
      <c r="A318" s="4" t="s">
        <v>385</v>
      </c>
      <c r="B318" s="4">
        <v>1</v>
      </c>
      <c r="C318" s="1" cm="1">
        <f t="array" ref="C318">_xll.H($A318,25)/$B318</f>
        <v>-1632.1779147949219</v>
      </c>
      <c r="D318" s="1" cm="1">
        <f t="array" ref="D318">_xll.S($A318,25)/$B318</f>
        <v>383.43851617431642</v>
      </c>
      <c r="E318" s="1" cm="1">
        <f t="array" ref="E318">_xll.CP($A318,25)/$B318</f>
        <v>0</v>
      </c>
      <c r="F318" s="8" t="e" cm="1">
        <f t="array" ref="F318">IF(_xll.DE(A318)&gt;0,_xll.MW(A318)/(602.2*_xll.DE(A318)),"")/$B318</f>
        <v>#VALUE!</v>
      </c>
      <c r="H318" s="4" t="s">
        <v>1787</v>
      </c>
      <c r="I318" s="1" t="e" cm="1">
        <f t="array" ref="I318">_xll.H($H318,25)/$B318</f>
        <v>#VALUE!</v>
      </c>
      <c r="J318" s="1" t="e" cm="1">
        <f t="array" ref="J318">_xll.S($H318,25)/$B318</f>
        <v>#VALUE!</v>
      </c>
      <c r="K318" s="1" t="e" cm="1">
        <f t="array" ref="K318">_xll.CP($H318,25)/$B318</f>
        <v>#VALUE!</v>
      </c>
      <c r="L318" s="8" t="e" cm="1">
        <f t="array" ref="L318">IF(_xll.DE(H318)&gt;0,_xll.MW(H318)/(602.2*_xll.DE(H318)),"")/$B318</f>
        <v>#VALUE!</v>
      </c>
      <c r="N318" s="1" t="str">
        <f t="shared" si="36"/>
        <v/>
      </c>
      <c r="O318" s="1" t="str">
        <f t="shared" si="37"/>
        <v/>
      </c>
      <c r="P318" s="4" t="str">
        <f t="shared" si="40"/>
        <v>CuH2*3Cu(OH)2</v>
      </c>
      <c r="Q318" s="1" t="str">
        <f t="shared" si="38"/>
        <v/>
      </c>
      <c r="R318" s="1" t="str">
        <f t="shared" si="39"/>
        <v/>
      </c>
      <c r="T318" s="1" t="str">
        <f t="shared" si="41"/>
        <v/>
      </c>
      <c r="U318" s="1" t="str">
        <f t="shared" si="42"/>
        <v/>
      </c>
      <c r="W318" s="8" t="str">
        <f t="shared" si="43"/>
        <v/>
      </c>
      <c r="X318" s="8" t="str">
        <f t="shared" si="44"/>
        <v/>
      </c>
    </row>
    <row r="319" spans="1:24">
      <c r="A319" s="4" t="s">
        <v>111</v>
      </c>
      <c r="B319" s="4">
        <v>1</v>
      </c>
      <c r="C319" s="1" cm="1">
        <f t="array" ref="C319">_xll.H($A319,25)/$B319</f>
        <v>-1607.9110212402345</v>
      </c>
      <c r="D319" s="1" cm="1">
        <f t="array" ref="D319">_xll.S($A319,25)/$B319</f>
        <v>272.79681915283203</v>
      </c>
      <c r="E319" s="1" cm="1">
        <f t="array" ref="E319">_xll.CP($A319,25)/$B319</f>
        <v>0</v>
      </c>
      <c r="F319" s="8" t="e" cm="1">
        <f t="array" ref="F319">IF(_xll.DE(A319)&gt;0,_xll.MW(A319)/(602.2*_xll.DE(A319)),"")/$B319</f>
        <v>#VALUE!</v>
      </c>
      <c r="H319" s="4" t="s">
        <v>1978</v>
      </c>
      <c r="I319" s="1" t="e" cm="1">
        <f t="array" ref="I319">_xll.H($H319,25)/$B319</f>
        <v>#VALUE!</v>
      </c>
      <c r="J319" s="1" t="e" cm="1">
        <f t="array" ref="J319">_xll.S($H319,25)/$B319</f>
        <v>#VALUE!</v>
      </c>
      <c r="K319" s="1" t="e" cm="1">
        <f t="array" ref="K319">_xll.CP($H319,25)/$B319</f>
        <v>#VALUE!</v>
      </c>
      <c r="L319" s="8" t="e" cm="1">
        <f t="array" ref="L319">IF(_xll.DE(H319)&gt;0,_xll.MW(H319)/(602.2*_xll.DE(H319)),"")/$B319</f>
        <v>#VALUE!</v>
      </c>
      <c r="N319" s="1" t="str">
        <f t="shared" si="36"/>
        <v/>
      </c>
      <c r="O319" s="1" t="str">
        <f t="shared" si="37"/>
        <v/>
      </c>
      <c r="P319" s="4" t="str">
        <f t="shared" si="40"/>
        <v>CrH2*4H2O</v>
      </c>
      <c r="Q319" s="1" t="str">
        <f t="shared" si="38"/>
        <v/>
      </c>
      <c r="R319" s="1" t="str">
        <f t="shared" si="39"/>
        <v/>
      </c>
      <c r="T319" s="1" t="str">
        <f t="shared" si="41"/>
        <v/>
      </c>
      <c r="U319" s="1" t="str">
        <f t="shared" si="42"/>
        <v/>
      </c>
      <c r="W319" s="8" t="str">
        <f t="shared" si="43"/>
        <v/>
      </c>
      <c r="X319" s="8" t="str">
        <f t="shared" si="44"/>
        <v/>
      </c>
    </row>
    <row r="320" spans="1:24">
      <c r="A320" s="1" t="s">
        <v>427</v>
      </c>
      <c r="B320" s="4">
        <v>1</v>
      </c>
      <c r="C320" s="1" cm="1">
        <f t="array" ref="C320">_xll.H($A320,25)/$B320</f>
        <v>-1578.6000378417968</v>
      </c>
      <c r="D320" s="1" cm="1">
        <f t="array" ref="D320">_xll.S($A320,25)/$B320</f>
        <v>357.29997595214843</v>
      </c>
      <c r="E320" s="1" cm="1">
        <f t="array" ref="E320">_xll.CP($A320,25)/$B320</f>
        <v>0</v>
      </c>
      <c r="F320" s="8" t="e" cm="1">
        <f t="array" ref="F320">IF(_xll.DE(A320)&gt;0,_xll.MW(A320)/(602.2*_xll.DE(A320)),"")/$B320</f>
        <v>#VALUE!</v>
      </c>
      <c r="H320" s="1" t="s">
        <v>1979</v>
      </c>
      <c r="I320" s="1" t="e" cm="1">
        <f t="array" ref="I320">_xll.H($H320,25)/$B320</f>
        <v>#VALUE!</v>
      </c>
      <c r="J320" s="1" t="e" cm="1">
        <f t="array" ref="J320">_xll.S($H320,25)/$B320</f>
        <v>#VALUE!</v>
      </c>
      <c r="K320" s="1" t="e" cm="1">
        <f t="array" ref="K320">_xll.CP($H320,25)/$B320</f>
        <v>#VALUE!</v>
      </c>
      <c r="L320" s="8" t="e" cm="1">
        <f t="array" ref="L320">IF(_xll.DE(H320)&gt;0,_xll.MW(H320)/(602.2*_xll.DE(H320)),"")/$B320</f>
        <v>#VALUE!</v>
      </c>
      <c r="N320" s="1" t="str">
        <f t="shared" ref="N320:N373" si="45">IF(AND(ISNUMBER(D320),ISNUMBER(J320)),D320,"")</f>
        <v/>
      </c>
      <c r="O320" s="1" t="str">
        <f t="shared" ref="O320:O373" si="46">IF(AND(ISNUMBER(D320),ISNUMBER(J320)),J320,"")</f>
        <v/>
      </c>
      <c r="P320" s="4" t="str">
        <f t="shared" si="40"/>
        <v>(NH4)2EuH5</v>
      </c>
      <c r="Q320" s="1" t="str">
        <f t="shared" ref="Q320:Q373" si="47">IF(AND(ISNUMBER(C320),ISNUMBER(I320)),C320,"")</f>
        <v/>
      </c>
      <c r="R320" s="1" t="str">
        <f t="shared" ref="R320:R373" si="48">IF(AND(ISNUMBER(C320),ISNUMBER(I320)),I320,"")</f>
        <v/>
      </c>
      <c r="T320" s="1" t="str">
        <f t="shared" si="41"/>
        <v/>
      </c>
      <c r="U320" s="1" t="str">
        <f t="shared" si="42"/>
        <v/>
      </c>
      <c r="W320" s="8" t="str">
        <f t="shared" si="43"/>
        <v/>
      </c>
      <c r="X320" s="8" t="str">
        <f t="shared" si="44"/>
        <v/>
      </c>
    </row>
    <row r="321" spans="1:24">
      <c r="A321" s="4" t="s">
        <v>408</v>
      </c>
      <c r="B321" s="4">
        <v>1</v>
      </c>
      <c r="C321" s="1" cm="1">
        <f t="array" ref="C321">_xll.H($A321,25)/$B321</f>
        <v>-1559.8000009765626</v>
      </c>
      <c r="D321" s="1" cm="1">
        <f t="array" ref="D321">_xll.S($A321,25)/$B321</f>
        <v>192.50000732421876</v>
      </c>
      <c r="E321" s="1" cm="1">
        <f t="array" ref="E321">_xll.CP($A321,25)/$B321</f>
        <v>0</v>
      </c>
      <c r="F321" s="8" t="e" cm="1">
        <f t="array" ref="F321">IF(_xll.DE(A321)&gt;0,_xll.MW(A321)/(602.2*_xll.DE(A321)),"")/$B321</f>
        <v>#VALUE!</v>
      </c>
      <c r="H321" s="4" t="s">
        <v>1788</v>
      </c>
      <c r="I321" s="1" t="e" cm="1">
        <f t="array" ref="I321">_xll.H($H321,25)/$B321</f>
        <v>#VALUE!</v>
      </c>
      <c r="J321" s="1" t="e" cm="1">
        <f t="array" ref="J321">_xll.S($H321,25)/$B321</f>
        <v>#VALUE!</v>
      </c>
      <c r="K321" s="1" t="e" cm="1">
        <f t="array" ref="K321">_xll.CP($H321,25)/$B321</f>
        <v>#VALUE!</v>
      </c>
      <c r="L321" s="8" t="e" cm="1">
        <f t="array" ref="L321">IF(_xll.DE(H321)&gt;0,_xll.MW(H321)/(602.2*_xll.DE(H321)),"")/$B321</f>
        <v>#VALUE!</v>
      </c>
      <c r="N321" s="1" t="str">
        <f t="shared" si="45"/>
        <v/>
      </c>
      <c r="O321" s="1" t="str">
        <f t="shared" si="46"/>
        <v/>
      </c>
      <c r="P321" s="4" t="str">
        <f t="shared" ref="P321:P385" si="49">H321</f>
        <v>UO2H2*H2O</v>
      </c>
      <c r="Q321" s="1" t="str">
        <f t="shared" si="47"/>
        <v/>
      </c>
      <c r="R321" s="1" t="str">
        <f t="shared" si="48"/>
        <v/>
      </c>
      <c r="T321" s="1" t="str">
        <f t="shared" ref="T321:T373" si="50">IF(AND(ISNUMBER(E321),ISNUMBER(K321)),E321,"")</f>
        <v/>
      </c>
      <c r="U321" s="1" t="str">
        <f t="shared" ref="U321:U373" si="51">IF(AND(ISNUMBER(E321),ISNUMBER(K321)),K321,"")</f>
        <v/>
      </c>
      <c r="W321" s="8" t="str">
        <f t="shared" ref="W321:W373" si="52">IF(AND(ISNUMBER(F321),ISNUMBER(L321)),F321,"")</f>
        <v/>
      </c>
      <c r="X321" s="8" t="str">
        <f t="shared" ref="X321:X373" si="53">IF(AND(ISNUMBER(F321),ISNUMBER(L321)),L321,"")</f>
        <v/>
      </c>
    </row>
    <row r="322" spans="1:24">
      <c r="A322" s="4" t="s">
        <v>326</v>
      </c>
      <c r="B322" s="4">
        <v>1</v>
      </c>
      <c r="C322" s="1" cm="1">
        <f t="array" ref="C322">_xll.H($A322,25)/$B322</f>
        <v>-1555.5999125976564</v>
      </c>
      <c r="D322" s="1" cm="1">
        <f t="array" ref="D322">_xll.S($A322,25)/$B322</f>
        <v>229.30000341796875</v>
      </c>
      <c r="E322" s="1" cm="1">
        <f t="array" ref="E322">_xll.CP($A322,25)/$B322</f>
        <v>0</v>
      </c>
      <c r="F322" s="8" t="e" cm="1">
        <f t="array" ref="F322">IF(_xll.DE(A322)&gt;0,_xll.MW(A322)/(602.2*_xll.DE(A322)),"")/$B322</f>
        <v>#VALUE!</v>
      </c>
      <c r="H322" s="4" t="s">
        <v>1789</v>
      </c>
      <c r="I322" s="1" t="e" cm="1">
        <f t="array" ref="I322">_xll.H($H322,25)/$B322</f>
        <v>#VALUE!</v>
      </c>
      <c r="J322" s="1" t="e" cm="1">
        <f t="array" ref="J322">_xll.S($H322,25)/$B322</f>
        <v>#VALUE!</v>
      </c>
      <c r="K322" s="1" t="e" cm="1">
        <f t="array" ref="K322">_xll.CP($H322,25)/$B322</f>
        <v>#VALUE!</v>
      </c>
      <c r="L322" s="8" t="e" cm="1">
        <f t="array" ref="L322">IF(_xll.DE(H322)&gt;0,_xll.MW(H322)/(602.2*_xll.DE(H322)),"")/$B322</f>
        <v>#VALUE!</v>
      </c>
      <c r="N322" s="1" t="str">
        <f t="shared" si="45"/>
        <v/>
      </c>
      <c r="O322" s="1" t="str">
        <f t="shared" si="46"/>
        <v/>
      </c>
      <c r="P322" s="4" t="str">
        <f t="shared" si="49"/>
        <v>Bi2EuO4H</v>
      </c>
      <c r="Q322" s="1" t="str">
        <f t="shared" si="47"/>
        <v/>
      </c>
      <c r="R322" s="1" t="str">
        <f t="shared" si="48"/>
        <v/>
      </c>
      <c r="T322" s="1" t="str">
        <f t="shared" si="50"/>
        <v/>
      </c>
      <c r="U322" s="1" t="str">
        <f t="shared" si="51"/>
        <v/>
      </c>
      <c r="W322" s="8" t="str">
        <f t="shared" si="52"/>
        <v/>
      </c>
      <c r="X322" s="8" t="str">
        <f t="shared" si="53"/>
        <v/>
      </c>
    </row>
    <row r="323" spans="1:24">
      <c r="A323" s="4" t="s">
        <v>393</v>
      </c>
      <c r="B323" s="4">
        <v>1</v>
      </c>
      <c r="C323" s="1" cm="1">
        <f t="array" ref="C323">_xll.H($A323,25)/$B323</f>
        <v>-1535.528</v>
      </c>
      <c r="D323" s="1" cm="1">
        <f t="array" ref="D323">_xll.S($A323,25)/$B323</f>
        <v>-250.77639318847656</v>
      </c>
      <c r="E323" s="1" cm="1">
        <f t="array" ref="E323">_xll.CP($A323,25)/$B323</f>
        <v>0</v>
      </c>
      <c r="F323" s="8" t="e" cm="1">
        <f t="array" ref="F323">IF(_xll.DE(A323)&gt;0,_xll.MW(A323)/(602.2*_xll.DE(A323)),"")/$B323</f>
        <v>#VALUE!</v>
      </c>
      <c r="H323" s="4" t="s">
        <v>1980</v>
      </c>
      <c r="I323" s="1" t="e" cm="1">
        <f t="array" ref="I323">_xll.H($H323,25)/$B323</f>
        <v>#VALUE!</v>
      </c>
      <c r="J323" s="1" t="e" cm="1">
        <f t="array" ref="J323">_xll.S($H323,25)/$B323</f>
        <v>#VALUE!</v>
      </c>
      <c r="K323" s="1" t="e" cm="1">
        <f t="array" ref="K323">_xll.CP($H323,25)/$B323</f>
        <v>#VALUE!</v>
      </c>
      <c r="L323" s="8" t="e" cm="1">
        <f t="array" ref="L323">IF(_xll.DE(H323)&gt;0,_xll.MW(H323)/(602.2*_xll.DE(H323)),"")/$B323</f>
        <v>#VALUE!</v>
      </c>
      <c r="N323" s="1" t="str">
        <f t="shared" si="45"/>
        <v/>
      </c>
      <c r="O323" s="1" t="str">
        <f t="shared" si="46"/>
        <v/>
      </c>
      <c r="P323" s="4" t="str">
        <f t="shared" si="49"/>
        <v>CeH3*4NH3</v>
      </c>
      <c r="Q323" s="1" t="str">
        <f t="shared" si="47"/>
        <v/>
      </c>
      <c r="R323" s="1" t="str">
        <f t="shared" si="48"/>
        <v/>
      </c>
      <c r="T323" s="1" t="str">
        <f t="shared" si="50"/>
        <v/>
      </c>
      <c r="U323" s="1" t="str">
        <f t="shared" si="51"/>
        <v/>
      </c>
      <c r="W323" s="8" t="str">
        <f t="shared" si="52"/>
        <v/>
      </c>
      <c r="X323" s="8" t="str">
        <f t="shared" si="53"/>
        <v/>
      </c>
    </row>
    <row r="324" spans="1:24">
      <c r="A324" s="4" t="s">
        <v>261</v>
      </c>
      <c r="B324" s="4">
        <v>1</v>
      </c>
      <c r="C324" s="1" cm="1">
        <f t="array" ref="C324">_xll.H($A324,25)/$B324</f>
        <v>-1516.7</v>
      </c>
      <c r="D324" s="1" cm="1">
        <f t="array" ref="D324">_xll.S($A324,25)/$B324</f>
        <v>242.99999224853516</v>
      </c>
      <c r="E324" s="1" cm="1">
        <f t="array" ref="E324">_xll.CP($A324,25)/$B324</f>
        <v>0</v>
      </c>
      <c r="F324" s="8" t="e" cm="1">
        <f t="array" ref="F324">IF(_xll.DE(A324)&gt;0,_xll.MW(A324)/(602.2*_xll.DE(A324)),"")/$B324</f>
        <v>#VALUE!</v>
      </c>
      <c r="H324" s="4" t="s">
        <v>1981</v>
      </c>
      <c r="I324" s="1" t="e" cm="1">
        <f t="array" ref="I324">_xll.H($H324,25)/$B324</f>
        <v>#VALUE!</v>
      </c>
      <c r="J324" s="1" t="e" cm="1">
        <f t="array" ref="J324">_xll.S($H324,25)/$B324</f>
        <v>#VALUE!</v>
      </c>
      <c r="K324" s="1" t="e" cm="1">
        <f t="array" ref="K324">_xll.CP($H324,25)/$B324</f>
        <v>#VALUE!</v>
      </c>
      <c r="L324" s="8" t="e" cm="1">
        <f t="array" ref="L324">IF(_xll.DE(H324)&gt;0,_xll.MW(H324)/(602.2*_xll.DE(H324)),"")/$B324</f>
        <v>#VALUE!</v>
      </c>
      <c r="N324" s="1" t="str">
        <f t="shared" si="45"/>
        <v/>
      </c>
      <c r="O324" s="1" t="str">
        <f t="shared" si="46"/>
        <v/>
      </c>
      <c r="P324" s="4" t="str">
        <f t="shared" si="49"/>
        <v>NiH2*4H2O</v>
      </c>
      <c r="Q324" s="1" t="str">
        <f t="shared" si="47"/>
        <v/>
      </c>
      <c r="R324" s="1" t="str">
        <f t="shared" si="48"/>
        <v/>
      </c>
      <c r="T324" s="1" t="str">
        <f t="shared" si="50"/>
        <v/>
      </c>
      <c r="U324" s="1" t="str">
        <f t="shared" si="51"/>
        <v/>
      </c>
      <c r="W324" s="8" t="str">
        <f t="shared" si="52"/>
        <v/>
      </c>
      <c r="X324" s="8" t="str">
        <f t="shared" si="53"/>
        <v/>
      </c>
    </row>
    <row r="325" spans="1:24">
      <c r="A325" s="4" t="s">
        <v>203</v>
      </c>
      <c r="B325" s="4">
        <v>1</v>
      </c>
      <c r="C325" s="1" cm="1">
        <f t="array" ref="C325">_xll.H($A325,25)/$B325</f>
        <v>-1473.1860424804688</v>
      </c>
      <c r="D325" s="1" cm="1">
        <f t="array" ref="D325">_xll.S($A325,25)/$B325</f>
        <v>326.35200000000003</v>
      </c>
      <c r="E325" s="1" cm="1">
        <f t="array" ref="E325">_xll.CP($A325,25)/$B325</f>
        <v>0</v>
      </c>
      <c r="F325" s="8" t="e" cm="1">
        <f t="array" ref="F325">IF(_xll.DE(A325)&gt;0,_xll.MW(A325)/(602.2*_xll.DE(A325)),"")/$B325</f>
        <v>#VALUE!</v>
      </c>
      <c r="H325" s="4" t="s">
        <v>1982</v>
      </c>
      <c r="I325" s="1" t="e" cm="1">
        <f t="array" ref="I325">_xll.H($H325,25)/$B325</f>
        <v>#VALUE!</v>
      </c>
      <c r="J325" s="1" t="e" cm="1">
        <f t="array" ref="J325">_xll.S($H325,25)/$B325</f>
        <v>#VALUE!</v>
      </c>
      <c r="K325" s="1" t="e" cm="1">
        <f t="array" ref="K325">_xll.CP($H325,25)/$B325</f>
        <v>#VALUE!</v>
      </c>
      <c r="L325" s="8" t="e" cm="1">
        <f t="array" ref="L325">IF(_xll.DE(H325)&gt;0,_xll.MW(H325)/(602.2*_xll.DE(H325)),"")/$B325</f>
        <v>#VALUE!</v>
      </c>
      <c r="N325" s="1" t="str">
        <f t="shared" si="45"/>
        <v/>
      </c>
      <c r="O325" s="1" t="str">
        <f t="shared" si="46"/>
        <v/>
      </c>
      <c r="P325" s="4" t="str">
        <f t="shared" si="49"/>
        <v>TiH4*POH3</v>
      </c>
      <c r="Q325" s="1" t="str">
        <f t="shared" si="47"/>
        <v/>
      </c>
      <c r="R325" s="1" t="str">
        <f t="shared" si="48"/>
        <v/>
      </c>
      <c r="T325" s="1" t="str">
        <f t="shared" si="50"/>
        <v/>
      </c>
      <c r="U325" s="1" t="str">
        <f t="shared" si="51"/>
        <v/>
      </c>
      <c r="W325" s="8" t="str">
        <f t="shared" si="52"/>
        <v/>
      </c>
      <c r="X325" s="8" t="str">
        <f t="shared" si="53"/>
        <v/>
      </c>
    </row>
    <row r="326" spans="1:24">
      <c r="A326" s="4" t="s">
        <v>346</v>
      </c>
      <c r="B326" s="4">
        <v>1</v>
      </c>
      <c r="C326" s="1" cm="1">
        <f t="array" ref="C326">_xll.H($A326,25)/$B326</f>
        <v>-1432.0000478515626</v>
      </c>
      <c r="D326" s="1" cm="1">
        <f t="array" ref="D326">_xll.S($A326,25)/$B326</f>
        <v>134.99999746704103</v>
      </c>
      <c r="E326" s="1" cm="1">
        <f t="array" ref="E326">_xll.CP($A326,25)/$B326</f>
        <v>0</v>
      </c>
      <c r="F326" s="8" t="e" cm="1">
        <f t="array" ref="F326">IF(_xll.DE(A326)&gt;0,_xll.MW(A326)/(602.2*_xll.DE(A326)),"")/$B326</f>
        <v>#VALUE!</v>
      </c>
      <c r="H326" s="4" t="s">
        <v>1983</v>
      </c>
      <c r="I326" s="1" t="e" cm="1">
        <f t="array" ref="I326">_xll.H($H326,25)/$B326</f>
        <v>#VALUE!</v>
      </c>
      <c r="J326" s="1" t="e" cm="1">
        <f t="array" ref="J326">_xll.S($H326,25)/$B326</f>
        <v>#VALUE!</v>
      </c>
      <c r="K326" s="1" t="e" cm="1">
        <f t="array" ref="K326">_xll.CP($H326,25)/$B326</f>
        <v>#VALUE!</v>
      </c>
      <c r="L326" s="8" t="e" cm="1">
        <f t="array" ref="L326">IF(_xll.DE(H326)&gt;0,_xll.MW(H326)/(602.2*_xll.DE(H326)),"")/$B326</f>
        <v>#VALUE!</v>
      </c>
      <c r="N326" s="1" t="str">
        <f t="shared" si="45"/>
        <v/>
      </c>
      <c r="O326" s="1" t="str">
        <f t="shared" si="46"/>
        <v/>
      </c>
      <c r="P326" s="4" t="str">
        <f t="shared" si="49"/>
        <v>CrO2H2</v>
      </c>
      <c r="Q326" s="1" t="str">
        <f t="shared" si="47"/>
        <v/>
      </c>
      <c r="R326" s="1" t="str">
        <f t="shared" si="48"/>
        <v/>
      </c>
      <c r="T326" s="1" t="str">
        <f t="shared" si="50"/>
        <v/>
      </c>
      <c r="U326" s="1" t="str">
        <f t="shared" si="51"/>
        <v/>
      </c>
      <c r="W326" s="8" t="str">
        <f t="shared" si="52"/>
        <v/>
      </c>
      <c r="X326" s="8" t="str">
        <f t="shared" si="53"/>
        <v/>
      </c>
    </row>
    <row r="327" spans="1:24">
      <c r="A327" s="4" t="s">
        <v>372</v>
      </c>
      <c r="B327" s="4">
        <v>1</v>
      </c>
      <c r="C327" s="1" cm="1">
        <f t="array" ref="C327">_xll.H($A327,25)/$B327</f>
        <v>-1403.9830297851563</v>
      </c>
      <c r="D327" s="1" cm="1">
        <f t="array" ref="D327">_xll.S($A327,25)/$B327</f>
        <v>200.83199999999999</v>
      </c>
      <c r="E327" s="1" cm="1">
        <f t="array" ref="E327">_xll.CP($A327,25)/$B327</f>
        <v>0</v>
      </c>
      <c r="F327" s="8" t="e" cm="1">
        <f t="array" ref="F327">IF(_xll.DE(A327)&gt;0,_xll.MW(A327)/(602.2*_xll.DE(A327)),"")/$B327</f>
        <v>#VALUE!</v>
      </c>
      <c r="H327" s="4" t="s">
        <v>1984</v>
      </c>
      <c r="I327" s="1" t="e" cm="1">
        <f t="array" ref="I327">_xll.H($H327,25)/$B327</f>
        <v>#VALUE!</v>
      </c>
      <c r="J327" s="1" t="e" cm="1">
        <f t="array" ref="J327">_xll.S($H327,25)/$B327</f>
        <v>#VALUE!</v>
      </c>
      <c r="K327" s="1" t="e" cm="1">
        <f t="array" ref="K327">_xll.CP($H327,25)/$B327</f>
        <v>#VALUE!</v>
      </c>
      <c r="L327" s="8" t="e" cm="1">
        <f t="array" ref="L327">IF(_xll.DE(H327)&gt;0,_xll.MW(H327)/(602.2*_xll.DE(H327)),"")/$B327</f>
        <v>#VALUE!</v>
      </c>
      <c r="N327" s="1" t="str">
        <f t="shared" si="45"/>
        <v/>
      </c>
      <c r="O327" s="1" t="str">
        <f t="shared" si="46"/>
        <v/>
      </c>
      <c r="P327" s="4" t="str">
        <f t="shared" si="49"/>
        <v>CaH2*2H2O</v>
      </c>
      <c r="Q327" s="1" t="str">
        <f t="shared" si="47"/>
        <v/>
      </c>
      <c r="R327" s="1" t="str">
        <f t="shared" si="48"/>
        <v/>
      </c>
      <c r="T327" s="1" t="str">
        <f t="shared" si="50"/>
        <v/>
      </c>
      <c r="U327" s="1" t="str">
        <f t="shared" si="51"/>
        <v/>
      </c>
      <c r="W327" s="8" t="str">
        <f t="shared" si="52"/>
        <v/>
      </c>
      <c r="X327" s="8" t="str">
        <f t="shared" si="53"/>
        <v/>
      </c>
    </row>
    <row r="328" spans="1:24">
      <c r="A328" s="4" t="s">
        <v>79</v>
      </c>
      <c r="B328" s="4">
        <v>1</v>
      </c>
      <c r="C328" s="1" cm="1">
        <f t="array" ref="C328">_xll.H($A328,25)/$B328</f>
        <v>-1315.0310212402344</v>
      </c>
      <c r="D328" s="1" cm="1">
        <f t="array" ref="D328">_xll.S($A328,25)/$B328</f>
        <v>342.26378979492188</v>
      </c>
      <c r="E328" s="1" cm="1">
        <f t="array" ref="E328">_xll.CP($A328,25)/$B328</f>
        <v>0</v>
      </c>
      <c r="F328" s="8" t="e" cm="1">
        <f t="array" ref="F328">IF(_xll.DE(A328)&gt;0,_xll.MW(A328)/(602.2*_xll.DE(A328)),"")/$B328</f>
        <v>#VALUE!</v>
      </c>
      <c r="H328" s="4" t="s">
        <v>1985</v>
      </c>
      <c r="I328" s="1" t="e" cm="1">
        <f t="array" ref="I328">_xll.H($H328,25)/$B328</f>
        <v>#VALUE!</v>
      </c>
      <c r="J328" s="1" t="e" cm="1">
        <f t="array" ref="J328">_xll.S($H328,25)/$B328</f>
        <v>#VALUE!</v>
      </c>
      <c r="K328" s="1" t="e" cm="1">
        <f t="array" ref="K328">_xll.CP($H328,25)/$B328</f>
        <v>#VALUE!</v>
      </c>
      <c r="L328" s="8" t="e" cm="1">
        <f t="array" ref="L328">IF(_xll.DE(H328)&gt;0,_xll.MW(H328)/(602.2*_xll.DE(H328)),"")/$B328</f>
        <v>#VALUE!</v>
      </c>
      <c r="N328" s="1" t="str">
        <f t="shared" si="45"/>
        <v/>
      </c>
      <c r="O328" s="1" t="str">
        <f t="shared" si="46"/>
        <v/>
      </c>
      <c r="P328" s="4" t="str">
        <f t="shared" si="49"/>
        <v>Cs2CdH4</v>
      </c>
      <c r="Q328" s="1" t="str">
        <f t="shared" si="47"/>
        <v/>
      </c>
      <c r="R328" s="1" t="str">
        <f t="shared" si="48"/>
        <v/>
      </c>
      <c r="T328" s="1" t="str">
        <f t="shared" si="50"/>
        <v/>
      </c>
      <c r="U328" s="1" t="str">
        <f t="shared" si="51"/>
        <v/>
      </c>
      <c r="W328" s="8" t="str">
        <f t="shared" si="52"/>
        <v/>
      </c>
      <c r="X328" s="8" t="str">
        <f t="shared" si="53"/>
        <v/>
      </c>
    </row>
    <row r="329" spans="1:24">
      <c r="A329" s="4" t="s">
        <v>392</v>
      </c>
      <c r="B329" s="4">
        <v>1</v>
      </c>
      <c r="C329" s="1" cm="1">
        <f t="array" ref="C329">_xll.H($A329,25)/$B329</f>
        <v>-1313.3580852050782</v>
      </c>
      <c r="D329" s="1" cm="1">
        <f t="array" ref="D329">_xll.S($A329,25)/$B329</f>
        <v>-146.20989468383789</v>
      </c>
      <c r="E329" s="1" cm="1">
        <f t="array" ref="E329">_xll.CP($A329,25)/$B329</f>
        <v>0</v>
      </c>
      <c r="F329" s="8" t="e" cm="1">
        <f t="array" ref="F329">IF(_xll.DE(A329)&gt;0,_xll.MW(A329)/(602.2*_xll.DE(A329)),"")/$B329</f>
        <v>#VALUE!</v>
      </c>
      <c r="H329" s="4" t="s">
        <v>1986</v>
      </c>
      <c r="I329" s="1" t="e" cm="1">
        <f t="array" ref="I329">_xll.H($H329,25)/$B329</f>
        <v>#VALUE!</v>
      </c>
      <c r="J329" s="1" t="e" cm="1">
        <f t="array" ref="J329">_xll.S($H329,25)/$B329</f>
        <v>#VALUE!</v>
      </c>
      <c r="K329" s="1" t="e" cm="1">
        <f t="array" ref="K329">_xll.CP($H329,25)/$B329</f>
        <v>#VALUE!</v>
      </c>
      <c r="L329" s="8" t="e" cm="1">
        <f t="array" ref="L329">IF(_xll.DE(H329)&gt;0,_xll.MW(H329)/(602.2*_xll.DE(H329)),"")/$B329</f>
        <v>#VALUE!</v>
      </c>
      <c r="N329" s="1" t="str">
        <f t="shared" si="45"/>
        <v/>
      </c>
      <c r="O329" s="1" t="str">
        <f t="shared" si="46"/>
        <v/>
      </c>
      <c r="P329" s="4" t="str">
        <f t="shared" si="49"/>
        <v>CeH3*2NH3</v>
      </c>
      <c r="Q329" s="1" t="str">
        <f t="shared" si="47"/>
        <v/>
      </c>
      <c r="R329" s="1" t="str">
        <f t="shared" si="48"/>
        <v/>
      </c>
      <c r="T329" s="1" t="str">
        <f t="shared" si="50"/>
        <v/>
      </c>
      <c r="U329" s="1" t="str">
        <f t="shared" si="51"/>
        <v/>
      </c>
      <c r="W329" s="8" t="str">
        <f t="shared" si="52"/>
        <v/>
      </c>
      <c r="X329" s="8" t="str">
        <f t="shared" si="53"/>
        <v/>
      </c>
    </row>
    <row r="330" spans="1:24">
      <c r="A330" s="4" t="s">
        <v>108</v>
      </c>
      <c r="B330" s="4">
        <v>1</v>
      </c>
      <c r="C330" s="1" cm="1">
        <f t="array" ref="C330">_xll.H($A330,25)/$B330</f>
        <v>-1307.7340476074219</v>
      </c>
      <c r="D330" s="1" cm="1">
        <f t="array" ref="D330">_xll.S($A330,25)/$B330</f>
        <v>233.46719680786134</v>
      </c>
      <c r="E330" s="1" cm="1">
        <f t="array" ref="E330">_xll.CP($A330,25)/$B330</f>
        <v>0</v>
      </c>
      <c r="F330" s="8" t="e" cm="1">
        <f t="array" ref="F330">IF(_xll.DE(A330)&gt;0,_xll.MW(A330)/(602.2*_xll.DE(A330)),"")/$B330</f>
        <v>#VALUE!</v>
      </c>
      <c r="H330" s="4" t="s">
        <v>1987</v>
      </c>
      <c r="I330" s="1" t="e" cm="1">
        <f t="array" ref="I330">_xll.H($H330,25)/$B330</f>
        <v>#VALUE!</v>
      </c>
      <c r="J330" s="1" t="e" cm="1">
        <f t="array" ref="J330">_xll.S($H330,25)/$B330</f>
        <v>#VALUE!</v>
      </c>
      <c r="K330" s="1" t="e" cm="1">
        <f t="array" ref="K330">_xll.CP($H330,25)/$B330</f>
        <v>#VALUE!</v>
      </c>
      <c r="L330" s="8" t="e" cm="1">
        <f t="array" ref="L330">IF(_xll.DE(H330)&gt;0,_xll.MW(H330)/(602.2*_xll.DE(H330)),"")/$B330</f>
        <v>#VALUE!</v>
      </c>
      <c r="N330" s="1" t="str">
        <f t="shared" si="45"/>
        <v/>
      </c>
      <c r="O330" s="1" t="str">
        <f t="shared" si="46"/>
        <v/>
      </c>
      <c r="P330" s="4" t="str">
        <f t="shared" si="49"/>
        <v>CrH2*3H2O</v>
      </c>
      <c r="Q330" s="1" t="str">
        <f t="shared" si="47"/>
        <v/>
      </c>
      <c r="R330" s="1" t="str">
        <f t="shared" si="48"/>
        <v/>
      </c>
      <c r="T330" s="1" t="str">
        <f t="shared" si="50"/>
        <v/>
      </c>
      <c r="U330" s="1" t="str">
        <f t="shared" si="51"/>
        <v/>
      </c>
      <c r="W330" s="8" t="str">
        <f t="shared" si="52"/>
        <v/>
      </c>
      <c r="X330" s="8" t="str">
        <f t="shared" si="53"/>
        <v/>
      </c>
    </row>
    <row r="331" spans="1:24">
      <c r="A331" s="1" t="s">
        <v>290</v>
      </c>
      <c r="B331" s="4">
        <v>1</v>
      </c>
      <c r="C331" s="1" cm="1">
        <f t="array" ref="C331">_xll.H($A331,25)/$B331</f>
        <v>-1247.6689787597657</v>
      </c>
      <c r="D331" s="1" cm="1">
        <f t="array" ref="D331">_xll.S($A331,25)/$B331</f>
        <v>355.64</v>
      </c>
      <c r="E331" s="1" cm="1">
        <f t="array" ref="E331">_xll.CP($A331,25)/$B331</f>
        <v>0</v>
      </c>
      <c r="F331" s="8" t="e" cm="1">
        <f t="array" ref="F331">IF(_xll.DE(A331)&gt;0,_xll.MW(A331)/(602.2*_xll.DE(A331)),"")/$B331</f>
        <v>#VALUE!</v>
      </c>
      <c r="H331" s="1" t="s">
        <v>1988</v>
      </c>
      <c r="I331" s="1" t="e" cm="1">
        <f t="array" ref="I331">_xll.H($H331,25)/$B331</f>
        <v>#VALUE!</v>
      </c>
      <c r="J331" s="1" t="e" cm="1">
        <f t="array" ref="J331">_xll.S($H331,25)/$B331</f>
        <v>#VALUE!</v>
      </c>
      <c r="K331" s="1" t="e" cm="1">
        <f t="array" ref="K331">_xll.CP($H331,25)/$B331</f>
        <v>#VALUE!</v>
      </c>
      <c r="L331" s="8" t="e" cm="1">
        <f t="array" ref="L331">IF(_xll.DE(H331)&gt;0,_xll.MW(H331)/(602.2*_xll.DE(H331)),"")/$B331</f>
        <v>#VALUE!</v>
      </c>
      <c r="N331" s="1" t="str">
        <f t="shared" si="45"/>
        <v/>
      </c>
      <c r="O331" s="1" t="str">
        <f t="shared" si="46"/>
        <v/>
      </c>
      <c r="P331" s="4" t="str">
        <f t="shared" si="49"/>
        <v>HfH4*POH3</v>
      </c>
      <c r="Q331" s="1" t="str">
        <f t="shared" si="47"/>
        <v/>
      </c>
      <c r="R331" s="1" t="str">
        <f t="shared" si="48"/>
        <v/>
      </c>
      <c r="T331" s="1" t="str">
        <f t="shared" si="50"/>
        <v/>
      </c>
      <c r="U331" s="1" t="str">
        <f t="shared" si="51"/>
        <v/>
      </c>
      <c r="W331" s="8" t="str">
        <f t="shared" si="52"/>
        <v/>
      </c>
      <c r="X331" s="8" t="str">
        <f t="shared" si="53"/>
        <v/>
      </c>
    </row>
    <row r="332" spans="1:24">
      <c r="A332" s="4" t="s">
        <v>90</v>
      </c>
      <c r="B332" s="4">
        <v>1</v>
      </c>
      <c r="C332" s="1" cm="1">
        <f t="array" ref="C332">_xll.H($A332,25)/$B332</f>
        <v>-1224.7000087890626</v>
      </c>
      <c r="D332" s="1" cm="1">
        <f t="array" ref="D332">_xll.S($A332,25)/$B332</f>
        <v>1128.400080078125</v>
      </c>
      <c r="E332" s="1" cm="1">
        <f t="array" ref="E332">_xll.CP($A332,25)/$B332</f>
        <v>0</v>
      </c>
      <c r="F332" s="8" t="e" cm="1">
        <f t="array" ref="F332">IF(_xll.DE(A332)&gt;0,_xll.MW(A332)/(602.2*_xll.DE(A332)),"")/$B332</f>
        <v>#VALUE!</v>
      </c>
      <c r="H332" s="4" t="s">
        <v>1989</v>
      </c>
      <c r="I332" s="1" t="e" cm="1">
        <f t="array" ref="I332">_xll.H($H332,25)/$B332</f>
        <v>#VALUE!</v>
      </c>
      <c r="J332" s="1" t="e" cm="1">
        <f t="array" ref="J332">_xll.S($H332,25)/$B332</f>
        <v>#VALUE!</v>
      </c>
      <c r="K332" s="1" t="e" cm="1">
        <f t="array" ref="K332">_xll.CP($H332,25)/$B332</f>
        <v>#VALUE!</v>
      </c>
      <c r="L332" s="8" t="e" cm="1">
        <f t="array" ref="L332">IF(_xll.DE(H332)&gt;0,_xll.MW(H332)/(602.2*_xll.DE(H332)),"")/$B332</f>
        <v>#VALUE!</v>
      </c>
      <c r="N332" s="1" t="str">
        <f t="shared" si="45"/>
        <v/>
      </c>
      <c r="O332" s="1" t="str">
        <f t="shared" si="46"/>
        <v/>
      </c>
      <c r="P332" s="4" t="str">
        <f t="shared" si="49"/>
        <v>Bi8Se9H6</v>
      </c>
      <c r="Q332" s="1" t="str">
        <f t="shared" si="47"/>
        <v/>
      </c>
      <c r="R332" s="1" t="str">
        <f t="shared" si="48"/>
        <v/>
      </c>
      <c r="T332" s="1" t="str">
        <f t="shared" si="50"/>
        <v/>
      </c>
      <c r="U332" s="1" t="str">
        <f t="shared" si="51"/>
        <v/>
      </c>
      <c r="W332" s="8" t="str">
        <f t="shared" si="52"/>
        <v/>
      </c>
      <c r="X332" s="8" t="str">
        <f t="shared" si="53"/>
        <v/>
      </c>
    </row>
    <row r="333" spans="1:24">
      <c r="A333" s="4" t="s">
        <v>65</v>
      </c>
      <c r="B333" s="4">
        <v>1</v>
      </c>
      <c r="C333" s="1" cm="1">
        <f t="array" ref="C333">_xll.H($A333,25)/$B333</f>
        <v>-1161.5000043945313</v>
      </c>
      <c r="D333" s="1" cm="1">
        <f t="array" ref="D333">_xll.S($A333,25)/$B333</f>
        <v>-1951.0000427246096</v>
      </c>
      <c r="E333" s="1" cm="1">
        <f t="array" ref="E333">_xll.CP($A333,25)/$B333</f>
        <v>0</v>
      </c>
      <c r="F333" s="8" t="e" cm="1">
        <f t="array" ref="F333">IF(_xll.DE(A333)&gt;0,_xll.MW(A333)/(602.2*_xll.DE(A333)),"")/$B333</f>
        <v>#VALUE!</v>
      </c>
      <c r="H333" s="4" t="s">
        <v>1990</v>
      </c>
      <c r="I333" s="1" t="e" cm="1">
        <f t="array" ref="I333">_xll.H($H333,25)/$B333</f>
        <v>#VALUE!</v>
      </c>
      <c r="J333" s="1" t="e" cm="1">
        <f t="array" ref="J333">_xll.S($H333,25)/$B333</f>
        <v>#VALUE!</v>
      </c>
      <c r="K333" s="1" t="e" cm="1">
        <f t="array" ref="K333">_xll.CP($H333,25)/$B333</f>
        <v>#VALUE!</v>
      </c>
      <c r="L333" s="8" t="e" cm="1">
        <f t="array" ref="L333">IF(_xll.DE(H333)&gt;0,_xll.MW(H333)/(602.2*_xll.DE(H333)),"")/$B333</f>
        <v>#VALUE!</v>
      </c>
      <c r="N333" s="1" t="str">
        <f t="shared" si="45"/>
        <v/>
      </c>
      <c r="O333" s="1" t="str">
        <f t="shared" si="46"/>
        <v/>
      </c>
      <c r="P333" s="4" t="str">
        <f t="shared" si="49"/>
        <v>Co(NH3)5*H*(NO3)2</v>
      </c>
      <c r="Q333" s="1" t="str">
        <f t="shared" si="47"/>
        <v/>
      </c>
      <c r="R333" s="1" t="str">
        <f t="shared" si="48"/>
        <v/>
      </c>
      <c r="T333" s="1" t="str">
        <f t="shared" si="50"/>
        <v/>
      </c>
      <c r="U333" s="1" t="str">
        <f t="shared" si="51"/>
        <v/>
      </c>
      <c r="W333" s="8" t="str">
        <f t="shared" si="52"/>
        <v/>
      </c>
      <c r="X333" s="8" t="str">
        <f t="shared" si="53"/>
        <v/>
      </c>
    </row>
    <row r="334" spans="1:24">
      <c r="A334" s="4" t="s">
        <v>31</v>
      </c>
      <c r="B334" s="4">
        <v>1</v>
      </c>
      <c r="C334" s="1" cm="1">
        <f t="array" ref="C334">_xll.H($A334,25)/$B334</f>
        <v>-1158.9680000000001</v>
      </c>
      <c r="D334" s="1" cm="1">
        <f t="array" ref="D334">_xll.S($A334,25)/$B334</f>
        <v>133.88800000000001</v>
      </c>
      <c r="E334" s="1" cm="1">
        <f t="array" ref="E334">_xll.CP($A334,25)/$B334</f>
        <v>0</v>
      </c>
      <c r="F334" s="8" t="e" cm="1">
        <f t="array" ref="F334">IF(_xll.DE(A334)&gt;0,_xll.MW(A334)/(602.2*_xll.DE(A334)),"")/$B334</f>
        <v>#VALUE!</v>
      </c>
      <c r="H334" s="4" t="s">
        <v>1991</v>
      </c>
      <c r="I334" s="1" t="e" cm="1">
        <f t="array" ref="I334">_xll.H($H334,25)/$B334</f>
        <v>#VALUE!</v>
      </c>
      <c r="J334" s="1" t="e" cm="1">
        <f t="array" ref="J334">_xll.S($H334,25)/$B334</f>
        <v>#VALUE!</v>
      </c>
      <c r="K334" s="1" t="e" cm="1">
        <f t="array" ref="K334">_xll.CP($H334,25)/$B334</f>
        <v>#VALUE!</v>
      </c>
      <c r="L334" s="8" t="e" cm="1">
        <f t="array" ref="L334">IF(_xll.DE(H334)&gt;0,_xll.MW(H334)/(602.2*_xll.DE(H334)),"")/$B334</f>
        <v>#VALUE!</v>
      </c>
      <c r="N334" s="1" t="str">
        <f t="shared" si="45"/>
        <v/>
      </c>
      <c r="O334" s="1" t="str">
        <f t="shared" si="46"/>
        <v/>
      </c>
      <c r="P334" s="4" t="str">
        <f t="shared" si="49"/>
        <v>PaH2O</v>
      </c>
      <c r="Q334" s="1" t="str">
        <f t="shared" si="47"/>
        <v/>
      </c>
      <c r="R334" s="1" t="str">
        <f t="shared" si="48"/>
        <v/>
      </c>
      <c r="T334" s="1" t="str">
        <f t="shared" si="50"/>
        <v/>
      </c>
      <c r="U334" s="1" t="str">
        <f t="shared" si="51"/>
        <v/>
      </c>
      <c r="W334" s="8" t="str">
        <f t="shared" si="52"/>
        <v/>
      </c>
      <c r="X334" s="8" t="str">
        <f t="shared" si="53"/>
        <v/>
      </c>
    </row>
    <row r="335" spans="1:24">
      <c r="A335" s="4" t="s">
        <v>358</v>
      </c>
      <c r="B335" s="4">
        <v>1</v>
      </c>
      <c r="C335" s="1" cm="1">
        <f t="array" ref="C335">_xll.H($A335,25)/$B335</f>
        <v>-1132.0000463867189</v>
      </c>
      <c r="D335" s="1" cm="1">
        <f t="array" ref="D335">_xll.S($A335,25)/$B335</f>
        <v>255.00000762939453</v>
      </c>
      <c r="E335" s="1" cm="1">
        <f t="array" ref="E335">_xll.CP($A335,25)/$B335</f>
        <v>0</v>
      </c>
      <c r="F335" s="8" t="e" cm="1">
        <f t="array" ref="F335">IF(_xll.DE(A335)&gt;0,_xll.MW(A335)/(602.2*_xll.DE(A335)),"")/$B335</f>
        <v>#VALUE!</v>
      </c>
      <c r="H335" s="4" t="s">
        <v>1790</v>
      </c>
      <c r="I335" s="1" t="e" cm="1">
        <f t="array" ref="I335">_xll.H($H335,25)/$B335</f>
        <v>#VALUE!</v>
      </c>
      <c r="J335" s="1" t="e" cm="1">
        <f t="array" ref="J335">_xll.S($H335,25)/$B335</f>
        <v>#VALUE!</v>
      </c>
      <c r="K335" s="1" t="e" cm="1">
        <f t="array" ref="K335">_xll.CP($H335,25)/$B335</f>
        <v>#VALUE!</v>
      </c>
      <c r="L335" s="8" t="e" cm="1">
        <f t="array" ref="L335">IF(_xll.DE(H335)&gt;0,_xll.MW(H335)/(602.2*_xll.DE(H335)),"")/$B335</f>
        <v>#VALUE!</v>
      </c>
      <c r="N335" s="1" t="str">
        <f t="shared" si="45"/>
        <v/>
      </c>
      <c r="O335" s="1" t="str">
        <f t="shared" si="46"/>
        <v/>
      </c>
      <c r="P335" s="4" t="str">
        <f t="shared" si="49"/>
        <v>Co(NH3)6*H3</v>
      </c>
      <c r="Q335" s="1" t="str">
        <f t="shared" si="47"/>
        <v/>
      </c>
      <c r="R335" s="1" t="str">
        <f t="shared" si="48"/>
        <v/>
      </c>
      <c r="T335" s="1" t="str">
        <f t="shared" si="50"/>
        <v/>
      </c>
      <c r="U335" s="1" t="str">
        <f t="shared" si="51"/>
        <v/>
      </c>
      <c r="W335" s="8" t="str">
        <f t="shared" si="52"/>
        <v/>
      </c>
      <c r="X335" s="8" t="str">
        <f t="shared" si="53"/>
        <v/>
      </c>
    </row>
    <row r="336" spans="1:24">
      <c r="A336" s="1" t="s">
        <v>419</v>
      </c>
      <c r="B336" s="4">
        <v>1</v>
      </c>
      <c r="C336" s="1" cm="1">
        <f t="array" ref="C336">_xll.H($A336,25)/$B336</f>
        <v>-1112.944</v>
      </c>
      <c r="D336" s="1" cm="1">
        <f t="array" ref="D336">_xll.S($A336,25)/$B336</f>
        <v>43.48431053161621</v>
      </c>
      <c r="E336" s="1" cm="1">
        <f t="array" ref="E336">_xll.CP($A336,25)/$B336</f>
        <v>0</v>
      </c>
      <c r="F336" s="8" t="e" cm="1">
        <f t="array" ref="F336">IF(_xll.DE(A336)&gt;0,_xll.MW(A336)/(602.2*_xll.DE(A336)),"")/$B336</f>
        <v>#VALUE!</v>
      </c>
      <c r="H336" s="1" t="s">
        <v>1992</v>
      </c>
      <c r="I336" s="1" t="e" cm="1">
        <f t="array" ref="I336">_xll.H($H336,25)/$B336</f>
        <v>#VALUE!</v>
      </c>
      <c r="J336" s="1" t="e" cm="1">
        <f t="array" ref="J336">_xll.S($H336,25)/$B336</f>
        <v>#VALUE!</v>
      </c>
      <c r="K336" s="1" t="e" cm="1">
        <f t="array" ref="K336">_xll.CP($H336,25)/$B336</f>
        <v>#VALUE!</v>
      </c>
      <c r="L336" s="8" t="e" cm="1">
        <f t="array" ref="L336">IF(_xll.DE(H336)&gt;0,_xll.MW(H336)/(602.2*_xll.DE(H336)),"")/$B336</f>
        <v>#VALUE!</v>
      </c>
      <c r="N336" s="1" t="str">
        <f t="shared" si="45"/>
        <v/>
      </c>
      <c r="O336" s="1" t="str">
        <f t="shared" si="46"/>
        <v/>
      </c>
      <c r="P336" s="4" t="str">
        <f t="shared" si="49"/>
        <v>HfOH2</v>
      </c>
      <c r="Q336" s="1" t="str">
        <f t="shared" si="47"/>
        <v/>
      </c>
      <c r="R336" s="1" t="str">
        <f t="shared" si="48"/>
        <v/>
      </c>
      <c r="T336" s="1" t="str">
        <f t="shared" si="50"/>
        <v/>
      </c>
      <c r="U336" s="1" t="str">
        <f t="shared" si="51"/>
        <v/>
      </c>
      <c r="W336" s="8" t="str">
        <f t="shared" si="52"/>
        <v/>
      </c>
      <c r="X336" s="8" t="str">
        <f t="shared" si="53"/>
        <v/>
      </c>
    </row>
    <row r="337" spans="1:24">
      <c r="A337" s="4" t="s">
        <v>371</v>
      </c>
      <c r="B337" s="4">
        <v>1</v>
      </c>
      <c r="C337" s="1" cm="1">
        <f t="array" ref="C337">_xll.H($A337,25)/$B337</f>
        <v>-1110.9780256347656</v>
      </c>
      <c r="D337" s="1" cm="1">
        <f t="array" ref="D337">_xll.S($A337,25)/$B337</f>
        <v>156.9</v>
      </c>
      <c r="E337" s="1" cm="1">
        <f t="array" ref="E337">_xll.CP($A337,25)/$B337</f>
        <v>0</v>
      </c>
      <c r="F337" s="8" t="e" cm="1">
        <f t="array" ref="F337">IF(_xll.DE(A337)&gt;0,_xll.MW(A337)/(602.2*_xll.DE(A337)),"")/$B337</f>
        <v>#VALUE!</v>
      </c>
      <c r="H337" s="4" t="s">
        <v>1993</v>
      </c>
      <c r="I337" s="1" t="e" cm="1">
        <f t="array" ref="I337">_xll.H($H337,25)/$B337</f>
        <v>#VALUE!</v>
      </c>
      <c r="J337" s="1" t="e" cm="1">
        <f t="array" ref="J337">_xll.S($H337,25)/$B337</f>
        <v>#VALUE!</v>
      </c>
      <c r="K337" s="1" t="e" cm="1">
        <f t="array" ref="K337">_xll.CP($H337,25)/$B337</f>
        <v>#VALUE!</v>
      </c>
      <c r="L337" s="8" t="e" cm="1">
        <f t="array" ref="L337">IF(_xll.DE(H337)&gt;0,_xll.MW(H337)/(602.2*_xll.DE(H337)),"")/$B337</f>
        <v>#VALUE!</v>
      </c>
      <c r="N337" s="1" t="str">
        <f t="shared" si="45"/>
        <v/>
      </c>
      <c r="O337" s="1" t="str">
        <f t="shared" si="46"/>
        <v/>
      </c>
      <c r="P337" s="4" t="str">
        <f t="shared" si="49"/>
        <v>CaH2*H2O</v>
      </c>
      <c r="Q337" s="1" t="str">
        <f t="shared" si="47"/>
        <v/>
      </c>
      <c r="R337" s="1" t="str">
        <f t="shared" si="48"/>
        <v/>
      </c>
      <c r="T337" s="1" t="str">
        <f t="shared" si="50"/>
        <v/>
      </c>
      <c r="U337" s="1" t="str">
        <f t="shared" si="51"/>
        <v/>
      </c>
      <c r="W337" s="8" t="str">
        <f t="shared" si="52"/>
        <v/>
      </c>
      <c r="X337" s="8" t="str">
        <f t="shared" si="53"/>
        <v/>
      </c>
    </row>
    <row r="338" spans="1:24">
      <c r="A338" s="4" t="s">
        <v>157</v>
      </c>
      <c r="B338" s="4">
        <v>1</v>
      </c>
      <c r="C338" s="1" cm="1">
        <f t="array" ref="C338">_xll.H($A338,25)/$B338</f>
        <v>-1093.7000004882814</v>
      </c>
      <c r="D338" s="1" cm="1">
        <f t="array" ref="D338">_xll.S($A338,25)/$B338</f>
        <v>125.50000125122071</v>
      </c>
      <c r="E338" s="1" cm="1">
        <f t="array" ref="E338">_xll.CP($A338,25)/$B338</f>
        <v>0</v>
      </c>
      <c r="F338" s="8" t="e" cm="1">
        <f t="array" ref="F338">IF(_xll.DE(A338)&gt;0,_xll.MW(A338)/(602.2*_xll.DE(A338)),"")/$B338</f>
        <v>#VALUE!</v>
      </c>
      <c r="H338" s="4" t="s">
        <v>1791</v>
      </c>
      <c r="I338" s="1" t="e" cm="1">
        <f t="array" ref="I338">_xll.H($H338,25)/$B338</f>
        <v>#VALUE!</v>
      </c>
      <c r="J338" s="1" t="e" cm="1">
        <f t="array" ref="J338">_xll.S($H338,25)/$B338</f>
        <v>#VALUE!</v>
      </c>
      <c r="K338" s="1" t="e" cm="1">
        <f t="array" ref="K338">_xll.CP($H338,25)/$B338</f>
        <v>#VALUE!</v>
      </c>
      <c r="L338" s="8" t="e" cm="1">
        <f t="array" ref="L338">IF(_xll.DE(H338)&gt;0,_xll.MW(H338)/(602.2*_xll.DE(H338)),"")/$B338</f>
        <v>#VALUE!</v>
      </c>
      <c r="N338" s="1" t="str">
        <f t="shared" si="45"/>
        <v/>
      </c>
      <c r="O338" s="1" t="str">
        <f t="shared" si="46"/>
        <v/>
      </c>
      <c r="P338" s="4" t="str">
        <f t="shared" si="49"/>
        <v>PaOH2</v>
      </c>
      <c r="Q338" s="1" t="str">
        <f t="shared" si="47"/>
        <v/>
      </c>
      <c r="R338" s="1" t="str">
        <f t="shared" si="48"/>
        <v/>
      </c>
      <c r="T338" s="1" t="str">
        <f t="shared" si="50"/>
        <v/>
      </c>
      <c r="U338" s="1" t="str">
        <f t="shared" si="51"/>
        <v/>
      </c>
      <c r="W338" s="8" t="str">
        <f t="shared" si="52"/>
        <v/>
      </c>
      <c r="X338" s="8" t="str">
        <f t="shared" si="53"/>
        <v/>
      </c>
    </row>
    <row r="339" spans="1:24">
      <c r="A339" s="4" t="s">
        <v>0</v>
      </c>
      <c r="B339" s="4">
        <v>1</v>
      </c>
      <c r="C339" s="1" cm="1">
        <f t="array" ref="C339">_xll.H($A339,25)/$B339</f>
        <v>-1082.8190212402344</v>
      </c>
      <c r="D339" s="1" cm="1">
        <f t="array" ref="D339">_xll.S($A339,25)/$B339</f>
        <v>61.375098617553711</v>
      </c>
      <c r="E339" s="1" cm="1">
        <f t="array" ref="E339">_xll.CP($A339,25)/$B339</f>
        <v>0</v>
      </c>
      <c r="F339" s="8" t="e" cm="1">
        <f t="array" ref="F339">IF(_xll.DE(A339)&gt;0,_xll.MW(A339)/(602.2*_xll.DE(A339)),"")/$B339</f>
        <v>#VALUE!</v>
      </c>
      <c r="H339" s="4" t="s">
        <v>1994</v>
      </c>
      <c r="I339" s="1" t="e" cm="1">
        <f t="array" ref="I339">_xll.H($H339,25)/$B339</f>
        <v>#VALUE!</v>
      </c>
      <c r="J339" s="1" t="e" cm="1">
        <f t="array" ref="J339">_xll.S($H339,25)/$B339</f>
        <v>#VALUE!</v>
      </c>
      <c r="K339" s="1" t="e" cm="1">
        <f t="array" ref="K339">_xll.CP($H339,25)/$B339</f>
        <v>#VALUE!</v>
      </c>
      <c r="L339" s="8" t="e" cm="1">
        <f t="array" ref="L339">IF(_xll.DE(H339)&gt;0,_xll.MW(H339)/(602.2*_xll.DE(H339)),"")/$B339</f>
        <v>#VALUE!</v>
      </c>
      <c r="N339" s="1" t="str">
        <f t="shared" si="45"/>
        <v/>
      </c>
      <c r="O339" s="1" t="str">
        <f t="shared" si="46"/>
        <v/>
      </c>
      <c r="P339" s="4" t="str">
        <f t="shared" si="49"/>
        <v>ZrOH2</v>
      </c>
      <c r="Q339" s="1" t="str">
        <f t="shared" si="47"/>
        <v/>
      </c>
      <c r="R339" s="1" t="str">
        <f t="shared" si="48"/>
        <v/>
      </c>
      <c r="T339" s="1" t="str">
        <f t="shared" si="50"/>
        <v/>
      </c>
      <c r="U339" s="1" t="str">
        <f t="shared" si="51"/>
        <v/>
      </c>
      <c r="W339" s="8" t="str">
        <f t="shared" si="52"/>
        <v/>
      </c>
      <c r="X339" s="8" t="str">
        <f t="shared" si="53"/>
        <v/>
      </c>
    </row>
    <row r="340" spans="1:24">
      <c r="A340" s="4" t="s">
        <v>412</v>
      </c>
      <c r="B340" s="4">
        <v>1</v>
      </c>
      <c r="C340" s="1" cm="1">
        <f t="array" ref="C340">_xll.H($A340,25)/$B340</f>
        <v>-1081.9820424804689</v>
      </c>
      <c r="D340" s="1" cm="1">
        <f t="array" ref="D340">_xll.S($A340,25)/$B340</f>
        <v>385.93630084228516</v>
      </c>
      <c r="E340" s="1" cm="1">
        <f t="array" ref="E340">_xll.CP($A340,25)/$B340</f>
        <v>0</v>
      </c>
      <c r="F340" s="8" t="e" cm="1">
        <f t="array" ref="F340">IF(_xll.DE(A340)&gt;0,_xll.MW(A340)/(602.2*_xll.DE(A340)),"")/$B340</f>
        <v>#VALUE!</v>
      </c>
      <c r="H340" s="4" t="s">
        <v>1995</v>
      </c>
      <c r="I340" s="1" t="e" cm="1">
        <f t="array" ref="I340">_xll.H($H340,25)/$B340</f>
        <v>#VALUE!</v>
      </c>
      <c r="J340" s="1" t="e" cm="1">
        <f t="array" ref="J340">_xll.S($H340,25)/$B340</f>
        <v>#VALUE!</v>
      </c>
      <c r="K340" s="1" t="e" cm="1">
        <f t="array" ref="K340">_xll.CP($H340,25)/$B340</f>
        <v>#VALUE!</v>
      </c>
      <c r="L340" s="8" t="e" cm="1">
        <f t="array" ref="L340">IF(_xll.DE(H340)&gt;0,_xll.MW(H340)/(602.2*_xll.DE(H340)),"")/$B340</f>
        <v>#VALUE!</v>
      </c>
      <c r="N340" s="1" t="str">
        <f t="shared" si="45"/>
        <v/>
      </c>
      <c r="O340" s="1" t="str">
        <f t="shared" si="46"/>
        <v/>
      </c>
      <c r="P340" s="4" t="str">
        <f t="shared" si="49"/>
        <v>ZnH2*6NH3</v>
      </c>
      <c r="Q340" s="1" t="str">
        <f t="shared" si="47"/>
        <v/>
      </c>
      <c r="R340" s="1" t="str">
        <f t="shared" si="48"/>
        <v/>
      </c>
      <c r="T340" s="1" t="str">
        <f t="shared" si="50"/>
        <v/>
      </c>
      <c r="U340" s="1" t="str">
        <f t="shared" si="51"/>
        <v/>
      </c>
      <c r="W340" s="8" t="str">
        <f t="shared" si="52"/>
        <v/>
      </c>
      <c r="X340" s="8" t="str">
        <f t="shared" si="53"/>
        <v/>
      </c>
    </row>
    <row r="341" spans="1:24">
      <c r="A341" s="4" t="s">
        <v>379</v>
      </c>
      <c r="B341" s="4">
        <v>1</v>
      </c>
      <c r="C341" s="1" cm="1">
        <f t="array" ref="C341">_xll.H($A341,25)/$B341</f>
        <v>-1048.0920638427735</v>
      </c>
      <c r="D341" s="1" cm="1">
        <f t="array" ref="D341">_xll.S($A341,25)/$B341</f>
        <v>275.37830169677733</v>
      </c>
      <c r="E341" s="1" cm="1">
        <f t="array" ref="E341">_xll.CP($A341,25)/$B341</f>
        <v>0</v>
      </c>
      <c r="F341" s="8" t="e" cm="1">
        <f t="array" ref="F341">IF(_xll.DE(A341)&gt;0,_xll.MW(A341)/(602.2*_xll.DE(A341)),"")/$B341</f>
        <v>#VALUE!</v>
      </c>
      <c r="H341" s="4" t="s">
        <v>1996</v>
      </c>
      <c r="I341" s="1" t="e" cm="1">
        <f t="array" ref="I341">_xll.H($H341,25)/$B341</f>
        <v>#VALUE!</v>
      </c>
      <c r="J341" s="1" t="e" cm="1">
        <f t="array" ref="J341">_xll.S($H341,25)/$B341</f>
        <v>#VALUE!</v>
      </c>
      <c r="K341" s="1" t="e" cm="1">
        <f t="array" ref="K341">_xll.CP($H341,25)/$B341</f>
        <v>#VALUE!</v>
      </c>
      <c r="L341" s="8" t="e" cm="1">
        <f t="array" ref="L341">IF(_xll.DE(H341)&gt;0,_xll.MW(H341)/(602.2*_xll.DE(H341)),"")/$B341</f>
        <v>#VALUE!</v>
      </c>
      <c r="N341" s="1" t="str">
        <f t="shared" si="45"/>
        <v/>
      </c>
      <c r="O341" s="1" t="str">
        <f t="shared" si="46"/>
        <v/>
      </c>
      <c r="P341" s="4" t="str">
        <f t="shared" si="49"/>
        <v>CdH2*6NH3</v>
      </c>
      <c r="Q341" s="1" t="str">
        <f t="shared" si="47"/>
        <v/>
      </c>
      <c r="R341" s="1" t="str">
        <f t="shared" si="48"/>
        <v/>
      </c>
      <c r="T341" s="1" t="str">
        <f t="shared" si="50"/>
        <v/>
      </c>
      <c r="U341" s="1" t="str">
        <f t="shared" si="51"/>
        <v/>
      </c>
      <c r="W341" s="8" t="str">
        <f t="shared" si="52"/>
        <v/>
      </c>
      <c r="X341" s="8" t="str">
        <f t="shared" si="53"/>
        <v/>
      </c>
    </row>
    <row r="342" spans="1:24">
      <c r="A342" s="4" t="s">
        <v>38</v>
      </c>
      <c r="B342" s="4">
        <v>1</v>
      </c>
      <c r="C342" s="1" cm="1">
        <f t="array" ref="C342">_xll.H($A342,25)/$B342</f>
        <v>-1029.2640638427736</v>
      </c>
      <c r="D342" s="1" cm="1">
        <f t="array" ref="D342">_xll.S($A342,25)/$B342</f>
        <v>259.40798403930665</v>
      </c>
      <c r="E342" s="1" cm="1">
        <f t="array" ref="E342">_xll.CP($A342,25)/$B342</f>
        <v>0</v>
      </c>
      <c r="F342" s="8" t="e" cm="1">
        <f t="array" ref="F342">IF(_xll.DE(A342)&gt;0,_xll.MW(A342)/(602.2*_xll.DE(A342)),"")/$B342</f>
        <v>#VALUE!</v>
      </c>
      <c r="H342" s="4" t="s">
        <v>1997</v>
      </c>
      <c r="I342" s="1" t="e" cm="1">
        <f t="array" ref="I342">_xll.H($H342,25)/$B342</f>
        <v>#VALUE!</v>
      </c>
      <c r="J342" s="1" t="e" cm="1">
        <f t="array" ref="J342">_xll.S($H342,25)/$B342</f>
        <v>#VALUE!</v>
      </c>
      <c r="K342" s="1" t="e" cm="1">
        <f t="array" ref="K342">_xll.CP($H342,25)/$B342</f>
        <v>#VALUE!</v>
      </c>
      <c r="L342" s="8" t="e" cm="1">
        <f t="array" ref="L342">IF(_xll.DE(H342)&gt;0,_xll.MW(H342)/(602.2*_xll.DE(H342)),"")/$B342</f>
        <v>#VALUE!</v>
      </c>
      <c r="N342" s="1" t="str">
        <f t="shared" si="45"/>
        <v/>
      </c>
      <c r="O342" s="1" t="str">
        <f t="shared" si="46"/>
        <v/>
      </c>
      <c r="P342" s="4" t="str">
        <f t="shared" si="49"/>
        <v>NpH5</v>
      </c>
      <c r="Q342" s="1" t="str">
        <f t="shared" si="47"/>
        <v/>
      </c>
      <c r="R342" s="1" t="str">
        <f t="shared" si="48"/>
        <v/>
      </c>
      <c r="T342" s="1" t="str">
        <f t="shared" si="50"/>
        <v/>
      </c>
      <c r="U342" s="1" t="str">
        <f t="shared" si="51"/>
        <v/>
      </c>
      <c r="W342" s="8" t="str">
        <f t="shared" si="52"/>
        <v/>
      </c>
      <c r="X342" s="8" t="str">
        <f t="shared" si="53"/>
        <v/>
      </c>
    </row>
    <row r="343" spans="1:24">
      <c r="A343" s="1" t="s">
        <v>248</v>
      </c>
      <c r="B343" s="4">
        <v>1</v>
      </c>
      <c r="C343" s="1" cm="1">
        <f t="array" ref="C343">_xll.H($A343,25)/$B343</f>
        <v>-1028.8000545654297</v>
      </c>
      <c r="D343" s="1" cm="1">
        <f t="array" ref="D343">_xll.S($A343,25)/$B343</f>
        <v>180.00000726318359</v>
      </c>
      <c r="E343" s="1" cm="1">
        <f t="array" ref="E343">_xll.CP($A343,25)/$B343</f>
        <v>0</v>
      </c>
      <c r="F343" s="8" t="e" cm="1">
        <f t="array" ref="F343">IF(_xll.DE(A343)&gt;0,_xll.MW(A343)/(602.2*_xll.DE(A343)),"")/$B343</f>
        <v>#VALUE!</v>
      </c>
      <c r="H343" s="1" t="s">
        <v>1998</v>
      </c>
      <c r="I343" s="1" t="e" cm="1">
        <f t="array" ref="I343">_xll.H($H343,25)/$B343</f>
        <v>#VALUE!</v>
      </c>
      <c r="J343" s="1" t="e" cm="1">
        <f t="array" ref="J343">_xll.S($H343,25)/$B343</f>
        <v>#VALUE!</v>
      </c>
      <c r="K343" s="1" t="e" cm="1">
        <f t="array" ref="K343">_xll.CP($H343,25)/$B343</f>
        <v>#VALUE!</v>
      </c>
      <c r="L343" s="8" t="e" cm="1">
        <f t="array" ref="L343">IF(_xll.DE(H343)&gt;0,_xll.MW(H343)/(602.2*_xll.DE(H343)),"")/$B343</f>
        <v>#VALUE!</v>
      </c>
      <c r="N343" s="1" t="str">
        <f t="shared" si="45"/>
        <v/>
      </c>
      <c r="O343" s="1" t="str">
        <f t="shared" si="46"/>
        <v/>
      </c>
      <c r="P343" s="4" t="str">
        <f t="shared" si="49"/>
        <v>MoO2H2*H2O</v>
      </c>
      <c r="Q343" s="1" t="str">
        <f t="shared" si="47"/>
        <v/>
      </c>
      <c r="R343" s="1" t="str">
        <f t="shared" si="48"/>
        <v/>
      </c>
      <c r="T343" s="1" t="str">
        <f t="shared" si="50"/>
        <v/>
      </c>
      <c r="U343" s="1" t="str">
        <f t="shared" si="51"/>
        <v/>
      </c>
      <c r="W343" s="8" t="str">
        <f t="shared" si="52"/>
        <v/>
      </c>
      <c r="X343" s="8" t="str">
        <f t="shared" si="53"/>
        <v/>
      </c>
    </row>
    <row r="344" spans="1:24">
      <c r="A344" s="4" t="s">
        <v>89</v>
      </c>
      <c r="B344" s="4">
        <v>1</v>
      </c>
      <c r="C344" s="1" cm="1">
        <f t="array" ref="C344">_xll.H($A344,25)/$B344</f>
        <v>-1023.4059786376954</v>
      </c>
      <c r="D344" s="1" cm="1">
        <f t="array" ref="D344">_xll.S($A344,25)/$B344</f>
        <v>110.03919680786133</v>
      </c>
      <c r="E344" s="1" cm="1">
        <f t="array" ref="E344">_xll.CP($A344,25)/$B344</f>
        <v>0</v>
      </c>
      <c r="F344" s="8" t="e" cm="1">
        <f t="array" ref="F344">IF(_xll.DE(A344)&gt;0,_xll.MW(A344)/(602.2*_xll.DE(A344)),"")/$B344</f>
        <v>#VALUE!</v>
      </c>
      <c r="H344" s="4" t="s">
        <v>1999</v>
      </c>
      <c r="I344" s="1" t="e" cm="1">
        <f t="array" ref="I344">_xll.H($H344,25)/$B344</f>
        <v>#VALUE!</v>
      </c>
      <c r="J344" s="1" t="e" cm="1">
        <f t="array" ref="J344">_xll.S($H344,25)/$B344</f>
        <v>#VALUE!</v>
      </c>
      <c r="K344" s="1" t="e" cm="1">
        <f t="array" ref="K344">_xll.CP($H344,25)/$B344</f>
        <v>#VALUE!</v>
      </c>
      <c r="L344" s="8" t="e" cm="1">
        <f t="array" ref="L344">IF(_xll.DE(H344)&gt;0,_xll.MW(H344)/(602.2*_xll.DE(H344)),"")/$B344</f>
        <v>#VALUE!</v>
      </c>
      <c r="N344" s="1" t="str">
        <f t="shared" si="45"/>
        <v/>
      </c>
      <c r="O344" s="1" t="str">
        <f t="shared" si="46"/>
        <v/>
      </c>
      <c r="P344" s="4" t="str">
        <f t="shared" si="49"/>
        <v>BaFH</v>
      </c>
      <c r="Q344" s="1" t="str">
        <f t="shared" si="47"/>
        <v/>
      </c>
      <c r="R344" s="1" t="str">
        <f t="shared" si="48"/>
        <v/>
      </c>
      <c r="T344" s="1" t="str">
        <f t="shared" si="50"/>
        <v/>
      </c>
      <c r="U344" s="1" t="str">
        <f t="shared" si="51"/>
        <v/>
      </c>
      <c r="W344" s="8" t="str">
        <f t="shared" si="52"/>
        <v/>
      </c>
      <c r="X344" s="8" t="str">
        <f t="shared" si="53"/>
        <v/>
      </c>
    </row>
    <row r="345" spans="1:24">
      <c r="A345" s="4" t="s">
        <v>247</v>
      </c>
      <c r="B345" s="4">
        <v>1</v>
      </c>
      <c r="C345" s="1" cm="1">
        <f t="array" ref="C345">_xll.H($A345,25)/$B345</f>
        <v>-1011.6909573974609</v>
      </c>
      <c r="D345" s="1" cm="1">
        <f t="array" ref="D345">_xll.S($A345,25)/$B345</f>
        <v>97.487196807861338</v>
      </c>
      <c r="E345" s="1" cm="1">
        <f t="array" ref="E345">_xll.CP($A345,25)/$B345</f>
        <v>0</v>
      </c>
      <c r="F345" s="8" t="e" cm="1">
        <f t="array" ref="F345">IF(_xll.DE(A345)&gt;0,_xll.MW(A345)/(602.2*_xll.DE(A345)),"")/$B345</f>
        <v>#VALUE!</v>
      </c>
      <c r="H345" s="4" t="s">
        <v>2000</v>
      </c>
      <c r="I345" s="1" t="e" cm="1">
        <f t="array" ref="I345">_xll.H($H345,25)/$B345</f>
        <v>#VALUE!</v>
      </c>
      <c r="J345" s="1" t="e" cm="1">
        <f t="array" ref="J345">_xll.S($H345,25)/$B345</f>
        <v>#VALUE!</v>
      </c>
      <c r="K345" s="1" t="e" cm="1">
        <f t="array" ref="K345">_xll.CP($H345,25)/$B345</f>
        <v>#VALUE!</v>
      </c>
      <c r="L345" s="8" t="e" cm="1">
        <f t="array" ref="L345">IF(_xll.DE(H345)&gt;0,_xll.MW(H345)/(602.2*_xll.DE(H345)),"")/$B345</f>
        <v>#VALUE!</v>
      </c>
      <c r="N345" s="1" t="str">
        <f t="shared" si="45"/>
        <v/>
      </c>
      <c r="O345" s="1" t="str">
        <f t="shared" si="46"/>
        <v/>
      </c>
      <c r="P345" s="4" t="str">
        <f t="shared" si="49"/>
        <v>SrHF</v>
      </c>
      <c r="Q345" s="1" t="str">
        <f t="shared" si="47"/>
        <v/>
      </c>
      <c r="R345" s="1" t="str">
        <f t="shared" si="48"/>
        <v/>
      </c>
      <c r="T345" s="1" t="str">
        <f t="shared" si="50"/>
        <v/>
      </c>
      <c r="U345" s="1" t="str">
        <f t="shared" si="51"/>
        <v/>
      </c>
      <c r="W345" s="8" t="str">
        <f t="shared" si="52"/>
        <v/>
      </c>
      <c r="X345" s="8" t="str">
        <f t="shared" si="53"/>
        <v/>
      </c>
    </row>
    <row r="346" spans="1:24">
      <c r="A346" s="4" t="s">
        <v>390</v>
      </c>
      <c r="B346" s="4">
        <v>1</v>
      </c>
      <c r="C346" s="1" cm="1">
        <f t="array" ref="C346">_xll.H($A346,25)/$B346</f>
        <v>-1009.5990212402344</v>
      </c>
      <c r="D346" s="1" cm="1">
        <f t="array" ref="D346">_xll.S($A346,25)/$B346</f>
        <v>89.956000000000003</v>
      </c>
      <c r="E346" s="1" cm="1">
        <f t="array" ref="E346">_xll.CP($A346,25)/$B346</f>
        <v>0</v>
      </c>
      <c r="F346" s="8" t="e" cm="1">
        <f t="array" ref="F346">IF(_xll.DE(A346)&gt;0,_xll.MW(A346)/(602.2*_xll.DE(A346)),"")/$B346</f>
        <v>#VALUE!</v>
      </c>
      <c r="H346" s="4" t="s">
        <v>2001</v>
      </c>
      <c r="I346" s="1" t="e" cm="1">
        <f t="array" ref="I346">_xll.H($H346,25)/$B346</f>
        <v>#VALUE!</v>
      </c>
      <c r="J346" s="1" t="e" cm="1">
        <f t="array" ref="J346">_xll.S($H346,25)/$B346</f>
        <v>#VALUE!</v>
      </c>
      <c r="K346" s="1" t="e" cm="1">
        <f t="array" ref="K346">_xll.CP($H346,25)/$B346</f>
        <v>#VALUE!</v>
      </c>
      <c r="L346" s="8" t="e" cm="1">
        <f t="array" ref="L346">IF(_xll.DE(H346)&gt;0,_xll.MW(H346)/(602.2*_xll.DE(H346)),"")/$B346</f>
        <v>#VALUE!</v>
      </c>
      <c r="N346" s="1" t="str">
        <f t="shared" si="45"/>
        <v/>
      </c>
      <c r="O346" s="1" t="str">
        <f t="shared" si="46"/>
        <v/>
      </c>
      <c r="P346" s="4" t="str">
        <f t="shared" si="49"/>
        <v>CeHO</v>
      </c>
      <c r="Q346" s="1" t="str">
        <f t="shared" si="47"/>
        <v/>
      </c>
      <c r="R346" s="1" t="str">
        <f t="shared" si="48"/>
        <v/>
      </c>
      <c r="T346" s="1" t="str">
        <f t="shared" si="50"/>
        <v/>
      </c>
      <c r="U346" s="1" t="str">
        <f t="shared" si="51"/>
        <v/>
      </c>
      <c r="W346" s="8" t="str">
        <f t="shared" si="52"/>
        <v/>
      </c>
      <c r="X346" s="8" t="str">
        <f t="shared" si="53"/>
        <v/>
      </c>
    </row>
    <row r="347" spans="1:24">
      <c r="A347" s="4" t="s">
        <v>107</v>
      </c>
      <c r="B347" s="4">
        <v>1</v>
      </c>
      <c r="C347" s="1" cm="1">
        <f t="array" ref="C347">_xll.H($A347,25)/$B347</f>
        <v>-1003.5410443115235</v>
      </c>
      <c r="D347" s="1" cm="1">
        <f t="array" ref="D347">_xll.S($A347,25)/$B347</f>
        <v>194.13760638427735</v>
      </c>
      <c r="E347" s="1" cm="1">
        <f t="array" ref="E347">_xll.CP($A347,25)/$B347</f>
        <v>0</v>
      </c>
      <c r="F347" s="8" t="e" cm="1">
        <f t="array" ref="F347">IF(_xll.DE(A347)&gt;0,_xll.MW(A347)/(602.2*_xll.DE(A347)),"")/$B347</f>
        <v>#VALUE!</v>
      </c>
      <c r="H347" s="4" t="s">
        <v>2002</v>
      </c>
      <c r="I347" s="1" t="e" cm="1">
        <f t="array" ref="I347">_xll.H($H347,25)/$B347</f>
        <v>#VALUE!</v>
      </c>
      <c r="J347" s="1" t="e" cm="1">
        <f t="array" ref="J347">_xll.S($H347,25)/$B347</f>
        <v>#VALUE!</v>
      </c>
      <c r="K347" s="1" t="e" cm="1">
        <f t="array" ref="K347">_xll.CP($H347,25)/$B347</f>
        <v>#VALUE!</v>
      </c>
      <c r="L347" s="8" t="e" cm="1">
        <f t="array" ref="L347">IF(_xll.DE(H347)&gt;0,_xll.MW(H347)/(602.2*_xll.DE(H347)),"")/$B347</f>
        <v>#VALUE!</v>
      </c>
      <c r="N347" s="1" t="str">
        <f t="shared" si="45"/>
        <v/>
      </c>
      <c r="O347" s="1" t="str">
        <f t="shared" si="46"/>
        <v/>
      </c>
      <c r="P347" s="4" t="str">
        <f t="shared" si="49"/>
        <v>CrH2*2H2O</v>
      </c>
      <c r="Q347" s="1" t="str">
        <f t="shared" si="47"/>
        <v/>
      </c>
      <c r="R347" s="1" t="str">
        <f t="shared" si="48"/>
        <v/>
      </c>
      <c r="T347" s="1" t="str">
        <f t="shared" si="50"/>
        <v/>
      </c>
      <c r="U347" s="1" t="str">
        <f t="shared" si="51"/>
        <v/>
      </c>
      <c r="W347" s="8" t="str">
        <f t="shared" si="52"/>
        <v/>
      </c>
      <c r="X347" s="8" t="str">
        <f t="shared" si="53"/>
        <v/>
      </c>
    </row>
    <row r="348" spans="1:24">
      <c r="A348" s="4" t="s">
        <v>223</v>
      </c>
      <c r="B348" s="4">
        <v>1</v>
      </c>
      <c r="C348" s="1" cm="1">
        <f t="array" ref="C348">_xll.H($A348,25)/$B348</f>
        <v>-998.72085107421879</v>
      </c>
      <c r="D348" s="1" cm="1">
        <f t="array" ref="D348">_xll.S($A348,25)/$B348</f>
        <v>75.311999999999998</v>
      </c>
      <c r="E348" s="1" cm="1">
        <f t="array" ref="E348">_xll.CP($A348,25)/$B348</f>
        <v>0</v>
      </c>
      <c r="F348" s="8" t="e" cm="1">
        <f t="array" ref="F348">IF(_xll.DE(A348)&gt;0,_xll.MW(A348)/(602.2*_xll.DE(A348)),"")/$B348</f>
        <v>#VALUE!</v>
      </c>
      <c r="H348" s="4" t="s">
        <v>2003</v>
      </c>
      <c r="I348" s="1" t="e" cm="1">
        <f t="array" ref="I348">_xll.H($H348,25)/$B348</f>
        <v>#VALUE!</v>
      </c>
      <c r="J348" s="1" t="e" cm="1">
        <f t="array" ref="J348">_xll.S($H348,25)/$B348</f>
        <v>#VALUE!</v>
      </c>
      <c r="K348" s="1" t="e" cm="1">
        <f t="array" ref="K348">_xll.CP($H348,25)/$B348</f>
        <v>#VALUE!</v>
      </c>
      <c r="L348" s="8" t="e" cm="1">
        <f t="array" ref="L348">IF(_xll.DE(H348)&gt;0,_xll.MW(H348)/(602.2*_xll.DE(H348)),"")/$B348</f>
        <v>#VALUE!</v>
      </c>
      <c r="N348" s="1" t="str">
        <f t="shared" si="45"/>
        <v/>
      </c>
      <c r="O348" s="1" t="str">
        <f t="shared" si="46"/>
        <v/>
      </c>
      <c r="P348" s="4" t="str">
        <f t="shared" si="49"/>
        <v>YOH</v>
      </c>
      <c r="Q348" s="1" t="str">
        <f t="shared" si="47"/>
        <v/>
      </c>
      <c r="R348" s="1" t="str">
        <f t="shared" si="48"/>
        <v/>
      </c>
      <c r="T348" s="1" t="str">
        <f t="shared" si="50"/>
        <v/>
      </c>
      <c r="U348" s="1" t="str">
        <f t="shared" si="51"/>
        <v/>
      </c>
      <c r="W348" s="8" t="str">
        <f t="shared" si="52"/>
        <v/>
      </c>
      <c r="X348" s="8" t="str">
        <f t="shared" si="53"/>
        <v/>
      </c>
    </row>
    <row r="349" spans="1:24">
      <c r="A349" s="1" t="s">
        <v>2</v>
      </c>
      <c r="B349" s="4">
        <v>1</v>
      </c>
      <c r="C349" s="1" cm="1">
        <f t="array" ref="C349">_xll.H($A349,25)/$B349</f>
        <v>-991.00002526855474</v>
      </c>
      <c r="D349" s="1" cm="1">
        <f t="array" ref="D349">_xll.S($A349,25)/$B349</f>
        <v>100.416</v>
      </c>
      <c r="E349" s="1" cm="1">
        <f t="array" ref="E349">_xll.CP($A349,25)/$B349</f>
        <v>0</v>
      </c>
      <c r="F349" s="8" t="e" cm="1">
        <f t="array" ref="F349">IF(_xll.DE(A349)&gt;0,_xll.MW(A349)/(602.2*_xll.DE(A349)),"")/$B349</f>
        <v>#VALUE!</v>
      </c>
      <c r="H349" s="1" t="s">
        <v>2004</v>
      </c>
      <c r="I349" s="1" t="e" cm="1">
        <f t="array" ref="I349">_xll.H($H349,25)/$B349</f>
        <v>#VALUE!</v>
      </c>
      <c r="J349" s="1" t="e" cm="1">
        <f t="array" ref="J349">_xll.S($H349,25)/$B349</f>
        <v>#VALUE!</v>
      </c>
      <c r="K349" s="1" t="e" cm="1">
        <f t="array" ref="K349">_xll.CP($H349,25)/$B349</f>
        <v>#VALUE!</v>
      </c>
      <c r="L349" s="8" t="e" cm="1">
        <f t="array" ref="L349">IF(_xll.DE(H349)&gt;0,_xll.MW(H349)/(602.2*_xll.DE(H349)),"")/$B349</f>
        <v>#VALUE!</v>
      </c>
      <c r="N349" s="1" t="str">
        <f t="shared" si="45"/>
        <v/>
      </c>
      <c r="O349" s="1" t="str">
        <f t="shared" si="46"/>
        <v/>
      </c>
      <c r="P349" s="4" t="str">
        <f t="shared" si="49"/>
        <v>TmOH</v>
      </c>
      <c r="Q349" s="1" t="str">
        <f t="shared" si="47"/>
        <v/>
      </c>
      <c r="R349" s="1" t="str">
        <f t="shared" si="48"/>
        <v/>
      </c>
      <c r="T349" s="1" t="str">
        <f t="shared" si="50"/>
        <v/>
      </c>
      <c r="U349" s="1" t="str">
        <f t="shared" si="51"/>
        <v/>
      </c>
      <c r="W349" s="8" t="str">
        <f t="shared" si="52"/>
        <v/>
      </c>
      <c r="X349" s="8" t="str">
        <f t="shared" si="53"/>
        <v/>
      </c>
    </row>
    <row r="350" spans="1:24">
      <c r="A350" s="4" t="s">
        <v>83</v>
      </c>
      <c r="B350" s="4">
        <v>1</v>
      </c>
      <c r="C350" s="1" cm="1">
        <f t="array" ref="C350">_xll.H($A350,25)/$B350</f>
        <v>-990.3527872314454</v>
      </c>
      <c r="D350" s="1" cm="1">
        <f t="array" ref="D350">_xll.S($A350,25)/$B350</f>
        <v>104.60000000000001</v>
      </c>
      <c r="E350" s="1" cm="1">
        <f t="array" ref="E350">_xll.CP($A350,25)/$B350</f>
        <v>0</v>
      </c>
      <c r="F350" s="8" t="e" cm="1">
        <f t="array" ref="F350">IF(_xll.DE(A350)&gt;0,_xll.MW(A350)/(602.2*_xll.DE(A350)),"")/$B350</f>
        <v>#VALUE!</v>
      </c>
      <c r="H350" s="4" t="s">
        <v>2005</v>
      </c>
      <c r="I350" s="1" t="e" cm="1">
        <f t="array" ref="I350">_xll.H($H350,25)/$B350</f>
        <v>#VALUE!</v>
      </c>
      <c r="J350" s="1" t="e" cm="1">
        <f t="array" ref="J350">_xll.S($H350,25)/$B350</f>
        <v>#VALUE!</v>
      </c>
      <c r="K350" s="1" t="e" cm="1">
        <f t="array" ref="K350">_xll.CP($H350,25)/$B350</f>
        <v>#VALUE!</v>
      </c>
      <c r="L350" s="8" t="e" cm="1">
        <f t="array" ref="L350">IF(_xll.DE(H350)&gt;0,_xll.MW(H350)/(602.2*_xll.DE(H350)),"")/$B350</f>
        <v>#VALUE!</v>
      </c>
      <c r="N350" s="1" t="str">
        <f t="shared" si="45"/>
        <v/>
      </c>
      <c r="O350" s="1" t="str">
        <f t="shared" si="46"/>
        <v/>
      </c>
      <c r="P350" s="4" t="str">
        <f t="shared" si="49"/>
        <v>ErOH</v>
      </c>
      <c r="Q350" s="1" t="str">
        <f t="shared" si="47"/>
        <v/>
      </c>
      <c r="R350" s="1" t="str">
        <f t="shared" si="48"/>
        <v/>
      </c>
      <c r="T350" s="1" t="str">
        <f t="shared" si="50"/>
        <v/>
      </c>
      <c r="U350" s="1" t="str">
        <f t="shared" si="51"/>
        <v/>
      </c>
      <c r="W350" s="8" t="str">
        <f t="shared" si="52"/>
        <v/>
      </c>
      <c r="X350" s="8" t="str">
        <f t="shared" si="53"/>
        <v/>
      </c>
    </row>
    <row r="351" spans="1:24">
      <c r="A351" s="4" t="s">
        <v>46</v>
      </c>
      <c r="B351" s="4">
        <v>1</v>
      </c>
      <c r="C351" s="1" cm="1">
        <f t="array" ref="C351">_xll.H($A351,25)/$B351</f>
        <v>-987.2000395507813</v>
      </c>
      <c r="D351" s="1" cm="1">
        <f t="array" ref="D351">_xll.S($A351,25)/$B351</f>
        <v>79.496000000000009</v>
      </c>
      <c r="E351" s="1" cm="1">
        <f t="array" ref="E351">_xll.CP($A351,25)/$B351</f>
        <v>0</v>
      </c>
      <c r="F351" s="8" t="e" cm="1">
        <f t="array" ref="F351">IF(_xll.DE(A351)&gt;0,_xll.MW(A351)/(602.2*_xll.DE(A351)),"")/$B351</f>
        <v>#VALUE!</v>
      </c>
      <c r="H351" s="4" t="s">
        <v>2006</v>
      </c>
      <c r="I351" s="1" t="e" cm="1">
        <f t="array" ref="I351">_xll.H($H351,25)/$B351</f>
        <v>#VALUE!</v>
      </c>
      <c r="J351" s="1" t="e" cm="1">
        <f t="array" ref="J351">_xll.S($H351,25)/$B351</f>
        <v>#VALUE!</v>
      </c>
      <c r="K351" s="1" t="e" cm="1">
        <f t="array" ref="K351">_xll.CP($H351,25)/$B351</f>
        <v>#VALUE!</v>
      </c>
      <c r="L351" s="8" t="e" cm="1">
        <f t="array" ref="L351">IF(_xll.DE(H351)&gt;0,_xll.MW(H351)/(602.2*_xll.DE(H351)),"")/$B351</f>
        <v>#VALUE!</v>
      </c>
      <c r="N351" s="1" t="str">
        <f t="shared" si="45"/>
        <v/>
      </c>
      <c r="O351" s="1" t="str">
        <f t="shared" si="46"/>
        <v/>
      </c>
      <c r="P351" s="4" t="str">
        <f t="shared" si="49"/>
        <v>LuOH</v>
      </c>
      <c r="Q351" s="1" t="str">
        <f t="shared" si="47"/>
        <v/>
      </c>
      <c r="R351" s="1" t="str">
        <f t="shared" si="48"/>
        <v/>
      </c>
      <c r="T351" s="1" t="str">
        <f t="shared" si="50"/>
        <v/>
      </c>
      <c r="U351" s="1" t="str">
        <f t="shared" si="51"/>
        <v/>
      </c>
      <c r="W351" s="8" t="str">
        <f t="shared" si="52"/>
        <v/>
      </c>
      <c r="X351" s="8" t="str">
        <f t="shared" si="53"/>
        <v/>
      </c>
    </row>
    <row r="352" spans="1:24">
      <c r="A352" s="4" t="s">
        <v>242</v>
      </c>
      <c r="B352" s="4">
        <v>1</v>
      </c>
      <c r="C352" s="1" cm="1">
        <f t="array" ref="C352">_xll.H($A352,25)/$B352</f>
        <v>-985.00001757812504</v>
      </c>
      <c r="D352" s="1" cm="1">
        <f t="array" ref="D352">_xll.S($A352,25)/$B352</f>
        <v>100.416</v>
      </c>
      <c r="E352" s="1" cm="1">
        <f t="array" ref="E352">_xll.CP($A352,25)/$B352</f>
        <v>0</v>
      </c>
      <c r="F352" s="8" t="e" cm="1">
        <f t="array" ref="F352">IF(_xll.DE(A352)&gt;0,_xll.MW(A352)/(602.2*_xll.DE(A352)),"")/$B352</f>
        <v>#VALUE!</v>
      </c>
      <c r="H352" s="4" t="s">
        <v>2007</v>
      </c>
      <c r="I352" s="1" t="e" cm="1">
        <f t="array" ref="I352">_xll.H($H352,25)/$B352</f>
        <v>#VALUE!</v>
      </c>
      <c r="J352" s="1" t="e" cm="1">
        <f t="array" ref="J352">_xll.S($H352,25)/$B352</f>
        <v>#VALUE!</v>
      </c>
      <c r="K352" s="1" t="e" cm="1">
        <f t="array" ref="K352">_xll.CP($H352,25)/$B352</f>
        <v>#VALUE!</v>
      </c>
      <c r="L352" s="8" t="e" cm="1">
        <f t="array" ref="L352">IF(_xll.DE(H352)&gt;0,_xll.MW(H352)/(602.2*_xll.DE(H352)),"")/$B352</f>
        <v>#VALUE!</v>
      </c>
      <c r="N352" s="1" t="str">
        <f t="shared" si="45"/>
        <v/>
      </c>
      <c r="O352" s="1" t="str">
        <f t="shared" si="46"/>
        <v/>
      </c>
      <c r="P352" s="4" t="str">
        <f t="shared" si="49"/>
        <v>TbOH</v>
      </c>
      <c r="Q352" s="1" t="str">
        <f t="shared" si="47"/>
        <v/>
      </c>
      <c r="R352" s="1" t="str">
        <f t="shared" si="48"/>
        <v/>
      </c>
      <c r="T352" s="1" t="str">
        <f t="shared" si="50"/>
        <v/>
      </c>
      <c r="U352" s="1" t="str">
        <f t="shared" si="51"/>
        <v/>
      </c>
      <c r="W352" s="8" t="str">
        <f t="shared" si="52"/>
        <v/>
      </c>
      <c r="X352" s="8" t="str">
        <f t="shared" si="53"/>
        <v/>
      </c>
    </row>
    <row r="353" spans="1:24">
      <c r="A353" s="4" t="s">
        <v>68</v>
      </c>
      <c r="B353" s="4">
        <v>1</v>
      </c>
      <c r="C353" s="1" cm="1">
        <f t="array" ref="C353">_xll.H($A353,25)/$B353</f>
        <v>-984.49514892578134</v>
      </c>
      <c r="D353" s="1" cm="1">
        <f t="array" ref="D353">_xll.S($A353,25)/$B353</f>
        <v>100.416</v>
      </c>
      <c r="E353" s="1" cm="1">
        <f t="array" ref="E353">_xll.CP($A353,25)/$B353</f>
        <v>0</v>
      </c>
      <c r="F353" s="8" t="e" cm="1">
        <f t="array" ref="F353">IF(_xll.DE(A353)&gt;0,_xll.MW(A353)/(602.2*_xll.DE(A353)),"")/$B353</f>
        <v>#VALUE!</v>
      </c>
      <c r="H353" s="4" t="s">
        <v>2008</v>
      </c>
      <c r="I353" s="1" t="e" cm="1">
        <f t="array" ref="I353">_xll.H($H353,25)/$B353</f>
        <v>#VALUE!</v>
      </c>
      <c r="J353" s="1" t="e" cm="1">
        <f t="array" ref="J353">_xll.S($H353,25)/$B353</f>
        <v>#VALUE!</v>
      </c>
      <c r="K353" s="1" t="e" cm="1">
        <f t="array" ref="K353">_xll.CP($H353,25)/$B353</f>
        <v>#VALUE!</v>
      </c>
      <c r="L353" s="8" t="e" cm="1">
        <f t="array" ref="L353">IF(_xll.DE(H353)&gt;0,_xll.MW(H353)/(602.2*_xll.DE(H353)),"")/$B353</f>
        <v>#VALUE!</v>
      </c>
      <c r="N353" s="1" t="str">
        <f t="shared" si="45"/>
        <v/>
      </c>
      <c r="O353" s="1" t="str">
        <f t="shared" si="46"/>
        <v/>
      </c>
      <c r="P353" s="4" t="str">
        <f t="shared" si="49"/>
        <v>DyOH</v>
      </c>
      <c r="Q353" s="1" t="str">
        <f t="shared" si="47"/>
        <v/>
      </c>
      <c r="R353" s="1" t="str">
        <f t="shared" si="48"/>
        <v/>
      </c>
      <c r="T353" s="1" t="str">
        <f t="shared" si="50"/>
        <v/>
      </c>
      <c r="U353" s="1" t="str">
        <f t="shared" si="51"/>
        <v/>
      </c>
      <c r="W353" s="8" t="str">
        <f t="shared" si="52"/>
        <v/>
      </c>
      <c r="X353" s="8" t="str">
        <f t="shared" si="53"/>
        <v/>
      </c>
    </row>
    <row r="354" spans="1:24">
      <c r="A354" s="4" t="s">
        <v>62</v>
      </c>
      <c r="B354" s="4">
        <v>1</v>
      </c>
      <c r="C354" s="1" cm="1">
        <f t="array" ref="C354">_xll.H($A354,25)/$B354</f>
        <v>-977.79995727539063</v>
      </c>
      <c r="D354" s="1" cm="1">
        <f t="array" ref="D354">_xll.S($A354,25)/$B354</f>
        <v>-1360.5999499511722</v>
      </c>
      <c r="E354" s="1" cm="1">
        <f t="array" ref="E354">_xll.CP($A354,25)/$B354</f>
        <v>0</v>
      </c>
      <c r="F354" s="8" t="e" cm="1">
        <f t="array" ref="F354">IF(_xll.DE(A354)&gt;0,_xll.MW(A354)/(602.2*_xll.DE(A354)),"")/$B354</f>
        <v>#VALUE!</v>
      </c>
      <c r="H354" s="4" t="s">
        <v>1933</v>
      </c>
      <c r="I354" s="1" t="e" cm="1">
        <f t="array" ref="I354">_xll.H($H354,25)/$B354</f>
        <v>#VALUE!</v>
      </c>
      <c r="J354" s="1" t="e" cm="1">
        <f t="array" ref="J354">_xll.S($H354,25)/$B354</f>
        <v>#VALUE!</v>
      </c>
      <c r="K354" s="1" t="e" cm="1">
        <f t="array" ref="K354">_xll.CP($H354,25)/$B354</f>
        <v>#VALUE!</v>
      </c>
      <c r="L354" s="8" t="e" cm="1">
        <f t="array" ref="L354">IF(_xll.DE(H354)&gt;0,_xll.MW(H354)/(602.2*_xll.DE(H354)),"")/$B354</f>
        <v>#VALUE!</v>
      </c>
      <c r="N354" s="1" t="str">
        <f t="shared" si="45"/>
        <v/>
      </c>
      <c r="O354" s="1" t="str">
        <f t="shared" si="46"/>
        <v/>
      </c>
      <c r="P354" s="4" t="str">
        <f t="shared" si="49"/>
        <v>Co(NH3)5*H*H2</v>
      </c>
      <c r="Q354" s="1" t="str">
        <f t="shared" si="47"/>
        <v/>
      </c>
      <c r="R354" s="1" t="str">
        <f t="shared" si="48"/>
        <v/>
      </c>
      <c r="T354" s="1" t="str">
        <f t="shared" si="50"/>
        <v/>
      </c>
      <c r="U354" s="1" t="str">
        <f t="shared" si="51"/>
        <v/>
      </c>
      <c r="W354" s="8" t="str">
        <f t="shared" si="52"/>
        <v/>
      </c>
      <c r="X354" s="8" t="str">
        <f t="shared" si="53"/>
        <v/>
      </c>
    </row>
    <row r="355" spans="1:24">
      <c r="A355" s="4" t="s">
        <v>179</v>
      </c>
      <c r="B355" s="4">
        <v>1</v>
      </c>
      <c r="C355" s="1" cm="1">
        <f t="array" ref="C355">_xll.H($A355,25)/$B355</f>
        <v>-974.87200000000007</v>
      </c>
      <c r="D355" s="1" cm="1">
        <f t="array" ref="D355">_xll.S($A355,25)/$B355</f>
        <v>146.44</v>
      </c>
      <c r="E355" s="1" cm="1">
        <f t="array" ref="E355">_xll.CP($A355,25)/$B355</f>
        <v>0</v>
      </c>
      <c r="F355" s="8" t="e" cm="1">
        <f t="array" ref="F355">IF(_xll.DE(A355)&gt;0,_xll.MW(A355)/(602.2*_xll.DE(A355)),"")/$B355</f>
        <v>#VALUE!</v>
      </c>
      <c r="H355" s="4" t="s">
        <v>2009</v>
      </c>
      <c r="I355" s="1" t="e" cm="1">
        <f t="array" ref="I355">_xll.H($H355,25)/$B355</f>
        <v>#VALUE!</v>
      </c>
      <c r="J355" s="1" t="e" cm="1">
        <f t="array" ref="J355">_xll.S($H355,25)/$B355</f>
        <v>#VALUE!</v>
      </c>
      <c r="K355" s="1" t="e" cm="1">
        <f t="array" ref="K355">_xll.CP($H355,25)/$B355</f>
        <v>#VALUE!</v>
      </c>
      <c r="L355" s="8" t="e" cm="1">
        <f t="array" ref="L355">IF(_xll.DE(H355)&gt;0,_xll.MW(H355)/(602.2*_xll.DE(H355)),"")/$B355</f>
        <v>#VALUE!</v>
      </c>
      <c r="N355" s="1" t="str">
        <f t="shared" si="45"/>
        <v/>
      </c>
      <c r="O355" s="1" t="str">
        <f t="shared" si="46"/>
        <v/>
      </c>
      <c r="P355" s="4" t="str">
        <f t="shared" si="49"/>
        <v>DyH3(B)</v>
      </c>
      <c r="Q355" s="1" t="str">
        <f t="shared" si="47"/>
        <v/>
      </c>
      <c r="R355" s="1" t="str">
        <f t="shared" si="48"/>
        <v/>
      </c>
      <c r="T355" s="1" t="str">
        <f t="shared" si="50"/>
        <v/>
      </c>
      <c r="U355" s="1" t="str">
        <f t="shared" si="51"/>
        <v/>
      </c>
      <c r="W355" s="8" t="str">
        <f t="shared" si="52"/>
        <v/>
      </c>
      <c r="X355" s="8" t="str">
        <f t="shared" si="53"/>
        <v/>
      </c>
    </row>
    <row r="356" spans="1:24">
      <c r="A356" s="4" t="s">
        <v>170</v>
      </c>
      <c r="B356" s="4">
        <v>1</v>
      </c>
      <c r="C356" s="1" cm="1">
        <f t="array" ref="C356">_xll.H($A356,25)/$B356</f>
        <v>-974.03521276855474</v>
      </c>
      <c r="D356" s="1" cm="1">
        <f t="array" ref="D356">_xll.S($A356,25)/$B356</f>
        <v>147.27678723144533</v>
      </c>
      <c r="E356" s="1" cm="1">
        <f t="array" ref="E356">_xll.CP($A356,25)/$B356</f>
        <v>0</v>
      </c>
      <c r="F356" s="8" t="e" cm="1">
        <f t="array" ref="F356">IF(_xll.DE(A356)&gt;0,_xll.MW(A356)/(602.2*_xll.DE(A356)),"")/$B356</f>
        <v>#VALUE!</v>
      </c>
      <c r="H356" s="4" t="s">
        <v>2010</v>
      </c>
      <c r="I356" s="1" t="e" cm="1">
        <f t="array" ref="I356">_xll.H($H356,25)/$B356</f>
        <v>#VALUE!</v>
      </c>
      <c r="J356" s="1" t="e" cm="1">
        <f t="array" ref="J356">_xll.S($H356,25)/$B356</f>
        <v>#VALUE!</v>
      </c>
      <c r="K356" s="1" t="e" cm="1">
        <f t="array" ref="K356">_xll.CP($H356,25)/$B356</f>
        <v>#VALUE!</v>
      </c>
      <c r="L356" s="8" t="e" cm="1">
        <f t="array" ref="L356">IF(_xll.DE(H356)&gt;0,_xll.MW(H356)/(602.2*_xll.DE(H356)),"")/$B356</f>
        <v>#VALUE!</v>
      </c>
      <c r="N356" s="1" t="str">
        <f t="shared" si="45"/>
        <v/>
      </c>
      <c r="O356" s="1" t="str">
        <f t="shared" si="46"/>
        <v/>
      </c>
      <c r="P356" s="4" t="str">
        <f t="shared" si="49"/>
        <v>HoH3(Y)</v>
      </c>
      <c r="Q356" s="1" t="str">
        <f t="shared" si="47"/>
        <v/>
      </c>
      <c r="R356" s="1" t="str">
        <f t="shared" si="48"/>
        <v/>
      </c>
      <c r="T356" s="1" t="str">
        <f t="shared" si="50"/>
        <v/>
      </c>
      <c r="U356" s="1" t="str">
        <f t="shared" si="51"/>
        <v/>
      </c>
      <c r="W356" s="8" t="str">
        <f t="shared" si="52"/>
        <v/>
      </c>
      <c r="X356" s="8" t="str">
        <f t="shared" si="53"/>
        <v/>
      </c>
    </row>
    <row r="357" spans="1:24">
      <c r="A357" s="4" t="s">
        <v>411</v>
      </c>
      <c r="B357" s="4">
        <v>1</v>
      </c>
      <c r="C357" s="1" cm="1">
        <f t="array" ref="C357">_xll.H($A357,25)/$B357</f>
        <v>-967.75921276855468</v>
      </c>
      <c r="D357" s="1" cm="1">
        <f t="array" ref="D357">_xll.S($A357,25)/$B357</f>
        <v>251.04000000000002</v>
      </c>
      <c r="E357" s="1" cm="1">
        <f t="array" ref="E357">_xll.CP($A357,25)/$B357</f>
        <v>0</v>
      </c>
      <c r="F357" s="8" t="e" cm="1">
        <f t="array" ref="F357">IF(_xll.DE(A357)&gt;0,_xll.MW(A357)/(602.2*_xll.DE(A357)),"")/$B357</f>
        <v>#VALUE!</v>
      </c>
      <c r="H357" s="4" t="s">
        <v>2011</v>
      </c>
      <c r="I357" s="1" t="e" cm="1">
        <f t="array" ref="I357">_xll.H($H357,25)/$B357</f>
        <v>#VALUE!</v>
      </c>
      <c r="J357" s="1" t="e" cm="1">
        <f t="array" ref="J357">_xll.S($H357,25)/$B357</f>
        <v>#VALUE!</v>
      </c>
      <c r="K357" s="1" t="e" cm="1">
        <f t="array" ref="K357">_xll.CP($H357,25)/$B357</f>
        <v>#VALUE!</v>
      </c>
      <c r="L357" s="8" t="e" cm="1">
        <f t="array" ref="L357">IF(_xll.DE(H357)&gt;0,_xll.MW(H357)/(602.2*_xll.DE(H357)),"")/$B357</f>
        <v>#VALUE!</v>
      </c>
      <c r="N357" s="1" t="str">
        <f t="shared" si="45"/>
        <v/>
      </c>
      <c r="O357" s="1" t="str">
        <f t="shared" si="46"/>
        <v/>
      </c>
      <c r="P357" s="4" t="str">
        <f t="shared" si="49"/>
        <v>UH3H</v>
      </c>
      <c r="Q357" s="1" t="str">
        <f t="shared" si="47"/>
        <v/>
      </c>
      <c r="R357" s="1" t="str">
        <f t="shared" si="48"/>
        <v/>
      </c>
      <c r="T357" s="1" t="str">
        <f t="shared" si="50"/>
        <v/>
      </c>
      <c r="U357" s="1" t="str">
        <f t="shared" si="51"/>
        <v/>
      </c>
      <c r="W357" s="8" t="str">
        <f t="shared" si="52"/>
        <v/>
      </c>
      <c r="X357" s="8" t="str">
        <f t="shared" si="53"/>
        <v/>
      </c>
    </row>
    <row r="358" spans="1:24">
      <c r="A358" s="1" t="s">
        <v>209</v>
      </c>
      <c r="B358" s="4">
        <v>1</v>
      </c>
      <c r="C358" s="1" cm="1">
        <f t="array" ref="C358">_xll.H($A358,25)/$B358</f>
        <v>-967.29999169921882</v>
      </c>
      <c r="D358" s="1" cm="1">
        <f t="array" ref="D358">_xll.S($A358,25)/$B358</f>
        <v>213.39999261474611</v>
      </c>
      <c r="E358" s="1" cm="1">
        <f t="array" ref="E358">_xll.CP($A358,25)/$B358</f>
        <v>0</v>
      </c>
      <c r="F358" s="8" t="e" cm="1">
        <f t="array" ref="F358">IF(_xll.DE(A358)&gt;0,_xll.MW(A358)/(602.2*_xll.DE(A358)),"")/$B358</f>
        <v>#VALUE!</v>
      </c>
      <c r="H358" s="1" t="s">
        <v>2012</v>
      </c>
      <c r="I358" s="1" t="e" cm="1">
        <f t="array" ref="I358">_xll.H($H358,25)/$B358</f>
        <v>#VALUE!</v>
      </c>
      <c r="J358" s="1" t="e" cm="1">
        <f t="array" ref="J358">_xll.S($H358,25)/$B358</f>
        <v>#VALUE!</v>
      </c>
      <c r="K358" s="1" t="e" cm="1">
        <f t="array" ref="K358">_xll.CP($H358,25)/$B358</f>
        <v>#VALUE!</v>
      </c>
      <c r="L358" s="8" t="e" cm="1">
        <f t="array" ref="L358">IF(_xll.DE(H358)&gt;0,_xll.MW(H358)/(602.2*_xll.DE(H358)),"")/$B358</f>
        <v>#VALUE!</v>
      </c>
      <c r="N358" s="1" t="str">
        <f t="shared" si="45"/>
        <v/>
      </c>
      <c r="O358" s="1" t="str">
        <f t="shared" si="46"/>
        <v/>
      </c>
      <c r="P358" s="4" t="str">
        <f t="shared" si="49"/>
        <v>UHH3</v>
      </c>
      <c r="Q358" s="1" t="str">
        <f t="shared" si="47"/>
        <v/>
      </c>
      <c r="R358" s="1" t="str">
        <f t="shared" si="48"/>
        <v/>
      </c>
      <c r="T358" s="1" t="str">
        <f t="shared" si="50"/>
        <v/>
      </c>
      <c r="U358" s="1" t="str">
        <f t="shared" si="51"/>
        <v/>
      </c>
      <c r="W358" s="8" t="str">
        <f t="shared" si="52"/>
        <v/>
      </c>
      <c r="X358" s="8" t="str">
        <f t="shared" si="53"/>
        <v/>
      </c>
    </row>
    <row r="359" spans="1:24">
      <c r="A359" s="4" t="s">
        <v>80</v>
      </c>
      <c r="B359" s="4">
        <v>1</v>
      </c>
      <c r="C359" s="1" cm="1">
        <f t="array" ref="C359">_xll.H($A359,25)/$B359</f>
        <v>-966.33666809082035</v>
      </c>
      <c r="D359" s="1" cm="1">
        <f t="array" ref="D359">_xll.S($A359,25)/$B359</f>
        <v>144.34800000000001</v>
      </c>
      <c r="E359" s="1" cm="1">
        <f t="array" ref="E359">_xll.CP($A359,25)/$B359</f>
        <v>0</v>
      </c>
      <c r="F359" s="8" t="e" cm="1">
        <f t="array" ref="F359">IF(_xll.DE(A359)&gt;0,_xll.MW(A359)/(602.2*_xll.DE(A359)),"")/$B359</f>
        <v>#VALUE!</v>
      </c>
      <c r="H359" s="4" t="s">
        <v>2013</v>
      </c>
      <c r="I359" s="1" t="e" cm="1">
        <f t="array" ref="I359">_xll.H($H359,25)/$B359</f>
        <v>#VALUE!</v>
      </c>
      <c r="J359" s="1" t="e" cm="1">
        <f t="array" ref="J359">_xll.S($H359,25)/$B359</f>
        <v>#VALUE!</v>
      </c>
      <c r="K359" s="1" t="e" cm="1">
        <f t="array" ref="K359">_xll.CP($H359,25)/$B359</f>
        <v>#VALUE!</v>
      </c>
      <c r="L359" s="8" t="e" cm="1">
        <f t="array" ref="L359">IF(_xll.DE(H359)&gt;0,_xll.MW(H359)/(602.2*_xll.DE(H359)),"")/$B359</f>
        <v>#VALUE!</v>
      </c>
      <c r="N359" s="1" t="str">
        <f t="shared" si="45"/>
        <v/>
      </c>
      <c r="O359" s="1" t="str">
        <f t="shared" si="46"/>
        <v/>
      </c>
      <c r="P359" s="4" t="str">
        <f t="shared" si="49"/>
        <v>CsMnH3</v>
      </c>
      <c r="Q359" s="1" t="str">
        <f t="shared" si="47"/>
        <v/>
      </c>
      <c r="R359" s="1" t="str">
        <f t="shared" si="48"/>
        <v/>
      </c>
      <c r="T359" s="1" t="str">
        <f t="shared" si="50"/>
        <v/>
      </c>
      <c r="U359" s="1" t="str">
        <f t="shared" si="51"/>
        <v/>
      </c>
      <c r="W359" s="8" t="str">
        <f t="shared" si="52"/>
        <v/>
      </c>
      <c r="X359" s="8" t="str">
        <f t="shared" si="53"/>
        <v/>
      </c>
    </row>
    <row r="360" spans="1:24">
      <c r="A360" s="1" t="s">
        <v>59</v>
      </c>
      <c r="B360" s="4">
        <v>1</v>
      </c>
      <c r="C360" s="1" cm="1">
        <f t="array" ref="C360">_xll.H($A360,25)/$B360</f>
        <v>-963.20000878906251</v>
      </c>
      <c r="D360" s="1" cm="1">
        <f t="array" ref="D360">_xll.S($A360,25)/$B360</f>
        <v>104.99999891662597</v>
      </c>
      <c r="E360" s="1" cm="1">
        <f t="array" ref="E360">_xll.CP($A360,25)/$B360</f>
        <v>0</v>
      </c>
      <c r="F360" s="8" t="e" cm="1">
        <f t="array" ref="F360">IF(_xll.DE(A360)&gt;0,_xll.MW(A360)/(602.2*_xll.DE(A360)),"")/$B360</f>
        <v>#VALUE!</v>
      </c>
      <c r="H360" s="1" t="s">
        <v>2014</v>
      </c>
      <c r="I360" s="1" t="e" cm="1">
        <f t="array" ref="I360">_xll.H($H360,25)/$B360</f>
        <v>#VALUE!</v>
      </c>
      <c r="J360" s="1" t="e" cm="1">
        <f t="array" ref="J360">_xll.S($H360,25)/$B360</f>
        <v>#VALUE!</v>
      </c>
      <c r="K360" s="1" t="e" cm="1">
        <f t="array" ref="K360">_xll.CP($H360,25)/$B360</f>
        <v>#VALUE!</v>
      </c>
      <c r="L360" s="8" t="e" cm="1">
        <f t="array" ref="L360">IF(_xll.DE(H360)&gt;0,_xll.MW(H360)/(602.2*_xll.DE(H360)),"")/$B360</f>
        <v>#VALUE!</v>
      </c>
      <c r="N360" s="1" t="str">
        <f t="shared" si="45"/>
        <v/>
      </c>
      <c r="O360" s="1" t="str">
        <f t="shared" si="46"/>
        <v/>
      </c>
      <c r="P360" s="4" t="str">
        <f t="shared" si="49"/>
        <v>CmOH</v>
      </c>
      <c r="Q360" s="1" t="str">
        <f t="shared" si="47"/>
        <v/>
      </c>
      <c r="R360" s="1" t="str">
        <f t="shared" si="48"/>
        <v/>
      </c>
      <c r="T360" s="1" t="str">
        <f t="shared" si="50"/>
        <v/>
      </c>
      <c r="U360" s="1" t="str">
        <f t="shared" si="51"/>
        <v/>
      </c>
      <c r="W360" s="8" t="str">
        <f t="shared" si="52"/>
        <v/>
      </c>
      <c r="X360" s="8" t="str">
        <f t="shared" si="53"/>
        <v/>
      </c>
    </row>
    <row r="361" spans="1:24">
      <c r="A361" s="4" t="s">
        <v>207</v>
      </c>
      <c r="B361" s="4">
        <v>1</v>
      </c>
      <c r="C361" s="1" cm="1">
        <f t="array" ref="C361">_xll.H($A361,25)/$B361</f>
        <v>-962.00002001953123</v>
      </c>
      <c r="D361" s="1" cm="1">
        <f t="array" ref="D361">_xll.S($A361,25)/$B361</f>
        <v>87.864000000000004</v>
      </c>
      <c r="E361" s="1" cm="1">
        <f t="array" ref="E361">_xll.CP($A361,25)/$B361</f>
        <v>0</v>
      </c>
      <c r="F361" s="8" t="e" cm="1">
        <f t="array" ref="F361">IF(_xll.DE(A361)&gt;0,_xll.MW(A361)/(602.2*_xll.DE(A361)),"")/$B361</f>
        <v>#VALUE!</v>
      </c>
      <c r="H361" s="4" t="s">
        <v>2015</v>
      </c>
      <c r="I361" s="1" t="e" cm="1">
        <f t="array" ref="I361">_xll.H($H361,25)/$B361</f>
        <v>#VALUE!</v>
      </c>
      <c r="J361" s="1" t="e" cm="1">
        <f t="array" ref="J361">_xll.S($H361,25)/$B361</f>
        <v>#VALUE!</v>
      </c>
      <c r="K361" s="1" t="e" cm="1">
        <f t="array" ref="K361">_xll.CP($H361,25)/$B361</f>
        <v>#VALUE!</v>
      </c>
      <c r="L361" s="8" t="e" cm="1">
        <f t="array" ref="L361">IF(_xll.DE(H361)&gt;0,_xll.MW(H361)/(602.2*_xll.DE(H361)),"")/$B361</f>
        <v>#VALUE!</v>
      </c>
      <c r="N361" s="1" t="str">
        <f t="shared" si="45"/>
        <v/>
      </c>
      <c r="O361" s="1" t="str">
        <f t="shared" si="46"/>
        <v/>
      </c>
      <c r="P361" s="4" t="str">
        <f t="shared" si="49"/>
        <v>YbOH</v>
      </c>
      <c r="Q361" s="1" t="str">
        <f t="shared" si="47"/>
        <v/>
      </c>
      <c r="R361" s="1" t="str">
        <f t="shared" si="48"/>
        <v/>
      </c>
      <c r="T361" s="1" t="str">
        <f t="shared" si="50"/>
        <v/>
      </c>
      <c r="U361" s="1" t="str">
        <f t="shared" si="51"/>
        <v/>
      </c>
      <c r="W361" s="8" t="str">
        <f t="shared" si="52"/>
        <v/>
      </c>
      <c r="X361" s="8" t="str">
        <f t="shared" si="53"/>
        <v/>
      </c>
    </row>
    <row r="362" spans="1:24">
      <c r="A362" s="4" t="s">
        <v>175</v>
      </c>
      <c r="B362" s="4">
        <v>1</v>
      </c>
      <c r="C362" s="1" cm="1">
        <f t="array" ref="C362">_xll.H($A362,25)/$B362</f>
        <v>-958.42891064453124</v>
      </c>
      <c r="D362" s="1" cm="1">
        <f t="array" ref="D362">_xll.S($A362,25)/$B362</f>
        <v>146.85839361572266</v>
      </c>
      <c r="E362" s="1" cm="1">
        <f t="array" ref="E362">_xll.CP($A362,25)/$B362</f>
        <v>0</v>
      </c>
      <c r="F362" s="8" t="e" cm="1">
        <f t="array" ref="F362">IF(_xll.DE(A362)&gt;0,_xll.MW(A362)/(602.2*_xll.DE(A362)),"")/$B362</f>
        <v>#VALUE!</v>
      </c>
      <c r="H362" s="4" t="s">
        <v>2016</v>
      </c>
      <c r="I362" s="1" t="e" cm="1">
        <f t="array" ref="I362">_xll.H($H362,25)/$B362</f>
        <v>#VALUE!</v>
      </c>
      <c r="J362" s="1" t="e" cm="1">
        <f t="array" ref="J362">_xll.S($H362,25)/$B362</f>
        <v>#VALUE!</v>
      </c>
      <c r="K362" s="1" t="e" cm="1">
        <f t="array" ref="K362">_xll.CP($H362,25)/$B362</f>
        <v>#VALUE!</v>
      </c>
      <c r="L362" s="8" t="e" cm="1">
        <f t="array" ref="L362">IF(_xll.DE(H362)&gt;0,_xll.MW(H362)/(602.2*_xll.DE(H362)),"")/$B362</f>
        <v>#VALUE!</v>
      </c>
      <c r="N362" s="1" t="str">
        <f t="shared" si="45"/>
        <v/>
      </c>
      <c r="O362" s="1" t="str">
        <f t="shared" si="46"/>
        <v/>
      </c>
      <c r="P362" s="4" t="str">
        <f t="shared" si="49"/>
        <v>DyH3(Y)</v>
      </c>
      <c r="Q362" s="1" t="str">
        <f t="shared" si="47"/>
        <v/>
      </c>
      <c r="R362" s="1" t="str">
        <f t="shared" si="48"/>
        <v/>
      </c>
      <c r="T362" s="1" t="str">
        <f t="shared" si="50"/>
        <v/>
      </c>
      <c r="U362" s="1" t="str">
        <f t="shared" si="51"/>
        <v/>
      </c>
      <c r="W362" s="8" t="str">
        <f t="shared" si="52"/>
        <v/>
      </c>
      <c r="X362" s="8" t="str">
        <f t="shared" si="53"/>
        <v/>
      </c>
    </row>
    <row r="363" spans="1:24">
      <c r="A363" s="1" t="s">
        <v>360</v>
      </c>
      <c r="B363" s="4">
        <v>1</v>
      </c>
      <c r="C363" s="1" cm="1">
        <f t="array" ref="C363">_xll.H($A363,25)/$B363</f>
        <v>-917.55121276855471</v>
      </c>
      <c r="D363" s="1" cm="1">
        <f t="array" ref="D363">_xll.S($A363,25)/$B363</f>
        <v>204.07880404663086</v>
      </c>
      <c r="E363" s="1" cm="1">
        <f t="array" ref="E363">_xll.CP($A363,25)/$B363</f>
        <v>0</v>
      </c>
      <c r="F363" s="8" t="e" cm="1">
        <f t="array" ref="F363">IF(_xll.DE(A363)&gt;0,_xll.MW(A363)/(602.2*_xll.DE(A363)),"")/$B363</f>
        <v>#VALUE!</v>
      </c>
      <c r="H363" s="1" t="s">
        <v>2017</v>
      </c>
      <c r="I363" s="1" t="e" cm="1">
        <f t="array" ref="I363">_xll.H($H363,25)/$B363</f>
        <v>#VALUE!</v>
      </c>
      <c r="J363" s="1" t="e" cm="1">
        <f t="array" ref="J363">_xll.S($H363,25)/$B363</f>
        <v>#VALUE!</v>
      </c>
      <c r="K363" s="1" t="e" cm="1">
        <f t="array" ref="K363">_xll.CP($H363,25)/$B363</f>
        <v>#VALUE!</v>
      </c>
      <c r="L363" s="8" t="e" cm="1">
        <f t="array" ref="L363">IF(_xll.DE(H363)&gt;0,_xll.MW(H363)/(602.2*_xll.DE(H363)),"")/$B363</f>
        <v>#VALUE!</v>
      </c>
      <c r="N363" s="1" t="str">
        <f t="shared" si="45"/>
        <v/>
      </c>
      <c r="O363" s="1" t="str">
        <f t="shared" si="46"/>
        <v/>
      </c>
      <c r="P363" s="4" t="str">
        <f t="shared" si="49"/>
        <v>CoH2*2H2O</v>
      </c>
      <c r="Q363" s="1" t="str">
        <f t="shared" si="47"/>
        <v/>
      </c>
      <c r="R363" s="1" t="str">
        <f t="shared" si="48"/>
        <v/>
      </c>
      <c r="T363" s="1" t="str">
        <f t="shared" si="50"/>
        <v/>
      </c>
      <c r="U363" s="1" t="str">
        <f t="shared" si="51"/>
        <v/>
      </c>
      <c r="W363" s="8" t="str">
        <f t="shared" si="52"/>
        <v/>
      </c>
      <c r="X363" s="8" t="str">
        <f t="shared" si="53"/>
        <v/>
      </c>
    </row>
    <row r="364" spans="1:24">
      <c r="A364" s="4" t="s">
        <v>410</v>
      </c>
      <c r="B364" s="4">
        <v>1</v>
      </c>
      <c r="C364" s="1" cm="1">
        <f t="array" ref="C364">_xll.H($A364,25)/$B364</f>
        <v>-907.928</v>
      </c>
      <c r="D364" s="1" cm="1">
        <f t="array" ref="D364">_xll.S($A364,25)/$B364</f>
        <v>241.41678723144531</v>
      </c>
      <c r="E364" s="1" cm="1">
        <f t="array" ref="E364">_xll.CP($A364,25)/$B364</f>
        <v>0</v>
      </c>
      <c r="F364" s="8" t="e" cm="1">
        <f t="array" ref="F364">IF(_xll.DE(A364)&gt;0,_xll.MW(A364)/(602.2*_xll.DE(A364)),"")/$B364</f>
        <v>#VALUE!</v>
      </c>
      <c r="H364" s="4" t="s">
        <v>2018</v>
      </c>
      <c r="I364" s="1" t="e" cm="1">
        <f t="array" ref="I364">_xll.H($H364,25)/$B364</f>
        <v>#VALUE!</v>
      </c>
      <c r="J364" s="1" t="e" cm="1">
        <f t="array" ref="J364">_xll.S($H364,25)/$B364</f>
        <v>#VALUE!</v>
      </c>
      <c r="K364" s="1" t="e" cm="1">
        <f t="array" ref="K364">_xll.CP($H364,25)/$B364</f>
        <v>#VALUE!</v>
      </c>
      <c r="L364" s="8" t="e" cm="1">
        <f t="array" ref="L364">IF(_xll.DE(H364)&gt;0,_xll.MW(H364)/(602.2*_xll.DE(H364)),"")/$B364</f>
        <v>#VALUE!</v>
      </c>
      <c r="N364" s="1" t="str">
        <f t="shared" si="45"/>
        <v/>
      </c>
      <c r="O364" s="1" t="str">
        <f t="shared" si="46"/>
        <v/>
      </c>
      <c r="P364" s="4" t="str">
        <f t="shared" si="49"/>
        <v>UH2H2</v>
      </c>
      <c r="Q364" s="1" t="str">
        <f t="shared" si="47"/>
        <v/>
      </c>
      <c r="R364" s="1" t="str">
        <f t="shared" si="48"/>
        <v/>
      </c>
      <c r="T364" s="1" t="str">
        <f t="shared" si="50"/>
        <v/>
      </c>
      <c r="U364" s="1" t="str">
        <f t="shared" si="51"/>
        <v/>
      </c>
      <c r="W364" s="8" t="str">
        <f t="shared" si="52"/>
        <v/>
      </c>
      <c r="X364" s="8" t="str">
        <f t="shared" si="53"/>
        <v/>
      </c>
    </row>
    <row r="365" spans="1:24">
      <c r="A365" s="1" t="s">
        <v>216</v>
      </c>
      <c r="B365" s="4">
        <v>1</v>
      </c>
      <c r="C365" s="1" cm="1">
        <f t="array" ref="C365">_xll.H($A365,25)/$B365</f>
        <v>-907.90003686523437</v>
      </c>
      <c r="D365" s="1" cm="1">
        <f t="array" ref="D365">_xll.S($A365,25)/$B365</f>
        <v>234.30000982666016</v>
      </c>
      <c r="E365" s="1" cm="1">
        <f t="array" ref="E365">_xll.CP($A365,25)/$B365</f>
        <v>0</v>
      </c>
      <c r="F365" s="8" t="e" cm="1">
        <f t="array" ref="F365">IF(_xll.DE(A365)&gt;0,_xll.MW(A365)/(602.2*_xll.DE(A365)),"")/$B365</f>
        <v>#VALUE!</v>
      </c>
      <c r="H365" s="1" t="s">
        <v>2018</v>
      </c>
      <c r="I365" s="1" t="e" cm="1">
        <f t="array" ref="I365">_xll.H($H365,25)/$B365</f>
        <v>#VALUE!</v>
      </c>
      <c r="J365" s="1" t="e" cm="1">
        <f t="array" ref="J365">_xll.S($H365,25)/$B365</f>
        <v>#VALUE!</v>
      </c>
      <c r="K365" s="1" t="e" cm="1">
        <f t="array" ref="K365">_xll.CP($H365,25)/$B365</f>
        <v>#VALUE!</v>
      </c>
      <c r="L365" s="8" t="e" cm="1">
        <f t="array" ref="L365">IF(_xll.DE(H365)&gt;0,_xll.MW(H365)/(602.2*_xll.DE(H365)),"")/$B365</f>
        <v>#VALUE!</v>
      </c>
      <c r="N365" s="1" t="str">
        <f t="shared" si="45"/>
        <v/>
      </c>
      <c r="O365" s="1" t="str">
        <f t="shared" si="46"/>
        <v/>
      </c>
      <c r="P365" s="4" t="str">
        <f t="shared" si="49"/>
        <v>UH2H2</v>
      </c>
      <c r="Q365" s="1" t="str">
        <f t="shared" si="47"/>
        <v/>
      </c>
      <c r="R365" s="1" t="str">
        <f t="shared" si="48"/>
        <v/>
      </c>
      <c r="T365" s="1" t="str">
        <f t="shared" si="50"/>
        <v/>
      </c>
      <c r="U365" s="1" t="str">
        <f t="shared" si="51"/>
        <v/>
      </c>
      <c r="W365" s="8" t="str">
        <f t="shared" si="52"/>
        <v/>
      </c>
      <c r="X365" s="8" t="str">
        <f t="shared" si="53"/>
        <v/>
      </c>
    </row>
    <row r="366" spans="1:24">
      <c r="A366" s="4" t="s">
        <v>210</v>
      </c>
      <c r="B366" s="4">
        <v>1</v>
      </c>
      <c r="C366" s="1" cm="1">
        <f t="array" ref="C366">_xll.H($A366,25)/$B366</f>
        <v>-898.29999902343752</v>
      </c>
      <c r="D366" s="1" cm="1">
        <f t="array" ref="D366">_xll.S($A366,25)/$B366</f>
        <v>213.39999261474611</v>
      </c>
      <c r="E366" s="1" cm="1">
        <f t="array" ref="E366">_xll.CP($A366,25)/$B366</f>
        <v>0</v>
      </c>
      <c r="F366" s="8" t="e" cm="1">
        <f t="array" ref="F366">IF(_xll.DE(A366)&gt;0,_xll.MW(A366)/(602.2*_xll.DE(A366)),"")/$B366</f>
        <v>#VALUE!</v>
      </c>
      <c r="H366" s="4" t="s">
        <v>2019</v>
      </c>
      <c r="I366" s="1" t="e" cm="1">
        <f t="array" ref="I366">_xll.H($H366,25)/$B366</f>
        <v>#VALUE!</v>
      </c>
      <c r="J366" s="1" t="e" cm="1">
        <f t="array" ref="J366">_xll.S($H366,25)/$B366</f>
        <v>#VALUE!</v>
      </c>
      <c r="K366" s="1" t="e" cm="1">
        <f t="array" ref="K366">_xll.CP($H366,25)/$B366</f>
        <v>#VALUE!</v>
      </c>
      <c r="L366" s="8" t="e" cm="1">
        <f t="array" ref="L366">IF(_xll.DE(H366)&gt;0,_xll.MW(H366)/(602.2*_xll.DE(H366)),"")/$B366</f>
        <v>#VALUE!</v>
      </c>
      <c r="N366" s="1" t="str">
        <f t="shared" si="45"/>
        <v/>
      </c>
      <c r="O366" s="1" t="str">
        <f t="shared" si="46"/>
        <v/>
      </c>
      <c r="P366" s="4" t="str">
        <f t="shared" si="49"/>
        <v>UH3I</v>
      </c>
      <c r="Q366" s="1" t="str">
        <f t="shared" si="47"/>
        <v/>
      </c>
      <c r="R366" s="1" t="str">
        <f t="shared" si="48"/>
        <v/>
      </c>
      <c r="T366" s="1" t="str">
        <f t="shared" si="50"/>
        <v/>
      </c>
      <c r="U366" s="1" t="str">
        <f t="shared" si="51"/>
        <v/>
      </c>
      <c r="W366" s="8" t="str">
        <f t="shared" si="52"/>
        <v/>
      </c>
      <c r="X366" s="8" t="str">
        <f t="shared" si="53"/>
        <v/>
      </c>
    </row>
    <row r="367" spans="1:24">
      <c r="A367" s="1" t="s">
        <v>12</v>
      </c>
      <c r="B367" s="4">
        <v>1</v>
      </c>
      <c r="C367" s="1" cm="1">
        <f t="array" ref="C367">_xll.H($A367,25)/$B367</f>
        <v>-852.30000390625003</v>
      </c>
      <c r="D367" s="1" cm="1">
        <f t="array" ref="D367">_xll.S($A367,25)/$B367</f>
        <v>238.50000244140625</v>
      </c>
      <c r="E367" s="1" cm="1">
        <f t="array" ref="E367">_xll.CP($A367,25)/$B367</f>
        <v>0</v>
      </c>
      <c r="F367" s="8" t="e" cm="1">
        <f t="array" ref="F367">IF(_xll.DE(A367)&gt;0,_xll.MW(A367)/(602.2*_xll.DE(A367)),"")/$B367</f>
        <v>#VALUE!</v>
      </c>
      <c r="H367" s="1" t="s">
        <v>2011</v>
      </c>
      <c r="I367" s="1" t="e" cm="1">
        <f t="array" ref="I367">_xll.H($H367,25)/$B367</f>
        <v>#VALUE!</v>
      </c>
      <c r="J367" s="1" t="e" cm="1">
        <f t="array" ref="J367">_xll.S($H367,25)/$B367</f>
        <v>#VALUE!</v>
      </c>
      <c r="K367" s="1" t="e" cm="1">
        <f t="array" ref="K367">_xll.CP($H367,25)/$B367</f>
        <v>#VALUE!</v>
      </c>
      <c r="L367" s="8" t="e" cm="1">
        <f t="array" ref="L367">IF(_xll.DE(H367)&gt;0,_xll.MW(H367)/(602.2*_xll.DE(H367)),"")/$B367</f>
        <v>#VALUE!</v>
      </c>
      <c r="N367" s="1" t="str">
        <f t="shared" si="45"/>
        <v/>
      </c>
      <c r="O367" s="1" t="str">
        <f t="shared" si="46"/>
        <v/>
      </c>
      <c r="P367" s="4" t="str">
        <f t="shared" si="49"/>
        <v>UH3H</v>
      </c>
      <c r="Q367" s="1" t="str">
        <f t="shared" si="47"/>
        <v/>
      </c>
      <c r="R367" s="1" t="str">
        <f t="shared" si="48"/>
        <v/>
      </c>
      <c r="T367" s="1" t="str">
        <f t="shared" si="50"/>
        <v/>
      </c>
      <c r="U367" s="1" t="str">
        <f t="shared" si="51"/>
        <v/>
      </c>
      <c r="W367" s="8" t="str">
        <f t="shared" si="52"/>
        <v/>
      </c>
      <c r="X367" s="8" t="str">
        <f t="shared" si="53"/>
        <v/>
      </c>
    </row>
    <row r="368" spans="1:24">
      <c r="A368" s="4" t="s">
        <v>409</v>
      </c>
      <c r="B368" s="4">
        <v>1</v>
      </c>
      <c r="C368" s="1" cm="1">
        <f t="array" ref="C368">_xll.H($A368,25)/$B368</f>
        <v>-851.8624255371094</v>
      </c>
      <c r="D368" s="1" cm="1">
        <f t="array" ref="D368">_xll.S($A368,25)/$B368</f>
        <v>251.04000000000002</v>
      </c>
      <c r="E368" s="1" cm="1">
        <f t="array" ref="E368">_xll.CP($A368,25)/$B368</f>
        <v>0</v>
      </c>
      <c r="F368" s="8" t="e" cm="1">
        <f t="array" ref="F368">IF(_xll.DE(A368)&gt;0,_xll.MW(A368)/(602.2*_xll.DE(A368)),"")/$B368</f>
        <v>#VALUE!</v>
      </c>
      <c r="H368" s="4" t="s">
        <v>2012</v>
      </c>
      <c r="I368" s="1" t="e" cm="1">
        <f t="array" ref="I368">_xll.H($H368,25)/$B368</f>
        <v>#VALUE!</v>
      </c>
      <c r="J368" s="1" t="e" cm="1">
        <f t="array" ref="J368">_xll.S($H368,25)/$B368</f>
        <v>#VALUE!</v>
      </c>
      <c r="K368" s="1" t="e" cm="1">
        <f t="array" ref="K368">_xll.CP($H368,25)/$B368</f>
        <v>#VALUE!</v>
      </c>
      <c r="L368" s="8" t="e" cm="1">
        <f t="array" ref="L368">IF(_xll.DE(H368)&gt;0,_xll.MW(H368)/(602.2*_xll.DE(H368)),"")/$B368</f>
        <v>#VALUE!</v>
      </c>
      <c r="N368" s="1" t="str">
        <f t="shared" si="45"/>
        <v/>
      </c>
      <c r="O368" s="1" t="str">
        <f t="shared" si="46"/>
        <v/>
      </c>
      <c r="P368" s="4" t="str">
        <f t="shared" si="49"/>
        <v>UHH3</v>
      </c>
      <c r="Q368" s="1" t="str">
        <f t="shared" si="47"/>
        <v/>
      </c>
      <c r="R368" s="1" t="str">
        <f t="shared" si="48"/>
        <v/>
      </c>
      <c r="T368" s="1" t="str">
        <f t="shared" si="50"/>
        <v/>
      </c>
      <c r="U368" s="1" t="str">
        <f t="shared" si="51"/>
        <v/>
      </c>
      <c r="W368" s="8" t="str">
        <f t="shared" si="52"/>
        <v/>
      </c>
      <c r="X368" s="8" t="str">
        <f t="shared" si="53"/>
        <v/>
      </c>
    </row>
    <row r="369" spans="1:24">
      <c r="A369" s="1" t="s">
        <v>4</v>
      </c>
      <c r="B369" s="4">
        <v>1</v>
      </c>
      <c r="C369" s="1" cm="1">
        <f t="array" ref="C369">_xll.H($A369,25)/$B369</f>
        <v>-812.0999970703125</v>
      </c>
      <c r="D369" s="1" cm="1">
        <f t="array" ref="D369">_xll.S($A369,25)/$B369</f>
        <v>175.6999889831543</v>
      </c>
      <c r="E369" s="1" cm="1">
        <f t="array" ref="E369">_xll.CP($A369,25)/$B369</f>
        <v>0</v>
      </c>
      <c r="F369" s="8" t="e" cm="1">
        <f t="array" ref="F369">IF(_xll.DE(A369)&gt;0,_xll.MW(A369)/(602.2*_xll.DE(A369)),"")/$B369</f>
        <v>#VALUE!</v>
      </c>
      <c r="H369" s="1" t="s">
        <v>2020</v>
      </c>
      <c r="I369" s="1" t="e" cm="1">
        <f t="array" ref="I369">_xll.H($H369,25)/$B369</f>
        <v>#VALUE!</v>
      </c>
      <c r="J369" s="1" t="e" cm="1">
        <f t="array" ref="J369">_xll.S($H369,25)/$B369</f>
        <v>#VALUE!</v>
      </c>
      <c r="K369" s="1" t="e" cm="1">
        <f t="array" ref="K369">_xll.CP($H369,25)/$B369</f>
        <v>#VALUE!</v>
      </c>
      <c r="L369" s="8" t="e" cm="1">
        <f t="array" ref="L369">IF(_xll.DE(H369)&gt;0,_xll.MW(H369)/(602.2*_xll.DE(H369)),"")/$B369</f>
        <v>#VALUE!</v>
      </c>
      <c r="N369" s="1" t="str">
        <f t="shared" si="45"/>
        <v/>
      </c>
      <c r="O369" s="1" t="str">
        <f t="shared" si="46"/>
        <v/>
      </c>
      <c r="P369" s="4" t="str">
        <f t="shared" si="49"/>
        <v>UHH2</v>
      </c>
      <c r="Q369" s="1" t="str">
        <f t="shared" si="47"/>
        <v/>
      </c>
      <c r="R369" s="1" t="str">
        <f t="shared" si="48"/>
        <v/>
      </c>
      <c r="T369" s="1" t="str">
        <f t="shared" si="50"/>
        <v/>
      </c>
      <c r="U369" s="1" t="str">
        <f t="shared" si="51"/>
        <v/>
      </c>
      <c r="W369" s="8" t="str">
        <f t="shared" si="52"/>
        <v/>
      </c>
      <c r="X369" s="8" t="str">
        <f t="shared" si="53"/>
        <v/>
      </c>
    </row>
    <row r="370" spans="1:24">
      <c r="A370" s="4" t="s">
        <v>231</v>
      </c>
      <c r="B370" s="4">
        <v>1</v>
      </c>
      <c r="C370" s="1" cm="1">
        <f t="array" ref="C370">_xll.H($A370,25)/$B370</f>
        <v>-789.00002172851566</v>
      </c>
      <c r="D370" s="1" cm="1">
        <f t="array" ref="D370">_xll.S($A370,25)/$B370</f>
        <v>371.99999798583985</v>
      </c>
      <c r="E370" s="1" cm="1">
        <f t="array" ref="E370">_xll.CP($A370,25)/$B370</f>
        <v>0</v>
      </c>
      <c r="F370" s="8" t="e" cm="1">
        <f t="array" ref="F370">IF(_xll.DE(A370)&gt;0,_xll.MW(A370)/(602.2*_xll.DE(A370)),"")/$B370</f>
        <v>#VALUE!</v>
      </c>
      <c r="H370" s="4" t="s">
        <v>2021</v>
      </c>
      <c r="I370" s="1" t="e" cm="1">
        <f t="array" ref="I370">_xll.H($H370,25)/$B370</f>
        <v>#VALUE!</v>
      </c>
      <c r="J370" s="1" t="e" cm="1">
        <f t="array" ref="J370">_xll.S($H370,25)/$B370</f>
        <v>#VALUE!</v>
      </c>
      <c r="K370" s="1" t="e" cm="1">
        <f t="array" ref="K370">_xll.CP($H370,25)/$B370</f>
        <v>#VALUE!</v>
      </c>
      <c r="L370" s="8" t="e" cm="1">
        <f t="array" ref="L370">IF(_xll.DE(H370)&gt;0,_xll.MW(H370)/(602.2*_xll.DE(H370)),"")/$B370</f>
        <v>#VALUE!</v>
      </c>
      <c r="N370" s="1" t="str">
        <f t="shared" si="45"/>
        <v/>
      </c>
      <c r="O370" s="1" t="str">
        <f t="shared" si="46"/>
        <v/>
      </c>
      <c r="P370" s="4" t="str">
        <f t="shared" si="49"/>
        <v>Re3H9</v>
      </c>
      <c r="Q370" s="1" t="str">
        <f t="shared" si="47"/>
        <v/>
      </c>
      <c r="R370" s="1" t="str">
        <f t="shared" si="48"/>
        <v/>
      </c>
      <c r="T370" s="1" t="str">
        <f t="shared" si="50"/>
        <v/>
      </c>
      <c r="U370" s="1" t="str">
        <f t="shared" si="51"/>
        <v/>
      </c>
      <c r="W370" s="8" t="str">
        <f t="shared" si="52"/>
        <v/>
      </c>
      <c r="X370" s="8" t="str">
        <f t="shared" si="53"/>
        <v/>
      </c>
    </row>
    <row r="371" spans="1:24">
      <c r="A371" s="4" t="s">
        <v>297</v>
      </c>
      <c r="B371" s="4">
        <v>1</v>
      </c>
      <c r="C371" s="1" cm="1">
        <f t="array" ref="C371">_xll.H($A371,25)/$B371</f>
        <v>-786.59998034667967</v>
      </c>
      <c r="D371" s="1" cm="1">
        <f t="array" ref="D371">_xll.S($A371,25)/$B371</f>
        <v>179.50000662231446</v>
      </c>
      <c r="E371" s="1" cm="1">
        <f t="array" ref="E371">_xll.CP($A371,25)/$B371</f>
        <v>0</v>
      </c>
      <c r="F371" s="8" t="e" cm="1">
        <f t="array" ref="F371">IF(_xll.DE(A371)&gt;0,_xll.MW(A371)/(602.2*_xll.DE(A371)),"")/$B371</f>
        <v>#VALUE!</v>
      </c>
      <c r="H371" s="4" t="s">
        <v>2022</v>
      </c>
      <c r="I371" s="1" t="e" cm="1">
        <f t="array" ref="I371">_xll.H($H371,25)/$B371</f>
        <v>#VALUE!</v>
      </c>
      <c r="J371" s="1" t="e" cm="1">
        <f t="array" ref="J371">_xll.S($H371,25)/$B371</f>
        <v>#VALUE!</v>
      </c>
      <c r="K371" s="1" t="e" cm="1">
        <f t="array" ref="K371">_xll.CP($H371,25)/$B371</f>
        <v>#VALUE!</v>
      </c>
      <c r="L371" s="8" t="e" cm="1">
        <f t="array" ref="L371">IF(_xll.DE(H371)&gt;0,_xll.MW(H371)/(602.2*_xll.DE(H371)),"")/$B371</f>
        <v>#VALUE!</v>
      </c>
      <c r="N371" s="1" t="str">
        <f t="shared" si="45"/>
        <v/>
      </c>
      <c r="O371" s="1" t="str">
        <f t="shared" si="46"/>
        <v/>
      </c>
      <c r="P371" s="4" t="str">
        <f t="shared" si="49"/>
        <v>MnH2*H2O</v>
      </c>
      <c r="Q371" s="1" t="str">
        <f t="shared" si="47"/>
        <v/>
      </c>
      <c r="R371" s="1" t="str">
        <f t="shared" si="48"/>
        <v/>
      </c>
      <c r="T371" s="1" t="str">
        <f t="shared" si="50"/>
        <v/>
      </c>
      <c r="U371" s="1" t="str">
        <f t="shared" si="51"/>
        <v/>
      </c>
      <c r="W371" s="8" t="str">
        <f t="shared" si="52"/>
        <v/>
      </c>
      <c r="X371" s="8" t="str">
        <f t="shared" si="53"/>
        <v/>
      </c>
    </row>
    <row r="372" spans="1:24">
      <c r="A372" s="1" t="s">
        <v>9</v>
      </c>
      <c r="B372" s="4">
        <v>1</v>
      </c>
      <c r="C372" s="1" cm="1">
        <f t="array" ref="C372">_xll.H($A372,25)/$B372</f>
        <v>-750.59999804687504</v>
      </c>
      <c r="D372" s="1" cm="1">
        <f t="array" ref="D372">_xll.S($A372,25)/$B372</f>
        <v>192.50000732421876</v>
      </c>
      <c r="E372" s="1" cm="1">
        <f t="array" ref="E372">_xll.CP($A372,25)/$B372</f>
        <v>0</v>
      </c>
      <c r="F372" s="8" t="e" cm="1">
        <f t="array" ref="F372">IF(_xll.DE(A372)&gt;0,_xll.MW(A372)/(602.2*_xll.DE(A372)),"")/$B372</f>
        <v>#VALUE!</v>
      </c>
      <c r="H372" s="1" t="s">
        <v>2023</v>
      </c>
      <c r="I372" s="1" t="e" cm="1">
        <f t="array" ref="I372">_xll.H($H372,25)/$B372</f>
        <v>#VALUE!</v>
      </c>
      <c r="J372" s="1" t="e" cm="1">
        <f t="array" ref="J372">_xll.S($H372,25)/$B372</f>
        <v>#VALUE!</v>
      </c>
      <c r="K372" s="1" t="e" cm="1">
        <f t="array" ref="K372">_xll.CP($H372,25)/$B372</f>
        <v>#VALUE!</v>
      </c>
      <c r="L372" s="8" t="e" cm="1">
        <f t="array" ref="L372">IF(_xll.DE(H372)&gt;0,_xll.MW(H372)/(602.2*_xll.DE(H372)),"")/$B372</f>
        <v>#VALUE!</v>
      </c>
      <c r="N372" s="1" t="str">
        <f t="shared" si="45"/>
        <v/>
      </c>
      <c r="O372" s="1" t="str">
        <f t="shared" si="46"/>
        <v/>
      </c>
      <c r="P372" s="4" t="str">
        <f t="shared" si="49"/>
        <v>UH2H</v>
      </c>
      <c r="Q372" s="1" t="str">
        <f t="shared" si="47"/>
        <v/>
      </c>
      <c r="R372" s="1" t="str">
        <f t="shared" si="48"/>
        <v/>
      </c>
      <c r="T372" s="1" t="str">
        <f t="shared" si="50"/>
        <v/>
      </c>
      <c r="U372" s="1" t="str">
        <f t="shared" si="51"/>
        <v/>
      </c>
      <c r="W372" s="8" t="str">
        <f t="shared" si="52"/>
        <v/>
      </c>
      <c r="X372" s="8" t="str">
        <f t="shared" si="53"/>
        <v/>
      </c>
    </row>
    <row r="373" spans="1:24">
      <c r="A373" s="1" t="s">
        <v>405</v>
      </c>
      <c r="B373" s="4">
        <v>1</v>
      </c>
      <c r="C373" s="1" cm="1">
        <f t="array" ref="C373">_xll.H($A373,25)/$B373</f>
        <v>-714.99999072265632</v>
      </c>
      <c r="D373" s="1" cm="1">
        <f t="array" ref="D373">_xll.S($A373,25)/$B373</f>
        <v>225.93600000000001</v>
      </c>
      <c r="E373" s="1" cm="1">
        <f t="array" ref="E373">_xll.CP($A373,25)/$B373</f>
        <v>0</v>
      </c>
      <c r="F373" s="8" t="e" cm="1">
        <f t="array" ref="F373">IF(_xll.DE(A373)&gt;0,_xll.MW(A373)/(602.2*_xll.DE(A373)),"")/$B373</f>
        <v>#VALUE!</v>
      </c>
      <c r="H373" s="1" t="s">
        <v>2024</v>
      </c>
      <c r="I373" s="1" t="e" cm="1">
        <f t="array" ref="I373">_xll.H($H373,25)/$B373</f>
        <v>#VALUE!</v>
      </c>
      <c r="J373" s="1" t="e" cm="1">
        <f t="array" ref="J373">_xll.S($H373,25)/$B373</f>
        <v>#VALUE!</v>
      </c>
      <c r="K373" s="1" t="e" cm="1">
        <f t="array" ref="K373">_xll.CP($H373,25)/$B373</f>
        <v>#VALUE!</v>
      </c>
      <c r="L373" s="8" t="e" cm="1">
        <f t="array" ref="L373">IF(_xll.DE(H373)&gt;0,_xll.MW(H373)/(602.2*_xll.DE(H373)),"")/$B373</f>
        <v>#VALUE!</v>
      </c>
      <c r="N373" s="1" t="str">
        <f t="shared" si="45"/>
        <v/>
      </c>
      <c r="O373" s="1" t="str">
        <f t="shared" si="46"/>
        <v/>
      </c>
      <c r="P373" s="4" t="str">
        <f t="shared" si="49"/>
        <v>AuH3*2H2O</v>
      </c>
      <c r="Q373" s="1" t="str">
        <f t="shared" si="47"/>
        <v/>
      </c>
      <c r="R373" s="1" t="str">
        <f t="shared" si="48"/>
        <v/>
      </c>
      <c r="T373" s="1" t="str">
        <f t="shared" si="50"/>
        <v/>
      </c>
      <c r="U373" s="1" t="str">
        <f t="shared" si="51"/>
        <v/>
      </c>
      <c r="W373" s="8" t="str">
        <f t="shared" si="52"/>
        <v/>
      </c>
      <c r="X373" s="8" t="str">
        <f t="shared" si="53"/>
        <v/>
      </c>
    </row>
    <row r="374" spans="1:24">
      <c r="A374" s="4" t="s">
        <v>377</v>
      </c>
      <c r="B374" s="4">
        <v>1</v>
      </c>
      <c r="C374" s="1" cm="1">
        <f t="array" ref="C374">_xll.H($A374,25)/$B374</f>
        <v>-686.71994042968754</v>
      </c>
      <c r="D374" s="1" cm="1">
        <f t="array" ref="D374">_xll.S($A374,25)/$B374</f>
        <v>170.70719680786132</v>
      </c>
      <c r="E374" s="1" cm="1">
        <f t="array" ref="E374">_xll.CP($A374,25)/$B374</f>
        <v>0</v>
      </c>
      <c r="F374" s="8" t="e" cm="1">
        <f t="array" ref="F374">IF(_xll.DE(A374)&gt;0,_xll.MW(A374)/(602.2*_xll.DE(A374)),"")/$B374</f>
        <v>#VALUE!</v>
      </c>
      <c r="H374" s="4" t="s">
        <v>1715</v>
      </c>
      <c r="I374" s="1" t="e" cm="1">
        <f t="array" ref="I374">_xll.H($H374,25)/$B374</f>
        <v>#VALUE!</v>
      </c>
      <c r="J374" s="1" t="e" cm="1">
        <f t="array" ref="J374">_xll.S($H374,25)/$B374</f>
        <v>#VALUE!</v>
      </c>
      <c r="K374" s="1" t="e" cm="1">
        <f t="array" ref="K374">_xll.CP($H374,25)/$B374</f>
        <v>#VALUE!</v>
      </c>
      <c r="L374" s="8" t="e" cm="1">
        <f t="array" ref="L374">IF(_xll.DE(H374)&gt;0,_xll.MW(H374)/(602.2*_xll.DE(H374)),"")/$B374</f>
        <v>#VALUE!</v>
      </c>
      <c r="N374" s="1" t="str">
        <f>IF(AND(ISNUMBER(D374),ISNUMBER(J374)),D374,"")</f>
        <v/>
      </c>
      <c r="O374" s="1" t="str">
        <f>IF(AND(ISNUMBER(D374),ISNUMBER(J374)),J374,"")</f>
        <v/>
      </c>
      <c r="P374" s="4" t="str">
        <f t="shared" si="49"/>
        <v>CdH2*H2O</v>
      </c>
      <c r="Q374" s="1" t="str">
        <f>IF(AND(ISNUMBER(C374),ISNUMBER(I374)),C374,"")</f>
        <v/>
      </c>
      <c r="R374" s="1" t="str">
        <f>IF(AND(ISNUMBER(C374),ISNUMBER(I374)),I374,"")</f>
        <v/>
      </c>
      <c r="T374" s="1" t="str">
        <f>IF(AND(ISNUMBER(E374),ISNUMBER(K374)),E374,"")</f>
        <v/>
      </c>
      <c r="U374" s="1" t="str">
        <f>IF(AND(ISNUMBER(E374),ISNUMBER(K374)),K374,"")</f>
        <v/>
      </c>
      <c r="W374" s="8"/>
      <c r="X374" s="8"/>
    </row>
    <row r="375" spans="1:24">
      <c r="A375" s="4" t="s">
        <v>387</v>
      </c>
      <c r="B375" s="4">
        <v>1</v>
      </c>
      <c r="C375" s="1" cm="1">
        <f t="array" ref="C375">_xll.H($A375,25)/$B375</f>
        <v>-654.00000830078125</v>
      </c>
      <c r="D375" s="1" cm="1">
        <f t="array" ref="D375">_xll.S($A375,25)/$B375</f>
        <v>148.10000787353516</v>
      </c>
      <c r="E375" s="1" cm="1">
        <f t="array" ref="E375">_xll.CP($A375,25)/$B375</f>
        <v>0</v>
      </c>
      <c r="F375" s="8" t="e" cm="1">
        <f t="array" ref="F375">IF(_xll.DE(A375)&gt;0,_xll.MW(A375)/(602.2*_xll.DE(A375)),"")/$B375</f>
        <v>#VALUE!</v>
      </c>
      <c r="H375" s="4" t="s">
        <v>1716</v>
      </c>
      <c r="I375" s="1" cm="1">
        <f t="array" ref="I375">_xll.H($H375,25)/$B375</f>
        <v>-175.79999868774414</v>
      </c>
      <c r="J375" s="1" cm="1">
        <f t="array" ref="J375">_xll.S($H375,25)/$B375</f>
        <v>47.998852500915532</v>
      </c>
      <c r="K375" s="1" cm="1">
        <f t="array" ref="K375">_xll.CP($H375,25)/$B375</f>
        <v>38.216749210050203</v>
      </c>
      <c r="L375" s="8" cm="1">
        <f t="array" ref="L375">IF(_xll.DE(H375)&gt;0,_xll.MW(H375)/(602.2*_xll.DE(H375)),"")/$B375</f>
        <v>3.8025042813046361E-2</v>
      </c>
      <c r="N375" s="1"/>
      <c r="P375" s="4" t="str">
        <f t="shared" si="49"/>
        <v>AmH2</v>
      </c>
      <c r="Q375" s="1"/>
      <c r="R375" s="1"/>
      <c r="T375" s="1"/>
      <c r="U375" s="1"/>
      <c r="W375" s="8"/>
      <c r="X375" s="8"/>
    </row>
    <row r="376" spans="1:24">
      <c r="A376" s="4" t="s">
        <v>130</v>
      </c>
      <c r="B376" s="4">
        <v>1</v>
      </c>
      <c r="C376" s="1" cm="1">
        <f t="array" ref="C376">_xll.H($A376,25)/$B376</f>
        <v>-614.99999023437499</v>
      </c>
      <c r="D376" s="1" cm="1">
        <f t="array" ref="D376">_xll.S($A376,25)/$B376</f>
        <v>133.99999618530273</v>
      </c>
      <c r="E376" s="1" cm="1">
        <f t="array" ref="E376">_xll.CP($A376,25)/$B376</f>
        <v>0</v>
      </c>
      <c r="F376" s="8" t="e" cm="1">
        <f t="array" ref="F376">IF(_xll.DE(A376)&gt;0,_xll.MW(A376)/(602.2*_xll.DE(A376)),"")/$B376</f>
        <v>#VALUE!</v>
      </c>
      <c r="H376" s="4" t="s">
        <v>1717</v>
      </c>
      <c r="I376" s="1" t="e" cm="1">
        <f t="array" ref="I376">_xll.H($H376,25)/$B376</f>
        <v>#VALUE!</v>
      </c>
      <c r="J376" s="1" t="e" cm="1">
        <f t="array" ref="J376">_xll.S($H376,25)/$B376</f>
        <v>#VALUE!</v>
      </c>
      <c r="K376" s="1" t="e" cm="1">
        <f t="array" ref="K376">_xll.CP($H376,25)/$B376</f>
        <v>#VALUE!</v>
      </c>
      <c r="L376" s="8" t="e" cm="1">
        <f t="array" ref="L376">IF(_xll.DE(H376)&gt;0,_xll.MW(H376)/(602.2*_xll.DE(H376)),"")/$B376</f>
        <v>#VALUE!</v>
      </c>
      <c r="N376" s="1" t="str">
        <f t="shared" ref="N376:N385" si="54">IF(AND(ISNUMBER(D375),ISNUMBER(J376)),D375,"")</f>
        <v/>
      </c>
      <c r="O376" s="1" t="str">
        <f t="shared" ref="O376:O385" si="55">IF(AND(ISNUMBER(D375),ISNUMBER(J376)),J376,"")</f>
        <v/>
      </c>
      <c r="P376" s="4" t="str">
        <f t="shared" si="49"/>
        <v>WOH2</v>
      </c>
      <c r="Q376" s="1" t="str">
        <f t="shared" ref="Q376:Q385" si="56">IF(AND(ISNUMBER(C375),ISNUMBER(I376)),C375,"")</f>
        <v/>
      </c>
      <c r="R376" s="1" t="str">
        <f t="shared" ref="R376:R385" si="57">IF(AND(ISNUMBER(C375),ISNUMBER(I376)),I376,"")</f>
        <v/>
      </c>
      <c r="T376" s="1" t="str">
        <f t="shared" ref="T376:T385" si="58">IF(AND(ISNUMBER(E375),ISNUMBER(K376)),E375,"")</f>
        <v/>
      </c>
      <c r="U376" s="1" t="str">
        <f t="shared" ref="U376:U385" si="59">IF(AND(ISNUMBER(E375),ISNUMBER(K376)),K376,"")</f>
        <v/>
      </c>
      <c r="W376" s="8" t="str">
        <f>IF(AND(ISNUMBER(F374),ISNUMBER(L374)),F374,"")</f>
        <v/>
      </c>
      <c r="X376" s="8" t="str">
        <f>IF(AND(ISNUMBER(F374),ISNUMBER(L374)),L374,"")</f>
        <v/>
      </c>
    </row>
    <row r="377" spans="1:24">
      <c r="A377" s="4" t="s">
        <v>380</v>
      </c>
      <c r="B377" s="4">
        <v>1</v>
      </c>
      <c r="C377" s="1" cm="1">
        <f t="array" ref="C377">_xll.H($A377,25)/$B377</f>
        <v>-490.78321276855473</v>
      </c>
      <c r="D377" s="1" cm="1">
        <f t="array" ref="D377">_xll.S($A377,25)/$B377</f>
        <v>117.01809776306153</v>
      </c>
      <c r="E377" s="1" cm="1">
        <f t="array" ref="E377">_xll.CP($A377,25)/$B377</f>
        <v>0</v>
      </c>
      <c r="F377" s="8" t="e" cm="1">
        <f t="array" ref="F377">IF(_xll.DE(A377)&gt;0,_xll.MW(A377)/(602.2*_xll.DE(A377)),"")/$B377</f>
        <v>#VALUE!</v>
      </c>
      <c r="H377" s="4" t="s">
        <v>1718</v>
      </c>
      <c r="I377" s="1" t="e" cm="1">
        <f t="array" ref="I377">_xll.H($H377,25)/$B377</f>
        <v>#VALUE!</v>
      </c>
      <c r="J377" s="1" t="e" cm="1">
        <f t="array" ref="J377">_xll.S($H377,25)/$B377</f>
        <v>#VALUE!</v>
      </c>
      <c r="K377" s="1" t="e" cm="1">
        <f t="array" ref="K377">_xll.CP($H377,25)/$B377</f>
        <v>#VALUE!</v>
      </c>
      <c r="L377" s="8" t="e" cm="1">
        <f t="array" ref="L377">IF(_xll.DE(H377)&gt;0,_xll.MW(H377)/(602.2*_xll.DE(H377)),"")/$B377</f>
        <v>#VALUE!</v>
      </c>
      <c r="N377" s="1" t="str">
        <f t="shared" si="54"/>
        <v/>
      </c>
      <c r="O377" s="1" t="str">
        <f t="shared" si="55"/>
        <v/>
      </c>
      <c r="P377" s="4" t="str">
        <f t="shared" si="49"/>
        <v>CdOHH</v>
      </c>
      <c r="Q377" s="1" t="str">
        <f t="shared" si="56"/>
        <v/>
      </c>
      <c r="R377" s="1" t="str">
        <f t="shared" si="57"/>
        <v/>
      </c>
      <c r="T377" s="1" t="str">
        <f t="shared" si="58"/>
        <v/>
      </c>
      <c r="U377" s="1" t="str">
        <f t="shared" si="59"/>
        <v/>
      </c>
      <c r="W377" s="8" t="str">
        <f t="shared" ref="W377:W385" si="60">IF(AND(ISNUMBER(F375),ISNUMBER(L376)),F375,"")</f>
        <v/>
      </c>
      <c r="X377" s="8" t="str">
        <f t="shared" ref="X377:X385" si="61">IF(AND(ISNUMBER(F375),ISNUMBER(L376)),L376,"")</f>
        <v/>
      </c>
    </row>
    <row r="378" spans="1:24">
      <c r="A378" s="4" t="s">
        <v>348</v>
      </c>
      <c r="B378" s="4">
        <v>1</v>
      </c>
      <c r="C378" s="1" cm="1">
        <f t="array" ref="C378">_xll.H($A378,25)/$B378</f>
        <v>-410.03200000000004</v>
      </c>
      <c r="D378" s="1" cm="1">
        <f t="array" ref="D378">_xll.S($A378,25)/$B378</f>
        <v>225.93600000000001</v>
      </c>
      <c r="E378" s="1" cm="1">
        <f t="array" ref="E378">_xll.CP($A378,25)/$B378</f>
        <v>0</v>
      </c>
      <c r="F378" s="8" t="e" cm="1">
        <f t="array" ref="F378">IF(_xll.DE(A378)&gt;0,_xll.MW(A378)/(602.2*_xll.DE(A378)),"")/$B378</f>
        <v>#VALUE!</v>
      </c>
      <c r="H378" s="4" t="s">
        <v>1719</v>
      </c>
      <c r="I378" s="1" t="e" cm="1">
        <f t="array" ref="I378">_xll.H($H378,25)/$B378</f>
        <v>#VALUE!</v>
      </c>
      <c r="J378" s="1" t="e" cm="1">
        <f t="array" ref="J378">_xll.S($H378,25)/$B378</f>
        <v>#VALUE!</v>
      </c>
      <c r="K378" s="1" t="e" cm="1">
        <f t="array" ref="K378">_xll.CP($H378,25)/$B378</f>
        <v>#VALUE!</v>
      </c>
      <c r="L378" s="8" t="e" cm="1">
        <f t="array" ref="L378">IF(_xll.DE(H378)&gt;0,_xll.MW(H378)/(602.2*_xll.DE(H378)),"")/$B378</f>
        <v>#VALUE!</v>
      </c>
      <c r="N378" s="1" t="str">
        <f t="shared" si="54"/>
        <v/>
      </c>
      <c r="O378" s="1" t="str">
        <f t="shared" si="55"/>
        <v/>
      </c>
      <c r="P378" s="4" t="str">
        <f t="shared" si="49"/>
        <v>CrH4</v>
      </c>
      <c r="Q378" s="1" t="str">
        <f t="shared" si="56"/>
        <v/>
      </c>
      <c r="R378" s="1" t="str">
        <f t="shared" si="57"/>
        <v/>
      </c>
      <c r="T378" s="1" t="str">
        <f t="shared" si="58"/>
        <v/>
      </c>
      <c r="U378" s="1" t="str">
        <f t="shared" si="59"/>
        <v/>
      </c>
      <c r="W378" s="8" t="str">
        <f t="shared" si="60"/>
        <v/>
      </c>
      <c r="X378" s="8" t="str">
        <f t="shared" si="61"/>
        <v/>
      </c>
    </row>
    <row r="379" spans="1:24">
      <c r="A379" s="4" t="s">
        <v>88</v>
      </c>
      <c r="B379" s="4">
        <v>1</v>
      </c>
      <c r="C379" s="1" cm="1">
        <f t="array" ref="C379">_xll.H($A379,25)/$B379</f>
        <v>-181.60000292968752</v>
      </c>
      <c r="D379" s="1" cm="1">
        <f t="array" ref="D379">_xll.S($A379,25)/$B379</f>
        <v>145.19999777221679</v>
      </c>
      <c r="E379" s="1" cm="1">
        <f t="array" ref="E379">_xll.CP($A379,25)/$B379</f>
        <v>0</v>
      </c>
      <c r="F379" s="8" t="e" cm="1">
        <f t="array" ref="F379">IF(_xll.DE(A379)&gt;0,_xll.MW(A379)/(602.2*_xll.DE(A379)),"")/$B379</f>
        <v>#VALUE!</v>
      </c>
      <c r="H379" s="4" t="s">
        <v>1720</v>
      </c>
      <c r="I379" s="1" t="e" cm="1">
        <f t="array" ref="I379">_xll.H($H379,25)/$B378</f>
        <v>#VALUE!</v>
      </c>
      <c r="J379" s="1" t="e" cm="1">
        <f t="array" ref="J379">_xll.S($H379,25)/$B378</f>
        <v>#VALUE!</v>
      </c>
      <c r="K379" s="1" t="e" cm="1">
        <f t="array" ref="K379">_xll.CP($H379,25)/$B378</f>
        <v>#VALUE!</v>
      </c>
      <c r="L379" s="8" t="e" cm="1">
        <f t="array" ref="L379">IF(_xll.DE(H379)&gt;0,_xll.MW(H379)/(602.2*_xll.DE(H379)),"")/$B378</f>
        <v>#VALUE!</v>
      </c>
      <c r="N379" s="1" t="str">
        <f t="shared" si="54"/>
        <v/>
      </c>
      <c r="O379" s="1" t="str">
        <f t="shared" si="55"/>
        <v/>
      </c>
      <c r="P379" s="4" t="str">
        <f t="shared" si="49"/>
        <v>BiSeH</v>
      </c>
      <c r="Q379" s="1" t="str">
        <f t="shared" si="56"/>
        <v/>
      </c>
      <c r="R379" s="1" t="str">
        <f t="shared" si="57"/>
        <v/>
      </c>
      <c r="T379" s="1" t="str">
        <f t="shared" si="58"/>
        <v/>
      </c>
      <c r="U379" s="1" t="str">
        <f t="shared" si="59"/>
        <v/>
      </c>
      <c r="W379" s="8" t="str">
        <f t="shared" si="60"/>
        <v/>
      </c>
      <c r="X379" s="8" t="str">
        <f t="shared" si="61"/>
        <v/>
      </c>
    </row>
    <row r="380" spans="1:24">
      <c r="A380" s="4" t="s">
        <v>336</v>
      </c>
      <c r="B380" s="4">
        <v>1</v>
      </c>
      <c r="C380" s="1" cm="1">
        <f t="array" ref="C380">_xll.H($A380,25)/$B380</f>
        <v>-165.30000119018555</v>
      </c>
      <c r="D380" s="1" cm="1">
        <f t="array" ref="D380">_xll.S($A380,25)/$B380</f>
        <v>143.89999929809571</v>
      </c>
      <c r="E380" s="1" cm="1">
        <f t="array" ref="E380">_xll.CP($A380,25)/$B380</f>
        <v>0</v>
      </c>
      <c r="F380" s="8" t="e" cm="1">
        <f t="array" ref="F380">IF(_xll.DE(A380)&gt;0,_xll.MW(A380)/(602.2*_xll.DE(A380)),"")/$B380</f>
        <v>#VALUE!</v>
      </c>
      <c r="H380" s="4" t="s">
        <v>1721</v>
      </c>
      <c r="I380" s="1" t="e" cm="1">
        <f t="array" ref="I380">_xll.H($H380,25)/$B379</f>
        <v>#VALUE!</v>
      </c>
      <c r="J380" s="1" t="e" cm="1">
        <f t="array" ref="J380">_xll.S($H380,25)/$B379</f>
        <v>#VALUE!</v>
      </c>
      <c r="K380" s="1" t="e" cm="1">
        <f t="array" ref="K380">_xll.CP($H380,25)/$B379</f>
        <v>#VALUE!</v>
      </c>
      <c r="L380" s="8" t="e" cm="1">
        <f t="array" ref="L380">IF(_xll.DE(H380)&gt;0,_xll.MW(H380)/(602.2*_xll.DE(H380)),"")/$B379</f>
        <v>#VALUE!</v>
      </c>
      <c r="N380" s="1" t="str">
        <f t="shared" si="54"/>
        <v/>
      </c>
      <c r="O380" s="1" t="str">
        <f t="shared" si="55"/>
        <v/>
      </c>
      <c r="P380" s="4" t="str">
        <f t="shared" si="49"/>
        <v>BiTeH</v>
      </c>
      <c r="Q380" s="1" t="str">
        <f t="shared" si="56"/>
        <v/>
      </c>
      <c r="R380" s="1" t="str">
        <f t="shared" si="57"/>
        <v/>
      </c>
      <c r="T380" s="1" t="str">
        <f t="shared" si="58"/>
        <v/>
      </c>
      <c r="U380" s="1" t="str">
        <f t="shared" si="59"/>
        <v/>
      </c>
      <c r="W380" s="8" t="str">
        <f t="shared" si="60"/>
        <v/>
      </c>
      <c r="X380" s="8" t="str">
        <f t="shared" si="61"/>
        <v/>
      </c>
    </row>
    <row r="381" spans="1:24">
      <c r="A381" s="4" t="s">
        <v>308</v>
      </c>
      <c r="B381" s="4">
        <v>1</v>
      </c>
      <c r="C381" s="1" cm="1">
        <f t="array" ref="C381">_xll.H($A381,25)/$B381</f>
        <v>-33.597518882751466</v>
      </c>
      <c r="D381" s="1" cm="1">
        <f t="array" ref="D381">_xll.S($A381,25)/$B381</f>
        <v>102.50800000000001</v>
      </c>
      <c r="E381" s="1" cm="1">
        <f t="array" ref="E381">_xll.CP($A381,25)/$B381</f>
        <v>0</v>
      </c>
      <c r="F381" s="8" t="e" cm="1">
        <f t="array" ref="F381">IF(_xll.DE(A381)&gt;0,_xll.MW(A381)/(602.2*_xll.DE(A381)),"")/$B381</f>
        <v>#VALUE!</v>
      </c>
      <c r="H381" s="4" t="s">
        <v>1722</v>
      </c>
      <c r="I381" s="1" t="e" cm="1">
        <f t="array" ref="I381">_xll.H($H381,25)/$B380</f>
        <v>#VALUE!</v>
      </c>
      <c r="J381" s="1" t="e" cm="1">
        <f t="array" ref="J381">_xll.S($H381,25)/$B380</f>
        <v>#VALUE!</v>
      </c>
      <c r="K381" s="1" t="e" cm="1">
        <f t="array" ref="K381">_xll.CP($H381,25)/$B380</f>
        <v>#VALUE!</v>
      </c>
      <c r="L381" s="8" t="e" cm="1">
        <f t="array" ref="L381">IF(_xll.DE(H381)&gt;0,_xll.MW(H381)/(602.2*_xll.DE(H381)),"")/$B380</f>
        <v>#VALUE!</v>
      </c>
      <c r="N381" s="1" t="str">
        <f t="shared" si="54"/>
        <v/>
      </c>
      <c r="O381" s="1" t="str">
        <f t="shared" si="55"/>
        <v/>
      </c>
      <c r="P381" s="4" t="str">
        <f t="shared" si="49"/>
        <v>IH2</v>
      </c>
      <c r="Q381" s="1" t="str">
        <f t="shared" si="56"/>
        <v/>
      </c>
      <c r="R381" s="1" t="str">
        <f t="shared" si="57"/>
        <v/>
      </c>
      <c r="T381" s="1" t="str">
        <f t="shared" si="58"/>
        <v/>
      </c>
      <c r="U381" s="1" t="str">
        <f t="shared" si="59"/>
        <v/>
      </c>
      <c r="W381" s="8" t="str">
        <f t="shared" si="60"/>
        <v/>
      </c>
      <c r="X381" s="8" t="str">
        <f t="shared" si="61"/>
        <v/>
      </c>
    </row>
    <row r="382" spans="1:24">
      <c r="A382" s="4" t="s">
        <v>295</v>
      </c>
      <c r="B382" s="4">
        <v>1</v>
      </c>
      <c r="C382" s="1" cm="1">
        <f t="array" ref="C382">_xll.H($A382,25)/$B382</f>
        <v>-27.865441356658938</v>
      </c>
      <c r="D382" s="1" cm="1">
        <f t="array" ref="D382">_xll.S($A382,25)/$B382</f>
        <v>-30.961598403930665</v>
      </c>
      <c r="E382" s="1" cm="1">
        <f t="array" ref="E382">_xll.CP($A382,25)/$B382</f>
        <v>0</v>
      </c>
      <c r="F382" s="8" t="e" cm="1">
        <f t="array" ref="F382">IF(_xll.DE(A382)&gt;0,_xll.MW(A382)/(602.2*_xll.DE(A382)),"")/$B382</f>
        <v>#VALUE!</v>
      </c>
      <c r="H382" s="4" t="s">
        <v>1723</v>
      </c>
      <c r="I382" s="1" t="e" cm="1">
        <f t="array" ref="I382">_xll.H($H382,25)/$B381</f>
        <v>#VALUE!</v>
      </c>
      <c r="J382" s="1" t="e" cm="1">
        <f t="array" ref="J382">_xll.S($H382,25)/$B381</f>
        <v>#VALUE!</v>
      </c>
      <c r="K382" s="1" t="e" cm="1">
        <f t="array" ref="K382">_xll.CP($H382,25)/$B381</f>
        <v>#VALUE!</v>
      </c>
      <c r="L382" s="8" t="e" cm="1">
        <f t="array" ref="L382">IF(_xll.DE(H382)&gt;0,_xll.MW(H382)/(602.2*_xll.DE(H382)),"")/$B381</f>
        <v>#VALUE!</v>
      </c>
      <c r="N382" s="1" t="str">
        <f t="shared" si="54"/>
        <v/>
      </c>
      <c r="O382" s="1" t="str">
        <f t="shared" si="55"/>
        <v/>
      </c>
      <c r="P382" s="4" t="str">
        <f t="shared" si="49"/>
        <v>KH*3LaH3</v>
      </c>
      <c r="Q382" s="1" t="str">
        <f t="shared" si="56"/>
        <v/>
      </c>
      <c r="R382" s="1" t="str">
        <f t="shared" si="57"/>
        <v/>
      </c>
      <c r="T382" s="1" t="str">
        <f t="shared" si="58"/>
        <v/>
      </c>
      <c r="U382" s="1" t="str">
        <f t="shared" si="59"/>
        <v/>
      </c>
      <c r="W382" s="8" t="str">
        <f t="shared" si="60"/>
        <v/>
      </c>
      <c r="X382" s="8" t="str">
        <f t="shared" si="61"/>
        <v/>
      </c>
    </row>
    <row r="383" spans="1:24">
      <c r="A383" s="4" t="s">
        <v>55</v>
      </c>
      <c r="B383" s="4">
        <v>1</v>
      </c>
      <c r="C383" s="1" cm="1">
        <f t="array" ref="C383">_xll.H($A383,25)/$B383</f>
        <v>-14.229989589691163</v>
      </c>
      <c r="D383" s="1" cm="1">
        <f t="array" ref="D383">_xll.S($A383,25)/$B383</f>
        <v>256.32998028564452</v>
      </c>
      <c r="E383" s="1" cm="1">
        <f t="array" ref="E383">_xll.CP($A383,25)/$B383</f>
        <v>0</v>
      </c>
      <c r="F383" s="8" t="e" cm="1">
        <f t="array" ref="F383">IF(_xll.DE(A383)&gt;0,_xll.MW(A383)/(602.2*_xll.DE(A383)),"")/$B383</f>
        <v>#VALUE!</v>
      </c>
      <c r="H383" s="4" t="s">
        <v>1724</v>
      </c>
      <c r="I383" s="1" t="e" cm="1">
        <f t="array" ref="I383">_xll.H($H383,25)/$B382</f>
        <v>#VALUE!</v>
      </c>
      <c r="J383" s="1" t="e" cm="1">
        <f t="array" ref="J383">_xll.S($H383,25)/$B382</f>
        <v>#VALUE!</v>
      </c>
      <c r="K383" s="1" t="e" cm="1">
        <f t="array" ref="K383">_xll.CP($H383,25)/$B382</f>
        <v>#VALUE!</v>
      </c>
      <c r="L383" s="8" t="e" cm="1">
        <f t="array" ref="L383">IF(_xll.DE(H383)&gt;0,_xll.MW(H383)/(602.2*_xll.DE(H383)),"")/$B382</f>
        <v>#VALUE!</v>
      </c>
      <c r="N383" s="1" t="str">
        <f t="shared" si="54"/>
        <v/>
      </c>
      <c r="O383" s="1" t="str">
        <f t="shared" si="55"/>
        <v/>
      </c>
      <c r="P383" s="4" t="str">
        <f t="shared" si="49"/>
        <v>LiHO</v>
      </c>
      <c r="Q383" s="1" t="str">
        <f t="shared" si="56"/>
        <v/>
      </c>
      <c r="R383" s="1" t="str">
        <f t="shared" si="57"/>
        <v/>
      </c>
      <c r="T383" s="1" t="str">
        <f t="shared" si="58"/>
        <v/>
      </c>
      <c r="U383" s="1" t="str">
        <f t="shared" si="59"/>
        <v/>
      </c>
      <c r="W383" s="8" t="str">
        <f t="shared" si="60"/>
        <v/>
      </c>
      <c r="X383" s="8" t="str">
        <f t="shared" si="61"/>
        <v/>
      </c>
    </row>
    <row r="384" spans="1:24">
      <c r="A384" s="4" t="s">
        <v>74</v>
      </c>
      <c r="B384" s="4">
        <v>1</v>
      </c>
      <c r="C384" s="1" cm="1">
        <f t="array" ref="C384">_xll.H($A384,25)/$B384</f>
        <v>-5.0208001995086669</v>
      </c>
      <c r="D384" s="1" cm="1">
        <f t="array" ref="D384">_xll.S($A384,25)/$B384</f>
        <v>84.516803192138681</v>
      </c>
      <c r="E384" s="1" cm="1">
        <f t="array" ref="E384">_xll.CP($A384,25)/$B384</f>
        <v>0</v>
      </c>
      <c r="F384" s="8" t="e" cm="1">
        <f t="array" ref="F384">IF(_xll.DE(A384)&gt;0,_xll.MW(A384)/(602.2*_xll.DE(A384)),"")/$B384</f>
        <v>#VALUE!</v>
      </c>
      <c r="H384" s="4" t="s">
        <v>1725</v>
      </c>
      <c r="I384" s="1" cm="1">
        <f t="array" ref="I384">_xll.H($H384,25)/$B383</f>
        <v>-7.2634237565994262</v>
      </c>
      <c r="J384" s="1" cm="1">
        <f t="array" ref="J384">_xll.S($H384,25)/$B383</f>
        <v>35.564</v>
      </c>
      <c r="K384" s="1" cm="1">
        <f t="array" ref="K384">_xll.CP($H384,25)/$B383</f>
        <v>0</v>
      </c>
      <c r="L384" s="8" t="e" cm="1">
        <f t="array" ref="L384">IF(_xll.DE(H384)&gt;0,_xll.MW(H384)/(602.2*_xll.DE(H384)),"")/$B383</f>
        <v>#VALUE!</v>
      </c>
      <c r="N384" s="1">
        <f t="shared" si="54"/>
        <v>256.32998028564452</v>
      </c>
      <c r="O384" s="1">
        <f t="shared" si="55"/>
        <v>35.564</v>
      </c>
      <c r="P384" s="4" t="str">
        <f t="shared" si="49"/>
        <v>CrH</v>
      </c>
      <c r="Q384" s="1">
        <f t="shared" si="56"/>
        <v>-14.229989589691163</v>
      </c>
      <c r="R384" s="1">
        <f t="shared" si="57"/>
        <v>-7.2634237565994262</v>
      </c>
      <c r="T384" s="1">
        <f t="shared" si="58"/>
        <v>0</v>
      </c>
      <c r="U384" s="1">
        <f t="shared" si="59"/>
        <v>0</v>
      </c>
      <c r="W384" s="8" t="str">
        <f t="shared" si="60"/>
        <v/>
      </c>
      <c r="X384" s="8" t="str">
        <f t="shared" si="61"/>
        <v/>
      </c>
    </row>
    <row r="385" spans="1:24">
      <c r="A385" s="4" t="s">
        <v>355</v>
      </c>
      <c r="B385" s="4">
        <v>1</v>
      </c>
      <c r="C385" s="1" cm="1">
        <f t="array" ref="C385">_xll.H($A385,25)/$B385</f>
        <v>26.526560638427735</v>
      </c>
      <c r="D385" s="1" cm="1">
        <f t="array" ref="D385">_xll.S($A385,25)/$B385</f>
        <v>4.1840000000000002</v>
      </c>
      <c r="E385" s="1" cm="1">
        <f t="array" ref="E385">_xll.CP($A385,25)/$B385</f>
        <v>0</v>
      </c>
      <c r="F385" s="8" t="e" cm="1">
        <f t="array" ref="F385">IF(_xll.DE(A385)&gt;0,_xll.MW(A385)/(602.2*_xll.DE(A385)),"")/$B385</f>
        <v>#VALUE!</v>
      </c>
      <c r="H385" s="4" t="s">
        <v>1726</v>
      </c>
      <c r="I385" s="1" t="e" cm="1">
        <f t="array" ref="I385">_xll.H($H385,25)/$B384</f>
        <v>#VALUE!</v>
      </c>
      <c r="J385" s="1" t="e" cm="1">
        <f t="array" ref="J385">_xll.S($H385,25)/$B384</f>
        <v>#VALUE!</v>
      </c>
      <c r="K385" s="1" t="e" cm="1">
        <f t="array" ref="K385">_xll.CP($H385,25)/$B384</f>
        <v>#VALUE!</v>
      </c>
      <c r="L385" s="8" t="e" cm="1">
        <f t="array" ref="L385">IF(_xll.DE(H385)&gt;0,_xll.MW(H385)/(602.2*_xll.DE(H385)),"")/$B384</f>
        <v>#VALUE!</v>
      </c>
      <c r="N385" s="1" t="str">
        <f t="shared" si="54"/>
        <v/>
      </c>
      <c r="O385" s="1" t="str">
        <f t="shared" si="55"/>
        <v/>
      </c>
      <c r="P385" s="4" t="str">
        <f t="shared" si="49"/>
        <v>CeH3*3KH</v>
      </c>
      <c r="Q385" s="1" t="str">
        <f t="shared" si="56"/>
        <v/>
      </c>
      <c r="R385" s="1" t="str">
        <f t="shared" si="57"/>
        <v/>
      </c>
      <c r="T385" s="1" t="str">
        <f t="shared" si="58"/>
        <v/>
      </c>
      <c r="U385" s="1" t="str">
        <f t="shared" si="59"/>
        <v/>
      </c>
      <c r="W385" s="8" t="str">
        <f t="shared" si="60"/>
        <v/>
      </c>
      <c r="X385" s="8" t="str">
        <f t="shared" si="61"/>
        <v/>
      </c>
    </row>
    <row r="386" spans="1:24">
      <c r="D386"/>
      <c r="E386"/>
      <c r="H386" s="4"/>
      <c r="I386" s="1"/>
      <c r="J386" s="1"/>
      <c r="K386" s="1"/>
      <c r="L386" s="8"/>
      <c r="N386" s="1"/>
      <c r="W386" s="8"/>
      <c r="X386" s="8"/>
    </row>
    <row r="431" spans="2:19">
      <c r="H431" s="38"/>
      <c r="I431" s="38"/>
      <c r="K431" s="38"/>
      <c r="L431" s="38"/>
    </row>
    <row r="432" spans="2:19">
      <c r="B432" s="20">
        <f>COUNT(B434:B458)</f>
        <v>25</v>
      </c>
      <c r="C432" s="4"/>
      <c r="E432" s="4"/>
      <c r="H432" s="6"/>
      <c r="I432" s="5"/>
      <c r="L432" s="20">
        <f>COUNT(L434:L458)</f>
        <v>25</v>
      </c>
      <c r="M432" s="1"/>
      <c r="N432" s="10"/>
      <c r="O432"/>
      <c r="P432"/>
      <c r="R432" s="6"/>
      <c r="S432" s="5"/>
    </row>
    <row r="433" spans="2:20">
      <c r="B433" s="38" t="s">
        <v>1639</v>
      </c>
      <c r="C433" s="38"/>
      <c r="D433" s="10"/>
      <c r="E433" s="4"/>
      <c r="H433" s="4"/>
      <c r="L433" s="39" t="s">
        <v>1637</v>
      </c>
      <c r="M433" s="39"/>
      <c r="N433" s="11"/>
      <c r="O433"/>
      <c r="P433"/>
      <c r="Q433" s="26"/>
      <c r="R433" s="1"/>
    </row>
    <row r="434" spans="2:20">
      <c r="B434" s="1">
        <v>-408.26639617919926</v>
      </c>
      <c r="C434" s="1">
        <v>-90.541765426635749</v>
      </c>
      <c r="D434"/>
      <c r="E434" s="4"/>
      <c r="H434" s="4"/>
      <c r="L434" s="1">
        <v>59.299829414367679</v>
      </c>
      <c r="M434" s="1">
        <v>20.041361835479737</v>
      </c>
      <c r="N434" s="12"/>
      <c r="O434" s="12"/>
      <c r="P434"/>
      <c r="R434" s="1"/>
      <c r="T434" s="4"/>
    </row>
    <row r="435" spans="2:20">
      <c r="B435" s="1">
        <v>-411.11981701660159</v>
      </c>
      <c r="C435" s="1">
        <v>-56.379397605895996</v>
      </c>
      <c r="D435"/>
      <c r="E435" s="4"/>
      <c r="L435" s="1">
        <v>72.132159042358396</v>
      </c>
      <c r="M435" s="1">
        <v>39.999037765502933</v>
      </c>
      <c r="N435" s="12"/>
      <c r="O435" s="12"/>
      <c r="P435"/>
      <c r="Q435" s="10"/>
      <c r="T435" s="4"/>
    </row>
    <row r="436" spans="2:20">
      <c r="B436" s="1">
        <v>-436.68412341308596</v>
      </c>
      <c r="C436" s="1">
        <v>-57.818697021484375</v>
      </c>
      <c r="D436"/>
      <c r="E436" s="4"/>
      <c r="L436" s="1">
        <v>82.709996841430666</v>
      </c>
      <c r="M436" s="1">
        <v>50.199999702453617</v>
      </c>
      <c r="N436" s="12"/>
      <c r="O436" s="12"/>
      <c r="P436"/>
      <c r="T436" s="4"/>
    </row>
    <row r="437" spans="2:20">
      <c r="B437" s="1">
        <v>-514.99998974609377</v>
      </c>
      <c r="C437" s="1">
        <v>-144.34800000000001</v>
      </c>
      <c r="D437"/>
      <c r="E437" s="4"/>
      <c r="L437" s="1">
        <v>83.069998260498068</v>
      </c>
      <c r="M437" s="1">
        <v>29.710581302642822</v>
      </c>
      <c r="N437" s="12"/>
      <c r="O437" s="12"/>
      <c r="P437"/>
      <c r="T437" s="4"/>
    </row>
    <row r="438" spans="2:20">
      <c r="B438" s="1">
        <v>-641.32351489257815</v>
      </c>
      <c r="C438" s="1">
        <v>-75.730401596069342</v>
      </c>
      <c r="D438"/>
      <c r="E438" s="4"/>
      <c r="L438" s="1">
        <v>89.61997952270508</v>
      </c>
      <c r="M438" s="1">
        <v>31.099670372009278</v>
      </c>
      <c r="N438" s="12"/>
      <c r="O438" s="12"/>
      <c r="P438"/>
    </row>
    <row r="439" spans="2:20">
      <c r="B439" s="1">
        <v>-442.31001245117187</v>
      </c>
      <c r="C439" s="1">
        <v>-54.040002868652344</v>
      </c>
      <c r="D439"/>
      <c r="E439" s="4"/>
      <c r="L439" s="1">
        <v>101.16999911499023</v>
      </c>
      <c r="M439" s="1">
        <v>72.999997802734384</v>
      </c>
      <c r="N439" s="12"/>
      <c r="O439" s="12"/>
      <c r="P439"/>
    </row>
    <row r="440" spans="2:20">
      <c r="B440" s="1">
        <v>-496.22242553710942</v>
      </c>
      <c r="C440" s="1">
        <v>-19.000000411987305</v>
      </c>
      <c r="D440"/>
      <c r="E440" s="4"/>
      <c r="L440" s="1">
        <v>75.814003707885746</v>
      </c>
      <c r="M440" s="1">
        <v>24.100000564575197</v>
      </c>
      <c r="N440" s="12"/>
      <c r="O440" s="12"/>
      <c r="P440"/>
    </row>
    <row r="441" spans="2:20">
      <c r="B441" s="1">
        <v>-435.22001708984379</v>
      </c>
      <c r="C441" s="1">
        <v>-52.300000000000004</v>
      </c>
      <c r="D441"/>
      <c r="E441" s="4"/>
      <c r="L441" s="1">
        <v>95.230003631591799</v>
      </c>
      <c r="M441" s="1">
        <v>63.700001045227047</v>
      </c>
      <c r="N441" s="12"/>
      <c r="O441" s="12"/>
      <c r="P441"/>
    </row>
    <row r="442" spans="2:20">
      <c r="B442" s="1">
        <v>-431.00000976562501</v>
      </c>
      <c r="C442" s="1">
        <v>-169.452</v>
      </c>
      <c r="D442"/>
      <c r="E442" s="4"/>
      <c r="L442" s="1">
        <v>109.99999734497071</v>
      </c>
      <c r="M442" s="1">
        <v>35.020079521179198</v>
      </c>
      <c r="N442" s="12"/>
      <c r="O442" s="12"/>
      <c r="P442"/>
    </row>
    <row r="443" spans="2:20">
      <c r="B443" s="1">
        <v>-693.49997912597655</v>
      </c>
      <c r="C443" s="1">
        <v>-202.08719680786135</v>
      </c>
      <c r="D443"/>
      <c r="E443" s="4"/>
      <c r="L443" s="1">
        <v>130.82000360107423</v>
      </c>
      <c r="M443" s="1">
        <v>58.910998992919922</v>
      </c>
      <c r="N443" s="12"/>
      <c r="O443" s="12"/>
      <c r="P443"/>
    </row>
    <row r="444" spans="2:20">
      <c r="B444" s="1">
        <v>-795.39004492187507</v>
      </c>
      <c r="C444" s="1">
        <v>-181.5019085083008</v>
      </c>
      <c r="D444"/>
      <c r="E444" s="4"/>
      <c r="L444" s="1">
        <v>108.36799250793457</v>
      </c>
      <c r="M444" s="1">
        <v>41.400681915283208</v>
      </c>
      <c r="N444" s="12"/>
      <c r="O444" s="12"/>
      <c r="P444"/>
    </row>
    <row r="445" spans="2:20">
      <c r="B445" s="1">
        <v>-833.84995312500007</v>
      </c>
      <c r="C445" s="1">
        <v>-180.00000726318359</v>
      </c>
      <c r="D445"/>
      <c r="E445" s="4"/>
      <c r="L445" s="1">
        <v>114.80899415588379</v>
      </c>
      <c r="M445" s="1">
        <v>51.999998817443853</v>
      </c>
      <c r="N445" s="12"/>
      <c r="O445" s="12"/>
      <c r="P445"/>
    </row>
    <row r="446" spans="2:20">
      <c r="B446" s="1">
        <v>-855.19999804687495</v>
      </c>
      <c r="C446" s="1">
        <v>-190.07910531616213</v>
      </c>
      <c r="D446"/>
      <c r="E446" s="4"/>
      <c r="L446" s="1">
        <v>123.66649266052249</v>
      </c>
      <c r="M446" s="1">
        <v>62.998488670349126</v>
      </c>
      <c r="N446" s="12"/>
      <c r="O446" s="12"/>
      <c r="P446"/>
    </row>
    <row r="447" spans="2:20">
      <c r="B447" s="1">
        <v>-868.99999658203126</v>
      </c>
      <c r="C447" s="1">
        <v>-151.00059255981446</v>
      </c>
      <c r="D447"/>
      <c r="E447" s="4"/>
      <c r="L447" s="1">
        <v>133.88800000000001</v>
      </c>
      <c r="M447" s="1">
        <v>78.39980361938477</v>
      </c>
      <c r="N447" s="12"/>
      <c r="O447" s="12"/>
      <c r="P447"/>
    </row>
    <row r="448" spans="2:20">
      <c r="B448" s="1">
        <v>-959.59997863769536</v>
      </c>
      <c r="C448" s="1">
        <v>-138.072</v>
      </c>
      <c r="D448"/>
      <c r="E448" s="4"/>
      <c r="L448" s="1">
        <v>161.7000029602051</v>
      </c>
      <c r="M448" s="1">
        <v>64.851996009826664</v>
      </c>
      <c r="N448" s="12"/>
      <c r="O448" s="12"/>
      <c r="P448"/>
    </row>
    <row r="449" spans="2:19">
      <c r="B449" s="1">
        <v>-863.70002490234378</v>
      </c>
      <c r="C449" s="1">
        <v>-127.19360638427735</v>
      </c>
      <c r="D449"/>
      <c r="E449" s="4"/>
      <c r="L449" s="1">
        <v>163.89999301147461</v>
      </c>
      <c r="M449" s="1">
        <v>63.596803192138673</v>
      </c>
      <c r="N449" s="12"/>
      <c r="O449" s="12"/>
      <c r="P449"/>
    </row>
    <row r="450" spans="2:19">
      <c r="B450" s="1">
        <v>-999.976</v>
      </c>
      <c r="C450" s="1">
        <v>-265.68398403930667</v>
      </c>
      <c r="D450"/>
      <c r="E450" s="4"/>
      <c r="L450" s="1">
        <v>136.81680319213868</v>
      </c>
      <c r="M450" s="1">
        <v>41.923677925109864</v>
      </c>
      <c r="N450" s="12"/>
      <c r="O450" s="12"/>
      <c r="P450"/>
    </row>
    <row r="451" spans="2:19">
      <c r="B451" s="1">
        <v>-502.00000500488284</v>
      </c>
      <c r="C451" s="1">
        <v>-201.25039361572266</v>
      </c>
      <c r="D451"/>
      <c r="E451" s="4"/>
      <c r="L451" s="1">
        <v>125.94000564575195</v>
      </c>
      <c r="M451" s="1">
        <v>51.672401596069335</v>
      </c>
      <c r="N451" s="12"/>
      <c r="O451" s="12"/>
      <c r="P451"/>
    </row>
    <row r="452" spans="2:19">
      <c r="B452" s="1">
        <v>-597.79998095703127</v>
      </c>
      <c r="C452" s="1">
        <v>-216.73119680786132</v>
      </c>
      <c r="D452"/>
      <c r="E452" s="4"/>
      <c r="L452" s="1">
        <v>140.28000231933595</v>
      </c>
      <c r="M452" s="1">
        <v>74.224159042358394</v>
      </c>
      <c r="N452" s="12"/>
      <c r="O452" s="12"/>
      <c r="P452"/>
    </row>
    <row r="453" spans="2:19">
      <c r="B453" s="1">
        <v>-554.79995776367184</v>
      </c>
      <c r="C453" s="1">
        <v>-193.30080319213869</v>
      </c>
      <c r="D453"/>
      <c r="E453" s="4"/>
      <c r="L453" s="1">
        <v>131.8000061340332</v>
      </c>
      <c r="M453" s="1">
        <v>55.772998992919923</v>
      </c>
      <c r="N453" s="12"/>
      <c r="O453" s="12"/>
      <c r="P453"/>
    </row>
    <row r="454" spans="2:19">
      <c r="B454" s="1">
        <v>-663.90004333496097</v>
      </c>
      <c r="C454" s="1">
        <v>-220.49680319213869</v>
      </c>
      <c r="D454"/>
      <c r="E454" s="4"/>
      <c r="L454" s="1">
        <v>144.19999649047853</v>
      </c>
      <c r="M454" s="1">
        <v>55.312481117248538</v>
      </c>
      <c r="N454" s="12"/>
      <c r="O454" s="12"/>
      <c r="P454"/>
    </row>
    <row r="455" spans="2:19">
      <c r="B455" s="1">
        <v>-687.39999365234382</v>
      </c>
      <c r="C455" s="1">
        <v>-231.79359042358399</v>
      </c>
      <c r="D455"/>
      <c r="E455" s="4"/>
      <c r="L455" s="1">
        <v>145.21000512695312</v>
      </c>
      <c r="M455" s="1">
        <v>64.642799201965332</v>
      </c>
      <c r="N455" s="12"/>
      <c r="O455" s="12"/>
      <c r="P455"/>
    </row>
    <row r="456" spans="2:19">
      <c r="B456" s="1">
        <v>-669.59998999023435</v>
      </c>
      <c r="C456" s="1">
        <v>-199.99519680786133</v>
      </c>
      <c r="D456"/>
      <c r="E456" s="4"/>
      <c r="L456" s="1">
        <v>131.77999940490724</v>
      </c>
      <c r="M456" s="1">
        <v>56.777002418518066</v>
      </c>
      <c r="N456" s="12"/>
      <c r="O456" s="12"/>
      <c r="P456"/>
    </row>
    <row r="457" spans="2:19">
      <c r="B457" s="1">
        <v>-718.39285107421881</v>
      </c>
      <c r="C457" s="1">
        <v>-143.49999240112305</v>
      </c>
      <c r="D457"/>
      <c r="E457" s="4"/>
      <c r="L457" s="1">
        <v>125.35259626770021</v>
      </c>
      <c r="M457" s="1">
        <v>59.400002716064456</v>
      </c>
      <c r="N457" s="12"/>
      <c r="O457" s="12"/>
      <c r="P457"/>
    </row>
    <row r="458" spans="2:19">
      <c r="B458" s="1">
        <v>-14.229989589691163</v>
      </c>
      <c r="C458" s="1">
        <v>-7.2634237565994262</v>
      </c>
      <c r="D458" s="4"/>
      <c r="E458"/>
      <c r="L458" s="1">
        <v>256.32998028564452</v>
      </c>
      <c r="M458" s="1">
        <v>35.564</v>
      </c>
      <c r="N458" s="12"/>
      <c r="O458" s="12"/>
      <c r="P458"/>
    </row>
    <row r="459" spans="2:19">
      <c r="D459" s="4"/>
      <c r="E459"/>
      <c r="L459" s="1"/>
      <c r="M459" s="1"/>
      <c r="N459" s="1"/>
      <c r="P459"/>
    </row>
    <row r="460" spans="2:19">
      <c r="B460" s="1"/>
      <c r="D460" s="20">
        <f>COUNT(B462:B485)</f>
        <v>24</v>
      </c>
      <c r="E460"/>
      <c r="K460" s="20">
        <f>COUNT(K462:K476)</f>
        <v>15</v>
      </c>
      <c r="N460" s="10"/>
      <c r="O460"/>
      <c r="P460"/>
      <c r="R460" s="4"/>
      <c r="S460" s="4"/>
    </row>
    <row r="461" spans="2:19">
      <c r="B461" s="39" t="s">
        <v>1643</v>
      </c>
      <c r="C461" s="39"/>
      <c r="D461" s="10"/>
      <c r="E461"/>
      <c r="K461" s="38" t="s">
        <v>1641</v>
      </c>
      <c r="L461" s="38"/>
      <c r="N461"/>
      <c r="O461"/>
      <c r="P461"/>
      <c r="R461" s="4"/>
      <c r="S461" s="8"/>
    </row>
    <row r="462" spans="2:19">
      <c r="B462" s="1">
        <v>48.027804562435811</v>
      </c>
      <c r="C462" s="1">
        <v>28.949633424175509</v>
      </c>
      <c r="D462" s="22"/>
      <c r="E462" s="22"/>
      <c r="F462" s="10"/>
      <c r="K462" s="8">
        <v>3.4041845275313481E-2</v>
      </c>
      <c r="L462" s="8">
        <v>1.6097358606523379E-2</v>
      </c>
      <c r="N462"/>
      <c r="O462"/>
      <c r="P462"/>
      <c r="R462" s="4"/>
      <c r="S462" s="8"/>
    </row>
    <row r="463" spans="2:19">
      <c r="B463" s="1">
        <v>50.483360349924574</v>
      </c>
      <c r="C463" s="1">
        <v>36.398814666701085</v>
      </c>
      <c r="D463"/>
      <c r="E463"/>
      <c r="K463" s="8">
        <v>4.4826222488100045E-2</v>
      </c>
      <c r="L463" s="8">
        <v>2.8669111969506549E-2</v>
      </c>
      <c r="N463"/>
      <c r="O463"/>
      <c r="P463"/>
    </row>
    <row r="464" spans="2:19">
      <c r="B464" s="1">
        <v>51.440022682636005</v>
      </c>
      <c r="C464" s="1">
        <v>37.899231917220611</v>
      </c>
      <c r="D464" s="4"/>
      <c r="E464" s="4"/>
      <c r="K464" s="8">
        <v>6.2398307364267422E-2</v>
      </c>
      <c r="L464" s="8">
        <v>4.6573103133601232E-2</v>
      </c>
      <c r="N464"/>
      <c r="O464"/>
      <c r="P464"/>
    </row>
    <row r="465" spans="1:16">
      <c r="A465" s="1"/>
      <c r="B465" s="1">
        <v>69.82962532672795</v>
      </c>
      <c r="C465" s="1">
        <v>30.245128302494589</v>
      </c>
      <c r="E465" s="12"/>
      <c r="K465" s="8">
        <v>6.3013357655238147E-2</v>
      </c>
      <c r="L465" s="8">
        <v>2.2089175246319051E-2</v>
      </c>
      <c r="N465"/>
      <c r="O465"/>
      <c r="P465"/>
    </row>
    <row r="466" spans="1:16">
      <c r="A466" s="1"/>
      <c r="B466" s="1">
        <v>71.384283877610116</v>
      </c>
      <c r="C466" s="1">
        <v>35.350436691383834</v>
      </c>
      <c r="E466" s="12"/>
      <c r="K466" s="8">
        <v>6.8002269847338065E-2</v>
      </c>
      <c r="L466" s="8">
        <v>3.0143358415040747E-2</v>
      </c>
      <c r="N466"/>
      <c r="O466"/>
      <c r="P466"/>
    </row>
    <row r="467" spans="1:16">
      <c r="B467" s="1">
        <v>52.470050886190229</v>
      </c>
      <c r="C467" s="1">
        <v>40.599921157411849</v>
      </c>
      <c r="D467"/>
      <c r="E467"/>
      <c r="K467" s="8">
        <v>7.0103392002197951E-2</v>
      </c>
      <c r="L467" s="8">
        <v>6.5021523892237809E-2</v>
      </c>
      <c r="N467"/>
      <c r="O467"/>
      <c r="P467"/>
    </row>
    <row r="468" spans="1:16">
      <c r="B468" s="1">
        <v>62.41105263356539</v>
      </c>
      <c r="C468" s="1">
        <v>29.847899327212147</v>
      </c>
      <c r="D468"/>
      <c r="E468"/>
      <c r="K468" s="8">
        <v>7.1713717594575233E-2</v>
      </c>
      <c r="L468" s="8">
        <v>5.5230656293533548E-2</v>
      </c>
      <c r="N468"/>
      <c r="O468"/>
      <c r="P468"/>
    </row>
    <row r="469" spans="1:16">
      <c r="B469" s="1">
        <v>52.259890309775521</v>
      </c>
      <c r="C469" s="1">
        <v>39.30044120491123</v>
      </c>
      <c r="D469"/>
      <c r="E469"/>
      <c r="K469" s="8">
        <v>7.478597194314289E-2</v>
      </c>
      <c r="L469" s="8">
        <v>2.7648586607399567E-2</v>
      </c>
      <c r="N469"/>
      <c r="O469"/>
      <c r="P469"/>
    </row>
    <row r="470" spans="1:16">
      <c r="B470" s="1">
        <v>74.000008185075814</v>
      </c>
      <c r="C470" s="1">
        <v>29.230585345594861</v>
      </c>
      <c r="D470"/>
      <c r="E470"/>
      <c r="H470" s="1"/>
      <c r="I470" s="1"/>
      <c r="K470" s="8">
        <v>7.8867548215540206E-2</v>
      </c>
      <c r="L470" s="8">
        <v>4.0750436058801347E-2</v>
      </c>
      <c r="N470"/>
      <c r="O470"/>
      <c r="P470"/>
    </row>
    <row r="471" spans="1:16">
      <c r="B471" s="1">
        <v>77.199998397827144</v>
      </c>
      <c r="C471" s="1">
        <v>43.04448107491293</v>
      </c>
      <c r="D471"/>
      <c r="E471"/>
      <c r="H471" s="1"/>
      <c r="I471" s="1"/>
      <c r="K471" s="8">
        <v>8.5719798782054213E-2</v>
      </c>
      <c r="L471" s="8">
        <v>4.1117743586553714E-2</v>
      </c>
      <c r="N471"/>
      <c r="O471"/>
      <c r="P471"/>
    </row>
    <row r="472" spans="1:16">
      <c r="B472" s="1">
        <v>72.856156706464915</v>
      </c>
      <c r="C472" s="1">
        <v>40.999353444171142</v>
      </c>
      <c r="D472"/>
      <c r="E472"/>
      <c r="H472" s="1"/>
      <c r="I472" s="1"/>
      <c r="K472" s="8">
        <v>8.6253199617076143E-2</v>
      </c>
      <c r="L472" s="8">
        <v>4.5658699422271264E-2</v>
      </c>
      <c r="N472"/>
      <c r="O472"/>
      <c r="P472"/>
    </row>
    <row r="473" spans="1:16">
      <c r="B473" s="1">
        <v>75.588110878341297</v>
      </c>
      <c r="C473" s="1">
        <v>43.999923372561774</v>
      </c>
      <c r="D473"/>
      <c r="E473"/>
      <c r="H473" s="1"/>
      <c r="I473" s="1"/>
      <c r="K473" s="8">
        <v>8.8663360374370684E-2</v>
      </c>
      <c r="L473" s="8">
        <v>5.5622527140495488E-2</v>
      </c>
      <c r="N473"/>
      <c r="O473"/>
      <c r="P473"/>
    </row>
    <row r="474" spans="1:16">
      <c r="B474" s="1">
        <v>75.064728879187584</v>
      </c>
      <c r="C474" s="1">
        <v>45.997102353403342</v>
      </c>
      <c r="D474"/>
      <c r="E474"/>
      <c r="H474" s="1"/>
      <c r="I474" s="1"/>
      <c r="K474" s="8">
        <v>0.1018911386967418</v>
      </c>
      <c r="L474" s="8">
        <v>4.1814706834997613E-2</v>
      </c>
      <c r="N474"/>
      <c r="O474"/>
      <c r="P474"/>
    </row>
    <row r="475" spans="1:16">
      <c r="B475" s="1">
        <v>80.229001225310327</v>
      </c>
      <c r="C475" s="1">
        <v>44.798091064453125</v>
      </c>
      <c r="D475"/>
      <c r="E475"/>
      <c r="H475" s="1"/>
      <c r="I475" s="1"/>
      <c r="K475" s="8">
        <v>0.10379000401261605</v>
      </c>
      <c r="L475" s="8">
        <v>3.6555875670308928E-2</v>
      </c>
      <c r="N475"/>
      <c r="O475"/>
      <c r="P475"/>
    </row>
    <row r="476" spans="1:16">
      <c r="B476" s="1">
        <v>101.61702039213867</v>
      </c>
      <c r="C476" s="1">
        <v>43.242476001965329</v>
      </c>
      <c r="D476"/>
      <c r="E476"/>
      <c r="H476" s="1"/>
      <c r="I476" s="1"/>
      <c r="K476" s="8">
        <v>0.12423466946121774</v>
      </c>
      <c r="L476" s="8">
        <v>3.8259739260253459E-2</v>
      </c>
      <c r="N476"/>
      <c r="O476"/>
      <c r="P476"/>
    </row>
    <row r="477" spans="1:16">
      <c r="B477" s="1">
        <v>102.52568618409707</v>
      </c>
      <c r="C477" s="1">
        <v>49.366806532884837</v>
      </c>
      <c r="D477"/>
      <c r="E477"/>
      <c r="H477" s="1"/>
      <c r="I477" s="1"/>
      <c r="K477" s="8"/>
      <c r="L477" s="8"/>
      <c r="N477"/>
      <c r="O477"/>
      <c r="P477"/>
    </row>
    <row r="478" spans="1:16">
      <c r="B478" s="1">
        <v>92.047466536592495</v>
      </c>
      <c r="C478" s="1">
        <v>43.359441239707564</v>
      </c>
      <c r="D478"/>
      <c r="E478"/>
      <c r="H478" s="1"/>
      <c r="I478" s="1"/>
      <c r="K478" s="8"/>
      <c r="L478" s="8"/>
      <c r="N478"/>
      <c r="O478"/>
      <c r="P478"/>
    </row>
    <row r="479" spans="1:16">
      <c r="B479" s="1">
        <v>75.819996948242192</v>
      </c>
      <c r="C479" s="1">
        <v>43.761720097887043</v>
      </c>
      <c r="D479"/>
      <c r="E479"/>
      <c r="H479" s="1"/>
      <c r="I479" s="1"/>
      <c r="K479" s="8"/>
      <c r="L479" s="8"/>
      <c r="N479"/>
      <c r="O479"/>
      <c r="P479"/>
    </row>
    <row r="480" spans="1:16">
      <c r="B480" s="1">
        <v>75.919998672485349</v>
      </c>
      <c r="C480" s="1">
        <v>37.655999999999999</v>
      </c>
      <c r="D480"/>
      <c r="E480"/>
      <c r="H480" s="1"/>
      <c r="I480" s="1"/>
      <c r="K480" s="8"/>
      <c r="L480" s="8"/>
      <c r="N480"/>
      <c r="O480"/>
      <c r="P480"/>
    </row>
    <row r="481" spans="2:16">
      <c r="B481" s="1">
        <v>76.260001342773435</v>
      </c>
      <c r="C481" s="1">
        <v>40.883968742810943</v>
      </c>
      <c r="D481"/>
      <c r="E481"/>
      <c r="H481" s="1"/>
      <c r="I481" s="1"/>
      <c r="K481" s="8"/>
      <c r="L481" s="8"/>
      <c r="N481"/>
      <c r="O481"/>
      <c r="P481"/>
    </row>
    <row r="482" spans="2:16">
      <c r="B482" s="1">
        <v>76.510001663208016</v>
      </c>
      <c r="C482" s="1">
        <v>39.538799201965332</v>
      </c>
      <c r="D482"/>
      <c r="E482"/>
      <c r="H482" s="1"/>
      <c r="I482" s="1"/>
      <c r="K482" s="8"/>
      <c r="L482" s="8"/>
      <c r="N482"/>
      <c r="O482"/>
      <c r="P482"/>
    </row>
    <row r="483" spans="2:16">
      <c r="B483" s="1">
        <v>76.599996032714841</v>
      </c>
      <c r="C483" s="1">
        <v>37.363121276855473</v>
      </c>
      <c r="D483"/>
      <c r="E483"/>
      <c r="H483" s="1"/>
      <c r="I483" s="1"/>
      <c r="K483" s="8"/>
      <c r="L483" s="8"/>
      <c r="N483"/>
      <c r="O483"/>
      <c r="P483"/>
    </row>
    <row r="484" spans="2:16">
      <c r="B484" s="1">
        <v>77.030001052856448</v>
      </c>
      <c r="C484" s="1">
        <v>41.093886284716802</v>
      </c>
      <c r="D484"/>
      <c r="E484"/>
      <c r="H484" s="1"/>
      <c r="I484" s="1"/>
      <c r="K484" s="8"/>
      <c r="L484" s="8"/>
      <c r="N484"/>
      <c r="O484"/>
      <c r="P484"/>
    </row>
    <row r="485" spans="2:16">
      <c r="B485" s="1">
        <v>77.861331039942883</v>
      </c>
      <c r="C485" s="1">
        <v>55.739687819354323</v>
      </c>
      <c r="D485"/>
      <c r="E485"/>
      <c r="H485" s="1"/>
      <c r="I485" s="1"/>
      <c r="K485" s="8"/>
      <c r="L485" s="8"/>
      <c r="N485"/>
      <c r="O485"/>
      <c r="P485"/>
    </row>
    <row r="486" spans="2:16">
      <c r="B486" s="1"/>
      <c r="C486" s="1"/>
      <c r="D486"/>
      <c r="E486"/>
      <c r="H486" s="1"/>
      <c r="I486" s="1"/>
      <c r="K486" s="8"/>
      <c r="L486" s="8"/>
      <c r="N486"/>
      <c r="O486"/>
      <c r="P486"/>
    </row>
    <row r="487" spans="2:16">
      <c r="B487" s="1"/>
      <c r="C487" s="1"/>
      <c r="D487"/>
      <c r="E487"/>
      <c r="H487" s="1"/>
      <c r="I487" s="1"/>
      <c r="K487" s="8"/>
      <c r="L487" s="8"/>
      <c r="N487"/>
      <c r="O487"/>
      <c r="P487"/>
    </row>
    <row r="488" spans="2:16">
      <c r="B488" s="1"/>
      <c r="C488" s="1"/>
      <c r="D488"/>
      <c r="E488"/>
      <c r="H488" s="1"/>
      <c r="I488" s="1"/>
      <c r="K488" s="8"/>
      <c r="L488" s="8"/>
      <c r="N488"/>
      <c r="O488"/>
      <c r="P488"/>
    </row>
    <row r="489" spans="2:16">
      <c r="B489" s="1"/>
      <c r="C489" s="1"/>
      <c r="D489"/>
      <c r="E489"/>
      <c r="H489" s="1"/>
      <c r="I489" s="1"/>
      <c r="K489" s="8"/>
      <c r="L489" s="8"/>
      <c r="N489"/>
      <c r="O489"/>
      <c r="P489"/>
    </row>
    <row r="490" spans="2:16">
      <c r="H490" s="1"/>
      <c r="I490" s="1"/>
      <c r="K490" s="8"/>
      <c r="L490" s="8"/>
      <c r="N490"/>
      <c r="O490"/>
      <c r="P490"/>
    </row>
    <row r="491" spans="2:16">
      <c r="H491" s="1"/>
      <c r="I491" s="1"/>
      <c r="K491" s="8"/>
      <c r="L491" s="8"/>
      <c r="N491"/>
      <c r="O491"/>
      <c r="P491"/>
    </row>
    <row r="492" spans="2:16">
      <c r="H492" s="1"/>
      <c r="I492" s="1"/>
      <c r="K492" s="8"/>
      <c r="L492" s="8"/>
      <c r="M492" s="8"/>
      <c r="N492" s="8"/>
      <c r="O492"/>
      <c r="P492"/>
    </row>
    <row r="493" spans="2:16">
      <c r="H493" s="1"/>
      <c r="I493" s="1"/>
      <c r="K493" s="1"/>
      <c r="M493" s="8"/>
      <c r="N493" s="8"/>
      <c r="O493"/>
      <c r="P493"/>
    </row>
    <row r="494" spans="2:16">
      <c r="H494" s="1"/>
      <c r="I494" s="1"/>
      <c r="K494" s="1"/>
      <c r="M494" s="8"/>
      <c r="N494" s="8"/>
      <c r="O494"/>
      <c r="P494"/>
    </row>
    <row r="495" spans="2:16">
      <c r="H495" s="1"/>
      <c r="I495" s="1"/>
      <c r="K495" s="1"/>
      <c r="M495" s="8"/>
      <c r="N495" s="8"/>
      <c r="O495"/>
      <c r="P495"/>
    </row>
    <row r="496" spans="2:16">
      <c r="H496" s="1"/>
      <c r="I496" s="1"/>
      <c r="K496" s="1"/>
      <c r="M496" s="8"/>
      <c r="N496" s="8"/>
      <c r="O496"/>
      <c r="P496"/>
    </row>
    <row r="497" spans="1:16">
      <c r="H497" s="1"/>
      <c r="I497" s="1"/>
      <c r="K497" s="1"/>
      <c r="M497" s="8"/>
      <c r="N497" s="8"/>
      <c r="O497"/>
      <c r="P497"/>
    </row>
    <row r="498" spans="1:16">
      <c r="H498" s="1"/>
      <c r="I498" s="1"/>
      <c r="K498" s="1"/>
      <c r="M498" s="8"/>
      <c r="N498" s="8"/>
      <c r="O498"/>
      <c r="P498"/>
    </row>
    <row r="499" spans="1:16">
      <c r="B499" s="1"/>
      <c r="C499" s="1"/>
      <c r="D499"/>
      <c r="E499"/>
      <c r="H499" s="1"/>
      <c r="I499" s="1"/>
      <c r="K499" s="1"/>
      <c r="M499" s="8"/>
      <c r="N499" s="8"/>
      <c r="O499"/>
      <c r="P499"/>
    </row>
    <row r="500" spans="1:16">
      <c r="B500" s="1"/>
      <c r="C500" s="1"/>
      <c r="D500"/>
      <c r="E500"/>
      <c r="H500" s="1"/>
      <c r="I500" s="1"/>
      <c r="K500" s="1"/>
      <c r="M500" s="8"/>
      <c r="N500" s="8"/>
      <c r="O500"/>
      <c r="P500"/>
    </row>
    <row r="501" spans="1:16">
      <c r="B501" s="1"/>
      <c r="C501" s="1"/>
      <c r="D501"/>
      <c r="E501"/>
      <c r="H501" s="1"/>
      <c r="I501" s="1"/>
      <c r="K501" s="1"/>
      <c r="M501" s="8"/>
      <c r="N501" s="8"/>
      <c r="O501"/>
      <c r="P501"/>
    </row>
    <row r="502" spans="1:16">
      <c r="A502" s="1"/>
      <c r="B502" s="1"/>
      <c r="C502" s="1"/>
      <c r="D502"/>
      <c r="E502"/>
      <c r="J502" s="1"/>
      <c r="K502" s="1"/>
      <c r="M502" s="8"/>
      <c r="N502" s="8"/>
      <c r="O502"/>
      <c r="P502"/>
    </row>
    <row r="503" spans="1:16">
      <c r="A503" s="1"/>
      <c r="B503" s="1"/>
      <c r="C503" s="1"/>
      <c r="D503"/>
      <c r="E503"/>
      <c r="J503" s="1"/>
      <c r="K503" s="1"/>
      <c r="M503" s="8"/>
      <c r="N503" s="8"/>
      <c r="O503"/>
      <c r="P503"/>
    </row>
    <row r="504" spans="1:16">
      <c r="A504" s="1"/>
      <c r="B504" s="1"/>
      <c r="C504" s="1"/>
      <c r="D504"/>
      <c r="E504"/>
      <c r="J504" s="1"/>
      <c r="K504" s="1"/>
      <c r="M504" s="8"/>
      <c r="N504" s="8"/>
      <c r="O504"/>
      <c r="P504"/>
    </row>
    <row r="505" spans="1:16">
      <c r="A505" s="1"/>
      <c r="B505" s="1"/>
      <c r="J505" s="1"/>
      <c r="K505" s="1"/>
      <c r="M505" s="8"/>
      <c r="N505" s="8"/>
      <c r="O505"/>
      <c r="P505"/>
    </row>
    <row r="506" spans="1:16">
      <c r="A506" s="1"/>
      <c r="B506" s="1"/>
      <c r="J506" s="1"/>
      <c r="K506" s="1"/>
      <c r="M506" s="8"/>
      <c r="N506" s="8"/>
      <c r="O506"/>
      <c r="P506"/>
    </row>
    <row r="507" spans="1:16">
      <c r="A507" s="1"/>
      <c r="B507" s="1"/>
      <c r="J507" s="1"/>
      <c r="K507" s="1"/>
      <c r="M507" s="8"/>
      <c r="N507" s="8"/>
      <c r="O507"/>
      <c r="P507"/>
    </row>
    <row r="508" spans="1:16">
      <c r="A508" s="1"/>
      <c r="B508" s="1"/>
      <c r="J508" s="1"/>
      <c r="K508" s="1"/>
      <c r="M508" s="8"/>
      <c r="N508" s="8"/>
      <c r="O508"/>
      <c r="P508"/>
    </row>
    <row r="509" spans="1:16">
      <c r="A509" s="1"/>
      <c r="B509" s="1"/>
      <c r="J509" s="1"/>
      <c r="K509" s="1"/>
      <c r="M509" s="8"/>
      <c r="N509" s="8"/>
      <c r="O509"/>
      <c r="P509"/>
    </row>
    <row r="510" spans="1:16">
      <c r="A510" s="1"/>
      <c r="B510" s="1"/>
      <c r="J510" s="1"/>
      <c r="K510" s="1"/>
      <c r="M510" s="8"/>
      <c r="N510" s="8"/>
      <c r="O510"/>
      <c r="P510"/>
    </row>
    <row r="511" spans="1:16">
      <c r="A511" s="1"/>
      <c r="B511" s="1"/>
      <c r="J511" s="1"/>
      <c r="K511" s="1"/>
      <c r="M511" s="8"/>
      <c r="N511" s="8"/>
      <c r="O511"/>
      <c r="P511"/>
    </row>
    <row r="512" spans="1:16">
      <c r="A512" s="1"/>
      <c r="B512" s="1"/>
      <c r="J512" s="1"/>
      <c r="K512" s="1"/>
      <c r="M512" s="8"/>
      <c r="N512" s="8"/>
      <c r="O512"/>
      <c r="P512"/>
    </row>
    <row r="513" spans="1:16">
      <c r="A513" s="1"/>
      <c r="B513" s="1"/>
      <c r="J513" s="1"/>
      <c r="K513" s="1"/>
      <c r="M513" s="8"/>
      <c r="N513" s="8"/>
      <c r="O513"/>
      <c r="P513"/>
    </row>
    <row r="514" spans="1:16">
      <c r="A514" s="1"/>
      <c r="B514" s="1"/>
      <c r="J514" s="1"/>
      <c r="K514" s="1"/>
      <c r="M514" s="8"/>
      <c r="N514" s="8"/>
      <c r="O514"/>
      <c r="P514"/>
    </row>
    <row r="515" spans="1:16">
      <c r="A515" s="1"/>
      <c r="B515" s="1"/>
      <c r="J515" s="1"/>
      <c r="K515" s="1"/>
      <c r="M515" s="8"/>
      <c r="N515" s="8"/>
      <c r="O515"/>
      <c r="P515"/>
    </row>
    <row r="516" spans="1:16">
      <c r="A516" s="1"/>
      <c r="B516" s="1"/>
      <c r="J516" s="1"/>
      <c r="K516" s="1"/>
      <c r="M516" s="8"/>
      <c r="N516" s="8"/>
      <c r="O516"/>
      <c r="P516"/>
    </row>
    <row r="517" spans="1:16">
      <c r="A517" s="1"/>
      <c r="B517" s="1"/>
      <c r="J517" s="1"/>
      <c r="K517" s="1"/>
      <c r="M517" s="8"/>
      <c r="N517" s="8"/>
      <c r="O517"/>
      <c r="P517"/>
    </row>
    <row r="518" spans="1:16">
      <c r="A518" s="1"/>
      <c r="B518" s="1"/>
      <c r="J518" s="1"/>
      <c r="K518" s="1"/>
      <c r="M518" s="8"/>
      <c r="N518" s="8"/>
      <c r="O518"/>
      <c r="P518"/>
    </row>
    <row r="519" spans="1:16">
      <c r="A519" s="1"/>
      <c r="B519" s="1"/>
      <c r="J519" s="1"/>
      <c r="K519" s="1"/>
      <c r="M519" s="8"/>
      <c r="N519" s="8"/>
      <c r="O519"/>
      <c r="P519"/>
    </row>
    <row r="520" spans="1:16">
      <c r="A520" s="1"/>
      <c r="B520" s="1"/>
      <c r="J520" s="1"/>
      <c r="K520" s="1"/>
      <c r="M520" s="8"/>
      <c r="N520" s="8"/>
      <c r="O520"/>
      <c r="P520"/>
    </row>
    <row r="521" spans="1:16">
      <c r="A521" s="1"/>
      <c r="B521" s="1"/>
      <c r="J521" s="1"/>
      <c r="K521" s="1"/>
      <c r="M521" s="8"/>
      <c r="N521" s="8"/>
      <c r="O521"/>
      <c r="P521"/>
    </row>
    <row r="522" spans="1:16">
      <c r="A522" s="1"/>
      <c r="B522" s="1"/>
      <c r="J522" s="1"/>
      <c r="K522" s="1"/>
      <c r="M522" s="8"/>
      <c r="N522" s="8"/>
      <c r="O522"/>
      <c r="P522"/>
    </row>
    <row r="523" spans="1:16">
      <c r="A523" s="1"/>
      <c r="B523" s="1"/>
      <c r="J523" s="1"/>
      <c r="K523" s="1"/>
      <c r="M523" s="8"/>
      <c r="N523" s="8"/>
      <c r="O523"/>
      <c r="P523"/>
    </row>
    <row r="524" spans="1:16">
      <c r="A524" s="1"/>
      <c r="B524" s="1"/>
      <c r="J524" s="1"/>
      <c r="K524" s="1"/>
      <c r="M524" s="8"/>
      <c r="N524" s="8"/>
      <c r="O524"/>
      <c r="P524"/>
    </row>
    <row r="525" spans="1:16">
      <c r="A525" s="1"/>
      <c r="B525" s="1"/>
      <c r="J525" s="1"/>
      <c r="K525" s="1"/>
      <c r="M525" s="8"/>
      <c r="N525" s="8"/>
      <c r="O525"/>
      <c r="P525"/>
    </row>
    <row r="526" spans="1:16">
      <c r="A526" s="1"/>
      <c r="B526" s="1"/>
      <c r="J526" s="1"/>
      <c r="K526" s="1"/>
      <c r="M526" s="8"/>
      <c r="N526" s="8"/>
      <c r="O526"/>
      <c r="P526"/>
    </row>
    <row r="527" spans="1:16">
      <c r="A527" s="1"/>
      <c r="B527" s="1"/>
      <c r="J527" s="1"/>
      <c r="K527" s="1"/>
      <c r="M527" s="8"/>
      <c r="N527" s="8"/>
      <c r="O527"/>
      <c r="P527"/>
    </row>
    <row r="528" spans="1:16">
      <c r="A528" s="1"/>
      <c r="B528" s="1"/>
      <c r="J528" s="1"/>
      <c r="K528" s="1"/>
      <c r="N528" s="8"/>
      <c r="O528" s="8"/>
      <c r="P528"/>
    </row>
    <row r="529" spans="1:16">
      <c r="A529" s="1"/>
      <c r="B529" s="1"/>
      <c r="J529" s="1"/>
      <c r="K529" s="1"/>
      <c r="L529" s="1"/>
      <c r="N529" s="8"/>
      <c r="O529" s="8"/>
      <c r="P529"/>
    </row>
    <row r="530" spans="1:16">
      <c r="A530" s="1"/>
      <c r="B530" s="1"/>
      <c r="J530" s="1"/>
      <c r="K530" s="1"/>
      <c r="L530" s="1"/>
      <c r="N530" s="8"/>
      <c r="O530" s="8"/>
      <c r="P530"/>
    </row>
    <row r="531" spans="1:16">
      <c r="A531" s="1"/>
      <c r="B531" s="1"/>
      <c r="J531" s="1"/>
      <c r="K531" s="1"/>
      <c r="L531" s="1"/>
      <c r="O531"/>
      <c r="P531"/>
    </row>
    <row r="532" spans="1:16">
      <c r="A532" s="1"/>
      <c r="B532" s="1"/>
      <c r="J532" s="1"/>
      <c r="K532" s="1"/>
      <c r="L532" s="1"/>
      <c r="O532"/>
      <c r="P532"/>
    </row>
    <row r="533" spans="1:16">
      <c r="A533" s="1"/>
      <c r="B533" s="1"/>
      <c r="J533" s="1"/>
      <c r="K533" s="1"/>
      <c r="L533" s="1"/>
      <c r="O533"/>
      <c r="P533"/>
    </row>
    <row r="534" spans="1:16">
      <c r="A534" s="1"/>
      <c r="B534" s="1"/>
      <c r="J534" s="1"/>
      <c r="K534" s="1"/>
      <c r="L534" s="1"/>
      <c r="O534"/>
      <c r="P534"/>
    </row>
    <row r="535" spans="1:16">
      <c r="A535" s="1"/>
      <c r="B535" s="1"/>
      <c r="J535" s="1"/>
      <c r="K535" s="1"/>
      <c r="L535" s="1"/>
      <c r="O535"/>
      <c r="P535"/>
    </row>
    <row r="536" spans="1:16">
      <c r="A536" s="1"/>
      <c r="B536" s="1"/>
      <c r="J536" s="1"/>
      <c r="K536" s="1"/>
      <c r="L536" s="1"/>
    </row>
    <row r="537" spans="1:16">
      <c r="A537" s="1"/>
      <c r="B537" s="1"/>
      <c r="J537" s="1"/>
      <c r="K537" s="1"/>
      <c r="L537" s="1"/>
      <c r="O537"/>
      <c r="P537"/>
    </row>
    <row r="538" spans="1:16">
      <c r="B538" s="1"/>
      <c r="K538" s="1"/>
      <c r="L538" s="1"/>
      <c r="O538"/>
      <c r="P538"/>
    </row>
    <row r="539" spans="1:16">
      <c r="B539" s="1"/>
      <c r="K539" s="1"/>
      <c r="L539" s="1"/>
      <c r="O539"/>
      <c r="P539"/>
    </row>
    <row r="540" spans="1:16">
      <c r="B540" s="1"/>
      <c r="K540" s="1"/>
      <c r="L540" s="1"/>
      <c r="O540"/>
      <c r="P540"/>
    </row>
    <row r="541" spans="1:16">
      <c r="B541" s="1"/>
      <c r="C541" s="1"/>
      <c r="D541"/>
      <c r="F541" s="1"/>
      <c r="K541" s="1"/>
      <c r="L541" s="1"/>
      <c r="O541"/>
      <c r="P541"/>
    </row>
    <row r="542" spans="1:16">
      <c r="B542" s="1"/>
      <c r="C542" s="1"/>
      <c r="D542"/>
      <c r="F542" s="1"/>
      <c r="K542" s="1"/>
      <c r="L542" s="1"/>
      <c r="M542" s="1"/>
      <c r="O542"/>
      <c r="P542"/>
    </row>
    <row r="543" spans="1:16">
      <c r="B543" s="1"/>
      <c r="C543" s="1"/>
      <c r="D543"/>
      <c r="F543" s="1"/>
      <c r="K543" s="1"/>
      <c r="L543" s="1"/>
      <c r="M543" s="1"/>
      <c r="O543"/>
      <c r="P543"/>
    </row>
    <row r="544" spans="1:16">
      <c r="B544" s="1"/>
      <c r="C544" s="1"/>
      <c r="D544"/>
      <c r="F544" s="1"/>
      <c r="K544" s="1"/>
      <c r="L544" s="1"/>
      <c r="M544" s="1"/>
      <c r="O544"/>
      <c r="P544"/>
    </row>
    <row r="545" spans="2:16">
      <c r="B545" s="1"/>
      <c r="C545" s="1"/>
      <c r="D545"/>
      <c r="F545" s="1"/>
      <c r="K545" s="1"/>
      <c r="L545" s="1"/>
      <c r="M545" s="1"/>
      <c r="O545"/>
      <c r="P545"/>
    </row>
    <row r="546" spans="2:16">
      <c r="B546" s="1"/>
      <c r="C546" s="1"/>
      <c r="D546"/>
      <c r="F546" s="1"/>
      <c r="K546" s="1"/>
      <c r="L546" s="1"/>
      <c r="M546" s="1"/>
      <c r="O546"/>
      <c r="P546"/>
    </row>
    <row r="547" spans="2:16">
      <c r="B547" s="1"/>
      <c r="C547" s="1"/>
      <c r="D547"/>
      <c r="F547" s="1"/>
      <c r="K547" s="1"/>
      <c r="L547" s="1"/>
      <c r="M547" s="1"/>
      <c r="O547"/>
      <c r="P547"/>
    </row>
    <row r="548" spans="2:16">
      <c r="B548" s="1"/>
      <c r="C548" s="1"/>
      <c r="D548"/>
      <c r="F548" s="1"/>
      <c r="K548" s="1"/>
      <c r="L548" s="1"/>
      <c r="M548" s="1"/>
      <c r="O548"/>
      <c r="P548"/>
    </row>
    <row r="549" spans="2:16">
      <c r="B549" s="1"/>
      <c r="C549" s="1"/>
      <c r="D549"/>
      <c r="F549" s="1"/>
      <c r="K549" s="1"/>
      <c r="L549" s="1"/>
      <c r="M549" s="1"/>
      <c r="O549"/>
      <c r="P549"/>
    </row>
    <row r="550" spans="2:16">
      <c r="B550" s="1"/>
      <c r="C550" s="1"/>
      <c r="D550"/>
      <c r="F550" s="1"/>
      <c r="K550" s="1"/>
      <c r="L550" s="1"/>
      <c r="M550" s="1"/>
      <c r="O550"/>
      <c r="P550"/>
    </row>
    <row r="551" spans="2:16">
      <c r="B551" s="1"/>
      <c r="C551" s="1"/>
      <c r="D551"/>
      <c r="F551" s="1"/>
      <c r="K551" s="1"/>
      <c r="L551" s="1"/>
      <c r="M551" s="1"/>
      <c r="O551"/>
      <c r="P551"/>
    </row>
    <row r="552" spans="2:16">
      <c r="B552" s="1"/>
      <c r="C552" s="1"/>
      <c r="D552"/>
      <c r="F552" s="1"/>
      <c r="K552" s="1"/>
      <c r="L552" s="1"/>
      <c r="M552" s="1"/>
      <c r="O552"/>
      <c r="P552"/>
    </row>
    <row r="553" spans="2:16">
      <c r="B553" s="1"/>
      <c r="C553" s="1"/>
      <c r="D553"/>
      <c r="F553" s="1"/>
      <c r="K553" s="1"/>
      <c r="L553" s="1"/>
      <c r="M553" s="1"/>
      <c r="O553"/>
      <c r="P553"/>
    </row>
    <row r="554" spans="2:16">
      <c r="B554" s="1"/>
      <c r="C554" s="1"/>
      <c r="D554"/>
      <c r="F554" s="1"/>
      <c r="K554" s="1"/>
      <c r="L554" s="1"/>
      <c r="M554" s="1"/>
      <c r="O554"/>
      <c r="P554"/>
    </row>
    <row r="555" spans="2:16">
      <c r="B555" s="1"/>
      <c r="C555" s="1"/>
      <c r="D555"/>
      <c r="F555" s="1"/>
      <c r="K555" s="1"/>
      <c r="L555" s="1"/>
      <c r="M555" s="1"/>
      <c r="O555"/>
      <c r="P555"/>
    </row>
    <row r="556" spans="2:16">
      <c r="B556" s="1"/>
      <c r="C556" s="1"/>
      <c r="D556"/>
      <c r="F556" s="1"/>
      <c r="K556" s="1"/>
      <c r="L556" s="1"/>
      <c r="M556" s="1"/>
      <c r="O556"/>
      <c r="P556"/>
    </row>
    <row r="557" spans="2:16">
      <c r="B557" s="1"/>
      <c r="C557" s="1"/>
      <c r="D557"/>
      <c r="F557" s="1"/>
      <c r="K557" s="1"/>
      <c r="L557" s="1"/>
      <c r="M557" s="1"/>
      <c r="O557"/>
      <c r="P557"/>
    </row>
    <row r="558" spans="2:16">
      <c r="B558" s="1"/>
      <c r="C558" s="1"/>
      <c r="D558"/>
      <c r="F558" s="1"/>
      <c r="K558" s="1"/>
      <c r="L558" s="1"/>
      <c r="M558" s="1"/>
      <c r="O558"/>
      <c r="P558"/>
    </row>
    <row r="559" spans="2:16">
      <c r="B559" s="1"/>
      <c r="C559" s="1"/>
      <c r="D559"/>
      <c r="F559" s="1"/>
      <c r="K559" s="1"/>
      <c r="L559" s="1"/>
      <c r="M559" s="1"/>
      <c r="O559"/>
      <c r="P559"/>
    </row>
    <row r="560" spans="2:16">
      <c r="B560" s="1"/>
      <c r="C560" s="1"/>
      <c r="D560"/>
      <c r="F560" s="1"/>
      <c r="K560" s="1"/>
      <c r="L560" s="1"/>
      <c r="M560" s="1"/>
      <c r="O560"/>
      <c r="P560"/>
    </row>
    <row r="561" spans="2:16">
      <c r="B561" s="1"/>
      <c r="C561" s="1"/>
      <c r="D561"/>
      <c r="F561" s="1"/>
      <c r="K561" s="1"/>
      <c r="L561" s="1"/>
      <c r="M561" s="1"/>
      <c r="O561"/>
      <c r="P561"/>
    </row>
    <row r="562" spans="2:16">
      <c r="B562" s="1"/>
      <c r="C562" s="1"/>
      <c r="D562"/>
      <c r="F562" s="1"/>
      <c r="K562" s="1"/>
      <c r="L562" s="1"/>
      <c r="M562" s="1"/>
      <c r="O562"/>
      <c r="P562"/>
    </row>
    <row r="563" spans="2:16">
      <c r="B563" s="1"/>
      <c r="C563" s="1"/>
      <c r="D563"/>
      <c r="F563" s="1"/>
      <c r="K563" s="1"/>
      <c r="L563" s="1"/>
      <c r="M563" s="1"/>
      <c r="O563"/>
      <c r="P563"/>
    </row>
    <row r="564" spans="2:16">
      <c r="B564" s="1"/>
      <c r="C564" s="1"/>
      <c r="D564"/>
      <c r="F564" s="1"/>
      <c r="K564" s="1"/>
      <c r="L564" s="1"/>
      <c r="M564" s="1"/>
      <c r="O564"/>
      <c r="P564"/>
    </row>
    <row r="565" spans="2:16">
      <c r="B565" s="1"/>
      <c r="C565" s="1"/>
      <c r="D565"/>
      <c r="F565" s="1"/>
      <c r="K565" s="1"/>
      <c r="L565" s="1"/>
      <c r="M565" s="1"/>
      <c r="O565"/>
      <c r="P565"/>
    </row>
    <row r="566" spans="2:16">
      <c r="B566" s="1"/>
      <c r="C566" s="1"/>
      <c r="D566"/>
      <c r="F566" s="1"/>
      <c r="K566" s="1"/>
      <c r="L566" s="1"/>
      <c r="M566" s="1"/>
      <c r="O566"/>
      <c r="P566"/>
    </row>
    <row r="567" spans="2:16">
      <c r="B567" s="1"/>
      <c r="C567" s="1"/>
      <c r="D567"/>
      <c r="F567" s="1"/>
      <c r="K567" s="1"/>
      <c r="L567" s="1"/>
      <c r="M567" s="1"/>
      <c r="O567"/>
      <c r="P567"/>
    </row>
    <row r="568" spans="2:16">
      <c r="B568" s="1"/>
      <c r="C568" s="1"/>
      <c r="D568"/>
      <c r="F568" s="1"/>
      <c r="K568" s="1"/>
      <c r="L568" s="1"/>
      <c r="M568" s="1"/>
      <c r="O568"/>
      <c r="P568"/>
    </row>
    <row r="569" spans="2:16">
      <c r="B569" s="1"/>
      <c r="C569" s="1"/>
      <c r="D569"/>
      <c r="F569" s="1"/>
      <c r="K569" s="1"/>
      <c r="L569" s="1"/>
      <c r="M569" s="1"/>
      <c r="O569"/>
      <c r="P569"/>
    </row>
    <row r="570" spans="2:16">
      <c r="B570" s="1"/>
      <c r="C570" s="1"/>
      <c r="D570"/>
      <c r="F570" s="1"/>
      <c r="K570" s="1"/>
      <c r="L570" s="1"/>
      <c r="M570" s="1"/>
      <c r="O570"/>
      <c r="P570"/>
    </row>
    <row r="571" spans="2:16">
      <c r="B571" s="1"/>
      <c r="C571" s="1"/>
      <c r="D571"/>
      <c r="K571" s="1"/>
      <c r="L571" s="1"/>
      <c r="M571" s="1"/>
      <c r="O571"/>
      <c r="P571"/>
    </row>
    <row r="572" spans="2:16">
      <c r="B572" s="1"/>
      <c r="C572" s="1"/>
      <c r="D572"/>
      <c r="K572" s="1"/>
      <c r="L572" s="1"/>
      <c r="M572" s="1"/>
      <c r="O572"/>
      <c r="P572"/>
    </row>
    <row r="573" spans="2:16">
      <c r="B573" s="1"/>
      <c r="C573" s="1"/>
      <c r="D573"/>
      <c r="K573" s="1"/>
      <c r="L573" s="1"/>
      <c r="M573" s="1"/>
      <c r="O573"/>
      <c r="P573"/>
    </row>
    <row r="574" spans="2:16">
      <c r="B574" s="1"/>
      <c r="C574" s="1"/>
      <c r="D574"/>
      <c r="K574" s="1"/>
      <c r="L574" s="1"/>
      <c r="M574" s="1"/>
      <c r="O574"/>
      <c r="P574"/>
    </row>
    <row r="575" spans="2:16">
      <c r="B575" s="1"/>
      <c r="C575" s="1"/>
      <c r="D575"/>
      <c r="K575" s="1"/>
      <c r="L575" s="1"/>
      <c r="M575" s="1"/>
      <c r="O575"/>
      <c r="P575"/>
    </row>
    <row r="576" spans="2:16">
      <c r="B576" s="1"/>
      <c r="C576" s="1"/>
      <c r="D576"/>
      <c r="K576" s="1"/>
      <c r="L576" s="1"/>
      <c r="M576" s="1"/>
      <c r="O576"/>
      <c r="P576"/>
    </row>
    <row r="577" spans="2:16">
      <c r="B577" s="1"/>
      <c r="C577" s="1"/>
      <c r="D577"/>
      <c r="K577" s="1"/>
      <c r="L577" s="1"/>
      <c r="M577" s="1"/>
      <c r="O577"/>
      <c r="P577"/>
    </row>
    <row r="578" spans="2:16">
      <c r="B578" s="1"/>
      <c r="C578" s="1"/>
      <c r="D578"/>
      <c r="K578" s="1"/>
      <c r="L578" s="1"/>
      <c r="M578" s="1"/>
      <c r="O578"/>
      <c r="P578"/>
    </row>
    <row r="579" spans="2:16">
      <c r="B579" s="1"/>
      <c r="C579" s="1"/>
      <c r="D579"/>
      <c r="K579" s="1"/>
      <c r="L579" s="1"/>
      <c r="M579" s="1"/>
      <c r="O579"/>
      <c r="P579"/>
    </row>
    <row r="580" spans="2:16">
      <c r="B580" s="1"/>
      <c r="C580" s="1"/>
      <c r="D580"/>
      <c r="K580" s="1"/>
      <c r="L580" s="1"/>
      <c r="M580" s="1"/>
      <c r="O580"/>
      <c r="P580"/>
    </row>
    <row r="581" spans="2:16">
      <c r="B581" s="1"/>
      <c r="C581" s="1"/>
      <c r="D581"/>
      <c r="E581"/>
      <c r="K581" s="1"/>
      <c r="L581" s="1"/>
      <c r="M581" s="1"/>
      <c r="O581"/>
      <c r="P581"/>
    </row>
    <row r="582" spans="2:16">
      <c r="B582" s="1"/>
      <c r="C582" s="1"/>
      <c r="D582"/>
      <c r="E582"/>
      <c r="K582" s="1"/>
      <c r="L582" s="1"/>
      <c r="M582" s="1"/>
      <c r="O582"/>
      <c r="P582"/>
    </row>
    <row r="583" spans="2:16">
      <c r="B583" s="1"/>
      <c r="C583" s="1"/>
      <c r="D583"/>
      <c r="E583"/>
      <c r="L583" s="4"/>
      <c r="M583" s="1"/>
      <c r="O583"/>
      <c r="P583"/>
    </row>
    <row r="584" spans="2:16">
      <c r="B584" s="1"/>
      <c r="C584" s="1"/>
      <c r="D584"/>
      <c r="E584"/>
      <c r="L584" s="4"/>
      <c r="M584" s="1"/>
      <c r="O584"/>
      <c r="P584"/>
    </row>
    <row r="585" spans="2:16">
      <c r="B585" s="1"/>
      <c r="C585" s="1"/>
      <c r="D585"/>
      <c r="E585"/>
      <c r="L585" s="4"/>
      <c r="M585" s="1"/>
      <c r="O585"/>
      <c r="P585"/>
    </row>
    <row r="586" spans="2:16">
      <c r="B586" s="1"/>
      <c r="C586" s="1"/>
      <c r="D586"/>
      <c r="E586"/>
      <c r="L586" s="4"/>
      <c r="M586" s="1"/>
      <c r="O586"/>
      <c r="P586"/>
    </row>
    <row r="587" spans="2:16">
      <c r="B587" s="1"/>
      <c r="C587" s="1"/>
      <c r="D587"/>
      <c r="E587"/>
      <c r="L587" s="4"/>
      <c r="M587" s="1"/>
      <c r="O587"/>
      <c r="P587"/>
    </row>
    <row r="588" spans="2:16">
      <c r="B588" s="1"/>
      <c r="C588" s="1"/>
      <c r="D588"/>
      <c r="E588"/>
      <c r="L588" s="4"/>
      <c r="M588" s="1"/>
      <c r="O588"/>
      <c r="P588"/>
    </row>
    <row r="589" spans="2:16">
      <c r="B589" s="1"/>
      <c r="C589" s="1"/>
      <c r="D589"/>
      <c r="E589"/>
      <c r="L589" s="4"/>
      <c r="M589" s="1"/>
      <c r="O589"/>
      <c r="P589"/>
    </row>
    <row r="590" spans="2:16">
      <c r="B590" s="1"/>
      <c r="C590" s="1"/>
      <c r="D590"/>
      <c r="E590"/>
      <c r="L590" s="4"/>
      <c r="M590" s="1"/>
      <c r="O590"/>
      <c r="P590"/>
    </row>
    <row r="591" spans="2:16">
      <c r="B591" s="1"/>
      <c r="C591" s="1"/>
      <c r="D591"/>
      <c r="E591"/>
      <c r="L591" s="4"/>
      <c r="M591" s="1"/>
      <c r="O591"/>
      <c r="P591"/>
    </row>
    <row r="592" spans="2:16">
      <c r="B592" s="1"/>
      <c r="C592" s="1"/>
      <c r="D592"/>
      <c r="E592"/>
      <c r="L592" s="4"/>
      <c r="M592" s="1"/>
      <c r="O592"/>
      <c r="P592"/>
    </row>
    <row r="593" spans="2:16">
      <c r="B593" s="1"/>
      <c r="C593" s="1"/>
      <c r="D593"/>
      <c r="E593"/>
      <c r="L593" s="4"/>
      <c r="M593" s="1"/>
      <c r="O593"/>
      <c r="P593"/>
    </row>
    <row r="594" spans="2:16">
      <c r="B594" s="1"/>
      <c r="C594" s="1"/>
      <c r="D594"/>
      <c r="E594"/>
      <c r="L594" s="4"/>
      <c r="M594" s="1"/>
      <c r="O594"/>
      <c r="P594"/>
    </row>
    <row r="595" spans="2:16">
      <c r="B595" s="1"/>
      <c r="C595" s="1"/>
      <c r="D595"/>
      <c r="E595"/>
      <c r="L595" s="4"/>
      <c r="M595" s="1"/>
      <c r="O595"/>
      <c r="P595"/>
    </row>
    <row r="596" spans="2:16">
      <c r="B596" s="1"/>
      <c r="C596" s="1"/>
      <c r="D596"/>
      <c r="E596"/>
      <c r="L596" s="4"/>
      <c r="M596" s="1"/>
      <c r="O596"/>
      <c r="P596"/>
    </row>
    <row r="597" spans="2:16">
      <c r="B597" s="1"/>
      <c r="C597" s="1"/>
      <c r="D597"/>
      <c r="E597"/>
      <c r="L597" s="4"/>
      <c r="M597" s="1"/>
      <c r="O597"/>
      <c r="P597"/>
    </row>
    <row r="598" spans="2:16">
      <c r="B598" s="1"/>
      <c r="C598" s="1"/>
      <c r="D598"/>
      <c r="E598"/>
      <c r="L598" s="4"/>
      <c r="M598" s="1"/>
      <c r="O598"/>
      <c r="P598"/>
    </row>
    <row r="599" spans="2:16">
      <c r="B599" s="1"/>
      <c r="C599" s="1"/>
      <c r="D599"/>
      <c r="E599"/>
      <c r="L599" s="4"/>
      <c r="M599" s="1"/>
      <c r="O599"/>
      <c r="P599"/>
    </row>
    <row r="600" spans="2:16">
      <c r="B600" s="1"/>
      <c r="C600" s="1"/>
      <c r="D600"/>
      <c r="E600"/>
      <c r="L600" s="4"/>
      <c r="M600" s="1"/>
      <c r="O600"/>
      <c r="P600"/>
    </row>
    <row r="601" spans="2:16">
      <c r="B601" s="1"/>
      <c r="C601" s="1"/>
      <c r="D601"/>
      <c r="E601"/>
      <c r="L601" s="4"/>
      <c r="M601" s="1"/>
      <c r="O601"/>
      <c r="P601"/>
    </row>
    <row r="602" spans="2:16">
      <c r="B602" s="1"/>
      <c r="C602" s="1"/>
      <c r="D602"/>
      <c r="E602"/>
      <c r="L602" s="4"/>
      <c r="M602" s="1"/>
      <c r="O602"/>
      <c r="P602"/>
    </row>
    <row r="603" spans="2:16">
      <c r="B603" s="1"/>
      <c r="C603" s="1"/>
      <c r="D603"/>
      <c r="E603"/>
      <c r="L603" s="4"/>
      <c r="M603" s="1"/>
      <c r="O603"/>
      <c r="P603"/>
    </row>
    <row r="604" spans="2:16">
      <c r="B604" s="1"/>
      <c r="C604" s="1"/>
      <c r="D604"/>
      <c r="E604"/>
      <c r="L604" s="4"/>
      <c r="M604" s="1"/>
      <c r="O604"/>
      <c r="P604"/>
    </row>
    <row r="605" spans="2:16">
      <c r="B605" s="1"/>
      <c r="C605" s="1"/>
      <c r="D605"/>
      <c r="E605"/>
      <c r="L605" s="4"/>
      <c r="M605" s="1"/>
      <c r="O605"/>
      <c r="P605"/>
    </row>
    <row r="606" spans="2:16">
      <c r="B606" s="1"/>
      <c r="C606" s="1"/>
      <c r="D606"/>
      <c r="E606"/>
      <c r="L606" s="4"/>
      <c r="M606" s="1"/>
      <c r="O606"/>
      <c r="P606"/>
    </row>
    <row r="607" spans="2:16">
      <c r="B607" s="1"/>
      <c r="C607" s="1"/>
      <c r="D607"/>
      <c r="E607"/>
      <c r="L607" s="4"/>
      <c r="M607" s="1"/>
      <c r="O607"/>
      <c r="P607"/>
    </row>
    <row r="608" spans="2:16">
      <c r="B608" s="1"/>
      <c r="C608" s="1"/>
      <c r="D608"/>
      <c r="E608"/>
      <c r="L608" s="4"/>
      <c r="M608" s="1"/>
      <c r="O608"/>
      <c r="P608"/>
    </row>
    <row r="609" spans="2:16">
      <c r="B609" s="1"/>
      <c r="C609" s="1"/>
      <c r="D609"/>
      <c r="E609"/>
      <c r="L609" s="4"/>
      <c r="M609" s="1"/>
      <c r="O609"/>
      <c r="P609"/>
    </row>
    <row r="610" spans="2:16">
      <c r="B610" s="1"/>
      <c r="C610" s="1"/>
      <c r="D610"/>
      <c r="E610"/>
      <c r="L610" s="4"/>
      <c r="M610" s="1"/>
      <c r="O610"/>
      <c r="P610"/>
    </row>
    <row r="611" spans="2:16">
      <c r="B611" s="1"/>
      <c r="C611" s="1"/>
      <c r="D611"/>
      <c r="E611"/>
      <c r="L611" s="4"/>
      <c r="M611" s="1"/>
      <c r="O611"/>
      <c r="P611"/>
    </row>
    <row r="612" spans="2:16">
      <c r="B612" s="1"/>
      <c r="C612" s="1"/>
      <c r="D612"/>
      <c r="E612"/>
      <c r="L612" s="4"/>
      <c r="M612" s="1"/>
      <c r="O612"/>
      <c r="P612"/>
    </row>
    <row r="613" spans="2:16">
      <c r="B613" s="1"/>
      <c r="C613" s="1"/>
      <c r="D613"/>
      <c r="E613"/>
      <c r="L613" s="4"/>
      <c r="M613" s="1"/>
      <c r="O613"/>
      <c r="P613"/>
    </row>
    <row r="614" spans="2:16">
      <c r="B614" s="1"/>
      <c r="C614" s="1"/>
      <c r="D614"/>
      <c r="E614"/>
      <c r="L614" s="4"/>
      <c r="M614" s="1"/>
      <c r="O614"/>
      <c r="P614"/>
    </row>
    <row r="615" spans="2:16">
      <c r="B615" s="1"/>
      <c r="C615" s="1"/>
      <c r="D615"/>
      <c r="E615"/>
      <c r="L615" s="4"/>
      <c r="M615" s="1"/>
      <c r="O615"/>
      <c r="P615"/>
    </row>
    <row r="616" spans="2:16">
      <c r="B616" s="1"/>
      <c r="C616" s="1"/>
      <c r="D616"/>
      <c r="E616"/>
      <c r="L616" s="4"/>
      <c r="M616" s="1"/>
      <c r="O616"/>
      <c r="P616"/>
    </row>
    <row r="617" spans="2:16">
      <c r="B617" s="1"/>
      <c r="C617" s="1"/>
      <c r="D617"/>
      <c r="E617"/>
      <c r="L617" s="4"/>
      <c r="M617" s="1"/>
      <c r="O617"/>
      <c r="P617"/>
    </row>
    <row r="618" spans="2:16">
      <c r="B618" s="1"/>
      <c r="C618" s="1"/>
      <c r="D618"/>
      <c r="E618"/>
      <c r="L618" s="4"/>
      <c r="M618" s="1"/>
      <c r="O618"/>
      <c r="P618"/>
    </row>
    <row r="619" spans="2:16">
      <c r="B619" s="1"/>
      <c r="C619" s="1"/>
      <c r="D619"/>
      <c r="E619"/>
      <c r="L619" s="4"/>
      <c r="M619" s="1"/>
      <c r="O619"/>
      <c r="P619"/>
    </row>
    <row r="620" spans="2:16">
      <c r="B620" s="1"/>
      <c r="C620" s="1"/>
      <c r="D620"/>
      <c r="E620"/>
      <c r="L620" s="4"/>
      <c r="M620" s="1"/>
      <c r="O620"/>
      <c r="P620"/>
    </row>
    <row r="621" spans="2:16">
      <c r="B621" s="1"/>
      <c r="C621" s="1"/>
      <c r="D621"/>
      <c r="E621"/>
      <c r="L621" s="4"/>
      <c r="M621" s="1"/>
      <c r="O621"/>
      <c r="P621"/>
    </row>
    <row r="622" spans="2:16">
      <c r="B622" s="1"/>
      <c r="C622" s="1"/>
      <c r="D622"/>
      <c r="E622"/>
      <c r="L622" s="4"/>
      <c r="M622" s="1"/>
      <c r="O622"/>
      <c r="P622"/>
    </row>
    <row r="623" spans="2:16">
      <c r="B623" s="1"/>
      <c r="C623" s="1"/>
      <c r="D623"/>
      <c r="E623"/>
      <c r="L623" s="4"/>
    </row>
    <row r="624" spans="2:16">
      <c r="B624" s="1"/>
      <c r="C624" s="1"/>
      <c r="D624"/>
      <c r="E624"/>
    </row>
    <row r="625" spans="2:5">
      <c r="B625" s="1"/>
      <c r="C625" s="1"/>
      <c r="D625"/>
      <c r="E625"/>
    </row>
    <row r="626" spans="2:5">
      <c r="B626" s="1"/>
      <c r="C626" s="1"/>
      <c r="D626"/>
      <c r="E626"/>
    </row>
    <row r="627" spans="2:5">
      <c r="B627" s="1"/>
      <c r="C627" s="1"/>
      <c r="D627"/>
      <c r="E627"/>
    </row>
    <row r="628" spans="2:5">
      <c r="B628" s="1"/>
      <c r="C628" s="1"/>
      <c r="D628"/>
      <c r="E628"/>
    </row>
    <row r="629" spans="2:5">
      <c r="B629" s="1"/>
      <c r="C629" s="1"/>
      <c r="D629"/>
      <c r="E629"/>
    </row>
    <row r="630" spans="2:5">
      <c r="B630" s="1"/>
      <c r="C630" s="1"/>
      <c r="D630"/>
      <c r="E630"/>
    </row>
    <row r="631" spans="2:5">
      <c r="B631" s="1"/>
      <c r="C631" s="1"/>
      <c r="D631"/>
    </row>
    <row r="632" spans="2:5">
      <c r="B632" s="1"/>
      <c r="C632" s="1"/>
      <c r="D632"/>
    </row>
    <row r="633" spans="2:5">
      <c r="B633" s="1"/>
      <c r="C633" s="1"/>
      <c r="D633"/>
    </row>
    <row r="634" spans="2:5">
      <c r="B634" s="1"/>
      <c r="C634" s="1"/>
      <c r="D634"/>
    </row>
    <row r="635" spans="2:5">
      <c r="B635" s="1"/>
      <c r="C635" s="1"/>
      <c r="D635"/>
    </row>
  </sheetData>
  <autoFilter ref="N2:R385" xr:uid="{B57F1431-BE41-4BFF-9C1A-1FF4D8F3BE6F}"/>
  <mergeCells count="10">
    <mergeCell ref="W1:X1"/>
    <mergeCell ref="H431:I431"/>
    <mergeCell ref="K431:L431"/>
    <mergeCell ref="L433:M433"/>
    <mergeCell ref="B433:C433"/>
    <mergeCell ref="B461:C461"/>
    <mergeCell ref="K461:L461"/>
    <mergeCell ref="N1:O1"/>
    <mergeCell ref="Q1:R1"/>
    <mergeCell ref="T1:U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4B2AB-E5F9-4DC1-9934-A01570DEC4AD}">
  <sheetPr codeName="Sheet9"/>
  <dimension ref="A1:X608"/>
  <sheetViews>
    <sheetView showZeros="0" topLeftCell="A396" workbookViewId="0">
      <selection activeCell="N431" sqref="N431:O431"/>
    </sheetView>
  </sheetViews>
  <sheetFormatPr defaultRowHeight="15"/>
  <cols>
    <col min="1" max="1" width="19.7109375" bestFit="1" customWidth="1"/>
    <col min="2" max="2" width="7.7109375" customWidth="1"/>
    <col min="4" max="5" width="9.140625" style="1"/>
    <col min="7" max="7" width="9.28515625" customWidth="1"/>
    <col min="8" max="8" width="19" bestFit="1" customWidth="1"/>
    <col min="14" max="14" width="9.140625" style="4"/>
    <col min="15" max="15" width="9.140625" style="1"/>
    <col min="16" max="16" width="19.85546875" style="4" bestFit="1" customWidth="1"/>
  </cols>
  <sheetData>
    <row r="1" spans="1:24">
      <c r="A1" s="3" t="s">
        <v>432</v>
      </c>
      <c r="B1" s="3" t="s">
        <v>1634</v>
      </c>
      <c r="C1" s="6" t="s">
        <v>428</v>
      </c>
      <c r="D1" s="6" t="s">
        <v>429</v>
      </c>
      <c r="E1" s="6" t="s">
        <v>430</v>
      </c>
      <c r="F1" s="7" t="s">
        <v>431</v>
      </c>
      <c r="G1" s="2" cm="1">
        <f t="array" ref="G1">_xll.S("Al2O3",25)</f>
        <v>50.948572181701664</v>
      </c>
      <c r="H1" s="3" t="s">
        <v>2118</v>
      </c>
      <c r="I1" s="6" t="s">
        <v>428</v>
      </c>
      <c r="J1" s="6" t="s">
        <v>429</v>
      </c>
      <c r="K1" s="6" t="s">
        <v>430</v>
      </c>
      <c r="L1" s="7" t="s">
        <v>431</v>
      </c>
      <c r="N1" s="38" t="s">
        <v>1638</v>
      </c>
      <c r="O1" s="38"/>
      <c r="Q1" s="38" t="s">
        <v>1640</v>
      </c>
      <c r="R1" s="38"/>
      <c r="T1" s="38" t="s">
        <v>1644</v>
      </c>
      <c r="U1" s="38"/>
      <c r="W1" s="38" t="s">
        <v>1610</v>
      </c>
      <c r="X1" s="38"/>
    </row>
    <row r="2" spans="1:24" ht="17.25">
      <c r="A2" s="4" t="s">
        <v>402</v>
      </c>
      <c r="B2" s="4">
        <v>1</v>
      </c>
      <c r="C2" s="1" cm="1">
        <f t="array" ref="C2">_xll.H($A2,25)/$B2</f>
        <v>-408.26639617919926</v>
      </c>
      <c r="D2" s="1" cm="1">
        <f t="array" ref="D2">_xll.S($A2,25)/$B2</f>
        <v>59.299829414367679</v>
      </c>
      <c r="E2" s="1" cm="1">
        <f t="array" ref="E2">_xll.CP($A2,25)/$B2</f>
        <v>48.027804562435811</v>
      </c>
      <c r="F2" s="8" cm="1">
        <f t="array" ref="F2">IF(_xll.DE(A2)&gt;0,_xll.MW(A2)/(602.2*_xll.DE(A2)),"")/$B2</f>
        <v>3.4041845275313481E-2</v>
      </c>
      <c r="G2" s="3" t="s">
        <v>424</v>
      </c>
      <c r="H2" s="4" t="s">
        <v>2089</v>
      </c>
      <c r="I2" s="1" cm="1">
        <f t="array" ref="I2">_xll.H($H2,25)/$B2</f>
        <v>-484.90000543212892</v>
      </c>
      <c r="J2" s="1" cm="1">
        <f t="array" ref="J2">_xll.S($H2,25)/$B2</f>
        <v>42.810003158569337</v>
      </c>
      <c r="K2" s="1" cm="1">
        <f t="array" ref="K2">_xll.CP($H2,25)/$B2</f>
        <v>48.758759306728166</v>
      </c>
      <c r="L2" s="8" cm="1">
        <f t="array" ref="L2">IF(_xll.DE(H2)&gt;0,_xll.MW(H2)/(602.2*_xll.DE(H2)),"")/$B2</f>
        <v>2.7238412776754945E-2</v>
      </c>
      <c r="N2" s="1">
        <f t="shared" ref="N2:N62" si="0">IF(AND(ISNUMBER(D2),ISNUMBER(J2)),D2,"")</f>
        <v>59.299829414367679</v>
      </c>
      <c r="O2" s="1">
        <f t="shared" ref="O2:O62" si="1">IF(AND(ISNUMBER(D2),ISNUMBER(J2)),J2,"")</f>
        <v>42.810003158569337</v>
      </c>
      <c r="Q2" s="1">
        <f t="shared" ref="Q2:Q62" si="2">IF(AND(ISNUMBER(C2),ISNUMBER(I2)),C2,"")</f>
        <v>-408.26639617919926</v>
      </c>
      <c r="R2" s="1">
        <f t="shared" ref="R2:R62" si="3">IF(AND(ISNUMBER(C2),ISNUMBER(I2)),I2,"")</f>
        <v>-484.90000543212892</v>
      </c>
      <c r="T2" s="1">
        <f>IF(AND(ISNUMBER(E2),ISNUMBER(K2)),E2,"")</f>
        <v>48.027804562435811</v>
      </c>
      <c r="U2" s="1">
        <f>IF(AND(ISNUMBER(E2),ISNUMBER(K2)),K2,"")</f>
        <v>48.758759306728166</v>
      </c>
      <c r="W2" s="8">
        <f>IF(AND(ISNUMBER(F2),ISNUMBER(L2)),F2,"")</f>
        <v>3.4041845275313481E-2</v>
      </c>
      <c r="X2" s="8">
        <f>IF(AND(ISNUMBER(F2),ISNUMBER(L2)),L2,"")</f>
        <v>2.7238412776754945E-2</v>
      </c>
    </row>
    <row r="3" spans="1:24">
      <c r="A3" s="4" t="s">
        <v>81</v>
      </c>
      <c r="B3" s="4">
        <v>1</v>
      </c>
      <c r="C3" s="1" cm="1">
        <f t="array" ref="C3">_xll.H($A3,25)/$B3</f>
        <v>-137.00000003051758</v>
      </c>
      <c r="D3" s="1" cm="1">
        <f t="array" ref="D3">_xll.S($A3,25)/$B3</f>
        <v>86.190401596069336</v>
      </c>
      <c r="E3" s="1" cm="1">
        <f t="array" ref="E3">_xll.CP($A3,25)/$B3</f>
        <v>52.550021293863857</v>
      </c>
      <c r="F3" s="8" cm="1">
        <f t="array" ref="F3">IF(_xll.DE(A3)&gt;0,_xll.MW(A3)/(602.2*_xll.DE(A3)),"")/$B3</f>
        <v>3.9709071244688796E-2</v>
      </c>
      <c r="H3" s="4" t="s">
        <v>2090</v>
      </c>
      <c r="I3" s="1" t="e" cm="1">
        <f t="array" ref="I3">_xll.H($H3,25)/$B3</f>
        <v>#VALUE!</v>
      </c>
      <c r="J3" s="1" t="e" cm="1">
        <f t="array" ref="J3">_xll.S($H3,25)/$B3</f>
        <v>#VALUE!</v>
      </c>
      <c r="K3" s="1" t="e" cm="1">
        <f t="array" ref="K3">_xll.CP($H3,25)/$B3</f>
        <v>#VALUE!</v>
      </c>
      <c r="L3" s="8" t="e" cm="1">
        <f t="array" ref="L3">IF(_xll.DE(H3)&gt;0,_xll.MW(H3)/(602.2*_xll.DE(H3)),"")/$B3</f>
        <v>#VALUE!</v>
      </c>
      <c r="N3" s="1" t="str">
        <f t="shared" si="0"/>
        <v/>
      </c>
      <c r="O3" s="1" t="str">
        <f t="shared" si="1"/>
        <v/>
      </c>
      <c r="Q3" s="1" t="str">
        <f t="shared" si="2"/>
        <v/>
      </c>
      <c r="R3" s="1" t="str">
        <f t="shared" si="3"/>
        <v/>
      </c>
      <c r="T3" s="1" t="str">
        <f t="shared" ref="T3:T63" si="4">IF(AND(ISNUMBER(E3),ISNUMBER(K3)),E3,"")</f>
        <v/>
      </c>
      <c r="U3" s="1" t="str">
        <f t="shared" ref="U3:U63" si="5">IF(AND(ISNUMBER(E3),ISNUMBER(K3)),K3,"")</f>
        <v/>
      </c>
      <c r="W3" s="8" t="str">
        <f t="shared" ref="W3:W26" si="6">IF(AND(ISNUMBER(F3),ISNUMBER(L3)),F3,"")</f>
        <v/>
      </c>
      <c r="X3" s="8" t="str">
        <f t="shared" ref="X3:X26" si="7">IF(AND(ISNUMBER(F3),ISNUMBER(L3)),L3,"")</f>
        <v/>
      </c>
    </row>
    <row r="4" spans="1:24">
      <c r="A4" s="4" t="s">
        <v>92</v>
      </c>
      <c r="B4" s="4">
        <v>1</v>
      </c>
      <c r="C4" s="1" cm="1">
        <f t="array" ref="C4">_xll.H($A4,25)/$B4</f>
        <v>-127.0680994720459</v>
      </c>
      <c r="D4" s="1" cm="1">
        <f t="array" ref="D4">_xll.S($A4,25)/$B4</f>
        <v>96.231999999999999</v>
      </c>
      <c r="E4" s="1" cm="1">
        <f t="array" ref="E4">_xll.CP($A4,25)/$B4</f>
        <v>52.977162837527885</v>
      </c>
      <c r="F4" s="8" cm="1">
        <f t="array" ref="F4">IF(_xll.DE(A4)&gt;0,_xll.MW(A4)/(602.2*_xll.DE(A4)),"")/$B4</f>
        <v>4.2805039040001672E-2</v>
      </c>
      <c r="H4" s="4" t="s">
        <v>2091</v>
      </c>
      <c r="I4" s="1" t="e" cm="1">
        <f t="array" ref="I4">_xll.H($H4,25)/$B4</f>
        <v>#VALUE!</v>
      </c>
      <c r="J4" s="1" t="e" cm="1">
        <f t="array" ref="J4">_xll.S($H4,25)/$B4</f>
        <v>#VALUE!</v>
      </c>
      <c r="K4" s="1" t="e" cm="1">
        <f t="array" ref="K4">_xll.CP($H4,25)/$B4</f>
        <v>#VALUE!</v>
      </c>
      <c r="L4" s="8" t="e" cm="1">
        <f t="array" ref="L4">IF(_xll.DE(H4)&gt;0,_xll.MW(H4)/(602.2*_xll.DE(H4)),"")/$B4</f>
        <v>#VALUE!</v>
      </c>
      <c r="N4" s="1" t="str">
        <f t="shared" si="0"/>
        <v/>
      </c>
      <c r="O4" s="1" t="str">
        <f t="shared" si="1"/>
        <v/>
      </c>
      <c r="Q4" s="1" t="str">
        <f t="shared" si="2"/>
        <v/>
      </c>
      <c r="R4" s="1" t="str">
        <f t="shared" si="3"/>
        <v/>
      </c>
      <c r="T4" s="1" t="str">
        <f t="shared" si="4"/>
        <v/>
      </c>
      <c r="U4" s="1" t="str">
        <f t="shared" si="5"/>
        <v/>
      </c>
      <c r="W4" s="8" t="str">
        <f t="shared" si="6"/>
        <v/>
      </c>
      <c r="X4" s="8" t="str">
        <f t="shared" si="7"/>
        <v/>
      </c>
    </row>
    <row r="5" spans="1:24">
      <c r="A5" s="4" t="s">
        <v>35</v>
      </c>
      <c r="B5" s="4">
        <v>1</v>
      </c>
      <c r="C5" s="1" cm="1">
        <f t="array" ref="C5">_xll.H($A5,25)/$B5</f>
        <v>-411.11981701660159</v>
      </c>
      <c r="D5" s="1" cm="1">
        <f t="array" ref="D5">_xll.S($A5,25)/$B5</f>
        <v>72.132159042358396</v>
      </c>
      <c r="E5" s="1" cm="1">
        <f t="array" ref="E5">_xll.CP($A5,25)/$B5</f>
        <v>50.483360349924574</v>
      </c>
      <c r="F5" s="8" cm="1">
        <f t="array" ref="F5">IF(_xll.DE(A5)&gt;0,_xll.MW(A5)/(602.2*_xll.DE(A5)),"")/$B5</f>
        <v>4.4826222488100045E-2</v>
      </c>
      <c r="H5" s="4" t="s">
        <v>2092</v>
      </c>
      <c r="I5" s="1" cm="1">
        <f t="array" ref="I5">_xll.H($H5,25)/$B5</f>
        <v>-425.7999839477539</v>
      </c>
      <c r="J5" s="1" cm="1">
        <f t="array" ref="J5">_xll.S($H5,25)/$B5</f>
        <v>64.42999926757814</v>
      </c>
      <c r="K5" s="1" cm="1">
        <f t="array" ref="K5">_xll.CP($H5,25)/$B5</f>
        <v>59.426665107837145</v>
      </c>
      <c r="L5" s="8" cm="1">
        <f t="array" ref="L5">IF(_xll.DE(H5)&gt;0,_xll.MW(H5)/(602.2*_xll.DE(H5)),"")/$B5</f>
        <v>3.1182305826235105E-2</v>
      </c>
      <c r="N5" s="1">
        <f t="shared" si="0"/>
        <v>72.132159042358396</v>
      </c>
      <c r="O5" s="1">
        <f t="shared" si="1"/>
        <v>64.42999926757814</v>
      </c>
      <c r="Q5" s="1">
        <f t="shared" si="2"/>
        <v>-411.11981701660159</v>
      </c>
      <c r="R5" s="1">
        <f t="shared" si="3"/>
        <v>-425.7999839477539</v>
      </c>
      <c r="T5" s="1">
        <f t="shared" si="4"/>
        <v>50.483360349924574</v>
      </c>
      <c r="U5" s="1">
        <f t="shared" si="5"/>
        <v>59.426665107837145</v>
      </c>
      <c r="W5" s="8">
        <f t="shared" si="6"/>
        <v>4.4826222488100045E-2</v>
      </c>
      <c r="X5" s="8">
        <f t="shared" si="7"/>
        <v>3.1182305826235105E-2</v>
      </c>
    </row>
    <row r="6" spans="1:24">
      <c r="A6" s="4" t="s">
        <v>120</v>
      </c>
      <c r="B6" s="4">
        <v>1</v>
      </c>
      <c r="C6" s="1" cm="1">
        <f t="array" ref="C6">_xll.H($A6,25)/$B6</f>
        <v>-671.0999759521485</v>
      </c>
      <c r="D6" s="1" cm="1">
        <f t="array" ref="D6">_xll.S($A6,25)/$B6</f>
        <v>172.80001080322268</v>
      </c>
      <c r="E6" s="1" cm="1">
        <f t="array" ref="E6">_xll.CP($A6,25)/$B6</f>
        <v>144.00022282667817</v>
      </c>
      <c r="F6" s="8" cm="1">
        <f t="array" ref="F6">IF(_xll.DE(A6)&gt;0,_xll.MW(A6)/(602.2*_xll.DE(A6)),"")/$B6</f>
        <v>4.7595533075209223E-2</v>
      </c>
      <c r="H6" s="4" t="s">
        <v>2093</v>
      </c>
      <c r="I6" s="1" t="e" cm="1">
        <f t="array" ref="I6">_xll.H($H6,25)/$B6</f>
        <v>#VALUE!</v>
      </c>
      <c r="J6" s="1" t="e" cm="1">
        <f t="array" ref="J6">_xll.S($H6,25)/$B6</f>
        <v>#VALUE!</v>
      </c>
      <c r="K6" s="1" t="e" cm="1">
        <f t="array" ref="K6">_xll.CP($H6,25)/$B6</f>
        <v>#VALUE!</v>
      </c>
      <c r="L6" s="8" t="e" cm="1">
        <f t="array" ref="L6">IF(_xll.DE(H6)&gt;0,_xll.MW(H6)/(602.2*_xll.DE(H6)),"")/$B6</f>
        <v>#VALUE!</v>
      </c>
      <c r="N6" s="1" t="str">
        <f t="shared" si="0"/>
        <v/>
      </c>
      <c r="O6" s="1" t="str">
        <f t="shared" si="1"/>
        <v/>
      </c>
      <c r="Q6" s="1" t="str">
        <f t="shared" si="2"/>
        <v/>
      </c>
      <c r="R6" s="1" t="str">
        <f t="shared" si="3"/>
        <v/>
      </c>
      <c r="T6" s="1" t="str">
        <f t="shared" si="4"/>
        <v/>
      </c>
      <c r="U6" s="1" t="str">
        <f t="shared" si="5"/>
        <v/>
      </c>
      <c r="W6" s="8" t="str">
        <f t="shared" si="6"/>
        <v/>
      </c>
      <c r="X6" s="8" t="str">
        <f t="shared" si="7"/>
        <v/>
      </c>
    </row>
    <row r="7" spans="1:24">
      <c r="A7" s="4" t="s">
        <v>229</v>
      </c>
      <c r="B7" s="4">
        <v>1</v>
      </c>
      <c r="C7" s="1" cm="1">
        <f t="array" ref="C7">_xll.H($A7,25)/$B7</f>
        <v>-190.19209106445314</v>
      </c>
      <c r="D7" s="1" cm="1">
        <f t="array" ref="D7">_xll.S($A7,25)/$B7</f>
        <v>161.43960424804689</v>
      </c>
      <c r="E7" s="1" cm="1">
        <f t="array" ref="E7">_xll.CP($A7,25)/$B7</f>
        <v>74.171520729726026</v>
      </c>
      <c r="F7" s="8" cm="1">
        <f t="array" ref="F7">IF(_xll.DE(A7)&gt;0,_xll.MW(A7)/(602.2*_xll.DE(A7)),"")/$B7</f>
        <v>4.7773140334805168E-2</v>
      </c>
      <c r="H7" s="4" t="s">
        <v>2128</v>
      </c>
      <c r="I7" s="1" t="e" cm="1">
        <f t="array" ref="I7">_xll.H($H7,25)/$B7</f>
        <v>#VALUE!</v>
      </c>
      <c r="J7" s="1" t="e" cm="1">
        <f t="array" ref="J7">_xll.S($H7,25)/$B7</f>
        <v>#VALUE!</v>
      </c>
      <c r="K7" s="1" t="e" cm="1">
        <f t="array" ref="K7">_xll.CP($H7,25)/$B7</f>
        <v>#VALUE!</v>
      </c>
      <c r="L7" s="8" t="e" cm="1">
        <f t="array" ref="L7">IF(_xll.DE(H7)&gt;0,_xll.MW(H7)/(602.2*_xll.DE(H7)),"")/$B7</f>
        <v>#VALUE!</v>
      </c>
      <c r="N7" s="1" t="str">
        <f t="shared" si="0"/>
        <v/>
      </c>
      <c r="O7" s="1" t="str">
        <f t="shared" si="1"/>
        <v/>
      </c>
      <c r="Q7" s="1" t="str">
        <f t="shared" si="2"/>
        <v/>
      </c>
      <c r="R7" s="1" t="str">
        <f t="shared" si="3"/>
        <v/>
      </c>
      <c r="T7" s="1" t="str">
        <f t="shared" si="4"/>
        <v/>
      </c>
      <c r="U7" s="1" t="str">
        <f t="shared" si="5"/>
        <v/>
      </c>
      <c r="W7" s="8" t="str">
        <f t="shared" si="6"/>
        <v/>
      </c>
      <c r="X7" s="8" t="str">
        <f t="shared" si="7"/>
        <v/>
      </c>
    </row>
    <row r="8" spans="1:24">
      <c r="A8" s="1" t="s">
        <v>52</v>
      </c>
      <c r="B8" s="4">
        <v>1</v>
      </c>
      <c r="C8" s="1" cm="1">
        <f t="array" ref="C8">_xll.H($A8,25)/$B8</f>
        <v>-132.46330062866213</v>
      </c>
      <c r="D8" s="1" cm="1">
        <f t="array" ref="D8">_xll.S($A8,25)/$B8</f>
        <v>96.264998733520514</v>
      </c>
      <c r="E8" s="1" cm="1">
        <f t="array" ref="E8">_xll.CP($A8,25)/$B8</f>
        <v>50.987982246423748</v>
      </c>
      <c r="F8" s="8" cm="1">
        <f t="array" ref="F8">IF(_xll.DE(A8)&gt;0,_xll.MW(A8)/(602.2*_xll.DE(A8)),"")/$B8</f>
        <v>5.4744105187485216E-2</v>
      </c>
      <c r="H8" s="1" t="s">
        <v>2094</v>
      </c>
      <c r="I8" s="1" t="e" cm="1">
        <f t="array" ref="I8">_xll.H($H8,25)/$B8</f>
        <v>#VALUE!</v>
      </c>
      <c r="J8" s="1" t="e" cm="1">
        <f t="array" ref="J8">_xll.S($H8,25)/$B8</f>
        <v>#VALUE!</v>
      </c>
      <c r="K8" s="1" t="e" cm="1">
        <f t="array" ref="K8">_xll.CP($H8,25)/$B8</f>
        <v>#VALUE!</v>
      </c>
      <c r="L8" s="8" t="e" cm="1">
        <f t="array" ref="L8">IF(_xll.DE(H8)&gt;0,_xll.MW(H8)/(602.2*_xll.DE(H8)),"")/$B8</f>
        <v>#VALUE!</v>
      </c>
      <c r="N8" s="1" t="str">
        <f t="shared" si="0"/>
        <v/>
      </c>
      <c r="O8" s="1" t="str">
        <f t="shared" si="1"/>
        <v/>
      </c>
      <c r="Q8" s="1" t="str">
        <f t="shared" si="2"/>
        <v/>
      </c>
      <c r="R8" s="1" t="str">
        <f t="shared" si="3"/>
        <v/>
      </c>
      <c r="T8" s="1" t="str">
        <f t="shared" si="4"/>
        <v/>
      </c>
      <c r="U8" s="1" t="str">
        <f t="shared" si="5"/>
        <v/>
      </c>
      <c r="W8" s="8" t="str">
        <f t="shared" si="6"/>
        <v/>
      </c>
      <c r="X8" s="8" t="str">
        <f t="shared" si="7"/>
        <v/>
      </c>
    </row>
    <row r="9" spans="1:24">
      <c r="A9" s="4" t="s">
        <v>104</v>
      </c>
      <c r="B9" s="4">
        <v>1</v>
      </c>
      <c r="C9" s="1" cm="1">
        <f t="array" ref="C9">_xll.H($A9,25)/$B9</f>
        <v>-712.99954125976569</v>
      </c>
      <c r="D9" s="1" cm="1">
        <f t="array" ref="D9">_xll.S($A9,25)/$B9</f>
        <v>102.99999635314941</v>
      </c>
      <c r="E9" s="1" cm="1">
        <f t="array" ref="E9">_xll.CP($A9,25)/$B9</f>
        <v>98.001833404541017</v>
      </c>
      <c r="F9" s="8" cm="1">
        <f t="array" ref="F9">IF(_xll.DE(A9)&gt;0,_xll.MW(A9)/(602.2*_xll.DE(A9)),"")/$B9</f>
        <v>5.5730176021531658E-2</v>
      </c>
      <c r="H9" s="4" t="s">
        <v>2129</v>
      </c>
      <c r="I9" s="1" cm="1">
        <f t="array" ref="I9">_xll.H($H9,25)/$B9</f>
        <v>-791.00002429199219</v>
      </c>
      <c r="J9" s="1" cm="1">
        <f t="array" ref="J9">_xll.S($H9,25)/$B9</f>
        <v>71.000003219604494</v>
      </c>
      <c r="K9" s="1" cm="1">
        <f t="array" ref="K9">_xll.CP($H9,25)/$B9</f>
        <v>79.500181701660154</v>
      </c>
      <c r="L9" s="8" cm="1">
        <f t="array" ref="L9">IF(_xll.DE(H9)&gt;0,_xll.MW(H9)/(602.2*_xll.DE(H9)),"")/$B9</f>
        <v>4.614825140602629E-2</v>
      </c>
      <c r="N9" s="1">
        <f t="shared" si="0"/>
        <v>102.99999635314941</v>
      </c>
      <c r="O9" s="1">
        <f t="shared" si="1"/>
        <v>71.000003219604494</v>
      </c>
      <c r="Q9" s="1">
        <f t="shared" si="2"/>
        <v>-712.99954125976569</v>
      </c>
      <c r="R9" s="1">
        <f t="shared" si="3"/>
        <v>-791.00002429199219</v>
      </c>
      <c r="T9" s="1">
        <f t="shared" si="4"/>
        <v>98.001833404541017</v>
      </c>
      <c r="U9" s="1">
        <f t="shared" si="5"/>
        <v>79.500181701660154</v>
      </c>
      <c r="W9" s="8">
        <f t="shared" si="6"/>
        <v>5.5730176021531658E-2</v>
      </c>
      <c r="X9" s="8">
        <f t="shared" si="7"/>
        <v>4.614825140602629E-2</v>
      </c>
    </row>
    <row r="10" spans="1:24">
      <c r="A10" s="4" t="s">
        <v>186</v>
      </c>
      <c r="B10" s="4">
        <v>1</v>
      </c>
      <c r="C10" s="1" cm="1">
        <f t="array" ref="C10">_xll.H($A10,25)/$B10</f>
        <v>-383.70001617431643</v>
      </c>
      <c r="D10" s="1" cm="1">
        <f t="array" ref="D10">_xll.S($A10,25)/$B10</f>
        <v>101.69999787902833</v>
      </c>
      <c r="E10" s="1" cm="1">
        <f t="array" ref="E10">_xll.CP($A10,25)/$B10</f>
        <v>71.91956445944254</v>
      </c>
      <c r="F10" s="8" cm="1">
        <f t="array" ref="F10">IF(_xll.DE(A10)&gt;0,_xll.MW(A10)/(602.2*_xll.DE(A10)),"")/$B10</f>
        <v>5.6019295200380737E-2</v>
      </c>
      <c r="H10" s="4" t="s">
        <v>2095</v>
      </c>
      <c r="I10" s="1" t="e" cm="1">
        <f t="array" ref="I10">_xll.H($H10,25)/$B10</f>
        <v>#VALUE!</v>
      </c>
      <c r="J10" s="1" t="e" cm="1">
        <f t="array" ref="J10">_xll.S($H10,25)/$B10</f>
        <v>#VALUE!</v>
      </c>
      <c r="K10" s="1" t="e" cm="1">
        <f t="array" ref="K10">_xll.CP($H10,25)/$B10</f>
        <v>#VALUE!</v>
      </c>
      <c r="L10" s="8" t="e" cm="1">
        <f t="array" ref="L10">IF(_xll.DE(H10)&gt;0,_xll.MW(H10)/(602.2*_xll.DE(H10)),"")/$B10</f>
        <v>#VALUE!</v>
      </c>
      <c r="N10" s="1" t="str">
        <f t="shared" si="0"/>
        <v/>
      </c>
      <c r="O10" s="1" t="str">
        <f t="shared" si="1"/>
        <v/>
      </c>
      <c r="Q10" s="1" t="str">
        <f t="shared" si="2"/>
        <v/>
      </c>
      <c r="R10" s="1" t="str">
        <f t="shared" si="3"/>
        <v/>
      </c>
      <c r="T10" s="1" t="str">
        <f t="shared" si="4"/>
        <v/>
      </c>
      <c r="U10" s="1" t="str">
        <f t="shared" si="5"/>
        <v/>
      </c>
      <c r="W10" s="8" t="str">
        <f t="shared" si="6"/>
        <v/>
      </c>
      <c r="X10" s="8" t="str">
        <f t="shared" si="7"/>
        <v/>
      </c>
    </row>
    <row r="11" spans="1:24">
      <c r="A11" s="4" t="s">
        <v>165</v>
      </c>
      <c r="B11" s="4">
        <v>1</v>
      </c>
      <c r="C11" s="1" cm="1">
        <f t="array" ref="C11">_xll.H($A11,25)/$B11</f>
        <v>-407.60000531005863</v>
      </c>
      <c r="D11" s="1" cm="1">
        <f t="array" ref="D11">_xll.S($A11,25)/$B11</f>
        <v>82.550006851196287</v>
      </c>
      <c r="E11" s="1" cm="1">
        <f t="array" ref="E11">_xll.CP($A11,25)/$B11</f>
        <v>70.499974898145922</v>
      </c>
      <c r="F11" s="8" cm="1">
        <f t="array" ref="F11">IF(_xll.DE(A11)&gt;0,_xll.MW(A11)/(602.2*_xll.DE(A11)),"")/$B11</f>
        <v>5.7476030522955503E-2</v>
      </c>
      <c r="H11" s="4" t="s">
        <v>2130</v>
      </c>
      <c r="I11" s="1" t="e" cm="1">
        <f t="array" ref="I11">_xll.H($H11,25)/$B11</f>
        <v>#VALUE!</v>
      </c>
      <c r="J11" s="1" t="e" cm="1">
        <f t="array" ref="J11">_xll.S($H11,25)/$B11</f>
        <v>#VALUE!</v>
      </c>
      <c r="K11" s="1" t="e" cm="1">
        <f t="array" ref="K11">_xll.CP($H11,25)/$B11</f>
        <v>#VALUE!</v>
      </c>
      <c r="L11" s="8" t="e" cm="1">
        <f t="array" ref="L11">IF(_xll.DE(H11)&gt;0,_xll.MW(H11)/(602.2*_xll.DE(H11)),"")/$B11</f>
        <v>#VALUE!</v>
      </c>
      <c r="N11" s="1" t="str">
        <f t="shared" si="0"/>
        <v/>
      </c>
      <c r="O11" s="1" t="str">
        <f t="shared" si="1"/>
        <v/>
      </c>
      <c r="Q11" s="1" t="str">
        <f t="shared" si="2"/>
        <v/>
      </c>
      <c r="R11" s="1" t="str">
        <f t="shared" si="3"/>
        <v/>
      </c>
      <c r="T11" s="1" t="str">
        <f t="shared" si="4"/>
        <v/>
      </c>
      <c r="U11" s="1" t="str">
        <f t="shared" si="5"/>
        <v/>
      </c>
      <c r="W11" s="8" t="str">
        <f t="shared" si="6"/>
        <v/>
      </c>
      <c r="X11" s="8" t="str">
        <f t="shared" si="7"/>
        <v/>
      </c>
    </row>
    <row r="12" spans="1:24">
      <c r="A12" s="4" t="s">
        <v>40</v>
      </c>
      <c r="B12" s="4">
        <v>1</v>
      </c>
      <c r="C12" s="1" cm="1">
        <f t="array" ref="C12">_xll.H($A12,25)/$B12</f>
        <v>-186.02060424804688</v>
      </c>
      <c r="D12" s="1" cm="1">
        <f t="array" ref="D12">_xll.S($A12,25)/$B12</f>
        <v>100.00180404663087</v>
      </c>
      <c r="E12" s="1" cm="1">
        <f t="array" ref="E12">_xll.CP($A12,25)/$B12</f>
        <v>51.427091621695659</v>
      </c>
      <c r="F12" s="8" cm="1">
        <f t="array" ref="F12">IF(_xll.DE(A12)&gt;0,_xll.MW(A12)/(602.2*_xll.DE(A12)),"")/$B12</f>
        <v>5.9626452134534123E-2</v>
      </c>
      <c r="H12" s="4" t="s">
        <v>2096</v>
      </c>
      <c r="I12" s="1" t="e" cm="1">
        <f t="array" ref="I12">_xll.H($H12,25)/$B12</f>
        <v>#VALUE!</v>
      </c>
      <c r="J12" s="1" t="e" cm="1">
        <f t="array" ref="J12">_xll.S($H12,25)/$B12</f>
        <v>#VALUE!</v>
      </c>
      <c r="K12" s="1" t="e" cm="1">
        <f t="array" ref="K12">_xll.CP($H12,25)/$B12</f>
        <v>#VALUE!</v>
      </c>
      <c r="L12" s="8" t="e" cm="1">
        <f t="array" ref="L12">IF(_xll.DE(H12)&gt;0,_xll.MW(H12)/(602.2*_xll.DE(H12)),"")/$B12</f>
        <v>#VALUE!</v>
      </c>
      <c r="N12" s="1" t="str">
        <f t="shared" si="0"/>
        <v/>
      </c>
      <c r="O12" s="1" t="str">
        <f t="shared" si="1"/>
        <v/>
      </c>
      <c r="Q12" s="1" t="str">
        <f t="shared" si="2"/>
        <v/>
      </c>
      <c r="R12" s="1" t="str">
        <f t="shared" si="3"/>
        <v/>
      </c>
      <c r="T12" s="1" t="str">
        <f t="shared" si="4"/>
        <v/>
      </c>
      <c r="U12" s="1" t="str">
        <f t="shared" si="5"/>
        <v/>
      </c>
      <c r="W12" s="8" t="str">
        <f t="shared" si="6"/>
        <v/>
      </c>
      <c r="X12" s="8" t="str">
        <f t="shared" si="7"/>
        <v/>
      </c>
    </row>
    <row r="13" spans="1:24">
      <c r="A13" s="4" t="s">
        <v>250</v>
      </c>
      <c r="B13" s="4">
        <v>1</v>
      </c>
      <c r="C13" s="1" cm="1">
        <f t="array" ref="C13">_xll.H($A13,25)/$B13</f>
        <v>-305.33199029541015</v>
      </c>
      <c r="D13" s="1" cm="1">
        <f t="array" ref="D13">_xll.S($A13,25)/$B13</f>
        <v>97.650003860473646</v>
      </c>
      <c r="E13" s="1" cm="1">
        <f t="array" ref="E13">_xll.CP($A13,25)/$B13</f>
        <v>71.669734412774119</v>
      </c>
      <c r="F13" s="8" cm="1">
        <f t="array" ref="F13">IF(_xll.DE(A13)&gt;0,_xll.MW(A13)/(602.2*_xll.DE(A13)),"")/$B13</f>
        <v>6.0622507023909221E-2</v>
      </c>
      <c r="H13" s="4" t="s">
        <v>2097</v>
      </c>
      <c r="I13" s="1" t="e" cm="1">
        <f t="array" ref="I13">_xll.H($H13,25)/$B13</f>
        <v>#VALUE!</v>
      </c>
      <c r="J13" s="1" t="e" cm="1">
        <f t="array" ref="J13">_xll.S($H13,25)/$B13</f>
        <v>#VALUE!</v>
      </c>
      <c r="K13" s="1" t="e" cm="1">
        <f t="array" ref="K13">_xll.CP($H13,25)/$B13</f>
        <v>#VALUE!</v>
      </c>
      <c r="L13" s="8" t="e" cm="1">
        <f t="array" ref="L13">IF(_xll.DE(H13)&gt;0,_xll.MW(H13)/(602.2*_xll.DE(H13)),"")/$B13</f>
        <v>#VALUE!</v>
      </c>
      <c r="N13" s="1" t="str">
        <f t="shared" si="0"/>
        <v/>
      </c>
      <c r="O13" s="1" t="str">
        <f t="shared" si="1"/>
        <v/>
      </c>
      <c r="Q13" s="1" t="str">
        <f t="shared" si="2"/>
        <v/>
      </c>
      <c r="R13" s="1" t="str">
        <f t="shared" si="3"/>
        <v/>
      </c>
      <c r="T13" s="1" t="str">
        <f t="shared" si="4"/>
        <v/>
      </c>
      <c r="U13" s="1" t="str">
        <f t="shared" si="5"/>
        <v/>
      </c>
      <c r="W13" s="8" t="str">
        <f t="shared" si="6"/>
        <v/>
      </c>
      <c r="X13" s="8" t="str">
        <f t="shared" si="7"/>
        <v/>
      </c>
    </row>
    <row r="14" spans="1:24">
      <c r="A14" s="4" t="s">
        <v>292</v>
      </c>
      <c r="B14" s="4">
        <v>1</v>
      </c>
      <c r="C14" s="1" cm="1">
        <f t="array" ref="C14">_xll.H($A14,25)/$B14</f>
        <v>-436.68412341308596</v>
      </c>
      <c r="D14" s="1" cm="1">
        <f t="array" ref="D14">_xll.S($A14,25)/$B14</f>
        <v>82.709996841430666</v>
      </c>
      <c r="E14" s="1" cm="1">
        <f t="array" ref="E14">_xll.CP($A14,25)/$B14</f>
        <v>51.440022682636005</v>
      </c>
      <c r="F14" s="8" cm="1">
        <f t="array" ref="F14">IF(_xll.DE(A14)&gt;0,_xll.MW(A14)/(602.2*_xll.DE(A14)),"")/$B14</f>
        <v>6.2398307364267422E-2</v>
      </c>
      <c r="H14" s="4" t="s">
        <v>2098</v>
      </c>
      <c r="I14" s="1" cm="1">
        <f t="array" ref="I14">_xll.H($H14,25)/$B14</f>
        <v>-424.57998046875002</v>
      </c>
      <c r="J14" s="1" cm="1">
        <f t="array" ref="J14">_xll.S($H14,25)/$B14</f>
        <v>81.250000396728524</v>
      </c>
      <c r="K14" s="1" cm="1">
        <f t="array" ref="K14">_xll.CP($H14,25)/$B14</f>
        <v>68.9297608242195</v>
      </c>
      <c r="L14" s="8" cm="1">
        <f t="array" ref="L14">IF(_xll.DE(H14)&gt;0,_xll.MW(H14)/(602.2*_xll.DE(H14)),"")/$B14</f>
        <v>4.558111001724207E-2</v>
      </c>
      <c r="N14" s="1">
        <f t="shared" si="0"/>
        <v>82.709996841430666</v>
      </c>
      <c r="O14" s="1">
        <f t="shared" si="1"/>
        <v>81.250000396728524</v>
      </c>
      <c r="Q14" s="1">
        <f t="shared" si="2"/>
        <v>-436.68412341308596</v>
      </c>
      <c r="R14" s="1">
        <f t="shared" si="3"/>
        <v>-424.57998046875002</v>
      </c>
      <c r="T14" s="1">
        <f t="shared" si="4"/>
        <v>51.440022682636005</v>
      </c>
      <c r="U14" s="1">
        <f t="shared" si="5"/>
        <v>68.9297608242195</v>
      </c>
      <c r="W14" s="8">
        <f t="shared" si="6"/>
        <v>6.2398307364267422E-2</v>
      </c>
      <c r="X14" s="8">
        <f t="shared" si="7"/>
        <v>4.558111001724207E-2</v>
      </c>
    </row>
    <row r="15" spans="1:24">
      <c r="A15" s="4" t="s">
        <v>198</v>
      </c>
      <c r="B15" s="4">
        <v>1</v>
      </c>
      <c r="C15" s="1" cm="1">
        <f t="array" ref="C15">_xll.H($A15,25)/$B15</f>
        <v>-451.00000347900391</v>
      </c>
      <c r="D15" s="1" cm="1">
        <f t="array" ref="D15">_xll.S($A15,25)/$B15</f>
        <v>99.419996871948243</v>
      </c>
      <c r="E15" s="1" cm="1">
        <f t="array" ref="E15">_xll.CP($A15,25)/$B15</f>
        <v>72.199032039773115</v>
      </c>
      <c r="F15" s="8" cm="1">
        <f t="array" ref="F15">IF(_xll.DE(A15)&gt;0,_xll.MW(A15)/(602.2*_xll.DE(A15)),"")/$B15</f>
        <v>6.2643115223786169E-2</v>
      </c>
      <c r="H15" s="4" t="s">
        <v>1804</v>
      </c>
      <c r="I15" s="1" t="e" cm="1">
        <f t="array" ref="I15">_xll.H($H15,25)/$B15</f>
        <v>#VALUE!</v>
      </c>
      <c r="J15" s="1" t="e" cm="1">
        <f t="array" ref="J15">_xll.S($H15,25)/$B15</f>
        <v>#VALUE!</v>
      </c>
      <c r="K15" s="1" t="e" cm="1">
        <f t="array" ref="K15">_xll.CP($H15,25)/$B15</f>
        <v>#VALUE!</v>
      </c>
      <c r="L15" s="8" t="e" cm="1">
        <f t="array" ref="L15">IF(_xll.DE(H15)&gt;0,_xll.MW(H15)/(602.2*_xll.DE(H15)),"")/$B15</f>
        <v>#VALUE!</v>
      </c>
      <c r="N15" s="1" t="str">
        <f t="shared" si="0"/>
        <v/>
      </c>
      <c r="O15" s="1" t="str">
        <f t="shared" si="1"/>
        <v/>
      </c>
      <c r="Q15" s="1" t="str">
        <f t="shared" si="2"/>
        <v/>
      </c>
      <c r="R15" s="1" t="str">
        <f t="shared" si="3"/>
        <v/>
      </c>
      <c r="T15" s="1" t="str">
        <f t="shared" si="4"/>
        <v/>
      </c>
      <c r="U15" s="1" t="str">
        <f t="shared" si="5"/>
        <v/>
      </c>
      <c r="W15" s="8" t="str">
        <f t="shared" si="6"/>
        <v/>
      </c>
      <c r="X15" s="8" t="str">
        <f t="shared" si="7"/>
        <v/>
      </c>
    </row>
    <row r="16" spans="1:24">
      <c r="A16" s="4" t="s">
        <v>29</v>
      </c>
      <c r="B16" s="4">
        <v>1</v>
      </c>
      <c r="C16" s="1" cm="1">
        <f t="array" ref="C16">_xll.H($A16,25)/$B16</f>
        <v>-514.99998974609377</v>
      </c>
      <c r="D16" s="1" cm="1">
        <f t="array" ref="D16">_xll.S($A16,25)/$B16</f>
        <v>83.069998260498068</v>
      </c>
      <c r="E16" s="1" cm="1">
        <f t="array" ref="E16">_xll.CP($A16,25)/$B16</f>
        <v>69.82962532672795</v>
      </c>
      <c r="F16" s="8" cm="1">
        <f t="array" ref="F16">IF(_xll.DE(A16)&gt;0,_xll.MW(A16)/(602.2*_xll.DE(A16)),"")/$B16</f>
        <v>6.3013357655238147E-2</v>
      </c>
      <c r="H16" s="4" t="s">
        <v>2099</v>
      </c>
      <c r="I16" s="1" t="e" cm="1">
        <f t="array" ref="I16">_xll.H($H16,25)/$B16</f>
        <v>#VALUE!</v>
      </c>
      <c r="J16" s="1" t="e" cm="1">
        <f t="array" ref="J16">_xll.S($H16,25)/$B16</f>
        <v>#VALUE!</v>
      </c>
      <c r="K16" s="1" t="e" cm="1">
        <f t="array" ref="K16">_xll.CP($H16,25)/$B16</f>
        <v>#VALUE!</v>
      </c>
      <c r="L16" s="8" t="e" cm="1">
        <f t="array" ref="L16">IF(_xll.DE(H16)&gt;0,_xll.MW(H16)/(602.2*_xll.DE(H16)),"")/$B16</f>
        <v>#VALUE!</v>
      </c>
      <c r="N16" s="1" t="str">
        <f t="shared" si="0"/>
        <v/>
      </c>
      <c r="O16" s="1" t="str">
        <f t="shared" si="1"/>
        <v/>
      </c>
      <c r="Q16" s="1" t="str">
        <f t="shared" si="2"/>
        <v/>
      </c>
      <c r="R16" s="1" t="str">
        <f t="shared" si="3"/>
        <v/>
      </c>
      <c r="T16" s="1" t="str">
        <f t="shared" si="4"/>
        <v/>
      </c>
      <c r="U16" s="1" t="str">
        <f t="shared" si="5"/>
        <v/>
      </c>
      <c r="W16" s="8" t="str">
        <f t="shared" si="6"/>
        <v/>
      </c>
      <c r="X16" s="8" t="str">
        <f t="shared" si="7"/>
        <v/>
      </c>
    </row>
    <row r="17" spans="1:24">
      <c r="A17" s="1" t="s">
        <v>359</v>
      </c>
      <c r="B17" s="4">
        <v>1</v>
      </c>
      <c r="C17" s="1" cm="1">
        <f t="array" ref="C17">_xll.H($A17,25)/$B17</f>
        <v>-312.50000152587893</v>
      </c>
      <c r="D17" s="1" cm="1">
        <f t="array" ref="D17">_xll.S($A17,25)/$B17</f>
        <v>109.19999951171876</v>
      </c>
      <c r="E17" s="1" cm="1">
        <f t="array" ref="E17">_xll.CP($A17,25)/$B17</f>
        <v>78.500199152671058</v>
      </c>
      <c r="F17" s="8" cm="1">
        <f t="array" ref="F17">IF(_xll.DE(A17)&gt;0,_xll.MW(A17)/(602.2*_xll.DE(A17)),"")/$B17</f>
        <v>6.4245559322906903E-2</v>
      </c>
      <c r="H17" s="1" t="s">
        <v>2100</v>
      </c>
      <c r="I17" s="1" t="e" cm="1">
        <f t="array" ref="I17">_xll.H($H17,25)/$B17</f>
        <v>#VALUE!</v>
      </c>
      <c r="J17" s="1" t="e" cm="1">
        <f t="array" ref="J17">_xll.S($H17,25)/$B17</f>
        <v>#VALUE!</v>
      </c>
      <c r="K17" s="1" t="e" cm="1">
        <f t="array" ref="K17">_xll.CP($H17,25)/$B17</f>
        <v>#VALUE!</v>
      </c>
      <c r="L17" s="8" t="e" cm="1">
        <f t="array" ref="L17">IF(_xll.DE(H17)&gt;0,_xll.MW(H17)/(602.2*_xll.DE(H17)),"")/$B17</f>
        <v>#VALUE!</v>
      </c>
      <c r="N17" s="1" t="str">
        <f t="shared" si="0"/>
        <v/>
      </c>
      <c r="O17" s="1" t="str">
        <f t="shared" si="1"/>
        <v/>
      </c>
      <c r="Q17" s="1" t="str">
        <f t="shared" si="2"/>
        <v/>
      </c>
      <c r="R17" s="1" t="str">
        <f t="shared" si="3"/>
        <v/>
      </c>
      <c r="T17" s="1" t="str">
        <f t="shared" si="4"/>
        <v/>
      </c>
      <c r="U17" s="1" t="str">
        <f t="shared" si="5"/>
        <v/>
      </c>
      <c r="W17" s="8" t="str">
        <f t="shared" si="6"/>
        <v/>
      </c>
      <c r="X17" s="8" t="str">
        <f t="shared" si="7"/>
        <v/>
      </c>
    </row>
    <row r="18" spans="1:24">
      <c r="A18" s="4" t="s">
        <v>85</v>
      </c>
      <c r="B18" s="4">
        <v>1</v>
      </c>
      <c r="C18" s="1" cm="1">
        <f t="array" ref="C18">_xll.H($A18,25)/$B18</f>
        <v>-219.10000311279299</v>
      </c>
      <c r="D18" s="1" cm="1">
        <f t="array" ref="D18">_xll.S($A18,25)/$B18</f>
        <v>108.06999838256836</v>
      </c>
      <c r="E18" s="1" cm="1">
        <f t="array" ref="E18">_xll.CP($A18,25)/$B18</f>
        <v>71.880085271259048</v>
      </c>
      <c r="F18" s="8" cm="1">
        <f t="array" ref="F18">IF(_xll.DE(A18)&gt;0,_xll.MW(A18)/(602.2*_xll.DE(A18)),"")/$B18</f>
        <v>6.5938577282347227E-2</v>
      </c>
      <c r="H18" s="4" t="s">
        <v>2101</v>
      </c>
      <c r="I18" s="1" t="e" cm="1">
        <f t="array" ref="I18">_xll.H($H18,25)/$B18</f>
        <v>#VALUE!</v>
      </c>
      <c r="J18" s="1" t="e" cm="1">
        <f t="array" ref="J18">_xll.S($H18,25)/$B18</f>
        <v>#VALUE!</v>
      </c>
      <c r="K18" s="1" t="e" cm="1">
        <f t="array" ref="K18">_xll.CP($H18,25)/$B18</f>
        <v>#VALUE!</v>
      </c>
      <c r="L18" s="8" t="e" cm="1">
        <f t="array" ref="L18">IF(_xll.DE(H18)&gt;0,_xll.MW(H18)/(602.2*_xll.DE(H18)),"")/$B18</f>
        <v>#VALUE!</v>
      </c>
      <c r="N18" s="1" t="str">
        <f t="shared" si="0"/>
        <v/>
      </c>
      <c r="O18" s="1" t="str">
        <f t="shared" si="1"/>
        <v/>
      </c>
      <c r="Q18" s="1" t="str">
        <f t="shared" si="2"/>
        <v/>
      </c>
      <c r="R18" s="1" t="str">
        <f t="shared" si="3"/>
        <v/>
      </c>
      <c r="T18" s="1" t="str">
        <f t="shared" si="4"/>
        <v/>
      </c>
      <c r="U18" s="1" t="str">
        <f t="shared" si="5"/>
        <v/>
      </c>
      <c r="W18" s="8" t="str">
        <f t="shared" si="6"/>
        <v/>
      </c>
      <c r="X18" s="8" t="str">
        <f t="shared" si="7"/>
        <v/>
      </c>
    </row>
    <row r="19" spans="1:24">
      <c r="A19" s="4" t="s">
        <v>73</v>
      </c>
      <c r="B19" s="4">
        <v>1</v>
      </c>
      <c r="C19" s="1" cm="1">
        <f t="array" ref="C19">_xll.H($A19,25)/$B19</f>
        <v>-341.29998736572264</v>
      </c>
      <c r="D19" s="1" cm="1">
        <f t="array" ref="D19">_xll.S($A19,25)/$B19</f>
        <v>118.05999586486816</v>
      </c>
      <c r="E19" s="1" cm="1">
        <f t="array" ref="E19">_xll.CP($A19,25)/$B19</f>
        <v>76.60080517649007</v>
      </c>
      <c r="F19" s="8" cm="1">
        <f t="array" ref="F19">IF(_xll.DE(A19)&gt;0,_xll.MW(A19)/(602.2*_xll.DE(A19)),"")/$B19</f>
        <v>6.6607563699577724E-2</v>
      </c>
      <c r="H19" s="4" t="s">
        <v>73</v>
      </c>
      <c r="I19" s="1" cm="1">
        <f t="array" ref="I19">_xll.H($H19,25)/$B19</f>
        <v>-341.29998736572264</v>
      </c>
      <c r="J19" s="1" cm="1">
        <f t="array" ref="J19">_xll.S($H19,25)/$B19</f>
        <v>118.05999586486816</v>
      </c>
      <c r="K19" s="1" cm="1">
        <f t="array" ref="K19">_xll.CP($H19,25)/$B19</f>
        <v>76.60080517649007</v>
      </c>
      <c r="L19" s="8" cm="1">
        <f t="array" ref="L19">IF(_xll.DE(H19)&gt;0,_xll.MW(H19)/(602.2*_xll.DE(H19)),"")/$B19</f>
        <v>6.6607563699577724E-2</v>
      </c>
      <c r="N19" s="1">
        <f t="shared" si="0"/>
        <v>118.05999586486816</v>
      </c>
      <c r="O19" s="1">
        <f t="shared" si="1"/>
        <v>118.05999586486816</v>
      </c>
      <c r="Q19" s="1">
        <f t="shared" si="2"/>
        <v>-341.29998736572264</v>
      </c>
      <c r="R19" s="1">
        <f t="shared" si="3"/>
        <v>-341.29998736572264</v>
      </c>
      <c r="T19" s="1">
        <f t="shared" si="4"/>
        <v>76.60080517649007</v>
      </c>
      <c r="U19" s="1">
        <f t="shared" si="5"/>
        <v>76.60080517649007</v>
      </c>
      <c r="W19" s="8">
        <f t="shared" si="6"/>
        <v>6.6607563699577724E-2</v>
      </c>
      <c r="X19" s="8">
        <f t="shared" si="7"/>
        <v>6.6607563699577724E-2</v>
      </c>
    </row>
    <row r="20" spans="1:24">
      <c r="A20" s="4" t="s">
        <v>51</v>
      </c>
      <c r="B20" s="4">
        <v>1</v>
      </c>
      <c r="C20" s="1" cm="1">
        <f t="array" ref="C20">_xll.H($A20,25)/$B20</f>
        <v>-641.32351489257815</v>
      </c>
      <c r="D20" s="1" cm="1">
        <f t="array" ref="D20">_xll.S($A20,25)/$B20</f>
        <v>89.61997952270508</v>
      </c>
      <c r="E20" s="1" cm="1">
        <f t="array" ref="E20">_xll.CP($A20,25)/$B20</f>
        <v>71.384283877610116</v>
      </c>
      <c r="F20" s="8" cm="1">
        <f t="array" ref="F20">IF(_xll.DE(A20)&gt;0,_xll.MW(A20)/(602.2*_xll.DE(A20)),"")/$B20</f>
        <v>6.8002269847338065E-2</v>
      </c>
      <c r="H20" s="4" t="s">
        <v>2102</v>
      </c>
      <c r="I20" s="1" t="e" cm="1">
        <f t="array" ref="I20">_xll.H($H20,25)/$B20</f>
        <v>#VALUE!</v>
      </c>
      <c r="J20" s="1" t="e" cm="1">
        <f t="array" ref="J20">_xll.S($H20,25)/$B20</f>
        <v>#VALUE!</v>
      </c>
      <c r="K20" s="1" t="e" cm="1">
        <f t="array" ref="K20">_xll.CP($H20,25)/$B20</f>
        <v>#VALUE!</v>
      </c>
      <c r="L20" s="8" t="e" cm="1">
        <f t="array" ref="L20">IF(_xll.DE(H20)&gt;0,_xll.MW(H20)/(602.2*_xll.DE(H20)),"")/$B20</f>
        <v>#VALUE!</v>
      </c>
      <c r="N20" s="1" t="str">
        <f t="shared" si="0"/>
        <v/>
      </c>
      <c r="O20" s="1" t="str">
        <f t="shared" si="1"/>
        <v/>
      </c>
      <c r="Q20" s="1" t="str">
        <f t="shared" si="2"/>
        <v/>
      </c>
      <c r="R20" s="1" t="str">
        <f t="shared" si="3"/>
        <v/>
      </c>
      <c r="T20" s="1" t="str">
        <f t="shared" si="4"/>
        <v/>
      </c>
      <c r="U20" s="1" t="str">
        <f t="shared" si="5"/>
        <v/>
      </c>
      <c r="W20" s="8" t="str">
        <f t="shared" si="6"/>
        <v/>
      </c>
      <c r="X20" s="8" t="str">
        <f t="shared" si="7"/>
        <v/>
      </c>
    </row>
    <row r="21" spans="1:24">
      <c r="A21" s="4" t="s">
        <v>84</v>
      </c>
      <c r="B21" s="4">
        <v>1</v>
      </c>
      <c r="C21" s="1" cm="1">
        <f t="array" ref="C21">_xll.H($A21,25)/$B21</f>
        <v>-442.31001245117187</v>
      </c>
      <c r="D21" s="1" cm="1">
        <f t="array" ref="D21">_xll.S($A21,25)/$B21</f>
        <v>101.16999911499023</v>
      </c>
      <c r="E21" s="1" cm="1">
        <f t="array" ref="E21">_xll.CP($A21,25)/$B21</f>
        <v>52.470050886190229</v>
      </c>
      <c r="F21" s="8" cm="1">
        <f t="array" ref="F21">IF(_xll.DE(A21)&gt;0,_xll.MW(A21)/(602.2*_xll.DE(A21)),"")/$B21</f>
        <v>7.0103392002197951E-2</v>
      </c>
      <c r="H21" s="4" t="s">
        <v>2103</v>
      </c>
      <c r="I21" s="1" cm="1">
        <f t="array" ref="I21">_xll.H($H21,25)/$B21</f>
        <v>-416.19917999267579</v>
      </c>
      <c r="J21" s="1" cm="1">
        <f t="array" ref="J21">_xll.S($H21,25)/$B21</f>
        <v>98.699994033813482</v>
      </c>
      <c r="K21" s="1" cm="1">
        <f t="array" ref="K21">_xll.CP($H21,25)/$B21</f>
        <v>73.031003897558264</v>
      </c>
      <c r="L21" s="8" cm="1">
        <f t="array" ref="L21">IF(_xll.DE(H21)&gt;0,_xll.MW(H21)/(602.2*_xll.DE(H21)),"")/$B21</f>
        <v>6.7739284259367608E-2</v>
      </c>
      <c r="N21" s="1">
        <f t="shared" si="0"/>
        <v>101.16999911499023</v>
      </c>
      <c r="O21" s="1">
        <f t="shared" si="1"/>
        <v>98.699994033813482</v>
      </c>
      <c r="Q21" s="1">
        <f t="shared" si="2"/>
        <v>-442.31001245117187</v>
      </c>
      <c r="R21" s="1">
        <f t="shared" si="3"/>
        <v>-416.19917999267579</v>
      </c>
      <c r="T21" s="1">
        <f t="shared" si="4"/>
        <v>52.470050886190229</v>
      </c>
      <c r="U21" s="1">
        <f t="shared" si="5"/>
        <v>73.031003897558264</v>
      </c>
      <c r="W21" s="8">
        <f t="shared" si="6"/>
        <v>7.0103392002197951E-2</v>
      </c>
      <c r="X21" s="8">
        <f t="shared" si="7"/>
        <v>6.7739284259367608E-2</v>
      </c>
    </row>
    <row r="22" spans="1:24">
      <c r="A22" s="4" t="s">
        <v>47</v>
      </c>
      <c r="B22" s="4">
        <v>1</v>
      </c>
      <c r="C22" s="1" cm="1">
        <f t="array" ref="C22">_xll.H($A22,25)/$B22</f>
        <v>-481.28969659423831</v>
      </c>
      <c r="D22" s="1" cm="1">
        <f t="array" ref="D22">_xll.S($A22,25)/$B22</f>
        <v>118.2398010559082</v>
      </c>
      <c r="E22" s="1" cm="1">
        <f t="array" ref="E22">_xll.CP($A22,25)/$B22</f>
        <v>72.433303619733053</v>
      </c>
      <c r="F22" s="8" cm="1">
        <f t="array" ref="F22">IF(_xll.DE(A22)&gt;0,_xll.MW(A22)/(602.2*_xll.DE(A22)),"")/$B22</f>
        <v>7.0196115575678134E-2</v>
      </c>
      <c r="H22" s="4" t="s">
        <v>2104</v>
      </c>
      <c r="I22" s="1" t="e" cm="1">
        <f t="array" ref="I22">_xll.H($H22,25)/$B22</f>
        <v>#VALUE!</v>
      </c>
      <c r="J22" s="1" t="e" cm="1">
        <f t="array" ref="J22">_xll.S($H22,25)/$B22</f>
        <v>#VALUE!</v>
      </c>
      <c r="K22" s="1" t="e" cm="1">
        <f t="array" ref="K22">_xll.CP($H22,25)/$B22</f>
        <v>#VALUE!</v>
      </c>
      <c r="L22" s="8" t="e" cm="1">
        <f t="array" ref="L22">IF(_xll.DE(H22)&gt;0,_xll.MW(H22)/(602.2*_xll.DE(H22)),"")/$B22</f>
        <v>#VALUE!</v>
      </c>
      <c r="N22" s="1" t="str">
        <f t="shared" si="0"/>
        <v/>
      </c>
      <c r="O22" s="1" t="str">
        <f t="shared" si="1"/>
        <v/>
      </c>
      <c r="Q22" s="1" t="str">
        <f t="shared" si="2"/>
        <v/>
      </c>
      <c r="R22" s="1" t="str">
        <f t="shared" si="3"/>
        <v/>
      </c>
      <c r="T22" s="1" t="str">
        <f t="shared" si="4"/>
        <v/>
      </c>
      <c r="U22" s="1" t="str">
        <f t="shared" si="5"/>
        <v/>
      </c>
      <c r="W22" s="8" t="str">
        <f t="shared" si="6"/>
        <v/>
      </c>
      <c r="X22" s="8" t="str">
        <f t="shared" si="7"/>
        <v/>
      </c>
    </row>
    <row r="23" spans="1:24">
      <c r="A23" s="4" t="s">
        <v>94</v>
      </c>
      <c r="B23" s="4">
        <v>1</v>
      </c>
      <c r="C23" s="1" cm="1">
        <f t="array" ref="C23">_xll.H($A23,25)/$B23</f>
        <v>-496.22242553710942</v>
      </c>
      <c r="D23" s="1" cm="1">
        <f t="array" ref="D23">_xll.S($A23,25)/$B23</f>
        <v>75.814003707885746</v>
      </c>
      <c r="E23" s="1" cm="1">
        <f t="array" ref="E23">_xll.CP($A23,25)/$B23</f>
        <v>62.41105263356539</v>
      </c>
      <c r="F23" s="8" cm="1">
        <f t="array" ref="F23">IF(_xll.DE(A23)&gt;0,_xll.MW(A23)/(602.2*_xll.DE(A23)),"")/$B23</f>
        <v>7.0217126009647385E-2</v>
      </c>
      <c r="H23" s="4" t="s">
        <v>2105</v>
      </c>
      <c r="I23" s="1" t="e" cm="1">
        <f t="array" ref="I23">_xll.H($H23,25)/$B23</f>
        <v>#VALUE!</v>
      </c>
      <c r="J23" s="1" t="e" cm="1">
        <f t="array" ref="J23">_xll.S($H23,25)/$B23</f>
        <v>#VALUE!</v>
      </c>
      <c r="K23" s="1" t="e" cm="1">
        <f t="array" ref="K23">_xll.CP($H23,25)/$B23</f>
        <v>#VALUE!</v>
      </c>
      <c r="L23" s="8" t="e" cm="1">
        <f t="array" ref="L23">IF(_xll.DE(H23)&gt;0,_xll.MW(H23)/(602.2*_xll.DE(H23)),"")/$B23</f>
        <v>#VALUE!</v>
      </c>
      <c r="N23" s="1" t="str">
        <f t="shared" si="0"/>
        <v/>
      </c>
      <c r="O23" s="1" t="str">
        <f t="shared" si="1"/>
        <v/>
      </c>
      <c r="Q23" s="1" t="str">
        <f t="shared" si="2"/>
        <v/>
      </c>
      <c r="R23" s="1" t="str">
        <f t="shared" si="3"/>
        <v/>
      </c>
      <c r="T23" s="1" t="str">
        <f t="shared" si="4"/>
        <v/>
      </c>
      <c r="U23" s="1" t="str">
        <f t="shared" si="5"/>
        <v/>
      </c>
      <c r="W23" s="8" t="str">
        <f t="shared" si="6"/>
        <v/>
      </c>
      <c r="X23" s="8" t="str">
        <f t="shared" si="7"/>
        <v/>
      </c>
    </row>
    <row r="24" spans="1:24">
      <c r="A24" s="4" t="s">
        <v>76</v>
      </c>
      <c r="B24" s="4">
        <v>1</v>
      </c>
      <c r="C24" s="1" cm="1">
        <f t="array" ref="C24">_xll.H($A24,25)/$B24</f>
        <v>-388.29998376464846</v>
      </c>
      <c r="D24" s="1" cm="1">
        <f t="array" ref="D24">_xll.S($A24,25)/$B24</f>
        <v>115.30000094604493</v>
      </c>
      <c r="E24" s="1" cm="1">
        <f t="array" ref="E24">_xll.CP($A24,25)/$B24</f>
        <v>71.17025906800076</v>
      </c>
      <c r="F24" s="8" cm="1">
        <f t="array" ref="F24">IF(_xll.DE(A24)&gt;0,_xll.MW(A24)/(602.2*_xll.DE(A24)),"")/$B24</f>
        <v>7.0913310393760351E-2</v>
      </c>
      <c r="H24" s="4" t="s">
        <v>2027</v>
      </c>
      <c r="I24" s="1" t="e" cm="1">
        <f t="array" ref="I24">_xll.H($H24,25)/$B24</f>
        <v>#VALUE!</v>
      </c>
      <c r="J24" s="1" t="e" cm="1">
        <f t="array" ref="J24">_xll.S($H24,25)/$B24</f>
        <v>#VALUE!</v>
      </c>
      <c r="K24" s="1" t="e" cm="1">
        <f t="array" ref="K24">_xll.CP($H24,25)/$B24</f>
        <v>#VALUE!</v>
      </c>
      <c r="L24" s="8" t="e" cm="1">
        <f t="array" ref="L24">IF(_xll.DE(H24)&gt;0,_xll.MW(H24)/(602.2*_xll.DE(H24)),"")/$B24</f>
        <v>#VALUE!</v>
      </c>
      <c r="N24" s="1" t="str">
        <f t="shared" si="0"/>
        <v/>
      </c>
      <c r="O24" s="1" t="str">
        <f t="shared" si="1"/>
        <v/>
      </c>
      <c r="Q24" s="1" t="str">
        <f t="shared" si="2"/>
        <v/>
      </c>
      <c r="R24" s="1" t="str">
        <f t="shared" si="3"/>
        <v/>
      </c>
      <c r="T24" s="1" t="str">
        <f t="shared" si="4"/>
        <v/>
      </c>
      <c r="U24" s="1" t="str">
        <f t="shared" si="5"/>
        <v/>
      </c>
      <c r="W24" s="8" t="str">
        <f t="shared" si="6"/>
        <v/>
      </c>
      <c r="X24" s="8" t="str">
        <f t="shared" si="7"/>
        <v/>
      </c>
    </row>
    <row r="25" spans="1:24">
      <c r="A25" s="4" t="s">
        <v>270</v>
      </c>
      <c r="B25" s="4">
        <v>1</v>
      </c>
      <c r="C25" s="1" cm="1">
        <f t="array" ref="C25">_xll.H($A25,25)/$B25</f>
        <v>-209.20000000000002</v>
      </c>
      <c r="D25" s="1" cm="1">
        <f t="array" ref="D25">_xll.S($A25,25)/$B25</f>
        <v>129.70399201965333</v>
      </c>
      <c r="E25" s="1" cm="1">
        <f t="array" ref="E25">_xll.CP($A25,25)/$B25</f>
        <v>75.925708882065976</v>
      </c>
      <c r="F25" s="8" cm="1">
        <f t="array" ref="F25">IF(_xll.DE(A25)&gt;0,_xll.MW(A25)/(602.2*_xll.DE(A25)),"")/$B25</f>
        <v>7.1508571136601695E-2</v>
      </c>
      <c r="H25" s="4" t="s">
        <v>2106</v>
      </c>
      <c r="I25" s="1" t="e" cm="1">
        <f t="array" ref="I25">_xll.H($H25,25)/$B25</f>
        <v>#VALUE!</v>
      </c>
      <c r="J25" s="1" t="e" cm="1">
        <f t="array" ref="J25">_xll.S($H25,25)/$B25</f>
        <v>#VALUE!</v>
      </c>
      <c r="K25" s="1" t="e" cm="1">
        <f t="array" ref="K25">_xll.CP($H25,25)/$B25</f>
        <v>#VALUE!</v>
      </c>
      <c r="L25" s="8" t="e" cm="1">
        <f t="array" ref="L25">IF(_xll.DE(H25)&gt;0,_xll.MW(H25)/(602.2*_xll.DE(H25)),"")/$B25</f>
        <v>#VALUE!</v>
      </c>
      <c r="N25" s="1" t="str">
        <f t="shared" si="0"/>
        <v/>
      </c>
      <c r="O25" s="1" t="str">
        <f t="shared" si="1"/>
        <v/>
      </c>
      <c r="Q25" s="1" t="str">
        <f t="shared" si="2"/>
        <v/>
      </c>
      <c r="R25" s="1" t="str">
        <f t="shared" si="3"/>
        <v/>
      </c>
      <c r="T25" s="1" t="str">
        <f t="shared" si="4"/>
        <v/>
      </c>
      <c r="U25" s="1" t="str">
        <f t="shared" si="5"/>
        <v/>
      </c>
      <c r="W25" s="8" t="str">
        <f t="shared" si="6"/>
        <v/>
      </c>
      <c r="X25" s="8" t="str">
        <f t="shared" si="7"/>
        <v/>
      </c>
    </row>
    <row r="26" spans="1:24">
      <c r="A26" s="4" t="s">
        <v>230</v>
      </c>
      <c r="B26" s="4">
        <v>1</v>
      </c>
      <c r="C26" s="1" cm="1">
        <f t="array" ref="C26">_xll.H($A26,25)/$B26</f>
        <v>-435.22001708984379</v>
      </c>
      <c r="D26" s="1" cm="1">
        <f t="array" ref="D26">_xll.S($A26,25)/$B26</f>
        <v>95.230003631591799</v>
      </c>
      <c r="E26" s="1" cm="1">
        <f t="array" ref="E26">_xll.CP($A26,25)/$B26</f>
        <v>52.259890309775521</v>
      </c>
      <c r="F26" s="8" cm="1">
        <f t="array" ref="F26">IF(_xll.DE(A26)&gt;0,_xll.MW(A26)/(602.2*_xll.DE(A26)),"")/$B26</f>
        <v>7.1713717594575233E-2</v>
      </c>
      <c r="H26" s="4" t="s">
        <v>2028</v>
      </c>
      <c r="I26" s="1" cm="1">
        <f t="array" ref="I26">_xll.H($H26,25)/$B26</f>
        <v>-418.80169873046879</v>
      </c>
      <c r="J26" s="1" cm="1">
        <f t="array" ref="J26">_xll.S($H26,25)/$B26</f>
        <v>94.001908081054694</v>
      </c>
      <c r="K26" s="1" cm="1">
        <f t="array" ref="K26">_xll.CP($H26,25)/$B26</f>
        <v>68.999585743616137</v>
      </c>
      <c r="L26" s="8" cm="1">
        <f t="array" ref="L26">IF(_xll.DE(H26)&gt;0,_xll.MW(H26)/(602.2*_xll.DE(H26)),"")/$B26</f>
        <v>5.3177483847248339E-2</v>
      </c>
      <c r="N26" s="1">
        <f t="shared" si="0"/>
        <v>95.230003631591799</v>
      </c>
      <c r="O26" s="1">
        <f t="shared" si="1"/>
        <v>94.001908081054694</v>
      </c>
      <c r="Q26" s="1">
        <f t="shared" si="2"/>
        <v>-435.22001708984379</v>
      </c>
      <c r="R26" s="1">
        <f t="shared" si="3"/>
        <v>-418.80169873046879</v>
      </c>
      <c r="T26" s="1">
        <f t="shared" si="4"/>
        <v>52.259890309775521</v>
      </c>
      <c r="U26" s="1">
        <f t="shared" si="5"/>
        <v>68.999585743616137</v>
      </c>
      <c r="W26" s="8">
        <f t="shared" si="6"/>
        <v>7.1713717594575233E-2</v>
      </c>
      <c r="X26" s="8">
        <f t="shared" si="7"/>
        <v>5.3177483847248339E-2</v>
      </c>
    </row>
    <row r="27" spans="1:24">
      <c r="A27" s="4" t="s">
        <v>238</v>
      </c>
      <c r="B27" s="4">
        <v>1</v>
      </c>
      <c r="C27" s="1" cm="1">
        <f t="array" ref="C27">_xll.H($A27,25)/$B27</f>
        <v>-137.70000411987306</v>
      </c>
      <c r="D27" s="1" cm="1">
        <f t="array" ref="D27">_xll.S($A27,25)/$B27</f>
        <v>219.6181989440918</v>
      </c>
      <c r="E27" s="1" cm="1">
        <f t="array" ref="E27">_xll.CP($A27,25)/$B27</f>
        <v>75.411245922367854</v>
      </c>
      <c r="F27" s="8" cm="1">
        <f t="array" ref="F27">IF(_xll.DE(A27)&gt;0,_xll.MW(A27)/(602.2*_xll.DE(A27)),"")/$B27</f>
        <v>7.3007784573447448E-2</v>
      </c>
      <c r="H27" s="4" t="s">
        <v>2029</v>
      </c>
      <c r="I27" s="1" t="e" cm="1">
        <f t="array" ref="I27">_xll.H($H27,25)/$B27</f>
        <v>#VALUE!</v>
      </c>
      <c r="J27" s="1" t="e" cm="1">
        <f t="array" ref="J27">_xll.S($H27,25)/$B27</f>
        <v>#VALUE!</v>
      </c>
      <c r="K27" s="1" t="e" cm="1">
        <f t="array" ref="K27">_xll.CP($H27,25)/$B27</f>
        <v>#VALUE!</v>
      </c>
      <c r="L27" s="8" t="e" cm="1">
        <f t="array" ref="L27">IF(_xll.DE(H27)&gt;0,_xll.MW(H27)/(602.2*_xll.DE(H27)),"")/$B27</f>
        <v>#VALUE!</v>
      </c>
      <c r="N27" s="1" t="str">
        <f t="shared" si="0"/>
        <v/>
      </c>
      <c r="O27" s="1" t="str">
        <f t="shared" si="1"/>
        <v/>
      </c>
      <c r="Q27" s="1" t="str">
        <f t="shared" si="2"/>
        <v/>
      </c>
      <c r="R27" s="1" t="str">
        <f t="shared" si="3"/>
        <v/>
      </c>
      <c r="T27" s="1" t="str">
        <f t="shared" si="4"/>
        <v/>
      </c>
      <c r="U27" s="1" t="str">
        <f t="shared" si="5"/>
        <v/>
      </c>
      <c r="W27" s="8" t="str">
        <f t="shared" ref="W27:W90" si="8">IF(AND(ISNUMBER(F27),ISNUMBER(L27)),F27,"")</f>
        <v/>
      </c>
      <c r="X27" s="8" t="str">
        <f t="shared" ref="X27:X90" si="9">IF(AND(ISNUMBER(F27),ISNUMBER(L27)),L27,"")</f>
        <v/>
      </c>
    </row>
    <row r="28" spans="1:24">
      <c r="A28" s="4" t="s">
        <v>285</v>
      </c>
      <c r="B28" s="4">
        <v>1</v>
      </c>
      <c r="C28" s="1" cm="1">
        <f t="array" ref="C28">_xll.H($A28,25)/$B28</f>
        <v>-173.20000173950197</v>
      </c>
      <c r="D28" s="1" cm="1">
        <f t="array" ref="D28">_xll.S($A28,25)/$B28</f>
        <v>104.18160638427734</v>
      </c>
      <c r="E28" s="1" cm="1">
        <f t="array" ref="E28">_xll.CP($A28,25)/$B28</f>
        <v>75.273297999999997</v>
      </c>
      <c r="F28" s="8" cm="1">
        <f t="array" ref="F28">IF(_xll.DE(A28)&gt;0,_xll.MW(A28)/(602.2*_xll.DE(A28)),"")/$B28</f>
        <v>7.361590833610096E-2</v>
      </c>
      <c r="H28" s="4" t="s">
        <v>2030</v>
      </c>
      <c r="I28" s="1" t="e" cm="1">
        <f t="array" ref="I28">_xll.H($H28,25)/$B28</f>
        <v>#VALUE!</v>
      </c>
      <c r="J28" s="1" t="e" cm="1">
        <f t="array" ref="J28">_xll.S($H28,25)/$B28</f>
        <v>#VALUE!</v>
      </c>
      <c r="K28" s="1" t="e" cm="1">
        <f t="array" ref="K28">_xll.CP($H28,25)/$B28</f>
        <v>#VALUE!</v>
      </c>
      <c r="L28" s="8" t="e" cm="1">
        <f t="array" ref="L28">IF(_xll.DE(H28)&gt;0,_xll.MW(H28)/(602.2*_xll.DE(H28)),"")/$B28</f>
        <v>#VALUE!</v>
      </c>
      <c r="N28" s="1" t="str">
        <f t="shared" si="0"/>
        <v/>
      </c>
      <c r="O28" s="1" t="str">
        <f t="shared" si="1"/>
        <v/>
      </c>
      <c r="Q28" s="1" t="str">
        <f t="shared" si="2"/>
        <v/>
      </c>
      <c r="R28" s="1" t="str">
        <f t="shared" si="3"/>
        <v/>
      </c>
      <c r="T28" s="1" t="str">
        <f t="shared" si="4"/>
        <v/>
      </c>
      <c r="U28" s="1" t="str">
        <f t="shared" si="5"/>
        <v/>
      </c>
      <c r="W28" s="8" t="str">
        <f t="shared" si="8"/>
        <v/>
      </c>
      <c r="X28" s="8" t="str">
        <f t="shared" si="9"/>
        <v/>
      </c>
    </row>
    <row r="29" spans="1:24">
      <c r="A29" s="4" t="s">
        <v>312</v>
      </c>
      <c r="B29" s="4">
        <v>1</v>
      </c>
      <c r="C29" s="1" cm="1">
        <f t="array" ref="C29">_xll.H($A29,25)/$B29</f>
        <v>-289.99998864746095</v>
      </c>
      <c r="D29" s="1" cm="1">
        <f t="array" ref="D29">_xll.S($A29,25)/$B29</f>
        <v>95.000002059936534</v>
      </c>
      <c r="E29" s="1" cm="1">
        <f t="array" ref="E29">_xll.CP($A29,25)/$B29</f>
        <v>71.000203294942068</v>
      </c>
      <c r="F29" s="8" cm="1">
        <f t="array" ref="F29">IF(_xll.DE(A29)&gt;0,_xll.MW(A29)/(602.2*_xll.DE(A29)),"")/$B29</f>
        <v>7.4603495941121034E-2</v>
      </c>
      <c r="H29" s="4" t="s">
        <v>2031</v>
      </c>
      <c r="I29" s="1" t="e" cm="1">
        <f t="array" ref="I29">_xll.H($H29,25)/$B29</f>
        <v>#VALUE!</v>
      </c>
      <c r="J29" s="1" t="e" cm="1">
        <f t="array" ref="J29">_xll.S($H29,25)/$B29</f>
        <v>#VALUE!</v>
      </c>
      <c r="K29" s="1" t="e" cm="1">
        <f t="array" ref="K29">_xll.CP($H29,25)/$B29</f>
        <v>#VALUE!</v>
      </c>
      <c r="L29" s="8" t="e" cm="1">
        <f t="array" ref="L29">IF(_xll.DE(H29)&gt;0,_xll.MW(H29)/(602.2*_xll.DE(H29)),"")/$B29</f>
        <v>#VALUE!</v>
      </c>
      <c r="N29" s="1" t="str">
        <f t="shared" si="0"/>
        <v/>
      </c>
      <c r="O29" s="1" t="str">
        <f t="shared" si="1"/>
        <v/>
      </c>
      <c r="Q29" s="1" t="str">
        <f t="shared" si="2"/>
        <v/>
      </c>
      <c r="R29" s="1" t="str">
        <f t="shared" si="3"/>
        <v/>
      </c>
      <c r="T29" s="1" t="str">
        <f t="shared" si="4"/>
        <v/>
      </c>
      <c r="U29" s="1" t="str">
        <f t="shared" si="5"/>
        <v/>
      </c>
      <c r="W29" s="8" t="str">
        <f t="shared" si="8"/>
        <v/>
      </c>
      <c r="X29" s="8" t="str">
        <f t="shared" si="9"/>
        <v/>
      </c>
    </row>
    <row r="30" spans="1:24">
      <c r="A30" s="4" t="s">
        <v>14</v>
      </c>
      <c r="B30" s="4">
        <v>1</v>
      </c>
      <c r="C30" s="1" cm="1">
        <f t="array" ref="C30">_xll.H($A30,25)/$B30</f>
        <v>-431.00000976562501</v>
      </c>
      <c r="D30" s="1" cm="1">
        <f t="array" ref="D30">_xll.S($A30,25)/$B30</f>
        <v>109.99999734497071</v>
      </c>
      <c r="E30" s="1" cm="1">
        <f t="array" ref="E30">_xll.CP($A30,25)/$B30</f>
        <v>74.000008185075814</v>
      </c>
      <c r="F30" s="8" cm="1">
        <f t="array" ref="F30">IF(_xll.DE(A30)&gt;0,_xll.MW(A30)/(602.2*_xll.DE(A30)),"")/$B30</f>
        <v>7.478597194314289E-2</v>
      </c>
      <c r="H30" s="4" t="s">
        <v>1994</v>
      </c>
      <c r="I30" s="1" t="e" cm="1">
        <f t="array" ref="I30">_xll.H($H30,25)/$B30</f>
        <v>#VALUE!</v>
      </c>
      <c r="J30" s="1" t="e" cm="1">
        <f t="array" ref="J30">_xll.S($H30,25)/$B30</f>
        <v>#VALUE!</v>
      </c>
      <c r="K30" s="1" t="e" cm="1">
        <f t="array" ref="K30">_xll.CP($H30,25)/$B30</f>
        <v>#VALUE!</v>
      </c>
      <c r="L30" s="8" t="e" cm="1">
        <f t="array" ref="L30">IF(_xll.DE(H30)&gt;0,_xll.MW(H30)/(602.2*_xll.DE(H30)),"")/$B30</f>
        <v>#VALUE!</v>
      </c>
      <c r="N30" s="1" t="str">
        <f t="shared" si="0"/>
        <v/>
      </c>
      <c r="O30" s="1" t="str">
        <f t="shared" si="1"/>
        <v/>
      </c>
      <c r="Q30" s="1" t="str">
        <f t="shared" si="2"/>
        <v/>
      </c>
      <c r="R30" s="1" t="str">
        <f t="shared" si="3"/>
        <v/>
      </c>
      <c r="T30" s="1" t="str">
        <f t="shared" si="4"/>
        <v/>
      </c>
      <c r="U30" s="1" t="str">
        <f t="shared" si="5"/>
        <v/>
      </c>
      <c r="W30" s="8" t="str">
        <f t="shared" si="8"/>
        <v/>
      </c>
      <c r="X30" s="8" t="str">
        <f t="shared" si="9"/>
        <v/>
      </c>
    </row>
    <row r="31" spans="1:24">
      <c r="A31" s="4" t="s">
        <v>320</v>
      </c>
      <c r="B31" s="4">
        <v>1</v>
      </c>
      <c r="C31" s="1" cm="1">
        <f t="array" ref="C31">_xll.H($A31,25)/$B31</f>
        <v>-812.00001928710935</v>
      </c>
      <c r="D31" s="1" cm="1">
        <f t="array" ref="D31">_xll.S($A31,25)/$B31</f>
        <v>127.84999787902832</v>
      </c>
      <c r="E31" s="1" cm="1">
        <f t="array" ref="E31">_xll.CP($A31,25)/$B31</f>
        <v>75.849451984080517</v>
      </c>
      <c r="F31" s="8" cm="1">
        <f t="array" ref="F31">IF(_xll.DE(A31)&gt;0,_xll.MW(A31)/(602.2*_xll.DE(A31)),"")/$B31</f>
        <v>7.5529180644554647E-2</v>
      </c>
      <c r="H31" s="4" t="s">
        <v>2107</v>
      </c>
      <c r="I31" s="1" t="e" cm="1">
        <f t="array" ref="I31">_xll.H($H31,25)/$B31</f>
        <v>#VALUE!</v>
      </c>
      <c r="J31" s="1" t="e" cm="1">
        <f t="array" ref="J31">_xll.S($H31,25)/$B31</f>
        <v>#VALUE!</v>
      </c>
      <c r="K31" s="1" t="e" cm="1">
        <f t="array" ref="K31">_xll.CP($H31,25)/$B31</f>
        <v>#VALUE!</v>
      </c>
      <c r="L31" s="8" t="e" cm="1">
        <f t="array" ref="L31">IF(_xll.DE(H31)&gt;0,_xll.MW(H31)/(602.2*_xll.DE(H31)),"")/$B31</f>
        <v>#VALUE!</v>
      </c>
      <c r="N31" s="1" t="str">
        <f t="shared" si="0"/>
        <v/>
      </c>
      <c r="O31" s="1" t="str">
        <f t="shared" si="1"/>
        <v/>
      </c>
      <c r="Q31" s="1" t="str">
        <f t="shared" si="2"/>
        <v/>
      </c>
      <c r="R31" s="1" t="str">
        <f t="shared" si="3"/>
        <v/>
      </c>
      <c r="T31" s="1" t="str">
        <f t="shared" si="4"/>
        <v/>
      </c>
      <c r="U31" s="1" t="str">
        <f t="shared" si="5"/>
        <v/>
      </c>
      <c r="W31" s="8" t="str">
        <f t="shared" si="8"/>
        <v/>
      </c>
      <c r="X31" s="8" t="str">
        <f t="shared" si="9"/>
        <v/>
      </c>
    </row>
    <row r="32" spans="1:24">
      <c r="A32" s="4" t="s">
        <v>131</v>
      </c>
      <c r="B32" s="4">
        <v>1</v>
      </c>
      <c r="C32" s="1" cm="1">
        <f t="array" ref="C32">_xll.H($A32,25)/$B32</f>
        <v>-781.99998083496098</v>
      </c>
      <c r="D32" s="1" cm="1">
        <f t="array" ref="D32">_xll.S($A32,25)/$B32</f>
        <v>119.98000343322754</v>
      </c>
      <c r="E32" s="1" cm="1">
        <f t="array" ref="E32">_xll.CP($A32,25)/$B32</f>
        <v>70.240234659729296</v>
      </c>
      <c r="F32" s="8" cm="1">
        <f t="array" ref="F32">IF(_xll.DE(A32)&gt;0,_xll.MW(A32)/(602.2*_xll.DE(A32)),"")/$B32</f>
        <v>7.6871837066415552E-2</v>
      </c>
      <c r="H32" s="4" t="s">
        <v>2131</v>
      </c>
      <c r="I32" s="1" t="e" cm="1">
        <f t="array" ref="I32">_xll.H($H32,25)/$B32</f>
        <v>#VALUE!</v>
      </c>
      <c r="J32" s="1" t="e" cm="1">
        <f t="array" ref="J32">_xll.S($H32,25)/$B32</f>
        <v>#VALUE!</v>
      </c>
      <c r="K32" s="1" t="e" cm="1">
        <f t="array" ref="K32">_xll.CP($H32,25)/$B32</f>
        <v>#VALUE!</v>
      </c>
      <c r="L32" s="8" t="e" cm="1">
        <f t="array" ref="L32">IF(_xll.DE(H32)&gt;0,_xll.MW(H32)/(602.2*_xll.DE(H32)),"")/$B32</f>
        <v>#VALUE!</v>
      </c>
      <c r="N32" s="1" t="str">
        <f t="shared" si="0"/>
        <v/>
      </c>
      <c r="O32" s="1" t="str">
        <f t="shared" si="1"/>
        <v/>
      </c>
      <c r="Q32" s="1" t="str">
        <f t="shared" si="2"/>
        <v/>
      </c>
      <c r="R32" s="1" t="str">
        <f t="shared" si="3"/>
        <v/>
      </c>
      <c r="T32" s="1" t="str">
        <f t="shared" si="4"/>
        <v/>
      </c>
      <c r="U32" s="1" t="str">
        <f t="shared" si="5"/>
        <v/>
      </c>
      <c r="W32" s="8" t="str">
        <f t="shared" si="8"/>
        <v/>
      </c>
      <c r="X32" s="8" t="str">
        <f t="shared" si="9"/>
        <v/>
      </c>
    </row>
    <row r="33" spans="1:24">
      <c r="A33" s="4" t="s">
        <v>33</v>
      </c>
      <c r="B33" s="4">
        <v>1</v>
      </c>
      <c r="C33" s="1" cm="1">
        <f t="array" ref="C33">_xll.H($A33,25)/$B33</f>
        <v>-359.40560638427735</v>
      </c>
      <c r="D33" s="1" cm="1">
        <f t="array" ref="D33">_xll.S($A33,25)/$B33</f>
        <v>135.98000000000002</v>
      </c>
      <c r="E33" s="1" cm="1">
        <f t="array" ref="E33">_xll.CP($A33,25)/$B33</f>
        <v>77.093074777220323</v>
      </c>
      <c r="F33" s="8" cm="1">
        <f t="array" ref="F33">IF(_xll.DE(A33)&gt;0,_xll.MW(A33)/(602.2*_xll.DE(A33)),"")/$B33</f>
        <v>7.722686801487301E-2</v>
      </c>
      <c r="H33" s="4" t="s">
        <v>2032</v>
      </c>
      <c r="I33" s="1" t="e" cm="1">
        <f t="array" ref="I33">_xll.H($H33,25)/$B33</f>
        <v>#VALUE!</v>
      </c>
      <c r="J33" s="1" t="e" cm="1">
        <f t="array" ref="J33">_xll.S($H33,25)/$B33</f>
        <v>#VALUE!</v>
      </c>
      <c r="K33" s="1" t="e" cm="1">
        <f t="array" ref="K33">_xll.CP($H33,25)/$B33</f>
        <v>#VALUE!</v>
      </c>
      <c r="L33" s="8" t="e" cm="1">
        <f t="array" ref="L33">IF(_xll.DE(H33)&gt;0,_xll.MW(H33)/(602.2*_xll.DE(H33)),"")/$B33</f>
        <v>#VALUE!</v>
      </c>
      <c r="N33" s="1" t="str">
        <f t="shared" si="0"/>
        <v/>
      </c>
      <c r="O33" s="1" t="str">
        <f t="shared" si="1"/>
        <v/>
      </c>
      <c r="Q33" s="1" t="str">
        <f t="shared" si="2"/>
        <v/>
      </c>
      <c r="R33" s="1" t="str">
        <f t="shared" si="3"/>
        <v/>
      </c>
      <c r="T33" s="1" t="str">
        <f t="shared" si="4"/>
        <v/>
      </c>
      <c r="U33" s="1" t="str">
        <f t="shared" si="5"/>
        <v/>
      </c>
      <c r="W33" s="8" t="str">
        <f t="shared" si="8"/>
        <v/>
      </c>
      <c r="X33" s="8" t="str">
        <f t="shared" si="9"/>
        <v/>
      </c>
    </row>
    <row r="34" spans="1:24">
      <c r="A34" s="4" t="s">
        <v>13</v>
      </c>
      <c r="B34" s="4">
        <v>1</v>
      </c>
      <c r="C34" s="1" cm="1">
        <f t="array" ref="C34">_xll.H($A34,25)/$B34</f>
        <v>-257.31601596069339</v>
      </c>
      <c r="D34" s="1" cm="1">
        <f t="array" ref="D34">_xll.S($A34,25)/$B34</f>
        <v>130.54080319213867</v>
      </c>
      <c r="E34" s="1" cm="1">
        <f t="array" ref="E34">_xll.CP($A34,25)/$B34</f>
        <v>75.036881586572619</v>
      </c>
      <c r="F34" s="8" cm="1">
        <f t="array" ref="F34">IF(_xll.DE(A34)&gt;0,_xll.MW(A34)/(602.2*_xll.DE(A34)),"")/$B34</f>
        <v>7.781927575285251E-2</v>
      </c>
      <c r="H34" s="4" t="s">
        <v>1717</v>
      </c>
      <c r="I34" s="1" t="e" cm="1">
        <f t="array" ref="I34">_xll.H($H34,25)/$B34</f>
        <v>#VALUE!</v>
      </c>
      <c r="J34" s="1" t="e" cm="1">
        <f t="array" ref="J34">_xll.S($H34,25)/$B34</f>
        <v>#VALUE!</v>
      </c>
      <c r="K34" s="1" t="e" cm="1">
        <f t="array" ref="K34">_xll.CP($H34,25)/$B34</f>
        <v>#VALUE!</v>
      </c>
      <c r="L34" s="8" t="e" cm="1">
        <f t="array" ref="L34">IF(_xll.DE(H34)&gt;0,_xll.MW(H34)/(602.2*_xll.DE(H34)),"")/$B34</f>
        <v>#VALUE!</v>
      </c>
      <c r="N34" s="1" t="str">
        <f t="shared" si="0"/>
        <v/>
      </c>
      <c r="O34" s="1" t="str">
        <f t="shared" si="1"/>
        <v/>
      </c>
      <c r="Q34" s="1" t="str">
        <f t="shared" si="2"/>
        <v/>
      </c>
      <c r="R34" s="1" t="str">
        <f t="shared" si="3"/>
        <v/>
      </c>
      <c r="T34" s="1" t="str">
        <f t="shared" si="4"/>
        <v/>
      </c>
      <c r="U34" s="1" t="str">
        <f t="shared" si="5"/>
        <v/>
      </c>
      <c r="W34" s="8" t="str">
        <f t="shared" si="8"/>
        <v/>
      </c>
      <c r="X34" s="8" t="str">
        <f t="shared" si="9"/>
        <v/>
      </c>
    </row>
    <row r="35" spans="1:24">
      <c r="A35" s="4" t="s">
        <v>7</v>
      </c>
      <c r="B35" s="4">
        <v>1</v>
      </c>
      <c r="C35" s="1" cm="1">
        <f t="array" ref="C35">_xll.H($A35,25)/$B35</f>
        <v>-415.99999053955082</v>
      </c>
      <c r="D35" s="1" cm="1">
        <f t="array" ref="D35">_xll.S($A35,25)/$B35</f>
        <v>111.49999926757813</v>
      </c>
      <c r="E35" s="1" cm="1">
        <f t="array" ref="E35">_xll.CP($A35,25)/$B35</f>
        <v>71.339639649370682</v>
      </c>
      <c r="F35" s="8" cm="1">
        <f t="array" ref="F35">IF(_xll.DE(A35)&gt;0,_xll.MW(A35)/(602.2*_xll.DE(A35)),"")/$B35</f>
        <v>7.7851225337224494E-2</v>
      </c>
      <c r="H35" s="4" t="s">
        <v>2033</v>
      </c>
      <c r="I35" s="1" t="e" cm="1">
        <f t="array" ref="I35">_xll.H($H35,25)/$B35</f>
        <v>#VALUE!</v>
      </c>
      <c r="J35" s="1" t="e" cm="1">
        <f t="array" ref="J35">_xll.S($H35,25)/$B35</f>
        <v>#VALUE!</v>
      </c>
      <c r="K35" s="1" t="e" cm="1">
        <f t="array" ref="K35">_xll.CP($H35,25)/$B35</f>
        <v>#VALUE!</v>
      </c>
      <c r="L35" s="8" t="e" cm="1">
        <f t="array" ref="L35">IF(_xll.DE(H35)&gt;0,_xll.MW(H35)/(602.2*_xll.DE(H35)),"")/$B35</f>
        <v>#VALUE!</v>
      </c>
      <c r="N35" s="1" t="str">
        <f t="shared" si="0"/>
        <v/>
      </c>
      <c r="O35" s="1" t="str">
        <f t="shared" si="1"/>
        <v/>
      </c>
      <c r="Q35" s="1" t="str">
        <f t="shared" si="2"/>
        <v/>
      </c>
      <c r="R35" s="1" t="str">
        <f t="shared" si="3"/>
        <v/>
      </c>
      <c r="T35" s="1" t="str">
        <f t="shared" si="4"/>
        <v/>
      </c>
      <c r="U35" s="1" t="str">
        <f t="shared" si="5"/>
        <v/>
      </c>
      <c r="W35" s="8" t="str">
        <f t="shared" si="8"/>
        <v/>
      </c>
      <c r="X35" s="8" t="str">
        <f t="shared" si="9"/>
        <v/>
      </c>
    </row>
    <row r="36" spans="1:24">
      <c r="A36" s="4" t="s">
        <v>266</v>
      </c>
      <c r="B36" s="4">
        <v>1</v>
      </c>
      <c r="C36" s="1" cm="1">
        <f t="array" ref="C36">_xll.H($A36,25)/$B36</f>
        <v>-693.49997912597655</v>
      </c>
      <c r="D36" s="1" cm="1">
        <f t="array" ref="D36">_xll.S($A36,25)/$B36</f>
        <v>130.82000360107423</v>
      </c>
      <c r="E36" s="1" cm="1">
        <f t="array" ref="E36">_xll.CP($A36,25)/$B36</f>
        <v>77.199998397827144</v>
      </c>
      <c r="F36" s="8" cm="1">
        <f t="array" ref="F36">IF(_xll.DE(A36)&gt;0,_xll.MW(A36)/(602.2*_xll.DE(A36)),"")/$B36</f>
        <v>7.8867548215540206E-2</v>
      </c>
      <c r="H36" s="4" t="s">
        <v>2132</v>
      </c>
      <c r="I36" s="1" t="e" cm="1">
        <f t="array" ref="I36">_xll.H($H36,25)/$B36</f>
        <v>#VALUE!</v>
      </c>
      <c r="J36" s="1" t="e" cm="1">
        <f t="array" ref="J36">_xll.S($H36,25)/$B36</f>
        <v>#VALUE!</v>
      </c>
      <c r="K36" s="1" t="e" cm="1">
        <f t="array" ref="K36">_xll.CP($H36,25)/$B36</f>
        <v>#VALUE!</v>
      </c>
      <c r="L36" s="8" t="e" cm="1">
        <f t="array" ref="L36">IF(_xll.DE(H36)&gt;0,_xll.MW(H36)/(602.2*_xll.DE(H36)),"")/$B36</f>
        <v>#VALUE!</v>
      </c>
      <c r="N36" s="1" t="str">
        <f t="shared" si="0"/>
        <v/>
      </c>
      <c r="O36" s="1" t="str">
        <f t="shared" si="1"/>
        <v/>
      </c>
      <c r="Q36" s="1" t="str">
        <f t="shared" si="2"/>
        <v/>
      </c>
      <c r="R36" s="1" t="str">
        <f t="shared" si="3"/>
        <v/>
      </c>
      <c r="T36" s="1" t="str">
        <f t="shared" si="4"/>
        <v/>
      </c>
      <c r="U36" s="1" t="str">
        <f t="shared" si="5"/>
        <v/>
      </c>
      <c r="W36" s="8" t="str">
        <f t="shared" si="8"/>
        <v/>
      </c>
      <c r="X36" s="8" t="str">
        <f t="shared" si="9"/>
        <v/>
      </c>
    </row>
    <row r="37" spans="1:24">
      <c r="A37" s="4" t="s">
        <v>211</v>
      </c>
      <c r="B37" s="4">
        <v>1</v>
      </c>
      <c r="C37" s="1" cm="1">
        <f t="array" ref="C37">_xll.H($A37,25)/$B37</f>
        <v>-690.40002941894534</v>
      </c>
      <c r="D37" s="1" cm="1">
        <f t="array" ref="D37">_xll.S($A37,25)/$B37</f>
        <v>119.19999636840821</v>
      </c>
      <c r="E37" s="1" cm="1">
        <f t="array" ref="E37">_xll.CP($A37,25)/$B37</f>
        <v>89.959185271174917</v>
      </c>
      <c r="F37" s="8" cm="1">
        <f t="array" ref="F37">IF(_xll.DE(A37)&gt;0,_xll.MW(A37)/(602.2*_xll.DE(A37)),"")/$B37</f>
        <v>7.9481077785651999E-2</v>
      </c>
      <c r="H37" s="4" t="s">
        <v>2133</v>
      </c>
      <c r="I37" s="1" t="e" cm="1">
        <f t="array" ref="I37">_xll.H($H37,25)/$B37</f>
        <v>#VALUE!</v>
      </c>
      <c r="J37" s="1" t="e" cm="1">
        <f t="array" ref="J37">_xll.S($H37,25)/$B37</f>
        <v>#VALUE!</v>
      </c>
      <c r="K37" s="1" t="e" cm="1">
        <f t="array" ref="K37">_xll.CP($H37,25)/$B37</f>
        <v>#VALUE!</v>
      </c>
      <c r="L37" s="8" t="e" cm="1">
        <f t="array" ref="L37">IF(_xll.DE(H37)&gt;0,_xll.MW(H37)/(602.2*_xll.DE(H37)),"")/$B37</f>
        <v>#VALUE!</v>
      </c>
      <c r="N37" s="1" t="str">
        <f t="shared" si="0"/>
        <v/>
      </c>
      <c r="O37" s="1" t="str">
        <f t="shared" si="1"/>
        <v/>
      </c>
      <c r="Q37" s="1" t="str">
        <f t="shared" si="2"/>
        <v/>
      </c>
      <c r="R37" s="1" t="str">
        <f t="shared" si="3"/>
        <v/>
      </c>
      <c r="T37" s="1" t="str">
        <f t="shared" si="4"/>
        <v/>
      </c>
      <c r="U37" s="1" t="str">
        <f t="shared" si="5"/>
        <v/>
      </c>
      <c r="W37" s="8" t="str">
        <f t="shared" si="8"/>
        <v/>
      </c>
      <c r="X37" s="8" t="str">
        <f t="shared" si="9"/>
        <v/>
      </c>
    </row>
    <row r="38" spans="1:24">
      <c r="A38" s="4" t="s">
        <v>22</v>
      </c>
      <c r="B38" s="4">
        <v>1</v>
      </c>
      <c r="C38" s="1" cm="1">
        <f t="array" ref="C38">_xll.H($A38,25)/$B38</f>
        <v>-325.09678723144532</v>
      </c>
      <c r="D38" s="1" cm="1">
        <f t="array" ref="D38">_xll.S($A38,25)/$B38</f>
        <v>134.10000588989257</v>
      </c>
      <c r="E38" s="1" cm="1">
        <f t="array" ref="E38">_xll.CP($A38,25)/$B38</f>
        <v>78.050742830420347</v>
      </c>
      <c r="F38" s="8" cm="1">
        <f t="array" ref="F38">IF(_xll.DE(A38)&gt;0,_xll.MW(A38)/(602.2*_xll.DE(A38)),"")/$B38</f>
        <v>7.9714463722043855E-2</v>
      </c>
      <c r="H38" s="4" t="s">
        <v>2034</v>
      </c>
      <c r="I38" s="1" t="e" cm="1">
        <f t="array" ref="I38">_xll.H($H38,25)/$B38</f>
        <v>#VALUE!</v>
      </c>
      <c r="J38" s="1" t="e" cm="1">
        <f t="array" ref="J38">_xll.S($H38,25)/$B38</f>
        <v>#VALUE!</v>
      </c>
      <c r="K38" s="1" t="e" cm="1">
        <f t="array" ref="K38">_xll.CP($H38,25)/$B38</f>
        <v>#VALUE!</v>
      </c>
      <c r="L38" s="8" t="e" cm="1">
        <f t="array" ref="L38">IF(_xll.DE(H38)&gt;0,_xll.MW(H38)/(602.2*_xll.DE(H38)),"")/$B38</f>
        <v>#VALUE!</v>
      </c>
      <c r="N38" s="1" t="str">
        <f t="shared" si="0"/>
        <v/>
      </c>
      <c r="O38" s="1" t="str">
        <f t="shared" si="1"/>
        <v/>
      </c>
      <c r="Q38" s="1" t="str">
        <f t="shared" si="2"/>
        <v/>
      </c>
      <c r="R38" s="1" t="str">
        <f t="shared" si="3"/>
        <v/>
      </c>
      <c r="T38" s="1" t="str">
        <f t="shared" si="4"/>
        <v/>
      </c>
      <c r="U38" s="1" t="str">
        <f t="shared" si="5"/>
        <v/>
      </c>
      <c r="W38" s="8" t="str">
        <f t="shared" si="8"/>
        <v/>
      </c>
      <c r="X38" s="8" t="str">
        <f t="shared" si="9"/>
        <v/>
      </c>
    </row>
    <row r="39" spans="1:24">
      <c r="A39" s="1" t="s">
        <v>56</v>
      </c>
      <c r="B39" s="4">
        <v>1</v>
      </c>
      <c r="C39" s="1" cm="1">
        <f t="array" ref="C39">_xll.H($A39,25)/$B39</f>
        <v>-224.26240957641602</v>
      </c>
      <c r="D39" s="1" cm="1">
        <f t="array" ref="D39">_xll.S($A39,25)/$B39</f>
        <v>146.02160638427736</v>
      </c>
      <c r="E39" s="1" cm="1">
        <f t="array" ref="E39">_xll.CP($A39,25)/$B39</f>
        <v>73.905842798609953</v>
      </c>
      <c r="F39" s="8" cm="1">
        <f t="array" ref="F39">IF(_xll.DE(A39)&gt;0,_xll.MW(A39)/(602.2*_xll.DE(A39)),"")/$B39</f>
        <v>8.0507189301000301E-2</v>
      </c>
      <c r="H39" s="1" t="s">
        <v>2035</v>
      </c>
      <c r="I39" s="1" t="e" cm="1">
        <f t="array" ref="I39">_xll.H($H39,25)/$B39</f>
        <v>#VALUE!</v>
      </c>
      <c r="J39" s="1" t="e" cm="1">
        <f t="array" ref="J39">_xll.S($H39,25)/$B39</f>
        <v>#VALUE!</v>
      </c>
      <c r="K39" s="1" t="e" cm="1">
        <f t="array" ref="K39">_xll.CP($H39,25)/$B39</f>
        <v>#VALUE!</v>
      </c>
      <c r="L39" s="8" t="e" cm="1">
        <f t="array" ref="L39">IF(_xll.DE(H39)&gt;0,_xll.MW(H39)/(602.2*_xll.DE(H39)),"")/$B39</f>
        <v>#VALUE!</v>
      </c>
      <c r="N39" s="1" t="str">
        <f t="shared" si="0"/>
        <v/>
      </c>
      <c r="O39" s="1" t="str">
        <f t="shared" si="1"/>
        <v/>
      </c>
      <c r="Q39" s="1" t="str">
        <f t="shared" si="2"/>
        <v/>
      </c>
      <c r="R39" s="1" t="str">
        <f t="shared" si="3"/>
        <v/>
      </c>
      <c r="T39" s="1" t="str">
        <f t="shared" si="4"/>
        <v/>
      </c>
      <c r="U39" s="1" t="str">
        <f t="shared" si="5"/>
        <v/>
      </c>
      <c r="W39" s="8" t="str">
        <f t="shared" si="8"/>
        <v/>
      </c>
      <c r="X39" s="8" t="str">
        <f t="shared" si="9"/>
        <v/>
      </c>
    </row>
    <row r="40" spans="1:24">
      <c r="A40" s="4" t="s">
        <v>44</v>
      </c>
      <c r="B40" s="4">
        <v>1</v>
      </c>
      <c r="C40" s="1" cm="1">
        <f t="array" ref="C40">_xll.H($A40,25)/$B40</f>
        <v>-362.75281915283205</v>
      </c>
      <c r="D40" s="1" cm="1">
        <f t="array" ref="D40">_xll.S($A40,25)/$B40</f>
        <v>122.17279521179199</v>
      </c>
      <c r="E40" s="1" cm="1">
        <f t="array" ref="E40">_xll.CP($A40,25)/$B40</f>
        <v>73.545515199999997</v>
      </c>
      <c r="F40" s="8" cm="1">
        <f t="array" ref="F40">IF(_xll.DE(A40)&gt;0,_xll.MW(A40)/(602.2*_xll.DE(A40)),"")/$B40</f>
        <v>8.4727790522418869E-2</v>
      </c>
      <c r="H40" s="4" t="s">
        <v>2134</v>
      </c>
      <c r="I40" s="1" t="e" cm="1">
        <f t="array" ref="I40">_xll.H($H40,25)/$B40</f>
        <v>#VALUE!</v>
      </c>
      <c r="J40" s="1" t="e" cm="1">
        <f t="array" ref="J40">_xll.S($H40,25)/$B40</f>
        <v>#VALUE!</v>
      </c>
      <c r="K40" s="1" t="e" cm="1">
        <f t="array" ref="K40">_xll.CP($H40,25)/$B40</f>
        <v>#VALUE!</v>
      </c>
      <c r="L40" s="8" t="e" cm="1">
        <f t="array" ref="L40">IF(_xll.DE(H40)&gt;0,_xll.MW(H40)/(602.2*_xll.DE(H40)),"")/$B40</f>
        <v>#VALUE!</v>
      </c>
      <c r="N40" s="1" t="str">
        <f t="shared" si="0"/>
        <v/>
      </c>
      <c r="O40" s="1" t="str">
        <f t="shared" si="1"/>
        <v/>
      </c>
      <c r="Q40" s="1" t="str">
        <f t="shared" si="2"/>
        <v/>
      </c>
      <c r="R40" s="1" t="str">
        <f t="shared" si="3"/>
        <v/>
      </c>
      <c r="T40" s="1" t="str">
        <f t="shared" si="4"/>
        <v/>
      </c>
      <c r="U40" s="1" t="str">
        <f t="shared" si="5"/>
        <v/>
      </c>
      <c r="W40" s="8" t="str">
        <f t="shared" si="8"/>
        <v/>
      </c>
      <c r="X40" s="8" t="str">
        <f t="shared" si="9"/>
        <v/>
      </c>
    </row>
    <row r="41" spans="1:24">
      <c r="A41" s="4" t="s">
        <v>91</v>
      </c>
      <c r="B41" s="4">
        <v>1</v>
      </c>
      <c r="C41" s="1" cm="1">
        <f t="array" ref="C41">_xll.H($A41,25)/$B41</f>
        <v>-795.39004492187507</v>
      </c>
      <c r="D41" s="1" cm="1">
        <f t="array" ref="D41">_xll.S($A41,25)/$B41</f>
        <v>108.36799250793457</v>
      </c>
      <c r="E41" s="1" cm="1">
        <f t="array" ref="E41">_xll.CP($A41,25)/$B41</f>
        <v>72.856156706464915</v>
      </c>
      <c r="F41" s="8" cm="1">
        <f t="array" ref="F41">IF(_xll.DE(A41)&gt;0,_xll.MW(A41)/(602.2*_xll.DE(A41)),"")/$B41</f>
        <v>8.5719798782054213E-2</v>
      </c>
      <c r="H41" s="4" t="s">
        <v>1885</v>
      </c>
      <c r="I41" s="1" t="e" cm="1">
        <f t="array" ref="I41">_xll.H($H41,25)/$B41</f>
        <v>#VALUE!</v>
      </c>
      <c r="J41" s="1" t="e" cm="1">
        <f t="array" ref="J41">_xll.S($H41,25)/$B41</f>
        <v>#VALUE!</v>
      </c>
      <c r="K41" s="1" t="e" cm="1">
        <f t="array" ref="K41">_xll.CP($H41,25)/$B41</f>
        <v>#VALUE!</v>
      </c>
      <c r="L41" s="8" t="e" cm="1">
        <f t="array" ref="L41">IF(_xll.DE(H41)&gt;0,_xll.MW(H41)/(602.2*_xll.DE(H41)),"")/$B41</f>
        <v>#VALUE!</v>
      </c>
      <c r="N41" s="1" t="str">
        <f t="shared" si="0"/>
        <v/>
      </c>
      <c r="O41" s="1" t="str">
        <f t="shared" si="1"/>
        <v/>
      </c>
      <c r="Q41" s="1" t="str">
        <f t="shared" si="2"/>
        <v/>
      </c>
      <c r="R41" s="1" t="str">
        <f t="shared" si="3"/>
        <v/>
      </c>
      <c r="T41" s="1" t="str">
        <f t="shared" si="4"/>
        <v/>
      </c>
      <c r="U41" s="1" t="str">
        <f t="shared" si="5"/>
        <v/>
      </c>
      <c r="W41" s="8" t="str">
        <f t="shared" si="8"/>
        <v/>
      </c>
      <c r="X41" s="8" t="str">
        <f t="shared" si="9"/>
        <v/>
      </c>
    </row>
    <row r="42" spans="1:24">
      <c r="A42" s="4" t="s">
        <v>28</v>
      </c>
      <c r="B42" s="4">
        <v>1</v>
      </c>
      <c r="C42" s="1" cm="1">
        <f t="array" ref="C42">_xll.H($A42,25)/$B42</f>
        <v>-833.84995312500007</v>
      </c>
      <c r="D42" s="1" cm="1">
        <f t="array" ref="D42">_xll.S($A42,25)/$B42</f>
        <v>114.80899415588379</v>
      </c>
      <c r="E42" s="1" cm="1">
        <f t="array" ref="E42">_xll.CP($A42,25)/$B42</f>
        <v>75.588110878341297</v>
      </c>
      <c r="F42" s="8" cm="1">
        <f t="array" ref="F42">IF(_xll.DE(A42)&gt;0,_xll.MW(A42)/(602.2*_xll.DE(A42)),"")/$B42</f>
        <v>8.6253199617076143E-2</v>
      </c>
      <c r="H42" s="4" t="s">
        <v>2036</v>
      </c>
      <c r="I42" s="1" t="e" cm="1">
        <f t="array" ref="I42">_xll.H($H42,25)/$B42</f>
        <v>#VALUE!</v>
      </c>
      <c r="J42" s="1" t="e" cm="1">
        <f t="array" ref="J42">_xll.S($H42,25)/$B42</f>
        <v>#VALUE!</v>
      </c>
      <c r="K42" s="1" t="e" cm="1">
        <f t="array" ref="K42">_xll.CP($H42,25)/$B42</f>
        <v>#VALUE!</v>
      </c>
      <c r="L42" s="8" t="e" cm="1">
        <f t="array" ref="L42">IF(_xll.DE(H42)&gt;0,_xll.MW(H42)/(602.2*_xll.DE(H42)),"")/$B42</f>
        <v>#VALUE!</v>
      </c>
      <c r="N42" s="1" t="str">
        <f t="shared" si="0"/>
        <v/>
      </c>
      <c r="O42" s="1" t="str">
        <f t="shared" si="1"/>
        <v/>
      </c>
      <c r="Q42" s="1" t="str">
        <f t="shared" si="2"/>
        <v/>
      </c>
      <c r="R42" s="1" t="str">
        <f t="shared" si="3"/>
        <v/>
      </c>
      <c r="T42" s="1" t="str">
        <f t="shared" si="4"/>
        <v/>
      </c>
      <c r="U42" s="1" t="str">
        <f t="shared" si="5"/>
        <v/>
      </c>
      <c r="W42" s="8" t="str">
        <f t="shared" si="8"/>
        <v/>
      </c>
      <c r="X42" s="8" t="str">
        <f t="shared" si="9"/>
        <v/>
      </c>
    </row>
    <row r="43" spans="1:24">
      <c r="A43" s="4" t="s">
        <v>202</v>
      </c>
      <c r="B43" s="4">
        <v>1</v>
      </c>
      <c r="C43" s="1" cm="1">
        <f t="array" ref="C43">_xll.H($A43,25)/$B43</f>
        <v>-580.59997167968754</v>
      </c>
      <c r="D43" s="1" cm="1">
        <f t="array" ref="D43">_xll.S($A43,25)/$B43</f>
        <v>131.08000329589845</v>
      </c>
      <c r="E43" s="1" cm="1">
        <f t="array" ref="E43">_xll.CP($A43,25)/$B43</f>
        <v>93.199739476227492</v>
      </c>
      <c r="F43" s="8" cm="1">
        <f t="array" ref="F43">IF(_xll.DE(A43)&gt;0,_xll.MW(A43)/(602.2*_xll.DE(A43)),"")/$B43</f>
        <v>8.7069910328794409E-2</v>
      </c>
      <c r="H43" s="4" t="s">
        <v>1823</v>
      </c>
      <c r="I43" s="1" t="e" cm="1">
        <f t="array" ref="I43">_xll.H($H43,25)/$B43</f>
        <v>#VALUE!</v>
      </c>
      <c r="J43" s="1" t="e" cm="1">
        <f t="array" ref="J43">_xll.S($H43,25)/$B43</f>
        <v>#VALUE!</v>
      </c>
      <c r="K43" s="1" t="e" cm="1">
        <f t="array" ref="K43">_xll.CP($H43,25)/$B43</f>
        <v>#VALUE!</v>
      </c>
      <c r="L43" s="8" t="e" cm="1">
        <f t="array" ref="L43">IF(_xll.DE(H43)&gt;0,_xll.MW(H43)/(602.2*_xll.DE(H43)),"")/$B43</f>
        <v>#VALUE!</v>
      </c>
      <c r="N43" s="1" t="str">
        <f t="shared" si="0"/>
        <v/>
      </c>
      <c r="O43" s="1" t="str">
        <f t="shared" si="1"/>
        <v/>
      </c>
      <c r="Q43" s="1" t="str">
        <f t="shared" si="2"/>
        <v/>
      </c>
      <c r="R43" s="1" t="str">
        <f t="shared" si="3"/>
        <v/>
      </c>
      <c r="T43" s="1" t="str">
        <f t="shared" si="4"/>
        <v/>
      </c>
      <c r="U43" s="1" t="str">
        <f t="shared" si="5"/>
        <v/>
      </c>
      <c r="W43" s="8" t="str">
        <f t="shared" si="8"/>
        <v/>
      </c>
      <c r="X43" s="8" t="str">
        <f t="shared" si="9"/>
        <v/>
      </c>
    </row>
    <row r="44" spans="1:24">
      <c r="A44" s="4" t="s">
        <v>318</v>
      </c>
      <c r="B44" s="4">
        <v>1</v>
      </c>
      <c r="C44" s="1" cm="1">
        <f t="array" ref="C44">_xll.H($A44,25)/$B44</f>
        <v>-935.40005615234384</v>
      </c>
      <c r="D44" s="1" cm="1">
        <f t="array" ref="D44">_xll.S($A44,25)/$B44</f>
        <v>143.92998944091798</v>
      </c>
      <c r="E44" s="1" cm="1">
        <f t="array" ref="E44">_xll.CP($A44,25)/$B44</f>
        <v>106.93894193876847</v>
      </c>
      <c r="F44" s="8" cm="1">
        <f t="array" ref="F44">IF(_xll.DE(A44)&gt;0,_xll.MW(A44)/(602.2*_xll.DE(A44)),"")/$B44</f>
        <v>8.7723000346085309E-2</v>
      </c>
      <c r="H44" s="4" t="s">
        <v>2108</v>
      </c>
      <c r="I44" s="1" t="e" cm="1">
        <f t="array" ref="I44">_xll.H($H44,25)/$B44</f>
        <v>#VALUE!</v>
      </c>
      <c r="J44" s="1" t="e" cm="1">
        <f t="array" ref="J44">_xll.S($H44,25)/$B44</f>
        <v>#VALUE!</v>
      </c>
      <c r="K44" s="1" t="e" cm="1">
        <f t="array" ref="K44">_xll.CP($H44,25)/$B44</f>
        <v>#VALUE!</v>
      </c>
      <c r="L44" s="8" t="e" cm="1">
        <f t="array" ref="L44">IF(_xll.DE(H44)&gt;0,_xll.MW(H44)/(602.2*_xll.DE(H44)),"")/$B44</f>
        <v>#VALUE!</v>
      </c>
      <c r="N44" s="1" t="str">
        <f t="shared" si="0"/>
        <v/>
      </c>
      <c r="O44" s="1" t="str">
        <f t="shared" si="1"/>
        <v/>
      </c>
      <c r="Q44" s="1" t="str">
        <f t="shared" si="2"/>
        <v/>
      </c>
      <c r="R44" s="1" t="str">
        <f t="shared" si="3"/>
        <v/>
      </c>
      <c r="T44" s="1" t="str">
        <f t="shared" si="4"/>
        <v/>
      </c>
      <c r="U44" s="1" t="str">
        <f t="shared" si="5"/>
        <v/>
      </c>
      <c r="W44" s="8" t="str">
        <f t="shared" si="8"/>
        <v/>
      </c>
      <c r="X44" s="8" t="str">
        <f t="shared" si="9"/>
        <v/>
      </c>
    </row>
    <row r="45" spans="1:24">
      <c r="A45" s="1" t="s">
        <v>183</v>
      </c>
      <c r="B45" s="4">
        <v>1</v>
      </c>
      <c r="C45" s="1" cm="1">
        <f t="array" ref="C45">_xll.H($A45,25)/$B45</f>
        <v>-855.19999804687495</v>
      </c>
      <c r="D45" s="1" cm="1">
        <f t="array" ref="D45">_xll.S($A45,25)/$B45</f>
        <v>123.66649266052249</v>
      </c>
      <c r="E45" s="1" cm="1">
        <f t="array" ref="E45">_xll.CP($A45,25)/$B45</f>
        <v>75.064728879187584</v>
      </c>
      <c r="F45" s="8" cm="1">
        <f t="array" ref="F45">IF(_xll.DE(A45)&gt;0,_xll.MW(A45)/(602.2*_xll.DE(A45)),"")/$B45</f>
        <v>8.8663360374370684E-2</v>
      </c>
      <c r="H45" s="1" t="s">
        <v>2037</v>
      </c>
      <c r="I45" s="1" t="e" cm="1">
        <f t="array" ref="I45">_xll.H($H45,25)/$B45</f>
        <v>#VALUE!</v>
      </c>
      <c r="J45" s="1" t="e" cm="1">
        <f t="array" ref="J45">_xll.S($H45,25)/$B45</f>
        <v>#VALUE!</v>
      </c>
      <c r="K45" s="1" t="e" cm="1">
        <f t="array" ref="K45">_xll.CP($H45,25)/$B45</f>
        <v>#VALUE!</v>
      </c>
      <c r="L45" s="8" t="e" cm="1">
        <f t="array" ref="L45">IF(_xll.DE(H45)&gt;0,_xll.MW(H45)/(602.2*_xll.DE(H45)),"")/$B45</f>
        <v>#VALUE!</v>
      </c>
      <c r="N45" s="1" t="str">
        <f t="shared" si="0"/>
        <v/>
      </c>
      <c r="O45" s="1" t="str">
        <f t="shared" si="1"/>
        <v/>
      </c>
      <c r="Q45" s="1" t="str">
        <f t="shared" si="2"/>
        <v/>
      </c>
      <c r="R45" s="1" t="str">
        <f t="shared" si="3"/>
        <v/>
      </c>
      <c r="T45" s="1" t="str">
        <f t="shared" si="4"/>
        <v/>
      </c>
      <c r="U45" s="1" t="str">
        <f t="shared" si="5"/>
        <v/>
      </c>
      <c r="W45" s="8" t="str">
        <f t="shared" si="8"/>
        <v/>
      </c>
      <c r="X45" s="8" t="str">
        <f t="shared" si="9"/>
        <v/>
      </c>
    </row>
    <row r="46" spans="1:24">
      <c r="A46" s="4" t="s">
        <v>317</v>
      </c>
      <c r="B46" s="4">
        <v>1</v>
      </c>
      <c r="C46" s="1" cm="1">
        <f t="array" ref="C46">_xll.H($A46,25)/$B46</f>
        <v>-424.03578466796876</v>
      </c>
      <c r="D46" s="1" cm="1">
        <f t="array" ref="D46">_xll.S($A46,25)/$B46</f>
        <v>158.15500527954103</v>
      </c>
      <c r="E46" s="1" cm="1">
        <f t="array" ref="E46">_xll.CP($A46,25)/$B46</f>
        <v>94.995934850928549</v>
      </c>
      <c r="F46" s="8" cm="1">
        <f t="array" ref="F46">IF(_xll.DE(A46)&gt;0,_xll.MW(A46)/(602.2*_xll.DE(A46)),"")/$B46</f>
        <v>8.9826163019075311E-2</v>
      </c>
      <c r="H46" s="4" t="s">
        <v>2038</v>
      </c>
      <c r="I46" s="1" t="e" cm="1">
        <f t="array" ref="I46">_xll.H($H46,25)/$B46</f>
        <v>#VALUE!</v>
      </c>
      <c r="J46" s="1" t="e" cm="1">
        <f t="array" ref="J46">_xll.S($H46,25)/$B46</f>
        <v>#VALUE!</v>
      </c>
      <c r="K46" s="1" t="e" cm="1">
        <f t="array" ref="K46">_xll.CP($H46,25)/$B46</f>
        <v>#VALUE!</v>
      </c>
      <c r="L46" s="8" t="e" cm="1">
        <f t="array" ref="L46">IF(_xll.DE(H46)&gt;0,_xll.MW(H46)/(602.2*_xll.DE(H46)),"")/$B46</f>
        <v>#VALUE!</v>
      </c>
      <c r="N46" s="1" t="str">
        <f t="shared" si="0"/>
        <v/>
      </c>
      <c r="O46" s="1" t="str">
        <f t="shared" si="1"/>
        <v/>
      </c>
      <c r="Q46" s="1" t="str">
        <f t="shared" si="2"/>
        <v/>
      </c>
      <c r="R46" s="1" t="str">
        <f t="shared" si="3"/>
        <v/>
      </c>
      <c r="T46" s="1" t="str">
        <f t="shared" si="4"/>
        <v/>
      </c>
      <c r="U46" s="1" t="str">
        <f t="shared" si="5"/>
        <v/>
      </c>
      <c r="W46" s="8" t="str">
        <f t="shared" si="8"/>
        <v/>
      </c>
      <c r="X46" s="8" t="str">
        <f t="shared" si="9"/>
        <v/>
      </c>
    </row>
    <row r="47" spans="1:24">
      <c r="A47" s="4" t="s">
        <v>347</v>
      </c>
      <c r="B47" s="4">
        <v>1</v>
      </c>
      <c r="C47" s="1" cm="1">
        <f t="array" ref="C47">_xll.H($A47,25)/$B47</f>
        <v>-544.40003381347663</v>
      </c>
      <c r="D47" s="1" cm="1">
        <f t="array" ref="D47">_xll.S($A47,25)/$B47</f>
        <v>122.90000430297852</v>
      </c>
      <c r="E47" s="1" cm="1">
        <f t="array" ref="E47">_xll.CP($A47,25)/$B47</f>
        <v>91.800324266529927</v>
      </c>
      <c r="F47" s="8" cm="1">
        <f t="array" ref="F47">IF(_xll.DE(A47)&gt;0,_xll.MW(A47)/(602.2*_xll.DE(A47)),"")/$B47</f>
        <v>9.162403724924495E-2</v>
      </c>
      <c r="H47" s="4" t="s">
        <v>2039</v>
      </c>
      <c r="I47" s="1" t="e" cm="1">
        <f t="array" ref="I47">_xll.H($H47,25)/$B47</f>
        <v>#VALUE!</v>
      </c>
      <c r="J47" s="1" t="e" cm="1">
        <f t="array" ref="J47">_xll.S($H47,25)/$B47</f>
        <v>#VALUE!</v>
      </c>
      <c r="K47" s="1" t="e" cm="1">
        <f t="array" ref="K47">_xll.CP($H47,25)/$B47</f>
        <v>#VALUE!</v>
      </c>
      <c r="L47" s="8" t="e" cm="1">
        <f t="array" ref="L47">IF(_xll.DE(H47)&gt;0,_xll.MW(H47)/(602.2*_xll.DE(H47)),"")/$B47</f>
        <v>#VALUE!</v>
      </c>
      <c r="N47" s="1" t="str">
        <f t="shared" si="0"/>
        <v/>
      </c>
      <c r="O47" s="1" t="str">
        <f t="shared" si="1"/>
        <v/>
      </c>
      <c r="Q47" s="1" t="str">
        <f t="shared" si="2"/>
        <v/>
      </c>
      <c r="R47" s="1" t="str">
        <f t="shared" si="3"/>
        <v/>
      </c>
      <c r="T47" s="1" t="str">
        <f t="shared" si="4"/>
        <v/>
      </c>
      <c r="U47" s="1" t="str">
        <f t="shared" si="5"/>
        <v/>
      </c>
      <c r="W47" s="8" t="str">
        <f t="shared" si="8"/>
        <v/>
      </c>
      <c r="X47" s="8" t="str">
        <f t="shared" si="9"/>
        <v/>
      </c>
    </row>
    <row r="48" spans="1:24">
      <c r="A48" s="4" t="s">
        <v>291</v>
      </c>
      <c r="B48" s="4">
        <v>1</v>
      </c>
      <c r="C48" s="1" cm="1">
        <f t="array" ref="C48">_xll.H($A48,25)/$B48</f>
        <v>-530.00000897216796</v>
      </c>
      <c r="D48" s="1" cm="1">
        <f t="array" ref="D48">_xll.S($A48,25)/$B48</f>
        <v>142.00000643920899</v>
      </c>
      <c r="E48" s="1" cm="1">
        <f t="array" ref="E48">_xll.CP($A48,25)/$B48</f>
        <v>100.00137586032798</v>
      </c>
      <c r="F48" s="8" cm="1">
        <f t="array" ref="F48">IF(_xll.DE(A48)&gt;0,_xll.MW(A48)/(602.2*_xll.DE(A48)),"")/$B48</f>
        <v>9.1820408502158751E-2</v>
      </c>
      <c r="H48" s="4" t="s">
        <v>2040</v>
      </c>
      <c r="I48" s="1" t="e" cm="1">
        <f t="array" ref="I48">_xll.H($H48,25)/$B48</f>
        <v>#VALUE!</v>
      </c>
      <c r="J48" s="1" t="e" cm="1">
        <f t="array" ref="J48">_xll.S($H48,25)/$B48</f>
        <v>#VALUE!</v>
      </c>
      <c r="K48" s="1" t="e" cm="1">
        <f t="array" ref="K48">_xll.CP($H48,25)/$B48</f>
        <v>#VALUE!</v>
      </c>
      <c r="L48" s="8" t="e" cm="1">
        <f t="array" ref="L48">IF(_xll.DE(H48)&gt;0,_xll.MW(H48)/(602.2*_xll.DE(H48)),"")/$B48</f>
        <v>#VALUE!</v>
      </c>
      <c r="N48" s="1" t="str">
        <f t="shared" si="0"/>
        <v/>
      </c>
      <c r="O48" s="1" t="str">
        <f t="shared" si="1"/>
        <v/>
      </c>
      <c r="Q48" s="1" t="str">
        <f t="shared" si="2"/>
        <v/>
      </c>
      <c r="R48" s="1" t="str">
        <f t="shared" si="3"/>
        <v/>
      </c>
      <c r="T48" s="1" t="str">
        <f t="shared" si="4"/>
        <v/>
      </c>
      <c r="U48" s="1" t="str">
        <f t="shared" si="5"/>
        <v/>
      </c>
      <c r="W48" s="8" t="str">
        <f t="shared" si="8"/>
        <v/>
      </c>
      <c r="X48" s="8" t="str">
        <f t="shared" si="9"/>
        <v/>
      </c>
    </row>
    <row r="49" spans="1:24">
      <c r="A49" s="4" t="s">
        <v>176</v>
      </c>
      <c r="B49" s="4">
        <v>1</v>
      </c>
      <c r="C49" s="1" cm="1">
        <f t="array" ref="C49">_xll.H($A49,25)/$B49</f>
        <v>-399.48830212402345</v>
      </c>
      <c r="D49" s="1" cm="1">
        <f t="array" ref="D49">_xll.S($A49,25)/$B49</f>
        <v>142.256</v>
      </c>
      <c r="E49" s="1" cm="1">
        <f t="array" ref="E49">_xll.CP($A49,25)/$B49</f>
        <v>96.941285388035723</v>
      </c>
      <c r="F49" s="8" cm="1">
        <f t="array" ref="F49">IF(_xll.DE(A49)&gt;0,_xll.MW(A49)/(602.2*_xll.DE(A49)),"")/$B49</f>
        <v>9.2944228588368843E-2</v>
      </c>
      <c r="H49" s="21" t="s">
        <v>2041</v>
      </c>
      <c r="I49" s="1" t="e" cm="1">
        <f t="array" ref="I49">_xll.H($H49,25)/$B49</f>
        <v>#VALUE!</v>
      </c>
      <c r="J49" s="1" t="e" cm="1">
        <f t="array" ref="J49">_xll.S($H49,25)/$B49</f>
        <v>#VALUE!</v>
      </c>
      <c r="K49" s="1" t="e" cm="1">
        <f t="array" ref="K49">_xll.CP($H49,25)/$B49</f>
        <v>#VALUE!</v>
      </c>
      <c r="L49" s="8" t="e" cm="1">
        <f t="array" ref="L49">IF(_xll.DE(H49)&gt;0,_xll.MW(H49)/(602.2*_xll.DE(H49)),"")/$B49</f>
        <v>#VALUE!</v>
      </c>
      <c r="N49" s="1" t="str">
        <f t="shared" si="0"/>
        <v/>
      </c>
      <c r="O49" s="1" t="str">
        <f t="shared" si="1"/>
        <v/>
      </c>
      <c r="Q49" s="1" t="str">
        <f t="shared" si="2"/>
        <v/>
      </c>
      <c r="R49" s="1" t="str">
        <f t="shared" si="3"/>
        <v/>
      </c>
      <c r="T49" s="1" t="str">
        <f t="shared" si="4"/>
        <v/>
      </c>
      <c r="U49" s="1" t="str">
        <f t="shared" si="5"/>
        <v/>
      </c>
      <c r="W49" s="8" t="str">
        <f t="shared" si="8"/>
        <v/>
      </c>
      <c r="X49" s="8" t="str">
        <f t="shared" si="9"/>
        <v/>
      </c>
    </row>
    <row r="50" spans="1:24">
      <c r="A50" s="4" t="s">
        <v>397</v>
      </c>
      <c r="B50" s="4">
        <v>1</v>
      </c>
      <c r="C50" s="1" cm="1">
        <f t="array" ref="C50">_xll.H($A50,25)/$B50</f>
        <v>-961.09996459960939</v>
      </c>
      <c r="D50" s="1" cm="1">
        <f t="array" ref="D50">_xll.S($A50,25)/$B50</f>
        <v>159.4799981994629</v>
      </c>
      <c r="E50" s="1" cm="1">
        <f t="array" ref="E50">_xll.CP($A50,25)/$B50</f>
        <v>95.347701522962652</v>
      </c>
      <c r="F50" s="8" cm="1">
        <f t="array" ref="F50">IF(_xll.DE(A50)&gt;0,_xll.MW(A50)/(602.2*_xll.DE(A50)),"")/$B50</f>
        <v>9.3545774984685345E-2</v>
      </c>
      <c r="H50" s="4" t="s">
        <v>2042</v>
      </c>
      <c r="I50" s="1" t="e" cm="1">
        <f t="array" ref="I50">_xll.H($H50,25)/$B50</f>
        <v>#VALUE!</v>
      </c>
      <c r="J50" s="1" t="e" cm="1">
        <f t="array" ref="J50">_xll.S($H50,25)/$B50</f>
        <v>#VALUE!</v>
      </c>
      <c r="K50" s="1" t="e" cm="1">
        <f t="array" ref="K50">_xll.CP($H50,25)/$B50</f>
        <v>#VALUE!</v>
      </c>
      <c r="L50" s="8" t="e" cm="1">
        <f t="array" ref="L50">IF(_xll.DE(H50)&gt;0,_xll.MW(H50)/(602.2*_xll.DE(H50)),"")/$B50</f>
        <v>#VALUE!</v>
      </c>
      <c r="N50" s="1" t="str">
        <f t="shared" si="0"/>
        <v/>
      </c>
      <c r="O50" s="1" t="str">
        <f t="shared" si="1"/>
        <v/>
      </c>
      <c r="Q50" s="1" t="str">
        <f t="shared" si="2"/>
        <v/>
      </c>
      <c r="R50" s="1" t="str">
        <f t="shared" si="3"/>
        <v/>
      </c>
      <c r="T50" s="1" t="str">
        <f t="shared" si="4"/>
        <v/>
      </c>
      <c r="U50" s="1" t="str">
        <f t="shared" si="5"/>
        <v/>
      </c>
      <c r="W50" s="8" t="str">
        <f t="shared" si="8"/>
        <v/>
      </c>
      <c r="X50" s="8" t="str">
        <f t="shared" si="9"/>
        <v/>
      </c>
    </row>
    <row r="51" spans="1:24">
      <c r="A51" s="4" t="s">
        <v>303</v>
      </c>
      <c r="B51" s="4">
        <v>1</v>
      </c>
      <c r="C51" s="1" cm="1">
        <f t="array" ref="C51">_xll.H($A51,25)/$B51</f>
        <v>-256.79999078369144</v>
      </c>
      <c r="D51" s="1" cm="1">
        <f t="array" ref="D51">_xll.S($A51,25)/$B51</f>
        <v>116.90000459289551</v>
      </c>
      <c r="E51" s="1" cm="1">
        <f t="array" ref="E51">_xll.CP($A51,25)/$B51</f>
        <v>85.842013047673589</v>
      </c>
      <c r="F51" s="8" cm="1">
        <f t="array" ref="F51">IF(_xll.DE(A51)&gt;0,_xll.MW(A51)/(602.2*_xll.DE(A51)),"")/$B51</f>
        <v>9.354880822359958E-2</v>
      </c>
      <c r="H51" s="4" t="s">
        <v>2043</v>
      </c>
      <c r="I51" s="1" t="e" cm="1">
        <f t="array" ref="I51">_xll.H($H51,25)/$B51</f>
        <v>#VALUE!</v>
      </c>
      <c r="J51" s="1" t="e" cm="1">
        <f t="array" ref="J51">_xll.S($H51,25)/$B51</f>
        <v>#VALUE!</v>
      </c>
      <c r="K51" s="1" t="e" cm="1">
        <f t="array" ref="K51">_xll.CP($H51,25)/$B51</f>
        <v>#VALUE!</v>
      </c>
      <c r="L51" s="8" t="e" cm="1">
        <f t="array" ref="L51">IF(_xll.DE(H51)&gt;0,_xll.MW(H51)/(602.2*_xll.DE(H51)),"")/$B51</f>
        <v>#VALUE!</v>
      </c>
      <c r="N51" s="1" t="str">
        <f t="shared" si="0"/>
        <v/>
      </c>
      <c r="O51" s="1" t="str">
        <f t="shared" si="1"/>
        <v/>
      </c>
      <c r="Q51" s="1" t="str">
        <f t="shared" si="2"/>
        <v/>
      </c>
      <c r="R51" s="1" t="str">
        <f t="shared" si="3"/>
        <v/>
      </c>
      <c r="T51" s="1" t="str">
        <f t="shared" si="4"/>
        <v/>
      </c>
      <c r="U51" s="1" t="str">
        <f t="shared" si="5"/>
        <v/>
      </c>
      <c r="W51" s="8" t="str">
        <f t="shared" si="8"/>
        <v/>
      </c>
      <c r="X51" s="8" t="str">
        <f t="shared" si="9"/>
        <v/>
      </c>
    </row>
    <row r="52" spans="1:24">
      <c r="A52" s="1" t="s">
        <v>195</v>
      </c>
      <c r="B52" s="4">
        <v>1</v>
      </c>
      <c r="C52" s="1" cm="1">
        <f t="array" ref="C52">_xll.H($A52,25)/$B52</f>
        <v>-988.09996728515625</v>
      </c>
      <c r="D52" s="1" cm="1">
        <f t="array" ref="D52">_xll.S($A52,25)/$B52</f>
        <v>164.46999725341797</v>
      </c>
      <c r="E52" s="1" cm="1">
        <f t="array" ref="E52">_xll.CP($A52,25)/$B52</f>
        <v>97.685260675734099</v>
      </c>
      <c r="F52" s="8" cm="1">
        <f t="array" ref="F52">IF(_xll.DE(A52)&gt;0,_xll.MW(A52)/(602.2*_xll.DE(A52)),"")/$B52</f>
        <v>9.4062925800568506E-2</v>
      </c>
      <c r="H52" s="1" t="s">
        <v>2044</v>
      </c>
      <c r="I52" s="1" t="e" cm="1">
        <f t="array" ref="I52">_xll.H($H52,25)/$B52</f>
        <v>#VALUE!</v>
      </c>
      <c r="J52" s="1" t="e" cm="1">
        <f t="array" ref="J52">_xll.S($H52,25)/$B52</f>
        <v>#VALUE!</v>
      </c>
      <c r="K52" s="1" t="e" cm="1">
        <f t="array" ref="K52">_xll.CP($H52,25)/$B52</f>
        <v>#VALUE!</v>
      </c>
      <c r="L52" s="8" t="e" cm="1">
        <f t="array" ref="L52">IF(_xll.DE(H52)&gt;0,_xll.MW(H52)/(602.2*_xll.DE(H52)),"")/$B52</f>
        <v>#VALUE!</v>
      </c>
      <c r="N52" s="1" t="str">
        <f t="shared" si="0"/>
        <v/>
      </c>
      <c r="O52" s="1" t="str">
        <f t="shared" si="1"/>
        <v/>
      </c>
      <c r="Q52" s="1" t="str">
        <f t="shared" si="2"/>
        <v/>
      </c>
      <c r="R52" s="1" t="str">
        <f t="shared" si="3"/>
        <v/>
      </c>
      <c r="T52" s="1" t="str">
        <f t="shared" si="4"/>
        <v/>
      </c>
      <c r="U52" s="1" t="str">
        <f t="shared" si="5"/>
        <v/>
      </c>
      <c r="W52" s="8" t="str">
        <f t="shared" si="8"/>
        <v/>
      </c>
      <c r="X52" s="8" t="str">
        <f t="shared" si="9"/>
        <v/>
      </c>
    </row>
    <row r="53" spans="1:24">
      <c r="A53" s="4" t="s">
        <v>240</v>
      </c>
      <c r="B53" s="4">
        <v>1</v>
      </c>
      <c r="C53" s="1" cm="1">
        <f t="array" ref="C53">_xll.H($A53,25)/$B53</f>
        <v>-194.19999673461913</v>
      </c>
      <c r="D53" s="1" cm="1">
        <f t="array" ref="D53">_xll.S($A53,25)/$B53</f>
        <v>246.91039404296876</v>
      </c>
      <c r="E53" s="1" cm="1">
        <f t="array" ref="E53">_xll.CP($A53,25)/$B53</f>
        <v>121.33999815368652</v>
      </c>
      <c r="F53" s="8" cm="1">
        <f t="array" ref="F53">IF(_xll.DE(A53)&gt;0,_xll.MW(A53)/(602.2*_xll.DE(A53)),"")/$B53</f>
        <v>9.5237742430913888E-2</v>
      </c>
      <c r="H53" s="4" t="s">
        <v>2109</v>
      </c>
      <c r="I53" s="1" t="e" cm="1">
        <f t="array" ref="I53">_xll.H($H53,25)/$B53</f>
        <v>#VALUE!</v>
      </c>
      <c r="J53" s="1" t="e" cm="1">
        <f t="array" ref="J53">_xll.S($H53,25)/$B53</f>
        <v>#VALUE!</v>
      </c>
      <c r="K53" s="1" t="e" cm="1">
        <f t="array" ref="K53">_xll.CP($H53,25)/$B53</f>
        <v>#VALUE!</v>
      </c>
      <c r="L53" s="8" t="e" cm="1">
        <f t="array" ref="L53">IF(_xll.DE(H53)&gt;0,_xll.MW(H53)/(602.2*_xll.DE(H53)),"")/$B53</f>
        <v>#VALUE!</v>
      </c>
      <c r="N53" s="1" t="str">
        <f t="shared" si="0"/>
        <v/>
      </c>
      <c r="O53" s="1" t="str">
        <f t="shared" si="1"/>
        <v/>
      </c>
      <c r="Q53" s="1" t="str">
        <f t="shared" si="2"/>
        <v/>
      </c>
      <c r="R53" s="1" t="str">
        <f t="shared" si="3"/>
        <v/>
      </c>
      <c r="T53" s="1" t="str">
        <f t="shared" si="4"/>
        <v/>
      </c>
      <c r="U53" s="1" t="str">
        <f t="shared" si="5"/>
        <v/>
      </c>
      <c r="W53" s="8" t="str">
        <f t="shared" si="8"/>
        <v/>
      </c>
      <c r="X53" s="8" t="str">
        <f t="shared" si="9"/>
        <v/>
      </c>
    </row>
    <row r="54" spans="1:24">
      <c r="A54" s="4" t="s">
        <v>133</v>
      </c>
      <c r="B54" s="4">
        <v>1</v>
      </c>
      <c r="C54" s="1" cm="1">
        <f t="array" ref="C54">_xll.H($A54,25)/$B54</f>
        <v>-1025.3000660400392</v>
      </c>
      <c r="D54" s="1" cm="1">
        <f t="array" ref="D54">_xll.S($A54,25)/$B54</f>
        <v>150.20598944091796</v>
      </c>
      <c r="E54" s="1" cm="1">
        <f t="array" ref="E54">_xll.CP($A54,25)/$B54</f>
        <v>108.9706255250526</v>
      </c>
      <c r="F54" s="8" cm="1">
        <f t="array" ref="F54">IF(_xll.DE(A54)&gt;0,_xll.MW(A54)/(602.2*_xll.DE(A54)),"")/$B54</f>
        <v>9.5583383276360498E-2</v>
      </c>
      <c r="H54" s="4" t="s">
        <v>2045</v>
      </c>
      <c r="I54" s="1" t="e" cm="1">
        <f t="array" ref="I54">_xll.H($H54,25)/$B54</f>
        <v>#VALUE!</v>
      </c>
      <c r="J54" s="1" t="e" cm="1">
        <f t="array" ref="J54">_xll.S($H54,25)/$B54</f>
        <v>#VALUE!</v>
      </c>
      <c r="K54" s="1" t="e" cm="1">
        <f t="array" ref="K54">_xll.CP($H54,25)/$B54</f>
        <v>#VALUE!</v>
      </c>
      <c r="L54" s="8" t="e" cm="1">
        <f t="array" ref="L54">IF(_xll.DE(H54)&gt;0,_xll.MW(H54)/(602.2*_xll.DE(H54)),"")/$B54</f>
        <v>#VALUE!</v>
      </c>
      <c r="N54" s="1" t="str">
        <f t="shared" si="0"/>
        <v/>
      </c>
      <c r="O54" s="1" t="str">
        <f t="shared" si="1"/>
        <v/>
      </c>
      <c r="Q54" s="1" t="str">
        <f t="shared" si="2"/>
        <v/>
      </c>
      <c r="R54" s="1" t="str">
        <f t="shared" si="3"/>
        <v/>
      </c>
      <c r="T54" s="1" t="str">
        <f t="shared" si="4"/>
        <v/>
      </c>
      <c r="U54" s="1" t="str">
        <f t="shared" si="5"/>
        <v/>
      </c>
      <c r="W54" s="8" t="str">
        <f t="shared" si="8"/>
        <v/>
      </c>
      <c r="X54" s="8" t="str">
        <f t="shared" si="9"/>
        <v/>
      </c>
    </row>
    <row r="55" spans="1:24">
      <c r="A55" s="4" t="s">
        <v>256</v>
      </c>
      <c r="B55" s="4">
        <v>1</v>
      </c>
      <c r="C55" s="1" cm="1">
        <f t="array" ref="C55">_xll.H($A55,25)/$B55</f>
        <v>-879.47678723144531</v>
      </c>
      <c r="D55" s="1" cm="1">
        <f t="array" ref="D55">_xll.S($A55,25)/$B55</f>
        <v>158.99200000000002</v>
      </c>
      <c r="E55" s="1" cm="1">
        <f t="array" ref="E55">_xll.CP($A55,25)/$B55</f>
        <v>119.82003971861337</v>
      </c>
      <c r="F55" s="8" cm="1">
        <f t="array" ref="F55">IF(_xll.DE(A55)&gt;0,_xll.MW(A55)/(602.2*_xll.DE(A55)),"")/$B55</f>
        <v>9.6092449702531335E-2</v>
      </c>
      <c r="H55" s="4" t="s">
        <v>2135</v>
      </c>
      <c r="I55" s="1" t="e" cm="1">
        <f t="array" ref="I55">_xll.H($H55,25)/$B55</f>
        <v>#VALUE!</v>
      </c>
      <c r="J55" s="1" t="e" cm="1">
        <f t="array" ref="J55">_xll.S($H55,25)/$B55</f>
        <v>#VALUE!</v>
      </c>
      <c r="K55" s="1" t="e" cm="1">
        <f t="array" ref="K55">_xll.CP($H55,25)/$B55</f>
        <v>#VALUE!</v>
      </c>
      <c r="L55" s="8" t="e" cm="1">
        <f t="array" ref="L55">IF(_xll.DE(H55)&gt;0,_xll.MW(H55)/(602.2*_xll.DE(H55)),"")/$B55</f>
        <v>#VALUE!</v>
      </c>
      <c r="N55" s="1" t="str">
        <f t="shared" si="0"/>
        <v/>
      </c>
      <c r="O55" s="1" t="str">
        <f t="shared" si="1"/>
        <v/>
      </c>
      <c r="Q55" s="1" t="str">
        <f t="shared" si="2"/>
        <v/>
      </c>
      <c r="R55" s="1" t="str">
        <f t="shared" si="3"/>
        <v/>
      </c>
      <c r="T55" s="1" t="str">
        <f t="shared" si="4"/>
        <v/>
      </c>
      <c r="U55" s="1" t="str">
        <f t="shared" si="5"/>
        <v/>
      </c>
      <c r="W55" s="8" t="str">
        <f t="shared" si="8"/>
        <v/>
      </c>
      <c r="X55" s="8" t="str">
        <f t="shared" si="9"/>
        <v/>
      </c>
    </row>
    <row r="56" spans="1:24">
      <c r="A56" s="4" t="s">
        <v>298</v>
      </c>
      <c r="B56" s="4">
        <v>1</v>
      </c>
      <c r="C56" s="1" cm="1">
        <f t="array" ref="C56">_xll.H($A56,25)/$B56</f>
        <v>-1018.1999835205079</v>
      </c>
      <c r="D56" s="1" cm="1">
        <f t="array" ref="D56">_xll.S($A56,25)/$B56</f>
        <v>151.46099472045898</v>
      </c>
      <c r="E56" s="1" cm="1">
        <f t="array" ref="E56">_xll.CP($A56,25)/$B56</f>
        <v>98.246181306362672</v>
      </c>
      <c r="F56" s="8" cm="1">
        <f t="array" ref="F56">IF(_xll.DE(A56)&gt;0,_xll.MW(A56)/(602.2*_xll.DE(A56)),"")/$B56</f>
        <v>9.6845857634241084E-2</v>
      </c>
      <c r="H56" s="4" t="s">
        <v>2046</v>
      </c>
      <c r="I56" s="1" t="e" cm="1">
        <f t="array" ref="I56">_xll.H($H56,25)/$B56</f>
        <v>#VALUE!</v>
      </c>
      <c r="J56" s="1" t="e" cm="1">
        <f t="array" ref="J56">_xll.S($H56,25)/$B56</f>
        <v>#VALUE!</v>
      </c>
      <c r="K56" s="1" t="e" cm="1">
        <f t="array" ref="K56">_xll.CP($H56,25)/$B56</f>
        <v>#VALUE!</v>
      </c>
      <c r="L56" s="8" t="e" cm="1">
        <f t="array" ref="L56">IF(_xll.DE(H56)&gt;0,_xll.MW(H56)/(602.2*_xll.DE(H56)),"")/$B56</f>
        <v>#VALUE!</v>
      </c>
      <c r="N56" s="1" t="str">
        <f t="shared" si="0"/>
        <v/>
      </c>
      <c r="O56" s="1" t="str">
        <f t="shared" si="1"/>
        <v/>
      </c>
      <c r="Q56" s="1" t="str">
        <f t="shared" si="2"/>
        <v/>
      </c>
      <c r="R56" s="1" t="str">
        <f t="shared" si="3"/>
        <v/>
      </c>
      <c r="T56" s="1" t="str">
        <f t="shared" si="4"/>
        <v/>
      </c>
      <c r="U56" s="1" t="str">
        <f t="shared" si="5"/>
        <v/>
      </c>
      <c r="W56" s="8" t="str">
        <f t="shared" si="8"/>
        <v/>
      </c>
      <c r="X56" s="8" t="str">
        <f t="shared" si="9"/>
        <v/>
      </c>
    </row>
    <row r="57" spans="1:24">
      <c r="A57" s="4" t="s">
        <v>414</v>
      </c>
      <c r="B57" s="4">
        <v>1</v>
      </c>
      <c r="C57" s="1" cm="1">
        <f t="array" ref="C57">_xll.H($A57,25)/$B57</f>
        <v>-721.70003442382813</v>
      </c>
      <c r="D57" s="1" cm="1">
        <f t="array" ref="D57">_xll.S($A57,25)/$B57</f>
        <v>139.69999072265625</v>
      </c>
      <c r="E57" s="1" cm="1">
        <f t="array" ref="E57">_xll.CP($A57,25)/$B57</f>
        <v>97.150117678513482</v>
      </c>
      <c r="F57" s="8" cm="1">
        <f t="array" ref="F57">IF(_xll.DE(A57)&gt;0,_xll.MW(A57)/(602.2*_xll.DE(A57)),"")/$B57</f>
        <v>9.7009194740251409E-2</v>
      </c>
      <c r="H57" s="4" t="s">
        <v>2047</v>
      </c>
      <c r="I57" s="1" t="e" cm="1">
        <f t="array" ref="I57">_xll.H($H57,25)/$B57</f>
        <v>#VALUE!</v>
      </c>
      <c r="J57" s="1" t="e" cm="1">
        <f t="array" ref="J57">_xll.S($H57,25)/$B57</f>
        <v>#VALUE!</v>
      </c>
      <c r="K57" s="1" t="e" cm="1">
        <f t="array" ref="K57">_xll.CP($H57,25)/$B57</f>
        <v>#VALUE!</v>
      </c>
      <c r="L57" s="8" t="e" cm="1">
        <f t="array" ref="L57">IF(_xll.DE(H57)&gt;0,_xll.MW(H57)/(602.2*_xll.DE(H57)),"")/$B57</f>
        <v>#VALUE!</v>
      </c>
      <c r="N57" s="1" t="str">
        <f t="shared" si="0"/>
        <v/>
      </c>
      <c r="O57" s="1" t="str">
        <f t="shared" si="1"/>
        <v/>
      </c>
      <c r="Q57" s="1" t="str">
        <f t="shared" si="2"/>
        <v/>
      </c>
      <c r="R57" s="1" t="str">
        <f t="shared" si="3"/>
        <v/>
      </c>
      <c r="T57" s="1" t="str">
        <f t="shared" si="4"/>
        <v/>
      </c>
      <c r="U57" s="1" t="str">
        <f t="shared" si="5"/>
        <v/>
      </c>
      <c r="W57" s="8" t="str">
        <f t="shared" si="8"/>
        <v/>
      </c>
      <c r="X57" s="8" t="str">
        <f t="shared" si="9"/>
        <v/>
      </c>
    </row>
    <row r="58" spans="1:24">
      <c r="A58" s="4" t="s">
        <v>389</v>
      </c>
      <c r="B58" s="4">
        <v>1</v>
      </c>
      <c r="C58" s="1" cm="1">
        <f t="array" ref="C58">_xll.H($A58,25)/$B58</f>
        <v>-974.40001037597665</v>
      </c>
      <c r="D58" s="1" cm="1">
        <f t="array" ref="D58">_xll.S($A58,25)/$B58</f>
        <v>166.0999990234375</v>
      </c>
      <c r="E58" s="1" cm="1">
        <f t="array" ref="E58">_xll.CP($A58,25)/$B58</f>
        <v>0</v>
      </c>
      <c r="F58" s="8" cm="1">
        <f t="array" ref="F58">IF(_xll.DE(A58)&gt;0,_xll.MW(A58)/(602.2*_xll.DE(A58)),"")/$B58</f>
        <v>9.8618513999753077E-2</v>
      </c>
      <c r="H58" s="4" t="s">
        <v>2136</v>
      </c>
      <c r="I58" s="1" t="e" cm="1">
        <f t="array" ref="I58">_xll.H($H58,25)/$B58</f>
        <v>#VALUE!</v>
      </c>
      <c r="J58" s="1" t="e" cm="1">
        <f t="array" ref="J58">_xll.S($H58,25)/$B58</f>
        <v>#VALUE!</v>
      </c>
      <c r="K58" s="1" t="e" cm="1">
        <f t="array" ref="K58">_xll.CP($H58,25)/$B58</f>
        <v>#VALUE!</v>
      </c>
      <c r="L58" s="8" t="e" cm="1">
        <f t="array" ref="L58">IF(_xll.DE(H58)&gt;0,_xll.MW(H58)/(602.2*_xll.DE(H58)),"")/$B58</f>
        <v>#VALUE!</v>
      </c>
      <c r="N58" s="1" t="str">
        <f t="shared" si="0"/>
        <v/>
      </c>
      <c r="O58" s="1" t="str">
        <f t="shared" si="1"/>
        <v/>
      </c>
      <c r="Q58" s="1" t="str">
        <f t="shared" si="2"/>
        <v/>
      </c>
      <c r="R58" s="1" t="str">
        <f t="shared" si="3"/>
        <v/>
      </c>
      <c r="T58" s="1" t="str">
        <f t="shared" si="4"/>
        <v/>
      </c>
      <c r="U58" s="1" t="str">
        <f t="shared" si="5"/>
        <v/>
      </c>
      <c r="W58" s="8" t="str">
        <f t="shared" si="8"/>
        <v/>
      </c>
      <c r="X58" s="8" t="str">
        <f t="shared" si="9"/>
        <v/>
      </c>
    </row>
    <row r="59" spans="1:24">
      <c r="A59" s="4" t="s">
        <v>418</v>
      </c>
      <c r="B59" s="4">
        <v>1</v>
      </c>
      <c r="C59" s="1" cm="1">
        <f t="array" ref="C59">_xll.H($A59,25)/$B59</f>
        <v>-977.79995727539063</v>
      </c>
      <c r="D59" s="1" cm="1">
        <f t="array" ref="D59">_xll.S($A59,25)/$B59</f>
        <v>146.19999905395508</v>
      </c>
      <c r="E59" s="1" cm="1">
        <f t="array" ref="E59">_xll.CP($A59,25)/$B59</f>
        <v>102.99999635314941</v>
      </c>
      <c r="F59" s="8" cm="1">
        <f t="array" ref="F59">IF(_xll.DE(A59)&gt;0,_xll.MW(A59)/(602.2*_xll.DE(A59)),"")/$B59</f>
        <v>9.8830977729887456E-2</v>
      </c>
      <c r="H59" s="4" t="s">
        <v>2048</v>
      </c>
      <c r="I59" s="1" t="e" cm="1">
        <f t="array" ref="I59">_xll.H($H59,25)/$B59</f>
        <v>#VALUE!</v>
      </c>
      <c r="J59" s="1" t="e" cm="1">
        <f t="array" ref="J59">_xll.S($H59,25)/$B59</f>
        <v>#VALUE!</v>
      </c>
      <c r="K59" s="1" t="e" cm="1">
        <f t="array" ref="K59">_xll.CP($H59,25)/$B59</f>
        <v>#VALUE!</v>
      </c>
      <c r="L59" s="8" t="e" cm="1">
        <f t="array" ref="L59">IF(_xll.DE(H59)&gt;0,_xll.MW(H59)/(602.2*_xll.DE(H59)),"")/$B59</f>
        <v>#VALUE!</v>
      </c>
      <c r="N59" s="1" t="str">
        <f t="shared" si="0"/>
        <v/>
      </c>
      <c r="O59" s="1" t="str">
        <f t="shared" si="1"/>
        <v/>
      </c>
      <c r="Q59" s="1" t="str">
        <f t="shared" si="2"/>
        <v/>
      </c>
      <c r="R59" s="1" t="str">
        <f t="shared" si="3"/>
        <v/>
      </c>
      <c r="T59" s="1" t="str">
        <f t="shared" si="4"/>
        <v/>
      </c>
      <c r="U59" s="1" t="str">
        <f t="shared" si="5"/>
        <v/>
      </c>
      <c r="W59" s="8" t="str">
        <f t="shared" si="8"/>
        <v/>
      </c>
      <c r="X59" s="8" t="str">
        <f t="shared" si="9"/>
        <v/>
      </c>
    </row>
    <row r="60" spans="1:24">
      <c r="A60" s="4" t="s">
        <v>5</v>
      </c>
      <c r="B60" s="4">
        <v>1</v>
      </c>
      <c r="C60" s="1" cm="1">
        <f t="array" ref="C60">_xll.H($A60,25)/$B60</f>
        <v>-606.60000500488286</v>
      </c>
      <c r="D60" s="1" cm="1">
        <f t="array" ref="D60">_xll.S($A60,25)/$B60</f>
        <v>74.89999864196777</v>
      </c>
      <c r="E60" s="1" cm="1">
        <f t="array" ref="E60">_xll.CP($A60,25)/$B60</f>
        <v>62.599955296270373</v>
      </c>
      <c r="F60" s="8" cm="1">
        <f t="array" ref="F60">IF(_xll.DE(A60)&gt;0,_xll.MW(A60)/(602.2*_xll.DE(A60)),"")/$B60</f>
        <v>9.8856420157865735E-2</v>
      </c>
      <c r="H60" s="4" t="s">
        <v>2137</v>
      </c>
      <c r="I60" s="1" t="e" cm="1">
        <f t="array" ref="I60">_xll.H($H60,25)/$B60</f>
        <v>#VALUE!</v>
      </c>
      <c r="J60" s="1" t="e" cm="1">
        <f t="array" ref="J60">_xll.S($H60,25)/$B60</f>
        <v>#VALUE!</v>
      </c>
      <c r="K60" s="1" t="e" cm="1">
        <f t="array" ref="K60">_xll.CP($H60,25)/$B60</f>
        <v>#VALUE!</v>
      </c>
      <c r="L60" s="8" t="e" cm="1">
        <f t="array" ref="L60">IF(_xll.DE(H60)&gt;0,_xll.MW(H60)/(602.2*_xll.DE(H60)),"")/$B60</f>
        <v>#VALUE!</v>
      </c>
      <c r="N60" s="1" t="str">
        <f t="shared" si="0"/>
        <v/>
      </c>
      <c r="O60" s="1" t="str">
        <f t="shared" si="1"/>
        <v/>
      </c>
      <c r="Q60" s="1" t="str">
        <f t="shared" si="2"/>
        <v/>
      </c>
      <c r="R60" s="1" t="str">
        <f t="shared" si="3"/>
        <v/>
      </c>
      <c r="T60" s="1" t="str">
        <f t="shared" si="4"/>
        <v/>
      </c>
      <c r="U60" s="1" t="str">
        <f t="shared" si="5"/>
        <v/>
      </c>
      <c r="W60" s="8" t="str">
        <f t="shared" si="8"/>
        <v/>
      </c>
      <c r="X60" s="8" t="str">
        <f t="shared" si="9"/>
        <v/>
      </c>
    </row>
    <row r="61" spans="1:24">
      <c r="A61" s="4" t="s">
        <v>15</v>
      </c>
      <c r="B61" s="4">
        <v>1</v>
      </c>
      <c r="C61" s="1" cm="1">
        <f t="array" ref="C61">_xll.H($A61,25)/$B61</f>
        <v>-804.50002563476562</v>
      </c>
      <c r="D61" s="1" cm="1">
        <f t="array" ref="D61">_xll.S($A61,25)/$B61</f>
        <v>122.58999975585938</v>
      </c>
      <c r="E61" s="1" cm="1">
        <f t="array" ref="E61">_xll.CP($A61,25)/$B61</f>
        <v>82.393838399999993</v>
      </c>
      <c r="F61" s="8" cm="1">
        <f t="array" ref="F61">IF(_xll.DE(A61)&gt;0,_xll.MW(A61)/(602.2*_xll.DE(A61)),"")/$B61</f>
        <v>9.9574368493865056E-2</v>
      </c>
      <c r="H61" s="4" t="s">
        <v>2138</v>
      </c>
      <c r="I61" s="1" t="e" cm="1">
        <f t="array" ref="I61">_xll.H($H61,25)/$B61</f>
        <v>#VALUE!</v>
      </c>
      <c r="J61" s="1" t="e" cm="1">
        <f t="array" ref="J61">_xll.S($H61,25)/$B61</f>
        <v>#VALUE!</v>
      </c>
      <c r="K61" s="1" t="e" cm="1">
        <f t="array" ref="K61">_xll.CP($H61,25)/$B61</f>
        <v>#VALUE!</v>
      </c>
      <c r="L61" s="8" t="e" cm="1">
        <f t="array" ref="L61">IF(_xll.DE(H61)&gt;0,_xll.MW(H61)/(602.2*_xll.DE(H61)),"")/$B61</f>
        <v>#VALUE!</v>
      </c>
      <c r="N61" s="1" t="str">
        <f t="shared" si="0"/>
        <v/>
      </c>
      <c r="O61" s="1" t="str">
        <f t="shared" si="1"/>
        <v/>
      </c>
      <c r="Q61" s="1" t="str">
        <f t="shared" si="2"/>
        <v/>
      </c>
      <c r="R61" s="1" t="str">
        <f t="shared" si="3"/>
        <v/>
      </c>
      <c r="T61" s="1" t="str">
        <f t="shared" si="4"/>
        <v/>
      </c>
      <c r="U61" s="1" t="str">
        <f t="shared" si="5"/>
        <v/>
      </c>
      <c r="W61" s="8" t="str">
        <f t="shared" si="8"/>
        <v/>
      </c>
      <c r="X61" s="8" t="str">
        <f t="shared" si="9"/>
        <v/>
      </c>
    </row>
    <row r="62" spans="1:24">
      <c r="A62" s="4" t="s">
        <v>396</v>
      </c>
      <c r="B62" s="4">
        <v>1</v>
      </c>
      <c r="C62" s="1" cm="1">
        <f t="array" ref="C62">_xll.H($A62,25)/$B62</f>
        <v>-723.99997033691409</v>
      </c>
      <c r="D62" s="1" cm="1">
        <f t="array" ref="D62">_xll.S($A62,25)/$B62</f>
        <v>135.6000078125</v>
      </c>
      <c r="E62" s="1" cm="1">
        <f t="array" ref="E62">_xll.CP($A62,25)/$B62</f>
        <v>102.59695112005654</v>
      </c>
      <c r="F62" s="8" cm="1">
        <f t="array" ref="F62">IF(_xll.DE(A62)&gt;0,_xll.MW(A62)/(602.2*_xll.DE(A62)),"")/$B62</f>
        <v>9.9762503969650224E-2</v>
      </c>
      <c r="H62" s="4" t="s">
        <v>2139</v>
      </c>
      <c r="I62" s="1" t="e" cm="1">
        <f t="array" ref="I62">_xll.H($H62,25)/$B62</f>
        <v>#VALUE!</v>
      </c>
      <c r="J62" s="1" t="e" cm="1">
        <f t="array" ref="J62">_xll.S($H62,25)/$B62</f>
        <v>#VALUE!</v>
      </c>
      <c r="K62" s="1" t="e" cm="1">
        <f t="array" ref="K62">_xll.CP($H62,25)/$B62</f>
        <v>#VALUE!</v>
      </c>
      <c r="L62" s="8" t="e" cm="1">
        <f t="array" ref="L62">IF(_xll.DE(H62)&gt;0,_xll.MW(H62)/(602.2*_xll.DE(H62)),"")/$B62</f>
        <v>#VALUE!</v>
      </c>
      <c r="N62" s="1" t="str">
        <f t="shared" si="0"/>
        <v/>
      </c>
      <c r="O62" s="1" t="str">
        <f t="shared" si="1"/>
        <v/>
      </c>
      <c r="Q62" s="1" t="str">
        <f t="shared" si="2"/>
        <v/>
      </c>
      <c r="R62" s="1" t="str">
        <f t="shared" si="3"/>
        <v/>
      </c>
      <c r="T62" s="1" t="str">
        <f t="shared" si="4"/>
        <v/>
      </c>
      <c r="U62" s="1" t="str">
        <f t="shared" si="5"/>
        <v/>
      </c>
      <c r="W62" s="8" t="str">
        <f t="shared" si="8"/>
        <v/>
      </c>
      <c r="X62" s="8" t="str">
        <f t="shared" si="9"/>
        <v/>
      </c>
    </row>
    <row r="63" spans="1:24">
      <c r="A63" s="1" t="s">
        <v>243</v>
      </c>
      <c r="B63" s="4">
        <v>1</v>
      </c>
      <c r="C63" s="1" cm="1">
        <f t="array" ref="C63">_xll.H($A63,25)/$B63</f>
        <v>-868.99999658203126</v>
      </c>
      <c r="D63" s="1" cm="1">
        <f t="array" ref="D63">_xll.S($A63,25)/$B63</f>
        <v>133.88800000000001</v>
      </c>
      <c r="E63" s="1" cm="1">
        <f t="array" ref="E63">_xll.CP($A63,25)/$B63</f>
        <v>80.229001225310327</v>
      </c>
      <c r="F63" s="8" cm="1">
        <f t="array" ref="F63">IF(_xll.DE(A63)&gt;0,_xll.MW(A63)/(602.2*_xll.DE(A63)),"")/$B63</f>
        <v>0.10041457264535711</v>
      </c>
      <c r="H63" s="1" t="s">
        <v>2049</v>
      </c>
      <c r="I63" s="1" t="e" cm="1">
        <f t="array" ref="I63">_xll.H($H63,25)/$B63</f>
        <v>#VALUE!</v>
      </c>
      <c r="J63" s="1" t="e" cm="1">
        <f t="array" ref="J63">_xll.S($H63,25)/$B63</f>
        <v>#VALUE!</v>
      </c>
      <c r="K63" s="1" t="e" cm="1">
        <f t="array" ref="K63">_xll.CP($H63,25)/$B63</f>
        <v>#VALUE!</v>
      </c>
      <c r="L63" s="8" t="e" cm="1">
        <f t="array" ref="L63">IF(_xll.DE(H63)&gt;0,_xll.MW(H63)/(602.2*_xll.DE(H63)),"")/$B63</f>
        <v>#VALUE!</v>
      </c>
      <c r="N63" s="1" t="str">
        <f t="shared" ref="N63:N126" si="10">IF(AND(ISNUMBER(D63),ISNUMBER(J63)),D63,"")</f>
        <v/>
      </c>
      <c r="O63" s="1" t="str">
        <f t="shared" ref="O63:O126" si="11">IF(AND(ISNUMBER(D63),ISNUMBER(J63)),J63,"")</f>
        <v/>
      </c>
      <c r="Q63" s="1" t="str">
        <f t="shared" ref="Q63:Q126" si="12">IF(AND(ISNUMBER(C63),ISNUMBER(I63)),C63,"")</f>
        <v/>
      </c>
      <c r="R63" s="1" t="str">
        <f t="shared" ref="R63:R126" si="13">IF(AND(ISNUMBER(C63),ISNUMBER(I63)),I63,"")</f>
        <v/>
      </c>
      <c r="T63" s="1" t="str">
        <f t="shared" si="4"/>
        <v/>
      </c>
      <c r="U63" s="1" t="str">
        <f t="shared" si="5"/>
        <v/>
      </c>
      <c r="W63" s="8" t="str">
        <f t="shared" si="8"/>
        <v/>
      </c>
      <c r="X63" s="8" t="str">
        <f t="shared" si="9"/>
        <v/>
      </c>
    </row>
    <row r="64" spans="1:24">
      <c r="A64" s="4" t="s">
        <v>274</v>
      </c>
      <c r="B64" s="4">
        <v>1</v>
      </c>
      <c r="C64" s="1" cm="1">
        <f t="array" ref="C64">_xll.H($A64,25)/$B64</f>
        <v>-1040.9000477294921</v>
      </c>
      <c r="D64" s="1" cm="1">
        <f t="array" ref="D64">_xll.S($A64,25)/$B64</f>
        <v>153.42730426025392</v>
      </c>
      <c r="E64" s="1" cm="1">
        <f t="array" ref="E64">_xll.CP($A64,25)/$B64</f>
        <v>99.101989029354542</v>
      </c>
      <c r="F64" s="8" cm="1">
        <f t="array" ref="F64">IF(_xll.DE(A64)&gt;0,_xll.MW(A64)/(602.2*_xll.DE(A64)),"")/$B64</f>
        <v>0.10066339991442108</v>
      </c>
      <c r="H64" s="4" t="s">
        <v>2050</v>
      </c>
      <c r="I64" s="1" t="e" cm="1">
        <f t="array" ref="I64">_xll.H($H64,25)/$B64</f>
        <v>#VALUE!</v>
      </c>
      <c r="J64" s="1" t="e" cm="1">
        <f t="array" ref="J64">_xll.S($H64,25)/$B64</f>
        <v>#VALUE!</v>
      </c>
      <c r="K64" s="1" t="e" cm="1">
        <f t="array" ref="K64">_xll.CP($H64,25)/$B64</f>
        <v>#VALUE!</v>
      </c>
      <c r="L64" s="8" t="e" cm="1">
        <f t="array" ref="L64">IF(_xll.DE(H64)&gt;0,_xll.MW(H64)/(602.2*_xll.DE(H64)),"")/$B64</f>
        <v>#VALUE!</v>
      </c>
      <c r="N64" s="1" t="str">
        <f t="shared" si="10"/>
        <v/>
      </c>
      <c r="O64" s="1" t="str">
        <f t="shared" si="11"/>
        <v/>
      </c>
      <c r="Q64" s="1" t="str">
        <f t="shared" si="12"/>
        <v/>
      </c>
      <c r="R64" s="1" t="str">
        <f t="shared" si="13"/>
        <v/>
      </c>
      <c r="T64" s="1" t="str">
        <f t="shared" ref="T64:T127" si="14">IF(AND(ISNUMBER(E64),ISNUMBER(K64)),E64,"")</f>
        <v/>
      </c>
      <c r="U64" s="1" t="str">
        <f t="shared" ref="U64:U127" si="15">IF(AND(ISNUMBER(E64),ISNUMBER(K64)),K64,"")</f>
        <v/>
      </c>
      <c r="W64" s="8" t="str">
        <f t="shared" si="8"/>
        <v/>
      </c>
      <c r="X64" s="8" t="str">
        <f t="shared" si="9"/>
        <v/>
      </c>
    </row>
    <row r="65" spans="1:24">
      <c r="A65" s="4" t="s">
        <v>244</v>
      </c>
      <c r="B65" s="4">
        <v>1</v>
      </c>
      <c r="C65" s="1" cm="1">
        <f t="array" ref="C65">_xll.H($A65,25)/$B65</f>
        <v>-264.002014251709</v>
      </c>
      <c r="D65" s="1" cm="1">
        <f t="array" ref="D65">_xll.S($A65,25)/$B65</f>
        <v>123.80040287780763</v>
      </c>
      <c r="E65" s="1" cm="1">
        <f t="array" ref="E65">_xll.CP($A65,25)/$B65</f>
        <v>92.379483234820498</v>
      </c>
      <c r="F65" s="8" cm="1">
        <f t="array" ref="F65">IF(_xll.DE(A65)&gt;0,_xll.MW(A65)/(602.2*_xll.DE(A65)),"")/$B65</f>
        <v>0.10100387404202874</v>
      </c>
      <c r="H65" s="4" t="s">
        <v>2051</v>
      </c>
      <c r="I65" s="1" t="e" cm="1">
        <f t="array" ref="I65">_xll.H($H65,25)/$B65</f>
        <v>#VALUE!</v>
      </c>
      <c r="J65" s="1" t="e" cm="1">
        <f t="array" ref="J65">_xll.S($H65,25)/$B65</f>
        <v>#VALUE!</v>
      </c>
      <c r="K65" s="1" t="e" cm="1">
        <f t="array" ref="K65">_xll.CP($H65,25)/$B65</f>
        <v>#VALUE!</v>
      </c>
      <c r="L65" s="8" t="e" cm="1">
        <f t="array" ref="L65">IF(_xll.DE(H65)&gt;0,_xll.MW(H65)/(602.2*_xll.DE(H65)),"")/$B65</f>
        <v>#VALUE!</v>
      </c>
      <c r="N65" s="1" t="str">
        <f t="shared" si="10"/>
        <v/>
      </c>
      <c r="O65" s="1" t="str">
        <f t="shared" si="11"/>
        <v/>
      </c>
      <c r="Q65" s="1" t="str">
        <f t="shared" si="12"/>
        <v/>
      </c>
      <c r="R65" s="1" t="str">
        <f t="shared" si="13"/>
        <v/>
      </c>
      <c r="T65" s="1" t="str">
        <f t="shared" si="14"/>
        <v/>
      </c>
      <c r="U65" s="1" t="str">
        <f t="shared" si="15"/>
        <v/>
      </c>
      <c r="W65" s="8" t="str">
        <f t="shared" si="8"/>
        <v/>
      </c>
      <c r="X65" s="8" t="str">
        <f t="shared" si="9"/>
        <v/>
      </c>
    </row>
    <row r="66" spans="1:24">
      <c r="A66" s="4" t="s">
        <v>137</v>
      </c>
      <c r="B66" s="4">
        <v>1</v>
      </c>
      <c r="C66" s="1" cm="1">
        <f t="array" ref="C66">_xll.H($A66,25)/$B66</f>
        <v>-998.72085107421879</v>
      </c>
      <c r="D66" s="1" cm="1">
        <f t="array" ref="D66">_xll.S($A66,25)/$B66</f>
        <v>155.37999932861328</v>
      </c>
      <c r="E66" s="1" cm="1">
        <f t="array" ref="E66">_xll.CP($A66,25)/$B66</f>
        <v>98.299402969825906</v>
      </c>
      <c r="F66" s="8" cm="1">
        <f t="array" ref="F66">IF(_xll.DE(A66)&gt;0,_xll.MW(A66)/(602.2*_xll.DE(A66)),"")/$B66</f>
        <v>0.1012701916024287</v>
      </c>
      <c r="H66" s="4" t="s">
        <v>2052</v>
      </c>
      <c r="I66" s="1" t="e" cm="1">
        <f t="array" ref="I66">_xll.H($H66,25)/$B66</f>
        <v>#VALUE!</v>
      </c>
      <c r="J66" s="1" t="e" cm="1">
        <f t="array" ref="J66">_xll.S($H66,25)/$B66</f>
        <v>#VALUE!</v>
      </c>
      <c r="K66" s="1" t="e" cm="1">
        <f t="array" ref="K66">_xll.CP($H66,25)/$B66</f>
        <v>#VALUE!</v>
      </c>
      <c r="L66" s="8" t="e" cm="1">
        <f t="array" ref="L66">IF(_xll.DE(H66)&gt;0,_xll.MW(H66)/(602.2*_xll.DE(H66)),"")/$B66</f>
        <v>#VALUE!</v>
      </c>
      <c r="N66" s="1" t="str">
        <f t="shared" si="10"/>
        <v/>
      </c>
      <c r="O66" s="1" t="str">
        <f t="shared" si="11"/>
        <v/>
      </c>
      <c r="Q66" s="1" t="str">
        <f t="shared" si="12"/>
        <v/>
      </c>
      <c r="R66" s="1" t="str">
        <f t="shared" si="13"/>
        <v/>
      </c>
      <c r="T66" s="1" t="str">
        <f t="shared" si="14"/>
        <v/>
      </c>
      <c r="U66" s="1" t="str">
        <f t="shared" si="15"/>
        <v/>
      </c>
      <c r="W66" s="8" t="str">
        <f t="shared" si="8"/>
        <v/>
      </c>
      <c r="X66" s="8" t="str">
        <f t="shared" si="9"/>
        <v/>
      </c>
    </row>
    <row r="67" spans="1:24">
      <c r="A67" s="1" t="s">
        <v>135</v>
      </c>
      <c r="B67" s="4">
        <v>1</v>
      </c>
      <c r="C67" s="1" cm="1">
        <f t="array" ref="C67">_xll.H($A67,25)/$B67</f>
        <v>-959.59997863769536</v>
      </c>
      <c r="D67" s="1" cm="1">
        <f t="array" ref="D67">_xll.S($A67,25)/$B67</f>
        <v>161.7000029602051</v>
      </c>
      <c r="E67" s="1" cm="1">
        <f t="array" ref="E67">_xll.CP($A67,25)/$B67</f>
        <v>101.61702039213867</v>
      </c>
      <c r="F67" s="8" cm="1">
        <f t="array" ref="F67">IF(_xll.DE(A67)&gt;0,_xll.MW(A67)/(602.2*_xll.DE(A67)),"")/$B67</f>
        <v>0.1018911386967418</v>
      </c>
      <c r="H67" s="1" t="s">
        <v>2053</v>
      </c>
      <c r="I67" s="1" t="e" cm="1">
        <f t="array" ref="I67">_xll.H($H67,25)/$B67</f>
        <v>#VALUE!</v>
      </c>
      <c r="J67" s="1" t="e" cm="1">
        <f t="array" ref="J67">_xll.S($H67,25)/$B67</f>
        <v>#VALUE!</v>
      </c>
      <c r="K67" s="1" t="e" cm="1">
        <f t="array" ref="K67">_xll.CP($H67,25)/$B67</f>
        <v>#VALUE!</v>
      </c>
      <c r="L67" s="8" t="e" cm="1">
        <f t="array" ref="L67">IF(_xll.DE(H67)&gt;0,_xll.MW(H67)/(602.2*_xll.DE(H67)),"")/$B67</f>
        <v>#VALUE!</v>
      </c>
      <c r="N67" s="1" t="str">
        <f t="shared" si="10"/>
        <v/>
      </c>
      <c r="O67" s="1" t="str">
        <f t="shared" si="11"/>
        <v/>
      </c>
      <c r="Q67" s="1" t="str">
        <f t="shared" si="12"/>
        <v/>
      </c>
      <c r="R67" s="1" t="str">
        <f t="shared" si="13"/>
        <v/>
      </c>
      <c r="T67" s="1" t="str">
        <f t="shared" si="14"/>
        <v/>
      </c>
      <c r="U67" s="1" t="str">
        <f t="shared" si="15"/>
        <v/>
      </c>
      <c r="W67" s="8" t="str">
        <f t="shared" si="8"/>
        <v/>
      </c>
      <c r="X67" s="8" t="str">
        <f t="shared" si="9"/>
        <v/>
      </c>
    </row>
    <row r="68" spans="1:24">
      <c r="A68" s="4" t="s">
        <v>123</v>
      </c>
      <c r="B68" s="4">
        <v>1</v>
      </c>
      <c r="C68" s="1" cm="1">
        <f t="array" ref="C68">_xll.H($A68,25)/$B68</f>
        <v>-789.9999910888672</v>
      </c>
      <c r="D68" s="1" cm="1">
        <f t="array" ref="D68">_xll.S($A68,25)/$B68</f>
        <v>155.99999246215822</v>
      </c>
      <c r="E68" s="1" cm="1">
        <f t="array" ref="E68">_xll.CP($A68,25)/$B68</f>
        <v>104.41158634797925</v>
      </c>
      <c r="F68" s="8" cm="1">
        <f t="array" ref="F68">IF(_xll.DE(A68)&gt;0,_xll.MW(A68)/(602.2*_xll.DE(A68)),"")/$B68</f>
        <v>0.10196189820602145</v>
      </c>
      <c r="H68" s="4" t="s">
        <v>2110</v>
      </c>
      <c r="I68" s="1" t="e" cm="1">
        <f t="array" ref="I68">_xll.H($H68,25)/$B68</f>
        <v>#VALUE!</v>
      </c>
      <c r="J68" s="1" t="e" cm="1">
        <f t="array" ref="J68">_xll.S($H68,25)/$B68</f>
        <v>#VALUE!</v>
      </c>
      <c r="K68" s="1" t="e" cm="1">
        <f t="array" ref="K68">_xll.CP($H68,25)/$B68</f>
        <v>#VALUE!</v>
      </c>
      <c r="L68" s="8" t="e" cm="1">
        <f t="array" ref="L68">IF(_xll.DE(H68)&gt;0,_xll.MW(H68)/(602.2*_xll.DE(H68)),"")/$B68</f>
        <v>#VALUE!</v>
      </c>
      <c r="N68" s="1" t="str">
        <f t="shared" si="10"/>
        <v/>
      </c>
      <c r="O68" s="1" t="str">
        <f t="shared" si="11"/>
        <v/>
      </c>
      <c r="Q68" s="1" t="str">
        <f t="shared" si="12"/>
        <v/>
      </c>
      <c r="R68" s="1" t="str">
        <f t="shared" si="13"/>
        <v/>
      </c>
      <c r="T68" s="1" t="str">
        <f t="shared" si="14"/>
        <v/>
      </c>
      <c r="U68" s="1" t="str">
        <f t="shared" si="15"/>
        <v/>
      </c>
      <c r="W68" s="8" t="str">
        <f t="shared" si="8"/>
        <v/>
      </c>
      <c r="X68" s="8" t="str">
        <f t="shared" si="9"/>
        <v/>
      </c>
    </row>
    <row r="69" spans="1:24">
      <c r="A69" s="4" t="s">
        <v>417</v>
      </c>
      <c r="B69" s="4">
        <v>1</v>
      </c>
      <c r="C69" s="1" cm="1">
        <f t="array" ref="C69">_xll.H($A69,25)/$B69</f>
        <v>-1058.8000291748046</v>
      </c>
      <c r="D69" s="1" cm="1">
        <f t="array" ref="D69">_xll.S($A69,25)/$B69</f>
        <v>153.30180532836914</v>
      </c>
      <c r="E69" s="1" cm="1">
        <f t="array" ref="E69">_xll.CP($A69,25)/$B69</f>
        <v>100.41144174987144</v>
      </c>
      <c r="F69" s="8" cm="1">
        <f t="array" ref="F69">IF(_xll.DE(A69)&gt;0,_xll.MW(A69)/(602.2*_xll.DE(A69)),"")/$B69</f>
        <v>0.10214068365131884</v>
      </c>
      <c r="H69" s="4" t="s">
        <v>2054</v>
      </c>
      <c r="I69" s="1" t="e" cm="1">
        <f t="array" ref="I69">_xll.H($H69,25)/$B69</f>
        <v>#VALUE!</v>
      </c>
      <c r="J69" s="1" t="e" cm="1">
        <f t="array" ref="J69">_xll.S($H69,25)/$B69</f>
        <v>#VALUE!</v>
      </c>
      <c r="K69" s="1" t="e" cm="1">
        <f t="array" ref="K69">_xll.CP($H69,25)/$B69</f>
        <v>#VALUE!</v>
      </c>
      <c r="L69" s="8" t="e" cm="1">
        <f t="array" ref="L69">IF(_xll.DE(H69)&gt;0,_xll.MW(H69)/(602.2*_xll.DE(H69)),"")/$B69</f>
        <v>#VALUE!</v>
      </c>
      <c r="N69" s="1" t="str">
        <f t="shared" si="10"/>
        <v/>
      </c>
      <c r="O69" s="1" t="str">
        <f t="shared" si="11"/>
        <v/>
      </c>
      <c r="Q69" s="1" t="str">
        <f t="shared" si="12"/>
        <v/>
      </c>
      <c r="R69" s="1" t="str">
        <f t="shared" si="13"/>
        <v/>
      </c>
      <c r="T69" s="1" t="str">
        <f t="shared" si="14"/>
        <v/>
      </c>
      <c r="U69" s="1" t="str">
        <f t="shared" si="15"/>
        <v/>
      </c>
      <c r="W69" s="8" t="str">
        <f t="shared" si="8"/>
        <v/>
      </c>
      <c r="X69" s="8" t="str">
        <f t="shared" si="9"/>
        <v/>
      </c>
    </row>
    <row r="70" spans="1:24">
      <c r="A70" s="4" t="s">
        <v>353</v>
      </c>
      <c r="B70" s="4">
        <v>1</v>
      </c>
      <c r="C70" s="1" cm="1">
        <f t="array" ref="C70">_xll.H($A70,25)/$B70</f>
        <v>-1059.6999569091797</v>
      </c>
      <c r="D70" s="1" cm="1">
        <f t="array" ref="D70">_xll.S($A70,25)/$B70</f>
        <v>150.9586957397461</v>
      </c>
      <c r="E70" s="1" cm="1">
        <f t="array" ref="E70">_xll.CP($A70,25)/$B70</f>
        <v>87.8644656408282</v>
      </c>
      <c r="F70" s="8" cm="1">
        <f t="array" ref="F70">IF(_xll.DE(A70)&gt;0,_xll.MW(A70)/(602.2*_xll.DE(A70)),"")/$B70</f>
        <v>0.10309595221540814</v>
      </c>
      <c r="H70" s="4" t="s">
        <v>2055</v>
      </c>
      <c r="I70" s="1" t="e" cm="1">
        <f t="array" ref="I70">_xll.H($H70,25)/$B70</f>
        <v>#VALUE!</v>
      </c>
      <c r="J70" s="1" t="e" cm="1">
        <f t="array" ref="J70">_xll.S($H70,25)/$B70</f>
        <v>#VALUE!</v>
      </c>
      <c r="K70" s="1" t="e" cm="1">
        <f t="array" ref="K70">_xll.CP($H70,25)/$B70</f>
        <v>#VALUE!</v>
      </c>
      <c r="L70" s="8" t="e" cm="1">
        <f t="array" ref="L70">IF(_xll.DE(H70)&gt;0,_xll.MW(H70)/(602.2*_xll.DE(H70)),"")/$B70</f>
        <v>#VALUE!</v>
      </c>
      <c r="N70" s="1" t="str">
        <f t="shared" si="10"/>
        <v/>
      </c>
      <c r="O70" s="1" t="str">
        <f t="shared" si="11"/>
        <v/>
      </c>
      <c r="Q70" s="1" t="str">
        <f t="shared" si="12"/>
        <v/>
      </c>
      <c r="R70" s="1" t="str">
        <f t="shared" si="13"/>
        <v/>
      </c>
      <c r="T70" s="1" t="str">
        <f t="shared" si="14"/>
        <v/>
      </c>
      <c r="U70" s="1" t="str">
        <f t="shared" si="15"/>
        <v/>
      </c>
      <c r="W70" s="8" t="str">
        <f t="shared" si="8"/>
        <v/>
      </c>
      <c r="X70" s="8" t="str">
        <f t="shared" si="9"/>
        <v/>
      </c>
    </row>
    <row r="71" spans="1:24">
      <c r="A71" s="1" t="s">
        <v>200</v>
      </c>
      <c r="B71" s="4">
        <v>1</v>
      </c>
      <c r="C71" s="1" cm="1">
        <f t="array" ref="C71">_xll.H($A71,25)/$B71</f>
        <v>-863.70002490234378</v>
      </c>
      <c r="D71" s="1" cm="1">
        <f t="array" ref="D71">_xll.S($A71,25)/$B71</f>
        <v>163.89999301147461</v>
      </c>
      <c r="E71" s="1" cm="1">
        <f t="array" ref="E71">_xll.CP($A71,25)/$B71</f>
        <v>102.52568618409707</v>
      </c>
      <c r="F71" s="8" cm="1">
        <f t="array" ref="F71">IF(_xll.DE(A71)&gt;0,_xll.MW(A71)/(602.2*_xll.DE(A71)),"")/$B71</f>
        <v>0.10379000401261605</v>
      </c>
      <c r="H71" s="1" t="s">
        <v>1753</v>
      </c>
      <c r="I71" s="1" t="e" cm="1">
        <f t="array" ref="I71">_xll.H($H71,25)/$B71</f>
        <v>#VALUE!</v>
      </c>
      <c r="J71" s="1" t="e" cm="1">
        <f t="array" ref="J71">_xll.S($H71,25)/$B71</f>
        <v>#VALUE!</v>
      </c>
      <c r="K71" s="1" t="e" cm="1">
        <f t="array" ref="K71">_xll.CP($H71,25)/$B71</f>
        <v>#VALUE!</v>
      </c>
      <c r="L71" s="8" t="e" cm="1">
        <f t="array" ref="L71">IF(_xll.DE(H71)&gt;0,_xll.MW(H71)/(602.2*_xll.DE(H71)),"")/$B71</f>
        <v>#VALUE!</v>
      </c>
      <c r="N71" s="1" t="str">
        <f t="shared" si="10"/>
        <v/>
      </c>
      <c r="O71" s="1" t="str">
        <f t="shared" si="11"/>
        <v/>
      </c>
      <c r="Q71" s="1" t="str">
        <f t="shared" si="12"/>
        <v/>
      </c>
      <c r="R71" s="1" t="str">
        <f t="shared" si="13"/>
        <v/>
      </c>
      <c r="T71" s="1" t="str">
        <f t="shared" si="14"/>
        <v/>
      </c>
      <c r="U71" s="1" t="str">
        <f t="shared" si="15"/>
        <v/>
      </c>
      <c r="W71" s="8" t="str">
        <f t="shared" si="8"/>
        <v/>
      </c>
      <c r="X71" s="8" t="str">
        <f t="shared" si="9"/>
        <v/>
      </c>
    </row>
    <row r="72" spans="1:24">
      <c r="A72" s="4" t="s">
        <v>267</v>
      </c>
      <c r="B72" s="4">
        <v>1</v>
      </c>
      <c r="C72" s="1" cm="1">
        <f t="array" ref="C72">_xll.H($A72,25)/$B72</f>
        <v>-896.80001306152349</v>
      </c>
      <c r="D72" s="1" cm="1">
        <f t="array" ref="D72">_xll.S($A72,25)/$B72</f>
        <v>165.19999148559572</v>
      </c>
      <c r="E72" s="1" cm="1">
        <f t="array" ref="E72">_xll.CP($A72,25)/$B72</f>
        <v>101.84891495724132</v>
      </c>
      <c r="F72" s="8" cm="1">
        <f t="array" ref="F72">IF(_xll.DE(A72)&gt;0,_xll.MW(A72)/(602.2*_xll.DE(A72)),"")/$B72</f>
        <v>0.1059803621838338</v>
      </c>
      <c r="H72" s="4" t="s">
        <v>2056</v>
      </c>
      <c r="I72" s="1" t="e" cm="1">
        <f t="array" ref="I72">_xll.H($H72,25)/$B72</f>
        <v>#VALUE!</v>
      </c>
      <c r="J72" s="1" t="e" cm="1">
        <f t="array" ref="J72">_xll.S($H72,25)/$B72</f>
        <v>#VALUE!</v>
      </c>
      <c r="K72" s="1" t="e" cm="1">
        <f t="array" ref="K72">_xll.CP($H72,25)/$B72</f>
        <v>#VALUE!</v>
      </c>
      <c r="L72" s="8" t="e" cm="1">
        <f t="array" ref="L72">IF(_xll.DE(H72)&gt;0,_xll.MW(H72)/(602.2*_xll.DE(H72)),"")/$B72</f>
        <v>#VALUE!</v>
      </c>
      <c r="N72" s="1" t="str">
        <f t="shared" si="10"/>
        <v/>
      </c>
      <c r="O72" s="1" t="str">
        <f t="shared" si="11"/>
        <v/>
      </c>
      <c r="Q72" s="1" t="str">
        <f t="shared" si="12"/>
        <v/>
      </c>
      <c r="R72" s="1" t="str">
        <f t="shared" si="13"/>
        <v/>
      </c>
      <c r="T72" s="1" t="str">
        <f t="shared" si="14"/>
        <v/>
      </c>
      <c r="U72" s="1" t="str">
        <f t="shared" si="15"/>
        <v/>
      </c>
      <c r="W72" s="8" t="str">
        <f t="shared" si="8"/>
        <v/>
      </c>
      <c r="X72" s="8" t="str">
        <f t="shared" si="9"/>
        <v/>
      </c>
    </row>
    <row r="73" spans="1:24">
      <c r="A73" s="4" t="s">
        <v>257</v>
      </c>
      <c r="B73" s="4">
        <v>1</v>
      </c>
      <c r="C73" s="1" cm="1">
        <f t="array" ref="C73">_xll.H($A73,25)/$B73</f>
        <v>-913.37404394531256</v>
      </c>
      <c r="D73" s="1" cm="1">
        <f t="array" ref="D73">_xll.S($A73,25)/$B73</f>
        <v>186.20000244140627</v>
      </c>
      <c r="E73" s="1" cm="1">
        <f t="array" ref="E73">_xll.CP($A73,25)/$B73</f>
        <v>0</v>
      </c>
      <c r="F73" s="8" cm="1">
        <f t="array" ref="F73">IF(_xll.DE(A73)&gt;0,_xll.MW(A73)/(602.2*_xll.DE(A73)),"")/$B73</f>
        <v>0.10660521556482355</v>
      </c>
      <c r="H73" s="4" t="s">
        <v>2140</v>
      </c>
      <c r="I73" s="1" t="e" cm="1">
        <f t="array" ref="I73">_xll.H($H73,25)/$B73</f>
        <v>#VALUE!</v>
      </c>
      <c r="J73" s="1" t="e" cm="1">
        <f t="array" ref="J73">_xll.S($H73,25)/$B73</f>
        <v>#VALUE!</v>
      </c>
      <c r="K73" s="1" t="e" cm="1">
        <f t="array" ref="K73">_xll.CP($H73,25)/$B73</f>
        <v>#VALUE!</v>
      </c>
      <c r="L73" s="8" t="e" cm="1">
        <f t="array" ref="L73">IF(_xll.DE(H73)&gt;0,_xll.MW(H73)/(602.2*_xll.DE(H73)),"")/$B73</f>
        <v>#VALUE!</v>
      </c>
      <c r="N73" s="1" t="str">
        <f t="shared" si="10"/>
        <v/>
      </c>
      <c r="O73" s="1" t="str">
        <f t="shared" si="11"/>
        <v/>
      </c>
      <c r="Q73" s="1" t="str">
        <f t="shared" si="12"/>
        <v/>
      </c>
      <c r="R73" s="1" t="str">
        <f t="shared" si="13"/>
        <v/>
      </c>
      <c r="T73" s="1" t="str">
        <f t="shared" si="14"/>
        <v/>
      </c>
      <c r="U73" s="1" t="str">
        <f t="shared" si="15"/>
        <v/>
      </c>
      <c r="W73" s="8" t="str">
        <f t="shared" si="8"/>
        <v/>
      </c>
      <c r="X73" s="8" t="str">
        <f t="shared" si="9"/>
        <v/>
      </c>
    </row>
    <row r="74" spans="1:24">
      <c r="A74" s="1" t="s">
        <v>329</v>
      </c>
      <c r="B74" s="4">
        <v>1</v>
      </c>
      <c r="C74" s="1" cm="1">
        <f t="array" ref="C74">_xll.H($A74,25)/$B74</f>
        <v>-118.40720478820801</v>
      </c>
      <c r="D74" s="1" cm="1">
        <f t="array" ref="D74">_xll.S($A74,25)/$B74</f>
        <v>164.35999615478516</v>
      </c>
      <c r="E74" s="1" cm="1">
        <f t="array" ref="E74">_xll.CP($A74,25)/$B74</f>
        <v>100.32095844007368</v>
      </c>
      <c r="F74" s="8" cm="1">
        <f t="array" ref="F74">IF(_xll.DE(A74)&gt;0,_xll.MW(A74)/(602.2*_xll.DE(A74)),"")/$B74</f>
        <v>0.10716930874365768</v>
      </c>
      <c r="H74" s="1" t="s">
        <v>2111</v>
      </c>
      <c r="I74" s="1" t="e" cm="1">
        <f t="array" ref="I74">_xll.H($H74,25)/$B74</f>
        <v>#VALUE!</v>
      </c>
      <c r="J74" s="1" t="e" cm="1">
        <f t="array" ref="J74">_xll.S($H74,25)/$B74</f>
        <v>#VALUE!</v>
      </c>
      <c r="K74" s="1" t="e" cm="1">
        <f t="array" ref="K74">_xll.CP($H74,25)/$B74</f>
        <v>#VALUE!</v>
      </c>
      <c r="L74" s="8" t="e" cm="1">
        <f t="array" ref="L74">IF(_xll.DE(H74)&gt;0,_xll.MW(H74)/(602.2*_xll.DE(H74)),"")/$B74</f>
        <v>#VALUE!</v>
      </c>
      <c r="N74" s="1" t="str">
        <f t="shared" si="10"/>
        <v/>
      </c>
      <c r="O74" s="1" t="str">
        <f t="shared" si="11"/>
        <v/>
      </c>
      <c r="Q74" s="1" t="str">
        <f t="shared" si="12"/>
        <v/>
      </c>
      <c r="R74" s="1" t="str">
        <f t="shared" si="13"/>
        <v/>
      </c>
      <c r="T74" s="1" t="str">
        <f t="shared" si="14"/>
        <v/>
      </c>
      <c r="U74" s="1" t="str">
        <f t="shared" si="15"/>
        <v/>
      </c>
      <c r="W74" s="8" t="str">
        <f t="shared" si="8"/>
        <v/>
      </c>
      <c r="X74" s="8" t="str">
        <f t="shared" si="9"/>
        <v/>
      </c>
    </row>
    <row r="75" spans="1:24">
      <c r="A75" s="4" t="s">
        <v>413</v>
      </c>
      <c r="B75" s="4">
        <v>1</v>
      </c>
      <c r="C75" s="1" cm="1">
        <f t="array" ref="C75">_xll.H($A75,25)/$B75</f>
        <v>-714.2000407714844</v>
      </c>
      <c r="D75" s="1" cm="1">
        <f t="array" ref="D75">_xll.S($A75,25)/$B75</f>
        <v>145.80000811767579</v>
      </c>
      <c r="E75" s="1" cm="1">
        <f t="array" ref="E75">_xll.CP($A75,25)/$B75</f>
        <v>92.870201033258354</v>
      </c>
      <c r="F75" s="8" cm="1">
        <f t="array" ref="F75">IF(_xll.DE(A75)&gt;0,_xll.MW(A75)/(602.2*_xll.DE(A75)),"")/$B75</f>
        <v>0.10936731982729991</v>
      </c>
      <c r="H75" s="4" t="s">
        <v>2112</v>
      </c>
      <c r="I75" s="1" t="e" cm="1">
        <f t="array" ref="I75">_xll.H($H75,25)/$B75</f>
        <v>#VALUE!</v>
      </c>
      <c r="J75" s="1" t="e" cm="1">
        <f t="array" ref="J75">_xll.S($H75,25)/$B75</f>
        <v>#VALUE!</v>
      </c>
      <c r="K75" s="1" t="e" cm="1">
        <f t="array" ref="K75">_xll.CP($H75,25)/$B75</f>
        <v>#VALUE!</v>
      </c>
      <c r="L75" s="8" t="e" cm="1">
        <f t="array" ref="L75">IF(_xll.DE(H75)&gt;0,_xll.MW(H75)/(602.2*_xll.DE(H75)),"")/$B75</f>
        <v>#VALUE!</v>
      </c>
      <c r="N75" s="1" t="str">
        <f t="shared" si="10"/>
        <v/>
      </c>
      <c r="O75" s="1" t="str">
        <f t="shared" si="11"/>
        <v/>
      </c>
      <c r="Q75" s="1" t="str">
        <f t="shared" si="12"/>
        <v/>
      </c>
      <c r="R75" s="1" t="str">
        <f t="shared" si="13"/>
        <v/>
      </c>
      <c r="T75" s="1" t="str">
        <f t="shared" si="14"/>
        <v/>
      </c>
      <c r="U75" s="1" t="str">
        <f t="shared" si="15"/>
        <v/>
      </c>
      <c r="W75" s="8" t="str">
        <f t="shared" si="8"/>
        <v/>
      </c>
      <c r="X75" s="8" t="str">
        <f t="shared" si="9"/>
        <v/>
      </c>
    </row>
    <row r="76" spans="1:24">
      <c r="A76" s="4" t="s">
        <v>96</v>
      </c>
      <c r="B76" s="4">
        <v>1</v>
      </c>
      <c r="C76" s="1" cm="1">
        <f t="array" ref="C76">_xll.H($A76,25)/$B76</f>
        <v>-379.07039361572265</v>
      </c>
      <c r="D76" s="1" cm="1">
        <f t="array" ref="D76">_xll.S($A76,25)/$B76</f>
        <v>176.98319680786133</v>
      </c>
      <c r="E76" s="1" cm="1">
        <f t="array" ref="E76">_xll.CP($A76,25)/$B76</f>
        <v>100.43154651097259</v>
      </c>
      <c r="F76" s="8" cm="1">
        <f t="array" ref="F76">IF(_xll.DE(A76)&gt;0,_xll.MW(A76)/(602.2*_xll.DE(A76)),"")/$B76</f>
        <v>0.11024118582740478</v>
      </c>
      <c r="H76" s="4" t="s">
        <v>2057</v>
      </c>
      <c r="I76" s="1" t="e" cm="1">
        <f t="array" ref="I76">_xll.H($H76,25)/$B76</f>
        <v>#VALUE!</v>
      </c>
      <c r="J76" s="1" t="e" cm="1">
        <f t="array" ref="J76">_xll.S($H76,25)/$B76</f>
        <v>#VALUE!</v>
      </c>
      <c r="K76" s="1" t="e" cm="1">
        <f t="array" ref="K76">_xll.CP($H76,25)/$B76</f>
        <v>#VALUE!</v>
      </c>
      <c r="L76" s="8" t="e" cm="1">
        <f t="array" ref="L76">IF(_xll.DE(H76)&gt;0,_xll.MW(H76)/(602.2*_xll.DE(H76)),"")/$B76</f>
        <v>#VALUE!</v>
      </c>
      <c r="N76" s="1" t="str">
        <f t="shared" si="10"/>
        <v/>
      </c>
      <c r="O76" s="1" t="str">
        <f t="shared" si="11"/>
        <v/>
      </c>
      <c r="Q76" s="1" t="str">
        <f t="shared" si="12"/>
        <v/>
      </c>
      <c r="R76" s="1" t="str">
        <f t="shared" si="13"/>
        <v/>
      </c>
      <c r="T76" s="1" t="str">
        <f t="shared" si="14"/>
        <v/>
      </c>
      <c r="U76" s="1" t="str">
        <f t="shared" si="15"/>
        <v/>
      </c>
      <c r="W76" s="8" t="str">
        <f t="shared" si="8"/>
        <v/>
      </c>
      <c r="X76" s="8" t="str">
        <f t="shared" si="9"/>
        <v/>
      </c>
    </row>
    <row r="77" spans="1:24">
      <c r="A77" s="4" t="s">
        <v>319</v>
      </c>
      <c r="B77" s="4">
        <v>1</v>
      </c>
      <c r="C77" s="1" cm="1">
        <f t="array" ref="C77">_xll.H($A77,25)/$B77</f>
        <v>-994.5369787597657</v>
      </c>
      <c r="D77" s="1" cm="1">
        <f t="array" ref="D77">_xll.S($A77,25)/$B77</f>
        <v>166.71000076293947</v>
      </c>
      <c r="E77" s="1" cm="1">
        <f t="array" ref="E77">_xll.CP($A77,25)/$B77</f>
        <v>99.625313180887829</v>
      </c>
      <c r="F77" s="8" cm="1">
        <f t="array" ref="F77">IF(_xll.DE(A77)&gt;0,_xll.MW(A77)/(602.2*_xll.DE(A77)),"")/$B77</f>
        <v>0.11082049005858614</v>
      </c>
      <c r="H77" s="4" t="s">
        <v>2058</v>
      </c>
      <c r="I77" s="1" t="e" cm="1">
        <f t="array" ref="I77">_xll.H($H77,25)/$B77</f>
        <v>#VALUE!</v>
      </c>
      <c r="J77" s="1" t="e" cm="1">
        <f t="array" ref="J77">_xll.S($H77,25)/$B77</f>
        <v>#VALUE!</v>
      </c>
      <c r="K77" s="1" t="e" cm="1">
        <f t="array" ref="K77">_xll.CP($H77,25)/$B77</f>
        <v>#VALUE!</v>
      </c>
      <c r="L77" s="8" t="e" cm="1">
        <f t="array" ref="L77">IF(_xll.DE(H77)&gt;0,_xll.MW(H77)/(602.2*_xll.DE(H77)),"")/$B77</f>
        <v>#VALUE!</v>
      </c>
      <c r="N77" s="1" t="str">
        <f t="shared" si="10"/>
        <v/>
      </c>
      <c r="O77" s="1" t="str">
        <f t="shared" si="11"/>
        <v/>
      </c>
      <c r="Q77" s="1" t="str">
        <f t="shared" si="12"/>
        <v/>
      </c>
      <c r="R77" s="1" t="str">
        <f t="shared" si="13"/>
        <v/>
      </c>
      <c r="T77" s="1" t="str">
        <f t="shared" si="14"/>
        <v/>
      </c>
      <c r="U77" s="1" t="str">
        <f t="shared" si="15"/>
        <v/>
      </c>
      <c r="W77" s="8" t="str">
        <f t="shared" si="8"/>
        <v/>
      </c>
      <c r="X77" s="8" t="str">
        <f t="shared" si="9"/>
        <v/>
      </c>
    </row>
    <row r="78" spans="1:24">
      <c r="A78" s="4" t="s">
        <v>147</v>
      </c>
      <c r="B78" s="4">
        <v>1</v>
      </c>
      <c r="C78" s="1" cm="1">
        <f t="array" ref="C78">_xll.H($A78,25)/$B78</f>
        <v>-251.04000000000002</v>
      </c>
      <c r="D78" s="1" cm="1">
        <f t="array" ref="D78">_xll.S($A78,25)/$B78</f>
        <v>209.20000000000002</v>
      </c>
      <c r="E78" s="1" cm="1">
        <f t="array" ref="E78">_xll.CP($A78,25)/$B78</f>
        <v>118.85199577592392</v>
      </c>
      <c r="F78" s="8" cm="1">
        <f t="array" ref="F78">IF(_xll.DE(A78)&gt;0,_xll.MW(A78)/(602.2*_xll.DE(A78)),"")/$B78</f>
        <v>0.11116348681225006</v>
      </c>
      <c r="H78" s="4" t="s">
        <v>2141</v>
      </c>
      <c r="I78" s="1" t="e" cm="1">
        <f t="array" ref="I78">_xll.H($H78,25)/$B78</f>
        <v>#VALUE!</v>
      </c>
      <c r="J78" s="1" t="e" cm="1">
        <f t="array" ref="J78">_xll.S($H78,25)/$B78</f>
        <v>#VALUE!</v>
      </c>
      <c r="K78" s="1" t="e" cm="1">
        <f t="array" ref="K78">_xll.CP($H78,25)/$B78</f>
        <v>#VALUE!</v>
      </c>
      <c r="L78" s="8" t="e" cm="1">
        <f t="array" ref="L78">IF(_xll.DE(H78)&gt;0,_xll.MW(H78)/(602.2*_xll.DE(H78)),"")/$B78</f>
        <v>#VALUE!</v>
      </c>
      <c r="N78" s="1" t="str">
        <f t="shared" si="10"/>
        <v/>
      </c>
      <c r="O78" s="1" t="str">
        <f t="shared" si="11"/>
        <v/>
      </c>
      <c r="Q78" s="1" t="str">
        <f t="shared" si="12"/>
        <v/>
      </c>
      <c r="R78" s="1" t="str">
        <f t="shared" si="13"/>
        <v/>
      </c>
      <c r="T78" s="1" t="str">
        <f t="shared" si="14"/>
        <v/>
      </c>
      <c r="U78" s="1" t="str">
        <f t="shared" si="15"/>
        <v/>
      </c>
      <c r="W78" s="8" t="str">
        <f t="shared" si="8"/>
        <v/>
      </c>
      <c r="X78" s="8" t="str">
        <f t="shared" si="9"/>
        <v/>
      </c>
    </row>
    <row r="79" spans="1:24">
      <c r="A79" s="4" t="s">
        <v>384</v>
      </c>
      <c r="B79" s="4">
        <v>1</v>
      </c>
      <c r="C79" s="1" cm="1">
        <f t="array" ref="C79">_xll.H($A79,25)/$B79</f>
        <v>-820.99999890136723</v>
      </c>
      <c r="D79" s="1" cm="1">
        <f t="array" ref="D79">_xll.S($A79,25)/$B79</f>
        <v>195.30000772094726</v>
      </c>
      <c r="E79" s="1" cm="1">
        <f t="array" ref="E79">_xll.CP($A79,25)/$B79</f>
        <v>158.99999630737307</v>
      </c>
      <c r="F79" s="8" cm="1">
        <f t="array" ref="F79">IF(_xll.DE(A79)&gt;0,_xll.MW(A79)/(602.2*_xll.DE(A79)),"")/$B79</f>
        <v>0.11278867303800297</v>
      </c>
      <c r="H79" s="4" t="s">
        <v>2142</v>
      </c>
      <c r="I79" s="1" t="e" cm="1">
        <f t="array" ref="I79">_xll.H($H79,25)/$B79</f>
        <v>#VALUE!</v>
      </c>
      <c r="J79" s="1" t="e" cm="1">
        <f t="array" ref="J79">_xll.S($H79,25)/$B79</f>
        <v>#VALUE!</v>
      </c>
      <c r="K79" s="1" t="e" cm="1">
        <f t="array" ref="K79">_xll.CP($H79,25)/$B79</f>
        <v>#VALUE!</v>
      </c>
      <c r="L79" s="8" t="e" cm="1">
        <f t="array" ref="L79">IF(_xll.DE(H79)&gt;0,_xll.MW(H79)/(602.2*_xll.DE(H79)),"")/$B79</f>
        <v>#VALUE!</v>
      </c>
      <c r="N79" s="1" t="str">
        <f t="shared" si="10"/>
        <v/>
      </c>
      <c r="O79" s="1" t="str">
        <f t="shared" si="11"/>
        <v/>
      </c>
      <c r="Q79" s="1" t="str">
        <f t="shared" si="12"/>
        <v/>
      </c>
      <c r="R79" s="1" t="str">
        <f t="shared" si="13"/>
        <v/>
      </c>
      <c r="T79" s="1" t="str">
        <f t="shared" si="14"/>
        <v/>
      </c>
      <c r="U79" s="1" t="str">
        <f t="shared" si="15"/>
        <v/>
      </c>
      <c r="W79" s="8" t="str">
        <f t="shared" si="8"/>
        <v/>
      </c>
      <c r="X79" s="8" t="str">
        <f t="shared" si="9"/>
        <v/>
      </c>
    </row>
    <row r="80" spans="1:24">
      <c r="A80" s="4" t="s">
        <v>177</v>
      </c>
      <c r="B80" s="4">
        <v>1</v>
      </c>
      <c r="C80" s="1" cm="1">
        <f t="array" ref="C80">_xll.H($A80,25)/$B80</f>
        <v>-956.50002893066414</v>
      </c>
      <c r="D80" s="1" cm="1">
        <f t="array" ref="D80">_xll.S($A80,25)/$B80</f>
        <v>165.10060424804689</v>
      </c>
      <c r="E80" s="1" cm="1">
        <f t="array" ref="E80">_xll.CP($A80,25)/$B80</f>
        <v>217.56800000000001</v>
      </c>
      <c r="F80" s="8" cm="1">
        <f t="array" ref="F80">IF(_xll.DE(A80)&gt;0,_xll.MW(A80)/(602.2*_xll.DE(A80)),"")/$B80</f>
        <v>0.11310102348226361</v>
      </c>
      <c r="H80" s="4" t="s">
        <v>2143</v>
      </c>
      <c r="I80" s="1" t="e" cm="1">
        <f t="array" ref="I80">_xll.H($H80,25)/$B80</f>
        <v>#VALUE!</v>
      </c>
      <c r="J80" s="1" t="e" cm="1">
        <f t="array" ref="J80">_xll.S($H80,25)/$B80</f>
        <v>#VALUE!</v>
      </c>
      <c r="K80" s="1" t="e" cm="1">
        <f t="array" ref="K80">_xll.CP($H80,25)/$B80</f>
        <v>#VALUE!</v>
      </c>
      <c r="L80" s="8" t="e" cm="1">
        <f t="array" ref="L80">IF(_xll.DE(H80)&gt;0,_xll.MW(H80)/(602.2*_xll.DE(H80)),"")/$B80</f>
        <v>#VALUE!</v>
      </c>
      <c r="N80" s="1" t="str">
        <f t="shared" si="10"/>
        <v/>
      </c>
      <c r="O80" s="1" t="str">
        <f t="shared" si="11"/>
        <v/>
      </c>
      <c r="Q80" s="1" t="str">
        <f t="shared" si="12"/>
        <v/>
      </c>
      <c r="R80" s="1" t="str">
        <f t="shared" si="13"/>
        <v/>
      </c>
      <c r="T80" s="1" t="str">
        <f t="shared" si="14"/>
        <v/>
      </c>
      <c r="U80" s="1" t="str">
        <f t="shared" si="15"/>
        <v/>
      </c>
      <c r="W80" s="8" t="str">
        <f t="shared" si="8"/>
        <v/>
      </c>
      <c r="X80" s="8" t="str">
        <f t="shared" si="9"/>
        <v/>
      </c>
    </row>
    <row r="81" spans="1:24">
      <c r="A81" s="4" t="s">
        <v>378</v>
      </c>
      <c r="B81" s="4">
        <v>1</v>
      </c>
      <c r="C81" s="1" cm="1">
        <f t="array" ref="C81">_xll.H($A81,25)/$B81</f>
        <v>-1129.5539743652344</v>
      </c>
      <c r="D81" s="1" cm="1">
        <f t="array" ref="D81">_xll.S($A81,25)/$B81</f>
        <v>232.63040957641601</v>
      </c>
      <c r="E81" s="1" cm="1">
        <f t="array" ref="E81">_xll.CP($A81,25)/$B81</f>
        <v>0</v>
      </c>
      <c r="F81" s="8" cm="1">
        <f t="array" ref="F81">IF(_xll.DE(A81)&gt;0,_xll.MW(A81)/(602.2*_xll.DE(A81)),"")/$B81</f>
        <v>0.11397853530978243</v>
      </c>
      <c r="H81" s="4" t="s">
        <v>2144</v>
      </c>
      <c r="I81" s="1" t="e" cm="1">
        <f t="array" ref="I81">_xll.H($H81,25)/$B81</f>
        <v>#VALUE!</v>
      </c>
      <c r="J81" s="1" t="e" cm="1">
        <f t="array" ref="J81">_xll.S($H81,25)/$B81</f>
        <v>#VALUE!</v>
      </c>
      <c r="K81" s="1" t="e" cm="1">
        <f t="array" ref="K81">_xll.CP($H81,25)/$B81</f>
        <v>#VALUE!</v>
      </c>
      <c r="L81" s="8" t="e" cm="1">
        <f t="array" ref="L81">IF(_xll.DE(H81)&gt;0,_xll.MW(H81)/(602.2*_xll.DE(H81)),"")/$B81</f>
        <v>#VALUE!</v>
      </c>
      <c r="N81" s="1" t="str">
        <f t="shared" si="10"/>
        <v/>
      </c>
      <c r="O81" s="1" t="str">
        <f t="shared" si="11"/>
        <v/>
      </c>
      <c r="Q81" s="1" t="str">
        <f t="shared" si="12"/>
        <v/>
      </c>
      <c r="R81" s="1" t="str">
        <f t="shared" si="13"/>
        <v/>
      </c>
      <c r="T81" s="1" t="str">
        <f t="shared" si="14"/>
        <v/>
      </c>
      <c r="U81" s="1" t="str">
        <f t="shared" si="15"/>
        <v/>
      </c>
      <c r="W81" s="8" t="str">
        <f t="shared" si="8"/>
        <v/>
      </c>
      <c r="X81" s="8" t="str">
        <f t="shared" si="9"/>
        <v/>
      </c>
    </row>
    <row r="82" spans="1:24">
      <c r="A82" s="4" t="s">
        <v>119</v>
      </c>
      <c r="B82" s="4">
        <v>1</v>
      </c>
      <c r="C82" s="1" cm="1">
        <f t="array" ref="C82">_xll.H($A82,25)/$B82</f>
        <v>-447.99999963378906</v>
      </c>
      <c r="D82" s="1" cm="1">
        <f t="array" ref="D82">_xll.S($A82,25)/$B82</f>
        <v>184.99999771118163</v>
      </c>
      <c r="E82" s="1" cm="1">
        <f t="array" ref="E82">_xll.CP($A82,25)/$B82</f>
        <v>129.70057330521905</v>
      </c>
      <c r="F82" s="8" cm="1">
        <f t="array" ref="F82">IF(_xll.DE(A82)&gt;0,_xll.MW(A82)/(602.2*_xll.DE(A82)),"")/$B82</f>
        <v>0.11694863746982749</v>
      </c>
      <c r="H82" s="4" t="s">
        <v>1650</v>
      </c>
      <c r="I82" s="1" t="e" cm="1">
        <f t="array" ref="I82">_xll.H($H82,25)/$B82</f>
        <v>#VALUE!</v>
      </c>
      <c r="J82" s="1" t="e" cm="1">
        <f t="array" ref="J82">_xll.S($H82,25)/$B82</f>
        <v>#VALUE!</v>
      </c>
      <c r="K82" s="1" t="e" cm="1">
        <f t="array" ref="K82">_xll.CP($H82,25)/$B82</f>
        <v>#VALUE!</v>
      </c>
      <c r="L82" s="8" t="e" cm="1">
        <f t="array" ref="L82">IF(_xll.DE(H82)&gt;0,_xll.MW(H82)/(602.2*_xll.DE(H82)),"")/$B82</f>
        <v>#VALUE!</v>
      </c>
      <c r="N82" s="1" t="str">
        <f t="shared" si="10"/>
        <v/>
      </c>
      <c r="O82" s="1" t="str">
        <f t="shared" si="11"/>
        <v/>
      </c>
      <c r="Q82" s="1" t="str">
        <f t="shared" si="12"/>
        <v/>
      </c>
      <c r="R82" s="1" t="str">
        <f t="shared" si="13"/>
        <v/>
      </c>
      <c r="T82" s="1" t="str">
        <f t="shared" si="14"/>
        <v/>
      </c>
      <c r="U82" s="1" t="str">
        <f t="shared" si="15"/>
        <v/>
      </c>
      <c r="W82" s="8" t="str">
        <f t="shared" si="8"/>
        <v/>
      </c>
      <c r="X82" s="8" t="str">
        <f t="shared" si="9"/>
        <v/>
      </c>
    </row>
    <row r="83" spans="1:24">
      <c r="A83" s="4" t="s">
        <v>316</v>
      </c>
      <c r="B83" s="4">
        <v>1</v>
      </c>
      <c r="C83" s="1" cm="1">
        <f t="array" ref="C83">_xll.H($A83,25)/$B83</f>
        <v>-987.09999792480471</v>
      </c>
      <c r="D83" s="1" cm="1">
        <f t="array" ref="D83">_xll.S($A83,25)/$B83</f>
        <v>148.11360638427735</v>
      </c>
      <c r="E83" s="1" cm="1">
        <f t="array" ref="E83">_xll.CP($A83,25)/$B83</f>
        <v>0</v>
      </c>
      <c r="F83" s="8" cm="1">
        <f t="array" ref="F83">IF(_xll.DE(A83)&gt;0,_xll.MW(A83)/(602.2*_xll.DE(A83)),"")/$B83</f>
        <v>0.11737773834791403</v>
      </c>
      <c r="H83" s="4" t="s">
        <v>2059</v>
      </c>
      <c r="I83" s="1" t="e" cm="1">
        <f t="array" ref="I83">_xll.H($H83,25)/$B83</f>
        <v>#VALUE!</v>
      </c>
      <c r="J83" s="1" t="e" cm="1">
        <f t="array" ref="J83">_xll.S($H83,25)/$B83</f>
        <v>#VALUE!</v>
      </c>
      <c r="K83" s="1" t="e" cm="1">
        <f t="array" ref="K83">_xll.CP($H83,25)/$B83</f>
        <v>#VALUE!</v>
      </c>
      <c r="L83" s="8" t="e" cm="1">
        <f t="array" ref="L83">IF(_xll.DE(H83)&gt;0,_xll.MW(H83)/(602.2*_xll.DE(H83)),"")/$B83</f>
        <v>#VALUE!</v>
      </c>
      <c r="N83" s="1" t="str">
        <f t="shared" si="10"/>
        <v/>
      </c>
      <c r="O83" s="1" t="str">
        <f t="shared" si="11"/>
        <v/>
      </c>
      <c r="Q83" s="1" t="str">
        <f t="shared" si="12"/>
        <v/>
      </c>
      <c r="R83" s="1" t="str">
        <f t="shared" si="13"/>
        <v/>
      </c>
      <c r="T83" s="1" t="str">
        <f t="shared" si="14"/>
        <v/>
      </c>
      <c r="U83" s="1" t="str">
        <f t="shared" si="15"/>
        <v/>
      </c>
      <c r="W83" s="8" t="str">
        <f t="shared" si="8"/>
        <v/>
      </c>
      <c r="X83" s="8" t="str">
        <f t="shared" si="9"/>
        <v/>
      </c>
    </row>
    <row r="84" spans="1:24">
      <c r="A84" s="4" t="s">
        <v>169</v>
      </c>
      <c r="B84" s="4">
        <v>1</v>
      </c>
      <c r="C84" s="1" cm="1">
        <f t="array" ref="C84">_xll.H($A84,25)/$B84</f>
        <v>-524.67357446289066</v>
      </c>
      <c r="D84" s="1" cm="1">
        <f t="array" ref="D84">_xll.S($A84,25)/$B84</f>
        <v>142.00500213623047</v>
      </c>
      <c r="E84" s="1" cm="1">
        <f t="array" ref="E84">_xll.CP($A84,25)/$B84</f>
        <v>118.41000588989259</v>
      </c>
      <c r="F84" s="8" cm="1">
        <f t="array" ref="F84">IF(_xll.DE(A84)&gt;0,_xll.MW(A84)/(602.2*_xll.DE(A84)),"")/$B84</f>
        <v>0.11837970488803304</v>
      </c>
      <c r="H84" s="4" t="s">
        <v>2060</v>
      </c>
      <c r="I84" s="1" t="e" cm="1">
        <f t="array" ref="I84">_xll.H($H84,25)/$B84</f>
        <v>#VALUE!</v>
      </c>
      <c r="J84" s="1" t="e" cm="1">
        <f t="array" ref="J84">_xll.S($H84,25)/$B84</f>
        <v>#VALUE!</v>
      </c>
      <c r="K84" s="1" t="e" cm="1">
        <f t="array" ref="K84">_xll.CP($H84,25)/$B84</f>
        <v>#VALUE!</v>
      </c>
      <c r="L84" s="8" t="e" cm="1">
        <f t="array" ref="L84">IF(_xll.DE(H84)&gt;0,_xll.MW(H84)/(602.2*_xll.DE(H84)),"")/$B84</f>
        <v>#VALUE!</v>
      </c>
      <c r="N84" s="1" t="str">
        <f t="shared" si="10"/>
        <v/>
      </c>
      <c r="O84" s="1" t="str">
        <f t="shared" si="11"/>
        <v/>
      </c>
      <c r="Q84" s="1" t="str">
        <f t="shared" si="12"/>
        <v/>
      </c>
      <c r="R84" s="1" t="str">
        <f t="shared" si="13"/>
        <v/>
      </c>
      <c r="T84" s="1" t="str">
        <f t="shared" si="14"/>
        <v/>
      </c>
      <c r="U84" s="1" t="str">
        <f t="shared" si="15"/>
        <v/>
      </c>
      <c r="W84" s="8" t="str">
        <f t="shared" si="8"/>
        <v/>
      </c>
      <c r="X84" s="8" t="str">
        <f t="shared" si="9"/>
        <v/>
      </c>
    </row>
    <row r="85" spans="1:24">
      <c r="A85" s="4" t="s">
        <v>246</v>
      </c>
      <c r="B85" s="4">
        <v>1</v>
      </c>
      <c r="C85" s="1" cm="1">
        <f t="array" ref="C85">_xll.H($A85,25)/$B85</f>
        <v>-381.99921276855468</v>
      </c>
      <c r="D85" s="1" cm="1">
        <f t="array" ref="D85">_xll.S($A85,25)/$B85</f>
        <v>184.096</v>
      </c>
      <c r="E85" s="1" cm="1">
        <f t="array" ref="E85">_xll.CP($A85,25)/$B85</f>
        <v>106.84265410870472</v>
      </c>
      <c r="F85" s="8" cm="1">
        <f t="array" ref="F85">IF(_xll.DE(A85)&gt;0,_xll.MW(A85)/(602.2*_xll.DE(A85)),"")/$B85</f>
        <v>0.12063992133873186</v>
      </c>
      <c r="H85" s="4" t="s">
        <v>2061</v>
      </c>
      <c r="I85" s="1" t="e" cm="1">
        <f t="array" ref="I85">_xll.H($H85,25)/$B85</f>
        <v>#VALUE!</v>
      </c>
      <c r="J85" s="1" t="e" cm="1">
        <f t="array" ref="J85">_xll.S($H85,25)/$B85</f>
        <v>#VALUE!</v>
      </c>
      <c r="K85" s="1" t="e" cm="1">
        <f t="array" ref="K85">_xll.CP($H85,25)/$B85</f>
        <v>#VALUE!</v>
      </c>
      <c r="L85" s="8" t="e" cm="1">
        <f t="array" ref="L85">IF(_xll.DE(H85)&gt;0,_xll.MW(H85)/(602.2*_xll.DE(H85)),"")/$B85</f>
        <v>#VALUE!</v>
      </c>
      <c r="N85" s="1" t="str">
        <f t="shared" si="10"/>
        <v/>
      </c>
      <c r="O85" s="1" t="str">
        <f t="shared" si="11"/>
        <v/>
      </c>
      <c r="Q85" s="1" t="str">
        <f t="shared" si="12"/>
        <v/>
      </c>
      <c r="R85" s="1" t="str">
        <f t="shared" si="13"/>
        <v/>
      </c>
      <c r="T85" s="1" t="str">
        <f t="shared" si="14"/>
        <v/>
      </c>
      <c r="U85" s="1" t="str">
        <f t="shared" si="15"/>
        <v/>
      </c>
      <c r="W85" s="8" t="str">
        <f t="shared" si="8"/>
        <v/>
      </c>
      <c r="X85" s="8" t="str">
        <f t="shared" si="9"/>
        <v/>
      </c>
    </row>
    <row r="86" spans="1:24">
      <c r="A86" s="4" t="s">
        <v>314</v>
      </c>
      <c r="B86" s="4">
        <v>1</v>
      </c>
      <c r="C86" s="1" cm="1">
        <f t="array" ref="C86">_xll.H($A86,25)/$B86</f>
        <v>-88.282401596069334</v>
      </c>
      <c r="D86" s="1" cm="1">
        <f t="array" ref="D86">_xll.S($A86,25)/$B86</f>
        <v>171.96240957641604</v>
      </c>
      <c r="E86" s="1" cm="1">
        <f t="array" ref="E86">_xll.CP($A86,25)/$B86</f>
        <v>0</v>
      </c>
      <c r="F86" s="8" cm="1">
        <f t="array" ref="F86">IF(_xll.DE(A86)&gt;0,_xll.MW(A86)/(602.2*_xll.DE(A86)),"")/$B86</f>
        <v>0.12104754780601518</v>
      </c>
      <c r="H86" s="4" t="s">
        <v>2145</v>
      </c>
      <c r="I86" s="1" t="e" cm="1">
        <f t="array" ref="I86">_xll.H($H86,25)/$B86</f>
        <v>#VALUE!</v>
      </c>
      <c r="J86" s="1" t="e" cm="1">
        <f t="array" ref="J86">_xll.S($H86,25)/$B86</f>
        <v>#VALUE!</v>
      </c>
      <c r="K86" s="1" t="e" cm="1">
        <f t="array" ref="K86">_xll.CP($H86,25)/$B86</f>
        <v>#VALUE!</v>
      </c>
      <c r="L86" s="8" t="e" cm="1">
        <f t="array" ref="L86">IF(_xll.DE(H86)&gt;0,_xll.MW(H86)/(602.2*_xll.DE(H86)),"")/$B86</f>
        <v>#VALUE!</v>
      </c>
      <c r="N86" s="1" t="str">
        <f t="shared" si="10"/>
        <v/>
      </c>
      <c r="O86" s="1" t="str">
        <f t="shared" si="11"/>
        <v/>
      </c>
      <c r="Q86" s="1" t="str">
        <f t="shared" si="12"/>
        <v/>
      </c>
      <c r="R86" s="1" t="str">
        <f t="shared" si="13"/>
        <v/>
      </c>
      <c r="T86" s="1" t="str">
        <f t="shared" si="14"/>
        <v/>
      </c>
      <c r="U86" s="1" t="str">
        <f t="shared" si="15"/>
        <v/>
      </c>
      <c r="W86" s="8" t="str">
        <f t="shared" si="8"/>
        <v/>
      </c>
      <c r="X86" s="8" t="str">
        <f t="shared" si="9"/>
        <v/>
      </c>
    </row>
    <row r="87" spans="1:24">
      <c r="A87" s="4" t="s">
        <v>82</v>
      </c>
      <c r="B87" s="4">
        <v>1</v>
      </c>
      <c r="C87" s="1" cm="1">
        <f t="array" ref="C87">_xll.H($A87,25)/$B87</f>
        <v>-995.79200000000003</v>
      </c>
      <c r="D87" s="1" cm="1">
        <f t="array" ref="D87">_xll.S($A87,25)/$B87</f>
        <v>168.60000222778322</v>
      </c>
      <c r="E87" s="1" cm="1">
        <f t="array" ref="E87">_xll.CP($A87,25)/$B87</f>
        <v>98.321875009840781</v>
      </c>
      <c r="F87" s="8" cm="1">
        <f t="array" ref="F87">IF(_xll.DE(A87)&gt;0,_xll.MW(A87)/(602.2*_xll.DE(A87)),"")/$B87</f>
        <v>0.12165158017822653</v>
      </c>
      <c r="H87" s="4" t="s">
        <v>2062</v>
      </c>
      <c r="I87" s="1" t="e" cm="1">
        <f t="array" ref="I87">_xll.H($H87,25)/$B87</f>
        <v>#VALUE!</v>
      </c>
      <c r="J87" s="1" t="e" cm="1">
        <f t="array" ref="J87">_xll.S($H87,25)/$B87</f>
        <v>#VALUE!</v>
      </c>
      <c r="K87" s="1" t="e" cm="1">
        <f t="array" ref="K87">_xll.CP($H87,25)/$B87</f>
        <v>#VALUE!</v>
      </c>
      <c r="L87" s="8" t="e" cm="1">
        <f t="array" ref="L87">IF(_xll.DE(H87)&gt;0,_xll.MW(H87)/(602.2*_xll.DE(H87)),"")/$B87</f>
        <v>#VALUE!</v>
      </c>
      <c r="N87" s="1" t="str">
        <f t="shared" si="10"/>
        <v/>
      </c>
      <c r="O87" s="1" t="str">
        <f t="shared" si="11"/>
        <v/>
      </c>
      <c r="Q87" s="1" t="str">
        <f t="shared" si="12"/>
        <v/>
      </c>
      <c r="R87" s="1" t="str">
        <f t="shared" si="13"/>
        <v/>
      </c>
      <c r="T87" s="1" t="str">
        <f t="shared" si="14"/>
        <v/>
      </c>
      <c r="U87" s="1" t="str">
        <f t="shared" si="15"/>
        <v/>
      </c>
      <c r="W87" s="8" t="str">
        <f t="shared" si="8"/>
        <v/>
      </c>
      <c r="X87" s="8" t="str">
        <f t="shared" si="9"/>
        <v/>
      </c>
    </row>
    <row r="88" spans="1:24">
      <c r="A88" s="4" t="s">
        <v>279</v>
      </c>
      <c r="B88" s="4">
        <v>1</v>
      </c>
      <c r="C88" s="1" cm="1">
        <f t="array" ref="C88">_xll.H($A88,25)/$B88</f>
        <v>-694.54399999999998</v>
      </c>
      <c r="D88" s="1" cm="1">
        <f t="array" ref="D88">_xll.S($A88,25)/$B88</f>
        <v>184.096</v>
      </c>
      <c r="E88" s="1" cm="1">
        <f t="array" ref="E88">_xll.CP($A88,25)/$B88</f>
        <v>119.82003971861337</v>
      </c>
      <c r="F88" s="8" cm="1">
        <f t="array" ref="F88">IF(_xll.DE(A88)&gt;0,_xll.MW(A88)/(602.2*_xll.DE(A88)),"")/$B88</f>
        <v>0.12180253990701997</v>
      </c>
      <c r="H88" s="4" t="s">
        <v>2146</v>
      </c>
      <c r="I88" s="1" t="e" cm="1">
        <f t="array" ref="I88">_xll.H($H88,25)/$B88</f>
        <v>#VALUE!</v>
      </c>
      <c r="J88" s="1" t="e" cm="1">
        <f t="array" ref="J88">_xll.S($H88,25)/$B88</f>
        <v>#VALUE!</v>
      </c>
      <c r="K88" s="1" t="e" cm="1">
        <f t="array" ref="K88">_xll.CP($H88,25)/$B88</f>
        <v>#VALUE!</v>
      </c>
      <c r="L88" s="8" t="e" cm="1">
        <f t="array" ref="L88">IF(_xll.DE(H88)&gt;0,_xll.MW(H88)/(602.2*_xll.DE(H88)),"")/$B88</f>
        <v>#VALUE!</v>
      </c>
      <c r="N88" s="1" t="str">
        <f t="shared" si="10"/>
        <v/>
      </c>
      <c r="O88" s="1" t="str">
        <f t="shared" si="11"/>
        <v/>
      </c>
      <c r="Q88" s="1" t="str">
        <f t="shared" si="12"/>
        <v/>
      </c>
      <c r="R88" s="1" t="str">
        <f t="shared" si="13"/>
        <v/>
      </c>
      <c r="T88" s="1" t="str">
        <f t="shared" si="14"/>
        <v/>
      </c>
      <c r="U88" s="1" t="str">
        <f t="shared" si="15"/>
        <v/>
      </c>
      <c r="W88" s="8" t="str">
        <f t="shared" si="8"/>
        <v/>
      </c>
      <c r="X88" s="8" t="str">
        <f t="shared" si="9"/>
        <v/>
      </c>
    </row>
    <row r="89" spans="1:24">
      <c r="A89" s="4" t="s">
        <v>226</v>
      </c>
      <c r="B89" s="4">
        <v>1</v>
      </c>
      <c r="C89" s="1" cm="1">
        <f t="array" ref="C89">_xll.H($A89,25)/$B89</f>
        <v>-361.0000158081055</v>
      </c>
      <c r="D89" s="1" cm="1">
        <f t="array" ref="D89">_xll.S($A89,25)/$B89</f>
        <v>230.12</v>
      </c>
      <c r="E89" s="1" cm="1">
        <f t="array" ref="E89">_xll.CP($A89,25)/$B89</f>
        <v>163.50925240786131</v>
      </c>
      <c r="F89" s="8" cm="1">
        <f t="array" ref="F89">IF(_xll.DE(A89)&gt;0,_xll.MW(A89)/(602.2*_xll.DE(A89)),"")/$B89</f>
        <v>0.12317827588835449</v>
      </c>
      <c r="H89" s="4" t="s">
        <v>2147</v>
      </c>
      <c r="I89" s="1" t="e" cm="1">
        <f t="array" ref="I89">_xll.H($H89,25)/$B89</f>
        <v>#VALUE!</v>
      </c>
      <c r="J89" s="1" t="e" cm="1">
        <f t="array" ref="J89">_xll.S($H89,25)/$B89</f>
        <v>#VALUE!</v>
      </c>
      <c r="K89" s="1" t="e" cm="1">
        <f t="array" ref="K89">_xll.CP($H89,25)/$B89</f>
        <v>#VALUE!</v>
      </c>
      <c r="L89" s="8" t="e" cm="1">
        <f t="array" ref="L89">IF(_xll.DE(H89)&gt;0,_xll.MW(H89)/(602.2*_xll.DE(H89)),"")/$B89</f>
        <v>#VALUE!</v>
      </c>
      <c r="N89" s="1" t="str">
        <f t="shared" si="10"/>
        <v/>
      </c>
      <c r="O89" s="1" t="str">
        <f t="shared" si="11"/>
        <v/>
      </c>
      <c r="Q89" s="1" t="str">
        <f t="shared" si="12"/>
        <v/>
      </c>
      <c r="R89" s="1" t="str">
        <f t="shared" si="13"/>
        <v/>
      </c>
      <c r="T89" s="1" t="str">
        <f t="shared" si="14"/>
        <v/>
      </c>
      <c r="U89" s="1" t="str">
        <f t="shared" si="15"/>
        <v/>
      </c>
      <c r="W89" s="8" t="str">
        <f t="shared" si="8"/>
        <v/>
      </c>
      <c r="X89" s="8" t="str">
        <f t="shared" si="9"/>
        <v/>
      </c>
    </row>
    <row r="90" spans="1:24">
      <c r="A90" s="4" t="s">
        <v>215</v>
      </c>
      <c r="B90" s="4">
        <v>1</v>
      </c>
      <c r="C90" s="1" cm="1">
        <f t="array" ref="C90">_xll.H($A90,25)/$B90</f>
        <v>-999.976</v>
      </c>
      <c r="D90" s="1" cm="1">
        <f t="array" ref="D90">_xll.S($A90,25)/$B90</f>
        <v>136.81680319213868</v>
      </c>
      <c r="E90" s="1" cm="1">
        <f t="array" ref="E90">_xll.CP($A90,25)/$B90</f>
        <v>92.047466536592495</v>
      </c>
      <c r="F90" s="8" cm="1">
        <f t="array" ref="F90">IF(_xll.DE(A90)&gt;0,_xll.MW(A90)/(602.2*_xll.DE(A90)),"")/$B90</f>
        <v>0.12423466946121774</v>
      </c>
      <c r="H90" s="4" t="s">
        <v>2148</v>
      </c>
      <c r="I90" s="1" t="e" cm="1">
        <f t="array" ref="I90">_xll.H($H90,25)/$B90</f>
        <v>#VALUE!</v>
      </c>
      <c r="J90" s="1" t="e" cm="1">
        <f t="array" ref="J90">_xll.S($H90,25)/$B90</f>
        <v>#VALUE!</v>
      </c>
      <c r="K90" s="1" t="e" cm="1">
        <f t="array" ref="K90">_xll.CP($H90,25)/$B90</f>
        <v>#VALUE!</v>
      </c>
      <c r="L90" s="8" t="e" cm="1">
        <f t="array" ref="L90">IF(_xll.DE(H90)&gt;0,_xll.MW(H90)/(602.2*_xll.DE(H90)),"")/$B90</f>
        <v>#VALUE!</v>
      </c>
      <c r="N90" s="1" t="str">
        <f t="shared" si="10"/>
        <v/>
      </c>
      <c r="O90" s="1" t="str">
        <f t="shared" si="11"/>
        <v/>
      </c>
      <c r="Q90" s="1" t="str">
        <f t="shared" si="12"/>
        <v/>
      </c>
      <c r="R90" s="1" t="str">
        <f t="shared" si="13"/>
        <v/>
      </c>
      <c r="T90" s="1" t="str">
        <f t="shared" si="14"/>
        <v/>
      </c>
      <c r="U90" s="1" t="str">
        <f t="shared" si="15"/>
        <v/>
      </c>
      <c r="W90" s="8" t="str">
        <f t="shared" si="8"/>
        <v/>
      </c>
      <c r="X90" s="8" t="str">
        <f t="shared" si="9"/>
        <v/>
      </c>
    </row>
    <row r="91" spans="1:24">
      <c r="A91" s="4" t="s">
        <v>110</v>
      </c>
      <c r="B91" s="4">
        <v>1</v>
      </c>
      <c r="C91" s="1" cm="1">
        <f t="array" ref="C91">_xll.H($A91,25)/$B91</f>
        <v>-2784.8999208984378</v>
      </c>
      <c r="D91" s="1" cm="1">
        <f t="array" ref="D91">_xll.S($A91,25)/$B91</f>
        <v>407.10321276855473</v>
      </c>
      <c r="E91" s="1" cm="1">
        <f t="array" ref="E91">_xll.CP($A91,25)/$B91</f>
        <v>366.90931823974614</v>
      </c>
      <c r="F91" s="8" cm="1">
        <f t="array" ref="F91">IF(_xll.DE(A91)&gt;0,_xll.MW(A91)/(602.2*_xll.DE(A91)),"")/$B91</f>
        <v>0.12442947434200879</v>
      </c>
      <c r="H91" s="4" t="s">
        <v>2149</v>
      </c>
      <c r="I91" s="1" t="e" cm="1">
        <f t="array" ref="I91">_xll.H($H91,25)/$B91</f>
        <v>#VALUE!</v>
      </c>
      <c r="J91" s="1" t="e" cm="1">
        <f t="array" ref="J91">_xll.S($H91,25)/$B91</f>
        <v>#VALUE!</v>
      </c>
      <c r="K91" s="1" t="e" cm="1">
        <f t="array" ref="K91">_xll.CP($H91,25)/$B91</f>
        <v>#VALUE!</v>
      </c>
      <c r="L91" s="8" t="e" cm="1">
        <f t="array" ref="L91">IF(_xll.DE(H91)&gt;0,_xll.MW(H91)/(602.2*_xll.DE(H91)),"")/$B91</f>
        <v>#VALUE!</v>
      </c>
      <c r="N91" s="1" t="str">
        <f t="shared" si="10"/>
        <v/>
      </c>
      <c r="O91" s="1" t="str">
        <f t="shared" si="11"/>
        <v/>
      </c>
      <c r="Q91" s="1" t="str">
        <f t="shared" si="12"/>
        <v/>
      </c>
      <c r="R91" s="1" t="str">
        <f t="shared" si="13"/>
        <v/>
      </c>
      <c r="T91" s="1" t="str">
        <f t="shared" si="14"/>
        <v/>
      </c>
      <c r="U91" s="1" t="str">
        <f t="shared" si="15"/>
        <v/>
      </c>
      <c r="W91" s="8" t="str">
        <f t="shared" ref="W91:W154" si="16">IF(AND(ISNUMBER(F91),ISNUMBER(L91)),F91,"")</f>
        <v/>
      </c>
      <c r="X91" s="8" t="str">
        <f t="shared" ref="X91:X154" si="17">IF(AND(ISNUMBER(F91),ISNUMBER(L91)),L91,"")</f>
        <v/>
      </c>
    </row>
    <row r="92" spans="1:24">
      <c r="A92" s="4" t="s">
        <v>156</v>
      </c>
      <c r="B92" s="4">
        <v>1</v>
      </c>
      <c r="C92" s="1" cm="1">
        <f t="array" ref="C92">_xll.H($A92,25)/$B92</f>
        <v>-254.80560638427735</v>
      </c>
      <c r="D92" s="1" cm="1">
        <f t="array" ref="D92">_xll.S($A92,25)/$B92</f>
        <v>154.80799999999999</v>
      </c>
      <c r="E92" s="1" cm="1">
        <f t="array" ref="E92">_xll.CP($A92,25)/$B92</f>
        <v>117.41240784766006</v>
      </c>
      <c r="F92" s="8" cm="1">
        <f t="array" ref="F92">IF(_xll.DE(A92)&gt;0,_xll.MW(A92)/(602.2*_xll.DE(A92)),"")/$B92</f>
        <v>0.12588620693848043</v>
      </c>
      <c r="H92" s="4" t="s">
        <v>2150</v>
      </c>
      <c r="I92" s="1" t="e" cm="1">
        <f t="array" ref="I92">_xll.H($H92,25)/$B92</f>
        <v>#VALUE!</v>
      </c>
      <c r="J92" s="1" t="e" cm="1">
        <f t="array" ref="J92">_xll.S($H92,25)/$B92</f>
        <v>#VALUE!</v>
      </c>
      <c r="K92" s="1" t="e" cm="1">
        <f t="array" ref="K92">_xll.CP($H92,25)/$B92</f>
        <v>#VALUE!</v>
      </c>
      <c r="L92" s="8" t="e" cm="1">
        <f t="array" ref="L92">IF(_xll.DE(H92)&gt;0,_xll.MW(H92)/(602.2*_xll.DE(H92)),"")/$B92</f>
        <v>#VALUE!</v>
      </c>
      <c r="N92" s="1" t="str">
        <f t="shared" si="10"/>
        <v/>
      </c>
      <c r="O92" s="1" t="str">
        <f t="shared" si="11"/>
        <v/>
      </c>
      <c r="Q92" s="1" t="str">
        <f t="shared" si="12"/>
        <v/>
      </c>
      <c r="R92" s="1" t="str">
        <f t="shared" si="13"/>
        <v/>
      </c>
      <c r="T92" s="1" t="str">
        <f t="shared" si="14"/>
        <v/>
      </c>
      <c r="U92" s="1" t="str">
        <f t="shared" si="15"/>
        <v/>
      </c>
      <c r="W92" s="8" t="str">
        <f t="shared" si="16"/>
        <v/>
      </c>
      <c r="X92" s="8" t="str">
        <f t="shared" si="17"/>
        <v/>
      </c>
    </row>
    <row r="93" spans="1:24">
      <c r="A93" s="4" t="s">
        <v>36</v>
      </c>
      <c r="B93" s="4">
        <v>1</v>
      </c>
      <c r="C93" s="1" cm="1">
        <f t="array" ref="C93">_xll.H($A93,25)/$B93</f>
        <v>-983.99998437500005</v>
      </c>
      <c r="D93" s="1" cm="1">
        <f t="array" ref="D93">_xll.S($A93,25)/$B93</f>
        <v>200.00000097656252</v>
      </c>
      <c r="E93" s="1" cm="1">
        <f t="array" ref="E93">_xll.CP($A93,25)/$B93</f>
        <v>121.99596312881252</v>
      </c>
      <c r="F93" s="8" cm="1">
        <f t="array" ref="F93">IF(_xll.DE(A93)&gt;0,_xll.MW(A93)/(602.2*_xll.DE(A93)),"")/$B93</f>
        <v>0.12785504441904091</v>
      </c>
      <c r="H93" s="4" t="s">
        <v>2113</v>
      </c>
      <c r="I93" s="1" t="e" cm="1">
        <f t="array" ref="I93">_xll.H($H93,25)/$B93</f>
        <v>#VALUE!</v>
      </c>
      <c r="J93" s="1" t="e" cm="1">
        <f t="array" ref="J93">_xll.S($H93,25)/$B93</f>
        <v>#VALUE!</v>
      </c>
      <c r="K93" s="1" t="e" cm="1">
        <f t="array" ref="K93">_xll.CP($H93,25)/$B93</f>
        <v>#VALUE!</v>
      </c>
      <c r="L93" s="8" t="e" cm="1">
        <f t="array" ref="L93">IF(_xll.DE(H93)&gt;0,_xll.MW(H93)/(602.2*_xll.DE(H93)),"")/$B93</f>
        <v>#VALUE!</v>
      </c>
      <c r="N93" s="1" t="str">
        <f t="shared" si="10"/>
        <v/>
      </c>
      <c r="O93" s="1" t="str">
        <f t="shared" si="11"/>
        <v/>
      </c>
      <c r="Q93" s="1" t="str">
        <f t="shared" si="12"/>
        <v/>
      </c>
      <c r="R93" s="1" t="str">
        <f t="shared" si="13"/>
        <v/>
      </c>
      <c r="T93" s="1" t="str">
        <f t="shared" si="14"/>
        <v/>
      </c>
      <c r="U93" s="1" t="str">
        <f t="shared" si="15"/>
        <v/>
      </c>
      <c r="W93" s="8" t="str">
        <f t="shared" si="16"/>
        <v/>
      </c>
      <c r="X93" s="8" t="str">
        <f t="shared" si="17"/>
        <v/>
      </c>
    </row>
    <row r="94" spans="1:24">
      <c r="A94" s="4" t="s">
        <v>26</v>
      </c>
      <c r="B94" s="4">
        <v>1</v>
      </c>
      <c r="C94" s="1" cm="1">
        <f t="array" ref="C94">_xll.H($A94,25)/$B94</f>
        <v>-245.60000515747072</v>
      </c>
      <c r="D94" s="1" cm="1">
        <f t="array" ref="D94">_xll.S($A94,25)/$B94</f>
        <v>267.88478808593749</v>
      </c>
      <c r="E94" s="1" cm="1">
        <f t="array" ref="E94">_xll.CP($A94,25)/$B94</f>
        <v>125.51189897451782</v>
      </c>
      <c r="F94" s="8" cm="1">
        <f t="array" ref="F94">IF(_xll.DE(A94)&gt;0,_xll.MW(A94)/(602.2*_xll.DE(A94)),"")/$B94</f>
        <v>0.13001209605011552</v>
      </c>
      <c r="H94" s="4" t="s">
        <v>2063</v>
      </c>
      <c r="I94" s="1" t="e" cm="1">
        <f t="array" ref="I94">_xll.H($H94,25)/$B94</f>
        <v>#VALUE!</v>
      </c>
      <c r="J94" s="1" t="e" cm="1">
        <f t="array" ref="J94">_xll.S($H94,25)/$B94</f>
        <v>#VALUE!</v>
      </c>
      <c r="K94" s="1" t="e" cm="1">
        <f t="array" ref="K94">_xll.CP($H94,25)/$B94</f>
        <v>#VALUE!</v>
      </c>
      <c r="L94" s="8" t="e" cm="1">
        <f t="array" ref="L94">IF(_xll.DE(H94)&gt;0,_xll.MW(H94)/(602.2*_xll.DE(H94)),"")/$B94</f>
        <v>#VALUE!</v>
      </c>
      <c r="N94" s="1" t="str">
        <f t="shared" si="10"/>
        <v/>
      </c>
      <c r="O94" s="1" t="str">
        <f t="shared" si="11"/>
        <v/>
      </c>
      <c r="Q94" s="1" t="str">
        <f t="shared" si="12"/>
        <v/>
      </c>
      <c r="R94" s="1" t="str">
        <f t="shared" si="13"/>
        <v/>
      </c>
      <c r="T94" s="1" t="str">
        <f t="shared" si="14"/>
        <v/>
      </c>
      <c r="U94" s="1" t="str">
        <f t="shared" si="15"/>
        <v/>
      </c>
      <c r="W94" s="8" t="str">
        <f t="shared" si="16"/>
        <v/>
      </c>
      <c r="X94" s="8" t="str">
        <f t="shared" si="17"/>
        <v/>
      </c>
    </row>
    <row r="95" spans="1:24">
      <c r="A95" s="4" t="s">
        <v>118</v>
      </c>
      <c r="B95" s="4">
        <v>1</v>
      </c>
      <c r="C95" s="1" cm="1">
        <f t="array" ref="C95">_xll.H($A95,25)/$B95</f>
        <v>-1019.2009743652344</v>
      </c>
      <c r="D95" s="1" cm="1">
        <f t="array" ref="D95">_xll.S($A95,25)/$B95</f>
        <v>197.09989511108398</v>
      </c>
      <c r="E95" s="1" cm="1">
        <f t="array" ref="E95">_xll.CP($A95,25)/$B95</f>
        <v>120.77787053294199</v>
      </c>
      <c r="F95" s="8" cm="1">
        <f t="array" ref="F95">IF(_xll.DE(A95)&gt;0,_xll.MW(A95)/(602.2*_xll.DE(A95)),"")/$B95</f>
        <v>0.13363462744100699</v>
      </c>
      <c r="H95" s="4" t="s">
        <v>2064</v>
      </c>
      <c r="I95" s="1" t="e" cm="1">
        <f t="array" ref="I95">_xll.H($H95,25)/$B95</f>
        <v>#VALUE!</v>
      </c>
      <c r="J95" s="1" t="e" cm="1">
        <f t="array" ref="J95">_xll.S($H95,25)/$B95</f>
        <v>#VALUE!</v>
      </c>
      <c r="K95" s="1" t="e" cm="1">
        <f t="array" ref="K95">_xll.CP($H95,25)/$B95</f>
        <v>#VALUE!</v>
      </c>
      <c r="L95" s="8" t="e" cm="1">
        <f t="array" ref="L95">IF(_xll.DE(H95)&gt;0,_xll.MW(H95)/(602.2*_xll.DE(H95)),"")/$B95</f>
        <v>#VALUE!</v>
      </c>
      <c r="N95" s="1" t="str">
        <f t="shared" si="10"/>
        <v/>
      </c>
      <c r="O95" s="1" t="str">
        <f t="shared" si="11"/>
        <v/>
      </c>
      <c r="Q95" s="1" t="str">
        <f t="shared" si="12"/>
        <v/>
      </c>
      <c r="R95" s="1" t="str">
        <f t="shared" si="13"/>
        <v/>
      </c>
      <c r="T95" s="1" t="str">
        <f t="shared" si="14"/>
        <v/>
      </c>
      <c r="U95" s="1" t="str">
        <f t="shared" si="15"/>
        <v/>
      </c>
      <c r="W95" s="8" t="str">
        <f t="shared" si="16"/>
        <v/>
      </c>
      <c r="X95" s="8" t="str">
        <f t="shared" si="17"/>
        <v/>
      </c>
    </row>
    <row r="96" spans="1:24">
      <c r="A96" s="4" t="s">
        <v>142</v>
      </c>
      <c r="B96" s="4">
        <v>1</v>
      </c>
      <c r="C96" s="1" cm="1">
        <f t="array" ref="C96">_xll.H($A96,25)/$B96</f>
        <v>-1186.7579931640626</v>
      </c>
      <c r="D96" s="1" cm="1">
        <f t="array" ref="D96">_xll.S($A96,25)/$B96</f>
        <v>190.37200000000001</v>
      </c>
      <c r="E96" s="1" cm="1">
        <f t="array" ref="E96">_xll.CP($A96,25)/$B96</f>
        <v>120.7654337273909</v>
      </c>
      <c r="F96" s="8" cm="1">
        <f t="array" ref="F96">IF(_xll.DE(A96)&gt;0,_xll.MW(A96)/(602.2*_xll.DE(A96)),"")/$B96</f>
        <v>0.13525196558584734</v>
      </c>
      <c r="H96" s="4" t="s">
        <v>2065</v>
      </c>
      <c r="I96" s="1" t="e" cm="1">
        <f t="array" ref="I96">_xll.H($H96,25)/$B96</f>
        <v>#VALUE!</v>
      </c>
      <c r="J96" s="1" t="e" cm="1">
        <f t="array" ref="J96">_xll.S($H96,25)/$B96</f>
        <v>#VALUE!</v>
      </c>
      <c r="K96" s="1" t="e" cm="1">
        <f t="array" ref="K96">_xll.CP($H96,25)/$B96</f>
        <v>#VALUE!</v>
      </c>
      <c r="L96" s="8" t="e" cm="1">
        <f t="array" ref="L96">IF(_xll.DE(H96)&gt;0,_xll.MW(H96)/(602.2*_xll.DE(H96)),"")/$B96</f>
        <v>#VALUE!</v>
      </c>
      <c r="N96" s="1" t="str">
        <f t="shared" si="10"/>
        <v/>
      </c>
      <c r="O96" s="1" t="str">
        <f t="shared" si="11"/>
        <v/>
      </c>
      <c r="Q96" s="1" t="str">
        <f t="shared" si="12"/>
        <v/>
      </c>
      <c r="R96" s="1" t="str">
        <f t="shared" si="13"/>
        <v/>
      </c>
      <c r="T96" s="1" t="str">
        <f t="shared" si="14"/>
        <v/>
      </c>
      <c r="U96" s="1" t="str">
        <f t="shared" si="15"/>
        <v/>
      </c>
      <c r="W96" s="8" t="str">
        <f t="shared" si="16"/>
        <v/>
      </c>
      <c r="X96" s="8" t="str">
        <f t="shared" si="17"/>
        <v/>
      </c>
    </row>
    <row r="97" spans="1:24">
      <c r="A97" s="4" t="s">
        <v>134</v>
      </c>
      <c r="B97" s="4">
        <v>1</v>
      </c>
      <c r="C97" s="1" cm="1">
        <f t="array" ref="C97">_xll.H($A97,25)/$B97</f>
        <v>-323.84160638427738</v>
      </c>
      <c r="D97" s="1" cm="1">
        <f t="array" ref="D97">_xll.S($A97,25)/$B97</f>
        <v>203.00000482177734</v>
      </c>
      <c r="E97" s="1" cm="1">
        <f t="array" ref="E97">_xll.CP($A97,25)/$B97</f>
        <v>138.49040957641603</v>
      </c>
      <c r="F97" s="8" cm="1">
        <f t="array" ref="F97">IF(_xll.DE(A97)&gt;0,_xll.MW(A97)/(602.2*_xll.DE(A97)),"")/$B97</f>
        <v>0.13723300902220123</v>
      </c>
      <c r="H97" s="4" t="s">
        <v>2066</v>
      </c>
      <c r="I97" s="1" t="e" cm="1">
        <f t="array" ref="I97">_xll.H($H97,25)/$B97</f>
        <v>#VALUE!</v>
      </c>
      <c r="J97" s="1" t="e" cm="1">
        <f t="array" ref="J97">_xll.S($H97,25)/$B97</f>
        <v>#VALUE!</v>
      </c>
      <c r="K97" s="1" t="e" cm="1">
        <f t="array" ref="K97">_xll.CP($H97,25)/$B97</f>
        <v>#VALUE!</v>
      </c>
      <c r="L97" s="8" t="e" cm="1">
        <f t="array" ref="L97">IF(_xll.DE(H97)&gt;0,_xll.MW(H97)/(602.2*_xll.DE(H97)),"")/$B97</f>
        <v>#VALUE!</v>
      </c>
      <c r="N97" s="1" t="str">
        <f t="shared" si="10"/>
        <v/>
      </c>
      <c r="O97" s="1" t="str">
        <f t="shared" si="11"/>
        <v/>
      </c>
      <c r="Q97" s="1" t="str">
        <f t="shared" si="12"/>
        <v/>
      </c>
      <c r="R97" s="1" t="str">
        <f t="shared" si="13"/>
        <v/>
      </c>
      <c r="T97" s="1" t="str">
        <f t="shared" si="14"/>
        <v/>
      </c>
      <c r="U97" s="1" t="str">
        <f t="shared" si="15"/>
        <v/>
      </c>
      <c r="W97" s="8" t="str">
        <f t="shared" si="16"/>
        <v/>
      </c>
      <c r="X97" s="8" t="str">
        <f t="shared" si="17"/>
        <v/>
      </c>
    </row>
    <row r="98" spans="1:24">
      <c r="A98" s="4" t="s">
        <v>97</v>
      </c>
      <c r="B98" s="4">
        <v>1</v>
      </c>
      <c r="C98" s="1" cm="1">
        <f t="array" ref="C98">_xll.H($A98,25)/$B98</f>
        <v>-979.79995983886727</v>
      </c>
      <c r="D98" s="1" cm="1">
        <f t="array" ref="D98">_xll.S($A98,25)/$B98</f>
        <v>180.89999884033202</v>
      </c>
      <c r="E98" s="1" cm="1">
        <f t="array" ref="E98">_xll.CP($A98,25)/$B98</f>
        <v>116.80025531825905</v>
      </c>
      <c r="F98" s="8" cm="1">
        <f t="array" ref="F98">IF(_xll.DE(A98)&gt;0,_xll.MW(A98)/(602.2*_xll.DE(A98)),"")/$B98</f>
        <v>0.13805723538607095</v>
      </c>
      <c r="H98" s="4" t="s">
        <v>2067</v>
      </c>
      <c r="I98" s="1" t="e" cm="1">
        <f t="array" ref="I98">_xll.H($H98,25)/$B98</f>
        <v>#VALUE!</v>
      </c>
      <c r="J98" s="1" t="e" cm="1">
        <f t="array" ref="J98">_xll.S($H98,25)/$B98</f>
        <v>#VALUE!</v>
      </c>
      <c r="K98" s="1" t="e" cm="1">
        <f t="array" ref="K98">_xll.CP($H98,25)/$B98</f>
        <v>#VALUE!</v>
      </c>
      <c r="L98" s="8" t="e" cm="1">
        <f t="array" ref="L98">IF(_xll.DE(H98)&gt;0,_xll.MW(H98)/(602.2*_xll.DE(H98)),"")/$B98</f>
        <v>#VALUE!</v>
      </c>
      <c r="N98" s="1" t="str">
        <f t="shared" si="10"/>
        <v/>
      </c>
      <c r="O98" s="1" t="str">
        <f t="shared" si="11"/>
        <v/>
      </c>
      <c r="Q98" s="1" t="str">
        <f t="shared" si="12"/>
        <v/>
      </c>
      <c r="R98" s="1" t="str">
        <f t="shared" si="13"/>
        <v/>
      </c>
      <c r="T98" s="1" t="str">
        <f t="shared" si="14"/>
        <v/>
      </c>
      <c r="U98" s="1" t="str">
        <f t="shared" si="15"/>
        <v/>
      </c>
      <c r="W98" s="8" t="str">
        <f t="shared" si="16"/>
        <v/>
      </c>
      <c r="X98" s="8" t="str">
        <f t="shared" si="17"/>
        <v/>
      </c>
    </row>
    <row r="99" spans="1:24">
      <c r="A99" s="4" t="s">
        <v>27</v>
      </c>
      <c r="B99" s="4">
        <v>1</v>
      </c>
      <c r="C99" s="1" cm="1">
        <f t="array" ref="C99">_xll.H($A99,25)/$B99</f>
        <v>-188.69839361572267</v>
      </c>
      <c r="D99" s="1" cm="1">
        <f t="array" ref="D99">_xll.S($A99,25)/$B99</f>
        <v>194.55600000000001</v>
      </c>
      <c r="E99" s="1" cm="1">
        <f t="array" ref="E99">_xll.CP($A99,25)/$B99</f>
        <v>133.90652324770753</v>
      </c>
      <c r="F99" s="8" cm="1">
        <f t="array" ref="F99">IF(_xll.DE(A99)&gt;0,_xll.MW(A99)/(602.2*_xll.DE(A99)),"")/$B99</f>
        <v>0.14101053068126643</v>
      </c>
      <c r="H99" s="4" t="s">
        <v>2114</v>
      </c>
      <c r="I99" s="1" t="e" cm="1">
        <f t="array" ref="I99">_xll.H($H99,25)/$B99</f>
        <v>#VALUE!</v>
      </c>
      <c r="J99" s="1" t="e" cm="1">
        <f t="array" ref="J99">_xll.S($H99,25)/$B99</f>
        <v>#VALUE!</v>
      </c>
      <c r="K99" s="1" t="e" cm="1">
        <f t="array" ref="K99">_xll.CP($H99,25)/$B99</f>
        <v>#VALUE!</v>
      </c>
      <c r="L99" s="8" t="e" cm="1">
        <f t="array" ref="L99">IF(_xll.DE(H99)&gt;0,_xll.MW(H99)/(602.2*_xll.DE(H99)),"")/$B99</f>
        <v>#VALUE!</v>
      </c>
      <c r="N99" s="1" t="str">
        <f t="shared" si="10"/>
        <v/>
      </c>
      <c r="O99" s="1" t="str">
        <f t="shared" si="11"/>
        <v/>
      </c>
      <c r="Q99" s="1" t="str">
        <f t="shared" si="12"/>
        <v/>
      </c>
      <c r="R99" s="1" t="str">
        <f t="shared" si="13"/>
        <v/>
      </c>
      <c r="T99" s="1" t="str">
        <f t="shared" si="14"/>
        <v/>
      </c>
      <c r="U99" s="1" t="str">
        <f t="shared" si="15"/>
        <v/>
      </c>
      <c r="W99" s="8" t="str">
        <f t="shared" si="16"/>
        <v/>
      </c>
      <c r="X99" s="8" t="str">
        <f t="shared" si="17"/>
        <v/>
      </c>
    </row>
    <row r="100" spans="1:24">
      <c r="A100" s="4" t="s">
        <v>121</v>
      </c>
      <c r="B100" s="4">
        <v>1</v>
      </c>
      <c r="C100" s="1" cm="1">
        <f t="array" ref="C100">_xll.H($A100,25)/$B100</f>
        <v>-512.95836169433596</v>
      </c>
      <c r="D100" s="1" cm="1">
        <f t="array" ref="D100">_xll.S($A100,25)/$B100</f>
        <v>219.99999468994142</v>
      </c>
      <c r="E100" s="1" cm="1">
        <f t="array" ref="E100">_xll.CP($A100,25)/$B100</f>
        <v>155.6412833171789</v>
      </c>
      <c r="F100" s="8" cm="1">
        <f t="array" ref="F100">IF(_xll.DE(A100)&gt;0,_xll.MW(A100)/(602.2*_xll.DE(A100)),"")/$B100</f>
        <v>0.15474657438853237</v>
      </c>
      <c r="H100" s="4" t="s">
        <v>2115</v>
      </c>
      <c r="I100" s="1" t="e" cm="1">
        <f t="array" ref="I100">_xll.H($H100,25)/$B100</f>
        <v>#VALUE!</v>
      </c>
      <c r="J100" s="1" t="e" cm="1">
        <f t="array" ref="J100">_xll.S($H100,25)/$B100</f>
        <v>#VALUE!</v>
      </c>
      <c r="K100" s="1" t="e" cm="1">
        <f t="array" ref="K100">_xll.CP($H100,25)/$B100</f>
        <v>#VALUE!</v>
      </c>
      <c r="L100" s="8" t="e" cm="1">
        <f t="array" ref="L100">IF(_xll.DE(H100)&gt;0,_xll.MW(H100)/(602.2*_xll.DE(H100)),"")/$B100</f>
        <v>#VALUE!</v>
      </c>
      <c r="N100" s="1" t="str">
        <f t="shared" si="10"/>
        <v/>
      </c>
      <c r="O100" s="1" t="str">
        <f t="shared" si="11"/>
        <v/>
      </c>
      <c r="Q100" s="1" t="str">
        <f t="shared" si="12"/>
        <v/>
      </c>
      <c r="R100" s="1" t="str">
        <f t="shared" si="13"/>
        <v/>
      </c>
      <c r="T100" s="1" t="str">
        <f t="shared" si="14"/>
        <v/>
      </c>
      <c r="U100" s="1" t="str">
        <f t="shared" si="15"/>
        <v/>
      </c>
      <c r="W100" s="8" t="str">
        <f t="shared" si="16"/>
        <v/>
      </c>
      <c r="X100" s="8" t="str">
        <f t="shared" si="17"/>
        <v/>
      </c>
    </row>
    <row r="101" spans="1:24">
      <c r="A101" s="4" t="s">
        <v>275</v>
      </c>
      <c r="B101" s="4">
        <v>1</v>
      </c>
      <c r="C101" s="1" cm="1">
        <f t="array" ref="C101">_xll.H($A101,25)/$B101</f>
        <v>-640.2356978759766</v>
      </c>
      <c r="D101" s="1" cm="1">
        <f t="array" ref="D101">_xll.S($A101,25)/$B101</f>
        <v>222.46300100708009</v>
      </c>
      <c r="E101" s="1" cm="1">
        <f t="array" ref="E101">_xll.CP($A101,25)/$B101</f>
        <v>138.78000039672852</v>
      </c>
      <c r="F101" s="8" cm="1">
        <f t="array" ref="F101">IF(_xll.DE(A101)&gt;0,_xll.MW(A101)/(602.2*_xll.DE(A101)),"")/$B101</f>
        <v>0.15478419430261231</v>
      </c>
      <c r="H101" s="4" t="s">
        <v>2151</v>
      </c>
      <c r="I101" s="1" t="e" cm="1">
        <f t="array" ref="I101">_xll.H($H101,25)/$B101</f>
        <v>#VALUE!</v>
      </c>
      <c r="J101" s="1" t="e" cm="1">
        <f t="array" ref="J101">_xll.S($H101,25)/$B101</f>
        <v>#VALUE!</v>
      </c>
      <c r="K101" s="1" t="e" cm="1">
        <f t="array" ref="K101">_xll.CP($H101,25)/$B101</f>
        <v>#VALUE!</v>
      </c>
      <c r="L101" s="8" t="e" cm="1">
        <f t="array" ref="L101">IF(_xll.DE(H101)&gt;0,_xll.MW(H101)/(602.2*_xll.DE(H101)),"")/$B101</f>
        <v>#VALUE!</v>
      </c>
      <c r="N101" s="1" t="str">
        <f t="shared" si="10"/>
        <v/>
      </c>
      <c r="O101" s="1" t="str">
        <f t="shared" si="11"/>
        <v/>
      </c>
      <c r="Q101" s="1" t="str">
        <f t="shared" si="12"/>
        <v/>
      </c>
      <c r="R101" s="1" t="str">
        <f t="shared" si="13"/>
        <v/>
      </c>
      <c r="T101" s="1" t="str">
        <f t="shared" si="14"/>
        <v/>
      </c>
      <c r="U101" s="1" t="str">
        <f t="shared" si="15"/>
        <v/>
      </c>
      <c r="W101" s="8" t="str">
        <f t="shared" si="16"/>
        <v/>
      </c>
      <c r="X101" s="8" t="str">
        <f t="shared" si="17"/>
        <v/>
      </c>
    </row>
    <row r="102" spans="1:24">
      <c r="A102" s="4" t="s">
        <v>153</v>
      </c>
      <c r="B102" s="4">
        <v>1</v>
      </c>
      <c r="C102" s="1" cm="1">
        <f t="array" ref="C102">_xll.H($A102,25)/$B102</f>
        <v>-527.18403192138669</v>
      </c>
      <c r="D102" s="1" cm="1">
        <f t="array" ref="D102">_xll.S($A102,25)/$B102</f>
        <v>200.00000097656252</v>
      </c>
      <c r="E102" s="1" cm="1">
        <f t="array" ref="E102">_xll.CP($A102,25)/$B102</f>
        <v>155.6417646841937</v>
      </c>
      <c r="F102" s="8" cm="1">
        <f t="array" ref="F102">IF(_xll.DE(A102)&gt;0,_xll.MW(A102)/(602.2*_xll.DE(A102)),"")/$B102</f>
        <v>0.15495040639449303</v>
      </c>
      <c r="H102" s="4" t="s">
        <v>2116</v>
      </c>
      <c r="I102" s="1" t="e" cm="1">
        <f t="array" ref="I102">_xll.H($H102,25)/$B102</f>
        <v>#VALUE!</v>
      </c>
      <c r="J102" s="1" t="e" cm="1">
        <f t="array" ref="J102">_xll.S($H102,25)/$B102</f>
        <v>#VALUE!</v>
      </c>
      <c r="K102" s="1" t="e" cm="1">
        <f t="array" ref="K102">_xll.CP($H102,25)/$B102</f>
        <v>#VALUE!</v>
      </c>
      <c r="L102" s="8" t="e" cm="1">
        <f t="array" ref="L102">IF(_xll.DE(H102)&gt;0,_xll.MW(H102)/(602.2*_xll.DE(H102)),"")/$B102</f>
        <v>#VALUE!</v>
      </c>
      <c r="N102" s="1" t="str">
        <f t="shared" si="10"/>
        <v/>
      </c>
      <c r="O102" s="1" t="str">
        <f t="shared" si="11"/>
        <v/>
      </c>
      <c r="Q102" s="1" t="str">
        <f t="shared" si="12"/>
        <v/>
      </c>
      <c r="R102" s="1" t="str">
        <f t="shared" si="13"/>
        <v/>
      </c>
      <c r="T102" s="1" t="str">
        <f t="shared" si="14"/>
        <v/>
      </c>
      <c r="U102" s="1" t="str">
        <f t="shared" si="15"/>
        <v/>
      </c>
      <c r="W102" s="8" t="str">
        <f t="shared" si="16"/>
        <v/>
      </c>
      <c r="X102" s="8" t="str">
        <f t="shared" si="17"/>
        <v/>
      </c>
    </row>
    <row r="103" spans="1:24">
      <c r="A103" s="4" t="s">
        <v>214</v>
      </c>
      <c r="B103" s="4">
        <v>1</v>
      </c>
      <c r="C103" s="1" cm="1">
        <f t="array" ref="C103">_xll.H($A103,25)/$B103</f>
        <v>-734.71036169433592</v>
      </c>
      <c r="D103" s="1" cm="1">
        <f t="array" ref="D103">_xll.S($A103,25)/$B103</f>
        <v>244.34559042358399</v>
      </c>
      <c r="E103" s="1" cm="1">
        <f t="array" ref="E103">_xll.CP($A103,25)/$B103</f>
        <v>150.624</v>
      </c>
      <c r="F103" s="8" cm="1">
        <f t="array" ref="F103">IF(_xll.DE(A103)&gt;0,_xll.MW(A103)/(602.2*_xll.DE(A103)),"")/$B103</f>
        <v>0.1573417065814694</v>
      </c>
      <c r="H103" s="4" t="s">
        <v>2152</v>
      </c>
      <c r="I103" s="1" t="e" cm="1">
        <f t="array" ref="I103">_xll.H($H103,25)/$B103</f>
        <v>#VALUE!</v>
      </c>
      <c r="J103" s="1" t="e" cm="1">
        <f t="array" ref="J103">_xll.S($H103,25)/$B103</f>
        <v>#VALUE!</v>
      </c>
      <c r="K103" s="1" t="e" cm="1">
        <f t="array" ref="K103">_xll.CP($H103,25)/$B103</f>
        <v>#VALUE!</v>
      </c>
      <c r="L103" s="8" t="e" cm="1">
        <f t="array" ref="L103">IF(_xll.DE(H103)&gt;0,_xll.MW(H103)/(602.2*_xll.DE(H103)),"")/$B103</f>
        <v>#VALUE!</v>
      </c>
      <c r="N103" s="1" t="str">
        <f t="shared" si="10"/>
        <v/>
      </c>
      <c r="O103" s="1" t="str">
        <f t="shared" si="11"/>
        <v/>
      </c>
      <c r="Q103" s="1" t="str">
        <f t="shared" si="12"/>
        <v/>
      </c>
      <c r="R103" s="1" t="str">
        <f t="shared" si="13"/>
        <v/>
      </c>
      <c r="T103" s="1" t="str">
        <f t="shared" si="14"/>
        <v/>
      </c>
      <c r="U103" s="1" t="str">
        <f t="shared" si="15"/>
        <v/>
      </c>
      <c r="W103" s="8" t="str">
        <f t="shared" si="16"/>
        <v/>
      </c>
      <c r="X103" s="8" t="str">
        <f t="shared" si="17"/>
        <v/>
      </c>
    </row>
    <row r="104" spans="1:24">
      <c r="A104" s="4" t="s">
        <v>284</v>
      </c>
      <c r="B104" s="4">
        <v>1</v>
      </c>
      <c r="C104" s="1" cm="1">
        <f t="array" ref="C104">_xll.H($A104,25)/$B104</f>
        <v>-797.47042553710935</v>
      </c>
      <c r="D104" s="1" cm="1">
        <f t="array" ref="D104">_xll.S($A104,25)/$B104</f>
        <v>210.45519680786134</v>
      </c>
      <c r="E104" s="1" cm="1">
        <f t="array" ref="E104">_xll.CP($A104,25)/$B104</f>
        <v>147.90093887004937</v>
      </c>
      <c r="F104" s="8" cm="1">
        <f t="array" ref="F104">IF(_xll.DE(A104)&gt;0,_xll.MW(A104)/(602.2*_xll.DE(A104)),"")/$B104</f>
        <v>0.1613815128584011</v>
      </c>
      <c r="H104" s="4" t="s">
        <v>2117</v>
      </c>
      <c r="I104" s="1" t="e" cm="1">
        <f t="array" ref="I104">_xll.H($H104,25)/$B104</f>
        <v>#VALUE!</v>
      </c>
      <c r="J104" s="1" t="e" cm="1">
        <f t="array" ref="J104">_xll.S($H104,25)/$B104</f>
        <v>#VALUE!</v>
      </c>
      <c r="K104" s="1" t="e" cm="1">
        <f t="array" ref="K104">_xll.CP($H104,25)/$B104</f>
        <v>#VALUE!</v>
      </c>
      <c r="L104" s="8" t="e" cm="1">
        <f t="array" ref="L104">IF(_xll.DE(H104)&gt;0,_xll.MW(H104)/(602.2*_xll.DE(H104)),"")/$B104</f>
        <v>#VALUE!</v>
      </c>
      <c r="N104" s="1" t="str">
        <f t="shared" si="10"/>
        <v/>
      </c>
      <c r="O104" s="1" t="str">
        <f t="shared" si="11"/>
        <v/>
      </c>
      <c r="Q104" s="1" t="str">
        <f t="shared" si="12"/>
        <v/>
      </c>
      <c r="R104" s="1" t="str">
        <f t="shared" si="13"/>
        <v/>
      </c>
      <c r="T104" s="1" t="str">
        <f t="shared" si="14"/>
        <v/>
      </c>
      <c r="U104" s="1" t="str">
        <f t="shared" si="15"/>
        <v/>
      </c>
      <c r="W104" s="8" t="str">
        <f t="shared" si="16"/>
        <v/>
      </c>
      <c r="X104" s="8" t="str">
        <f t="shared" si="17"/>
        <v/>
      </c>
    </row>
    <row r="105" spans="1:24">
      <c r="A105" s="4" t="s">
        <v>149</v>
      </c>
      <c r="B105" s="4">
        <v>1</v>
      </c>
      <c r="C105" s="1" cm="1">
        <f t="array" ref="C105">_xll.H($A105,25)/$B105</f>
        <v>-858.97521276855468</v>
      </c>
      <c r="D105" s="1" cm="1">
        <f t="array" ref="D105">_xll.S($A105,25)/$B105</f>
        <v>221.75200000000001</v>
      </c>
      <c r="E105" s="1" cm="1">
        <f t="array" ref="E105">_xll.CP($A105,25)/$B105</f>
        <v>147.89998846435549</v>
      </c>
      <c r="F105" s="8" cm="1">
        <f t="array" ref="F105">IF(_xll.DE(A105)&gt;0,_xll.MW(A105)/(602.2*_xll.DE(A105)),"")/$B105</f>
        <v>0.16164140610416858</v>
      </c>
      <c r="H105" s="4" t="s">
        <v>2068</v>
      </c>
      <c r="I105" s="1" t="e" cm="1">
        <f t="array" ref="I105">_xll.H($H105,25)/$B105</f>
        <v>#VALUE!</v>
      </c>
      <c r="J105" s="1" t="e" cm="1">
        <f t="array" ref="J105">_xll.S($H105,25)/$B105</f>
        <v>#VALUE!</v>
      </c>
      <c r="K105" s="1" t="e" cm="1">
        <f t="array" ref="K105">_xll.CP($H105,25)/$B105</f>
        <v>#VALUE!</v>
      </c>
      <c r="L105" s="8" t="e" cm="1">
        <f t="array" ref="L105">IF(_xll.DE(H105)&gt;0,_xll.MW(H105)/(602.2*_xll.DE(H105)),"")/$B105</f>
        <v>#VALUE!</v>
      </c>
      <c r="N105" s="1" t="str">
        <f t="shared" si="10"/>
        <v/>
      </c>
      <c r="O105" s="1" t="str">
        <f t="shared" si="11"/>
        <v/>
      </c>
      <c r="Q105" s="1" t="str">
        <f t="shared" si="12"/>
        <v/>
      </c>
      <c r="R105" s="1" t="str">
        <f t="shared" si="13"/>
        <v/>
      </c>
      <c r="T105" s="1" t="str">
        <f t="shared" si="14"/>
        <v/>
      </c>
      <c r="U105" s="1" t="str">
        <f t="shared" si="15"/>
        <v/>
      </c>
      <c r="W105" s="8" t="str">
        <f t="shared" si="16"/>
        <v/>
      </c>
      <c r="X105" s="8" t="str">
        <f t="shared" si="17"/>
        <v/>
      </c>
    </row>
    <row r="106" spans="1:24">
      <c r="A106" s="4" t="s">
        <v>268</v>
      </c>
      <c r="B106" s="4">
        <v>1</v>
      </c>
      <c r="C106" s="1" cm="1">
        <f t="array" ref="C106">_xll.H($A106,25)/$B106</f>
        <v>-444.75918084716801</v>
      </c>
      <c r="D106" s="1" cm="1">
        <f t="array" ref="D106">_xll.S($A106,25)/$B106</f>
        <v>203.71898617553711</v>
      </c>
      <c r="E106" s="1" cm="1">
        <f t="array" ref="E106">_xll.CP($A106,25)/$B106</f>
        <v>146.44</v>
      </c>
      <c r="F106" s="8" cm="1">
        <f t="array" ref="F106">IF(_xll.DE(A106)&gt;0,_xll.MW(A106)/(602.2*_xll.DE(A106)),"")/$B106</f>
        <v>0.16466509422179026</v>
      </c>
      <c r="H106" s="4" t="s">
        <v>2153</v>
      </c>
      <c r="I106" s="1" t="e" cm="1">
        <f t="array" ref="I106">_xll.H($H106,25)/$B106</f>
        <v>#VALUE!</v>
      </c>
      <c r="J106" s="1" t="e" cm="1">
        <f t="array" ref="J106">_xll.S($H106,25)/$B106</f>
        <v>#VALUE!</v>
      </c>
      <c r="K106" s="1" t="e" cm="1">
        <f t="array" ref="K106">_xll.CP($H106,25)/$B106</f>
        <v>#VALUE!</v>
      </c>
      <c r="L106" s="8" t="e" cm="1">
        <f t="array" ref="L106">IF(_xll.DE(H106)&gt;0,_xll.MW(H106)/(602.2*_xll.DE(H106)),"")/$B106</f>
        <v>#VALUE!</v>
      </c>
      <c r="N106" s="1" t="str">
        <f t="shared" si="10"/>
        <v/>
      </c>
      <c r="O106" s="1" t="str">
        <f t="shared" si="11"/>
        <v/>
      </c>
      <c r="Q106" s="1" t="str">
        <f t="shared" si="12"/>
        <v/>
      </c>
      <c r="R106" s="1" t="str">
        <f t="shared" si="13"/>
        <v/>
      </c>
      <c r="T106" s="1" t="str">
        <f t="shared" si="14"/>
        <v/>
      </c>
      <c r="U106" s="1" t="str">
        <f t="shared" si="15"/>
        <v/>
      </c>
      <c r="W106" s="8" t="str">
        <f t="shared" si="16"/>
        <v/>
      </c>
      <c r="X106" s="8" t="str">
        <f t="shared" si="17"/>
        <v/>
      </c>
    </row>
    <row r="107" spans="1:24">
      <c r="A107" s="4" t="s">
        <v>178</v>
      </c>
      <c r="B107" s="4">
        <v>1</v>
      </c>
      <c r="C107" s="1" cm="1">
        <f t="array" ref="C107">_xll.H($A107,25)/$B107</f>
        <v>-1552.3020502929687</v>
      </c>
      <c r="D107" s="1" cm="1">
        <f t="array" ref="D107">_xll.S($A107,25)/$B107</f>
        <v>245.60080319213867</v>
      </c>
      <c r="E107" s="1" cm="1">
        <f t="array" ref="E107">_xll.CP($A107,25)/$B107</f>
        <v>301.24799999999999</v>
      </c>
      <c r="F107" s="8" cm="1">
        <f t="array" ref="F107">IF(_xll.DE(A107)&gt;0,_xll.MW(A107)/(602.2*_xll.DE(A107)),"")/$B107</f>
        <v>0.17105855851787516</v>
      </c>
      <c r="H107" s="4" t="s">
        <v>2154</v>
      </c>
      <c r="I107" s="1" t="e" cm="1">
        <f t="array" ref="I107">_xll.H($H107,25)/$B107</f>
        <v>#VALUE!</v>
      </c>
      <c r="J107" s="1" t="e" cm="1">
        <f t="array" ref="J107">_xll.S($H107,25)/$B107</f>
        <v>#VALUE!</v>
      </c>
      <c r="K107" s="1" t="e" cm="1">
        <f t="array" ref="K107">_xll.CP($H107,25)/$B107</f>
        <v>#VALUE!</v>
      </c>
      <c r="L107" s="8" t="e" cm="1">
        <f t="array" ref="L107">IF(_xll.DE(H107)&gt;0,_xll.MW(H107)/(602.2*_xll.DE(H107)),"")/$B107</f>
        <v>#VALUE!</v>
      </c>
      <c r="N107" s="1" t="str">
        <f t="shared" si="10"/>
        <v/>
      </c>
      <c r="O107" s="1" t="str">
        <f t="shared" si="11"/>
        <v/>
      </c>
      <c r="Q107" s="1" t="str">
        <f t="shared" si="12"/>
        <v/>
      </c>
      <c r="R107" s="1" t="str">
        <f t="shared" si="13"/>
        <v/>
      </c>
      <c r="T107" s="1" t="str">
        <f t="shared" si="14"/>
        <v/>
      </c>
      <c r="U107" s="1" t="str">
        <f t="shared" si="15"/>
        <v/>
      </c>
      <c r="W107" s="8" t="str">
        <f t="shared" si="16"/>
        <v/>
      </c>
      <c r="X107" s="8" t="str">
        <f t="shared" si="17"/>
        <v/>
      </c>
    </row>
    <row r="108" spans="1:24">
      <c r="A108" s="4" t="s">
        <v>306</v>
      </c>
      <c r="B108" s="4">
        <v>1</v>
      </c>
      <c r="C108" s="1" cm="1">
        <f t="array" ref="C108">_xll.H($A108,25)/$B108</f>
        <v>-1687.000981201172</v>
      </c>
      <c r="D108" s="1" cm="1">
        <f t="array" ref="D108">_xll.S($A108,25)/$B108</f>
        <v>303.00109063720703</v>
      </c>
      <c r="E108" s="1" cm="1">
        <f t="array" ref="E108">_xll.CP($A108,25)/$B108</f>
        <v>0</v>
      </c>
      <c r="F108" s="8" cm="1">
        <f t="array" ref="F108">IF(_xll.DE(A108)&gt;0,_xll.MW(A108)/(602.2*_xll.DE(A108)),"")/$B108</f>
        <v>0.171791395726198</v>
      </c>
      <c r="H108" s="4" t="s">
        <v>2155</v>
      </c>
      <c r="I108" s="1" t="e" cm="1">
        <f t="array" ref="I108">_xll.H($H108,25)/$B108</f>
        <v>#VALUE!</v>
      </c>
      <c r="J108" s="1" t="e" cm="1">
        <f t="array" ref="J108">_xll.S($H108,25)/$B108</f>
        <v>#VALUE!</v>
      </c>
      <c r="K108" s="1" t="e" cm="1">
        <f t="array" ref="K108">_xll.CP($H108,25)/$B108</f>
        <v>#VALUE!</v>
      </c>
      <c r="L108" s="8" t="e" cm="1">
        <f t="array" ref="L108">IF(_xll.DE(H108)&gt;0,_xll.MW(H108)/(602.2*_xll.DE(H108)),"")/$B108</f>
        <v>#VALUE!</v>
      </c>
      <c r="N108" s="1" t="str">
        <f t="shared" si="10"/>
        <v/>
      </c>
      <c r="O108" s="1" t="str">
        <f t="shared" si="11"/>
        <v/>
      </c>
      <c r="Q108" s="1" t="str">
        <f t="shared" si="12"/>
        <v/>
      </c>
      <c r="R108" s="1" t="str">
        <f t="shared" si="13"/>
        <v/>
      </c>
      <c r="T108" s="1" t="str">
        <f t="shared" si="14"/>
        <v/>
      </c>
      <c r="U108" s="1" t="str">
        <f t="shared" si="15"/>
        <v/>
      </c>
      <c r="W108" s="8" t="str">
        <f t="shared" si="16"/>
        <v/>
      </c>
      <c r="X108" s="8" t="str">
        <f t="shared" si="17"/>
        <v/>
      </c>
    </row>
    <row r="109" spans="1:24">
      <c r="A109" s="4" t="s">
        <v>199</v>
      </c>
      <c r="B109" s="4">
        <v>1</v>
      </c>
      <c r="C109" s="1" cm="1">
        <f t="array" ref="C109">_xll.H($A109,25)/$B109</f>
        <v>-1039.0000229492189</v>
      </c>
      <c r="D109" s="1" cm="1">
        <f t="array" ref="D109">_xll.S($A109,25)/$B109</f>
        <v>242.70128787231445</v>
      </c>
      <c r="E109" s="1" cm="1">
        <f t="array" ref="E109">_xll.CP($A109,25)/$B109</f>
        <v>144.57808002083232</v>
      </c>
      <c r="F109" s="8" cm="1">
        <f t="array" ref="F109">IF(_xll.DE(A109)&gt;0,_xll.MW(A109)/(602.2*_xll.DE(A109)),"")/$B109</f>
        <v>0.18100469592120616</v>
      </c>
      <c r="H109" s="4" t="s">
        <v>2156</v>
      </c>
      <c r="I109" s="1" t="e" cm="1">
        <f t="array" ref="I109">_xll.H($H109,25)/$B109</f>
        <v>#VALUE!</v>
      </c>
      <c r="J109" s="1" t="e" cm="1">
        <f t="array" ref="J109">_xll.S($H109,25)/$B109</f>
        <v>#VALUE!</v>
      </c>
      <c r="K109" s="1" t="e" cm="1">
        <f t="array" ref="K109">_xll.CP($H109,25)/$B109</f>
        <v>#VALUE!</v>
      </c>
      <c r="L109" s="8" t="e" cm="1">
        <f t="array" ref="L109">IF(_xll.DE(H109)&gt;0,_xll.MW(H109)/(602.2*_xll.DE(H109)),"")/$B109</f>
        <v>#VALUE!</v>
      </c>
      <c r="N109" s="1" t="str">
        <f t="shared" si="10"/>
        <v/>
      </c>
      <c r="O109" s="1" t="str">
        <f t="shared" si="11"/>
        <v/>
      </c>
      <c r="Q109" s="1" t="str">
        <f t="shared" si="12"/>
        <v/>
      </c>
      <c r="R109" s="1" t="str">
        <f t="shared" si="13"/>
        <v/>
      </c>
      <c r="T109" s="1" t="str">
        <f t="shared" si="14"/>
        <v/>
      </c>
      <c r="U109" s="1" t="str">
        <f t="shared" si="15"/>
        <v/>
      </c>
      <c r="W109" s="8" t="str">
        <f t="shared" si="16"/>
        <v/>
      </c>
      <c r="X109" s="8" t="str">
        <f t="shared" si="17"/>
        <v/>
      </c>
    </row>
    <row r="110" spans="1:24">
      <c r="A110" s="4" t="s">
        <v>252</v>
      </c>
      <c r="B110" s="4">
        <v>1</v>
      </c>
      <c r="C110" s="1" cm="1">
        <f t="array" ref="C110">_xll.H($A110,25)/$B110</f>
        <v>-1143.0000285644533</v>
      </c>
      <c r="D110" s="1" cm="1">
        <f t="array" ref="D110">_xll.S($A110,25)/$B110</f>
        <v>238.50000244140625</v>
      </c>
      <c r="E110" s="1" cm="1">
        <f t="array" ref="E110">_xll.CP($A110,25)/$B110</f>
        <v>155.67392656127839</v>
      </c>
      <c r="F110" s="8" cm="1">
        <f t="array" ref="F110">IF(_xll.DE(A110)&gt;0,_xll.MW(A110)/(602.2*_xll.DE(A110)),"")/$B110</f>
        <v>0.18128754236199032</v>
      </c>
      <c r="H110" s="4" t="s">
        <v>2157</v>
      </c>
      <c r="I110" s="1" t="e" cm="1">
        <f t="array" ref="I110">_xll.H($H110,25)/$B110</f>
        <v>#VALUE!</v>
      </c>
      <c r="J110" s="1" t="e" cm="1">
        <f t="array" ref="J110">_xll.S($H110,25)/$B110</f>
        <v>#VALUE!</v>
      </c>
      <c r="K110" s="1" t="e" cm="1">
        <f t="array" ref="K110">_xll.CP($H110,25)/$B110</f>
        <v>#VALUE!</v>
      </c>
      <c r="L110" s="8" t="e" cm="1">
        <f t="array" ref="L110">IF(_xll.DE(H110)&gt;0,_xll.MW(H110)/(602.2*_xll.DE(H110)),"")/$B110</f>
        <v>#VALUE!</v>
      </c>
      <c r="N110" s="1" t="str">
        <f t="shared" si="10"/>
        <v/>
      </c>
      <c r="O110" s="1" t="str">
        <f t="shared" si="11"/>
        <v/>
      </c>
      <c r="Q110" s="1" t="str">
        <f t="shared" si="12"/>
        <v/>
      </c>
      <c r="R110" s="1" t="str">
        <f t="shared" si="13"/>
        <v/>
      </c>
      <c r="T110" s="1" t="str">
        <f t="shared" si="14"/>
        <v/>
      </c>
      <c r="U110" s="1" t="str">
        <f t="shared" si="15"/>
        <v/>
      </c>
      <c r="W110" s="8" t="str">
        <f t="shared" si="16"/>
        <v/>
      </c>
      <c r="X110" s="8" t="str">
        <f t="shared" si="17"/>
        <v/>
      </c>
    </row>
    <row r="111" spans="1:24">
      <c r="A111" s="4" t="s">
        <v>122</v>
      </c>
      <c r="B111" s="4">
        <v>1</v>
      </c>
      <c r="C111" s="1" cm="1">
        <f t="array" ref="C111">_xll.H($A111,25)/$B111</f>
        <v>-598.29999755859376</v>
      </c>
      <c r="D111" s="1" cm="1">
        <f t="array" ref="D111">_xll.S($A111,25)/$B111</f>
        <v>238.488</v>
      </c>
      <c r="E111" s="1" cm="1">
        <f t="array" ref="E111">_xll.CP($A111,25)/$B111</f>
        <v>175.41975524047447</v>
      </c>
      <c r="F111" s="8" cm="1">
        <f t="array" ref="F111">IF(_xll.DE(A111)&gt;0,_xll.MW(A111)/(602.2*_xll.DE(A111)),"")/$B111</f>
        <v>0.18707825197230929</v>
      </c>
      <c r="H111" s="4" t="s">
        <v>2069</v>
      </c>
      <c r="I111" s="1" t="e" cm="1">
        <f t="array" ref="I111">_xll.H($H111,25)/$B111</f>
        <v>#VALUE!</v>
      </c>
      <c r="J111" s="1" t="e" cm="1">
        <f t="array" ref="J111">_xll.S($H111,25)/$B111</f>
        <v>#VALUE!</v>
      </c>
      <c r="K111" s="1" t="e" cm="1">
        <f t="array" ref="K111">_xll.CP($H111,25)/$B111</f>
        <v>#VALUE!</v>
      </c>
      <c r="L111" s="8" t="e" cm="1">
        <f t="array" ref="L111">IF(_xll.DE(H111)&gt;0,_xll.MW(H111)/(602.2*_xll.DE(H111)),"")/$B111</f>
        <v>#VALUE!</v>
      </c>
      <c r="N111" s="1" t="str">
        <f t="shared" si="10"/>
        <v/>
      </c>
      <c r="O111" s="1" t="str">
        <f t="shared" si="11"/>
        <v/>
      </c>
      <c r="Q111" s="1" t="str">
        <f t="shared" si="12"/>
        <v/>
      </c>
      <c r="R111" s="1" t="str">
        <f t="shared" si="13"/>
        <v/>
      </c>
      <c r="T111" s="1" t="str">
        <f t="shared" si="14"/>
        <v/>
      </c>
      <c r="U111" s="1" t="str">
        <f t="shared" si="15"/>
        <v/>
      </c>
      <c r="W111" s="8" t="str">
        <f t="shared" si="16"/>
        <v/>
      </c>
      <c r="X111" s="8" t="str">
        <f t="shared" si="17"/>
        <v/>
      </c>
    </row>
    <row r="112" spans="1:24">
      <c r="A112" s="4" t="s">
        <v>6</v>
      </c>
      <c r="B112" s="4">
        <v>1</v>
      </c>
      <c r="C112" s="1" cm="1">
        <f t="array" ref="C112">_xll.H($A112,25)/$B112</f>
        <v>-593.7095744628906</v>
      </c>
      <c r="D112" s="1" cm="1">
        <f t="array" ref="D112">_xll.S($A112,25)/$B112</f>
        <v>238.488</v>
      </c>
      <c r="E112" s="1" cm="1">
        <f t="array" ref="E112">_xll.CP($A112,25)/$B112</f>
        <v>175.41802499159274</v>
      </c>
      <c r="F112" s="8" cm="1">
        <f t="array" ref="F112">IF(_xll.DE(A112)&gt;0,_xll.MW(A112)/(602.2*_xll.DE(A112)),"")/$B112</f>
        <v>0.18707825197230929</v>
      </c>
      <c r="H112" s="4" t="s">
        <v>2158</v>
      </c>
      <c r="I112" s="1" t="e" cm="1">
        <f t="array" ref="I112">_xll.H($H112,25)/$B112</f>
        <v>#VALUE!</v>
      </c>
      <c r="J112" s="1" t="e" cm="1">
        <f t="array" ref="J112">_xll.S($H112,25)/$B112</f>
        <v>#VALUE!</v>
      </c>
      <c r="K112" s="1" t="e" cm="1">
        <f t="array" ref="K112">_xll.CP($H112,25)/$B112</f>
        <v>#VALUE!</v>
      </c>
      <c r="L112" s="8" t="e" cm="1">
        <f t="array" ref="L112">IF(_xll.DE(H112)&gt;0,_xll.MW(H112)/(602.2*_xll.DE(H112)),"")/$B112</f>
        <v>#VALUE!</v>
      </c>
      <c r="N112" s="1" t="str">
        <f t="shared" si="10"/>
        <v/>
      </c>
      <c r="O112" s="1" t="str">
        <f t="shared" si="11"/>
        <v/>
      </c>
      <c r="Q112" s="1" t="str">
        <f t="shared" si="12"/>
        <v/>
      </c>
      <c r="R112" s="1" t="str">
        <f t="shared" si="13"/>
        <v/>
      </c>
      <c r="T112" s="1" t="str">
        <f t="shared" si="14"/>
        <v/>
      </c>
      <c r="U112" s="1" t="str">
        <f t="shared" si="15"/>
        <v/>
      </c>
      <c r="W112" s="8" t="str">
        <f t="shared" si="16"/>
        <v/>
      </c>
      <c r="X112" s="8" t="str">
        <f t="shared" si="17"/>
        <v/>
      </c>
    </row>
    <row r="113" spans="1:24">
      <c r="A113" s="4" t="s">
        <v>10</v>
      </c>
      <c r="B113" s="4">
        <v>1</v>
      </c>
      <c r="C113" s="1" cm="1">
        <f t="array" ref="C113">_xll.H($A113,25)/$B113</f>
        <v>-572.87703906249999</v>
      </c>
      <c r="D113" s="1" cm="1">
        <f t="array" ref="D113">_xll.S($A113,25)/$B113</f>
        <v>280.60399230957034</v>
      </c>
      <c r="E113" s="1" cm="1">
        <f t="array" ref="E113">_xll.CP($A113,25)/$B113</f>
        <v>188.28</v>
      </c>
      <c r="F113" s="8" cm="1">
        <f t="array" ref="F113">IF(_xll.DE(A113)&gt;0,_xll.MW(A113)/(602.2*_xll.DE(A113)),"")/$B113</f>
        <v>0.18707825197230929</v>
      </c>
      <c r="H113" s="4" t="s">
        <v>2159</v>
      </c>
      <c r="I113" s="1" t="e" cm="1">
        <f t="array" ref="I113">_xll.H($H113,25)/$B113</f>
        <v>#VALUE!</v>
      </c>
      <c r="J113" s="1" t="e" cm="1">
        <f t="array" ref="J113">_xll.S($H113,25)/$B113</f>
        <v>#VALUE!</v>
      </c>
      <c r="K113" s="1" t="e" cm="1">
        <f t="array" ref="K113">_xll.CP($H113,25)/$B113</f>
        <v>#VALUE!</v>
      </c>
      <c r="L113" s="8" t="e" cm="1">
        <f t="array" ref="L113">IF(_xll.DE(H113)&gt;0,_xll.MW(H113)/(602.2*_xll.DE(H113)),"")/$B113</f>
        <v>#VALUE!</v>
      </c>
      <c r="N113" s="1" t="str">
        <f t="shared" si="10"/>
        <v/>
      </c>
      <c r="O113" s="1" t="str">
        <f t="shared" si="11"/>
        <v/>
      </c>
      <c r="Q113" s="1" t="str">
        <f t="shared" si="12"/>
        <v/>
      </c>
      <c r="R113" s="1" t="str">
        <f t="shared" si="13"/>
        <v/>
      </c>
      <c r="T113" s="1" t="str">
        <f t="shared" si="14"/>
        <v/>
      </c>
      <c r="U113" s="1" t="str">
        <f t="shared" si="15"/>
        <v/>
      </c>
      <c r="W113" s="8" t="str">
        <f t="shared" si="16"/>
        <v/>
      </c>
      <c r="X113" s="8" t="str">
        <f t="shared" si="17"/>
        <v/>
      </c>
    </row>
    <row r="114" spans="1:24">
      <c r="A114" s="1" t="s">
        <v>363</v>
      </c>
      <c r="B114" s="4">
        <v>1</v>
      </c>
      <c r="C114" s="1" cm="1">
        <f t="array" ref="C114">_xll.H($A114,25)/$B114</f>
        <v>-2113.0000588378907</v>
      </c>
      <c r="D114" s="1" cm="1">
        <f t="array" ref="D114">_xll.S($A114,25)/$B114</f>
        <v>349.00000042724611</v>
      </c>
      <c r="E114" s="1" cm="1">
        <f t="array" ref="E114">_xll.CP($A114,25)/$B114</f>
        <v>0</v>
      </c>
      <c r="F114" s="8" cm="1">
        <f t="array" ref="F114">IF(_xll.DE(A114)&gt;0,_xll.MW(A114)/(602.2*_xll.DE(A114)),"")/$B114</f>
        <v>0.20535485525152411</v>
      </c>
      <c r="H114" s="1" t="s">
        <v>2070</v>
      </c>
      <c r="I114" s="1" t="e" cm="1">
        <f t="array" ref="I114">_xll.H($H114,25)/$B114</f>
        <v>#VALUE!</v>
      </c>
      <c r="J114" s="1" t="e" cm="1">
        <f t="array" ref="J114">_xll.S($H114,25)/$B114</f>
        <v>#VALUE!</v>
      </c>
      <c r="K114" s="1" t="e" cm="1">
        <f t="array" ref="K114">_xll.CP($H114,25)/$B114</f>
        <v>#VALUE!</v>
      </c>
      <c r="L114" s="8" t="e" cm="1">
        <f t="array" ref="L114">IF(_xll.DE(H114)&gt;0,_xll.MW(H114)/(602.2*_xll.DE(H114)),"")/$B114</f>
        <v>#VALUE!</v>
      </c>
      <c r="N114" s="1" t="str">
        <f t="shared" si="10"/>
        <v/>
      </c>
      <c r="O114" s="1" t="str">
        <f t="shared" si="11"/>
        <v/>
      </c>
      <c r="Q114" s="1" t="str">
        <f t="shared" si="12"/>
        <v/>
      </c>
      <c r="R114" s="1" t="str">
        <f t="shared" si="13"/>
        <v/>
      </c>
      <c r="T114" s="1" t="str">
        <f t="shared" si="14"/>
        <v/>
      </c>
      <c r="U114" s="1" t="str">
        <f t="shared" si="15"/>
        <v/>
      </c>
      <c r="W114" s="8" t="str">
        <f t="shared" si="16"/>
        <v/>
      </c>
      <c r="X114" s="8" t="str">
        <f t="shared" si="17"/>
        <v/>
      </c>
    </row>
    <row r="115" spans="1:24">
      <c r="A115" s="4" t="s">
        <v>204</v>
      </c>
      <c r="B115" s="4">
        <v>1</v>
      </c>
      <c r="C115" s="1" cm="1">
        <f t="array" ref="C115">_xll.H($A115,25)/$B115</f>
        <v>-1066.4999783935548</v>
      </c>
      <c r="D115" s="1" cm="1">
        <f t="array" ref="D115">_xll.S($A115,25)/$B115</f>
        <v>285.49999884033207</v>
      </c>
      <c r="E115" s="1" cm="1">
        <f t="array" ref="E115">_xll.CP($A115,25)/$B115</f>
        <v>175.69840089795818</v>
      </c>
      <c r="F115" s="8" cm="1">
        <f t="array" ref="F115">IF(_xll.DE(A115)&gt;0,_xll.MW(A115)/(602.2*_xll.DE(A115)),"")/$B115</f>
        <v>0.20791676904162312</v>
      </c>
      <c r="H115" s="4" t="s">
        <v>2160</v>
      </c>
      <c r="I115" s="1" t="e" cm="1">
        <f t="array" ref="I115">_xll.H($H115,25)/$B115</f>
        <v>#VALUE!</v>
      </c>
      <c r="J115" s="1" t="e" cm="1">
        <f t="array" ref="J115">_xll.S($H115,25)/$B115</f>
        <v>#VALUE!</v>
      </c>
      <c r="K115" s="1" t="e" cm="1">
        <f t="array" ref="K115">_xll.CP($H115,25)/$B115</f>
        <v>#VALUE!</v>
      </c>
      <c r="L115" s="8" t="e" cm="1">
        <f t="array" ref="L115">IF(_xll.DE(H115)&gt;0,_xll.MW(H115)/(602.2*_xll.DE(H115)),"")/$B115</f>
        <v>#VALUE!</v>
      </c>
      <c r="N115" s="1" t="str">
        <f t="shared" si="10"/>
        <v/>
      </c>
      <c r="O115" s="1" t="str">
        <f t="shared" si="11"/>
        <v/>
      </c>
      <c r="Q115" s="1" t="str">
        <f t="shared" si="12"/>
        <v/>
      </c>
      <c r="R115" s="1" t="str">
        <f t="shared" si="13"/>
        <v/>
      </c>
      <c r="T115" s="1" t="str">
        <f t="shared" si="14"/>
        <v/>
      </c>
      <c r="U115" s="1" t="str">
        <f t="shared" si="15"/>
        <v/>
      </c>
      <c r="W115" s="8" t="str">
        <f t="shared" si="16"/>
        <v/>
      </c>
      <c r="X115" s="8" t="str">
        <f t="shared" si="17"/>
        <v/>
      </c>
    </row>
    <row r="116" spans="1:24">
      <c r="A116" s="4" t="s">
        <v>374</v>
      </c>
      <c r="B116" s="4">
        <v>1</v>
      </c>
      <c r="C116" s="1" cm="1">
        <f t="array" ref="C116">_xll.H($A116,25)/$B116</f>
        <v>-2625.0000766601565</v>
      </c>
      <c r="D116" s="1" cm="1">
        <f t="array" ref="D116">_xll.S($A116,25)/$B116</f>
        <v>285.00001416015624</v>
      </c>
      <c r="E116" s="1" cm="1">
        <f t="array" ref="E116">_xll.CP($A116,25)/$B116</f>
        <v>0</v>
      </c>
      <c r="F116" s="8" cm="1">
        <f t="array" ref="F116">IF(_xll.DE(A116)&gt;0,_xll.MW(A116)/(602.2*_xll.DE(A116)),"")/$B116</f>
        <v>0.21274398852630252</v>
      </c>
      <c r="H116" s="4" t="s">
        <v>2071</v>
      </c>
      <c r="I116" s="1" t="e" cm="1">
        <f t="array" ref="I116">_xll.H($H116,25)/$B116</f>
        <v>#VALUE!</v>
      </c>
      <c r="J116" s="1" t="e" cm="1">
        <f t="array" ref="J116">_xll.S($H116,25)/$B116</f>
        <v>#VALUE!</v>
      </c>
      <c r="K116" s="1" t="e" cm="1">
        <f t="array" ref="K116">_xll.CP($H116,25)/$B116</f>
        <v>#VALUE!</v>
      </c>
      <c r="L116" s="8" t="e" cm="1">
        <f t="array" ref="L116">IF(_xll.DE(H116)&gt;0,_xll.MW(H116)/(602.2*_xll.DE(H116)),"")/$B116</f>
        <v>#VALUE!</v>
      </c>
      <c r="N116" s="1" t="str">
        <f t="shared" si="10"/>
        <v/>
      </c>
      <c r="O116" s="1" t="str">
        <f t="shared" si="11"/>
        <v/>
      </c>
      <c r="Q116" s="1" t="str">
        <f t="shared" si="12"/>
        <v/>
      </c>
      <c r="R116" s="1" t="str">
        <f t="shared" si="13"/>
        <v/>
      </c>
      <c r="T116" s="1" t="str">
        <f t="shared" si="14"/>
        <v/>
      </c>
      <c r="U116" s="1" t="str">
        <f t="shared" si="15"/>
        <v/>
      </c>
      <c r="W116" s="8" t="str">
        <f t="shared" si="16"/>
        <v/>
      </c>
      <c r="X116" s="8" t="str">
        <f t="shared" si="17"/>
        <v/>
      </c>
    </row>
    <row r="117" spans="1:24">
      <c r="A117" s="4" t="s">
        <v>174</v>
      </c>
      <c r="B117" s="4">
        <v>1</v>
      </c>
      <c r="C117" s="1" cm="1">
        <f t="array" ref="C117">_xll.H($A117,25)/$B117</f>
        <v>-2499.0610126953125</v>
      </c>
      <c r="D117" s="1" cm="1">
        <f t="array" ref="D117">_xll.S($A117,25)/$B117</f>
        <v>366.1</v>
      </c>
      <c r="E117" s="1" cm="1">
        <f t="array" ref="E117">_xll.CP($A117,25)/$B117</f>
        <v>315.0272874470657</v>
      </c>
      <c r="F117" s="8" cm="1">
        <f t="array" ref="F117">IF(_xll.DE(A117)&gt;0,_xll.MW(A117)/(602.2*_xll.DE(A117)),"")/$B117</f>
        <v>0.21516885426748164</v>
      </c>
      <c r="H117" s="4" t="s">
        <v>2072</v>
      </c>
      <c r="I117" s="1" t="e" cm="1">
        <f t="array" ref="I117">_xll.H($H117,25)/$B117</f>
        <v>#VALUE!</v>
      </c>
      <c r="J117" s="1" t="e" cm="1">
        <f t="array" ref="J117">_xll.S($H117,25)/$B117</f>
        <v>#VALUE!</v>
      </c>
      <c r="K117" s="1" t="e" cm="1">
        <f t="array" ref="K117">_xll.CP($H117,25)/$B117</f>
        <v>#VALUE!</v>
      </c>
      <c r="L117" s="8" t="e" cm="1">
        <f t="array" ref="L117">IF(_xll.DE(H117)&gt;0,_xll.MW(H117)/(602.2*_xll.DE(H117)),"")/$B117</f>
        <v>#VALUE!</v>
      </c>
      <c r="N117" s="1" t="str">
        <f t="shared" si="10"/>
        <v/>
      </c>
      <c r="O117" s="1" t="str">
        <f t="shared" si="11"/>
        <v/>
      </c>
      <c r="Q117" s="1" t="str">
        <f t="shared" si="12"/>
        <v/>
      </c>
      <c r="R117" s="1" t="str">
        <f t="shared" si="13"/>
        <v/>
      </c>
      <c r="T117" s="1" t="str">
        <f t="shared" si="14"/>
        <v/>
      </c>
      <c r="U117" s="1" t="str">
        <f t="shared" si="15"/>
        <v/>
      </c>
      <c r="W117" s="8" t="str">
        <f t="shared" si="16"/>
        <v/>
      </c>
      <c r="X117" s="8" t="str">
        <f t="shared" si="17"/>
        <v/>
      </c>
    </row>
    <row r="118" spans="1:24">
      <c r="A118" s="4" t="s">
        <v>102</v>
      </c>
      <c r="B118" s="4">
        <v>1</v>
      </c>
      <c r="C118" s="1" cm="1">
        <f t="array" ref="C118">_xll.H($A118,25)/$B118</f>
        <v>-2623.7990664062499</v>
      </c>
      <c r="D118" s="1" cm="1">
        <f t="array" ref="D118">_xll.S($A118,25)/$B118</f>
        <v>390.79818341064453</v>
      </c>
      <c r="E118" s="1" cm="1">
        <f t="array" ref="E118">_xll.CP($A118,25)/$B118</f>
        <v>0</v>
      </c>
      <c r="F118" s="8" cm="1">
        <f t="array" ref="F118">IF(_xll.DE(A118)&gt;0,_xll.MW(A118)/(602.2*_xll.DE(A118)),"")/$B118</f>
        <v>0.22939867054473392</v>
      </c>
      <c r="H118" s="4" t="s">
        <v>2073</v>
      </c>
      <c r="I118" s="1" t="e" cm="1">
        <f t="array" ref="I118">_xll.H($H118,25)/$B118</f>
        <v>#VALUE!</v>
      </c>
      <c r="J118" s="1" t="e" cm="1">
        <f t="array" ref="J118">_xll.S($H118,25)/$B118</f>
        <v>#VALUE!</v>
      </c>
      <c r="K118" s="1" t="e" cm="1">
        <f t="array" ref="K118">_xll.CP($H118,25)/$B118</f>
        <v>#VALUE!</v>
      </c>
      <c r="L118" s="8" t="e" cm="1">
        <f t="array" ref="L118">IF(_xll.DE(H118)&gt;0,_xll.MW(H118)/(602.2*_xll.DE(H118)),"")/$B118</f>
        <v>#VALUE!</v>
      </c>
      <c r="N118" s="1" t="str">
        <f t="shared" si="10"/>
        <v/>
      </c>
      <c r="O118" s="1" t="str">
        <f t="shared" si="11"/>
        <v/>
      </c>
      <c r="Q118" s="1" t="str">
        <f t="shared" si="12"/>
        <v/>
      </c>
      <c r="R118" s="1" t="str">
        <f t="shared" si="13"/>
        <v/>
      </c>
      <c r="T118" s="1" t="str">
        <f t="shared" si="14"/>
        <v/>
      </c>
      <c r="U118" s="1" t="str">
        <f t="shared" si="15"/>
        <v/>
      </c>
      <c r="W118" s="8" t="str">
        <f t="shared" si="16"/>
        <v/>
      </c>
      <c r="X118" s="8" t="str">
        <f t="shared" si="17"/>
        <v/>
      </c>
    </row>
    <row r="119" spans="1:24">
      <c r="A119" s="4" t="s">
        <v>398</v>
      </c>
      <c r="B119" s="4">
        <v>1</v>
      </c>
      <c r="C119" s="1" cm="1">
        <f t="array" ref="C119">_xll.H($A119,25)/$B119</f>
        <v>-2486.0000581054687</v>
      </c>
      <c r="D119" s="1" cm="1">
        <f t="array" ref="D119">_xll.S($A119,25)/$B119</f>
        <v>383.25439361572268</v>
      </c>
      <c r="E119" s="1" cm="1">
        <f t="array" ref="E119">_xll.CP($A119,25)/$B119</f>
        <v>341.41439361572264</v>
      </c>
      <c r="F119" s="8" cm="1">
        <f t="array" ref="F119">IF(_xll.DE(A119)&gt;0,_xll.MW(A119)/(602.2*_xll.DE(A119)),"")/$B119</f>
        <v>0.24989580136535527</v>
      </c>
      <c r="H119" s="4" t="s">
        <v>2161</v>
      </c>
      <c r="I119" s="1" t="e" cm="1">
        <f t="array" ref="I119">_xll.H($H119,25)/$B119</f>
        <v>#VALUE!</v>
      </c>
      <c r="J119" s="1" t="e" cm="1">
        <f t="array" ref="J119">_xll.S($H119,25)/$B119</f>
        <v>#VALUE!</v>
      </c>
      <c r="K119" s="1" t="e" cm="1">
        <f t="array" ref="K119">_xll.CP($H119,25)/$B119</f>
        <v>#VALUE!</v>
      </c>
      <c r="L119" s="8" t="e" cm="1">
        <f t="array" ref="L119">IF(_xll.DE(H119)&gt;0,_xll.MW(H119)/(602.2*_xll.DE(H119)),"")/$B119</f>
        <v>#VALUE!</v>
      </c>
      <c r="N119" s="1" t="str">
        <f t="shared" si="10"/>
        <v/>
      </c>
      <c r="O119" s="1" t="str">
        <f t="shared" si="11"/>
        <v/>
      </c>
      <c r="Q119" s="1" t="str">
        <f t="shared" si="12"/>
        <v/>
      </c>
      <c r="R119" s="1" t="str">
        <f t="shared" si="13"/>
        <v/>
      </c>
      <c r="T119" s="1" t="str">
        <f t="shared" si="14"/>
        <v/>
      </c>
      <c r="U119" s="1" t="str">
        <f t="shared" si="15"/>
        <v/>
      </c>
      <c r="W119" s="8" t="str">
        <f t="shared" si="16"/>
        <v/>
      </c>
      <c r="X119" s="8" t="str">
        <f t="shared" si="17"/>
        <v/>
      </c>
    </row>
    <row r="120" spans="1:24">
      <c r="A120" s="4" t="s">
        <v>101</v>
      </c>
      <c r="B120" s="4">
        <v>1</v>
      </c>
      <c r="C120" s="1" cm="1">
        <f t="array" ref="C120">_xll.H($A120,25)/$B120</f>
        <v>-2872.9998837890626</v>
      </c>
      <c r="D120" s="1" cm="1">
        <f t="array" ref="D120">_xll.S($A120,25)/$B120</f>
        <v>381.16242553710941</v>
      </c>
      <c r="E120" s="1" cm="1">
        <f t="array" ref="E120">_xll.CP($A120,25)/$B120</f>
        <v>361.079180847168</v>
      </c>
      <c r="F120" s="8" cm="1">
        <f t="array" ref="F120">IF(_xll.DE(A120)&gt;0,_xll.MW(A120)/(602.2*_xll.DE(A120)),"")/$B120</f>
        <v>0.25453635162547633</v>
      </c>
      <c r="H120" s="4" t="s">
        <v>2162</v>
      </c>
      <c r="I120" s="1" t="e" cm="1">
        <f t="array" ref="I120">_xll.H($H120,25)/$B120</f>
        <v>#VALUE!</v>
      </c>
      <c r="J120" s="1" t="e" cm="1">
        <f t="array" ref="J120">_xll.S($H120,25)/$B120</f>
        <v>#VALUE!</v>
      </c>
      <c r="K120" s="1" t="e" cm="1">
        <f t="array" ref="K120">_xll.CP($H120,25)/$B120</f>
        <v>#VALUE!</v>
      </c>
      <c r="L120" s="8" t="e" cm="1">
        <f t="array" ref="L120">IF(_xll.DE(H120)&gt;0,_xll.MW(H120)/(602.2*_xll.DE(H120)),"")/$B120</f>
        <v>#VALUE!</v>
      </c>
      <c r="N120" s="1" t="str">
        <f t="shared" si="10"/>
        <v/>
      </c>
      <c r="O120" s="1" t="str">
        <f t="shared" si="11"/>
        <v/>
      </c>
      <c r="Q120" s="1" t="str">
        <f t="shared" si="12"/>
        <v/>
      </c>
      <c r="R120" s="1" t="str">
        <f t="shared" si="13"/>
        <v/>
      </c>
      <c r="T120" s="1" t="str">
        <f t="shared" si="14"/>
        <v/>
      </c>
      <c r="U120" s="1" t="str">
        <f t="shared" si="15"/>
        <v/>
      </c>
      <c r="W120" s="8" t="str">
        <f t="shared" si="16"/>
        <v/>
      </c>
      <c r="X120" s="8" t="str">
        <f t="shared" si="17"/>
        <v/>
      </c>
    </row>
    <row r="121" spans="1:24">
      <c r="A121" s="4" t="s">
        <v>401</v>
      </c>
      <c r="B121" s="4">
        <v>1</v>
      </c>
      <c r="C121" s="1" cm="1">
        <f t="array" ref="C121">_xll.H($A121,25)/$B121</f>
        <v>-2863.4040595703127</v>
      </c>
      <c r="D121" s="1" cm="1">
        <f t="array" ref="D121">_xll.S($A121,25)/$B121</f>
        <v>391.99999169921875</v>
      </c>
      <c r="E121" s="1" cm="1">
        <f t="array" ref="E121">_xll.CP($A121,25)/$B121</f>
        <v>347.27199999999999</v>
      </c>
      <c r="F121" s="8" cm="1">
        <f t="array" ref="F121">IF(_xll.DE(A121)&gt;0,_xll.MW(A121)/(602.2*_xll.DE(A121)),"")/$B121</f>
        <v>0.25463610614066279</v>
      </c>
      <c r="H121" s="4" t="s">
        <v>2163</v>
      </c>
      <c r="I121" s="1" t="e" cm="1">
        <f t="array" ref="I121">_xll.H($H121,25)/$B121</f>
        <v>#VALUE!</v>
      </c>
      <c r="J121" s="1" t="e" cm="1">
        <f t="array" ref="J121">_xll.S($H121,25)/$B121</f>
        <v>#VALUE!</v>
      </c>
      <c r="K121" s="1" t="e" cm="1">
        <f t="array" ref="K121">_xll.CP($H121,25)/$B121</f>
        <v>#VALUE!</v>
      </c>
      <c r="L121" s="8" t="e" cm="1">
        <f t="array" ref="L121">IF(_xll.DE(H121)&gt;0,_xll.MW(H121)/(602.2*_xll.DE(H121)),"")/$B121</f>
        <v>#VALUE!</v>
      </c>
      <c r="N121" s="1" t="str">
        <f t="shared" si="10"/>
        <v/>
      </c>
      <c r="O121" s="1" t="str">
        <f t="shared" si="11"/>
        <v/>
      </c>
      <c r="Q121" s="1" t="str">
        <f t="shared" si="12"/>
        <v/>
      </c>
      <c r="R121" s="1" t="str">
        <f t="shared" si="13"/>
        <v/>
      </c>
      <c r="T121" s="1" t="str">
        <f t="shared" si="14"/>
        <v/>
      </c>
      <c r="U121" s="1" t="str">
        <f t="shared" si="15"/>
        <v/>
      </c>
      <c r="W121" s="8" t="str">
        <f t="shared" si="16"/>
        <v/>
      </c>
      <c r="X121" s="8" t="str">
        <f t="shared" si="17"/>
        <v/>
      </c>
    </row>
    <row r="122" spans="1:24">
      <c r="A122" s="4" t="s">
        <v>280</v>
      </c>
      <c r="B122" s="4">
        <v>1</v>
      </c>
      <c r="C122" s="1" cm="1">
        <f t="array" ref="C122">_xll.H($A122,25)/$B122</f>
        <v>-2863.0000625000002</v>
      </c>
      <c r="D122" s="1" cm="1">
        <f t="array" ref="D122">_xll.S($A122,25)/$B122</f>
        <v>384.928</v>
      </c>
      <c r="E122" s="1" cm="1">
        <f t="array" ref="E122">_xll.CP($A122,25)/$B122</f>
        <v>360.87</v>
      </c>
      <c r="F122" s="8" cm="1">
        <f t="array" ref="F122">IF(_xll.DE(A122)&gt;0,_xll.MW(A122)/(602.2*_xll.DE(A122)),"")/$B122</f>
        <v>0.25897267081313075</v>
      </c>
      <c r="H122" s="4" t="s">
        <v>2164</v>
      </c>
      <c r="I122" s="1" t="e" cm="1">
        <f t="array" ref="I122">_xll.H($H122,25)/$B122</f>
        <v>#VALUE!</v>
      </c>
      <c r="J122" s="1" t="e" cm="1">
        <f t="array" ref="J122">_xll.S($H122,25)/$B122</f>
        <v>#VALUE!</v>
      </c>
      <c r="K122" s="1" t="e" cm="1">
        <f t="array" ref="K122">_xll.CP($H122,25)/$B122</f>
        <v>#VALUE!</v>
      </c>
      <c r="L122" s="8" t="e" cm="1">
        <f t="array" ref="L122">IF(_xll.DE(H122)&gt;0,_xll.MW(H122)/(602.2*_xll.DE(H122)),"")/$B122</f>
        <v>#VALUE!</v>
      </c>
      <c r="N122" s="1" t="str">
        <f t="shared" si="10"/>
        <v/>
      </c>
      <c r="O122" s="1" t="str">
        <f t="shared" si="11"/>
        <v/>
      </c>
      <c r="Q122" s="1" t="str">
        <f t="shared" si="12"/>
        <v/>
      </c>
      <c r="R122" s="1" t="str">
        <f t="shared" si="13"/>
        <v/>
      </c>
      <c r="T122" s="1" t="str">
        <f t="shared" si="14"/>
        <v/>
      </c>
      <c r="U122" s="1" t="str">
        <f t="shared" si="15"/>
        <v/>
      </c>
      <c r="W122" s="8" t="str">
        <f t="shared" si="16"/>
        <v/>
      </c>
      <c r="X122" s="8" t="str">
        <f t="shared" si="17"/>
        <v/>
      </c>
    </row>
    <row r="123" spans="1:24">
      <c r="A123" s="1" t="s">
        <v>323</v>
      </c>
      <c r="B123" s="4">
        <v>1</v>
      </c>
      <c r="C123" s="1" cm="1">
        <f t="array" ref="C123">_xll.H($A123,25)/$B123</f>
        <v>-35.145598403930663</v>
      </c>
      <c r="D123" s="1" cm="1">
        <f t="array" ref="D123">_xll.S($A123,25)/$B123</f>
        <v>85.922621063232427</v>
      </c>
      <c r="E123" s="1" cm="1">
        <f t="array" ref="E123">_xll.CP($A123,25)/$B123</f>
        <v>51.843063503083648</v>
      </c>
      <c r="F123" s="8" cm="1">
        <f t="array" ref="F123">IF(_xll.DE(A123)&gt;0,_xll.MW(A123)/(602.2*_xll.DE(A123)),"")/$B123</f>
        <v>5.0783000034190701E-2</v>
      </c>
      <c r="H123" s="1" t="s">
        <v>2074</v>
      </c>
      <c r="I123" s="1" t="e" cm="1">
        <f t="array" ref="I123">_xll.H($H123,25)/$B123</f>
        <v>#VALUE!</v>
      </c>
      <c r="J123" s="1" t="e" cm="1">
        <f t="array" ref="J123">_xll.S($H123,25)/$B123</f>
        <v>#VALUE!</v>
      </c>
      <c r="K123" s="1" t="e" cm="1">
        <f t="array" ref="K123">_xll.CP($H123,25)/$B123</f>
        <v>#VALUE!</v>
      </c>
      <c r="L123" s="8" t="e" cm="1">
        <f t="array" ref="L123">IF(_xll.DE(H123)&gt;0,_xll.MW(H123)/(602.2*_xll.DE(H123)),"")/$B123</f>
        <v>#VALUE!</v>
      </c>
      <c r="N123" s="1" t="str">
        <f t="shared" si="10"/>
        <v/>
      </c>
      <c r="O123" s="1" t="str">
        <f t="shared" si="11"/>
        <v/>
      </c>
      <c r="Q123" s="1" t="str">
        <f t="shared" si="12"/>
        <v/>
      </c>
      <c r="R123" s="1" t="str">
        <f t="shared" si="13"/>
        <v/>
      </c>
      <c r="T123" s="1" t="str">
        <f t="shared" si="14"/>
        <v/>
      </c>
      <c r="U123" s="1" t="str">
        <f t="shared" si="15"/>
        <v/>
      </c>
      <c r="W123" s="8" t="str">
        <f t="shared" si="16"/>
        <v/>
      </c>
      <c r="X123" s="8" t="str">
        <f t="shared" si="17"/>
        <v/>
      </c>
    </row>
    <row r="124" spans="1:24">
      <c r="A124" s="4" t="s">
        <v>302</v>
      </c>
      <c r="B124" s="4">
        <v>1</v>
      </c>
      <c r="C124" s="1" cm="1">
        <f t="array" ref="C124">_xll.H($A124,25)/$B124</f>
        <v>-35.421742340087889</v>
      </c>
      <c r="D124" s="1" cm="1">
        <f t="array" ref="D124">_xll.S($A124,25)/$B124</f>
        <v>97.926522872924807</v>
      </c>
      <c r="E124" s="1" cm="1">
        <f t="array" ref="E124">_xll.CP($A124,25)/$B124</f>
        <v>55.286158893099973</v>
      </c>
      <c r="F124" s="8" cm="1">
        <f t="array" ref="F124">IF(_xll.DE(A124)&gt;0,_xll.MW(A124)/(602.2*_xll.DE(A124)),"")/$B124</f>
        <v>8.3212105777842688E-2</v>
      </c>
      <c r="H124" s="4" t="s">
        <v>2075</v>
      </c>
      <c r="I124" s="1" t="e" cm="1">
        <f t="array" ref="I124">_xll.H($H124,25)/$B124</f>
        <v>#VALUE!</v>
      </c>
      <c r="J124" s="1" t="e" cm="1">
        <f t="array" ref="J124">_xll.S($H124,25)/$B124</f>
        <v>#VALUE!</v>
      </c>
      <c r="K124" s="1" t="e" cm="1">
        <f t="array" ref="K124">_xll.CP($H124,25)/$B124</f>
        <v>#VALUE!</v>
      </c>
      <c r="L124" s="8" t="e" cm="1">
        <f t="array" ref="L124">IF(_xll.DE(H124)&gt;0,_xll.MW(H124)/(602.2*_xll.DE(H124)),"")/$B124</f>
        <v>#VALUE!</v>
      </c>
      <c r="N124" s="1" t="str">
        <f t="shared" si="10"/>
        <v/>
      </c>
      <c r="O124" s="1" t="str">
        <f t="shared" si="11"/>
        <v/>
      </c>
      <c r="Q124" s="1" t="str">
        <f t="shared" si="12"/>
        <v/>
      </c>
      <c r="R124" s="1" t="str">
        <f t="shared" si="13"/>
        <v/>
      </c>
      <c r="T124" s="1" t="str">
        <f t="shared" si="14"/>
        <v/>
      </c>
      <c r="U124" s="1" t="str">
        <f t="shared" si="15"/>
        <v/>
      </c>
      <c r="W124" s="8" t="str">
        <f t="shared" si="16"/>
        <v/>
      </c>
      <c r="X124" s="8" t="str">
        <f t="shared" si="17"/>
        <v/>
      </c>
    </row>
    <row r="125" spans="1:24">
      <c r="A125" s="1" t="s">
        <v>93</v>
      </c>
      <c r="B125" s="4">
        <v>1</v>
      </c>
      <c r="C125" s="1" cm="1">
        <f t="array" ref="C125">_xll.H($A125,25)/$B125</f>
        <v>117.57039361572267</v>
      </c>
      <c r="D125" s="1" cm="1">
        <f t="array" ref="D125">_xll.S($A125,25)/$B125</f>
        <v>151.87919680786135</v>
      </c>
      <c r="E125" s="1" cm="1">
        <f t="array" ref="E125">_xll.CP($A125,25)/$B125</f>
        <v>77.269233835868079</v>
      </c>
      <c r="F125" s="8" cm="1">
        <f t="array" ref="F125">IF(_xll.DE(A125)&gt;0,_xll.MW(A125)/(602.2*_xll.DE(A125)),"")/$B125</f>
        <v>0.11405724414312561</v>
      </c>
      <c r="H125" s="1" t="s">
        <v>2165</v>
      </c>
      <c r="I125" s="1" t="e" cm="1">
        <f t="array" ref="I125">_xll.H($H125,25)/$B125</f>
        <v>#VALUE!</v>
      </c>
      <c r="J125" s="1" t="e" cm="1">
        <f t="array" ref="J125">_xll.S($H125,25)/$B125</f>
        <v>#VALUE!</v>
      </c>
      <c r="K125" s="1" t="e" cm="1">
        <f t="array" ref="K125">_xll.CP($H125,25)/$B125</f>
        <v>#VALUE!</v>
      </c>
      <c r="L125" s="8" t="e" cm="1">
        <f t="array" ref="L125">IF(_xll.DE(H125)&gt;0,_xll.MW(H125)/(602.2*_xll.DE(H125)),"")/$B125</f>
        <v>#VALUE!</v>
      </c>
      <c r="N125" s="1" t="str">
        <f t="shared" si="10"/>
        <v/>
      </c>
      <c r="O125" s="1" t="str">
        <f t="shared" si="11"/>
        <v/>
      </c>
      <c r="Q125" s="1" t="str">
        <f t="shared" si="12"/>
        <v/>
      </c>
      <c r="R125" s="1" t="str">
        <f t="shared" si="13"/>
        <v/>
      </c>
      <c r="T125" s="1" t="str">
        <f t="shared" si="14"/>
        <v/>
      </c>
      <c r="U125" s="1" t="str">
        <f t="shared" si="15"/>
        <v/>
      </c>
      <c r="W125" s="8" t="str">
        <f t="shared" si="16"/>
        <v/>
      </c>
      <c r="X125" s="8" t="str">
        <f t="shared" si="17"/>
        <v/>
      </c>
    </row>
    <row r="126" spans="1:24">
      <c r="A126" s="4" t="s">
        <v>185</v>
      </c>
      <c r="B126" s="4">
        <v>1</v>
      </c>
      <c r="C126" s="1" cm="1">
        <f t="array" ref="C126">_xll.H($A126,25)/$B126</f>
        <v>-7253.3996630859374</v>
      </c>
      <c r="D126" s="1" cm="1">
        <f t="array" ref="D126">_xll.S($A126,25)/$B126</f>
        <v>1702.4999636230471</v>
      </c>
      <c r="E126" s="1" cm="1">
        <f t="array" ref="E126">_xll.CP($A126,25)/$B126</f>
        <v>-1834.1216948678482</v>
      </c>
      <c r="F126" s="8" t="e" cm="1">
        <f t="array" ref="F126">IF(_xll.DE(A126)&gt;0,_xll.MW(A126)/(602.2*_xll.DE(A126)),"")/$B126</f>
        <v>#VALUE!</v>
      </c>
      <c r="H126" s="4" t="s">
        <v>2166</v>
      </c>
      <c r="I126" s="1" t="e" cm="1">
        <f t="array" ref="I126">_xll.H($H126,25)/$B126</f>
        <v>#VALUE!</v>
      </c>
      <c r="J126" s="1" t="e" cm="1">
        <f t="array" ref="J126">_xll.S($H126,25)/$B126</f>
        <v>#VALUE!</v>
      </c>
      <c r="K126" s="1" t="e" cm="1">
        <f t="array" ref="K126">_xll.CP($H126,25)/$B126</f>
        <v>#VALUE!</v>
      </c>
      <c r="L126" s="8" t="e" cm="1">
        <f t="array" ref="L126">IF(_xll.DE(H126)&gt;0,_xll.MW(H126)/(602.2*_xll.DE(H126)),"")/$B126</f>
        <v>#VALUE!</v>
      </c>
      <c r="N126" s="1" t="str">
        <f t="shared" si="10"/>
        <v/>
      </c>
      <c r="O126" s="1" t="str">
        <f t="shared" si="11"/>
        <v/>
      </c>
      <c r="Q126" s="1" t="str">
        <f t="shared" si="12"/>
        <v/>
      </c>
      <c r="R126" s="1" t="str">
        <f t="shared" si="13"/>
        <v/>
      </c>
      <c r="T126" s="1" t="str">
        <f t="shared" si="14"/>
        <v/>
      </c>
      <c r="U126" s="1" t="str">
        <f t="shared" si="15"/>
        <v/>
      </c>
      <c r="W126" s="8" t="str">
        <f t="shared" si="16"/>
        <v/>
      </c>
      <c r="X126" s="8" t="str">
        <f t="shared" si="17"/>
        <v/>
      </c>
    </row>
    <row r="127" spans="1:24">
      <c r="A127" s="4" t="s">
        <v>11</v>
      </c>
      <c r="B127" s="4">
        <v>1</v>
      </c>
      <c r="C127" s="1" cm="1">
        <f t="array" ref="C127">_xll.H($A127,25)/$B127</f>
        <v>-263.99990744018555</v>
      </c>
      <c r="D127" s="1" cm="1">
        <f t="array" ref="D127">_xll.S($A127,25)/$B127</f>
        <v>60.944147926330572</v>
      </c>
      <c r="E127" s="1" cm="1">
        <f t="array" ref="E127">_xll.CP($A127,25)/$B127</f>
        <v>47.258424158578492</v>
      </c>
      <c r="F127" s="8" t="e" cm="1">
        <f t="array" ref="F127">IF(_xll.DE(A127)&gt;0,_xll.MW(A127)/(602.2*_xll.DE(A127)),"")/$B127</f>
        <v>#VALUE!</v>
      </c>
      <c r="H127" s="4" t="s">
        <v>2167</v>
      </c>
      <c r="I127" s="1" t="e" cm="1">
        <f t="array" ref="I127">_xll.H($H127,25)/$B127</f>
        <v>#VALUE!</v>
      </c>
      <c r="J127" s="1" t="e" cm="1">
        <f t="array" ref="J127">_xll.S($H127,25)/$B127</f>
        <v>#VALUE!</v>
      </c>
      <c r="K127" s="1" t="e" cm="1">
        <f t="array" ref="K127">_xll.CP($H127,25)/$B127</f>
        <v>#VALUE!</v>
      </c>
      <c r="L127" s="8" t="e" cm="1">
        <f t="array" ref="L127">IF(_xll.DE(H127)&gt;0,_xll.MW(H127)/(602.2*_xll.DE(H127)),"")/$B127</f>
        <v>#VALUE!</v>
      </c>
      <c r="N127" s="1" t="str">
        <f t="shared" ref="N127:N190" si="18">IF(AND(ISNUMBER(D127),ISNUMBER(J127)),D127,"")</f>
        <v/>
      </c>
      <c r="O127" s="1" t="str">
        <f t="shared" ref="O127:O190" si="19">IF(AND(ISNUMBER(D127),ISNUMBER(J127)),J127,"")</f>
        <v/>
      </c>
      <c r="Q127" s="1" t="str">
        <f t="shared" ref="Q127:Q190" si="20">IF(AND(ISNUMBER(C127),ISNUMBER(I127)),C127,"")</f>
        <v/>
      </c>
      <c r="R127" s="1" t="str">
        <f t="shared" ref="R127:R190" si="21">IF(AND(ISNUMBER(C127),ISNUMBER(I127)),I127,"")</f>
        <v/>
      </c>
      <c r="T127" s="1" t="str">
        <f t="shared" si="14"/>
        <v/>
      </c>
      <c r="U127" s="1" t="str">
        <f t="shared" si="15"/>
        <v/>
      </c>
      <c r="W127" s="8" t="str">
        <f t="shared" si="16"/>
        <v/>
      </c>
      <c r="X127" s="8" t="str">
        <f t="shared" si="17"/>
        <v/>
      </c>
    </row>
    <row r="128" spans="1:24">
      <c r="A128" s="4" t="s">
        <v>43</v>
      </c>
      <c r="B128" s="4">
        <v>1</v>
      </c>
      <c r="C128" s="1" cm="1">
        <f t="array" ref="C128">_xll.H($A128,25)/$B128</f>
        <v>-435.13600000000002</v>
      </c>
      <c r="D128" s="1" cm="1">
        <f t="array" ref="D128">_xll.S($A128,25)/$B128</f>
        <v>112.968</v>
      </c>
      <c r="E128" s="1" cm="1">
        <f t="array" ref="E128">_xll.CP($A128,25)/$B128</f>
        <v>49.371200798034671</v>
      </c>
      <c r="F128" s="8" t="e" cm="1">
        <f t="array" ref="F128">IF(_xll.DE(A128)&gt;0,_xll.MW(A128)/(602.2*_xll.DE(A128)),"")/$B128</f>
        <v>#VALUE!</v>
      </c>
      <c r="H128" s="4" t="s">
        <v>2168</v>
      </c>
      <c r="I128" s="1" cm="1">
        <f t="array" ref="I128">_xll.H($H128,25)/$B128</f>
        <v>-405.84800000000001</v>
      </c>
      <c r="J128" s="1" cm="1">
        <f t="array" ref="J128">_xll.S($H128,25)/$B128</f>
        <v>108.78400000000001</v>
      </c>
      <c r="K128" s="1" cm="1">
        <f t="array" ref="K128">_xll.CP($H128,25)/$B128</f>
        <v>0</v>
      </c>
      <c r="L128" s="8" t="e" cm="1">
        <f t="array" ref="L128">IF(_xll.DE(H128)&gt;0,_xll.MW(H128)/(602.2*_xll.DE(H128)),"")/$B128</f>
        <v>#VALUE!</v>
      </c>
      <c r="N128" s="1">
        <f t="shared" si="18"/>
        <v>112.968</v>
      </c>
      <c r="O128" s="1">
        <f t="shared" si="19"/>
        <v>108.78400000000001</v>
      </c>
      <c r="Q128" s="1">
        <f t="shared" si="20"/>
        <v>-435.13600000000002</v>
      </c>
      <c r="R128" s="1">
        <f t="shared" si="21"/>
        <v>-405.84800000000001</v>
      </c>
      <c r="T128" s="1">
        <f t="shared" ref="T128:T191" si="22">IF(AND(ISNUMBER(E128),ISNUMBER(K128)),E128,"")</f>
        <v>49.371200798034671</v>
      </c>
      <c r="U128" s="1">
        <f t="shared" ref="U128:U191" si="23">IF(AND(ISNUMBER(E128),ISNUMBER(K128)),K128,"")</f>
        <v>0</v>
      </c>
      <c r="W128" s="8" t="str">
        <f t="shared" si="16"/>
        <v/>
      </c>
      <c r="X128" s="8" t="str">
        <f t="shared" si="17"/>
        <v/>
      </c>
    </row>
    <row r="129" spans="1:24">
      <c r="A129" s="4" t="s">
        <v>48</v>
      </c>
      <c r="B129" s="4">
        <v>1</v>
      </c>
      <c r="C129" s="1" cm="1">
        <f t="array" ref="C129">_xll.H($A129,25)/$B129</f>
        <v>-221.75200000000001</v>
      </c>
      <c r="D129" s="1" cm="1">
        <f t="array" ref="D129">_xll.S($A129,25)/$B129</f>
        <v>72.383188827514658</v>
      </c>
      <c r="E129" s="1" cm="1">
        <f t="array" ref="E129">_xll.CP($A129,25)/$B129</f>
        <v>50.731000000000002</v>
      </c>
      <c r="F129" s="8" t="e" cm="1">
        <f t="array" ref="F129">IF(_xll.DE(A129)&gt;0,_xll.MW(A129)/(602.2*_xll.DE(A129)),"")/$B129</f>
        <v>#VALUE!</v>
      </c>
      <c r="H129" s="4" t="s">
        <v>2076</v>
      </c>
      <c r="I129" s="1" t="e" cm="1">
        <f t="array" ref="I129">_xll.H($H129,25)/$B129</f>
        <v>#VALUE!</v>
      </c>
      <c r="J129" s="1" t="e" cm="1">
        <f t="array" ref="J129">_xll.S($H129,25)/$B129</f>
        <v>#VALUE!</v>
      </c>
      <c r="K129" s="1" t="e" cm="1">
        <f t="array" ref="K129">_xll.CP($H129,25)/$B129</f>
        <v>#VALUE!</v>
      </c>
      <c r="L129" s="8" t="e" cm="1">
        <f t="array" ref="L129">IF(_xll.DE(H129)&gt;0,_xll.MW(H129)/(602.2*_xll.DE(H129)),"")/$B129</f>
        <v>#VALUE!</v>
      </c>
      <c r="N129" s="1" t="str">
        <f t="shared" si="18"/>
        <v/>
      </c>
      <c r="O129" s="1" t="str">
        <f t="shared" si="19"/>
        <v/>
      </c>
      <c r="Q129" s="1" t="str">
        <f t="shared" si="20"/>
        <v/>
      </c>
      <c r="R129" s="1" t="str">
        <f t="shared" si="21"/>
        <v/>
      </c>
      <c r="T129" s="1" t="str">
        <f t="shared" si="22"/>
        <v/>
      </c>
      <c r="U129" s="1" t="str">
        <f t="shared" si="23"/>
        <v/>
      </c>
      <c r="W129" s="8" t="str">
        <f t="shared" si="16"/>
        <v/>
      </c>
      <c r="X129" s="8" t="str">
        <f t="shared" si="17"/>
        <v/>
      </c>
    </row>
    <row r="130" spans="1:24">
      <c r="A130" s="4" t="s">
        <v>50</v>
      </c>
      <c r="B130" s="4">
        <v>1</v>
      </c>
      <c r="C130" s="1" cm="1">
        <f t="array" ref="C130">_xll.H($A130,25)/$B130</f>
        <v>-81.600010421752927</v>
      </c>
      <c r="D130" s="1" cm="1">
        <f t="array" ref="D130">_xll.S($A130,25)/$B130</f>
        <v>92.048000000000002</v>
      </c>
      <c r="E130" s="1" cm="1">
        <f t="array" ref="E130">_xll.CP($A130,25)/$B130</f>
        <v>51.190489512038042</v>
      </c>
      <c r="F130" s="8" t="e" cm="1">
        <f t="array" ref="F130">IF(_xll.DE(A130)&gt;0,_xll.MW(A130)/(602.2*_xll.DE(A130)),"")/$B130</f>
        <v>#VALUE!</v>
      </c>
      <c r="H130" s="4" t="s">
        <v>2169</v>
      </c>
      <c r="I130" s="1" t="e" cm="1">
        <f t="array" ref="I130">_xll.H($H130,25)/$B130</f>
        <v>#VALUE!</v>
      </c>
      <c r="J130" s="1" t="e" cm="1">
        <f t="array" ref="J130">_xll.S($H130,25)/$B130</f>
        <v>#VALUE!</v>
      </c>
      <c r="K130" s="1" t="e" cm="1">
        <f t="array" ref="K130">_xll.CP($H130,25)/$B130</f>
        <v>#VALUE!</v>
      </c>
      <c r="L130" s="8" t="e" cm="1">
        <f t="array" ref="L130">IF(_xll.DE(H130)&gt;0,_xll.MW(H130)/(602.2*_xll.DE(H130)),"")/$B130</f>
        <v>#VALUE!</v>
      </c>
      <c r="N130" s="1" t="str">
        <f t="shared" si="18"/>
        <v/>
      </c>
      <c r="O130" s="1" t="str">
        <f t="shared" si="19"/>
        <v/>
      </c>
      <c r="Q130" s="1" t="str">
        <f t="shared" si="20"/>
        <v/>
      </c>
      <c r="R130" s="1" t="str">
        <f t="shared" si="21"/>
        <v/>
      </c>
      <c r="T130" s="1" t="str">
        <f t="shared" si="22"/>
        <v/>
      </c>
      <c r="U130" s="1" t="str">
        <f t="shared" si="23"/>
        <v/>
      </c>
      <c r="W130" s="8" t="str">
        <f t="shared" si="16"/>
        <v/>
      </c>
      <c r="X130" s="8" t="str">
        <f t="shared" si="17"/>
        <v/>
      </c>
    </row>
    <row r="131" spans="1:24">
      <c r="A131" s="4" t="s">
        <v>18</v>
      </c>
      <c r="B131" s="4">
        <v>1</v>
      </c>
      <c r="C131" s="1" cm="1">
        <f t="array" ref="C131">_xll.H($A131,25)/$B131</f>
        <v>-56.499980644226078</v>
      </c>
      <c r="D131" s="1" cm="1">
        <f t="array" ref="D131">_xll.S($A131,25)/$B131</f>
        <v>221.79799871826174</v>
      </c>
      <c r="E131" s="1" cm="1">
        <f t="array" ref="E131">_xll.CP($A131,25)/$B131</f>
        <v>51.190489512038042</v>
      </c>
      <c r="F131" s="8" t="e" cm="1">
        <f t="array" ref="F131">IF(_xll.DE(A131)&gt;0,_xll.MW(A131)/(602.2*_xll.DE(A131)),"")/$B131</f>
        <v>#VALUE!</v>
      </c>
      <c r="H131" s="4" t="s">
        <v>2170</v>
      </c>
      <c r="I131" s="1" t="e" cm="1">
        <f t="array" ref="I131">_xll.H($H131,25)/$B131</f>
        <v>#VALUE!</v>
      </c>
      <c r="J131" s="1" t="e" cm="1">
        <f t="array" ref="J131">_xll.S($H131,25)/$B131</f>
        <v>#VALUE!</v>
      </c>
      <c r="K131" s="1" t="e" cm="1">
        <f t="array" ref="K131">_xll.CP($H131,25)/$B131</f>
        <v>#VALUE!</v>
      </c>
      <c r="L131" s="8" t="e" cm="1">
        <f t="array" ref="L131">IF(_xll.DE(H131)&gt;0,_xll.MW(H131)/(602.2*_xll.DE(H131)),"")/$B131</f>
        <v>#VALUE!</v>
      </c>
      <c r="N131" s="1" t="str">
        <f t="shared" si="18"/>
        <v/>
      </c>
      <c r="O131" s="1" t="str">
        <f t="shared" si="19"/>
        <v/>
      </c>
      <c r="Q131" s="1" t="str">
        <f t="shared" si="20"/>
        <v/>
      </c>
      <c r="R131" s="1" t="str">
        <f t="shared" si="21"/>
        <v/>
      </c>
      <c r="T131" s="1" t="str">
        <f t="shared" si="22"/>
        <v/>
      </c>
      <c r="U131" s="1" t="str">
        <f t="shared" si="23"/>
        <v/>
      </c>
      <c r="W131" s="8" t="str">
        <f t="shared" si="16"/>
        <v/>
      </c>
      <c r="X131" s="8" t="str">
        <f t="shared" si="17"/>
        <v/>
      </c>
    </row>
    <row r="132" spans="1:24">
      <c r="A132" s="4" t="s">
        <v>342</v>
      </c>
      <c r="B132" s="4">
        <v>1</v>
      </c>
      <c r="C132" s="1" cm="1">
        <f t="array" ref="C132">_xll.H($A132,25)/$B132</f>
        <v>-127.61200000000001</v>
      </c>
      <c r="D132" s="1" cm="1">
        <f t="array" ref="D132">_xll.S($A132,25)/$B132</f>
        <v>92.885002700805657</v>
      </c>
      <c r="E132" s="1" cm="1">
        <f t="array" ref="E132">_xll.CP($A132,25)/$B132</f>
        <v>52.261123996614629</v>
      </c>
      <c r="F132" s="8" t="e" cm="1">
        <f t="array" ref="F132">IF(_xll.DE(A132)&gt;0,_xll.MW(A132)/(602.2*_xll.DE(A132)),"")/$B132</f>
        <v>#VALUE!</v>
      </c>
      <c r="H132" s="4" t="s">
        <v>1729</v>
      </c>
      <c r="I132" s="1" t="e" cm="1">
        <f t="array" ref="I132">_xll.H($H132,25)/$B132</f>
        <v>#VALUE!</v>
      </c>
      <c r="J132" s="1" t="e" cm="1">
        <f t="array" ref="J132">_xll.S($H132,25)/$B132</f>
        <v>#VALUE!</v>
      </c>
      <c r="K132" s="1" t="e" cm="1">
        <f t="array" ref="K132">_xll.CP($H132,25)/$B132</f>
        <v>#VALUE!</v>
      </c>
      <c r="L132" s="8" t="e" cm="1">
        <f t="array" ref="L132">IF(_xll.DE(H132)&gt;0,_xll.MW(H132)/(602.2*_xll.DE(H132)),"")/$B132</f>
        <v>#VALUE!</v>
      </c>
      <c r="N132" s="1" t="str">
        <f t="shared" si="18"/>
        <v/>
      </c>
      <c r="O132" s="1" t="str">
        <f t="shared" si="19"/>
        <v/>
      </c>
      <c r="Q132" s="1" t="str">
        <f t="shared" si="20"/>
        <v/>
      </c>
      <c r="R132" s="1" t="str">
        <f t="shared" si="21"/>
        <v/>
      </c>
      <c r="T132" s="1" t="str">
        <f t="shared" si="22"/>
        <v/>
      </c>
      <c r="U132" s="1" t="str">
        <f t="shared" si="23"/>
        <v/>
      </c>
      <c r="W132" s="8" t="str">
        <f t="shared" si="16"/>
        <v/>
      </c>
      <c r="X132" s="8" t="str">
        <f t="shared" si="17"/>
        <v/>
      </c>
    </row>
    <row r="133" spans="1:24">
      <c r="A133" s="4" t="s">
        <v>16</v>
      </c>
      <c r="B133" s="4">
        <v>1</v>
      </c>
      <c r="C133" s="1" cm="1">
        <f t="array" ref="C133">_xll.H($A133,25)/$B133</f>
        <v>-83.68</v>
      </c>
      <c r="D133" s="1" cm="1">
        <f t="array" ref="D133">_xll.S($A133,25)/$B133</f>
        <v>83.68</v>
      </c>
      <c r="E133" s="1" cm="1">
        <f t="array" ref="E133">_xll.CP($A133,25)/$B133</f>
        <v>52.695178001965331</v>
      </c>
      <c r="F133" s="8" t="e" cm="1">
        <f t="array" ref="F133">IF(_xll.DE(A133)&gt;0,_xll.MW(A133)/(602.2*_xll.DE(A133)),"")/$B133</f>
        <v>#VALUE!</v>
      </c>
      <c r="H133" s="4" t="s">
        <v>2171</v>
      </c>
      <c r="I133" s="1" t="e" cm="1">
        <f t="array" ref="I133">_xll.H($H133,25)/$B133</f>
        <v>#VALUE!</v>
      </c>
      <c r="J133" s="1" t="e" cm="1">
        <f t="array" ref="J133">_xll.S($H133,25)/$B133</f>
        <v>#VALUE!</v>
      </c>
      <c r="K133" s="1" t="e" cm="1">
        <f t="array" ref="K133">_xll.CP($H133,25)/$B133</f>
        <v>#VALUE!</v>
      </c>
      <c r="L133" s="8" t="e" cm="1">
        <f t="array" ref="L133">IF(_xll.DE(H133)&gt;0,_xll.MW(H133)/(602.2*_xll.DE(H133)),"")/$B133</f>
        <v>#VALUE!</v>
      </c>
      <c r="N133" s="1" t="str">
        <f t="shared" si="18"/>
        <v/>
      </c>
      <c r="O133" s="1" t="str">
        <f t="shared" si="19"/>
        <v/>
      </c>
      <c r="Q133" s="1" t="str">
        <f t="shared" si="20"/>
        <v/>
      </c>
      <c r="R133" s="1" t="str">
        <f t="shared" si="21"/>
        <v/>
      </c>
      <c r="T133" s="1" t="str">
        <f t="shared" si="22"/>
        <v/>
      </c>
      <c r="U133" s="1" t="str">
        <f t="shared" si="23"/>
        <v/>
      </c>
      <c r="W133" s="8" t="str">
        <f t="shared" si="16"/>
        <v/>
      </c>
      <c r="X133" s="8" t="str">
        <f t="shared" si="17"/>
        <v/>
      </c>
    </row>
    <row r="134" spans="1:24">
      <c r="A134" s="4" t="s">
        <v>340</v>
      </c>
      <c r="B134" s="4">
        <v>1</v>
      </c>
      <c r="C134" s="1" cm="1">
        <f t="array" ref="C134">_xll.H($A134,25)/$B134</f>
        <v>-793.28636169433594</v>
      </c>
      <c r="D134" s="1" cm="1">
        <f t="array" ref="D134">_xll.S($A134,25)/$B134</f>
        <v>54.392000000000003</v>
      </c>
      <c r="E134" s="1" cm="1">
        <f t="array" ref="E134">_xll.CP($A134,25)/$B134</f>
        <v>56.902658034986267</v>
      </c>
      <c r="F134" s="8" t="e" cm="1">
        <f t="array" ref="F134">IF(_xll.DE(A134)&gt;0,_xll.MW(A134)/(602.2*_xll.DE(A134)),"")/$B134</f>
        <v>#VALUE!</v>
      </c>
      <c r="H134" s="4" t="s">
        <v>2172</v>
      </c>
      <c r="I134" s="1" t="e" cm="1">
        <f t="array" ref="I134">_xll.H($H134,25)/$B134</f>
        <v>#VALUE!</v>
      </c>
      <c r="J134" s="1" t="e" cm="1">
        <f t="array" ref="J134">_xll.S($H134,25)/$B134</f>
        <v>#VALUE!</v>
      </c>
      <c r="K134" s="1" t="e" cm="1">
        <f t="array" ref="K134">_xll.CP($H134,25)/$B134</f>
        <v>#VALUE!</v>
      </c>
      <c r="L134" s="8" t="e" cm="1">
        <f t="array" ref="L134">IF(_xll.DE(H134)&gt;0,_xll.MW(H134)/(602.2*_xll.DE(H134)),"")/$B134</f>
        <v>#VALUE!</v>
      </c>
      <c r="N134" s="1" t="str">
        <f t="shared" si="18"/>
        <v/>
      </c>
      <c r="O134" s="1" t="str">
        <f t="shared" si="19"/>
        <v/>
      </c>
      <c r="Q134" s="1" t="str">
        <f t="shared" si="20"/>
        <v/>
      </c>
      <c r="R134" s="1" t="str">
        <f t="shared" si="21"/>
        <v/>
      </c>
      <c r="T134" s="1" t="str">
        <f t="shared" si="22"/>
        <v/>
      </c>
      <c r="U134" s="1" t="str">
        <f t="shared" si="23"/>
        <v/>
      </c>
      <c r="W134" s="8" t="str">
        <f t="shared" si="16"/>
        <v/>
      </c>
      <c r="X134" s="8" t="str">
        <f t="shared" si="17"/>
        <v/>
      </c>
    </row>
    <row r="135" spans="1:24">
      <c r="A135" s="4" t="s">
        <v>421</v>
      </c>
      <c r="B135" s="4">
        <v>1</v>
      </c>
      <c r="C135" s="1" cm="1">
        <f t="array" ref="C135">_xll.H($A135,25)/$B135</f>
        <v>-765.67200000000003</v>
      </c>
      <c r="D135" s="1" cm="1">
        <f t="array" ref="D135">_xll.S($A135,25)/$B135</f>
        <v>73.22</v>
      </c>
      <c r="E135" s="1" cm="1">
        <f t="array" ref="E135">_xll.CP($A135,25)/$B135</f>
        <v>64.932571382372458</v>
      </c>
      <c r="F135" s="8" t="e" cm="1">
        <f t="array" ref="F135">IF(_xll.DE(A135)&gt;0,_xll.MW(A135)/(602.2*_xll.DE(A135)),"")/$B135</f>
        <v>#VALUE!</v>
      </c>
      <c r="H135" s="4" t="s">
        <v>2173</v>
      </c>
      <c r="I135" s="1" t="e" cm="1">
        <f t="array" ref="I135">_xll.H($H135,25)/$B135</f>
        <v>#VALUE!</v>
      </c>
      <c r="J135" s="1" t="e" cm="1">
        <f t="array" ref="J135">_xll.S($H135,25)/$B135</f>
        <v>#VALUE!</v>
      </c>
      <c r="K135" s="1" t="e" cm="1">
        <f t="array" ref="K135">_xll.CP($H135,25)/$B135</f>
        <v>#VALUE!</v>
      </c>
      <c r="L135" s="8" t="e" cm="1">
        <f t="array" ref="L135">IF(_xll.DE(H135)&gt;0,_xll.MW(H135)/(602.2*_xll.DE(H135)),"")/$B135</f>
        <v>#VALUE!</v>
      </c>
      <c r="N135" s="1" t="str">
        <f t="shared" si="18"/>
        <v/>
      </c>
      <c r="O135" s="1" t="str">
        <f t="shared" si="19"/>
        <v/>
      </c>
      <c r="Q135" s="1" t="str">
        <f t="shared" si="20"/>
        <v/>
      </c>
      <c r="R135" s="1" t="str">
        <f t="shared" si="21"/>
        <v/>
      </c>
      <c r="T135" s="1" t="str">
        <f t="shared" si="22"/>
        <v/>
      </c>
      <c r="U135" s="1" t="str">
        <f t="shared" si="23"/>
        <v/>
      </c>
      <c r="W135" s="8" t="str">
        <f t="shared" si="16"/>
        <v/>
      </c>
      <c r="X135" s="8" t="str">
        <f t="shared" si="17"/>
        <v/>
      </c>
    </row>
    <row r="136" spans="1:24">
      <c r="A136" s="4" t="s">
        <v>212</v>
      </c>
      <c r="B136" s="4">
        <v>1</v>
      </c>
      <c r="C136" s="1" cm="1">
        <f t="array" ref="C136">_xll.H($A136,25)/$B136</f>
        <v>-558.99998229980474</v>
      </c>
      <c r="D136" s="1" cm="1">
        <f t="array" ref="D136">_xll.S($A136,25)/$B136</f>
        <v>96.500003982543944</v>
      </c>
      <c r="E136" s="1" cm="1">
        <f t="array" ref="E136">_xll.CP($A136,25)/$B136</f>
        <v>68.216995232750165</v>
      </c>
      <c r="F136" s="8" t="e" cm="1">
        <f t="array" ref="F136">IF(_xll.DE(A136)&gt;0,_xll.MW(A136)/(602.2*_xll.DE(A136)),"")/$B136</f>
        <v>#VALUE!</v>
      </c>
      <c r="H136" s="4" t="s">
        <v>2174</v>
      </c>
      <c r="I136" s="1" t="e" cm="1">
        <f t="array" ref="I136">_xll.H($H136,25)/$B136</f>
        <v>#VALUE!</v>
      </c>
      <c r="J136" s="1" t="e" cm="1">
        <f t="array" ref="J136">_xll.S($H136,25)/$B136</f>
        <v>#VALUE!</v>
      </c>
      <c r="K136" s="1" t="e" cm="1">
        <f t="array" ref="K136">_xll.CP($H136,25)/$B136</f>
        <v>#VALUE!</v>
      </c>
      <c r="L136" s="8" t="e" cm="1">
        <f t="array" ref="L136">IF(_xll.DE(H136)&gt;0,_xll.MW(H136)/(602.2*_xll.DE(H136)),"")/$B136</f>
        <v>#VALUE!</v>
      </c>
      <c r="N136" s="1" t="str">
        <f t="shared" si="18"/>
        <v/>
      </c>
      <c r="O136" s="1" t="str">
        <f t="shared" si="19"/>
        <v/>
      </c>
      <c r="Q136" s="1" t="str">
        <f t="shared" si="20"/>
        <v/>
      </c>
      <c r="R136" s="1" t="str">
        <f t="shared" si="21"/>
        <v/>
      </c>
      <c r="T136" s="1" t="str">
        <f t="shared" si="22"/>
        <v/>
      </c>
      <c r="U136" s="1" t="str">
        <f t="shared" si="23"/>
        <v/>
      </c>
      <c r="W136" s="8" t="str">
        <f t="shared" si="16"/>
        <v/>
      </c>
      <c r="X136" s="8" t="str">
        <f t="shared" si="17"/>
        <v/>
      </c>
    </row>
    <row r="137" spans="1:24">
      <c r="A137" s="4" t="s">
        <v>58</v>
      </c>
      <c r="B137" s="4">
        <v>1</v>
      </c>
      <c r="C137" s="1" cm="1">
        <f t="array" ref="C137">_xll.H($A137,25)/$B137</f>
        <v>-981.40005126953133</v>
      </c>
      <c r="D137" s="1" cm="1">
        <f t="array" ref="D137">_xll.S($A137,25)/$B137</f>
        <v>95.395204788208005</v>
      </c>
      <c r="E137" s="1" cm="1">
        <f t="array" ref="E137">_xll.CP($A137,25)/$B137</f>
        <v>68.351039028873444</v>
      </c>
      <c r="F137" s="8" t="e" cm="1">
        <f t="array" ref="F137">IF(_xll.DE(A137)&gt;0,_xll.MW(A137)/(602.2*_xll.DE(A137)),"")/$B137</f>
        <v>#VALUE!</v>
      </c>
      <c r="H137" s="4" t="s">
        <v>2175</v>
      </c>
      <c r="I137" s="1" t="e" cm="1">
        <f t="array" ref="I137">_xll.H($H137,25)/$B137</f>
        <v>#VALUE!</v>
      </c>
      <c r="J137" s="1" t="e" cm="1">
        <f t="array" ref="J137">_xll.S($H137,25)/$B137</f>
        <v>#VALUE!</v>
      </c>
      <c r="K137" s="1" t="e" cm="1">
        <f t="array" ref="K137">_xll.CP($H137,25)/$B137</f>
        <v>#VALUE!</v>
      </c>
      <c r="L137" s="8" t="e" cm="1">
        <f t="array" ref="L137">IF(_xll.DE(H137)&gt;0,_xll.MW(H137)/(602.2*_xll.DE(H137)),"")/$B137</f>
        <v>#VALUE!</v>
      </c>
      <c r="N137" s="1" t="str">
        <f t="shared" si="18"/>
        <v/>
      </c>
      <c r="O137" s="1" t="str">
        <f t="shared" si="19"/>
        <v/>
      </c>
      <c r="Q137" s="1" t="str">
        <f t="shared" si="20"/>
        <v/>
      </c>
      <c r="R137" s="1" t="str">
        <f t="shared" si="21"/>
        <v/>
      </c>
      <c r="T137" s="1" t="str">
        <f t="shared" si="22"/>
        <v/>
      </c>
      <c r="U137" s="1" t="str">
        <f t="shared" si="23"/>
        <v/>
      </c>
      <c r="W137" s="8" t="str">
        <f t="shared" si="16"/>
        <v/>
      </c>
      <c r="X137" s="8" t="str">
        <f t="shared" si="17"/>
        <v/>
      </c>
    </row>
    <row r="138" spans="1:24">
      <c r="A138" s="4" t="s">
        <v>41</v>
      </c>
      <c r="B138" s="4">
        <v>1</v>
      </c>
      <c r="C138" s="1" cm="1">
        <f t="array" ref="C138">_xll.H($A138,25)/$B138</f>
        <v>-1018.7999779052735</v>
      </c>
      <c r="D138" s="1" cm="1">
        <f t="array" ref="D138">_xll.S($A138,25)/$B138</f>
        <v>82.843196807861332</v>
      </c>
      <c r="E138" s="1" cm="1">
        <f t="array" ref="E138">_xll.CP($A138,25)/$B138</f>
        <v>68.978014841283326</v>
      </c>
      <c r="F138" s="8" t="e" cm="1">
        <f t="array" ref="F138">IF(_xll.DE(A138)&gt;0,_xll.MW(A138)/(602.2*_xll.DE(A138)),"")/$B138</f>
        <v>#VALUE!</v>
      </c>
      <c r="H138" s="4" t="s">
        <v>2176</v>
      </c>
      <c r="I138" s="1" t="e" cm="1">
        <f t="array" ref="I138">_xll.H($H138,25)/$B138</f>
        <v>#VALUE!</v>
      </c>
      <c r="J138" s="1" t="e" cm="1">
        <f t="array" ref="J138">_xll.S($H138,25)/$B138</f>
        <v>#VALUE!</v>
      </c>
      <c r="K138" s="1" t="e" cm="1">
        <f t="array" ref="K138">_xll.CP($H138,25)/$B138</f>
        <v>#VALUE!</v>
      </c>
      <c r="L138" s="8" t="e" cm="1">
        <f t="array" ref="L138">IF(_xll.DE(H138)&gt;0,_xll.MW(H138)/(602.2*_xll.DE(H138)),"")/$B138</f>
        <v>#VALUE!</v>
      </c>
      <c r="N138" s="1" t="str">
        <f t="shared" si="18"/>
        <v/>
      </c>
      <c r="O138" s="1" t="str">
        <f t="shared" si="19"/>
        <v/>
      </c>
      <c r="Q138" s="1" t="str">
        <f t="shared" si="20"/>
        <v/>
      </c>
      <c r="R138" s="1" t="str">
        <f t="shared" si="21"/>
        <v/>
      </c>
      <c r="T138" s="1" t="str">
        <f t="shared" si="22"/>
        <v/>
      </c>
      <c r="U138" s="1" t="str">
        <f t="shared" si="23"/>
        <v/>
      </c>
      <c r="W138" s="8" t="str">
        <f t="shared" si="16"/>
        <v/>
      </c>
      <c r="X138" s="8" t="str">
        <f t="shared" si="17"/>
        <v/>
      </c>
    </row>
    <row r="139" spans="1:24">
      <c r="A139" s="4" t="s">
        <v>162</v>
      </c>
      <c r="B139" s="4">
        <v>1</v>
      </c>
      <c r="C139" s="1" cm="1">
        <f t="array" ref="C139">_xll.H($A139,25)/$B139</f>
        <v>-999.976</v>
      </c>
      <c r="D139" s="1" cm="1">
        <f t="array" ref="D139">_xll.S($A139,25)/$B139</f>
        <v>94.558401596069345</v>
      </c>
      <c r="E139" s="1" cm="1">
        <f t="array" ref="E139">_xll.CP($A139,25)/$B139</f>
        <v>69.8470668221278</v>
      </c>
      <c r="F139" s="8" t="e" cm="1">
        <f t="array" ref="F139">IF(_xll.DE(A139)&gt;0,_xll.MW(A139)/(602.2*_xll.DE(A139)),"")/$B139</f>
        <v>#VALUE!</v>
      </c>
      <c r="H139" s="4" t="s">
        <v>2177</v>
      </c>
      <c r="I139" s="1" t="e" cm="1">
        <f t="array" ref="I139">_xll.H($H139,25)/$B139</f>
        <v>#VALUE!</v>
      </c>
      <c r="J139" s="1" t="e" cm="1">
        <f t="array" ref="J139">_xll.S($H139,25)/$B139</f>
        <v>#VALUE!</v>
      </c>
      <c r="K139" s="1" t="e" cm="1">
        <f t="array" ref="K139">_xll.CP($H139,25)/$B139</f>
        <v>#VALUE!</v>
      </c>
      <c r="L139" s="8" t="e" cm="1">
        <f t="array" ref="L139">IF(_xll.DE(H139)&gt;0,_xll.MW(H139)/(602.2*_xll.DE(H139)),"")/$B139</f>
        <v>#VALUE!</v>
      </c>
      <c r="N139" s="1" t="str">
        <f t="shared" si="18"/>
        <v/>
      </c>
      <c r="O139" s="1" t="str">
        <f t="shared" si="19"/>
        <v/>
      </c>
      <c r="Q139" s="1" t="str">
        <f t="shared" si="20"/>
        <v/>
      </c>
      <c r="R139" s="1" t="str">
        <f t="shared" si="21"/>
        <v/>
      </c>
      <c r="T139" s="1" t="str">
        <f t="shared" si="22"/>
        <v/>
      </c>
      <c r="U139" s="1" t="str">
        <f t="shared" si="23"/>
        <v/>
      </c>
      <c r="W139" s="8" t="str">
        <f t="shared" si="16"/>
        <v/>
      </c>
      <c r="X139" s="8" t="str">
        <f t="shared" si="17"/>
        <v/>
      </c>
    </row>
    <row r="140" spans="1:24">
      <c r="A140" s="1" t="s">
        <v>86</v>
      </c>
      <c r="B140" s="4">
        <v>1</v>
      </c>
      <c r="C140" s="1" cm="1">
        <f t="array" ref="C140">_xll.H($A140,25)/$B140</f>
        <v>-949.79998522949222</v>
      </c>
      <c r="D140" s="1" cm="1">
        <f t="array" ref="D140">_xll.S($A140,25)/$B140</f>
        <v>92.600000579833988</v>
      </c>
      <c r="E140" s="1" cm="1">
        <f t="array" ref="E140">_xll.CP($A140,25)/$B140</f>
        <v>70.398148881305318</v>
      </c>
      <c r="F140" s="8" t="e" cm="1">
        <f t="array" ref="F140">IF(_xll.DE(A140)&gt;0,_xll.MW(A140)/(602.2*_xll.DE(A140)),"")/$B140</f>
        <v>#VALUE!</v>
      </c>
      <c r="H140" s="1" t="s">
        <v>2178</v>
      </c>
      <c r="I140" s="1" t="e" cm="1">
        <f t="array" ref="I140">_xll.H($H140,25)/$B140</f>
        <v>#VALUE!</v>
      </c>
      <c r="J140" s="1" t="e" cm="1">
        <f t="array" ref="J140">_xll.S($H140,25)/$B140</f>
        <v>#VALUE!</v>
      </c>
      <c r="K140" s="1" t="e" cm="1">
        <f t="array" ref="K140">_xll.CP($H140,25)/$B140</f>
        <v>#VALUE!</v>
      </c>
      <c r="L140" s="8" t="e" cm="1">
        <f t="array" ref="L140">IF(_xll.DE(H140)&gt;0,_xll.MW(H140)/(602.2*_xll.DE(H140)),"")/$B140</f>
        <v>#VALUE!</v>
      </c>
      <c r="N140" s="1" t="str">
        <f t="shared" si="18"/>
        <v/>
      </c>
      <c r="O140" s="1" t="str">
        <f t="shared" si="19"/>
        <v/>
      </c>
      <c r="Q140" s="1" t="str">
        <f t="shared" si="20"/>
        <v/>
      </c>
      <c r="R140" s="1" t="str">
        <f t="shared" si="21"/>
        <v/>
      </c>
      <c r="T140" s="1" t="str">
        <f t="shared" si="22"/>
        <v/>
      </c>
      <c r="U140" s="1" t="str">
        <f t="shared" si="23"/>
        <v/>
      </c>
      <c r="W140" s="8" t="str">
        <f t="shared" si="16"/>
        <v/>
      </c>
      <c r="X140" s="8" t="str">
        <f t="shared" si="17"/>
        <v/>
      </c>
    </row>
    <row r="141" spans="1:24">
      <c r="A141" s="4" t="s">
        <v>217</v>
      </c>
      <c r="B141" s="4">
        <v>1</v>
      </c>
      <c r="C141" s="1" cm="1">
        <f t="array" ref="C141">_xll.H($A141,25)/$B141</f>
        <v>-833.90000585937503</v>
      </c>
      <c r="D141" s="1" cm="1">
        <f t="array" ref="D141">_xll.S($A141,25)/$B141</f>
        <v>102.50000369262696</v>
      </c>
      <c r="E141" s="1" cm="1">
        <f t="array" ref="E141">_xll.CP($A141,25)/$B141</f>
        <v>70.77339246427708</v>
      </c>
      <c r="F141" s="8" t="e" cm="1">
        <f t="array" ref="F141">IF(_xll.DE(A141)&gt;0,_xll.MW(A141)/(602.2*_xll.DE(A141)),"")/$B141</f>
        <v>#VALUE!</v>
      </c>
      <c r="H141" s="4" t="s">
        <v>2179</v>
      </c>
      <c r="I141" s="1" t="e" cm="1">
        <f t="array" ref="I141">_xll.H($H141,25)/$B141</f>
        <v>#VALUE!</v>
      </c>
      <c r="J141" s="1" t="e" cm="1">
        <f t="array" ref="J141">_xll.S($H141,25)/$B141</f>
        <v>#VALUE!</v>
      </c>
      <c r="K141" s="1" t="e" cm="1">
        <f t="array" ref="K141">_xll.CP($H141,25)/$B141</f>
        <v>#VALUE!</v>
      </c>
      <c r="L141" s="8" t="e" cm="1">
        <f t="array" ref="L141">IF(_xll.DE(H141)&gt;0,_xll.MW(H141)/(602.2*_xll.DE(H141)),"")/$B141</f>
        <v>#VALUE!</v>
      </c>
      <c r="N141" s="1" t="str">
        <f t="shared" si="18"/>
        <v/>
      </c>
      <c r="O141" s="1" t="str">
        <f t="shared" si="19"/>
        <v/>
      </c>
      <c r="Q141" s="1" t="str">
        <f t="shared" si="20"/>
        <v/>
      </c>
      <c r="R141" s="1" t="str">
        <f t="shared" si="21"/>
        <v/>
      </c>
      <c r="T141" s="1" t="str">
        <f t="shared" si="22"/>
        <v/>
      </c>
      <c r="U141" s="1" t="str">
        <f t="shared" si="23"/>
        <v/>
      </c>
      <c r="W141" s="8" t="str">
        <f t="shared" si="16"/>
        <v/>
      </c>
      <c r="X141" s="8" t="str">
        <f t="shared" si="17"/>
        <v/>
      </c>
    </row>
    <row r="142" spans="1:24">
      <c r="A142" s="4" t="s">
        <v>21</v>
      </c>
      <c r="B142" s="4">
        <v>1</v>
      </c>
      <c r="C142" s="1" cm="1">
        <f t="array" ref="C142">_xll.H($A142,25)/$B142</f>
        <v>-1000.3939786376953</v>
      </c>
      <c r="D142" s="1" cm="1">
        <f t="array" ref="D142">_xll.S($A142,25)/$B142</f>
        <v>100.416</v>
      </c>
      <c r="E142" s="1" cm="1">
        <f t="array" ref="E142">_xll.CP($A142,25)/$B142</f>
        <v>70.935238023641247</v>
      </c>
      <c r="F142" s="8" t="e" cm="1">
        <f t="array" ref="F142">IF(_xll.DE(A142)&gt;0,_xll.MW(A142)/(602.2*_xll.DE(A142)),"")/$B142</f>
        <v>#VALUE!</v>
      </c>
      <c r="H142" s="4" t="s">
        <v>2180</v>
      </c>
      <c r="I142" s="1" t="e" cm="1">
        <f t="array" ref="I142">_xll.H($H142,25)/$B142</f>
        <v>#VALUE!</v>
      </c>
      <c r="J142" s="1" t="e" cm="1">
        <f t="array" ref="J142">_xll.S($H142,25)/$B142</f>
        <v>#VALUE!</v>
      </c>
      <c r="K142" s="1" t="e" cm="1">
        <f t="array" ref="K142">_xll.CP($H142,25)/$B142</f>
        <v>#VALUE!</v>
      </c>
      <c r="L142" s="8" t="e" cm="1">
        <f t="array" ref="L142">IF(_xll.DE(H142)&gt;0,_xll.MW(H142)/(602.2*_xll.DE(H142)),"")/$B142</f>
        <v>#VALUE!</v>
      </c>
      <c r="N142" s="1" t="str">
        <f t="shared" si="18"/>
        <v/>
      </c>
      <c r="O142" s="1" t="str">
        <f t="shared" si="19"/>
        <v/>
      </c>
      <c r="Q142" s="1" t="str">
        <f t="shared" si="20"/>
        <v/>
      </c>
      <c r="R142" s="1" t="str">
        <f t="shared" si="21"/>
        <v/>
      </c>
      <c r="T142" s="1" t="str">
        <f t="shared" si="22"/>
        <v/>
      </c>
      <c r="U142" s="1" t="str">
        <f t="shared" si="23"/>
        <v/>
      </c>
      <c r="W142" s="8" t="str">
        <f t="shared" si="16"/>
        <v/>
      </c>
      <c r="X142" s="8" t="str">
        <f t="shared" si="17"/>
        <v/>
      </c>
    </row>
    <row r="143" spans="1:24">
      <c r="A143" s="4" t="s">
        <v>255</v>
      </c>
      <c r="B143" s="4">
        <v>1</v>
      </c>
      <c r="C143" s="1" cm="1">
        <f t="array" ref="C143">_xll.H($A143,25)/$B143</f>
        <v>-407.10321276855473</v>
      </c>
      <c r="D143" s="1" cm="1">
        <f t="array" ref="D143">_xll.S($A143,25)/$B143</f>
        <v>117.152</v>
      </c>
      <c r="E143" s="1" cm="1">
        <f t="array" ref="E143">_xll.CP($A143,25)/$B143</f>
        <v>71.563823261173837</v>
      </c>
      <c r="F143" s="8" t="e" cm="1">
        <f t="array" ref="F143">IF(_xll.DE(A143)&gt;0,_xll.MW(A143)/(602.2*_xll.DE(A143)),"")/$B143</f>
        <v>#VALUE!</v>
      </c>
      <c r="H143" s="4" t="s">
        <v>1880</v>
      </c>
      <c r="I143" s="1" t="e" cm="1">
        <f t="array" ref="I143">_xll.H($H143,25)/$B143</f>
        <v>#VALUE!</v>
      </c>
      <c r="J143" s="1" t="e" cm="1">
        <f t="array" ref="J143">_xll.S($H143,25)/$B143</f>
        <v>#VALUE!</v>
      </c>
      <c r="K143" s="1" t="e" cm="1">
        <f t="array" ref="K143">_xll.CP($H143,25)/$B143</f>
        <v>#VALUE!</v>
      </c>
      <c r="L143" s="8" t="e" cm="1">
        <f t="array" ref="L143">IF(_xll.DE(H143)&gt;0,_xll.MW(H143)/(602.2*_xll.DE(H143)),"")/$B143</f>
        <v>#VALUE!</v>
      </c>
      <c r="N143" s="1" t="str">
        <f t="shared" si="18"/>
        <v/>
      </c>
      <c r="O143" s="1" t="str">
        <f t="shared" si="19"/>
        <v/>
      </c>
      <c r="Q143" s="1" t="str">
        <f t="shared" si="20"/>
        <v/>
      </c>
      <c r="R143" s="1" t="str">
        <f t="shared" si="21"/>
        <v/>
      </c>
      <c r="T143" s="1" t="str">
        <f t="shared" si="22"/>
        <v/>
      </c>
      <c r="U143" s="1" t="str">
        <f t="shared" si="23"/>
        <v/>
      </c>
      <c r="W143" s="8" t="str">
        <f t="shared" si="16"/>
        <v/>
      </c>
      <c r="X143" s="8" t="str">
        <f t="shared" si="17"/>
        <v/>
      </c>
    </row>
    <row r="144" spans="1:24">
      <c r="A144" s="1" t="s">
        <v>23</v>
      </c>
      <c r="B144" s="4">
        <v>1</v>
      </c>
      <c r="C144" s="1" cm="1">
        <f t="array" ref="C144">_xll.H($A144,25)/$B144</f>
        <v>-931.00001220703132</v>
      </c>
      <c r="D144" s="1" cm="1">
        <f t="array" ref="D144">_xll.S($A144,25)/$B144</f>
        <v>105.60000128173829</v>
      </c>
      <c r="E144" s="1" cm="1">
        <f t="array" ref="E144">_xll.CP($A144,25)/$B144</f>
        <v>71.56995342338405</v>
      </c>
      <c r="F144" s="8" t="e" cm="1">
        <f t="array" ref="F144">IF(_xll.DE(A144)&gt;0,_xll.MW(A144)/(602.2*_xll.DE(A144)),"")/$B144</f>
        <v>#VALUE!</v>
      </c>
      <c r="H144" s="1" t="s">
        <v>2181</v>
      </c>
      <c r="I144" s="1" t="e" cm="1">
        <f t="array" ref="I144">_xll.H($H144,25)/$B144</f>
        <v>#VALUE!</v>
      </c>
      <c r="J144" s="1" t="e" cm="1">
        <f t="array" ref="J144">_xll.S($H144,25)/$B144</f>
        <v>#VALUE!</v>
      </c>
      <c r="K144" s="1" t="e" cm="1">
        <f t="array" ref="K144">_xll.CP($H144,25)/$B144</f>
        <v>#VALUE!</v>
      </c>
      <c r="L144" s="8" t="e" cm="1">
        <f t="array" ref="L144">IF(_xll.DE(H144)&gt;0,_xll.MW(H144)/(602.2*_xll.DE(H144)),"")/$B144</f>
        <v>#VALUE!</v>
      </c>
      <c r="N144" s="1" t="str">
        <f t="shared" si="18"/>
        <v/>
      </c>
      <c r="O144" s="1" t="str">
        <f t="shared" si="19"/>
        <v/>
      </c>
      <c r="Q144" s="1" t="str">
        <f t="shared" si="20"/>
        <v/>
      </c>
      <c r="R144" s="1" t="str">
        <f t="shared" si="21"/>
        <v/>
      </c>
      <c r="T144" s="1" t="str">
        <f t="shared" si="22"/>
        <v/>
      </c>
      <c r="U144" s="1" t="str">
        <f t="shared" si="23"/>
        <v/>
      </c>
      <c r="W144" s="8" t="str">
        <f t="shared" si="16"/>
        <v/>
      </c>
      <c r="X144" s="8" t="str">
        <f t="shared" si="17"/>
        <v/>
      </c>
    </row>
    <row r="145" spans="1:24">
      <c r="A145" s="4" t="s">
        <v>403</v>
      </c>
      <c r="B145" s="4">
        <v>1</v>
      </c>
      <c r="C145" s="1" cm="1">
        <f t="array" ref="C145">_xll.H($A145,25)/$B145</f>
        <v>-605.84321276855474</v>
      </c>
      <c r="D145" s="1" cm="1">
        <f t="array" ref="D145">_xll.S($A145,25)/$B145</f>
        <v>280.30709149169923</v>
      </c>
      <c r="E145" s="1" cm="1">
        <f t="array" ref="E145">_xll.CP($A145,25)/$B145</f>
        <v>72.199098190307623</v>
      </c>
      <c r="F145" s="8" t="e" cm="1">
        <f t="array" ref="F145">IF(_xll.DE(A145)&gt;0,_xll.MW(A145)/(602.2*_xll.DE(A145)),"")/$B145</f>
        <v>#VALUE!</v>
      </c>
      <c r="H145" s="4" t="s">
        <v>2182</v>
      </c>
      <c r="I145" s="1" t="e" cm="1">
        <f t="array" ref="I145">_xll.H($H145,25)/$B145</f>
        <v>#VALUE!</v>
      </c>
      <c r="J145" s="1" t="e" cm="1">
        <f t="array" ref="J145">_xll.S($H145,25)/$B145</f>
        <v>#VALUE!</v>
      </c>
      <c r="K145" s="1" t="e" cm="1">
        <f t="array" ref="K145">_xll.CP($H145,25)/$B145</f>
        <v>#VALUE!</v>
      </c>
      <c r="L145" s="8" t="e" cm="1">
        <f t="array" ref="L145">IF(_xll.DE(H145)&gt;0,_xll.MW(H145)/(602.2*_xll.DE(H145)),"")/$B145</f>
        <v>#VALUE!</v>
      </c>
      <c r="N145" s="1" t="str">
        <f t="shared" si="18"/>
        <v/>
      </c>
      <c r="O145" s="1" t="str">
        <f t="shared" si="19"/>
        <v/>
      </c>
      <c r="Q145" s="1" t="str">
        <f t="shared" si="20"/>
        <v/>
      </c>
      <c r="R145" s="1" t="str">
        <f t="shared" si="21"/>
        <v/>
      </c>
      <c r="T145" s="1" t="str">
        <f t="shared" si="22"/>
        <v/>
      </c>
      <c r="U145" s="1" t="str">
        <f t="shared" si="23"/>
        <v/>
      </c>
      <c r="W145" s="8" t="str">
        <f t="shared" si="16"/>
        <v/>
      </c>
      <c r="X145" s="8" t="str">
        <f t="shared" si="17"/>
        <v/>
      </c>
    </row>
    <row r="146" spans="1:24">
      <c r="A146" s="4" t="s">
        <v>69</v>
      </c>
      <c r="B146" s="4">
        <v>1</v>
      </c>
      <c r="C146" s="1" cm="1">
        <f t="array" ref="C146">_xll.H($A146,25)/$B146</f>
        <v>-903.74400000000003</v>
      </c>
      <c r="D146" s="1" cm="1">
        <f t="array" ref="D146">_xll.S($A146,25)/$B146</f>
        <v>92.048000000000002</v>
      </c>
      <c r="E146" s="1" cm="1">
        <f t="array" ref="E146">_xll.CP($A146,25)/$B146</f>
        <v>72.474342848280813</v>
      </c>
      <c r="F146" s="8" t="e" cm="1">
        <f t="array" ref="F146">IF(_xll.DE(A146)&gt;0,_xll.MW(A146)/(602.2*_xll.DE(A146)),"")/$B146</f>
        <v>#VALUE!</v>
      </c>
      <c r="H146" s="4" t="s">
        <v>2183</v>
      </c>
      <c r="I146" s="1" t="e" cm="1">
        <f t="array" ref="I146">_xll.H($H146,25)/$B146</f>
        <v>#VALUE!</v>
      </c>
      <c r="J146" s="1" t="e" cm="1">
        <f t="array" ref="J146">_xll.S($H146,25)/$B146</f>
        <v>#VALUE!</v>
      </c>
      <c r="K146" s="1" t="e" cm="1">
        <f t="array" ref="K146">_xll.CP($H146,25)/$B146</f>
        <v>#VALUE!</v>
      </c>
      <c r="L146" s="8" t="e" cm="1">
        <f t="array" ref="L146">IF(_xll.DE(H146)&gt;0,_xll.MW(H146)/(602.2*_xll.DE(H146)),"")/$B146</f>
        <v>#VALUE!</v>
      </c>
      <c r="N146" s="1" t="str">
        <f t="shared" si="18"/>
        <v/>
      </c>
      <c r="O146" s="1" t="str">
        <f t="shared" si="19"/>
        <v/>
      </c>
      <c r="Q146" s="1" t="str">
        <f t="shared" si="20"/>
        <v/>
      </c>
      <c r="R146" s="1" t="str">
        <f t="shared" si="21"/>
        <v/>
      </c>
      <c r="T146" s="1" t="str">
        <f t="shared" si="22"/>
        <v/>
      </c>
      <c r="U146" s="1" t="str">
        <f t="shared" si="23"/>
        <v/>
      </c>
      <c r="W146" s="8" t="str">
        <f t="shared" si="16"/>
        <v/>
      </c>
      <c r="X146" s="8" t="str">
        <f t="shared" si="17"/>
        <v/>
      </c>
    </row>
    <row r="147" spans="1:24">
      <c r="A147" s="4" t="s">
        <v>42</v>
      </c>
      <c r="B147" s="4">
        <v>1</v>
      </c>
      <c r="C147" s="1" cm="1">
        <f t="array" ref="C147">_xll.H($A147,25)/$B147</f>
        <v>-799.59996508789061</v>
      </c>
      <c r="D147" s="1" cm="1">
        <f t="array" ref="D147">_xll.S($A147,25)/$B147</f>
        <v>83.700916488647465</v>
      </c>
      <c r="E147" s="1" cm="1">
        <f t="array" ref="E147">_xll.CP($A147,25)/$B147</f>
        <v>74.116343139211651</v>
      </c>
      <c r="F147" s="8" t="e" cm="1">
        <f t="array" ref="F147">IF(_xll.DE(A147)&gt;0,_xll.MW(A147)/(602.2*_xll.DE(A147)),"")/$B147</f>
        <v>#VALUE!</v>
      </c>
      <c r="H147" s="4" t="s">
        <v>2184</v>
      </c>
      <c r="I147" s="1" t="e" cm="1">
        <f t="array" ref="I147">_xll.H($H147,25)/$B147</f>
        <v>#VALUE!</v>
      </c>
      <c r="J147" s="1" t="e" cm="1">
        <f t="array" ref="J147">_xll.S($H147,25)/$B147</f>
        <v>#VALUE!</v>
      </c>
      <c r="K147" s="1" t="e" cm="1">
        <f t="array" ref="K147">_xll.CP($H147,25)/$B147</f>
        <v>#VALUE!</v>
      </c>
      <c r="L147" s="8" t="e" cm="1">
        <f t="array" ref="L147">IF(_xll.DE(H147)&gt;0,_xll.MW(H147)/(602.2*_xll.DE(H147)),"")/$B147</f>
        <v>#VALUE!</v>
      </c>
      <c r="N147" s="1" t="str">
        <f t="shared" si="18"/>
        <v/>
      </c>
      <c r="O147" s="1" t="str">
        <f t="shared" si="19"/>
        <v/>
      </c>
      <c r="Q147" s="1" t="str">
        <f t="shared" si="20"/>
        <v/>
      </c>
      <c r="R147" s="1" t="str">
        <f t="shared" si="21"/>
        <v/>
      </c>
      <c r="T147" s="1" t="str">
        <f t="shared" si="22"/>
        <v/>
      </c>
      <c r="U147" s="1" t="str">
        <f t="shared" si="23"/>
        <v/>
      </c>
      <c r="W147" s="8" t="str">
        <f t="shared" si="16"/>
        <v/>
      </c>
      <c r="X147" s="8" t="str">
        <f t="shared" si="17"/>
        <v/>
      </c>
    </row>
    <row r="148" spans="1:24">
      <c r="A148" s="4" t="s">
        <v>281</v>
      </c>
      <c r="B148" s="4">
        <v>1</v>
      </c>
      <c r="C148" s="1" cm="1">
        <f t="array" ref="C148">_xll.H($A148,25)/$B148</f>
        <v>-534.71508508300781</v>
      </c>
      <c r="D148" s="1" cm="1">
        <f t="array" ref="D148">_xll.S($A148,25)/$B148</f>
        <v>121.75399459838867</v>
      </c>
      <c r="E148" s="1" cm="1">
        <f t="array" ref="E148">_xll.CP($A148,25)/$B148</f>
        <v>74.474997299194342</v>
      </c>
      <c r="F148" s="8" t="e" cm="1">
        <f t="array" ref="F148">IF(_xll.DE(A148)&gt;0,_xll.MW(A148)/(602.2*_xll.DE(A148)),"")/$B148</f>
        <v>#VALUE!</v>
      </c>
      <c r="H148" s="4" t="s">
        <v>2185</v>
      </c>
      <c r="I148" s="1" t="e" cm="1">
        <f t="array" ref="I148">_xll.H($H148,25)/$B148</f>
        <v>#VALUE!</v>
      </c>
      <c r="J148" s="1" t="e" cm="1">
        <f t="array" ref="J148">_xll.S($H148,25)/$B148</f>
        <v>#VALUE!</v>
      </c>
      <c r="K148" s="1" t="e" cm="1">
        <f t="array" ref="K148">_xll.CP($H148,25)/$B148</f>
        <v>#VALUE!</v>
      </c>
      <c r="L148" s="8" t="e" cm="1">
        <f t="array" ref="L148">IF(_xll.DE(H148)&gt;0,_xll.MW(H148)/(602.2*_xll.DE(H148)),"")/$B148</f>
        <v>#VALUE!</v>
      </c>
      <c r="N148" s="1" t="str">
        <f t="shared" si="18"/>
        <v/>
      </c>
      <c r="O148" s="1" t="str">
        <f t="shared" si="19"/>
        <v/>
      </c>
      <c r="Q148" s="1" t="str">
        <f t="shared" si="20"/>
        <v/>
      </c>
      <c r="R148" s="1" t="str">
        <f t="shared" si="21"/>
        <v/>
      </c>
      <c r="T148" s="1" t="str">
        <f t="shared" si="22"/>
        <v/>
      </c>
      <c r="U148" s="1" t="str">
        <f t="shared" si="23"/>
        <v/>
      </c>
      <c r="W148" s="8" t="str">
        <f t="shared" si="16"/>
        <v/>
      </c>
      <c r="X148" s="8" t="str">
        <f t="shared" si="17"/>
        <v/>
      </c>
    </row>
    <row r="149" spans="1:24">
      <c r="A149" s="4" t="s">
        <v>227</v>
      </c>
      <c r="B149" s="4">
        <v>1</v>
      </c>
      <c r="C149" s="1" cm="1">
        <f t="array" ref="C149">_xll.H($A149,25)/$B149</f>
        <v>-374.04960638427735</v>
      </c>
      <c r="D149" s="1" cm="1">
        <f t="array" ref="D149">_xll.S($A149,25)/$B149</f>
        <v>107.52880319213868</v>
      </c>
      <c r="E149" s="1" cm="1">
        <f t="array" ref="E149">_xll.CP($A149,25)/$B149</f>
        <v>74.539162900000008</v>
      </c>
      <c r="F149" s="8" t="e" cm="1">
        <f t="array" ref="F149">IF(_xll.DE(A149)&gt;0,_xll.MW(A149)/(602.2*_xll.DE(A149)),"")/$B149</f>
        <v>#VALUE!</v>
      </c>
      <c r="H149" s="4" t="s">
        <v>2186</v>
      </c>
      <c r="I149" s="1" t="e" cm="1">
        <f t="array" ref="I149">_xll.H($H149,25)/$B149</f>
        <v>#VALUE!</v>
      </c>
      <c r="J149" s="1" t="e" cm="1">
        <f t="array" ref="J149">_xll.S($H149,25)/$B149</f>
        <v>#VALUE!</v>
      </c>
      <c r="K149" s="1" t="e" cm="1">
        <f t="array" ref="K149">_xll.CP($H149,25)/$B149</f>
        <v>#VALUE!</v>
      </c>
      <c r="L149" s="8" t="e" cm="1">
        <f t="array" ref="L149">IF(_xll.DE(H149)&gt;0,_xll.MW(H149)/(602.2*_xll.DE(H149)),"")/$B149</f>
        <v>#VALUE!</v>
      </c>
      <c r="N149" s="1" t="str">
        <f t="shared" si="18"/>
        <v/>
      </c>
      <c r="O149" s="1" t="str">
        <f t="shared" si="19"/>
        <v/>
      </c>
      <c r="Q149" s="1" t="str">
        <f t="shared" si="20"/>
        <v/>
      </c>
      <c r="R149" s="1" t="str">
        <f t="shared" si="21"/>
        <v/>
      </c>
      <c r="T149" s="1" t="str">
        <f t="shared" si="22"/>
        <v/>
      </c>
      <c r="U149" s="1" t="str">
        <f t="shared" si="23"/>
        <v/>
      </c>
      <c r="W149" s="8" t="str">
        <f t="shared" si="16"/>
        <v/>
      </c>
      <c r="X149" s="8" t="str">
        <f t="shared" si="17"/>
        <v/>
      </c>
    </row>
    <row r="150" spans="1:24">
      <c r="A150" s="4" t="s">
        <v>237</v>
      </c>
      <c r="B150" s="4">
        <v>1</v>
      </c>
      <c r="C150" s="1" cm="1">
        <f t="array" ref="C150">_xll.H($A150,25)/$B150</f>
        <v>-390.78560638427734</v>
      </c>
      <c r="D150" s="1" cm="1">
        <f t="array" ref="D150">_xll.S($A150,25)/$B150</f>
        <v>129.70399201965333</v>
      </c>
      <c r="E150" s="1" cm="1">
        <f t="array" ref="E150">_xll.CP($A150,25)/$B150</f>
        <v>75.603372639798735</v>
      </c>
      <c r="F150" s="8" t="e" cm="1">
        <f t="array" ref="F150">IF(_xll.DE(A150)&gt;0,_xll.MW(A150)/(602.2*_xll.DE(A150)),"")/$B150</f>
        <v>#VALUE!</v>
      </c>
      <c r="H150" s="4" t="s">
        <v>2187</v>
      </c>
      <c r="I150" s="1" t="e" cm="1">
        <f t="array" ref="I150">_xll.H($H150,25)/$B150</f>
        <v>#VALUE!</v>
      </c>
      <c r="J150" s="1" t="e" cm="1">
        <f t="array" ref="J150">_xll.S($H150,25)/$B150</f>
        <v>#VALUE!</v>
      </c>
      <c r="K150" s="1" t="e" cm="1">
        <f t="array" ref="K150">_xll.CP($H150,25)/$B150</f>
        <v>#VALUE!</v>
      </c>
      <c r="L150" s="8" t="e" cm="1">
        <f t="array" ref="L150">IF(_xll.DE(H150)&gt;0,_xll.MW(H150)/(602.2*_xll.DE(H150)),"")/$B150</f>
        <v>#VALUE!</v>
      </c>
      <c r="N150" s="1" t="str">
        <f t="shared" si="18"/>
        <v/>
      </c>
      <c r="O150" s="1" t="str">
        <f t="shared" si="19"/>
        <v/>
      </c>
      <c r="Q150" s="1" t="str">
        <f t="shared" si="20"/>
        <v/>
      </c>
      <c r="R150" s="1" t="str">
        <f t="shared" si="21"/>
        <v/>
      </c>
      <c r="T150" s="1" t="str">
        <f t="shared" si="22"/>
        <v/>
      </c>
      <c r="U150" s="1" t="str">
        <f t="shared" si="23"/>
        <v/>
      </c>
      <c r="W150" s="8" t="str">
        <f t="shared" si="16"/>
        <v/>
      </c>
      <c r="X150" s="8" t="str">
        <f t="shared" si="17"/>
        <v/>
      </c>
    </row>
    <row r="151" spans="1:24">
      <c r="A151" s="4" t="s">
        <v>311</v>
      </c>
      <c r="B151" s="4">
        <v>1</v>
      </c>
      <c r="C151" s="1" cm="1">
        <f t="array" ref="C151">_xll.H($A151,25)/$B151</f>
        <v>-430.9000000610352</v>
      </c>
      <c r="D151" s="1" cm="1">
        <f t="array" ref="D151">_xll.S($A151,25)/$B151</f>
        <v>125.16999795532227</v>
      </c>
      <c r="E151" s="1" cm="1">
        <f t="array" ref="E151">_xll.CP($A151,25)/$B151</f>
        <v>75.699996475219734</v>
      </c>
      <c r="F151" s="8" t="e" cm="1">
        <f t="array" ref="F151">IF(_xll.DE(A151)&gt;0,_xll.MW(A151)/(602.2*_xll.DE(A151)),"")/$B151</f>
        <v>#VALUE!</v>
      </c>
      <c r="H151" s="4" t="s">
        <v>2188</v>
      </c>
      <c r="I151" s="1" t="e" cm="1">
        <f t="array" ref="I151">_xll.H($H151,25)/$B151</f>
        <v>#VALUE!</v>
      </c>
      <c r="J151" s="1" t="e" cm="1">
        <f t="array" ref="J151">_xll.S($H151,25)/$B151</f>
        <v>#VALUE!</v>
      </c>
      <c r="K151" s="1" t="e" cm="1">
        <f t="array" ref="K151">_xll.CP($H151,25)/$B151</f>
        <v>#VALUE!</v>
      </c>
      <c r="L151" s="8" t="e" cm="1">
        <f t="array" ref="L151">IF(_xll.DE(H151)&gt;0,_xll.MW(H151)/(602.2*_xll.DE(H151)),"")/$B151</f>
        <v>#VALUE!</v>
      </c>
      <c r="N151" s="1" t="str">
        <f t="shared" si="18"/>
        <v/>
      </c>
      <c r="O151" s="1" t="str">
        <f t="shared" si="19"/>
        <v/>
      </c>
      <c r="Q151" s="1" t="str">
        <f t="shared" si="20"/>
        <v/>
      </c>
      <c r="R151" s="1" t="str">
        <f t="shared" si="21"/>
        <v/>
      </c>
      <c r="T151" s="1" t="str">
        <f t="shared" si="22"/>
        <v/>
      </c>
      <c r="U151" s="1" t="str">
        <f t="shared" si="23"/>
        <v/>
      </c>
      <c r="W151" s="8" t="str">
        <f t="shared" si="16"/>
        <v/>
      </c>
      <c r="X151" s="8" t="str">
        <f t="shared" si="17"/>
        <v/>
      </c>
    </row>
    <row r="152" spans="1:24">
      <c r="A152" s="4" t="s">
        <v>305</v>
      </c>
      <c r="B152" s="4">
        <v>1</v>
      </c>
      <c r="C152" s="1" cm="1">
        <f t="array" ref="C152">_xll.H($A152,25)/$B152</f>
        <v>-502.00000500488284</v>
      </c>
      <c r="D152" s="1" cm="1">
        <f t="array" ref="D152">_xll.S($A152,25)/$B152</f>
        <v>125.94000564575195</v>
      </c>
      <c r="E152" s="1" cm="1">
        <f t="array" ref="E152">_xll.CP($A152,25)/$B152</f>
        <v>75.819996948242192</v>
      </c>
      <c r="F152" s="8" t="e" cm="1">
        <f t="array" ref="F152">IF(_xll.DE(A152)&gt;0,_xll.MW(A152)/(602.2*_xll.DE(A152)),"")/$B152</f>
        <v>#VALUE!</v>
      </c>
      <c r="H152" s="4" t="s">
        <v>2189</v>
      </c>
      <c r="I152" s="1" t="e" cm="1">
        <f t="array" ref="I152">_xll.H($H152,25)/$B152</f>
        <v>#VALUE!</v>
      </c>
      <c r="J152" s="1" t="e" cm="1">
        <f t="array" ref="J152">_xll.S($H152,25)/$B152</f>
        <v>#VALUE!</v>
      </c>
      <c r="K152" s="1" t="e" cm="1">
        <f t="array" ref="K152">_xll.CP($H152,25)/$B152</f>
        <v>#VALUE!</v>
      </c>
      <c r="L152" s="8" t="e" cm="1">
        <f t="array" ref="L152">IF(_xll.DE(H152)&gt;0,_xll.MW(H152)/(602.2*_xll.DE(H152)),"")/$B152</f>
        <v>#VALUE!</v>
      </c>
      <c r="N152" s="1" t="str">
        <f t="shared" si="18"/>
        <v/>
      </c>
      <c r="O152" s="1" t="str">
        <f t="shared" si="19"/>
        <v/>
      </c>
      <c r="Q152" s="1" t="str">
        <f t="shared" si="20"/>
        <v/>
      </c>
      <c r="R152" s="1" t="str">
        <f t="shared" si="21"/>
        <v/>
      </c>
      <c r="T152" s="1" t="str">
        <f t="shared" si="22"/>
        <v/>
      </c>
      <c r="U152" s="1" t="str">
        <f t="shared" si="23"/>
        <v/>
      </c>
      <c r="W152" s="8" t="str">
        <f t="shared" si="16"/>
        <v/>
      </c>
      <c r="X152" s="8" t="str">
        <f t="shared" si="17"/>
        <v/>
      </c>
    </row>
    <row r="153" spans="1:24">
      <c r="A153" s="4" t="s">
        <v>136</v>
      </c>
      <c r="B153" s="4">
        <v>1</v>
      </c>
      <c r="C153" s="1" cm="1">
        <f t="array" ref="C153">_xll.H($A153,25)/$B153</f>
        <v>-597.79998095703127</v>
      </c>
      <c r="D153" s="1" cm="1">
        <f t="array" ref="D153">_xll.S($A153,25)/$B153</f>
        <v>140.28000231933595</v>
      </c>
      <c r="E153" s="1" cm="1">
        <f t="array" ref="E153">_xll.CP($A153,25)/$B153</f>
        <v>75.919998672485349</v>
      </c>
      <c r="F153" s="8" t="e" cm="1">
        <f t="array" ref="F153">IF(_xll.DE(A153)&gt;0,_xll.MW(A153)/(602.2*_xll.DE(A153)),"")/$B153</f>
        <v>#VALUE!</v>
      </c>
      <c r="H153" s="4" t="s">
        <v>2190</v>
      </c>
      <c r="I153" s="1" t="e" cm="1">
        <f t="array" ref="I153">_xll.H($H153,25)/$B153</f>
        <v>#VALUE!</v>
      </c>
      <c r="J153" s="1" t="e" cm="1">
        <f t="array" ref="J153">_xll.S($H153,25)/$B153</f>
        <v>#VALUE!</v>
      </c>
      <c r="K153" s="1" t="e" cm="1">
        <f t="array" ref="K153">_xll.CP($H153,25)/$B153</f>
        <v>#VALUE!</v>
      </c>
      <c r="L153" s="8" t="e" cm="1">
        <f t="array" ref="L153">IF(_xll.DE(H153)&gt;0,_xll.MW(H153)/(602.2*_xll.DE(H153)),"")/$B153</f>
        <v>#VALUE!</v>
      </c>
      <c r="N153" s="1" t="str">
        <f t="shared" si="18"/>
        <v/>
      </c>
      <c r="O153" s="1" t="str">
        <f t="shared" si="19"/>
        <v/>
      </c>
      <c r="Q153" s="1" t="str">
        <f t="shared" si="20"/>
        <v/>
      </c>
      <c r="R153" s="1" t="str">
        <f t="shared" si="21"/>
        <v/>
      </c>
      <c r="T153" s="1" t="str">
        <f t="shared" si="22"/>
        <v/>
      </c>
      <c r="U153" s="1" t="str">
        <f t="shared" si="23"/>
        <v/>
      </c>
      <c r="W153" s="8" t="str">
        <f t="shared" si="16"/>
        <v/>
      </c>
      <c r="X153" s="8" t="str">
        <f t="shared" si="17"/>
        <v/>
      </c>
    </row>
    <row r="154" spans="1:24">
      <c r="A154" s="4" t="s">
        <v>95</v>
      </c>
      <c r="B154" s="4">
        <v>1</v>
      </c>
      <c r="C154" s="1" cm="1">
        <f t="array" ref="C154">_xll.H($A154,25)/$B154</f>
        <v>-554.79995776367184</v>
      </c>
      <c r="D154" s="1" cm="1">
        <f t="array" ref="D154">_xll.S($A154,25)/$B154</f>
        <v>131.8000061340332</v>
      </c>
      <c r="E154" s="1" cm="1">
        <f t="array" ref="E154">_xll.CP($A154,25)/$B154</f>
        <v>76.260001342773435</v>
      </c>
      <c r="F154" s="8" t="e" cm="1">
        <f t="array" ref="F154">IF(_xll.DE(A154)&gt;0,_xll.MW(A154)/(602.2*_xll.DE(A154)),"")/$B154</f>
        <v>#VALUE!</v>
      </c>
      <c r="H154" s="4" t="s">
        <v>2191</v>
      </c>
      <c r="I154" s="1" t="e" cm="1">
        <f t="array" ref="I154">_xll.H($H154,25)/$B154</f>
        <v>#VALUE!</v>
      </c>
      <c r="J154" s="1" t="e" cm="1">
        <f t="array" ref="J154">_xll.S($H154,25)/$B154</f>
        <v>#VALUE!</v>
      </c>
      <c r="K154" s="1" t="e" cm="1">
        <f t="array" ref="K154">_xll.CP($H154,25)/$B154</f>
        <v>#VALUE!</v>
      </c>
      <c r="L154" s="8" t="e" cm="1">
        <f t="array" ref="L154">IF(_xll.DE(H154)&gt;0,_xll.MW(H154)/(602.2*_xll.DE(H154)),"")/$B154</f>
        <v>#VALUE!</v>
      </c>
      <c r="N154" s="1" t="str">
        <f t="shared" si="18"/>
        <v/>
      </c>
      <c r="O154" s="1" t="str">
        <f t="shared" si="19"/>
        <v/>
      </c>
      <c r="Q154" s="1" t="str">
        <f t="shared" si="20"/>
        <v/>
      </c>
      <c r="R154" s="1" t="str">
        <f t="shared" si="21"/>
        <v/>
      </c>
      <c r="T154" s="1" t="str">
        <f t="shared" si="22"/>
        <v/>
      </c>
      <c r="U154" s="1" t="str">
        <f t="shared" si="23"/>
        <v/>
      </c>
      <c r="W154" s="8" t="str">
        <f t="shared" si="16"/>
        <v/>
      </c>
      <c r="X154" s="8" t="str">
        <f t="shared" si="17"/>
        <v/>
      </c>
    </row>
    <row r="155" spans="1:24">
      <c r="A155" s="4" t="s">
        <v>345</v>
      </c>
      <c r="B155" s="4">
        <v>1</v>
      </c>
      <c r="C155" s="1" cm="1">
        <f t="array" ref="C155">_xll.H($A155,25)/$B155</f>
        <v>-543.92000000000007</v>
      </c>
      <c r="D155" s="1" cm="1">
        <f t="array" ref="D155">_xll.S($A155,25)/$B155</f>
        <v>129.70399201965333</v>
      </c>
      <c r="E155" s="1" cm="1">
        <f t="array" ref="E155">_xll.CP($A155,25)/$B155</f>
        <v>76.488480325299008</v>
      </c>
      <c r="F155" s="8" t="e" cm="1">
        <f t="array" ref="F155">IF(_xll.DE(A155)&gt;0,_xll.MW(A155)/(602.2*_xll.DE(A155)),"")/$B155</f>
        <v>#VALUE!</v>
      </c>
      <c r="H155" s="4" t="s">
        <v>1992</v>
      </c>
      <c r="I155" s="1" t="e" cm="1">
        <f t="array" ref="I155">_xll.H($H155,25)/$B155</f>
        <v>#VALUE!</v>
      </c>
      <c r="J155" s="1" t="e" cm="1">
        <f t="array" ref="J155">_xll.S($H155,25)/$B155</f>
        <v>#VALUE!</v>
      </c>
      <c r="K155" s="1" t="e" cm="1">
        <f t="array" ref="K155">_xll.CP($H155,25)/$B155</f>
        <v>#VALUE!</v>
      </c>
      <c r="L155" s="8" t="e" cm="1">
        <f t="array" ref="L155">IF(_xll.DE(H155)&gt;0,_xll.MW(H155)/(602.2*_xll.DE(H155)),"")/$B155</f>
        <v>#VALUE!</v>
      </c>
      <c r="N155" s="1" t="str">
        <f t="shared" si="18"/>
        <v/>
      </c>
      <c r="O155" s="1" t="str">
        <f t="shared" si="19"/>
        <v/>
      </c>
      <c r="Q155" s="1" t="str">
        <f t="shared" si="20"/>
        <v/>
      </c>
      <c r="R155" s="1" t="str">
        <f t="shared" si="21"/>
        <v/>
      </c>
      <c r="T155" s="1" t="str">
        <f t="shared" si="22"/>
        <v/>
      </c>
      <c r="U155" s="1" t="str">
        <f t="shared" si="23"/>
        <v/>
      </c>
      <c r="W155" s="8" t="str">
        <f t="shared" ref="W155:W204" si="24">IF(AND(ISNUMBER(F155),ISNUMBER(L155)),F155,"")</f>
        <v/>
      </c>
      <c r="X155" s="8" t="str">
        <f t="shared" ref="X155:X204" si="25">IF(AND(ISNUMBER(F155),ISNUMBER(L155)),L155,"")</f>
        <v/>
      </c>
    </row>
    <row r="156" spans="1:24">
      <c r="A156" s="4" t="s">
        <v>287</v>
      </c>
      <c r="B156" s="4">
        <v>1</v>
      </c>
      <c r="C156" s="1" cm="1">
        <f t="array" ref="C156">_xll.H($A156,25)/$B156</f>
        <v>-663.90004333496097</v>
      </c>
      <c r="D156" s="1" cm="1">
        <f t="array" ref="D156">_xll.S($A156,25)/$B156</f>
        <v>144.19999649047853</v>
      </c>
      <c r="E156" s="1" cm="1">
        <f t="array" ref="E156">_xll.CP($A156,25)/$B156</f>
        <v>76.510001663208016</v>
      </c>
      <c r="F156" s="8" t="e" cm="1">
        <f t="array" ref="F156">IF(_xll.DE(A156)&gt;0,_xll.MW(A156)/(602.2*_xll.DE(A156)),"")/$B156</f>
        <v>#VALUE!</v>
      </c>
      <c r="H156" s="4" t="s">
        <v>2192</v>
      </c>
      <c r="I156" s="1" t="e" cm="1">
        <f t="array" ref="I156">_xll.H($H156,25)/$B156</f>
        <v>#VALUE!</v>
      </c>
      <c r="J156" s="1" t="e" cm="1">
        <f t="array" ref="J156">_xll.S($H156,25)/$B156</f>
        <v>#VALUE!</v>
      </c>
      <c r="K156" s="1" t="e" cm="1">
        <f t="array" ref="K156">_xll.CP($H156,25)/$B156</f>
        <v>#VALUE!</v>
      </c>
      <c r="L156" s="8" t="e" cm="1">
        <f t="array" ref="L156">IF(_xll.DE(H156)&gt;0,_xll.MW(H156)/(602.2*_xll.DE(H156)),"")/$B156</f>
        <v>#VALUE!</v>
      </c>
      <c r="N156" s="1" t="str">
        <f t="shared" si="18"/>
        <v/>
      </c>
      <c r="O156" s="1" t="str">
        <f t="shared" si="19"/>
        <v/>
      </c>
      <c r="Q156" s="1" t="str">
        <f t="shared" si="20"/>
        <v/>
      </c>
      <c r="R156" s="1" t="str">
        <f t="shared" si="21"/>
        <v/>
      </c>
      <c r="T156" s="1" t="str">
        <f t="shared" si="22"/>
        <v/>
      </c>
      <c r="U156" s="1" t="str">
        <f t="shared" si="23"/>
        <v/>
      </c>
      <c r="W156" s="8" t="str">
        <f t="shared" si="24"/>
        <v/>
      </c>
      <c r="X156" s="8" t="str">
        <f t="shared" si="25"/>
        <v/>
      </c>
    </row>
    <row r="157" spans="1:24">
      <c r="A157" s="4" t="s">
        <v>72</v>
      </c>
      <c r="B157" s="4">
        <v>1</v>
      </c>
      <c r="C157" s="1" cm="1">
        <f t="array" ref="C157">_xll.H($A157,25)/$B157</f>
        <v>-640.70002636718755</v>
      </c>
      <c r="D157" s="1" cm="1">
        <f t="array" ref="D157">_xll.S($A157,25)/$B157</f>
        <v>141.92998687744142</v>
      </c>
      <c r="E157" s="1" cm="1">
        <f t="array" ref="E157">_xll.CP($A157,25)/$B157</f>
        <v>76.530000411987302</v>
      </c>
      <c r="F157" s="8" t="e" cm="1">
        <f t="array" ref="F157">IF(_xll.DE(A157)&gt;0,_xll.MW(A157)/(602.2*_xll.DE(A157)),"")/$B157</f>
        <v>#VALUE!</v>
      </c>
      <c r="H157" s="4" t="s">
        <v>2193</v>
      </c>
      <c r="I157" s="1" t="e" cm="1">
        <f t="array" ref="I157">_xll.H($H157,25)/$B157</f>
        <v>#VALUE!</v>
      </c>
      <c r="J157" s="1" t="e" cm="1">
        <f t="array" ref="J157">_xll.S($H157,25)/$B157</f>
        <v>#VALUE!</v>
      </c>
      <c r="K157" s="1" t="e" cm="1">
        <f t="array" ref="K157">_xll.CP($H157,25)/$B157</f>
        <v>#VALUE!</v>
      </c>
      <c r="L157" s="8" t="e" cm="1">
        <f t="array" ref="L157">IF(_xll.DE(H157)&gt;0,_xll.MW(H157)/(602.2*_xll.DE(H157)),"")/$B157</f>
        <v>#VALUE!</v>
      </c>
      <c r="N157" s="1" t="str">
        <f t="shared" si="18"/>
        <v/>
      </c>
      <c r="O157" s="1" t="str">
        <f t="shared" si="19"/>
        <v/>
      </c>
      <c r="Q157" s="1" t="str">
        <f t="shared" si="20"/>
        <v/>
      </c>
      <c r="R157" s="1" t="str">
        <f t="shared" si="21"/>
        <v/>
      </c>
      <c r="T157" s="1" t="str">
        <f t="shared" si="22"/>
        <v/>
      </c>
      <c r="U157" s="1" t="str">
        <f t="shared" si="23"/>
        <v/>
      </c>
      <c r="W157" s="8" t="str">
        <f t="shared" si="24"/>
        <v/>
      </c>
      <c r="X157" s="8" t="str">
        <f t="shared" si="25"/>
        <v/>
      </c>
    </row>
    <row r="158" spans="1:24">
      <c r="A158" s="4" t="s">
        <v>78</v>
      </c>
      <c r="B158" s="4">
        <v>1</v>
      </c>
      <c r="C158" s="1" cm="1">
        <f t="array" ref="C158">_xll.H($A158,25)/$B158</f>
        <v>-687.39999365234382</v>
      </c>
      <c r="D158" s="1" cm="1">
        <f t="array" ref="D158">_xll.S($A158,25)/$B158</f>
        <v>145.21000512695312</v>
      </c>
      <c r="E158" s="1" cm="1">
        <f t="array" ref="E158">_xll.CP($A158,25)/$B158</f>
        <v>76.599996032714841</v>
      </c>
      <c r="F158" s="8" t="e" cm="1">
        <f t="array" ref="F158">IF(_xll.DE(A158)&gt;0,_xll.MW(A158)/(602.2*_xll.DE(A158)),"")/$B158</f>
        <v>#VALUE!</v>
      </c>
      <c r="H158" s="4" t="s">
        <v>2194</v>
      </c>
      <c r="I158" s="1" t="e" cm="1">
        <f t="array" ref="I158">_xll.H($H158,25)/$B158</f>
        <v>#VALUE!</v>
      </c>
      <c r="J158" s="1" t="e" cm="1">
        <f t="array" ref="J158">_xll.S($H158,25)/$B158</f>
        <v>#VALUE!</v>
      </c>
      <c r="K158" s="1" t="e" cm="1">
        <f t="array" ref="K158">_xll.CP($H158,25)/$B158</f>
        <v>#VALUE!</v>
      </c>
      <c r="L158" s="8" t="e" cm="1">
        <f t="array" ref="L158">IF(_xll.DE(H158)&gt;0,_xll.MW(H158)/(602.2*_xll.DE(H158)),"")/$B158</f>
        <v>#VALUE!</v>
      </c>
      <c r="N158" s="1" t="str">
        <f t="shared" si="18"/>
        <v/>
      </c>
      <c r="O158" s="1" t="str">
        <f t="shared" si="19"/>
        <v/>
      </c>
      <c r="Q158" s="1" t="str">
        <f t="shared" si="20"/>
        <v/>
      </c>
      <c r="R158" s="1" t="str">
        <f t="shared" si="21"/>
        <v/>
      </c>
      <c r="T158" s="1" t="str">
        <f t="shared" si="22"/>
        <v/>
      </c>
      <c r="U158" s="1" t="str">
        <f t="shared" si="23"/>
        <v/>
      </c>
      <c r="W158" s="8" t="str">
        <f t="shared" si="24"/>
        <v/>
      </c>
      <c r="X158" s="8" t="str">
        <f t="shared" si="25"/>
        <v/>
      </c>
    </row>
    <row r="159" spans="1:24">
      <c r="A159" s="4" t="s">
        <v>116</v>
      </c>
      <c r="B159" s="4">
        <v>1</v>
      </c>
      <c r="C159" s="1" cm="1">
        <f t="array" ref="C159">_xll.H($A159,25)/$B159</f>
        <v>-711.4000244140625</v>
      </c>
      <c r="D159" s="1" cm="1">
        <f t="array" ref="D159">_xll.S($A159,25)/$B159</f>
        <v>137.07000363159179</v>
      </c>
      <c r="E159" s="1" cm="1">
        <f t="array" ref="E159">_xll.CP($A159,25)/$B159</f>
        <v>76.769993377685552</v>
      </c>
      <c r="F159" s="8" t="e" cm="1">
        <f t="array" ref="F159">IF(_xll.DE(A159)&gt;0,_xll.MW(A159)/(602.2*_xll.DE(A159)),"")/$B159</f>
        <v>#VALUE!</v>
      </c>
      <c r="H159" s="4" t="s">
        <v>2195</v>
      </c>
      <c r="I159" s="1" t="e" cm="1">
        <f t="array" ref="I159">_xll.H($H159,25)/$B159</f>
        <v>#VALUE!</v>
      </c>
      <c r="J159" s="1" t="e" cm="1">
        <f t="array" ref="J159">_xll.S($H159,25)/$B159</f>
        <v>#VALUE!</v>
      </c>
      <c r="K159" s="1" t="e" cm="1">
        <f t="array" ref="K159">_xll.CP($H159,25)/$B159</f>
        <v>#VALUE!</v>
      </c>
      <c r="L159" s="8" t="e" cm="1">
        <f t="array" ref="L159">IF(_xll.DE(H159)&gt;0,_xll.MW(H159)/(602.2*_xll.DE(H159)),"")/$B159</f>
        <v>#VALUE!</v>
      </c>
      <c r="N159" s="1" t="str">
        <f t="shared" si="18"/>
        <v/>
      </c>
      <c r="O159" s="1" t="str">
        <f t="shared" si="19"/>
        <v/>
      </c>
      <c r="Q159" s="1" t="str">
        <f t="shared" si="20"/>
        <v/>
      </c>
      <c r="R159" s="1" t="str">
        <f t="shared" si="21"/>
        <v/>
      </c>
      <c r="T159" s="1" t="str">
        <f t="shared" si="22"/>
        <v/>
      </c>
      <c r="U159" s="1" t="str">
        <f t="shared" si="23"/>
        <v/>
      </c>
      <c r="W159" s="8" t="str">
        <f t="shared" si="24"/>
        <v/>
      </c>
      <c r="X159" s="8" t="str">
        <f t="shared" si="25"/>
        <v/>
      </c>
    </row>
    <row r="160" spans="1:24">
      <c r="A160" s="4" t="s">
        <v>39</v>
      </c>
      <c r="B160" s="4">
        <v>1</v>
      </c>
      <c r="C160" s="1" cm="1">
        <f t="array" ref="C160">_xll.H($A160,25)/$B160</f>
        <v>-669.59998999023435</v>
      </c>
      <c r="D160" s="1" cm="1">
        <f t="array" ref="D160">_xll.S($A160,25)/$B160</f>
        <v>131.77999940490724</v>
      </c>
      <c r="E160" s="1" cm="1">
        <f t="array" ref="E160">_xll.CP($A160,25)/$B160</f>
        <v>77.030001052856448</v>
      </c>
      <c r="F160" s="8" t="e" cm="1">
        <f t="array" ref="F160">IF(_xll.DE(A160)&gt;0,_xll.MW(A160)/(602.2*_xll.DE(A160)),"")/$B160</f>
        <v>#VALUE!</v>
      </c>
      <c r="H160" s="4" t="s">
        <v>2196</v>
      </c>
      <c r="I160" s="1" t="e" cm="1">
        <f t="array" ref="I160">_xll.H($H160,25)/$B160</f>
        <v>#VALUE!</v>
      </c>
      <c r="J160" s="1" t="e" cm="1">
        <f t="array" ref="J160">_xll.S($H160,25)/$B160</f>
        <v>#VALUE!</v>
      </c>
      <c r="K160" s="1" t="e" cm="1">
        <f t="array" ref="K160">_xll.CP($H160,25)/$B160</f>
        <v>#VALUE!</v>
      </c>
      <c r="L160" s="8" t="e" cm="1">
        <f t="array" ref="L160">IF(_xll.DE(H160)&gt;0,_xll.MW(H160)/(602.2*_xll.DE(H160)),"")/$B160</f>
        <v>#VALUE!</v>
      </c>
      <c r="N160" s="1" t="str">
        <f t="shared" si="18"/>
        <v/>
      </c>
      <c r="O160" s="1" t="str">
        <f t="shared" si="19"/>
        <v/>
      </c>
      <c r="Q160" s="1" t="str">
        <f t="shared" si="20"/>
        <v/>
      </c>
      <c r="R160" s="1" t="str">
        <f t="shared" si="21"/>
        <v/>
      </c>
      <c r="T160" s="1" t="str">
        <f t="shared" si="22"/>
        <v/>
      </c>
      <c r="U160" s="1" t="str">
        <f t="shared" si="23"/>
        <v/>
      </c>
      <c r="W160" s="8" t="str">
        <f t="shared" si="24"/>
        <v/>
      </c>
      <c r="X160" s="8" t="str">
        <f t="shared" si="25"/>
        <v/>
      </c>
    </row>
    <row r="161" spans="1:24">
      <c r="A161" s="4" t="s">
        <v>251</v>
      </c>
      <c r="B161" s="4">
        <v>1</v>
      </c>
      <c r="C161" s="1" cm="1">
        <f t="array" ref="C161">_xll.H($A161,25)/$B161</f>
        <v>-133.88800000000001</v>
      </c>
      <c r="D161" s="1" cm="1">
        <f t="array" ref="D161">_xll.S($A161,25)/$B161</f>
        <v>129.70399201965333</v>
      </c>
      <c r="E161" s="1" cm="1">
        <f t="array" ref="E161">_xll.CP($A161,25)/$B161</f>
        <v>77.848798968062596</v>
      </c>
      <c r="F161" s="8" t="e" cm="1">
        <f t="array" ref="F161">IF(_xll.DE(A161)&gt;0,_xll.MW(A161)/(602.2*_xll.DE(A161)),"")/$B161</f>
        <v>#VALUE!</v>
      </c>
      <c r="H161" s="4" t="s">
        <v>2197</v>
      </c>
      <c r="I161" s="1" t="e" cm="1">
        <f t="array" ref="I161">_xll.H($H161,25)/$B161</f>
        <v>#VALUE!</v>
      </c>
      <c r="J161" s="1" t="e" cm="1">
        <f t="array" ref="J161">_xll.S($H161,25)/$B161</f>
        <v>#VALUE!</v>
      </c>
      <c r="K161" s="1" t="e" cm="1">
        <f t="array" ref="K161">_xll.CP($H161,25)/$B161</f>
        <v>#VALUE!</v>
      </c>
      <c r="L161" s="8" t="e" cm="1">
        <f t="array" ref="L161">IF(_xll.DE(H161)&gt;0,_xll.MW(H161)/(602.2*_xll.DE(H161)),"")/$B161</f>
        <v>#VALUE!</v>
      </c>
      <c r="N161" s="1" t="str">
        <f t="shared" si="18"/>
        <v/>
      </c>
      <c r="O161" s="1" t="str">
        <f t="shared" si="19"/>
        <v/>
      </c>
      <c r="Q161" s="1" t="str">
        <f t="shared" si="20"/>
        <v/>
      </c>
      <c r="R161" s="1" t="str">
        <f t="shared" si="21"/>
        <v/>
      </c>
      <c r="T161" s="1" t="str">
        <f t="shared" si="22"/>
        <v/>
      </c>
      <c r="U161" s="1" t="str">
        <f t="shared" si="23"/>
        <v/>
      </c>
      <c r="W161" s="8" t="str">
        <f t="shared" si="24"/>
        <v/>
      </c>
      <c r="X161" s="8" t="str">
        <f t="shared" si="25"/>
        <v/>
      </c>
    </row>
    <row r="162" spans="1:24">
      <c r="A162" s="4" t="s">
        <v>17</v>
      </c>
      <c r="B162" s="4">
        <v>1</v>
      </c>
      <c r="C162" s="1" cm="1">
        <f t="array" ref="C162">_xll.H($A162,25)/$B162</f>
        <v>-718.39285107421881</v>
      </c>
      <c r="D162" s="1" cm="1">
        <f t="array" ref="D162">_xll.S($A162,25)/$B162</f>
        <v>125.35259626770021</v>
      </c>
      <c r="E162" s="1" cm="1">
        <f t="array" ref="E162">_xll.CP($A162,25)/$B162</f>
        <v>77.861331039942883</v>
      </c>
      <c r="F162" s="8" t="e" cm="1">
        <f t="array" ref="F162">IF(_xll.DE(A162)&gt;0,_xll.MW(A162)/(602.2*_xll.DE(A162)),"")/$B162</f>
        <v>#VALUE!</v>
      </c>
      <c r="H162" s="4" t="s">
        <v>1748</v>
      </c>
      <c r="I162" s="1" t="e" cm="1">
        <f t="array" ref="I162">_xll.H($H162,25)/$B162</f>
        <v>#VALUE!</v>
      </c>
      <c r="J162" s="1" t="e" cm="1">
        <f t="array" ref="J162">_xll.S($H162,25)/$B162</f>
        <v>#VALUE!</v>
      </c>
      <c r="K162" s="1" t="e" cm="1">
        <f t="array" ref="K162">_xll.CP($H162,25)/$B162</f>
        <v>#VALUE!</v>
      </c>
      <c r="L162" s="8" t="e" cm="1">
        <f t="array" ref="L162">IF(_xll.DE(H162)&gt;0,_xll.MW(H162)/(602.2*_xll.DE(H162)),"")/$B162</f>
        <v>#VALUE!</v>
      </c>
      <c r="N162" s="1" t="str">
        <f t="shared" si="18"/>
        <v/>
      </c>
      <c r="O162" s="1" t="str">
        <f t="shared" si="19"/>
        <v/>
      </c>
      <c r="Q162" s="1" t="str">
        <f t="shared" si="20"/>
        <v/>
      </c>
      <c r="R162" s="1" t="str">
        <f t="shared" si="21"/>
        <v/>
      </c>
      <c r="T162" s="1" t="str">
        <f t="shared" si="22"/>
        <v/>
      </c>
      <c r="U162" s="1" t="str">
        <f t="shared" si="23"/>
        <v/>
      </c>
      <c r="W162" s="8" t="str">
        <f t="shared" si="24"/>
        <v/>
      </c>
      <c r="X162" s="8" t="str">
        <f t="shared" si="25"/>
        <v/>
      </c>
    </row>
    <row r="163" spans="1:24">
      <c r="A163" s="4" t="s">
        <v>53</v>
      </c>
      <c r="B163" s="4">
        <v>1</v>
      </c>
      <c r="C163" s="1" cm="1">
        <f t="array" ref="C163">_xll.H($A163,25)/$B163</f>
        <v>-178.00000469970703</v>
      </c>
      <c r="D163" s="1" cm="1">
        <f t="array" ref="D163">_xll.S($A163,25)/$B163</f>
        <v>129.70399201965333</v>
      </c>
      <c r="E163" s="1" cm="1">
        <f t="array" ref="E163">_xll.CP($A163,25)/$B163</f>
        <v>78.0254460899273</v>
      </c>
      <c r="F163" s="8" t="e" cm="1">
        <f t="array" ref="F163">IF(_xll.DE(A163)&gt;0,_xll.MW(A163)/(602.2*_xll.DE(A163)),"")/$B163</f>
        <v>#VALUE!</v>
      </c>
      <c r="H163" s="4" t="s">
        <v>2198</v>
      </c>
      <c r="I163" s="1" t="e" cm="1">
        <f t="array" ref="I163">_xll.H($H163,25)/$B163</f>
        <v>#VALUE!</v>
      </c>
      <c r="J163" s="1" t="e" cm="1">
        <f t="array" ref="J163">_xll.S($H163,25)/$B163</f>
        <v>#VALUE!</v>
      </c>
      <c r="K163" s="1" t="e" cm="1">
        <f t="array" ref="K163">_xll.CP($H163,25)/$B163</f>
        <v>#VALUE!</v>
      </c>
      <c r="L163" s="8" t="e" cm="1">
        <f t="array" ref="L163">IF(_xll.DE(H163)&gt;0,_xll.MW(H163)/(602.2*_xll.DE(H163)),"")/$B163</f>
        <v>#VALUE!</v>
      </c>
      <c r="N163" s="1" t="str">
        <f t="shared" si="18"/>
        <v/>
      </c>
      <c r="O163" s="1" t="str">
        <f t="shared" si="19"/>
        <v/>
      </c>
      <c r="Q163" s="1" t="str">
        <f t="shared" si="20"/>
        <v/>
      </c>
      <c r="R163" s="1" t="str">
        <f t="shared" si="21"/>
        <v/>
      </c>
      <c r="T163" s="1" t="str">
        <f t="shared" si="22"/>
        <v/>
      </c>
      <c r="U163" s="1" t="str">
        <f t="shared" si="23"/>
        <v/>
      </c>
      <c r="W163" s="8" t="str">
        <f t="shared" si="24"/>
        <v/>
      </c>
      <c r="X163" s="8" t="str">
        <f t="shared" si="25"/>
        <v/>
      </c>
    </row>
    <row r="164" spans="1:24">
      <c r="A164" s="4" t="s">
        <v>152</v>
      </c>
      <c r="B164" s="4">
        <v>1</v>
      </c>
      <c r="C164" s="1" cm="1">
        <f t="array" ref="C164">_xll.H($A164,25)/$B164</f>
        <v>-755.79999194335937</v>
      </c>
      <c r="D164" s="1" cm="1">
        <f t="array" ref="D164">_xll.S($A164,25)/$B164</f>
        <v>127.68999990844728</v>
      </c>
      <c r="E164" s="1" cm="1">
        <f t="array" ref="E164">_xll.CP($A164,25)/$B164</f>
        <v>78.63999609375</v>
      </c>
      <c r="F164" s="8" t="e" cm="1">
        <f t="array" ref="F164">IF(_xll.DE(A164)&gt;0,_xll.MW(A164)/(602.2*_xll.DE(A164)),"")/$B164</f>
        <v>#VALUE!</v>
      </c>
      <c r="H164" s="4" t="s">
        <v>2199</v>
      </c>
      <c r="I164" s="1" t="e" cm="1">
        <f t="array" ref="I164">_xll.H($H164,25)/$B164</f>
        <v>#VALUE!</v>
      </c>
      <c r="J164" s="1" t="e" cm="1">
        <f t="array" ref="J164">_xll.S($H164,25)/$B164</f>
        <v>#VALUE!</v>
      </c>
      <c r="K164" s="1" t="e" cm="1">
        <f t="array" ref="K164">_xll.CP($H164,25)/$B164</f>
        <v>#VALUE!</v>
      </c>
      <c r="L164" s="8" t="e" cm="1">
        <f t="array" ref="L164">IF(_xll.DE(H164)&gt;0,_xll.MW(H164)/(602.2*_xll.DE(H164)),"")/$B164</f>
        <v>#VALUE!</v>
      </c>
      <c r="N164" s="1" t="str">
        <f t="shared" si="18"/>
        <v/>
      </c>
      <c r="O164" s="1" t="str">
        <f t="shared" si="19"/>
        <v/>
      </c>
      <c r="Q164" s="1" t="str">
        <f t="shared" si="20"/>
        <v/>
      </c>
      <c r="R164" s="1" t="str">
        <f t="shared" si="21"/>
        <v/>
      </c>
      <c r="T164" s="1" t="str">
        <f t="shared" si="22"/>
        <v/>
      </c>
      <c r="U164" s="1" t="str">
        <f t="shared" si="23"/>
        <v/>
      </c>
      <c r="W164" s="8" t="str">
        <f t="shared" si="24"/>
        <v/>
      </c>
      <c r="X164" s="8" t="str">
        <f t="shared" si="25"/>
        <v/>
      </c>
    </row>
    <row r="165" spans="1:24">
      <c r="A165" s="4" t="s">
        <v>259</v>
      </c>
      <c r="B165" s="4">
        <v>1</v>
      </c>
      <c r="C165" s="1" cm="1">
        <f t="array" ref="C165">_xll.H($A165,25)/$B165</f>
        <v>-474.49912384033206</v>
      </c>
      <c r="D165" s="1" cm="1">
        <f t="array" ref="D165">_xll.S($A165,25)/$B165</f>
        <v>130.54080319213867</v>
      </c>
      <c r="E165" s="1" cm="1">
        <f t="array" ref="E165">_xll.CP($A165,25)/$B165</f>
        <v>79.489390075413198</v>
      </c>
      <c r="F165" s="8" t="e" cm="1">
        <f t="array" ref="F165">IF(_xll.DE(A165)&gt;0,_xll.MW(A165)/(602.2*_xll.DE(A165)),"")/$B165</f>
        <v>#VALUE!</v>
      </c>
      <c r="H165" s="4" t="s">
        <v>2200</v>
      </c>
      <c r="I165" s="1" t="e" cm="1">
        <f t="array" ref="I165">_xll.H($H165,25)/$B165</f>
        <v>#VALUE!</v>
      </c>
      <c r="J165" s="1" t="e" cm="1">
        <f t="array" ref="J165">_xll.S($H165,25)/$B165</f>
        <v>#VALUE!</v>
      </c>
      <c r="K165" s="1" t="e" cm="1">
        <f t="array" ref="K165">_xll.CP($H165,25)/$B165</f>
        <v>#VALUE!</v>
      </c>
      <c r="L165" s="8" t="e" cm="1">
        <f t="array" ref="L165">IF(_xll.DE(H165)&gt;0,_xll.MW(H165)/(602.2*_xll.DE(H165)),"")/$B165</f>
        <v>#VALUE!</v>
      </c>
      <c r="N165" s="1" t="str">
        <f t="shared" si="18"/>
        <v/>
      </c>
      <c r="O165" s="1" t="str">
        <f t="shared" si="19"/>
        <v/>
      </c>
      <c r="Q165" s="1" t="str">
        <f t="shared" si="20"/>
        <v/>
      </c>
      <c r="R165" s="1" t="str">
        <f t="shared" si="21"/>
        <v/>
      </c>
      <c r="T165" s="1" t="str">
        <f t="shared" si="22"/>
        <v/>
      </c>
      <c r="U165" s="1" t="str">
        <f t="shared" si="23"/>
        <v/>
      </c>
      <c r="W165" s="8" t="str">
        <f t="shared" si="24"/>
        <v/>
      </c>
      <c r="X165" s="8" t="str">
        <f t="shared" si="25"/>
        <v/>
      </c>
    </row>
    <row r="166" spans="1:24">
      <c r="A166" s="4" t="s">
        <v>20</v>
      </c>
      <c r="B166" s="4">
        <v>1</v>
      </c>
      <c r="C166" s="1" cm="1">
        <f t="array" ref="C166">_xll.H($A166,25)/$B166</f>
        <v>-163.17600000000002</v>
      </c>
      <c r="D166" s="1" cm="1">
        <f t="array" ref="D166">_xll.S($A166,25)/$B166</f>
        <v>121.336</v>
      </c>
      <c r="E166" s="1" cm="1">
        <f t="array" ref="E166">_xll.CP($A166,25)/$B166</f>
        <v>79.610725517934029</v>
      </c>
      <c r="F166" s="8" t="e" cm="1">
        <f t="array" ref="F166">IF(_xll.DE(A166)&gt;0,_xll.MW(A166)/(602.2*_xll.DE(A166)),"")/$B166</f>
        <v>#VALUE!</v>
      </c>
      <c r="H166" s="4" t="s">
        <v>2201</v>
      </c>
      <c r="I166" s="1" t="e" cm="1">
        <f t="array" ref="I166">_xll.H($H166,25)/$B166</f>
        <v>#VALUE!</v>
      </c>
      <c r="J166" s="1" t="e" cm="1">
        <f t="array" ref="J166">_xll.S($H166,25)/$B166</f>
        <v>#VALUE!</v>
      </c>
      <c r="K166" s="1" t="e" cm="1">
        <f t="array" ref="K166">_xll.CP($H166,25)/$B166</f>
        <v>#VALUE!</v>
      </c>
      <c r="L166" s="8" t="e" cm="1">
        <f t="array" ref="L166">IF(_xll.DE(H166)&gt;0,_xll.MW(H166)/(602.2*_xll.DE(H166)),"")/$B166</f>
        <v>#VALUE!</v>
      </c>
      <c r="N166" s="1" t="str">
        <f t="shared" si="18"/>
        <v/>
      </c>
      <c r="O166" s="1" t="str">
        <f t="shared" si="19"/>
        <v/>
      </c>
      <c r="Q166" s="1" t="str">
        <f t="shared" si="20"/>
        <v/>
      </c>
      <c r="R166" s="1" t="str">
        <f t="shared" si="21"/>
        <v/>
      </c>
      <c r="T166" s="1" t="str">
        <f t="shared" si="22"/>
        <v/>
      </c>
      <c r="U166" s="1" t="str">
        <f t="shared" si="23"/>
        <v/>
      </c>
      <c r="W166" s="8" t="str">
        <f t="shared" si="24"/>
        <v/>
      </c>
      <c r="X166" s="8" t="str">
        <f t="shared" si="25"/>
        <v/>
      </c>
    </row>
    <row r="167" spans="1:24">
      <c r="A167" s="4" t="s">
        <v>294</v>
      </c>
      <c r="B167" s="4">
        <v>1</v>
      </c>
      <c r="C167" s="1" cm="1">
        <f t="array" ref="C167">_xll.H($A167,25)/$B167</f>
        <v>-489.70002435302735</v>
      </c>
      <c r="D167" s="1" cm="1">
        <f t="array" ref="D167">_xll.S($A167,25)/$B167</f>
        <v>134.58000778198243</v>
      </c>
      <c r="E167" s="1" cm="1">
        <f t="array" ref="E167">_xll.CP($A167,25)/$B167</f>
        <v>82.100011062622073</v>
      </c>
      <c r="F167" s="8" t="e" cm="1">
        <f t="array" ref="F167">IF(_xll.DE(A167)&gt;0,_xll.MW(A167)/(602.2*_xll.DE(A167)),"")/$B167</f>
        <v>#VALUE!</v>
      </c>
      <c r="H167" s="4" t="s">
        <v>2202</v>
      </c>
      <c r="I167" s="1" t="e" cm="1">
        <f t="array" ref="I167">_xll.H($H167,25)/$B167</f>
        <v>#VALUE!</v>
      </c>
      <c r="J167" s="1" t="e" cm="1">
        <f t="array" ref="J167">_xll.S($H167,25)/$B167</f>
        <v>#VALUE!</v>
      </c>
      <c r="K167" s="1" t="e" cm="1">
        <f t="array" ref="K167">_xll.CP($H167,25)/$B167</f>
        <v>#VALUE!</v>
      </c>
      <c r="L167" s="8" t="e" cm="1">
        <f t="array" ref="L167">IF(_xll.DE(H167)&gt;0,_xll.MW(H167)/(602.2*_xll.DE(H167)),"")/$B167</f>
        <v>#VALUE!</v>
      </c>
      <c r="N167" s="1" t="str">
        <f t="shared" si="18"/>
        <v/>
      </c>
      <c r="O167" s="1" t="str">
        <f t="shared" si="19"/>
        <v/>
      </c>
      <c r="Q167" s="1" t="str">
        <f t="shared" si="20"/>
        <v/>
      </c>
      <c r="R167" s="1" t="str">
        <f t="shared" si="21"/>
        <v/>
      </c>
      <c r="T167" s="1" t="str">
        <f t="shared" si="22"/>
        <v/>
      </c>
      <c r="U167" s="1" t="str">
        <f t="shared" si="23"/>
        <v/>
      </c>
      <c r="W167" s="8" t="str">
        <f t="shared" si="24"/>
        <v/>
      </c>
      <c r="X167" s="8" t="str">
        <f t="shared" si="25"/>
        <v/>
      </c>
    </row>
    <row r="168" spans="1:24">
      <c r="A168" s="4" t="s">
        <v>140</v>
      </c>
      <c r="B168" s="4">
        <v>1</v>
      </c>
      <c r="C168" s="1" cm="1">
        <f t="array" ref="C168">_xll.H($A168,25)/$B168</f>
        <v>-479.10148553466797</v>
      </c>
      <c r="D168" s="1" cm="1">
        <f t="array" ref="D168">_xll.S($A168,25)/$B168</f>
        <v>140.58239361572265</v>
      </c>
      <c r="E168" s="1" cm="1">
        <f t="array" ref="E168">_xll.CP($A168,25)/$B168</f>
        <v>83.208155266497343</v>
      </c>
      <c r="F168" s="8" t="e" cm="1">
        <f t="array" ref="F168">IF(_xll.DE(A168)&gt;0,_xll.MW(A168)/(602.2*_xll.DE(A168)),"")/$B168</f>
        <v>#VALUE!</v>
      </c>
      <c r="H168" s="4" t="s">
        <v>2203</v>
      </c>
      <c r="I168" s="1" t="e" cm="1">
        <f t="array" ref="I168">_xll.H($H168,25)/$B168</f>
        <v>#VALUE!</v>
      </c>
      <c r="J168" s="1" t="e" cm="1">
        <f t="array" ref="J168">_xll.S($H168,25)/$B168</f>
        <v>#VALUE!</v>
      </c>
      <c r="K168" s="1" t="e" cm="1">
        <f t="array" ref="K168">_xll.CP($H168,25)/$B168</f>
        <v>#VALUE!</v>
      </c>
      <c r="L168" s="8" t="e" cm="1">
        <f t="array" ref="L168">IF(_xll.DE(H168)&gt;0,_xll.MW(H168)/(602.2*_xll.DE(H168)),"")/$B168</f>
        <v>#VALUE!</v>
      </c>
      <c r="N168" s="1" t="str">
        <f t="shared" si="18"/>
        <v/>
      </c>
      <c r="O168" s="1" t="str">
        <f t="shared" si="19"/>
        <v/>
      </c>
      <c r="Q168" s="1" t="str">
        <f t="shared" si="20"/>
        <v/>
      </c>
      <c r="R168" s="1" t="str">
        <f t="shared" si="21"/>
        <v/>
      </c>
      <c r="T168" s="1" t="str">
        <f t="shared" si="22"/>
        <v/>
      </c>
      <c r="U168" s="1" t="str">
        <f t="shared" si="23"/>
        <v/>
      </c>
      <c r="W168" s="8" t="str">
        <f t="shared" si="24"/>
        <v/>
      </c>
      <c r="X168" s="8" t="str">
        <f t="shared" si="25"/>
        <v/>
      </c>
    </row>
    <row r="169" spans="1:24">
      <c r="A169" s="4" t="s">
        <v>262</v>
      </c>
      <c r="B169" s="4">
        <v>1</v>
      </c>
      <c r="C169" s="1" cm="1">
        <f t="array" ref="C169">_xll.H($A169,25)/$B169</f>
        <v>-538.09996508789061</v>
      </c>
      <c r="D169" s="1" cm="1">
        <f t="array" ref="D169">_xll.S($A169,25)/$B169</f>
        <v>137.23519680786131</v>
      </c>
      <c r="E169" s="1" cm="1">
        <f t="array" ref="E169">_xll.CP($A169,25)/$B169</f>
        <v>85.41946037126435</v>
      </c>
      <c r="F169" s="8" t="e" cm="1">
        <f t="array" ref="F169">IF(_xll.DE(A169)&gt;0,_xll.MW(A169)/(602.2*_xll.DE(A169)),"")/$B169</f>
        <v>#VALUE!</v>
      </c>
      <c r="H169" s="4" t="s">
        <v>2204</v>
      </c>
      <c r="I169" s="1" t="e" cm="1">
        <f t="array" ref="I169">_xll.H($H169,25)/$B169</f>
        <v>#VALUE!</v>
      </c>
      <c r="J169" s="1" t="e" cm="1">
        <f t="array" ref="J169">_xll.S($H169,25)/$B169</f>
        <v>#VALUE!</v>
      </c>
      <c r="K169" s="1" t="e" cm="1">
        <f t="array" ref="K169">_xll.CP($H169,25)/$B169</f>
        <v>#VALUE!</v>
      </c>
      <c r="L169" s="8" t="e" cm="1">
        <f t="array" ref="L169">IF(_xll.DE(H169)&gt;0,_xll.MW(H169)/(602.2*_xll.DE(H169)),"")/$B169</f>
        <v>#VALUE!</v>
      </c>
      <c r="N169" s="1" t="str">
        <f t="shared" si="18"/>
        <v/>
      </c>
      <c r="O169" s="1" t="str">
        <f t="shared" si="19"/>
        <v/>
      </c>
      <c r="Q169" s="1" t="str">
        <f t="shared" si="20"/>
        <v/>
      </c>
      <c r="R169" s="1" t="str">
        <f t="shared" si="21"/>
        <v/>
      </c>
      <c r="T169" s="1" t="str">
        <f t="shared" si="22"/>
        <v/>
      </c>
      <c r="U169" s="1" t="str">
        <f t="shared" si="23"/>
        <v/>
      </c>
      <c r="W169" s="8" t="str">
        <f t="shared" si="24"/>
        <v/>
      </c>
      <c r="X169" s="8" t="str">
        <f t="shared" si="25"/>
        <v/>
      </c>
    </row>
    <row r="170" spans="1:24">
      <c r="A170" s="4" t="s">
        <v>219</v>
      </c>
      <c r="B170" s="4">
        <v>1</v>
      </c>
      <c r="C170" s="1" cm="1">
        <f t="array" ref="C170">_xll.H($A170,25)/$B170</f>
        <v>-776.59996752929692</v>
      </c>
      <c r="D170" s="1" cm="1">
        <f t="array" ref="D170">_xll.S($A170,25)/$B170</f>
        <v>96.231999999999999</v>
      </c>
      <c r="E170" s="1" cm="1">
        <f t="array" ref="E170">_xll.CP($A170,25)/$B170</f>
        <v>85.787521645550498</v>
      </c>
      <c r="F170" s="8" t="e" cm="1">
        <f t="array" ref="F170">IF(_xll.DE(A170)&gt;0,_xll.MW(A170)/(602.2*_xll.DE(A170)),"")/$B170</f>
        <v>#VALUE!</v>
      </c>
      <c r="H170" s="4" t="s">
        <v>2205</v>
      </c>
      <c r="I170" s="1" t="e" cm="1">
        <f t="array" ref="I170">_xll.H($H170,25)/$B170</f>
        <v>#VALUE!</v>
      </c>
      <c r="J170" s="1" t="e" cm="1">
        <f t="array" ref="J170">_xll.S($H170,25)/$B170</f>
        <v>#VALUE!</v>
      </c>
      <c r="K170" s="1" t="e" cm="1">
        <f t="array" ref="K170">_xll.CP($H170,25)/$B170</f>
        <v>#VALUE!</v>
      </c>
      <c r="L170" s="8" t="e" cm="1">
        <f t="array" ref="L170">IF(_xll.DE(H170)&gt;0,_xll.MW(H170)/(602.2*_xll.DE(H170)),"")/$B170</f>
        <v>#VALUE!</v>
      </c>
      <c r="N170" s="1" t="str">
        <f t="shared" si="18"/>
        <v/>
      </c>
      <c r="O170" s="1" t="str">
        <f t="shared" si="19"/>
        <v/>
      </c>
      <c r="Q170" s="1" t="str">
        <f t="shared" si="20"/>
        <v/>
      </c>
      <c r="R170" s="1" t="str">
        <f t="shared" si="21"/>
        <v/>
      </c>
      <c r="T170" s="1" t="str">
        <f t="shared" si="22"/>
        <v/>
      </c>
      <c r="U170" s="1" t="str">
        <f t="shared" si="23"/>
        <v/>
      </c>
      <c r="W170" s="8" t="str">
        <f t="shared" si="24"/>
        <v/>
      </c>
      <c r="X170" s="8" t="str">
        <f t="shared" si="25"/>
        <v/>
      </c>
    </row>
    <row r="171" spans="1:24">
      <c r="A171" s="4" t="s">
        <v>197</v>
      </c>
      <c r="B171" s="4">
        <v>1</v>
      </c>
      <c r="C171" s="1" cm="1">
        <f t="array" ref="C171">_xll.H($A171,25)/$B171</f>
        <v>-1170.9999367675782</v>
      </c>
      <c r="D171" s="1" cm="1">
        <f t="array" ref="D171">_xll.S($A171,25)/$B171</f>
        <v>112.54959840393067</v>
      </c>
      <c r="E171" s="1" cm="1">
        <f t="array" ref="E171">_xll.CP($A171,25)/$B171</f>
        <v>88.052343675589995</v>
      </c>
      <c r="F171" s="8" t="e" cm="1">
        <f t="array" ref="F171">IF(_xll.DE(A171)&gt;0,_xll.MW(A171)/(602.2*_xll.DE(A171)),"")/$B171</f>
        <v>#VALUE!</v>
      </c>
      <c r="H171" s="4" t="s">
        <v>2206</v>
      </c>
      <c r="I171" s="1" t="e" cm="1">
        <f t="array" ref="I171">_xll.H($H171,25)/$B171</f>
        <v>#VALUE!</v>
      </c>
      <c r="J171" s="1" t="e" cm="1">
        <f t="array" ref="J171">_xll.S($H171,25)/$B171</f>
        <v>#VALUE!</v>
      </c>
      <c r="K171" s="1" t="e" cm="1">
        <f t="array" ref="K171">_xll.CP($H171,25)/$B171</f>
        <v>#VALUE!</v>
      </c>
      <c r="L171" s="8" t="e" cm="1">
        <f t="array" ref="L171">IF(_xll.DE(H171)&gt;0,_xll.MW(H171)/(602.2*_xll.DE(H171)),"")/$B171</f>
        <v>#VALUE!</v>
      </c>
      <c r="N171" s="1" t="str">
        <f t="shared" si="18"/>
        <v/>
      </c>
      <c r="O171" s="1" t="str">
        <f t="shared" si="19"/>
        <v/>
      </c>
      <c r="Q171" s="1" t="str">
        <f t="shared" si="20"/>
        <v/>
      </c>
      <c r="R171" s="1" t="str">
        <f t="shared" si="21"/>
        <v/>
      </c>
      <c r="T171" s="1" t="str">
        <f t="shared" si="22"/>
        <v/>
      </c>
      <c r="U171" s="1" t="str">
        <f t="shared" si="23"/>
        <v/>
      </c>
      <c r="W171" s="8" t="str">
        <f t="shared" si="24"/>
        <v/>
      </c>
      <c r="X171" s="8" t="str">
        <f t="shared" si="25"/>
        <v/>
      </c>
    </row>
    <row r="172" spans="1:24">
      <c r="A172" s="4" t="s">
        <v>3</v>
      </c>
      <c r="B172" s="4">
        <v>1</v>
      </c>
      <c r="C172" s="1" cm="1">
        <f t="array" ref="C172">_xll.H($A172,25)/$B172</f>
        <v>-732.2</v>
      </c>
      <c r="D172" s="1" cm="1">
        <f t="array" ref="D172">_xll.S($A172,25)/$B172</f>
        <v>128.867204788208</v>
      </c>
      <c r="E172" s="1" cm="1">
        <f t="array" ref="E172">_xll.CP($A172,25)/$B172</f>
        <v>89.888290134882595</v>
      </c>
      <c r="F172" s="8" t="e" cm="1">
        <f t="array" ref="F172">IF(_xll.DE(A172)&gt;0,_xll.MW(A172)/(602.2*_xll.DE(A172)),"")/$B172</f>
        <v>#VALUE!</v>
      </c>
      <c r="H172" s="4" t="s">
        <v>2207</v>
      </c>
      <c r="I172" s="1" t="e" cm="1">
        <f t="array" ref="I172">_xll.H($H172,25)/$B172</f>
        <v>#VALUE!</v>
      </c>
      <c r="J172" s="1" t="e" cm="1">
        <f t="array" ref="J172">_xll.S($H172,25)/$B172</f>
        <v>#VALUE!</v>
      </c>
      <c r="K172" s="1" t="e" cm="1">
        <f t="array" ref="K172">_xll.CP($H172,25)/$B172</f>
        <v>#VALUE!</v>
      </c>
      <c r="L172" s="8" t="e" cm="1">
        <f t="array" ref="L172">IF(_xll.DE(H172)&gt;0,_xll.MW(H172)/(602.2*_xll.DE(H172)),"")/$B172</f>
        <v>#VALUE!</v>
      </c>
      <c r="N172" s="1" t="str">
        <f t="shared" si="18"/>
        <v/>
      </c>
      <c r="O172" s="1" t="str">
        <f t="shared" si="19"/>
        <v/>
      </c>
      <c r="Q172" s="1" t="str">
        <f t="shared" si="20"/>
        <v/>
      </c>
      <c r="R172" s="1" t="str">
        <f t="shared" si="21"/>
        <v/>
      </c>
      <c r="T172" s="1" t="str">
        <f t="shared" si="22"/>
        <v/>
      </c>
      <c r="U172" s="1" t="str">
        <f t="shared" si="23"/>
        <v/>
      </c>
      <c r="W172" s="8" t="str">
        <f t="shared" si="24"/>
        <v/>
      </c>
      <c r="X172" s="8" t="str">
        <f t="shared" si="25"/>
        <v/>
      </c>
    </row>
    <row r="173" spans="1:24">
      <c r="A173" s="4" t="s">
        <v>103</v>
      </c>
      <c r="B173" s="4">
        <v>1</v>
      </c>
      <c r="C173" s="1" cm="1">
        <f t="array" ref="C173">_xll.H($A173,25)/$B173</f>
        <v>-530.00000897216796</v>
      </c>
      <c r="D173" s="1" cm="1">
        <f t="array" ref="D173">_xll.S($A173,25)/$B173</f>
        <v>125.00000061035156</v>
      </c>
      <c r="E173" s="1" cm="1">
        <f t="array" ref="E173">_xll.CP($A173,25)/$B173</f>
        <v>89.99985833032234</v>
      </c>
      <c r="F173" s="8" t="e" cm="1">
        <f t="array" ref="F173">IF(_xll.DE(A173)&gt;0,_xll.MW(A173)/(602.2*_xll.DE(A173)),"")/$B173</f>
        <v>#VALUE!</v>
      </c>
      <c r="H173" s="4" t="s">
        <v>2208</v>
      </c>
      <c r="I173" s="1" t="e" cm="1">
        <f t="array" ref="I173">_xll.H($H173,25)/$B173</f>
        <v>#VALUE!</v>
      </c>
      <c r="J173" s="1" t="e" cm="1">
        <f t="array" ref="J173">_xll.S($H173,25)/$B173</f>
        <v>#VALUE!</v>
      </c>
      <c r="K173" s="1" t="e" cm="1">
        <f t="array" ref="K173">_xll.CP($H173,25)/$B173</f>
        <v>#VALUE!</v>
      </c>
      <c r="L173" s="8" t="e" cm="1">
        <f t="array" ref="L173">IF(_xll.DE(H173)&gt;0,_xll.MW(H173)/(602.2*_xll.DE(H173)),"")/$B173</f>
        <v>#VALUE!</v>
      </c>
      <c r="N173" s="1" t="str">
        <f t="shared" si="18"/>
        <v/>
      </c>
      <c r="O173" s="1" t="str">
        <f t="shared" si="19"/>
        <v/>
      </c>
      <c r="Q173" s="1" t="str">
        <f t="shared" si="20"/>
        <v/>
      </c>
      <c r="R173" s="1" t="str">
        <f t="shared" si="21"/>
        <v/>
      </c>
      <c r="T173" s="1" t="str">
        <f t="shared" si="22"/>
        <v/>
      </c>
      <c r="U173" s="1" t="str">
        <f t="shared" si="23"/>
        <v/>
      </c>
      <c r="W173" s="8" t="str">
        <f t="shared" si="24"/>
        <v/>
      </c>
      <c r="X173" s="8" t="str">
        <f t="shared" si="25"/>
        <v/>
      </c>
    </row>
    <row r="174" spans="1:24">
      <c r="A174" s="4" t="s">
        <v>404</v>
      </c>
      <c r="B174" s="4">
        <v>1</v>
      </c>
      <c r="C174" s="1" cm="1">
        <f t="array" ref="C174">_xll.H($A174,25)/$B174</f>
        <v>-297.90078723144535</v>
      </c>
      <c r="D174" s="1" cm="1">
        <f t="array" ref="D174">_xll.S($A174,25)/$B174</f>
        <v>138.61590850830078</v>
      </c>
      <c r="E174" s="1" cm="1">
        <f t="array" ref="E174">_xll.CP($A174,25)/$B174</f>
        <v>90.876477127075205</v>
      </c>
      <c r="F174" s="8" t="e" cm="1">
        <f t="array" ref="F174">IF(_xll.DE(A174)&gt;0,_xll.MW(A174)/(602.2*_xll.DE(A174)),"")/$B174</f>
        <v>#VALUE!</v>
      </c>
      <c r="H174" s="4" t="s">
        <v>2209</v>
      </c>
      <c r="I174" s="1" t="e" cm="1">
        <f t="array" ref="I174">_xll.H($H174,25)/$B174</f>
        <v>#VALUE!</v>
      </c>
      <c r="J174" s="1" t="e" cm="1">
        <f t="array" ref="J174">_xll.S($H174,25)/$B174</f>
        <v>#VALUE!</v>
      </c>
      <c r="K174" s="1" t="e" cm="1">
        <f t="array" ref="K174">_xll.CP($H174,25)/$B174</f>
        <v>#VALUE!</v>
      </c>
      <c r="L174" s="8" t="e" cm="1">
        <f t="array" ref="L174">IF(_xll.DE(H174)&gt;0,_xll.MW(H174)/(602.2*_xll.DE(H174)),"")/$B174</f>
        <v>#VALUE!</v>
      </c>
      <c r="N174" s="1" t="str">
        <f t="shared" si="18"/>
        <v/>
      </c>
      <c r="O174" s="1" t="str">
        <f t="shared" si="19"/>
        <v/>
      </c>
      <c r="Q174" s="1" t="str">
        <f t="shared" si="20"/>
        <v/>
      </c>
      <c r="R174" s="1" t="str">
        <f t="shared" si="21"/>
        <v/>
      </c>
      <c r="T174" s="1" t="str">
        <f t="shared" si="22"/>
        <v/>
      </c>
      <c r="U174" s="1" t="str">
        <f t="shared" si="23"/>
        <v/>
      </c>
      <c r="W174" s="8" t="str">
        <f t="shared" si="24"/>
        <v/>
      </c>
      <c r="X174" s="8" t="str">
        <f t="shared" si="25"/>
        <v/>
      </c>
    </row>
    <row r="175" spans="1:24">
      <c r="A175" s="4" t="s">
        <v>25</v>
      </c>
      <c r="B175" s="4">
        <v>1</v>
      </c>
      <c r="C175" s="1" cm="1">
        <f t="array" ref="C175">_xll.H($A175,25)/$B175</f>
        <v>-1232.2010239257813</v>
      </c>
      <c r="D175" s="1" cm="1">
        <f t="array" ref="D175">_xll.S($A175,25)/$B175</f>
        <v>123.3986961669922</v>
      </c>
      <c r="E175" s="1" cm="1">
        <f t="array" ref="E175">_xll.CP($A175,25)/$B175</f>
        <v>91.265252163147224</v>
      </c>
      <c r="F175" s="8" t="e" cm="1">
        <f t="array" ref="F175">IF(_xll.DE(A175)&gt;0,_xll.MW(A175)/(602.2*_xll.DE(A175)),"")/$B175</f>
        <v>#VALUE!</v>
      </c>
      <c r="H175" s="4" t="s">
        <v>2210</v>
      </c>
      <c r="I175" s="1" t="e" cm="1">
        <f t="array" ref="I175">_xll.H($H175,25)/$B175</f>
        <v>#VALUE!</v>
      </c>
      <c r="J175" s="1" t="e" cm="1">
        <f t="array" ref="J175">_xll.S($H175,25)/$B175</f>
        <v>#VALUE!</v>
      </c>
      <c r="K175" s="1" t="e" cm="1">
        <f t="array" ref="K175">_xll.CP($H175,25)/$B175</f>
        <v>#VALUE!</v>
      </c>
      <c r="L175" s="8" t="e" cm="1">
        <f t="array" ref="L175">IF(_xll.DE(H175)&gt;0,_xll.MW(H175)/(602.2*_xll.DE(H175)),"")/$B175</f>
        <v>#VALUE!</v>
      </c>
      <c r="N175" s="1" t="str">
        <f t="shared" si="18"/>
        <v/>
      </c>
      <c r="O175" s="1" t="str">
        <f t="shared" si="19"/>
        <v/>
      </c>
      <c r="Q175" s="1" t="str">
        <f t="shared" si="20"/>
        <v/>
      </c>
      <c r="R175" s="1" t="str">
        <f t="shared" si="21"/>
        <v/>
      </c>
      <c r="T175" s="1" t="str">
        <f t="shared" si="22"/>
        <v/>
      </c>
      <c r="U175" s="1" t="str">
        <f t="shared" si="23"/>
        <v/>
      </c>
      <c r="W175" s="8" t="str">
        <f t="shared" si="24"/>
        <v/>
      </c>
      <c r="X175" s="8" t="str">
        <f t="shared" si="25"/>
        <v/>
      </c>
    </row>
    <row r="176" spans="1:24">
      <c r="A176" s="4" t="s">
        <v>144</v>
      </c>
      <c r="B176" s="4">
        <v>1</v>
      </c>
      <c r="C176" s="1" cm="1">
        <f t="array" ref="C176">_xll.H($A176,25)/$B176</f>
        <v>-553.12478723144534</v>
      </c>
      <c r="D176" s="1" cm="1">
        <f t="array" ref="D176">_xll.S($A176,25)/$B176</f>
        <v>154.80799999999999</v>
      </c>
      <c r="E176" s="1" cm="1">
        <f t="array" ref="E176">_xll.CP($A176,25)/$B176</f>
        <v>92.860714472970017</v>
      </c>
      <c r="F176" s="8" t="e" cm="1">
        <f t="array" ref="F176">IF(_xll.DE(A176)&gt;0,_xll.MW(A176)/(602.2*_xll.DE(A176)),"")/$B176</f>
        <v>#VALUE!</v>
      </c>
      <c r="H176" s="4" t="s">
        <v>1898</v>
      </c>
      <c r="I176" s="1" t="e" cm="1">
        <f t="array" ref="I176">_xll.H($H176,25)/$B176</f>
        <v>#VALUE!</v>
      </c>
      <c r="J176" s="1" t="e" cm="1">
        <f t="array" ref="J176">_xll.S($H176,25)/$B176</f>
        <v>#VALUE!</v>
      </c>
      <c r="K176" s="1" t="e" cm="1">
        <f t="array" ref="K176">_xll.CP($H176,25)/$B176</f>
        <v>#VALUE!</v>
      </c>
      <c r="L176" s="8" t="e" cm="1">
        <f t="array" ref="L176">IF(_xll.DE(H176)&gt;0,_xll.MW(H176)/(602.2*_xll.DE(H176)),"")/$B176</f>
        <v>#VALUE!</v>
      </c>
      <c r="N176" s="1" t="str">
        <f t="shared" si="18"/>
        <v/>
      </c>
      <c r="O176" s="1" t="str">
        <f t="shared" si="19"/>
        <v/>
      </c>
      <c r="Q176" s="1" t="str">
        <f t="shared" si="20"/>
        <v/>
      </c>
      <c r="R176" s="1" t="str">
        <f t="shared" si="21"/>
        <v/>
      </c>
      <c r="T176" s="1" t="str">
        <f t="shared" si="22"/>
        <v/>
      </c>
      <c r="U176" s="1" t="str">
        <f t="shared" si="23"/>
        <v/>
      </c>
      <c r="W176" s="8" t="str">
        <f t="shared" si="24"/>
        <v/>
      </c>
      <c r="X176" s="8" t="str">
        <f t="shared" si="25"/>
        <v/>
      </c>
    </row>
    <row r="177" spans="1:24">
      <c r="A177" s="4" t="s">
        <v>234</v>
      </c>
      <c r="B177" s="4">
        <v>1</v>
      </c>
      <c r="C177" s="1" cm="1">
        <f t="array" ref="C177">_xll.H($A177,25)/$B177</f>
        <v>-1004.2000294189454</v>
      </c>
      <c r="D177" s="1" cm="1">
        <f t="array" ref="D177">_xll.S($A177,25)/$B177</f>
        <v>94.500001419067388</v>
      </c>
      <c r="E177" s="1" cm="1">
        <f t="array" ref="E177">_xll.CP($A177,25)/$B177</f>
        <v>93.095600435622728</v>
      </c>
      <c r="F177" s="8" t="e" cm="1">
        <f t="array" ref="F177">IF(_xll.DE(A177)&gt;0,_xll.MW(A177)/(602.2*_xll.DE(A177)),"")/$B177</f>
        <v>#VALUE!</v>
      </c>
      <c r="H177" s="4" t="s">
        <v>2211</v>
      </c>
      <c r="I177" s="1" t="e" cm="1">
        <f t="array" ref="I177">_xll.H($H177,25)/$B177</f>
        <v>#VALUE!</v>
      </c>
      <c r="J177" s="1" t="e" cm="1">
        <f t="array" ref="J177">_xll.S($H177,25)/$B177</f>
        <v>#VALUE!</v>
      </c>
      <c r="K177" s="1" t="e" cm="1">
        <f t="array" ref="K177">_xll.CP($H177,25)/$B177</f>
        <v>#VALUE!</v>
      </c>
      <c r="L177" s="8" t="e" cm="1">
        <f t="array" ref="L177">IF(_xll.DE(H177)&gt;0,_xll.MW(H177)/(602.2*_xll.DE(H177)),"")/$B177</f>
        <v>#VALUE!</v>
      </c>
      <c r="N177" s="1" t="str">
        <f t="shared" si="18"/>
        <v/>
      </c>
      <c r="O177" s="1" t="str">
        <f t="shared" si="19"/>
        <v/>
      </c>
      <c r="Q177" s="1" t="str">
        <f t="shared" si="20"/>
        <v/>
      </c>
      <c r="R177" s="1" t="str">
        <f t="shared" si="21"/>
        <v/>
      </c>
      <c r="T177" s="1" t="str">
        <f t="shared" si="22"/>
        <v/>
      </c>
      <c r="U177" s="1" t="str">
        <f t="shared" si="23"/>
        <v/>
      </c>
      <c r="W177" s="8" t="str">
        <f t="shared" si="24"/>
        <v/>
      </c>
      <c r="X177" s="8" t="str">
        <f t="shared" si="25"/>
        <v/>
      </c>
    </row>
    <row r="178" spans="1:24">
      <c r="A178" s="4" t="s">
        <v>265</v>
      </c>
      <c r="B178" s="4">
        <v>1</v>
      </c>
      <c r="C178" s="1" cm="1">
        <f t="array" ref="C178">_xll.H($A178,25)/$B178</f>
        <v>-581.57600000000002</v>
      </c>
      <c r="D178" s="1" cm="1">
        <f t="array" ref="D178">_xll.S($A178,25)/$B178</f>
        <v>147.27678723144533</v>
      </c>
      <c r="E178" s="1" cm="1">
        <f t="array" ref="E178">_xll.CP($A178,25)/$B178</f>
        <v>93.095600435622728</v>
      </c>
      <c r="F178" s="8" t="e" cm="1">
        <f t="array" ref="F178">IF(_xll.DE(A178)&gt;0,_xll.MW(A178)/(602.2*_xll.DE(A178)),"")/$B178</f>
        <v>#VALUE!</v>
      </c>
      <c r="H178" s="4" t="s">
        <v>1806</v>
      </c>
      <c r="I178" s="1" t="e" cm="1">
        <f t="array" ref="I178">_xll.H($H178,25)/$B178</f>
        <v>#VALUE!</v>
      </c>
      <c r="J178" s="1" t="e" cm="1">
        <f t="array" ref="J178">_xll.S($H178,25)/$B178</f>
        <v>#VALUE!</v>
      </c>
      <c r="K178" s="1" t="e" cm="1">
        <f t="array" ref="K178">_xll.CP($H178,25)/$B178</f>
        <v>#VALUE!</v>
      </c>
      <c r="L178" s="8" t="e" cm="1">
        <f t="array" ref="L178">IF(_xll.DE(H178)&gt;0,_xll.MW(H178)/(602.2*_xll.DE(H178)),"")/$B178</f>
        <v>#VALUE!</v>
      </c>
      <c r="N178" s="1" t="str">
        <f t="shared" si="18"/>
        <v/>
      </c>
      <c r="O178" s="1" t="str">
        <f t="shared" si="19"/>
        <v/>
      </c>
      <c r="Q178" s="1" t="str">
        <f t="shared" si="20"/>
        <v/>
      </c>
      <c r="R178" s="1" t="str">
        <f t="shared" si="21"/>
        <v/>
      </c>
      <c r="T178" s="1" t="str">
        <f t="shared" si="22"/>
        <v/>
      </c>
      <c r="U178" s="1" t="str">
        <f t="shared" si="23"/>
        <v/>
      </c>
      <c r="W178" s="8" t="str">
        <f t="shared" si="24"/>
        <v/>
      </c>
      <c r="X178" s="8" t="str">
        <f t="shared" si="25"/>
        <v/>
      </c>
    </row>
    <row r="179" spans="1:24">
      <c r="A179" s="4" t="s">
        <v>260</v>
      </c>
      <c r="B179" s="4">
        <v>1</v>
      </c>
      <c r="C179" s="1" cm="1">
        <f t="array" ref="C179">_xll.H($A179,25)/$B179</f>
        <v>-983.24</v>
      </c>
      <c r="D179" s="1" cm="1">
        <f t="array" ref="D179">_xll.S($A179,25)/$B179</f>
        <v>88.700811172485359</v>
      </c>
      <c r="E179" s="1" cm="1">
        <f t="array" ref="E179">_xll.CP($A179,25)/$B179</f>
        <v>93.096474743188779</v>
      </c>
      <c r="F179" s="8" t="e" cm="1">
        <f t="array" ref="F179">IF(_xll.DE(A179)&gt;0,_xll.MW(A179)/(602.2*_xll.DE(A179)),"")/$B179</f>
        <v>#VALUE!</v>
      </c>
      <c r="H179" s="4" t="s">
        <v>2212</v>
      </c>
      <c r="I179" s="1" t="e" cm="1">
        <f t="array" ref="I179">_xll.H($H179,25)/$B179</f>
        <v>#VALUE!</v>
      </c>
      <c r="J179" s="1" t="e" cm="1">
        <f t="array" ref="J179">_xll.S($H179,25)/$B179</f>
        <v>#VALUE!</v>
      </c>
      <c r="K179" s="1" t="e" cm="1">
        <f t="array" ref="K179">_xll.CP($H179,25)/$B179</f>
        <v>#VALUE!</v>
      </c>
      <c r="L179" s="8" t="e" cm="1">
        <f t="array" ref="L179">IF(_xll.DE(H179)&gt;0,_xll.MW(H179)/(602.2*_xll.DE(H179)),"")/$B179</f>
        <v>#VALUE!</v>
      </c>
      <c r="N179" s="1" t="str">
        <f t="shared" si="18"/>
        <v/>
      </c>
      <c r="O179" s="1" t="str">
        <f t="shared" si="19"/>
        <v/>
      </c>
      <c r="Q179" s="1" t="str">
        <f t="shared" si="20"/>
        <v/>
      </c>
      <c r="R179" s="1" t="str">
        <f t="shared" si="21"/>
        <v/>
      </c>
      <c r="T179" s="1" t="str">
        <f t="shared" si="22"/>
        <v/>
      </c>
      <c r="U179" s="1" t="str">
        <f t="shared" si="23"/>
        <v/>
      </c>
      <c r="W179" s="8" t="str">
        <f t="shared" si="24"/>
        <v/>
      </c>
      <c r="X179" s="8" t="str">
        <f t="shared" si="25"/>
        <v/>
      </c>
    </row>
    <row r="180" spans="1:24">
      <c r="A180" s="4" t="s">
        <v>249</v>
      </c>
      <c r="B180" s="4">
        <v>1</v>
      </c>
      <c r="C180" s="1" cm="1">
        <f t="array" ref="C180">_xll.H($A180,25)/$B180</f>
        <v>-774.50017871093758</v>
      </c>
      <c r="D180" s="1" cm="1">
        <f t="array" ref="D180">_xll.S($A180,25)/$B180</f>
        <v>121.336</v>
      </c>
      <c r="E180" s="1" cm="1">
        <f t="array" ref="E180">_xll.CP($A180,25)/$B180</f>
        <v>93.220346276655704</v>
      </c>
      <c r="F180" s="8" t="e" cm="1">
        <f t="array" ref="F180">IF(_xll.DE(A180)&gt;0,_xll.MW(A180)/(602.2*_xll.DE(A180)),"")/$B180</f>
        <v>#VALUE!</v>
      </c>
      <c r="H180" s="4" t="s">
        <v>2213</v>
      </c>
      <c r="I180" s="1" t="e" cm="1">
        <f t="array" ref="I180">_xll.H($H180,25)/$B180</f>
        <v>#VALUE!</v>
      </c>
      <c r="J180" s="1" t="e" cm="1">
        <f t="array" ref="J180">_xll.S($H180,25)/$B180</f>
        <v>#VALUE!</v>
      </c>
      <c r="K180" s="1" t="e" cm="1">
        <f t="array" ref="K180">_xll.CP($H180,25)/$B180</f>
        <v>#VALUE!</v>
      </c>
      <c r="L180" s="8" t="e" cm="1">
        <f t="array" ref="L180">IF(_xll.DE(H180)&gt;0,_xll.MW(H180)/(602.2*_xll.DE(H180)),"")/$B180</f>
        <v>#VALUE!</v>
      </c>
      <c r="N180" s="1" t="str">
        <f t="shared" si="18"/>
        <v/>
      </c>
      <c r="O180" s="1" t="str">
        <f t="shared" si="19"/>
        <v/>
      </c>
      <c r="Q180" s="1" t="str">
        <f t="shared" si="20"/>
        <v/>
      </c>
      <c r="R180" s="1" t="str">
        <f t="shared" si="21"/>
        <v/>
      </c>
      <c r="T180" s="1" t="str">
        <f t="shared" si="22"/>
        <v/>
      </c>
      <c r="U180" s="1" t="str">
        <f t="shared" si="23"/>
        <v/>
      </c>
      <c r="W180" s="8" t="str">
        <f t="shared" si="24"/>
        <v/>
      </c>
      <c r="X180" s="8" t="str">
        <f t="shared" si="25"/>
        <v/>
      </c>
    </row>
    <row r="181" spans="1:24">
      <c r="A181" s="4" t="s">
        <v>126</v>
      </c>
      <c r="B181" s="4">
        <v>1</v>
      </c>
      <c r="C181" s="1" cm="1">
        <f t="array" ref="C181">_xll.H($A181,25)/$B181</f>
        <v>-612.99998767089846</v>
      </c>
      <c r="D181" s="1" cm="1">
        <f t="array" ref="D181">_xll.S($A181,25)/$B181</f>
        <v>150.00000073242188</v>
      </c>
      <c r="E181" s="1" cm="1">
        <f t="array" ref="E181">_xll.CP($A181,25)/$B181</f>
        <v>93.999440644723791</v>
      </c>
      <c r="F181" s="8" t="e" cm="1">
        <f t="array" ref="F181">IF(_xll.DE(A181)&gt;0,_xll.MW(A181)/(602.2*_xll.DE(A181)),"")/$B181</f>
        <v>#VALUE!</v>
      </c>
      <c r="H181" s="4" t="s">
        <v>2214</v>
      </c>
      <c r="I181" s="1" t="e" cm="1">
        <f t="array" ref="I181">_xll.H($H181,25)/$B181</f>
        <v>#VALUE!</v>
      </c>
      <c r="J181" s="1" t="e" cm="1">
        <f t="array" ref="J181">_xll.S($H181,25)/$B181</f>
        <v>#VALUE!</v>
      </c>
      <c r="K181" s="1" t="e" cm="1">
        <f t="array" ref="K181">_xll.CP($H181,25)/$B181</f>
        <v>#VALUE!</v>
      </c>
      <c r="L181" s="8" t="e" cm="1">
        <f t="array" ref="L181">IF(_xll.DE(H181)&gt;0,_xll.MW(H181)/(602.2*_xll.DE(H181)),"")/$B181</f>
        <v>#VALUE!</v>
      </c>
      <c r="N181" s="1" t="str">
        <f t="shared" si="18"/>
        <v/>
      </c>
      <c r="O181" s="1" t="str">
        <f t="shared" si="19"/>
        <v/>
      </c>
      <c r="Q181" s="1" t="str">
        <f t="shared" si="20"/>
        <v/>
      </c>
      <c r="R181" s="1" t="str">
        <f t="shared" si="21"/>
        <v/>
      </c>
      <c r="T181" s="1" t="str">
        <f t="shared" si="22"/>
        <v/>
      </c>
      <c r="U181" s="1" t="str">
        <f t="shared" si="23"/>
        <v/>
      </c>
      <c r="W181" s="8" t="str">
        <f t="shared" si="24"/>
        <v/>
      </c>
      <c r="X181" s="8" t="str">
        <f t="shared" si="25"/>
        <v/>
      </c>
    </row>
    <row r="182" spans="1:24">
      <c r="A182" s="4" t="s">
        <v>222</v>
      </c>
      <c r="B182" s="4">
        <v>1</v>
      </c>
      <c r="C182" s="1" cm="1">
        <f t="array" ref="C182">_xll.H($A182,25)/$B182</f>
        <v>-1069.30005859375</v>
      </c>
      <c r="D182" s="1" cm="1">
        <f t="array" ref="D182">_xll.S($A182,25)/$B182</f>
        <v>138.32299786376953</v>
      </c>
      <c r="E182" s="1" cm="1">
        <f t="array" ref="E182">_xll.CP($A182,25)/$B182</f>
        <v>94.726677165090734</v>
      </c>
      <c r="F182" s="8" t="e" cm="1">
        <f t="array" ref="F182">IF(_xll.DE(A182)&gt;0,_xll.MW(A182)/(602.2*_xll.DE(A182)),"")/$B182</f>
        <v>#VALUE!</v>
      </c>
      <c r="H182" s="4" t="s">
        <v>2215</v>
      </c>
      <c r="I182" s="1" t="e" cm="1">
        <f t="array" ref="I182">_xll.H($H182,25)/$B182</f>
        <v>#VALUE!</v>
      </c>
      <c r="J182" s="1" t="e" cm="1">
        <f t="array" ref="J182">_xll.S($H182,25)/$B182</f>
        <v>#VALUE!</v>
      </c>
      <c r="K182" s="1" t="e" cm="1">
        <f t="array" ref="K182">_xll.CP($H182,25)/$B182</f>
        <v>#VALUE!</v>
      </c>
      <c r="L182" s="8" t="e" cm="1">
        <f t="array" ref="L182">IF(_xll.DE(H182)&gt;0,_xll.MW(H182)/(602.2*_xll.DE(H182)),"")/$B182</f>
        <v>#VALUE!</v>
      </c>
      <c r="N182" s="1" t="str">
        <f t="shared" si="18"/>
        <v/>
      </c>
      <c r="O182" s="1" t="str">
        <f t="shared" si="19"/>
        <v/>
      </c>
      <c r="Q182" s="1" t="str">
        <f t="shared" si="20"/>
        <v/>
      </c>
      <c r="R182" s="1" t="str">
        <f t="shared" si="21"/>
        <v/>
      </c>
      <c r="T182" s="1" t="str">
        <f t="shared" si="22"/>
        <v/>
      </c>
      <c r="U182" s="1" t="str">
        <f t="shared" si="23"/>
        <v/>
      </c>
      <c r="W182" s="8" t="str">
        <f t="shared" si="24"/>
        <v/>
      </c>
      <c r="X182" s="8" t="str">
        <f t="shared" si="25"/>
        <v/>
      </c>
    </row>
    <row r="183" spans="1:24">
      <c r="A183" s="4" t="s">
        <v>163</v>
      </c>
      <c r="B183" s="4">
        <v>1</v>
      </c>
      <c r="C183" s="1" cm="1">
        <f t="array" ref="C183">_xll.H($A183,25)/$B183</f>
        <v>-1029.9999794921875</v>
      </c>
      <c r="D183" s="1" cm="1">
        <f t="array" ref="D183">_xll.S($A183,25)/$B183</f>
        <v>143.49999240112305</v>
      </c>
      <c r="E183" s="1" cm="1">
        <f t="array" ref="E183">_xll.CP($A183,25)/$B183</f>
        <v>95.00983164983721</v>
      </c>
      <c r="F183" s="8" t="e" cm="1">
        <f t="array" ref="F183">IF(_xll.DE(A183)&gt;0,_xll.MW(A183)/(602.2*_xll.DE(A183)),"")/$B183</f>
        <v>#VALUE!</v>
      </c>
      <c r="H183" s="4" t="s">
        <v>2216</v>
      </c>
      <c r="I183" s="1" t="e" cm="1">
        <f t="array" ref="I183">_xll.H($H183,25)/$B183</f>
        <v>#VALUE!</v>
      </c>
      <c r="J183" s="1" t="e" cm="1">
        <f t="array" ref="J183">_xll.S($H183,25)/$B183</f>
        <v>#VALUE!</v>
      </c>
      <c r="K183" s="1" t="e" cm="1">
        <f t="array" ref="K183">_xll.CP($H183,25)/$B183</f>
        <v>#VALUE!</v>
      </c>
      <c r="L183" s="8" t="e" cm="1">
        <f t="array" ref="L183">IF(_xll.DE(H183)&gt;0,_xll.MW(H183)/(602.2*_xll.DE(H183)),"")/$B183</f>
        <v>#VALUE!</v>
      </c>
      <c r="N183" s="1" t="str">
        <f t="shared" si="18"/>
        <v/>
      </c>
      <c r="O183" s="1" t="str">
        <f t="shared" si="19"/>
        <v/>
      </c>
      <c r="Q183" s="1" t="str">
        <f t="shared" si="20"/>
        <v/>
      </c>
      <c r="R183" s="1" t="str">
        <f t="shared" si="21"/>
        <v/>
      </c>
      <c r="T183" s="1" t="str">
        <f t="shared" si="22"/>
        <v/>
      </c>
      <c r="U183" s="1" t="str">
        <f t="shared" si="23"/>
        <v/>
      </c>
      <c r="W183" s="8" t="str">
        <f t="shared" si="24"/>
        <v/>
      </c>
      <c r="X183" s="8" t="str">
        <f t="shared" si="25"/>
        <v/>
      </c>
    </row>
    <row r="184" spans="1:24">
      <c r="A184" s="4" t="s">
        <v>391</v>
      </c>
      <c r="B184" s="4">
        <v>3.08</v>
      </c>
      <c r="C184" s="1" cm="1">
        <f t="array" ref="C184">_xll.H($A184,25)/$B184</f>
        <v>-137.67398715328861</v>
      </c>
      <c r="D184" s="1" cm="1">
        <f t="array" ref="D184">_xll.S($A184,25)/$B184</f>
        <v>51.290683062664876</v>
      </c>
      <c r="E184" s="1" cm="1">
        <f t="array" ref="E184">_xll.CP($A184,25)/$B184</f>
        <v>30.964642101871068</v>
      </c>
      <c r="F184" s="8" t="e" cm="1">
        <f t="array" ref="F184">IF(_xll.DE(A184)&gt;0,_xll.MW(A184)/(602.2*_xll.DE(A184)),"")/$B184</f>
        <v>#VALUE!</v>
      </c>
      <c r="H184" s="4" t="s">
        <v>2217</v>
      </c>
      <c r="I184" s="1" t="e" cm="1">
        <f t="array" ref="I184">_xll.H($H184,25)/$B184</f>
        <v>#VALUE!</v>
      </c>
      <c r="J184" s="1" t="e" cm="1">
        <f t="array" ref="J184">_xll.S($H184,25)/$B184</f>
        <v>#VALUE!</v>
      </c>
      <c r="K184" s="1" t="e" cm="1">
        <f t="array" ref="K184">_xll.CP($H184,25)/$B184</f>
        <v>#VALUE!</v>
      </c>
      <c r="L184" s="8" t="e" cm="1">
        <f t="array" ref="L184">IF(_xll.DE(H184)&gt;0,_xll.MW(H184)/(602.2*_xll.DE(H184)),"")/$B184</f>
        <v>#VALUE!</v>
      </c>
      <c r="N184" s="1" t="str">
        <f t="shared" si="18"/>
        <v/>
      </c>
      <c r="O184" s="1" t="str">
        <f t="shared" si="19"/>
        <v/>
      </c>
      <c r="Q184" s="1" t="str">
        <f t="shared" si="20"/>
        <v/>
      </c>
      <c r="R184" s="1" t="str">
        <f t="shared" si="21"/>
        <v/>
      </c>
      <c r="T184" s="1" t="str">
        <f t="shared" si="22"/>
        <v/>
      </c>
      <c r="U184" s="1" t="str">
        <f t="shared" si="23"/>
        <v/>
      </c>
      <c r="W184" s="8" t="str">
        <f t="shared" si="24"/>
        <v/>
      </c>
      <c r="X184" s="8" t="str">
        <f t="shared" si="25"/>
        <v/>
      </c>
    </row>
    <row r="185" spans="1:24">
      <c r="A185" s="4" t="s">
        <v>273</v>
      </c>
      <c r="B185" s="4">
        <v>3.13</v>
      </c>
      <c r="C185" s="1" cm="1">
        <f t="array" ref="C185">_xll.H($A185,25)/$B185</f>
        <v>-193.43446563623206</v>
      </c>
      <c r="D185" s="1" cm="1">
        <f t="array" ref="D185">_xll.S($A185,25)/$B185</f>
        <v>48.390032968734403</v>
      </c>
      <c r="E185" s="1" cm="1">
        <f t="array" ref="E185">_xll.CP($A185,25)/$B185</f>
        <v>31.119599449410767</v>
      </c>
      <c r="F185" s="8" t="e" cm="1">
        <f t="array" ref="F185">IF(_xll.DE(A185)&gt;0,_xll.MW(A185)/(602.2*_xll.DE(A185)),"")/$B185</f>
        <v>#VALUE!</v>
      </c>
      <c r="H185" s="4" t="s">
        <v>2218</v>
      </c>
      <c r="I185" s="1" t="e" cm="1">
        <f t="array" ref="I185">_xll.H($H185,25)/$B185</f>
        <v>#VALUE!</v>
      </c>
      <c r="J185" s="1" t="e" cm="1">
        <f t="array" ref="J185">_xll.S($H185,25)/$B185</f>
        <v>#VALUE!</v>
      </c>
      <c r="K185" s="1" t="e" cm="1">
        <f t="array" ref="K185">_xll.CP($H185,25)/$B185</f>
        <v>#VALUE!</v>
      </c>
      <c r="L185" s="8" t="e" cm="1">
        <f t="array" ref="L185">IF(_xll.DE(H185)&gt;0,_xll.MW(H185)/(602.2*_xll.DE(H185)),"")/$B185</f>
        <v>#VALUE!</v>
      </c>
      <c r="N185" s="1" t="str">
        <f t="shared" si="18"/>
        <v/>
      </c>
      <c r="O185" s="1" t="str">
        <f t="shared" si="19"/>
        <v/>
      </c>
      <c r="Q185" s="1" t="str">
        <f t="shared" si="20"/>
        <v/>
      </c>
      <c r="R185" s="1" t="str">
        <f t="shared" si="21"/>
        <v/>
      </c>
      <c r="T185" s="1" t="str">
        <f t="shared" si="22"/>
        <v/>
      </c>
      <c r="U185" s="1" t="str">
        <f t="shared" si="23"/>
        <v/>
      </c>
      <c r="W185" s="8" t="str">
        <f t="shared" si="24"/>
        <v/>
      </c>
      <c r="X185" s="8" t="str">
        <f t="shared" si="25"/>
        <v/>
      </c>
    </row>
    <row r="186" spans="1:24">
      <c r="A186" s="1" t="s">
        <v>286</v>
      </c>
      <c r="B186" s="4">
        <v>1</v>
      </c>
      <c r="C186" s="1" cm="1">
        <f t="array" ref="C186">_xll.H($A186,25)/$B186</f>
        <v>-774.04000000000008</v>
      </c>
      <c r="D186" s="1" cm="1">
        <f t="array" ref="D186">_xll.S($A186,25)/$B186</f>
        <v>151.04240957641602</v>
      </c>
      <c r="E186" s="1" cm="1">
        <f t="array" ref="E186">_xll.CP($A186,25)/$B186</f>
        <v>99.626539243729411</v>
      </c>
      <c r="F186" s="8" t="e" cm="1">
        <f t="array" ref="F186">IF(_xll.DE(A186)&gt;0,_xll.MW(A186)/(602.2*_xll.DE(A186)),"")/$B186</f>
        <v>#VALUE!</v>
      </c>
      <c r="H186" s="1" t="s">
        <v>2219</v>
      </c>
      <c r="I186" s="1" t="e" cm="1">
        <f t="array" ref="I186">_xll.H($H186,25)/$B186</f>
        <v>#VALUE!</v>
      </c>
      <c r="J186" s="1" t="e" cm="1">
        <f t="array" ref="J186">_xll.S($H186,25)/$B186</f>
        <v>#VALUE!</v>
      </c>
      <c r="K186" s="1" t="e" cm="1">
        <f t="array" ref="K186">_xll.CP($H186,25)/$B186</f>
        <v>#VALUE!</v>
      </c>
      <c r="L186" s="8" t="e" cm="1">
        <f t="array" ref="L186">IF(_xll.DE(H186)&gt;0,_xll.MW(H186)/(602.2*_xll.DE(H186)),"")/$B186</f>
        <v>#VALUE!</v>
      </c>
      <c r="N186" s="1" t="str">
        <f t="shared" si="18"/>
        <v/>
      </c>
      <c r="O186" s="1" t="str">
        <f t="shared" si="19"/>
        <v/>
      </c>
      <c r="Q186" s="1" t="str">
        <f t="shared" si="20"/>
        <v/>
      </c>
      <c r="R186" s="1" t="str">
        <f t="shared" si="21"/>
        <v/>
      </c>
      <c r="T186" s="1" t="str">
        <f t="shared" si="22"/>
        <v/>
      </c>
      <c r="U186" s="1" t="str">
        <f t="shared" si="23"/>
        <v/>
      </c>
      <c r="W186" s="8" t="str">
        <f t="shared" si="24"/>
        <v/>
      </c>
      <c r="X186" s="8" t="str">
        <f t="shared" si="25"/>
        <v/>
      </c>
    </row>
    <row r="187" spans="1:24">
      <c r="A187" s="4" t="s">
        <v>2025</v>
      </c>
      <c r="B187" s="4">
        <v>1</v>
      </c>
      <c r="C187" s="1" cm="1">
        <f t="array" ref="C187">_xll.H($A187,25)/$B187</f>
        <v>-1029.2640638427736</v>
      </c>
      <c r="D187" s="1" cm="1">
        <f t="array" ref="D187">_xll.S($A187,25)/$B187</f>
        <v>153.5700088195801</v>
      </c>
      <c r="E187" s="1" cm="1">
        <f t="array" ref="E187">_xll.CP($A187,25)/$B187</f>
        <v>0</v>
      </c>
      <c r="F187" s="8" t="e" cm="1">
        <f t="array" ref="F187">IF(_xll.DE(A187)&gt;0,_xll.MW(A187)/(602.2*_xll.DE(A187)),"")/$B187</f>
        <v>#VALUE!</v>
      </c>
      <c r="H187" s="4" t="s">
        <v>2401</v>
      </c>
      <c r="I187" s="1" t="e" cm="1">
        <f t="array" ref="I187">_xll.H($H187,25)/$B187</f>
        <v>#VALUE!</v>
      </c>
      <c r="J187" s="1" t="e" cm="1">
        <f t="array" ref="J187">_xll.S($H187,25)/$B187</f>
        <v>#VALUE!</v>
      </c>
      <c r="K187" s="1" t="e" cm="1">
        <f t="array" ref="K187">_xll.CP($H187,25)/$B187</f>
        <v>#VALUE!</v>
      </c>
      <c r="L187" s="8" t="e" cm="1">
        <f t="array" ref="L187">IF(_xll.DE(H187)&gt;0,_xll.MW(H187)/(602.2*_xll.DE(H187)),"")/$B187</f>
        <v>#VALUE!</v>
      </c>
      <c r="N187" s="1" t="str">
        <f t="shared" si="18"/>
        <v/>
      </c>
      <c r="O187" s="1" t="str">
        <f t="shared" si="19"/>
        <v/>
      </c>
      <c r="Q187" s="1" t="str">
        <f t="shared" si="20"/>
        <v/>
      </c>
      <c r="R187" s="1" t="str">
        <f t="shared" si="21"/>
        <v/>
      </c>
      <c r="T187" s="1" t="str">
        <f t="shared" si="22"/>
        <v/>
      </c>
      <c r="U187" s="1" t="str">
        <f t="shared" si="23"/>
        <v/>
      </c>
      <c r="W187" s="8" t="str">
        <f t="shared" si="24"/>
        <v/>
      </c>
      <c r="X187" s="8" t="str">
        <f t="shared" si="25"/>
        <v/>
      </c>
    </row>
    <row r="188" spans="1:24">
      <c r="A188" s="4" t="s">
        <v>129</v>
      </c>
      <c r="B188" s="4">
        <v>1</v>
      </c>
      <c r="C188" s="1" cm="1">
        <f t="array" ref="C188">_xll.H($A188,25)/$B188</f>
        <v>-305.0000078735352</v>
      </c>
      <c r="D188" s="1" cm="1">
        <f t="array" ref="D188">_xll.S($A188,25)/$B188</f>
        <v>150.00000073242188</v>
      </c>
      <c r="E188" s="1" cm="1">
        <f t="array" ref="E188">_xll.CP($A188,25)/$B188</f>
        <v>100.00106412582467</v>
      </c>
      <c r="F188" s="8" t="e" cm="1">
        <f t="array" ref="F188">IF(_xll.DE(A188)&gt;0,_xll.MW(A188)/(602.2*_xll.DE(A188)),"")/$B188</f>
        <v>#VALUE!</v>
      </c>
      <c r="H188" s="4" t="s">
        <v>2220</v>
      </c>
      <c r="I188" s="1" t="e" cm="1">
        <f t="array" ref="I188">_xll.H($H188,25)/$B188</f>
        <v>#VALUE!</v>
      </c>
      <c r="J188" s="1" t="e" cm="1">
        <f t="array" ref="J188">_xll.S($H188,25)/$B188</f>
        <v>#VALUE!</v>
      </c>
      <c r="K188" s="1" t="e" cm="1">
        <f t="array" ref="K188">_xll.CP($H188,25)/$B188</f>
        <v>#VALUE!</v>
      </c>
      <c r="L188" s="8" t="e" cm="1">
        <f t="array" ref="L188">IF(_xll.DE(H188)&gt;0,_xll.MW(H188)/(602.2*_xll.DE(H188)),"")/$B188</f>
        <v>#VALUE!</v>
      </c>
      <c r="N188" s="1" t="str">
        <f t="shared" si="18"/>
        <v/>
      </c>
      <c r="O188" s="1" t="str">
        <f t="shared" si="19"/>
        <v/>
      </c>
      <c r="Q188" s="1" t="str">
        <f t="shared" si="20"/>
        <v/>
      </c>
      <c r="R188" s="1" t="str">
        <f t="shared" si="21"/>
        <v/>
      </c>
      <c r="T188" s="1" t="str">
        <f t="shared" si="22"/>
        <v/>
      </c>
      <c r="U188" s="1" t="str">
        <f t="shared" si="23"/>
        <v/>
      </c>
      <c r="W188" s="8" t="str">
        <f t="shared" si="24"/>
        <v/>
      </c>
      <c r="X188" s="8" t="str">
        <f t="shared" si="25"/>
        <v/>
      </c>
    </row>
    <row r="189" spans="1:24">
      <c r="A189" s="4" t="s">
        <v>375</v>
      </c>
      <c r="B189" s="4">
        <v>1</v>
      </c>
      <c r="C189" s="1" cm="1">
        <f t="array" ref="C189">_xll.H($A189,25)/$B189</f>
        <v>-746.40048425292969</v>
      </c>
      <c r="D189" s="1" cm="1">
        <f t="array" ref="D189">_xll.S($A189,25)/$B189</f>
        <v>112.968</v>
      </c>
      <c r="E189" s="1" cm="1">
        <f t="array" ref="E189">_xll.CP($A189,25)/$B189</f>
        <v>100.27121291793404</v>
      </c>
      <c r="F189" s="8" t="e" cm="1">
        <f t="array" ref="F189">IF(_xll.DE(A189)&gt;0,_xll.MW(A189)/(602.2*_xll.DE(A189)),"")/$B189</f>
        <v>#VALUE!</v>
      </c>
      <c r="H189" s="4" t="s">
        <v>2221</v>
      </c>
      <c r="I189" s="1" t="e" cm="1">
        <f t="array" ref="I189">_xll.H($H189,25)/$B189</f>
        <v>#VALUE!</v>
      </c>
      <c r="J189" s="1" t="e" cm="1">
        <f t="array" ref="J189">_xll.S($H189,25)/$B189</f>
        <v>#VALUE!</v>
      </c>
      <c r="K189" s="1" t="e" cm="1">
        <f t="array" ref="K189">_xll.CP($H189,25)/$B189</f>
        <v>#VALUE!</v>
      </c>
      <c r="L189" s="8" t="e" cm="1">
        <f t="array" ref="L189">IF(_xll.DE(H189)&gt;0,_xll.MW(H189)/(602.2*_xll.DE(H189)),"")/$B189</f>
        <v>#VALUE!</v>
      </c>
      <c r="N189" s="1" t="str">
        <f t="shared" si="18"/>
        <v/>
      </c>
      <c r="O189" s="1" t="str">
        <f t="shared" si="19"/>
        <v/>
      </c>
      <c r="Q189" s="1" t="str">
        <f t="shared" si="20"/>
        <v/>
      </c>
      <c r="R189" s="1" t="str">
        <f t="shared" si="21"/>
        <v/>
      </c>
      <c r="T189" s="1" t="str">
        <f t="shared" si="22"/>
        <v/>
      </c>
      <c r="U189" s="1" t="str">
        <f t="shared" si="23"/>
        <v/>
      </c>
      <c r="W189" s="8" t="str">
        <f t="shared" si="24"/>
        <v/>
      </c>
      <c r="X189" s="8" t="str">
        <f t="shared" si="25"/>
        <v/>
      </c>
    </row>
    <row r="190" spans="1:24">
      <c r="A190" s="4" t="s">
        <v>258</v>
      </c>
      <c r="B190" s="4">
        <v>1</v>
      </c>
      <c r="C190" s="1" cm="1">
        <f t="array" ref="C190">_xll.H($A190,25)/$B190</f>
        <v>-190.37200000000001</v>
      </c>
      <c r="D190" s="1" cm="1">
        <f t="array" ref="D190">_xll.S($A190,25)/$B190</f>
        <v>129.70399201965333</v>
      </c>
      <c r="E190" s="1" cm="1">
        <f t="array" ref="E190">_xll.CP($A190,25)/$B190</f>
        <v>101.4977286437294</v>
      </c>
      <c r="F190" s="8" t="e" cm="1">
        <f t="array" ref="F190">IF(_xll.DE(A190)&gt;0,_xll.MW(A190)/(602.2*_xll.DE(A190)),"")/$B190</f>
        <v>#VALUE!</v>
      </c>
      <c r="H190" s="4" t="s">
        <v>2222</v>
      </c>
      <c r="I190" s="1" t="e" cm="1">
        <f t="array" ref="I190">_xll.H($H190,25)/$B190</f>
        <v>#VALUE!</v>
      </c>
      <c r="J190" s="1" t="e" cm="1">
        <f t="array" ref="J190">_xll.S($H190,25)/$B190</f>
        <v>#VALUE!</v>
      </c>
      <c r="K190" s="1" t="e" cm="1">
        <f t="array" ref="K190">_xll.CP($H190,25)/$B190</f>
        <v>#VALUE!</v>
      </c>
      <c r="L190" s="8" t="e" cm="1">
        <f t="array" ref="L190">IF(_xll.DE(H190)&gt;0,_xll.MW(H190)/(602.2*_xll.DE(H190)),"")/$B190</f>
        <v>#VALUE!</v>
      </c>
      <c r="N190" s="1" t="str">
        <f t="shared" si="18"/>
        <v/>
      </c>
      <c r="O190" s="1" t="str">
        <f t="shared" si="19"/>
        <v/>
      </c>
      <c r="Q190" s="1" t="str">
        <f t="shared" si="20"/>
        <v/>
      </c>
      <c r="R190" s="1" t="str">
        <f t="shared" si="21"/>
        <v/>
      </c>
      <c r="T190" s="1" t="str">
        <f t="shared" si="22"/>
        <v/>
      </c>
      <c r="U190" s="1" t="str">
        <f t="shared" si="23"/>
        <v/>
      </c>
      <c r="W190" s="8" t="str">
        <f t="shared" si="24"/>
        <v/>
      </c>
      <c r="X190" s="8" t="str">
        <f t="shared" si="25"/>
        <v/>
      </c>
    </row>
    <row r="191" spans="1:24">
      <c r="A191" s="4" t="s">
        <v>415</v>
      </c>
      <c r="B191" s="4">
        <v>1</v>
      </c>
      <c r="C191" s="1" cm="1">
        <f t="array" ref="C191">_xll.H($A191,25)/$B191</f>
        <v>-292.88</v>
      </c>
      <c r="D191" s="1" cm="1">
        <f t="array" ref="D191">_xll.S($A191,25)/$B191</f>
        <v>150.624</v>
      </c>
      <c r="E191" s="1" cm="1">
        <f t="array" ref="E191">_xll.CP($A191,25)/$B191</f>
        <v>102.23072927420463</v>
      </c>
      <c r="F191" s="8" t="e" cm="1">
        <f t="array" ref="F191">IF(_xll.DE(A191)&gt;0,_xll.MW(A191)/(602.2*_xll.DE(A191)),"")/$B191</f>
        <v>#VALUE!</v>
      </c>
      <c r="H191" s="4" t="s">
        <v>2223</v>
      </c>
      <c r="I191" s="1" t="e" cm="1">
        <f t="array" ref="I191">_xll.H($H191,25)/$B191</f>
        <v>#VALUE!</v>
      </c>
      <c r="J191" s="1" t="e" cm="1">
        <f t="array" ref="J191">_xll.S($H191,25)/$B191</f>
        <v>#VALUE!</v>
      </c>
      <c r="K191" s="1" t="e" cm="1">
        <f t="array" ref="K191">_xll.CP($H191,25)/$B191</f>
        <v>#VALUE!</v>
      </c>
      <c r="L191" s="8" t="e" cm="1">
        <f t="array" ref="L191">IF(_xll.DE(H191)&gt;0,_xll.MW(H191)/(602.2*_xll.DE(H191)),"")/$B191</f>
        <v>#VALUE!</v>
      </c>
      <c r="N191" s="1" t="str">
        <f t="shared" ref="N191:N254" si="26">IF(AND(ISNUMBER(D191),ISNUMBER(J191)),D191,"")</f>
        <v/>
      </c>
      <c r="O191" s="1" t="str">
        <f t="shared" ref="O191:O254" si="27">IF(AND(ISNUMBER(D191),ISNUMBER(J191)),J191,"")</f>
        <v/>
      </c>
      <c r="Q191" s="1" t="str">
        <f t="shared" ref="Q191:Q254" si="28">IF(AND(ISNUMBER(C191),ISNUMBER(I191)),C191,"")</f>
        <v/>
      </c>
      <c r="R191" s="1" t="str">
        <f t="shared" ref="R191:R254" si="29">IF(AND(ISNUMBER(C191),ISNUMBER(I191)),I191,"")</f>
        <v/>
      </c>
      <c r="T191" s="1" t="str">
        <f t="shared" si="22"/>
        <v/>
      </c>
      <c r="U191" s="1" t="str">
        <f t="shared" si="23"/>
        <v/>
      </c>
      <c r="W191" s="8" t="str">
        <f t="shared" si="24"/>
        <v/>
      </c>
      <c r="X191" s="8" t="str">
        <f t="shared" si="25"/>
        <v/>
      </c>
    </row>
    <row r="192" spans="1:24">
      <c r="A192" s="4" t="s">
        <v>138</v>
      </c>
      <c r="B192" s="4">
        <v>1</v>
      </c>
      <c r="C192" s="1" cm="1">
        <f t="array" ref="C192">_xll.H($A192,25)/$B192</f>
        <v>-962.32</v>
      </c>
      <c r="D192" s="1" cm="1">
        <f t="array" ref="D192">_xll.S($A192,25)/$B192</f>
        <v>150.624</v>
      </c>
      <c r="E192" s="1" cm="1">
        <f t="array" ref="E192">_xll.CP($A192,25)/$B192</f>
        <v>103.11784801540297</v>
      </c>
      <c r="F192" s="8" t="e" cm="1">
        <f t="array" ref="F192">IF(_xll.DE(A192)&gt;0,_xll.MW(A192)/(602.2*_xll.DE(A192)),"")/$B192</f>
        <v>#VALUE!</v>
      </c>
      <c r="H192" s="4" t="s">
        <v>2224</v>
      </c>
      <c r="I192" s="1" t="e" cm="1">
        <f t="array" ref="I192">_xll.H($H192,25)/$B192</f>
        <v>#VALUE!</v>
      </c>
      <c r="J192" s="1" t="e" cm="1">
        <f t="array" ref="J192">_xll.S($H192,25)/$B192</f>
        <v>#VALUE!</v>
      </c>
      <c r="K192" s="1" t="e" cm="1">
        <f t="array" ref="K192">_xll.CP($H192,25)/$B192</f>
        <v>#VALUE!</v>
      </c>
      <c r="L192" s="8" t="e" cm="1">
        <f t="array" ref="L192">IF(_xll.DE(H192)&gt;0,_xll.MW(H192)/(602.2*_xll.DE(H192)),"")/$B192</f>
        <v>#VALUE!</v>
      </c>
      <c r="N192" s="1" t="str">
        <f t="shared" si="26"/>
        <v/>
      </c>
      <c r="O192" s="1" t="str">
        <f t="shared" si="27"/>
        <v/>
      </c>
      <c r="Q192" s="1" t="str">
        <f t="shared" si="28"/>
        <v/>
      </c>
      <c r="R192" s="1" t="str">
        <f t="shared" si="29"/>
        <v/>
      </c>
      <c r="T192" s="1" t="str">
        <f t="shared" ref="T192:T255" si="30">IF(AND(ISNUMBER(E192),ISNUMBER(K192)),E192,"")</f>
        <v/>
      </c>
      <c r="U192" s="1" t="str">
        <f t="shared" ref="U192:U255" si="31">IF(AND(ISNUMBER(E192),ISNUMBER(K192)),K192,"")</f>
        <v/>
      </c>
      <c r="W192" s="8" t="str">
        <f t="shared" si="24"/>
        <v/>
      </c>
      <c r="X192" s="8" t="str">
        <f t="shared" si="25"/>
        <v/>
      </c>
    </row>
    <row r="193" spans="1:24">
      <c r="A193" s="4" t="s">
        <v>49</v>
      </c>
      <c r="B193" s="4">
        <v>1</v>
      </c>
      <c r="C193" s="1" cm="1">
        <f t="array" ref="C193">_xll.H($A193,25)/$B193</f>
        <v>-460.24</v>
      </c>
      <c r="D193" s="1" cm="1">
        <f t="array" ref="D193">_xll.S($A193,25)/$B193</f>
        <v>163.17600000000002</v>
      </c>
      <c r="E193" s="1" cm="1">
        <f t="array" ref="E193">_xll.CP($A193,25)/$B193</f>
        <v>103.21777423586808</v>
      </c>
      <c r="F193" s="8" t="e" cm="1">
        <f t="array" ref="F193">IF(_xll.DE(A193)&gt;0,_xll.MW(A193)/(602.2*_xll.DE(A193)),"")/$B193</f>
        <v>#VALUE!</v>
      </c>
      <c r="H193" s="4" t="s">
        <v>2225</v>
      </c>
      <c r="I193" s="1" t="e" cm="1">
        <f t="array" ref="I193">_xll.H($H193,25)/$B193</f>
        <v>#VALUE!</v>
      </c>
      <c r="J193" s="1" t="e" cm="1">
        <f t="array" ref="J193">_xll.S($H193,25)/$B193</f>
        <v>#VALUE!</v>
      </c>
      <c r="K193" s="1" t="e" cm="1">
        <f t="array" ref="K193">_xll.CP($H193,25)/$B193</f>
        <v>#VALUE!</v>
      </c>
      <c r="L193" s="8" t="e" cm="1">
        <f t="array" ref="L193">IF(_xll.DE(H193)&gt;0,_xll.MW(H193)/(602.2*_xll.DE(H193)),"")/$B193</f>
        <v>#VALUE!</v>
      </c>
      <c r="N193" s="1" t="str">
        <f t="shared" si="26"/>
        <v/>
      </c>
      <c r="O193" s="1" t="str">
        <f t="shared" si="27"/>
        <v/>
      </c>
      <c r="Q193" s="1" t="str">
        <f t="shared" si="28"/>
        <v/>
      </c>
      <c r="R193" s="1" t="str">
        <f t="shared" si="29"/>
        <v/>
      </c>
      <c r="T193" s="1" t="str">
        <f t="shared" si="30"/>
        <v/>
      </c>
      <c r="U193" s="1" t="str">
        <f t="shared" si="31"/>
        <v/>
      </c>
      <c r="W193" s="8" t="str">
        <f t="shared" si="24"/>
        <v/>
      </c>
      <c r="X193" s="8" t="str">
        <f t="shared" si="25"/>
        <v/>
      </c>
    </row>
    <row r="194" spans="1:24">
      <c r="A194" s="4" t="s">
        <v>160</v>
      </c>
      <c r="B194" s="4">
        <v>1</v>
      </c>
      <c r="C194" s="1" cm="1">
        <f t="array" ref="C194">_xll.H($A194,25)/$B194</f>
        <v>-1020.8960000000001</v>
      </c>
      <c r="D194" s="1" cm="1">
        <f t="array" ref="D194">_xll.S($A194,25)/$B194</f>
        <v>158.99200000000002</v>
      </c>
      <c r="E194" s="1" cm="1">
        <f t="array" ref="E194">_xll.CP($A194,25)/$B194</f>
        <v>103.55559287420465</v>
      </c>
      <c r="F194" s="8" t="e" cm="1">
        <f t="array" ref="F194">IF(_xll.DE(A194)&gt;0,_xll.MW(A194)/(602.2*_xll.DE(A194)),"")/$B194</f>
        <v>#VALUE!</v>
      </c>
      <c r="H194" s="4" t="s">
        <v>2226</v>
      </c>
      <c r="I194" s="1" t="e" cm="1">
        <f t="array" ref="I194">_xll.H($H194,25)/$B194</f>
        <v>#VALUE!</v>
      </c>
      <c r="J194" s="1" t="e" cm="1">
        <f t="array" ref="J194">_xll.S($H194,25)/$B194</f>
        <v>#VALUE!</v>
      </c>
      <c r="K194" s="1" t="e" cm="1">
        <f t="array" ref="K194">_xll.CP($H194,25)/$B194</f>
        <v>#VALUE!</v>
      </c>
      <c r="L194" s="8" t="e" cm="1">
        <f t="array" ref="L194">IF(_xll.DE(H194)&gt;0,_xll.MW(H194)/(602.2*_xll.DE(H194)),"")/$B194</f>
        <v>#VALUE!</v>
      </c>
      <c r="N194" s="1" t="str">
        <f t="shared" si="26"/>
        <v/>
      </c>
      <c r="O194" s="1" t="str">
        <f t="shared" si="27"/>
        <v/>
      </c>
      <c r="Q194" s="1" t="str">
        <f t="shared" si="28"/>
        <v/>
      </c>
      <c r="R194" s="1" t="str">
        <f t="shared" si="29"/>
        <v/>
      </c>
      <c r="T194" s="1" t="str">
        <f t="shared" si="30"/>
        <v/>
      </c>
      <c r="U194" s="1" t="str">
        <f t="shared" si="31"/>
        <v/>
      </c>
      <c r="W194" s="8" t="str">
        <f t="shared" si="24"/>
        <v/>
      </c>
      <c r="X194" s="8" t="str">
        <f t="shared" si="25"/>
        <v/>
      </c>
    </row>
    <row r="195" spans="1:24">
      <c r="A195" s="4" t="s">
        <v>201</v>
      </c>
      <c r="B195" s="4">
        <v>1</v>
      </c>
      <c r="C195" s="1" cm="1">
        <f t="array" ref="C195">_xll.H($A195,25)/$B195</f>
        <v>-1243.4839572753906</v>
      </c>
      <c r="D195" s="1" cm="1">
        <f t="array" ref="D195">_xll.S($A195,25)/$B195</f>
        <v>150.624</v>
      </c>
      <c r="E195" s="1" cm="1">
        <f t="array" ref="E195">_xll.CP($A195,25)/$B195</f>
        <v>107.80892056953007</v>
      </c>
      <c r="F195" s="8" t="e" cm="1">
        <f t="array" ref="F195">IF(_xll.DE(A195)&gt;0,_xll.MW(A195)/(602.2*_xll.DE(A195)),"")/$B195</f>
        <v>#VALUE!</v>
      </c>
      <c r="H195" s="4" t="s">
        <v>2227</v>
      </c>
      <c r="I195" s="1" t="e" cm="1">
        <f t="array" ref="I195">_xll.H($H195,25)/$B195</f>
        <v>#VALUE!</v>
      </c>
      <c r="J195" s="1" t="e" cm="1">
        <f t="array" ref="J195">_xll.S($H195,25)/$B195</f>
        <v>#VALUE!</v>
      </c>
      <c r="K195" s="1" t="e" cm="1">
        <f t="array" ref="K195">_xll.CP($H195,25)/$B195</f>
        <v>#VALUE!</v>
      </c>
      <c r="L195" s="8" t="e" cm="1">
        <f t="array" ref="L195">IF(_xll.DE(H195)&gt;0,_xll.MW(H195)/(602.2*_xll.DE(H195)),"")/$B195</f>
        <v>#VALUE!</v>
      </c>
      <c r="N195" s="1" t="str">
        <f t="shared" si="26"/>
        <v/>
      </c>
      <c r="O195" s="1" t="str">
        <f t="shared" si="27"/>
        <v/>
      </c>
      <c r="Q195" s="1" t="str">
        <f t="shared" si="28"/>
        <v/>
      </c>
      <c r="R195" s="1" t="str">
        <f t="shared" si="29"/>
        <v/>
      </c>
      <c r="T195" s="1" t="str">
        <f t="shared" si="30"/>
        <v/>
      </c>
      <c r="U195" s="1" t="str">
        <f t="shared" si="31"/>
        <v/>
      </c>
      <c r="W195" s="8" t="str">
        <f t="shared" si="24"/>
        <v/>
      </c>
      <c r="X195" s="8" t="str">
        <f t="shared" si="25"/>
        <v/>
      </c>
    </row>
    <row r="196" spans="1:24">
      <c r="A196" s="4" t="s">
        <v>159</v>
      </c>
      <c r="B196" s="4">
        <v>1</v>
      </c>
      <c r="C196" s="1" cm="1">
        <f t="array" ref="C196">_xll.H($A196,25)/$B196</f>
        <v>-616.00002343749998</v>
      </c>
      <c r="D196" s="1" cm="1">
        <f t="array" ref="D196">_xll.S($A196,25)/$B196</f>
        <v>163.79999926757813</v>
      </c>
      <c r="E196" s="1" cm="1">
        <f t="array" ref="E196">_xll.CP($A196,25)/$B196</f>
        <v>112.30063558788379</v>
      </c>
      <c r="F196" s="8" t="e" cm="1">
        <f t="array" ref="F196">IF(_xll.DE(A196)&gt;0,_xll.MW(A196)/(602.2*_xll.DE(A196)),"")/$B196</f>
        <v>#VALUE!</v>
      </c>
      <c r="H196" s="4" t="s">
        <v>2228</v>
      </c>
      <c r="I196" s="1" t="e" cm="1">
        <f t="array" ref="I196">_xll.H($H196,25)/$B196</f>
        <v>#VALUE!</v>
      </c>
      <c r="J196" s="1" t="e" cm="1">
        <f t="array" ref="J196">_xll.S($H196,25)/$B196</f>
        <v>#VALUE!</v>
      </c>
      <c r="K196" s="1" t="e" cm="1">
        <f t="array" ref="K196">_xll.CP($H196,25)/$B196</f>
        <v>#VALUE!</v>
      </c>
      <c r="L196" s="8" t="e" cm="1">
        <f t="array" ref="L196">IF(_xll.DE(H196)&gt;0,_xll.MW(H196)/(602.2*_xll.DE(H196)),"")/$B196</f>
        <v>#VALUE!</v>
      </c>
      <c r="N196" s="1" t="str">
        <f t="shared" si="26"/>
        <v/>
      </c>
      <c r="O196" s="1" t="str">
        <f t="shared" si="27"/>
        <v/>
      </c>
      <c r="Q196" s="1" t="str">
        <f t="shared" si="28"/>
        <v/>
      </c>
      <c r="R196" s="1" t="str">
        <f t="shared" si="29"/>
        <v/>
      </c>
      <c r="T196" s="1" t="str">
        <f t="shared" si="30"/>
        <v/>
      </c>
      <c r="U196" s="1" t="str">
        <f t="shared" si="31"/>
        <v/>
      </c>
      <c r="W196" s="8" t="str">
        <f t="shared" si="24"/>
        <v/>
      </c>
      <c r="X196" s="8" t="str">
        <f t="shared" si="25"/>
        <v/>
      </c>
    </row>
    <row r="197" spans="1:24">
      <c r="A197" s="4" t="s">
        <v>272</v>
      </c>
      <c r="B197" s="4">
        <v>1</v>
      </c>
      <c r="C197" s="1" cm="1">
        <f t="array" ref="C197">_xll.H($A197,25)/$B197</f>
        <v>-1052.9999770507814</v>
      </c>
      <c r="D197" s="1" cm="1">
        <f t="array" ref="D197">_xll.S($A197,25)/$B197</f>
        <v>169.94540887451171</v>
      </c>
      <c r="E197" s="1" cm="1">
        <f t="array" ref="E197">_xll.CP($A197,25)/$B197</f>
        <v>112.36125374077828</v>
      </c>
      <c r="F197" s="8" t="e" cm="1">
        <f t="array" ref="F197">IF(_xll.DE(A197)&gt;0,_xll.MW(A197)/(602.2*_xll.DE(A197)),"")/$B197</f>
        <v>#VALUE!</v>
      </c>
      <c r="H197" s="4" t="s">
        <v>2229</v>
      </c>
      <c r="I197" s="1" t="e" cm="1">
        <f t="array" ref="I197">_xll.H($H197,25)/$B197</f>
        <v>#VALUE!</v>
      </c>
      <c r="J197" s="1" t="e" cm="1">
        <f t="array" ref="J197">_xll.S($H197,25)/$B197</f>
        <v>#VALUE!</v>
      </c>
      <c r="K197" s="1" t="e" cm="1">
        <f t="array" ref="K197">_xll.CP($H197,25)/$B197</f>
        <v>#VALUE!</v>
      </c>
      <c r="L197" s="8" t="e" cm="1">
        <f t="array" ref="L197">IF(_xll.DE(H197)&gt;0,_xll.MW(H197)/(602.2*_xll.DE(H197)),"")/$B197</f>
        <v>#VALUE!</v>
      </c>
      <c r="N197" s="1" t="str">
        <f t="shared" si="26"/>
        <v/>
      </c>
      <c r="O197" s="1" t="str">
        <f t="shared" si="27"/>
        <v/>
      </c>
      <c r="Q197" s="1" t="str">
        <f t="shared" si="28"/>
        <v/>
      </c>
      <c r="R197" s="1" t="str">
        <f t="shared" si="29"/>
        <v/>
      </c>
      <c r="T197" s="1" t="str">
        <f t="shared" si="30"/>
        <v/>
      </c>
      <c r="U197" s="1" t="str">
        <f t="shared" si="31"/>
        <v/>
      </c>
      <c r="W197" s="8" t="str">
        <f t="shared" si="24"/>
        <v/>
      </c>
      <c r="X197" s="8" t="str">
        <f t="shared" si="25"/>
        <v/>
      </c>
    </row>
    <row r="198" spans="1:24">
      <c r="A198" s="4" t="s">
        <v>245</v>
      </c>
      <c r="B198" s="4">
        <v>1</v>
      </c>
      <c r="C198" s="1" cm="1">
        <f t="array" ref="C198">_xll.H($A198,25)/$B198</f>
        <v>-221.19971212768556</v>
      </c>
      <c r="D198" s="1" cm="1">
        <f t="array" ref="D198">_xll.S($A198,25)/$B198</f>
        <v>153.30180532836914</v>
      </c>
      <c r="E198" s="1" cm="1">
        <f t="array" ref="E198">_xll.CP($A198,25)/$B198</f>
        <v>115.00140031433106</v>
      </c>
      <c r="F198" s="8" t="e" cm="1">
        <f t="array" ref="F198">IF(_xll.DE(A198)&gt;0,_xll.MW(A198)/(602.2*_xll.DE(A198)),"")/$B198</f>
        <v>#VALUE!</v>
      </c>
      <c r="H198" s="4" t="s">
        <v>2230</v>
      </c>
      <c r="I198" s="1" t="e" cm="1">
        <f t="array" ref="I198">_xll.H($H198,25)/$B198</f>
        <v>#VALUE!</v>
      </c>
      <c r="J198" s="1" t="e" cm="1">
        <f t="array" ref="J198">_xll.S($H198,25)/$B198</f>
        <v>#VALUE!</v>
      </c>
      <c r="K198" s="1" t="e" cm="1">
        <f t="array" ref="K198">_xll.CP($H198,25)/$B198</f>
        <v>#VALUE!</v>
      </c>
      <c r="L198" s="8" t="e" cm="1">
        <f t="array" ref="L198">IF(_xll.DE(H198)&gt;0,_xll.MW(H198)/(602.2*_xll.DE(H198)),"")/$B198</f>
        <v>#VALUE!</v>
      </c>
      <c r="N198" s="1" t="str">
        <f t="shared" si="26"/>
        <v/>
      </c>
      <c r="O198" s="1" t="str">
        <f t="shared" si="27"/>
        <v/>
      </c>
      <c r="Q198" s="1" t="str">
        <f t="shared" si="28"/>
        <v/>
      </c>
      <c r="R198" s="1" t="str">
        <f t="shared" si="29"/>
        <v/>
      </c>
      <c r="T198" s="1" t="str">
        <f t="shared" si="30"/>
        <v/>
      </c>
      <c r="U198" s="1" t="str">
        <f t="shared" si="31"/>
        <v/>
      </c>
      <c r="W198" s="8" t="str">
        <f t="shared" si="24"/>
        <v/>
      </c>
      <c r="X198" s="8" t="str">
        <f t="shared" si="25"/>
        <v/>
      </c>
    </row>
    <row r="199" spans="1:24">
      <c r="A199" s="4" t="s">
        <v>300</v>
      </c>
      <c r="B199" s="4">
        <v>1</v>
      </c>
      <c r="C199" s="1" cm="1">
        <f t="array" ref="C199">_xll.H($A199,25)/$B199</f>
        <v>-966.62951489257819</v>
      </c>
      <c r="D199" s="1" cm="1">
        <f t="array" ref="D199">_xll.S($A199,25)/$B199</f>
        <v>137.23500527954101</v>
      </c>
      <c r="E199" s="1" cm="1">
        <f t="array" ref="E199">_xll.CP($A199,25)/$B199</f>
        <v>115.26740083963561</v>
      </c>
      <c r="F199" s="8" t="e" cm="1">
        <f t="array" ref="F199">IF(_xll.DE(A199)&gt;0,_xll.MW(A199)/(602.2*_xll.DE(A199)),"")/$B199</f>
        <v>#VALUE!</v>
      </c>
      <c r="H199" s="4" t="s">
        <v>2231</v>
      </c>
      <c r="I199" s="1" t="e" cm="1">
        <f t="array" ref="I199">_xll.H($H199,25)/$B199</f>
        <v>#VALUE!</v>
      </c>
      <c r="J199" s="1" t="e" cm="1">
        <f t="array" ref="J199">_xll.S($H199,25)/$B199</f>
        <v>#VALUE!</v>
      </c>
      <c r="K199" s="1" t="e" cm="1">
        <f t="array" ref="K199">_xll.CP($H199,25)/$B199</f>
        <v>#VALUE!</v>
      </c>
      <c r="L199" s="8" t="e" cm="1">
        <f t="array" ref="L199">IF(_xll.DE(H199)&gt;0,_xll.MW(H199)/(602.2*_xll.DE(H199)),"")/$B199</f>
        <v>#VALUE!</v>
      </c>
      <c r="N199" s="1" t="str">
        <f t="shared" si="26"/>
        <v/>
      </c>
      <c r="O199" s="1" t="str">
        <f t="shared" si="27"/>
        <v/>
      </c>
      <c r="Q199" s="1" t="str">
        <f t="shared" si="28"/>
        <v/>
      </c>
      <c r="R199" s="1" t="str">
        <f t="shared" si="29"/>
        <v/>
      </c>
      <c r="T199" s="1" t="str">
        <f t="shared" si="30"/>
        <v/>
      </c>
      <c r="U199" s="1" t="str">
        <f t="shared" si="31"/>
        <v/>
      </c>
      <c r="W199" s="8" t="str">
        <f t="shared" si="24"/>
        <v/>
      </c>
      <c r="X199" s="8" t="str">
        <f t="shared" si="25"/>
        <v/>
      </c>
    </row>
    <row r="200" spans="1:24">
      <c r="A200" s="4" t="s">
        <v>128</v>
      </c>
      <c r="B200" s="4">
        <v>1</v>
      </c>
      <c r="C200" s="1" cm="1">
        <f t="array" ref="C200">_xll.H($A200,25)/$B200</f>
        <v>-1140.000056640625</v>
      </c>
      <c r="D200" s="1" cm="1">
        <f t="array" ref="D200">_xll.S($A200,25)/$B200</f>
        <v>170.69999853515625</v>
      </c>
      <c r="E200" s="1" cm="1">
        <f t="array" ref="E200">_xll.CP($A200,25)/$B200</f>
        <v>116.93482601325259</v>
      </c>
      <c r="F200" s="8" t="e" cm="1">
        <f t="array" ref="F200">IF(_xll.DE(A200)&gt;0,_xll.MW(A200)/(602.2*_xll.DE(A200)),"")/$B200</f>
        <v>#VALUE!</v>
      </c>
      <c r="H200" s="4" t="s">
        <v>2232</v>
      </c>
      <c r="I200" s="1" t="e" cm="1">
        <f t="array" ref="I200">_xll.H($H200,25)/$B200</f>
        <v>#VALUE!</v>
      </c>
      <c r="J200" s="1" t="e" cm="1">
        <f t="array" ref="J200">_xll.S($H200,25)/$B200</f>
        <v>#VALUE!</v>
      </c>
      <c r="K200" s="1" t="e" cm="1">
        <f t="array" ref="K200">_xll.CP($H200,25)/$B200</f>
        <v>#VALUE!</v>
      </c>
      <c r="L200" s="8" t="e" cm="1">
        <f t="array" ref="L200">IF(_xll.DE(H200)&gt;0,_xll.MW(H200)/(602.2*_xll.DE(H200)),"")/$B200</f>
        <v>#VALUE!</v>
      </c>
      <c r="N200" s="1" t="str">
        <f t="shared" si="26"/>
        <v/>
      </c>
      <c r="O200" s="1" t="str">
        <f t="shared" si="27"/>
        <v/>
      </c>
      <c r="Q200" s="1" t="str">
        <f t="shared" si="28"/>
        <v/>
      </c>
      <c r="R200" s="1" t="str">
        <f t="shared" si="29"/>
        <v/>
      </c>
      <c r="T200" s="1" t="str">
        <f t="shared" si="30"/>
        <v/>
      </c>
      <c r="U200" s="1" t="str">
        <f t="shared" si="31"/>
        <v/>
      </c>
      <c r="W200" s="8" t="str">
        <f t="shared" si="24"/>
        <v/>
      </c>
      <c r="X200" s="8" t="str">
        <f t="shared" si="25"/>
        <v/>
      </c>
    </row>
    <row r="201" spans="1:24">
      <c r="A201" s="4" t="s">
        <v>241</v>
      </c>
      <c r="B201" s="4">
        <v>1</v>
      </c>
      <c r="C201" s="1" cm="1">
        <f t="array" ref="C201">_xll.H($A201,25)/$B201</f>
        <v>-943.40830212402352</v>
      </c>
      <c r="D201" s="1" cm="1">
        <f t="array" ref="D201">_xll.S($A201,25)/$B201</f>
        <v>212.12880319213869</v>
      </c>
      <c r="E201" s="1" cm="1">
        <f t="array" ref="E201">_xll.CP($A201,25)/$B201</f>
        <v>117.57039361572267</v>
      </c>
      <c r="F201" s="8" t="e" cm="1">
        <f t="array" ref="F201">IF(_xll.DE(A201)&gt;0,_xll.MW(A201)/(602.2*_xll.DE(A201)),"")/$B201</f>
        <v>#VALUE!</v>
      </c>
      <c r="H201" s="4" t="s">
        <v>2233</v>
      </c>
      <c r="I201" s="1" t="e" cm="1">
        <f t="array" ref="I201">_xll.H($H201,25)/$B201</f>
        <v>#VALUE!</v>
      </c>
      <c r="J201" s="1" t="e" cm="1">
        <f t="array" ref="J201">_xll.S($H201,25)/$B201</f>
        <v>#VALUE!</v>
      </c>
      <c r="K201" s="1" t="e" cm="1">
        <f t="array" ref="K201">_xll.CP($H201,25)/$B201</f>
        <v>#VALUE!</v>
      </c>
      <c r="L201" s="8" t="e" cm="1">
        <f t="array" ref="L201">IF(_xll.DE(H201)&gt;0,_xll.MW(H201)/(602.2*_xll.DE(H201)),"")/$B201</f>
        <v>#VALUE!</v>
      </c>
      <c r="N201" s="1" t="str">
        <f t="shared" si="26"/>
        <v/>
      </c>
      <c r="O201" s="1" t="str">
        <f t="shared" si="27"/>
        <v/>
      </c>
      <c r="Q201" s="1" t="str">
        <f t="shared" si="28"/>
        <v/>
      </c>
      <c r="R201" s="1" t="str">
        <f t="shared" si="29"/>
        <v/>
      </c>
      <c r="T201" s="1" t="str">
        <f t="shared" si="30"/>
        <v/>
      </c>
      <c r="U201" s="1" t="str">
        <f t="shared" si="31"/>
        <v/>
      </c>
      <c r="W201" s="8" t="str">
        <f t="shared" si="24"/>
        <v/>
      </c>
      <c r="X201" s="8" t="str">
        <f t="shared" si="25"/>
        <v/>
      </c>
    </row>
    <row r="202" spans="1:24">
      <c r="A202" s="1" t="s">
        <v>341</v>
      </c>
      <c r="B202" s="4">
        <v>1</v>
      </c>
      <c r="C202" s="1" cm="1">
        <f t="array" ref="C202">_xll.H($A202,25)/$B202</f>
        <v>-1164.8260852050782</v>
      </c>
      <c r="D202" s="1" cm="1">
        <f t="array" ref="D202">_xll.S($A202,25)/$B202</f>
        <v>167.36</v>
      </c>
      <c r="E202" s="1" cm="1">
        <f t="array" ref="E202">_xll.CP($A202,25)/$B202</f>
        <v>117.98880319213868</v>
      </c>
      <c r="F202" s="8" t="e" cm="1">
        <f t="array" ref="F202">IF(_xll.DE(A202)&gt;0,_xll.MW(A202)/(602.2*_xll.DE(A202)),"")/$B202</f>
        <v>#VALUE!</v>
      </c>
      <c r="H202" s="1" t="s">
        <v>2234</v>
      </c>
      <c r="I202" s="1" t="e" cm="1">
        <f t="array" ref="I202">_xll.H($H202,25)/$B202</f>
        <v>#VALUE!</v>
      </c>
      <c r="J202" s="1" t="e" cm="1">
        <f t="array" ref="J202">_xll.S($H202,25)/$B202</f>
        <v>#VALUE!</v>
      </c>
      <c r="K202" s="1" t="e" cm="1">
        <f t="array" ref="K202">_xll.CP($H202,25)/$B202</f>
        <v>#VALUE!</v>
      </c>
      <c r="L202" s="8" t="e" cm="1">
        <f t="array" ref="L202">IF(_xll.DE(H202)&gt;0,_xll.MW(H202)/(602.2*_xll.DE(H202)),"")/$B202</f>
        <v>#VALUE!</v>
      </c>
      <c r="N202" s="1" t="str">
        <f t="shared" si="26"/>
        <v/>
      </c>
      <c r="O202" s="1" t="str">
        <f t="shared" si="27"/>
        <v/>
      </c>
      <c r="Q202" s="1" t="str">
        <f t="shared" si="28"/>
        <v/>
      </c>
      <c r="R202" s="1" t="str">
        <f t="shared" si="29"/>
        <v/>
      </c>
      <c r="T202" s="1" t="str">
        <f t="shared" si="30"/>
        <v/>
      </c>
      <c r="U202" s="1" t="str">
        <f t="shared" si="31"/>
        <v/>
      </c>
      <c r="W202" s="8" t="str">
        <f t="shared" si="24"/>
        <v/>
      </c>
      <c r="X202" s="8" t="str">
        <f t="shared" si="25"/>
        <v/>
      </c>
    </row>
    <row r="203" spans="1:24">
      <c r="A203" s="4" t="s">
        <v>196</v>
      </c>
      <c r="B203" s="4">
        <v>1</v>
      </c>
      <c r="C203" s="1" cm="1">
        <f t="array" ref="C203">_xll.H($A203,25)/$B203</f>
        <v>-1243.0000290527344</v>
      </c>
      <c r="D203" s="1" cm="1">
        <f t="array" ref="D203">_xll.S($A203,25)/$B203</f>
        <v>162.79999798583984</v>
      </c>
      <c r="E203" s="1" cm="1">
        <f t="array" ref="E203">_xll.CP($A203,25)/$B203</f>
        <v>118.80000543212891</v>
      </c>
      <c r="F203" s="8" t="e" cm="1">
        <f t="array" ref="F203">IF(_xll.DE(A203)&gt;0,_xll.MW(A203)/(602.2*_xll.DE(A203)),"")/$B203</f>
        <v>#VALUE!</v>
      </c>
      <c r="H203" s="4" t="s">
        <v>2235</v>
      </c>
      <c r="I203" s="1" t="e" cm="1">
        <f t="array" ref="I203">_xll.H($H203,25)/$B203</f>
        <v>#VALUE!</v>
      </c>
      <c r="J203" s="1" t="e" cm="1">
        <f t="array" ref="J203">_xll.S($H203,25)/$B203</f>
        <v>#VALUE!</v>
      </c>
      <c r="K203" s="1" t="e" cm="1">
        <f t="array" ref="K203">_xll.CP($H203,25)/$B203</f>
        <v>#VALUE!</v>
      </c>
      <c r="L203" s="8" t="e" cm="1">
        <f t="array" ref="L203">IF(_xll.DE(H203)&gt;0,_xll.MW(H203)/(602.2*_xll.DE(H203)),"")/$B203</f>
        <v>#VALUE!</v>
      </c>
      <c r="N203" s="1" t="str">
        <f t="shared" si="26"/>
        <v/>
      </c>
      <c r="O203" s="1" t="str">
        <f t="shared" si="27"/>
        <v/>
      </c>
      <c r="Q203" s="1" t="str">
        <f t="shared" si="28"/>
        <v/>
      </c>
      <c r="R203" s="1" t="str">
        <f t="shared" si="29"/>
        <v/>
      </c>
      <c r="T203" s="1" t="str">
        <f t="shared" si="30"/>
        <v/>
      </c>
      <c r="U203" s="1" t="str">
        <f t="shared" si="31"/>
        <v/>
      </c>
      <c r="W203" s="8" t="str">
        <f t="shared" si="24"/>
        <v/>
      </c>
      <c r="X203" s="8" t="str">
        <f t="shared" si="25"/>
        <v/>
      </c>
    </row>
    <row r="204" spans="1:24">
      <c r="A204" s="4" t="s">
        <v>224</v>
      </c>
      <c r="B204" s="4">
        <v>1</v>
      </c>
      <c r="C204" s="1" cm="1">
        <f t="array" ref="C204">_xll.H($A204,25)/$B204</f>
        <v>-1466.0000275878906</v>
      </c>
      <c r="D204" s="1" cm="1">
        <f t="array" ref="D204">_xll.S($A204,25)/$B204</f>
        <v>174.10000927734376</v>
      </c>
      <c r="E204" s="1" cm="1">
        <f t="array" ref="E204">_xll.CP($A204,25)/$B204</f>
        <v>119.69999700927735</v>
      </c>
      <c r="F204" s="8" t="e" cm="1">
        <f t="array" ref="F204">IF(_xll.DE(A204)&gt;0,_xll.MW(A204)/(602.2*_xll.DE(A204)),"")/$B204</f>
        <v>#VALUE!</v>
      </c>
      <c r="H204" s="4" t="s">
        <v>2236</v>
      </c>
      <c r="I204" s="1" t="e" cm="1">
        <f t="array" ref="I204">_xll.H($H204,25)/$B204</f>
        <v>#VALUE!</v>
      </c>
      <c r="J204" s="1" t="e" cm="1">
        <f t="array" ref="J204">_xll.S($H204,25)/$B204</f>
        <v>#VALUE!</v>
      </c>
      <c r="K204" s="1" t="e" cm="1">
        <f t="array" ref="K204">_xll.CP($H204,25)/$B204</f>
        <v>#VALUE!</v>
      </c>
      <c r="L204" s="8" t="e" cm="1">
        <f t="array" ref="L204">IF(_xll.DE(H204)&gt;0,_xll.MW(H204)/(602.2*_xll.DE(H204)),"")/$B204</f>
        <v>#VALUE!</v>
      </c>
      <c r="N204" s="1" t="str">
        <f t="shared" si="26"/>
        <v/>
      </c>
      <c r="O204" s="1" t="str">
        <f t="shared" si="27"/>
        <v/>
      </c>
      <c r="Q204" s="1" t="str">
        <f t="shared" si="28"/>
        <v/>
      </c>
      <c r="R204" s="1" t="str">
        <f t="shared" si="29"/>
        <v/>
      </c>
      <c r="T204" s="1" t="str">
        <f t="shared" si="30"/>
        <v/>
      </c>
      <c r="U204" s="1" t="str">
        <f t="shared" si="31"/>
        <v/>
      </c>
      <c r="W204" s="8" t="str">
        <f t="shared" si="24"/>
        <v/>
      </c>
      <c r="X204" s="8" t="str">
        <f t="shared" si="25"/>
        <v/>
      </c>
    </row>
    <row r="205" spans="1:24">
      <c r="A205" s="4" t="s">
        <v>228</v>
      </c>
      <c r="B205" s="4">
        <v>1</v>
      </c>
      <c r="C205" s="1" cm="1">
        <f t="array" ref="C205">_xll.H($A205,25)/$B205</f>
        <v>-951.70001000976561</v>
      </c>
      <c r="D205" s="1" cm="1">
        <f t="array" ref="D205">_xll.S($A205,25)/$B205</f>
        <v>139.10001229858398</v>
      </c>
      <c r="E205" s="1" cm="1">
        <f t="array" ref="E205">_xll.CP($A205,25)/$B205</f>
        <v>119.82000210785596</v>
      </c>
      <c r="F205" s="8" t="e" cm="1">
        <f t="array" ref="F205">IF(_xll.DE(A205)&gt;0,_xll.MW(A205)/(602.2*_xll.DE(A205)),"")/$B205</f>
        <v>#VALUE!</v>
      </c>
      <c r="H205" s="4" t="s">
        <v>2237</v>
      </c>
      <c r="I205" s="1" t="e" cm="1">
        <f t="array" ref="I205">_xll.H($H205,25)/$B205</f>
        <v>#VALUE!</v>
      </c>
      <c r="J205" s="1" t="e" cm="1">
        <f t="array" ref="J205">_xll.S($H205,25)/$B205</f>
        <v>#VALUE!</v>
      </c>
      <c r="K205" s="1" t="e" cm="1">
        <f t="array" ref="K205">_xll.CP($H205,25)/$B205</f>
        <v>#VALUE!</v>
      </c>
      <c r="L205" s="8" t="e" cm="1">
        <f t="array" ref="L205">IF(_xll.DE(H205)&gt;0,_xll.MW(H205)/(602.2*_xll.DE(H205)),"")/$B205</f>
        <v>#VALUE!</v>
      </c>
      <c r="N205" s="1" t="str">
        <f t="shared" si="26"/>
        <v/>
      </c>
      <c r="O205" s="1" t="str">
        <f t="shared" si="27"/>
        <v/>
      </c>
      <c r="Q205" s="1" t="str">
        <f t="shared" si="28"/>
        <v/>
      </c>
      <c r="R205" s="1" t="str">
        <f t="shared" si="29"/>
        <v/>
      </c>
      <c r="T205" s="1" t="str">
        <f t="shared" si="30"/>
        <v/>
      </c>
      <c r="U205" s="1" t="str">
        <f t="shared" si="31"/>
        <v/>
      </c>
      <c r="W205" s="8" t="str">
        <f t="shared" ref="W205:W255" si="32">IF(AND(ISNUMBER(F205),ISNUMBER(L205)),F205,"")</f>
        <v/>
      </c>
      <c r="X205" s="8" t="str">
        <f t="shared" ref="X205:X255" si="33">IF(AND(ISNUMBER(F205),ISNUMBER(L205)),L205,"")</f>
        <v/>
      </c>
    </row>
    <row r="206" spans="1:24">
      <c r="A206" s="4" t="s">
        <v>145</v>
      </c>
      <c r="B206" s="4">
        <v>1</v>
      </c>
      <c r="C206" s="1" cm="1">
        <f t="array" ref="C206">_xll.H($A206,25)/$B206</f>
        <v>-707.51442553710945</v>
      </c>
      <c r="D206" s="1" cm="1">
        <f t="array" ref="D206">_xll.S($A206,25)/$B206</f>
        <v>192.464</v>
      </c>
      <c r="E206" s="1" cm="1">
        <f t="array" ref="E206">_xll.CP($A206,25)/$B206</f>
        <v>119.82049866235174</v>
      </c>
      <c r="F206" s="8" t="e" cm="1">
        <f t="array" ref="F206">IF(_xll.DE(A206)&gt;0,_xll.MW(A206)/(602.2*_xll.DE(A206)),"")/$B206</f>
        <v>#VALUE!</v>
      </c>
      <c r="H206" s="4" t="s">
        <v>2238</v>
      </c>
      <c r="I206" s="1" t="e" cm="1">
        <f t="array" ref="I206">_xll.H($H206,25)/$B206</f>
        <v>#VALUE!</v>
      </c>
      <c r="J206" s="1" t="e" cm="1">
        <f t="array" ref="J206">_xll.S($H206,25)/$B206</f>
        <v>#VALUE!</v>
      </c>
      <c r="K206" s="1" t="e" cm="1">
        <f t="array" ref="K206">_xll.CP($H206,25)/$B206</f>
        <v>#VALUE!</v>
      </c>
      <c r="L206" s="8" t="e" cm="1">
        <f t="array" ref="L206">IF(_xll.DE(H206)&gt;0,_xll.MW(H206)/(602.2*_xll.DE(H206)),"")/$B206</f>
        <v>#VALUE!</v>
      </c>
      <c r="N206" s="1" t="str">
        <f t="shared" si="26"/>
        <v/>
      </c>
      <c r="O206" s="1" t="str">
        <f t="shared" si="27"/>
        <v/>
      </c>
      <c r="Q206" s="1" t="str">
        <f t="shared" si="28"/>
        <v/>
      </c>
      <c r="R206" s="1" t="str">
        <f t="shared" si="29"/>
        <v/>
      </c>
      <c r="T206" s="1" t="str">
        <f t="shared" si="30"/>
        <v/>
      </c>
      <c r="U206" s="1" t="str">
        <f t="shared" si="31"/>
        <v/>
      </c>
      <c r="W206" s="8" t="str">
        <f t="shared" si="32"/>
        <v/>
      </c>
      <c r="X206" s="8" t="str">
        <f t="shared" si="33"/>
        <v/>
      </c>
    </row>
    <row r="207" spans="1:24">
      <c r="A207" s="4" t="s">
        <v>127</v>
      </c>
      <c r="B207" s="4">
        <v>1</v>
      </c>
      <c r="C207" s="1" cm="1">
        <f t="array" ref="C207">_xll.H($A207,25)/$B207</f>
        <v>-685.99998547363282</v>
      </c>
      <c r="D207" s="1" cm="1">
        <f t="array" ref="D207">_xll.S($A207,25)/$B207</f>
        <v>183.99999642944337</v>
      </c>
      <c r="E207" s="1" cm="1">
        <f t="array" ref="E207">_xll.CP($A207,25)/$B207</f>
        <v>120.00064989509433</v>
      </c>
      <c r="F207" s="8" t="e" cm="1">
        <f t="array" ref="F207">IF(_xll.DE(A207)&gt;0,_xll.MW(A207)/(602.2*_xll.DE(A207)),"")/$B207</f>
        <v>#VALUE!</v>
      </c>
      <c r="H207" s="4" t="s">
        <v>2239</v>
      </c>
      <c r="I207" s="1" t="e" cm="1">
        <f t="array" ref="I207">_xll.H($H207,25)/$B207</f>
        <v>#VALUE!</v>
      </c>
      <c r="J207" s="1" t="e" cm="1">
        <f t="array" ref="J207">_xll.S($H207,25)/$B207</f>
        <v>#VALUE!</v>
      </c>
      <c r="K207" s="1" t="e" cm="1">
        <f t="array" ref="K207">_xll.CP($H207,25)/$B207</f>
        <v>#VALUE!</v>
      </c>
      <c r="L207" s="8" t="e" cm="1">
        <f t="array" ref="L207">IF(_xll.DE(H207)&gt;0,_xll.MW(H207)/(602.2*_xll.DE(H207)),"")/$B207</f>
        <v>#VALUE!</v>
      </c>
      <c r="N207" s="1" t="str">
        <f t="shared" si="26"/>
        <v/>
      </c>
      <c r="O207" s="1" t="str">
        <f t="shared" si="27"/>
        <v/>
      </c>
      <c r="Q207" s="1" t="str">
        <f t="shared" si="28"/>
        <v/>
      </c>
      <c r="R207" s="1" t="str">
        <f t="shared" si="29"/>
        <v/>
      </c>
      <c r="T207" s="1" t="str">
        <f t="shared" si="30"/>
        <v/>
      </c>
      <c r="U207" s="1" t="str">
        <f t="shared" si="31"/>
        <v/>
      </c>
      <c r="W207" s="8" t="str">
        <f t="shared" si="32"/>
        <v/>
      </c>
      <c r="X207" s="8" t="str">
        <f t="shared" si="33"/>
        <v/>
      </c>
    </row>
    <row r="208" spans="1:24">
      <c r="A208" s="4" t="s">
        <v>99</v>
      </c>
      <c r="B208" s="4">
        <v>1</v>
      </c>
      <c r="C208" s="1" cm="1">
        <f t="array" ref="C208">_xll.H($A208,25)/$B208</f>
        <v>-1136.7929787597657</v>
      </c>
      <c r="D208" s="1" cm="1">
        <f t="array" ref="D208">_xll.S($A208,25)/$B208</f>
        <v>120.08080319213867</v>
      </c>
      <c r="E208" s="1" cm="1">
        <f t="array" ref="E208">_xll.CP($A208,25)/$B208</f>
        <v>120.10170372009277</v>
      </c>
      <c r="F208" s="8" t="e" cm="1">
        <f t="array" ref="F208">IF(_xll.DE(A208)&gt;0,_xll.MW(A208)/(602.2*_xll.DE(A208)),"")/$B208</f>
        <v>#VALUE!</v>
      </c>
      <c r="H208" s="4" t="s">
        <v>2240</v>
      </c>
      <c r="I208" s="1" t="e" cm="1">
        <f t="array" ref="I208">_xll.H($H208,25)/$B208</f>
        <v>#VALUE!</v>
      </c>
      <c r="J208" s="1" t="e" cm="1">
        <f t="array" ref="J208">_xll.S($H208,25)/$B208</f>
        <v>#VALUE!</v>
      </c>
      <c r="K208" s="1" t="e" cm="1">
        <f t="array" ref="K208">_xll.CP($H208,25)/$B208</f>
        <v>#VALUE!</v>
      </c>
      <c r="L208" s="8" t="e" cm="1">
        <f t="array" ref="L208">IF(_xll.DE(H208)&gt;0,_xll.MW(H208)/(602.2*_xll.DE(H208)),"")/$B208</f>
        <v>#VALUE!</v>
      </c>
      <c r="N208" s="1" t="str">
        <f t="shared" si="26"/>
        <v/>
      </c>
      <c r="O208" s="1" t="str">
        <f t="shared" si="27"/>
        <v/>
      </c>
      <c r="Q208" s="1" t="str">
        <f t="shared" si="28"/>
        <v/>
      </c>
      <c r="R208" s="1" t="str">
        <f t="shared" si="29"/>
        <v/>
      </c>
      <c r="T208" s="1" t="str">
        <f t="shared" si="30"/>
        <v/>
      </c>
      <c r="U208" s="1" t="str">
        <f t="shared" si="31"/>
        <v/>
      </c>
      <c r="W208" s="8" t="str">
        <f t="shared" si="32"/>
        <v/>
      </c>
      <c r="X208" s="8" t="str">
        <f t="shared" si="33"/>
        <v/>
      </c>
    </row>
    <row r="209" spans="1:24">
      <c r="A209" s="1" t="s">
        <v>288</v>
      </c>
      <c r="B209" s="4">
        <v>1</v>
      </c>
      <c r="C209" s="1" cm="1">
        <f t="array" ref="C209">_xll.H($A209,25)/$B209</f>
        <v>-990.3527872314454</v>
      </c>
      <c r="D209" s="1" cm="1">
        <f t="array" ref="D209">_xll.S($A209,25)/$B209</f>
        <v>190.6648946838379</v>
      </c>
      <c r="E209" s="1" cm="1">
        <f t="array" ref="E209">_xll.CP($A209,25)/$B209</f>
        <v>120.47119838979907</v>
      </c>
      <c r="F209" s="8" t="e" cm="1">
        <f t="array" ref="F209">IF(_xll.DE(A209)&gt;0,_xll.MW(A209)/(602.2*_xll.DE(A209)),"")/$B209</f>
        <v>#VALUE!</v>
      </c>
      <c r="H209" s="1" t="s">
        <v>2241</v>
      </c>
      <c r="I209" s="1" t="e" cm="1">
        <f t="array" ref="I209">_xll.H($H209,25)/$B209</f>
        <v>#VALUE!</v>
      </c>
      <c r="J209" s="1" t="e" cm="1">
        <f t="array" ref="J209">_xll.S($H209,25)/$B209</f>
        <v>#VALUE!</v>
      </c>
      <c r="K209" s="1" t="e" cm="1">
        <f t="array" ref="K209">_xll.CP($H209,25)/$B209</f>
        <v>#VALUE!</v>
      </c>
      <c r="L209" s="8" t="e" cm="1">
        <f t="array" ref="L209">IF(_xll.DE(H209)&gt;0,_xll.MW(H209)/(602.2*_xll.DE(H209)),"")/$B209</f>
        <v>#VALUE!</v>
      </c>
      <c r="N209" s="1" t="str">
        <f t="shared" si="26"/>
        <v/>
      </c>
      <c r="O209" s="1" t="str">
        <f t="shared" si="27"/>
        <v/>
      </c>
      <c r="Q209" s="1" t="str">
        <f t="shared" si="28"/>
        <v/>
      </c>
      <c r="R209" s="1" t="str">
        <f t="shared" si="29"/>
        <v/>
      </c>
      <c r="T209" s="1" t="str">
        <f t="shared" si="30"/>
        <v/>
      </c>
      <c r="U209" s="1" t="str">
        <f t="shared" si="31"/>
        <v/>
      </c>
      <c r="W209" s="8" t="str">
        <f t="shared" si="32"/>
        <v/>
      </c>
      <c r="X209" s="8" t="str">
        <f t="shared" si="33"/>
        <v/>
      </c>
    </row>
    <row r="210" spans="1:24">
      <c r="A210" s="4" t="s">
        <v>221</v>
      </c>
      <c r="B210" s="4">
        <v>1</v>
      </c>
      <c r="C210" s="1" cm="1">
        <f t="array" ref="C210">_xll.H($A210,25)/$B210</f>
        <v>-1690.000059326172</v>
      </c>
      <c r="D210" s="1" cm="1">
        <f t="array" ref="D210">_xll.S($A210,25)/$B210</f>
        <v>185.39998864746096</v>
      </c>
      <c r="E210" s="1" cm="1">
        <f t="array" ref="E210">_xll.CP($A210,25)/$B210</f>
        <v>120.90000173950196</v>
      </c>
      <c r="F210" s="8" t="e" cm="1">
        <f t="array" ref="F210">IF(_xll.DE(A210)&gt;0,_xll.MW(A210)/(602.2*_xll.DE(A210)),"")/$B210</f>
        <v>#VALUE!</v>
      </c>
      <c r="H210" s="4" t="s">
        <v>2242</v>
      </c>
      <c r="I210" s="1" t="e" cm="1">
        <f t="array" ref="I210">_xll.H($H210,25)/$B210</f>
        <v>#VALUE!</v>
      </c>
      <c r="J210" s="1" t="e" cm="1">
        <f t="array" ref="J210">_xll.S($H210,25)/$B210</f>
        <v>#VALUE!</v>
      </c>
      <c r="K210" s="1" t="e" cm="1">
        <f t="array" ref="K210">_xll.CP($H210,25)/$B210</f>
        <v>#VALUE!</v>
      </c>
      <c r="L210" s="8" t="e" cm="1">
        <f t="array" ref="L210">IF(_xll.DE(H210)&gt;0,_xll.MW(H210)/(602.2*_xll.DE(H210)),"")/$B210</f>
        <v>#VALUE!</v>
      </c>
      <c r="N210" s="1" t="str">
        <f t="shared" si="26"/>
        <v/>
      </c>
      <c r="O210" s="1" t="str">
        <f t="shared" si="27"/>
        <v/>
      </c>
      <c r="Q210" s="1" t="str">
        <f t="shared" si="28"/>
        <v/>
      </c>
      <c r="R210" s="1" t="str">
        <f t="shared" si="29"/>
        <v/>
      </c>
      <c r="T210" s="1" t="str">
        <f t="shared" si="30"/>
        <v/>
      </c>
      <c r="U210" s="1" t="str">
        <f t="shared" si="31"/>
        <v/>
      </c>
      <c r="W210" s="8" t="str">
        <f t="shared" si="32"/>
        <v/>
      </c>
      <c r="X210" s="8" t="str">
        <f t="shared" si="33"/>
        <v/>
      </c>
    </row>
    <row r="211" spans="1:24">
      <c r="A211" s="4" t="s">
        <v>164</v>
      </c>
      <c r="B211" s="4">
        <v>1</v>
      </c>
      <c r="C211" s="1" cm="1">
        <f t="array" ref="C211">_xll.H($A211,25)/$B211</f>
        <v>-1043.9999974365235</v>
      </c>
      <c r="D211" s="1" cm="1">
        <f t="array" ref="D211">_xll.S($A211,25)/$B211</f>
        <v>193.69999609375</v>
      </c>
      <c r="E211" s="1" cm="1">
        <f t="array" ref="E211">_xll.CP($A211,25)/$B211</f>
        <v>121.26633320786134</v>
      </c>
      <c r="F211" s="8" t="e" cm="1">
        <f t="array" ref="F211">IF(_xll.DE(A211)&gt;0,_xll.MW(A211)/(602.2*_xll.DE(A211)),"")/$B211</f>
        <v>#VALUE!</v>
      </c>
      <c r="H211" s="4" t="s">
        <v>2243</v>
      </c>
      <c r="I211" s="1" t="e" cm="1">
        <f t="array" ref="I211">_xll.H($H211,25)/$B211</f>
        <v>#VALUE!</v>
      </c>
      <c r="J211" s="1" t="e" cm="1">
        <f t="array" ref="J211">_xll.S($H211,25)/$B211</f>
        <v>#VALUE!</v>
      </c>
      <c r="K211" s="1" t="e" cm="1">
        <f t="array" ref="K211">_xll.CP($H211,25)/$B211</f>
        <v>#VALUE!</v>
      </c>
      <c r="L211" s="8" t="e" cm="1">
        <f t="array" ref="L211">IF(_xll.DE(H211)&gt;0,_xll.MW(H211)/(602.2*_xll.DE(H211)),"")/$B211</f>
        <v>#VALUE!</v>
      </c>
      <c r="N211" s="1" t="str">
        <f t="shared" si="26"/>
        <v/>
      </c>
      <c r="O211" s="1" t="str">
        <f t="shared" si="27"/>
        <v/>
      </c>
      <c r="Q211" s="1" t="str">
        <f t="shared" si="28"/>
        <v/>
      </c>
      <c r="R211" s="1" t="str">
        <f t="shared" si="29"/>
        <v/>
      </c>
      <c r="T211" s="1" t="str">
        <f t="shared" si="30"/>
        <v/>
      </c>
      <c r="U211" s="1" t="str">
        <f t="shared" si="31"/>
        <v/>
      </c>
      <c r="W211" s="8" t="str">
        <f t="shared" si="32"/>
        <v/>
      </c>
      <c r="X211" s="8" t="str">
        <f t="shared" si="33"/>
        <v/>
      </c>
    </row>
    <row r="212" spans="1:24">
      <c r="A212" s="1" t="s">
        <v>19</v>
      </c>
      <c r="B212" s="4">
        <v>1</v>
      </c>
      <c r="C212" s="1" cm="1">
        <f t="array" ref="C212">_xll.H($A212,25)/$B212</f>
        <v>-968.69999987792971</v>
      </c>
      <c r="D212" s="1" cm="1">
        <f t="array" ref="D212">_xll.S($A212,25)/$B212</f>
        <v>201.00000225830078</v>
      </c>
      <c r="E212" s="1" cm="1">
        <f t="array" ref="E212">_xll.CP($A212,25)/$B212</f>
        <v>121.40000238037109</v>
      </c>
      <c r="F212" s="8" t="e" cm="1">
        <f t="array" ref="F212">IF(_xll.DE(A212)&gt;0,_xll.MW(A212)/(602.2*_xll.DE(A212)),"")/$B212</f>
        <v>#VALUE!</v>
      </c>
      <c r="H212" s="1" t="s">
        <v>2244</v>
      </c>
      <c r="I212" s="1" t="e" cm="1">
        <f t="array" ref="I212">_xll.H($H212,25)/$B212</f>
        <v>#VALUE!</v>
      </c>
      <c r="J212" s="1" t="e" cm="1">
        <f t="array" ref="J212">_xll.S($H212,25)/$B212</f>
        <v>#VALUE!</v>
      </c>
      <c r="K212" s="1" t="e" cm="1">
        <f t="array" ref="K212">_xll.CP($H212,25)/$B212</f>
        <v>#VALUE!</v>
      </c>
      <c r="L212" s="8" t="e" cm="1">
        <f t="array" ref="L212">IF(_xll.DE(H212)&gt;0,_xll.MW(H212)/(602.2*_xll.DE(H212)),"")/$B212</f>
        <v>#VALUE!</v>
      </c>
      <c r="N212" s="1" t="str">
        <f t="shared" si="26"/>
        <v/>
      </c>
      <c r="O212" s="1" t="str">
        <f t="shared" si="27"/>
        <v/>
      </c>
      <c r="Q212" s="1" t="str">
        <f t="shared" si="28"/>
        <v/>
      </c>
      <c r="R212" s="1" t="str">
        <f t="shared" si="29"/>
        <v/>
      </c>
      <c r="T212" s="1" t="str">
        <f t="shared" si="30"/>
        <v/>
      </c>
      <c r="U212" s="1" t="str">
        <f t="shared" si="31"/>
        <v/>
      </c>
      <c r="W212" s="8" t="str">
        <f t="shared" si="32"/>
        <v/>
      </c>
      <c r="X212" s="8" t="str">
        <f t="shared" si="33"/>
        <v/>
      </c>
    </row>
    <row r="213" spans="1:24">
      <c r="A213" s="4" t="s">
        <v>376</v>
      </c>
      <c r="B213" s="4">
        <v>1</v>
      </c>
      <c r="C213" s="1" cm="1">
        <f t="array" ref="C213">_xll.H($A213,25)/$B213</f>
        <v>-849.90002636718748</v>
      </c>
      <c r="D213" s="1" cm="1">
        <f t="array" ref="D213">_xll.S($A213,25)/$B213</f>
        <v>197.8999887084961</v>
      </c>
      <c r="E213" s="1" cm="1">
        <f t="array" ref="E213">_xll.CP($A213,25)/$B213</f>
        <v>126.16999923706055</v>
      </c>
      <c r="F213" s="8" t="e" cm="1">
        <f t="array" ref="F213">IF(_xll.DE(A213)&gt;0,_xll.MW(A213)/(602.2*_xll.DE(A213)),"")/$B213</f>
        <v>#VALUE!</v>
      </c>
      <c r="H213" s="4" t="s">
        <v>2245</v>
      </c>
      <c r="I213" s="1" t="e" cm="1">
        <f t="array" ref="I213">_xll.H($H213,25)/$B213</f>
        <v>#VALUE!</v>
      </c>
      <c r="J213" s="1" t="e" cm="1">
        <f t="array" ref="J213">_xll.S($H213,25)/$B213</f>
        <v>#VALUE!</v>
      </c>
      <c r="K213" s="1" t="e" cm="1">
        <f t="array" ref="K213">_xll.CP($H213,25)/$B213</f>
        <v>#VALUE!</v>
      </c>
      <c r="L213" s="8" t="e" cm="1">
        <f t="array" ref="L213">IF(_xll.DE(H213)&gt;0,_xll.MW(H213)/(602.2*_xll.DE(H213)),"")/$B213</f>
        <v>#VALUE!</v>
      </c>
      <c r="N213" s="1" t="str">
        <f t="shared" si="26"/>
        <v/>
      </c>
      <c r="O213" s="1" t="str">
        <f t="shared" si="27"/>
        <v/>
      </c>
      <c r="Q213" s="1" t="str">
        <f t="shared" si="28"/>
        <v/>
      </c>
      <c r="R213" s="1" t="str">
        <f t="shared" si="29"/>
        <v/>
      </c>
      <c r="T213" s="1" t="str">
        <f t="shared" si="30"/>
        <v/>
      </c>
      <c r="U213" s="1" t="str">
        <f t="shared" si="31"/>
        <v/>
      </c>
      <c r="W213" s="8" t="str">
        <f t="shared" si="32"/>
        <v/>
      </c>
      <c r="X213" s="8" t="str">
        <f t="shared" si="33"/>
        <v/>
      </c>
    </row>
    <row r="214" spans="1:24">
      <c r="A214" s="4" t="s">
        <v>151</v>
      </c>
      <c r="B214" s="4">
        <v>1</v>
      </c>
      <c r="C214" s="1" cm="1">
        <f t="array" ref="C214">_xll.H($A214,25)/$B214</f>
        <v>-476.976</v>
      </c>
      <c r="D214" s="1" cm="1">
        <f t="array" ref="D214">_xll.S($A214,25)/$B214</f>
        <v>223.84400000000002</v>
      </c>
      <c r="E214" s="1" cm="1">
        <f t="array" ref="E214">_xll.CP($A214,25)/$B214</f>
        <v>129.65605231047113</v>
      </c>
      <c r="F214" s="8" t="e" cm="1">
        <f t="array" ref="F214">IF(_xll.DE(A214)&gt;0,_xll.MW(A214)/(602.2*_xll.DE(A214)),"")/$B214</f>
        <v>#VALUE!</v>
      </c>
      <c r="H214" s="4" t="s">
        <v>2246</v>
      </c>
      <c r="I214" s="1" t="e" cm="1">
        <f t="array" ref="I214">_xll.H($H214,25)/$B214</f>
        <v>#VALUE!</v>
      </c>
      <c r="J214" s="1" t="e" cm="1">
        <f t="array" ref="J214">_xll.S($H214,25)/$B214</f>
        <v>#VALUE!</v>
      </c>
      <c r="K214" s="1" t="e" cm="1">
        <f t="array" ref="K214">_xll.CP($H214,25)/$B214</f>
        <v>#VALUE!</v>
      </c>
      <c r="L214" s="8" t="e" cm="1">
        <f t="array" ref="L214">IF(_xll.DE(H214)&gt;0,_xll.MW(H214)/(602.2*_xll.DE(H214)),"")/$B214</f>
        <v>#VALUE!</v>
      </c>
      <c r="N214" s="1" t="str">
        <f t="shared" si="26"/>
        <v/>
      </c>
      <c r="O214" s="1" t="str">
        <f t="shared" si="27"/>
        <v/>
      </c>
      <c r="Q214" s="1" t="str">
        <f t="shared" si="28"/>
        <v/>
      </c>
      <c r="R214" s="1" t="str">
        <f t="shared" si="29"/>
        <v/>
      </c>
      <c r="T214" s="1" t="str">
        <f t="shared" si="30"/>
        <v/>
      </c>
      <c r="U214" s="1" t="str">
        <f t="shared" si="31"/>
        <v/>
      </c>
      <c r="W214" s="8" t="str">
        <f t="shared" si="32"/>
        <v/>
      </c>
      <c r="X214" s="8" t="str">
        <f t="shared" si="33"/>
        <v/>
      </c>
    </row>
    <row r="215" spans="1:24">
      <c r="A215" s="4" t="s">
        <v>368</v>
      </c>
      <c r="B215" s="4">
        <v>1</v>
      </c>
      <c r="C215" s="1" cm="1">
        <f t="array" ref="C215">_xll.H($A215,25)/$B215</f>
        <v>-1251.1809697265626</v>
      </c>
      <c r="D215" s="1" cm="1">
        <f t="array" ref="D215">_xll.S($A215,25)/$B215</f>
        <v>200.70539978027344</v>
      </c>
      <c r="E215" s="1" cm="1">
        <f t="array" ref="E215">_xll.CP($A215,25)/$B215</f>
        <v>134.99999746704103</v>
      </c>
      <c r="F215" s="8" t="e" cm="1">
        <f t="array" ref="F215">IF(_xll.DE(A215)&gt;0,_xll.MW(A215)/(602.2*_xll.DE(A215)),"")/$B215</f>
        <v>#VALUE!</v>
      </c>
      <c r="H215" s="4" t="s">
        <v>2247</v>
      </c>
      <c r="I215" s="1" t="e" cm="1">
        <f t="array" ref="I215">_xll.H($H215,25)/$B215</f>
        <v>#VALUE!</v>
      </c>
      <c r="J215" s="1" t="e" cm="1">
        <f t="array" ref="J215">_xll.S($H215,25)/$B215</f>
        <v>#VALUE!</v>
      </c>
      <c r="K215" s="1" t="e" cm="1">
        <f t="array" ref="K215">_xll.CP($H215,25)/$B215</f>
        <v>#VALUE!</v>
      </c>
      <c r="L215" s="8" t="e" cm="1">
        <f t="array" ref="L215">IF(_xll.DE(H215)&gt;0,_xll.MW(H215)/(602.2*_xll.DE(H215)),"")/$B215</f>
        <v>#VALUE!</v>
      </c>
      <c r="N215" s="1" t="str">
        <f t="shared" si="26"/>
        <v/>
      </c>
      <c r="O215" s="1" t="str">
        <f t="shared" si="27"/>
        <v/>
      </c>
      <c r="Q215" s="1" t="str">
        <f t="shared" si="28"/>
        <v/>
      </c>
      <c r="R215" s="1" t="str">
        <f t="shared" si="29"/>
        <v/>
      </c>
      <c r="T215" s="1" t="str">
        <f t="shared" si="30"/>
        <v/>
      </c>
      <c r="U215" s="1" t="str">
        <f t="shared" si="31"/>
        <v/>
      </c>
      <c r="W215" s="8" t="str">
        <f t="shared" si="32"/>
        <v/>
      </c>
      <c r="X215" s="8" t="str">
        <f t="shared" si="33"/>
        <v/>
      </c>
    </row>
    <row r="216" spans="1:24">
      <c r="A216" s="4" t="s">
        <v>235</v>
      </c>
      <c r="B216" s="4">
        <v>1</v>
      </c>
      <c r="C216" s="1" cm="1">
        <f t="array" ref="C216">_xll.H($A216,25)/$B216</f>
        <v>-1103.3000383300782</v>
      </c>
      <c r="D216" s="1" cm="1">
        <f t="array" ref="D216">_xll.S($A216,25)/$B216</f>
        <v>180.84019412231447</v>
      </c>
      <c r="E216" s="1" cm="1">
        <f t="array" ref="E216">_xll.CP($A216,25)/$B216</f>
        <v>137.50000067138672</v>
      </c>
      <c r="F216" s="8" t="e" cm="1">
        <f t="array" ref="F216">IF(_xll.DE(A216)&gt;0,_xll.MW(A216)/(602.2*_xll.DE(A216)),"")/$B216</f>
        <v>#VALUE!</v>
      </c>
      <c r="H216" s="4" t="s">
        <v>2248</v>
      </c>
      <c r="I216" s="1" t="e" cm="1">
        <f t="array" ref="I216">_xll.H($H216,25)/$B216</f>
        <v>#VALUE!</v>
      </c>
      <c r="J216" s="1" t="e" cm="1">
        <f t="array" ref="J216">_xll.S($H216,25)/$B216</f>
        <v>#VALUE!</v>
      </c>
      <c r="K216" s="1" t="e" cm="1">
        <f t="array" ref="K216">_xll.CP($H216,25)/$B216</f>
        <v>#VALUE!</v>
      </c>
      <c r="L216" s="8" t="e" cm="1">
        <f t="array" ref="L216">IF(_xll.DE(H216)&gt;0,_xll.MW(H216)/(602.2*_xll.DE(H216)),"")/$B216</f>
        <v>#VALUE!</v>
      </c>
      <c r="N216" s="1" t="str">
        <f t="shared" si="26"/>
        <v/>
      </c>
      <c r="O216" s="1" t="str">
        <f t="shared" si="27"/>
        <v/>
      </c>
      <c r="Q216" s="1" t="str">
        <f t="shared" si="28"/>
        <v/>
      </c>
      <c r="R216" s="1" t="str">
        <f t="shared" si="29"/>
        <v/>
      </c>
      <c r="T216" s="1" t="str">
        <f t="shared" si="30"/>
        <v/>
      </c>
      <c r="U216" s="1" t="str">
        <f t="shared" si="31"/>
        <v/>
      </c>
      <c r="W216" s="8" t="str">
        <f t="shared" si="32"/>
        <v/>
      </c>
      <c r="X216" s="8" t="str">
        <f t="shared" si="33"/>
        <v/>
      </c>
    </row>
    <row r="217" spans="1:24">
      <c r="A217" s="4" t="s">
        <v>264</v>
      </c>
      <c r="B217" s="4">
        <v>1</v>
      </c>
      <c r="C217" s="1" cm="1">
        <f t="array" ref="C217">_xll.H($A217,25)/$B217</f>
        <v>-443.50400000000002</v>
      </c>
      <c r="D217" s="1" cm="1">
        <f t="array" ref="D217">_xll.S($A217,25)/$B217</f>
        <v>166.52319680786132</v>
      </c>
      <c r="E217" s="1" cm="1">
        <f t="array" ref="E217">_xll.CP($A217,25)/$B217</f>
        <v>138.072</v>
      </c>
      <c r="F217" s="8" t="e" cm="1">
        <f t="array" ref="F217">IF(_xll.DE(A217)&gt;0,_xll.MW(A217)/(602.2*_xll.DE(A217)),"")/$B217</f>
        <v>#VALUE!</v>
      </c>
      <c r="H217" s="4" t="s">
        <v>2249</v>
      </c>
      <c r="I217" s="1" t="e" cm="1">
        <f t="array" ref="I217">_xll.H($H217,25)/$B217</f>
        <v>#VALUE!</v>
      </c>
      <c r="J217" s="1" t="e" cm="1">
        <f t="array" ref="J217">_xll.S($H217,25)/$B217</f>
        <v>#VALUE!</v>
      </c>
      <c r="K217" s="1" t="e" cm="1">
        <f t="array" ref="K217">_xll.CP($H217,25)/$B217</f>
        <v>#VALUE!</v>
      </c>
      <c r="L217" s="8" t="e" cm="1">
        <f t="array" ref="L217">IF(_xll.DE(H217)&gt;0,_xll.MW(H217)/(602.2*_xll.DE(H217)),"")/$B217</f>
        <v>#VALUE!</v>
      </c>
      <c r="N217" s="1" t="str">
        <f t="shared" si="26"/>
        <v/>
      </c>
      <c r="O217" s="1" t="str">
        <f t="shared" si="27"/>
        <v/>
      </c>
      <c r="Q217" s="1" t="str">
        <f t="shared" si="28"/>
        <v/>
      </c>
      <c r="R217" s="1" t="str">
        <f t="shared" si="29"/>
        <v/>
      </c>
      <c r="T217" s="1" t="str">
        <f t="shared" si="30"/>
        <v/>
      </c>
      <c r="U217" s="1" t="str">
        <f t="shared" si="31"/>
        <v/>
      </c>
      <c r="W217" s="8" t="str">
        <f t="shared" si="32"/>
        <v/>
      </c>
      <c r="X217" s="8" t="str">
        <f t="shared" si="33"/>
        <v/>
      </c>
    </row>
    <row r="218" spans="1:24">
      <c r="A218" s="4" t="s">
        <v>54</v>
      </c>
      <c r="B218" s="4">
        <v>1</v>
      </c>
      <c r="C218" s="1" cm="1">
        <f t="array" ref="C218">_xll.H($A218,25)/$B218</f>
        <v>-1087.9999899902343</v>
      </c>
      <c r="D218" s="1" cm="1">
        <f t="array" ref="D218">_xll.S($A218,25)/$B218</f>
        <v>183.20100411987306</v>
      </c>
      <c r="E218" s="1" cm="1">
        <f t="array" ref="E218">_xll.CP($A218,25)/$B218</f>
        <v>138.8999928894043</v>
      </c>
      <c r="F218" s="8" t="e" cm="1">
        <f t="array" ref="F218">IF(_xll.DE(A218)&gt;0,_xll.MW(A218)/(602.2*_xll.DE(A218)),"")/$B218</f>
        <v>#VALUE!</v>
      </c>
      <c r="H218" s="4" t="s">
        <v>2250</v>
      </c>
      <c r="I218" s="1" t="e" cm="1">
        <f t="array" ref="I218">_xll.H($H218,25)/$B218</f>
        <v>#VALUE!</v>
      </c>
      <c r="J218" s="1" t="e" cm="1">
        <f t="array" ref="J218">_xll.S($H218,25)/$B218</f>
        <v>#VALUE!</v>
      </c>
      <c r="K218" s="1" t="e" cm="1">
        <f t="array" ref="K218">_xll.CP($H218,25)/$B218</f>
        <v>#VALUE!</v>
      </c>
      <c r="L218" s="8" t="e" cm="1">
        <f t="array" ref="L218">IF(_xll.DE(H218)&gt;0,_xll.MW(H218)/(602.2*_xll.DE(H218)),"")/$B218</f>
        <v>#VALUE!</v>
      </c>
      <c r="N218" s="1" t="str">
        <f t="shared" si="26"/>
        <v/>
      </c>
      <c r="O218" s="1" t="str">
        <f t="shared" si="27"/>
        <v/>
      </c>
      <c r="Q218" s="1" t="str">
        <f t="shared" si="28"/>
        <v/>
      </c>
      <c r="R218" s="1" t="str">
        <f t="shared" si="29"/>
        <v/>
      </c>
      <c r="T218" s="1" t="str">
        <f t="shared" si="30"/>
        <v/>
      </c>
      <c r="U218" s="1" t="str">
        <f t="shared" si="31"/>
        <v/>
      </c>
      <c r="W218" s="8" t="str">
        <f t="shared" si="32"/>
        <v/>
      </c>
      <c r="X218" s="8" t="str">
        <f t="shared" si="33"/>
        <v/>
      </c>
    </row>
    <row r="219" spans="1:24">
      <c r="A219" s="4" t="s">
        <v>161</v>
      </c>
      <c r="B219" s="4">
        <v>1</v>
      </c>
      <c r="C219" s="1" cm="1">
        <f t="array" ref="C219">_xll.H($A219,25)/$B219</f>
        <v>-654.99997766113279</v>
      </c>
      <c r="D219" s="1" cm="1">
        <f t="array" ref="D219">_xll.S($A219,25)/$B219</f>
        <v>202.00000354003907</v>
      </c>
      <c r="E219" s="1" cm="1">
        <f t="array" ref="E219">_xll.CP($A219,25)/$B219</f>
        <v>139.89971154308304</v>
      </c>
      <c r="F219" s="8" t="e" cm="1">
        <f t="array" ref="F219">IF(_xll.DE(A219)&gt;0,_xll.MW(A219)/(602.2*_xll.DE(A219)),"")/$B219</f>
        <v>#VALUE!</v>
      </c>
      <c r="H219" s="4" t="s">
        <v>2251</v>
      </c>
      <c r="I219" s="1" t="e" cm="1">
        <f t="array" ref="I219">_xll.H($H219,25)/$B219</f>
        <v>#VALUE!</v>
      </c>
      <c r="J219" s="1" t="e" cm="1">
        <f t="array" ref="J219">_xll.S($H219,25)/$B219</f>
        <v>#VALUE!</v>
      </c>
      <c r="K219" s="1" t="e" cm="1">
        <f t="array" ref="K219">_xll.CP($H219,25)/$B219</f>
        <v>#VALUE!</v>
      </c>
      <c r="L219" s="8" t="e" cm="1">
        <f t="array" ref="L219">IF(_xll.DE(H219)&gt;0,_xll.MW(H219)/(602.2*_xll.DE(H219)),"")/$B219</f>
        <v>#VALUE!</v>
      </c>
      <c r="N219" s="1" t="str">
        <f t="shared" si="26"/>
        <v/>
      </c>
      <c r="O219" s="1" t="str">
        <f t="shared" si="27"/>
        <v/>
      </c>
      <c r="Q219" s="1" t="str">
        <f t="shared" si="28"/>
        <v/>
      </c>
      <c r="R219" s="1" t="str">
        <f t="shared" si="29"/>
        <v/>
      </c>
      <c r="T219" s="1" t="str">
        <f t="shared" si="30"/>
        <v/>
      </c>
      <c r="U219" s="1" t="str">
        <f t="shared" si="31"/>
        <v/>
      </c>
      <c r="W219" s="8" t="str">
        <f t="shared" si="32"/>
        <v/>
      </c>
      <c r="X219" s="8" t="str">
        <f t="shared" si="33"/>
        <v/>
      </c>
    </row>
    <row r="220" spans="1:24">
      <c r="A220" s="4" t="s">
        <v>370</v>
      </c>
      <c r="B220" s="4">
        <v>1</v>
      </c>
      <c r="C220" s="1" cm="1">
        <f t="array" ref="C220">_xll.H($A220,25)/$B220</f>
        <v>-1288.2989028320312</v>
      </c>
      <c r="D220" s="1" cm="1">
        <f t="array" ref="D220">_xll.S($A220,25)/$B220</f>
        <v>196.20569726562502</v>
      </c>
      <c r="E220" s="1" cm="1">
        <f t="array" ref="E220">_xll.CP($A220,25)/$B220</f>
        <v>140.00000387573243</v>
      </c>
      <c r="F220" s="8" t="e" cm="1">
        <f t="array" ref="F220">IF(_xll.DE(A220)&gt;0,_xll.MW(A220)/(602.2*_xll.DE(A220)),"")/$B220</f>
        <v>#VALUE!</v>
      </c>
      <c r="H220" s="4" t="s">
        <v>2252</v>
      </c>
      <c r="I220" s="1" t="e" cm="1">
        <f t="array" ref="I220">_xll.H($H220,25)/$B220</f>
        <v>#VALUE!</v>
      </c>
      <c r="J220" s="1" t="e" cm="1">
        <f t="array" ref="J220">_xll.S($H220,25)/$B220</f>
        <v>#VALUE!</v>
      </c>
      <c r="K220" s="1" t="e" cm="1">
        <f t="array" ref="K220">_xll.CP($H220,25)/$B220</f>
        <v>#VALUE!</v>
      </c>
      <c r="L220" s="8" t="e" cm="1">
        <f t="array" ref="L220">IF(_xll.DE(H220)&gt;0,_xll.MW(H220)/(602.2*_xll.DE(H220)),"")/$B220</f>
        <v>#VALUE!</v>
      </c>
      <c r="N220" s="1" t="str">
        <f t="shared" si="26"/>
        <v/>
      </c>
      <c r="O220" s="1" t="str">
        <f t="shared" si="27"/>
        <v/>
      </c>
      <c r="Q220" s="1" t="str">
        <f t="shared" si="28"/>
        <v/>
      </c>
      <c r="R220" s="1" t="str">
        <f t="shared" si="29"/>
        <v/>
      </c>
      <c r="T220" s="1" t="str">
        <f t="shared" si="30"/>
        <v/>
      </c>
      <c r="U220" s="1" t="str">
        <f t="shared" si="31"/>
        <v/>
      </c>
      <c r="W220" s="8" t="str">
        <f t="shared" si="32"/>
        <v/>
      </c>
      <c r="X220" s="8" t="str">
        <f t="shared" si="33"/>
        <v/>
      </c>
    </row>
    <row r="221" spans="1:24">
      <c r="A221" s="4" t="s">
        <v>60</v>
      </c>
      <c r="B221" s="4">
        <v>1</v>
      </c>
      <c r="C221" s="1" cm="1">
        <f t="array" ref="C221">_xll.H($A221,25)/$B221</f>
        <v>-1126.2158911132813</v>
      </c>
      <c r="D221" s="1" cm="1">
        <f t="array" ref="D221">_xll.S($A221,25)/$B221</f>
        <v>189.23679568481447</v>
      </c>
      <c r="E221" s="1" cm="1">
        <f t="array" ref="E221">_xll.CP($A221,25)/$B221</f>
        <v>144.4600121459961</v>
      </c>
      <c r="F221" s="8" t="e" cm="1">
        <f t="array" ref="F221">IF(_xll.DE(A221)&gt;0,_xll.MW(A221)/(602.2*_xll.DE(A221)),"")/$B221</f>
        <v>#VALUE!</v>
      </c>
      <c r="H221" s="4" t="s">
        <v>2253</v>
      </c>
      <c r="I221" s="1" t="e" cm="1">
        <f t="array" ref="I221">_xll.H($H221,25)/$B221</f>
        <v>#VALUE!</v>
      </c>
      <c r="J221" s="1" t="e" cm="1">
        <f t="array" ref="J221">_xll.S($H221,25)/$B221</f>
        <v>#VALUE!</v>
      </c>
      <c r="K221" s="1" t="e" cm="1">
        <f t="array" ref="K221">_xll.CP($H221,25)/$B221</f>
        <v>#VALUE!</v>
      </c>
      <c r="L221" s="8" t="e" cm="1">
        <f t="array" ref="L221">IF(_xll.DE(H221)&gt;0,_xll.MW(H221)/(602.2*_xll.DE(H221)),"")/$B221</f>
        <v>#VALUE!</v>
      </c>
      <c r="N221" s="1" t="str">
        <f t="shared" si="26"/>
        <v/>
      </c>
      <c r="O221" s="1" t="str">
        <f t="shared" si="27"/>
        <v/>
      </c>
      <c r="Q221" s="1" t="str">
        <f t="shared" si="28"/>
        <v/>
      </c>
      <c r="R221" s="1" t="str">
        <f t="shared" si="29"/>
        <v/>
      </c>
      <c r="T221" s="1" t="str">
        <f t="shared" si="30"/>
        <v/>
      </c>
      <c r="U221" s="1" t="str">
        <f t="shared" si="31"/>
        <v/>
      </c>
      <c r="W221" s="8" t="str">
        <f t="shared" si="32"/>
        <v/>
      </c>
      <c r="X221" s="8" t="str">
        <f t="shared" si="33"/>
        <v/>
      </c>
    </row>
    <row r="222" spans="1:24">
      <c r="A222" s="4" t="s">
        <v>369</v>
      </c>
      <c r="B222" s="4">
        <v>1</v>
      </c>
      <c r="C222" s="1" cm="1">
        <f t="array" ref="C222">_xll.H($A222,25)/$B222</f>
        <v>-1247.680981201172</v>
      </c>
      <c r="D222" s="1" cm="1">
        <f t="array" ref="D222">_xll.S($A222,25)/$B222</f>
        <v>188.06939865112307</v>
      </c>
      <c r="E222" s="1" cm="1">
        <f t="array" ref="E222">_xll.CP($A222,25)/$B222</f>
        <v>144.60370626831056</v>
      </c>
      <c r="F222" s="8" t="e" cm="1">
        <f t="array" ref="F222">IF(_xll.DE(A222)&gt;0,_xll.MW(A222)/(602.2*_xll.DE(A222)),"")/$B222</f>
        <v>#VALUE!</v>
      </c>
      <c r="H222" s="4" t="s">
        <v>2254</v>
      </c>
      <c r="I222" s="1" t="e" cm="1">
        <f t="array" ref="I222">_xll.H($H222,25)/$B222</f>
        <v>#VALUE!</v>
      </c>
      <c r="J222" s="1" t="e" cm="1">
        <f t="array" ref="J222">_xll.S($H222,25)/$B222</f>
        <v>#VALUE!</v>
      </c>
      <c r="K222" s="1" t="e" cm="1">
        <f t="array" ref="K222">_xll.CP($H222,25)/$B222</f>
        <v>#VALUE!</v>
      </c>
      <c r="L222" s="8" t="e" cm="1">
        <f t="array" ref="L222">IF(_xll.DE(H222)&gt;0,_xll.MW(H222)/(602.2*_xll.DE(H222)),"")/$B222</f>
        <v>#VALUE!</v>
      </c>
      <c r="N222" s="1" t="str">
        <f t="shared" si="26"/>
        <v/>
      </c>
      <c r="O222" s="1" t="str">
        <f t="shared" si="27"/>
        <v/>
      </c>
      <c r="Q222" s="1" t="str">
        <f t="shared" si="28"/>
        <v/>
      </c>
      <c r="R222" s="1" t="str">
        <f t="shared" si="29"/>
        <v/>
      </c>
      <c r="T222" s="1" t="str">
        <f t="shared" si="30"/>
        <v/>
      </c>
      <c r="U222" s="1" t="str">
        <f t="shared" si="31"/>
        <v/>
      </c>
      <c r="W222" s="8" t="str">
        <f t="shared" si="32"/>
        <v/>
      </c>
      <c r="X222" s="8" t="str">
        <f t="shared" si="33"/>
        <v/>
      </c>
    </row>
    <row r="223" spans="1:24">
      <c r="A223" s="4" t="s">
        <v>1</v>
      </c>
      <c r="B223" s="4">
        <v>1</v>
      </c>
      <c r="C223" s="1" cm="1">
        <f t="array" ref="C223">_xll.H($A223,25)/$B223</f>
        <v>-815.02648596191409</v>
      </c>
      <c r="D223" s="1" cm="1">
        <f t="array" ref="D223">_xll.S($A223,25)/$B223</f>
        <v>255.99999295043941</v>
      </c>
      <c r="E223" s="1" cm="1">
        <f t="array" ref="E223">_xll.CP($A223,25)/$B223</f>
        <v>145.24576247251036</v>
      </c>
      <c r="F223" s="8" t="e" cm="1">
        <f t="array" ref="F223">IF(_xll.DE(A223)&gt;0,_xll.MW(A223)/(602.2*_xll.DE(A223)),"")/$B223</f>
        <v>#VALUE!</v>
      </c>
      <c r="H223" s="4" t="s">
        <v>2255</v>
      </c>
      <c r="I223" s="1" t="e" cm="1">
        <f t="array" ref="I223">_xll.H($H223,25)/$B223</f>
        <v>#VALUE!</v>
      </c>
      <c r="J223" s="1" t="e" cm="1">
        <f t="array" ref="J223">_xll.S($H223,25)/$B223</f>
        <v>#VALUE!</v>
      </c>
      <c r="K223" s="1" t="e" cm="1">
        <f t="array" ref="K223">_xll.CP($H223,25)/$B223</f>
        <v>#VALUE!</v>
      </c>
      <c r="L223" s="8" t="e" cm="1">
        <f t="array" ref="L223">IF(_xll.DE(H223)&gt;0,_xll.MW(H223)/(602.2*_xll.DE(H223)),"")/$B223</f>
        <v>#VALUE!</v>
      </c>
      <c r="N223" s="1" t="str">
        <f t="shared" si="26"/>
        <v/>
      </c>
      <c r="O223" s="1" t="str">
        <f t="shared" si="27"/>
        <v/>
      </c>
      <c r="Q223" s="1" t="str">
        <f t="shared" si="28"/>
        <v/>
      </c>
      <c r="R223" s="1" t="str">
        <f t="shared" si="29"/>
        <v/>
      </c>
      <c r="T223" s="1" t="str">
        <f t="shared" si="30"/>
        <v/>
      </c>
      <c r="U223" s="1" t="str">
        <f t="shared" si="31"/>
        <v/>
      </c>
      <c r="W223" s="8" t="str">
        <f t="shared" si="32"/>
        <v/>
      </c>
      <c r="X223" s="8" t="str">
        <f t="shared" si="33"/>
        <v/>
      </c>
    </row>
    <row r="224" spans="1:24">
      <c r="A224" s="4" t="s">
        <v>277</v>
      </c>
      <c r="B224" s="4">
        <v>1</v>
      </c>
      <c r="C224" s="1" cm="1">
        <f t="array" ref="C224">_xll.H($A224,25)/$B224</f>
        <v>-334.72</v>
      </c>
      <c r="D224" s="1" cm="1">
        <f t="array" ref="D224">_xll.S($A224,25)/$B224</f>
        <v>196.648</v>
      </c>
      <c r="E224" s="1" cm="1">
        <f t="array" ref="E224">_xll.CP($A224,25)/$B224</f>
        <v>146.40903520786134</v>
      </c>
      <c r="F224" s="8" t="e" cm="1">
        <f t="array" ref="F224">IF(_xll.DE(A224)&gt;0,_xll.MW(A224)/(602.2*_xll.DE(A224)),"")/$B224</f>
        <v>#VALUE!</v>
      </c>
      <c r="H224" s="4" t="s">
        <v>2256</v>
      </c>
      <c r="I224" s="1" t="e" cm="1">
        <f t="array" ref="I224">_xll.H($H224,25)/$B224</f>
        <v>#VALUE!</v>
      </c>
      <c r="J224" s="1" t="e" cm="1">
        <f t="array" ref="J224">_xll.S($H224,25)/$B224</f>
        <v>#VALUE!</v>
      </c>
      <c r="K224" s="1" t="e" cm="1">
        <f t="array" ref="K224">_xll.CP($H224,25)/$B224</f>
        <v>#VALUE!</v>
      </c>
      <c r="L224" s="8" t="e" cm="1">
        <f t="array" ref="L224">IF(_xll.DE(H224)&gt;0,_xll.MW(H224)/(602.2*_xll.DE(H224)),"")/$B224</f>
        <v>#VALUE!</v>
      </c>
      <c r="N224" s="1" t="str">
        <f t="shared" si="26"/>
        <v/>
      </c>
      <c r="O224" s="1" t="str">
        <f t="shared" si="27"/>
        <v/>
      </c>
      <c r="Q224" s="1" t="str">
        <f t="shared" si="28"/>
        <v/>
      </c>
      <c r="R224" s="1" t="str">
        <f t="shared" si="29"/>
        <v/>
      </c>
      <c r="T224" s="1" t="str">
        <f t="shared" si="30"/>
        <v/>
      </c>
      <c r="U224" s="1" t="str">
        <f t="shared" si="31"/>
        <v/>
      </c>
      <c r="W224" s="8" t="str">
        <f t="shared" si="32"/>
        <v/>
      </c>
      <c r="X224" s="8" t="str">
        <f t="shared" si="33"/>
        <v/>
      </c>
    </row>
    <row r="225" spans="1:24">
      <c r="A225" s="4" t="s">
        <v>416</v>
      </c>
      <c r="B225" s="4">
        <v>1</v>
      </c>
      <c r="C225" s="1" cm="1">
        <f t="array" ref="C225">_xll.H($A225,25)/$B225</f>
        <v>-334.72</v>
      </c>
      <c r="D225" s="1" cm="1">
        <f t="array" ref="D225">_xll.S($A225,25)/$B225</f>
        <v>265.68398403930667</v>
      </c>
      <c r="E225" s="1" cm="1">
        <f t="array" ref="E225">_xll.CP($A225,25)/$B225</f>
        <v>157.03338687173613</v>
      </c>
      <c r="F225" s="8" t="e" cm="1">
        <f t="array" ref="F225">IF(_xll.DE(A225)&gt;0,_xll.MW(A225)/(602.2*_xll.DE(A225)),"")/$B225</f>
        <v>#VALUE!</v>
      </c>
      <c r="H225" s="4" t="s">
        <v>2257</v>
      </c>
      <c r="I225" s="1" t="e" cm="1">
        <f t="array" ref="I225">_xll.H($H225,25)/$B225</f>
        <v>#VALUE!</v>
      </c>
      <c r="J225" s="1" t="e" cm="1">
        <f t="array" ref="J225">_xll.S($H225,25)/$B225</f>
        <v>#VALUE!</v>
      </c>
      <c r="K225" s="1" t="e" cm="1">
        <f t="array" ref="K225">_xll.CP($H225,25)/$B225</f>
        <v>#VALUE!</v>
      </c>
      <c r="L225" s="8" t="e" cm="1">
        <f t="array" ref="L225">IF(_xll.DE(H225)&gt;0,_xll.MW(H225)/(602.2*_xll.DE(H225)),"")/$B225</f>
        <v>#VALUE!</v>
      </c>
      <c r="N225" s="1" t="str">
        <f t="shared" si="26"/>
        <v/>
      </c>
      <c r="O225" s="1" t="str">
        <f t="shared" si="27"/>
        <v/>
      </c>
      <c r="Q225" s="1" t="str">
        <f t="shared" si="28"/>
        <v/>
      </c>
      <c r="R225" s="1" t="str">
        <f t="shared" si="29"/>
        <v/>
      </c>
      <c r="T225" s="1" t="str">
        <f t="shared" si="30"/>
        <v/>
      </c>
      <c r="U225" s="1" t="str">
        <f t="shared" si="31"/>
        <v/>
      </c>
      <c r="W225" s="8" t="str">
        <f t="shared" si="32"/>
        <v/>
      </c>
      <c r="X225" s="8" t="str">
        <f t="shared" si="33"/>
        <v/>
      </c>
    </row>
    <row r="226" spans="1:24">
      <c r="A226" s="4" t="s">
        <v>105</v>
      </c>
      <c r="B226" s="4">
        <v>1</v>
      </c>
      <c r="C226" s="1" cm="1">
        <f t="array" ref="C226">_xll.H($A226,25)/$B226</f>
        <v>-1279.7180510253907</v>
      </c>
      <c r="D226" s="1" cm="1">
        <f t="array" ref="D226">_xll.S($A226,25)/$B226</f>
        <v>179.91200000000001</v>
      </c>
      <c r="E226" s="1" cm="1">
        <f t="array" ref="E226">_xll.CP($A226,25)/$B226</f>
        <v>159.21150857292176</v>
      </c>
      <c r="F226" s="8" t="e" cm="1">
        <f t="array" ref="F226">IF(_xll.DE(A226)&gt;0,_xll.MW(A226)/(602.2*_xll.DE(A226)),"")/$B226</f>
        <v>#VALUE!</v>
      </c>
      <c r="H226" s="4" t="s">
        <v>2258</v>
      </c>
      <c r="I226" s="1" t="e" cm="1">
        <f t="array" ref="I226">_xll.H($H226,25)/$B226</f>
        <v>#VALUE!</v>
      </c>
      <c r="J226" s="1" t="e" cm="1">
        <f t="array" ref="J226">_xll.S($H226,25)/$B226</f>
        <v>#VALUE!</v>
      </c>
      <c r="K226" s="1" t="e" cm="1">
        <f t="array" ref="K226">_xll.CP($H226,25)/$B226</f>
        <v>#VALUE!</v>
      </c>
      <c r="L226" s="8" t="e" cm="1">
        <f t="array" ref="L226">IF(_xll.DE(H226)&gt;0,_xll.MW(H226)/(602.2*_xll.DE(H226)),"")/$B226</f>
        <v>#VALUE!</v>
      </c>
      <c r="N226" s="1" t="str">
        <f t="shared" si="26"/>
        <v/>
      </c>
      <c r="O226" s="1" t="str">
        <f t="shared" si="27"/>
        <v/>
      </c>
      <c r="Q226" s="1" t="str">
        <f t="shared" si="28"/>
        <v/>
      </c>
      <c r="R226" s="1" t="str">
        <f t="shared" si="29"/>
        <v/>
      </c>
      <c r="T226" s="1" t="str">
        <f t="shared" si="30"/>
        <v/>
      </c>
      <c r="U226" s="1" t="str">
        <f t="shared" si="31"/>
        <v/>
      </c>
      <c r="W226" s="8" t="str">
        <f t="shared" si="32"/>
        <v/>
      </c>
      <c r="X226" s="8" t="str">
        <f t="shared" si="33"/>
        <v/>
      </c>
    </row>
    <row r="227" spans="1:24">
      <c r="A227" s="4" t="s">
        <v>233</v>
      </c>
      <c r="B227" s="4">
        <v>1</v>
      </c>
      <c r="C227" s="1" cm="1">
        <f t="array" ref="C227">_xll.H($A227,25)/$B227</f>
        <v>-1437.9989702148439</v>
      </c>
      <c r="D227" s="1" cm="1">
        <f t="array" ref="D227">_xll.S($A227,25)/$B227</f>
        <v>217.99890679931642</v>
      </c>
      <c r="E227" s="1" cm="1">
        <f t="array" ref="E227">_xll.CP($A227,25)/$B227</f>
        <v>160.20119808959961</v>
      </c>
      <c r="F227" s="8" t="e" cm="1">
        <f t="array" ref="F227">IF(_xll.DE(A227)&gt;0,_xll.MW(A227)/(602.2*_xll.DE(A227)),"")/$B227</f>
        <v>#VALUE!</v>
      </c>
      <c r="H227" s="4" t="s">
        <v>2259</v>
      </c>
      <c r="I227" s="1" t="e" cm="1">
        <f t="array" ref="I227">_xll.H($H227,25)/$B227</f>
        <v>#VALUE!</v>
      </c>
      <c r="J227" s="1" t="e" cm="1">
        <f t="array" ref="J227">_xll.S($H227,25)/$B227</f>
        <v>#VALUE!</v>
      </c>
      <c r="K227" s="1" t="e" cm="1">
        <f t="array" ref="K227">_xll.CP($H227,25)/$B227</f>
        <v>#VALUE!</v>
      </c>
      <c r="L227" s="8" t="e" cm="1">
        <f t="array" ref="L227">IF(_xll.DE(H227)&gt;0,_xll.MW(H227)/(602.2*_xll.DE(H227)),"")/$B227</f>
        <v>#VALUE!</v>
      </c>
      <c r="N227" s="1" t="str">
        <f t="shared" si="26"/>
        <v/>
      </c>
      <c r="O227" s="1" t="str">
        <f t="shared" si="27"/>
        <v/>
      </c>
      <c r="Q227" s="1" t="str">
        <f t="shared" si="28"/>
        <v/>
      </c>
      <c r="R227" s="1" t="str">
        <f t="shared" si="29"/>
        <v/>
      </c>
      <c r="T227" s="1" t="str">
        <f t="shared" si="30"/>
        <v/>
      </c>
      <c r="U227" s="1" t="str">
        <f t="shared" si="31"/>
        <v/>
      </c>
      <c r="W227" s="8" t="str">
        <f t="shared" si="32"/>
        <v/>
      </c>
      <c r="X227" s="8" t="str">
        <f t="shared" si="33"/>
        <v/>
      </c>
    </row>
    <row r="228" spans="1:24">
      <c r="A228" s="4" t="s">
        <v>236</v>
      </c>
      <c r="B228" s="4">
        <v>1</v>
      </c>
      <c r="C228" s="1" cm="1">
        <f t="array" ref="C228">_xll.H($A228,25)/$B228</f>
        <v>-1555.6830358886718</v>
      </c>
      <c r="D228" s="1" cm="1">
        <f t="array" ref="D228">_xll.S($A228,25)/$B228</f>
        <v>250.65459713745119</v>
      </c>
      <c r="E228" s="1" cm="1">
        <f t="array" ref="E228">_xll.CP($A228,25)/$B228</f>
        <v>161.07284739688865</v>
      </c>
      <c r="F228" s="8" t="e" cm="1">
        <f t="array" ref="F228">IF(_xll.DE(A228)&gt;0,_xll.MW(A228)/(602.2*_xll.DE(A228)),"")/$B228</f>
        <v>#VALUE!</v>
      </c>
      <c r="H228" s="4" t="s">
        <v>2260</v>
      </c>
      <c r="I228" s="1" t="e" cm="1">
        <f t="array" ref="I228">_xll.H($H228,25)/$B228</f>
        <v>#VALUE!</v>
      </c>
      <c r="J228" s="1" t="e" cm="1">
        <f t="array" ref="J228">_xll.S($H228,25)/$B228</f>
        <v>#VALUE!</v>
      </c>
      <c r="K228" s="1" t="e" cm="1">
        <f t="array" ref="K228">_xll.CP($H228,25)/$B228</f>
        <v>#VALUE!</v>
      </c>
      <c r="L228" s="8" t="e" cm="1">
        <f t="array" ref="L228">IF(_xll.DE(H228)&gt;0,_xll.MW(H228)/(602.2*_xll.DE(H228)),"")/$B228</f>
        <v>#VALUE!</v>
      </c>
      <c r="N228" s="1" t="str">
        <f t="shared" si="26"/>
        <v/>
      </c>
      <c r="O228" s="1" t="str">
        <f t="shared" si="27"/>
        <v/>
      </c>
      <c r="Q228" s="1" t="str">
        <f t="shared" si="28"/>
        <v/>
      </c>
      <c r="R228" s="1" t="str">
        <f t="shared" si="29"/>
        <v/>
      </c>
      <c r="T228" s="1" t="str">
        <f t="shared" si="30"/>
        <v/>
      </c>
      <c r="U228" s="1" t="str">
        <f t="shared" si="31"/>
        <v/>
      </c>
      <c r="W228" s="8" t="str">
        <f t="shared" si="32"/>
        <v/>
      </c>
      <c r="X228" s="8" t="str">
        <f t="shared" si="33"/>
        <v/>
      </c>
    </row>
    <row r="229" spans="1:24">
      <c r="A229" s="4" t="s">
        <v>293</v>
      </c>
      <c r="B229" s="4">
        <v>1</v>
      </c>
      <c r="C229" s="1" cm="1">
        <f t="array" ref="C229">_xll.H($A229,25)/$B229</f>
        <v>-2209.018185546875</v>
      </c>
      <c r="D229" s="1" cm="1">
        <f t="array" ref="D229">_xll.S($A229,25)/$B229</f>
        <v>669.20397326660157</v>
      </c>
      <c r="E229" s="1" cm="1">
        <f t="array" ref="E229">_xll.CP($A229,25)/$B229</f>
        <v>162.70300485229492</v>
      </c>
      <c r="F229" s="8" t="e" cm="1">
        <f t="array" ref="F229">IF(_xll.DE(A229)&gt;0,_xll.MW(A229)/(602.2*_xll.DE(A229)),"")/$B229</f>
        <v>#VALUE!</v>
      </c>
      <c r="H229" s="4" t="s">
        <v>2261</v>
      </c>
      <c r="I229" s="1" t="e" cm="1">
        <f t="array" ref="I229">_xll.H($H229,25)/$B229</f>
        <v>#VALUE!</v>
      </c>
      <c r="J229" s="1" t="e" cm="1">
        <f t="array" ref="J229">_xll.S($H229,25)/$B229</f>
        <v>#VALUE!</v>
      </c>
      <c r="K229" s="1" t="e" cm="1">
        <f t="array" ref="K229">_xll.CP($H229,25)/$B229</f>
        <v>#VALUE!</v>
      </c>
      <c r="L229" s="8" t="e" cm="1">
        <f t="array" ref="L229">IF(_xll.DE(H229)&gt;0,_xll.MW(H229)/(602.2*_xll.DE(H229)),"")/$B229</f>
        <v>#VALUE!</v>
      </c>
      <c r="N229" s="1" t="str">
        <f t="shared" si="26"/>
        <v/>
      </c>
      <c r="O229" s="1" t="str">
        <f t="shared" si="27"/>
        <v/>
      </c>
      <c r="Q229" s="1" t="str">
        <f t="shared" si="28"/>
        <v/>
      </c>
      <c r="R229" s="1" t="str">
        <f t="shared" si="29"/>
        <v/>
      </c>
      <c r="T229" s="1" t="str">
        <f t="shared" si="30"/>
        <v/>
      </c>
      <c r="U229" s="1" t="str">
        <f t="shared" si="31"/>
        <v/>
      </c>
      <c r="W229" s="8" t="str">
        <f t="shared" si="32"/>
        <v/>
      </c>
      <c r="X229" s="8" t="str">
        <f t="shared" si="33"/>
        <v/>
      </c>
    </row>
    <row r="230" spans="1:24">
      <c r="A230" s="1" t="s">
        <v>146</v>
      </c>
      <c r="B230" s="4">
        <v>1</v>
      </c>
      <c r="C230" s="1" cm="1">
        <f t="array" ref="C230">_xll.H($A230,25)/$B230</f>
        <v>-1467.9999663085939</v>
      </c>
      <c r="D230" s="1" cm="1">
        <f t="array" ref="D230">_xll.S($A230,25)/$B230</f>
        <v>208.99999655151368</v>
      </c>
      <c r="E230" s="1" cm="1">
        <f t="array" ref="E230">_xll.CP($A230,25)/$B230</f>
        <v>163.00030468750001</v>
      </c>
      <c r="F230" s="8" t="e" cm="1">
        <f t="array" ref="F230">IF(_xll.DE(A230)&gt;0,_xll.MW(A230)/(602.2*_xll.DE(A230)),"")/$B230</f>
        <v>#VALUE!</v>
      </c>
      <c r="H230" s="1" t="s">
        <v>2262</v>
      </c>
      <c r="I230" s="1" t="e" cm="1">
        <f t="array" ref="I230">_xll.H($H230,25)/$B230</f>
        <v>#VALUE!</v>
      </c>
      <c r="J230" s="1" t="e" cm="1">
        <f t="array" ref="J230">_xll.S($H230,25)/$B230</f>
        <v>#VALUE!</v>
      </c>
      <c r="K230" s="1" t="e" cm="1">
        <f t="array" ref="K230">_xll.CP($H230,25)/$B230</f>
        <v>#VALUE!</v>
      </c>
      <c r="L230" s="8" t="e" cm="1">
        <f t="array" ref="L230">IF(_xll.DE(H230)&gt;0,_xll.MW(H230)/(602.2*_xll.DE(H230)),"")/$B230</f>
        <v>#VALUE!</v>
      </c>
      <c r="N230" s="1" t="str">
        <f t="shared" si="26"/>
        <v/>
      </c>
      <c r="O230" s="1" t="str">
        <f t="shared" si="27"/>
        <v/>
      </c>
      <c r="Q230" s="1" t="str">
        <f t="shared" si="28"/>
        <v/>
      </c>
      <c r="R230" s="1" t="str">
        <f t="shared" si="29"/>
        <v/>
      </c>
      <c r="T230" s="1" t="str">
        <f t="shared" si="30"/>
        <v/>
      </c>
      <c r="U230" s="1" t="str">
        <f t="shared" si="31"/>
        <v/>
      </c>
      <c r="W230" s="8" t="str">
        <f t="shared" si="32"/>
        <v/>
      </c>
      <c r="X230" s="8" t="str">
        <f t="shared" si="33"/>
        <v/>
      </c>
    </row>
    <row r="231" spans="1:24">
      <c r="A231" s="4" t="s">
        <v>269</v>
      </c>
      <c r="B231" s="4">
        <v>1</v>
      </c>
      <c r="C231" s="1" cm="1">
        <f t="array" ref="C231">_xll.H($A231,25)/$B231</f>
        <v>-835.96321276855474</v>
      </c>
      <c r="D231" s="1" cm="1">
        <f t="array" ref="D231">_xll.S($A231,25)/$B231</f>
        <v>258.26199029541016</v>
      </c>
      <c r="E231" s="1" cm="1">
        <f t="array" ref="E231">_xll.CP($A231,25)/$B231</f>
        <v>165.19550145066572</v>
      </c>
      <c r="F231" s="8" t="e" cm="1">
        <f t="array" ref="F231">IF(_xll.DE(A231)&gt;0,_xll.MW(A231)/(602.2*_xll.DE(A231)),"")/$B231</f>
        <v>#VALUE!</v>
      </c>
      <c r="H231" s="4" t="s">
        <v>2263</v>
      </c>
      <c r="I231" s="1" t="e" cm="1">
        <f t="array" ref="I231">_xll.H($H231,25)/$B231</f>
        <v>#VALUE!</v>
      </c>
      <c r="J231" s="1" t="e" cm="1">
        <f t="array" ref="J231">_xll.S($H231,25)/$B231</f>
        <v>#VALUE!</v>
      </c>
      <c r="K231" s="1" t="e" cm="1">
        <f t="array" ref="K231">_xll.CP($H231,25)/$B231</f>
        <v>#VALUE!</v>
      </c>
      <c r="L231" s="8" t="e" cm="1">
        <f t="array" ref="L231">IF(_xll.DE(H231)&gt;0,_xll.MW(H231)/(602.2*_xll.DE(H231)),"")/$B231</f>
        <v>#VALUE!</v>
      </c>
      <c r="N231" s="1" t="str">
        <f t="shared" si="26"/>
        <v/>
      </c>
      <c r="O231" s="1" t="str">
        <f t="shared" si="27"/>
        <v/>
      </c>
      <c r="Q231" s="1" t="str">
        <f t="shared" si="28"/>
        <v/>
      </c>
      <c r="R231" s="1" t="str">
        <f t="shared" si="29"/>
        <v/>
      </c>
      <c r="T231" s="1" t="str">
        <f t="shared" si="30"/>
        <v/>
      </c>
      <c r="U231" s="1" t="str">
        <f t="shared" si="31"/>
        <v/>
      </c>
      <c r="W231" s="8" t="str">
        <f t="shared" si="32"/>
        <v/>
      </c>
      <c r="X231" s="8" t="str">
        <f t="shared" si="33"/>
        <v/>
      </c>
    </row>
    <row r="232" spans="1:24">
      <c r="A232" s="4" t="s">
        <v>301</v>
      </c>
      <c r="B232" s="4">
        <v>1</v>
      </c>
      <c r="C232" s="1" cm="1">
        <f t="array" ref="C232">_xll.H($A232,25)/$B232</f>
        <v>-1092.0240000000001</v>
      </c>
      <c r="D232" s="1" cm="1">
        <f t="array" ref="D232">_xll.S($A232,25)/$B232</f>
        <v>218.82319680786134</v>
      </c>
      <c r="E232" s="1" cm="1">
        <f t="array" ref="E232">_xll.CP($A232,25)/$B232</f>
        <v>165.8997880859375</v>
      </c>
      <c r="F232" s="8" t="e" cm="1">
        <f t="array" ref="F232">IF(_xll.DE(A232)&gt;0,_xll.MW(A232)/(602.2*_xll.DE(A232)),"")/$B232</f>
        <v>#VALUE!</v>
      </c>
      <c r="H232" s="4" t="s">
        <v>2264</v>
      </c>
      <c r="I232" s="1" t="e" cm="1">
        <f t="array" ref="I232">_xll.H($H232,25)/$B232</f>
        <v>#VALUE!</v>
      </c>
      <c r="J232" s="1" t="e" cm="1">
        <f t="array" ref="J232">_xll.S($H232,25)/$B232</f>
        <v>#VALUE!</v>
      </c>
      <c r="K232" s="1" t="e" cm="1">
        <f t="array" ref="K232">_xll.CP($H232,25)/$B232</f>
        <v>#VALUE!</v>
      </c>
      <c r="L232" s="8" t="e" cm="1">
        <f t="array" ref="L232">IF(_xll.DE(H232)&gt;0,_xll.MW(H232)/(602.2*_xll.DE(H232)),"")/$B232</f>
        <v>#VALUE!</v>
      </c>
      <c r="N232" s="1" t="str">
        <f t="shared" si="26"/>
        <v/>
      </c>
      <c r="O232" s="1" t="str">
        <f t="shared" si="27"/>
        <v/>
      </c>
      <c r="Q232" s="1" t="str">
        <f t="shared" si="28"/>
        <v/>
      </c>
      <c r="R232" s="1" t="str">
        <f t="shared" si="29"/>
        <v/>
      </c>
      <c r="T232" s="1" t="str">
        <f t="shared" si="30"/>
        <v/>
      </c>
      <c r="U232" s="1" t="str">
        <f t="shared" si="31"/>
        <v/>
      </c>
      <c r="W232" s="8" t="str">
        <f t="shared" si="32"/>
        <v/>
      </c>
      <c r="X232" s="8" t="str">
        <f t="shared" si="33"/>
        <v/>
      </c>
    </row>
    <row r="233" spans="1:24">
      <c r="A233" s="4" t="s">
        <v>37</v>
      </c>
      <c r="B233" s="4">
        <v>1</v>
      </c>
      <c r="C233" s="1" cm="1">
        <f t="array" ref="C233">_xll.H($A233,25)/$B233</f>
        <v>-1463.9999611816406</v>
      </c>
      <c r="D233" s="1" cm="1">
        <f t="array" ref="D233">_xll.S($A233,25)/$B233</f>
        <v>243.99579586791992</v>
      </c>
      <c r="E233" s="1" cm="1">
        <f t="array" ref="E233">_xll.CP($A233,25)/$B233</f>
        <v>168.54187263081749</v>
      </c>
      <c r="F233" s="8" t="e" cm="1">
        <f t="array" ref="F233">IF(_xll.DE(A233)&gt;0,_xll.MW(A233)/(602.2*_xll.DE(A233)),"")/$B233</f>
        <v>#VALUE!</v>
      </c>
      <c r="H233" s="4" t="s">
        <v>2265</v>
      </c>
      <c r="I233" s="1" t="e" cm="1">
        <f t="array" ref="I233">_xll.H($H233,25)/$B233</f>
        <v>#VALUE!</v>
      </c>
      <c r="J233" s="1" t="e" cm="1">
        <f t="array" ref="J233">_xll.S($H233,25)/$B233</f>
        <v>#VALUE!</v>
      </c>
      <c r="K233" s="1" t="e" cm="1">
        <f t="array" ref="K233">_xll.CP($H233,25)/$B233</f>
        <v>#VALUE!</v>
      </c>
      <c r="L233" s="8" t="e" cm="1">
        <f t="array" ref="L233">IF(_xll.DE(H233)&gt;0,_xll.MW(H233)/(602.2*_xll.DE(H233)),"")/$B233</f>
        <v>#VALUE!</v>
      </c>
      <c r="N233" s="1" t="str">
        <f t="shared" si="26"/>
        <v/>
      </c>
      <c r="O233" s="1" t="str">
        <f t="shared" si="27"/>
        <v/>
      </c>
      <c r="Q233" s="1" t="str">
        <f t="shared" si="28"/>
        <v/>
      </c>
      <c r="R233" s="1" t="str">
        <f t="shared" si="29"/>
        <v/>
      </c>
      <c r="T233" s="1" t="str">
        <f t="shared" si="30"/>
        <v/>
      </c>
      <c r="U233" s="1" t="str">
        <f t="shared" si="31"/>
        <v/>
      </c>
      <c r="W233" s="8" t="str">
        <f t="shared" si="32"/>
        <v/>
      </c>
      <c r="X233" s="8" t="str">
        <f t="shared" si="33"/>
        <v/>
      </c>
    </row>
    <row r="234" spans="1:24">
      <c r="A234" s="4" t="s">
        <v>57</v>
      </c>
      <c r="B234" s="4">
        <v>1</v>
      </c>
      <c r="C234" s="1" cm="1">
        <f t="array" ref="C234">_xll.H($A234,25)/$B234</f>
        <v>-1530.8029963378906</v>
      </c>
      <c r="D234" s="1" cm="1">
        <f t="array" ref="D234">_xll.S($A234,25)/$B234</f>
        <v>208.79370458984377</v>
      </c>
      <c r="E234" s="1" cm="1">
        <f t="array" ref="E234">_xll.CP($A234,25)/$B234</f>
        <v>171.48585216151844</v>
      </c>
      <c r="F234" s="8" t="e" cm="1">
        <f t="array" ref="F234">IF(_xll.DE(A234)&gt;0,_xll.MW(A234)/(602.2*_xll.DE(A234)),"")/$B234</f>
        <v>#VALUE!</v>
      </c>
      <c r="H234" s="4" t="s">
        <v>2266</v>
      </c>
      <c r="I234" s="1" t="e" cm="1">
        <f t="array" ref="I234">_xll.H($H234,25)/$B234</f>
        <v>#VALUE!</v>
      </c>
      <c r="J234" s="1" t="e" cm="1">
        <f t="array" ref="J234">_xll.S($H234,25)/$B234</f>
        <v>#VALUE!</v>
      </c>
      <c r="K234" s="1" t="e" cm="1">
        <f t="array" ref="K234">_xll.CP($H234,25)/$B234</f>
        <v>#VALUE!</v>
      </c>
      <c r="L234" s="8" t="e" cm="1">
        <f t="array" ref="L234">IF(_xll.DE(H234)&gt;0,_xll.MW(H234)/(602.2*_xll.DE(H234)),"")/$B234</f>
        <v>#VALUE!</v>
      </c>
      <c r="N234" s="1" t="str">
        <f t="shared" si="26"/>
        <v/>
      </c>
      <c r="O234" s="1" t="str">
        <f t="shared" si="27"/>
        <v/>
      </c>
      <c r="Q234" s="1" t="str">
        <f t="shared" si="28"/>
        <v/>
      </c>
      <c r="R234" s="1" t="str">
        <f t="shared" si="29"/>
        <v/>
      </c>
      <c r="T234" s="1" t="str">
        <f t="shared" si="30"/>
        <v/>
      </c>
      <c r="U234" s="1" t="str">
        <f t="shared" si="31"/>
        <v/>
      </c>
      <c r="W234" s="8" t="str">
        <f t="shared" si="32"/>
        <v/>
      </c>
      <c r="X234" s="8" t="str">
        <f t="shared" si="33"/>
        <v/>
      </c>
    </row>
    <row r="235" spans="1:24">
      <c r="A235" s="4" t="s">
        <v>113</v>
      </c>
      <c r="B235" s="4">
        <v>1</v>
      </c>
      <c r="C235" s="1" cm="1">
        <f t="array" ref="C235">_xll.H($A235,25)/$B235</f>
        <v>-989.90001428222661</v>
      </c>
      <c r="D235" s="1" cm="1">
        <f t="array" ref="D235">_xll.S($A235,25)/$B235</f>
        <v>279.49999114990237</v>
      </c>
      <c r="E235" s="1" cm="1">
        <f t="array" ref="E235">_xll.CP($A235,25)/$B235</f>
        <v>173.48695514269798</v>
      </c>
      <c r="F235" s="8" t="e" cm="1">
        <f t="array" ref="F235">IF(_xll.DE(A235)&gt;0,_xll.MW(A235)/(602.2*_xll.DE(A235)),"")/$B235</f>
        <v>#VALUE!</v>
      </c>
      <c r="H235" s="4" t="s">
        <v>2267</v>
      </c>
      <c r="I235" s="1" t="e" cm="1">
        <f t="array" ref="I235">_xll.H($H235,25)/$B235</f>
        <v>#VALUE!</v>
      </c>
      <c r="J235" s="1" t="e" cm="1">
        <f t="array" ref="J235">_xll.S($H235,25)/$B235</f>
        <v>#VALUE!</v>
      </c>
      <c r="K235" s="1" t="e" cm="1">
        <f t="array" ref="K235">_xll.CP($H235,25)/$B235</f>
        <v>#VALUE!</v>
      </c>
      <c r="L235" s="8" t="e" cm="1">
        <f t="array" ref="L235">IF(_xll.DE(H235)&gt;0,_xll.MW(H235)/(602.2*_xll.DE(H235)),"")/$B235</f>
        <v>#VALUE!</v>
      </c>
      <c r="N235" s="1" t="str">
        <f t="shared" si="26"/>
        <v/>
      </c>
      <c r="O235" s="1" t="str">
        <f t="shared" si="27"/>
        <v/>
      </c>
      <c r="Q235" s="1" t="str">
        <f t="shared" si="28"/>
        <v/>
      </c>
      <c r="R235" s="1" t="str">
        <f t="shared" si="29"/>
        <v/>
      </c>
      <c r="T235" s="1" t="str">
        <f t="shared" si="30"/>
        <v/>
      </c>
      <c r="U235" s="1" t="str">
        <f t="shared" si="31"/>
        <v/>
      </c>
      <c r="W235" s="8" t="str">
        <f t="shared" si="32"/>
        <v/>
      </c>
      <c r="X235" s="8" t="str">
        <f t="shared" si="33"/>
        <v/>
      </c>
    </row>
    <row r="236" spans="1:24">
      <c r="A236" s="4" t="s">
        <v>32</v>
      </c>
      <c r="B236" s="4">
        <v>1</v>
      </c>
      <c r="C236" s="1" cm="1">
        <f t="array" ref="C236">_xll.H($A236,25)/$B236</f>
        <v>-523</v>
      </c>
      <c r="D236" s="1" cm="1">
        <f t="array" ref="D236">_xll.S($A236,25)/$B236</f>
        <v>255.19889382934571</v>
      </c>
      <c r="E236" s="1" cm="1">
        <f t="array" ref="E236">_xll.CP($A236,25)/$B236</f>
        <v>175.27559984217203</v>
      </c>
      <c r="F236" s="8" t="e" cm="1">
        <f t="array" ref="F236">IF(_xll.DE(A236)&gt;0,_xll.MW(A236)/(602.2*_xll.DE(A236)),"")/$B236</f>
        <v>#VALUE!</v>
      </c>
      <c r="H236" s="4" t="s">
        <v>2268</v>
      </c>
      <c r="I236" s="1" t="e" cm="1">
        <f t="array" ref="I236">_xll.H($H236,25)/$B236</f>
        <v>#VALUE!</v>
      </c>
      <c r="J236" s="1" t="e" cm="1">
        <f t="array" ref="J236">_xll.S($H236,25)/$B236</f>
        <v>#VALUE!</v>
      </c>
      <c r="K236" s="1" t="e" cm="1">
        <f t="array" ref="K236">_xll.CP($H236,25)/$B236</f>
        <v>#VALUE!</v>
      </c>
      <c r="L236" s="8" t="e" cm="1">
        <f t="array" ref="L236">IF(_xll.DE(H236)&gt;0,_xll.MW(H236)/(602.2*_xll.DE(H236)),"")/$B236</f>
        <v>#VALUE!</v>
      </c>
      <c r="N236" s="1" t="str">
        <f t="shared" si="26"/>
        <v/>
      </c>
      <c r="O236" s="1" t="str">
        <f t="shared" si="27"/>
        <v/>
      </c>
      <c r="Q236" s="1" t="str">
        <f t="shared" si="28"/>
        <v/>
      </c>
      <c r="R236" s="1" t="str">
        <f t="shared" si="29"/>
        <v/>
      </c>
      <c r="T236" s="1" t="str">
        <f t="shared" si="30"/>
        <v/>
      </c>
      <c r="U236" s="1" t="str">
        <f t="shared" si="31"/>
        <v/>
      </c>
      <c r="W236" s="8" t="str">
        <f t="shared" si="32"/>
        <v/>
      </c>
      <c r="X236" s="8" t="str">
        <f t="shared" si="33"/>
        <v/>
      </c>
    </row>
    <row r="237" spans="1:24">
      <c r="A237" s="4" t="s">
        <v>324</v>
      </c>
      <c r="B237" s="4">
        <v>1</v>
      </c>
      <c r="C237" s="1" cm="1">
        <f t="array" ref="C237">_xll.H($A237,25)/$B237</f>
        <v>-1702.4999636230471</v>
      </c>
      <c r="D237" s="1" cm="1">
        <f t="array" ref="D237">_xll.S($A237,25)/$B237</f>
        <v>233.10000509643555</v>
      </c>
      <c r="E237" s="1" cm="1">
        <f t="array" ref="E237">_xll.CP($A237,25)/$B237</f>
        <v>180.73102771021934</v>
      </c>
      <c r="F237" s="8" t="e" cm="1">
        <f t="array" ref="F237">IF(_xll.DE(A237)&gt;0,_xll.MW(A237)/(602.2*_xll.DE(A237)),"")/$B237</f>
        <v>#VALUE!</v>
      </c>
      <c r="H237" s="4" t="s">
        <v>2269</v>
      </c>
      <c r="I237" s="1" t="e" cm="1">
        <f t="array" ref="I237">_xll.H($H237,25)/$B237</f>
        <v>#VALUE!</v>
      </c>
      <c r="J237" s="1" t="e" cm="1">
        <f t="array" ref="J237">_xll.S($H237,25)/$B237</f>
        <v>#VALUE!</v>
      </c>
      <c r="K237" s="1" t="e" cm="1">
        <f t="array" ref="K237">_xll.CP($H237,25)/$B237</f>
        <v>#VALUE!</v>
      </c>
      <c r="L237" s="8" t="e" cm="1">
        <f t="array" ref="L237">IF(_xll.DE(H237)&gt;0,_xll.MW(H237)/(602.2*_xll.DE(H237)),"")/$B237</f>
        <v>#VALUE!</v>
      </c>
      <c r="N237" s="1" t="str">
        <f t="shared" si="26"/>
        <v/>
      </c>
      <c r="O237" s="1" t="str">
        <f t="shared" si="27"/>
        <v/>
      </c>
      <c r="Q237" s="1" t="str">
        <f t="shared" si="28"/>
        <v/>
      </c>
      <c r="R237" s="1" t="str">
        <f t="shared" si="29"/>
        <v/>
      </c>
      <c r="T237" s="1" t="str">
        <f t="shared" si="30"/>
        <v/>
      </c>
      <c r="U237" s="1" t="str">
        <f t="shared" si="31"/>
        <v/>
      </c>
      <c r="W237" s="8" t="str">
        <f t="shared" si="32"/>
        <v/>
      </c>
      <c r="X237" s="8" t="str">
        <f t="shared" si="33"/>
        <v/>
      </c>
    </row>
    <row r="238" spans="1:24">
      <c r="A238" s="4" t="s">
        <v>333</v>
      </c>
      <c r="B238" s="4">
        <v>1</v>
      </c>
      <c r="C238" s="1" cm="1">
        <f t="array" ref="C238">_xll.H($A238,25)/$B238</f>
        <v>-1408.3340424804687</v>
      </c>
      <c r="D238" s="1" cm="1">
        <f t="array" ref="D238">_xll.S($A238,25)/$B238</f>
        <v>218.57219894409181</v>
      </c>
      <c r="E238" s="1" cm="1">
        <f t="array" ref="E238">_xll.CP($A238,25)/$B238</f>
        <v>182.00400000000002</v>
      </c>
      <c r="F238" s="8" t="e" cm="1">
        <f t="array" ref="F238">IF(_xll.DE(A238)&gt;0,_xll.MW(A238)/(602.2*_xll.DE(A238)),"")/$B238</f>
        <v>#VALUE!</v>
      </c>
      <c r="H238" s="4" t="s">
        <v>2270</v>
      </c>
      <c r="I238" s="1" t="e" cm="1">
        <f t="array" ref="I238">_xll.H($H238,25)/$B238</f>
        <v>#VALUE!</v>
      </c>
      <c r="J238" s="1" t="e" cm="1">
        <f t="array" ref="J238">_xll.S($H238,25)/$B238</f>
        <v>#VALUE!</v>
      </c>
      <c r="K238" s="1" t="e" cm="1">
        <f t="array" ref="K238">_xll.CP($H238,25)/$B238</f>
        <v>#VALUE!</v>
      </c>
      <c r="L238" s="8" t="e" cm="1">
        <f t="array" ref="L238">IF(_xll.DE(H238)&gt;0,_xll.MW(H238)/(602.2*_xll.DE(H238)),"")/$B238</f>
        <v>#VALUE!</v>
      </c>
      <c r="N238" s="1" t="str">
        <f t="shared" si="26"/>
        <v/>
      </c>
      <c r="O238" s="1" t="str">
        <f t="shared" si="27"/>
        <v/>
      </c>
      <c r="Q238" s="1" t="str">
        <f t="shared" si="28"/>
        <v/>
      </c>
      <c r="R238" s="1" t="str">
        <f t="shared" si="29"/>
        <v/>
      </c>
      <c r="T238" s="1" t="str">
        <f t="shared" si="30"/>
        <v/>
      </c>
      <c r="U238" s="1" t="str">
        <f t="shared" si="31"/>
        <v/>
      </c>
      <c r="W238" s="8" t="str">
        <f t="shared" si="32"/>
        <v/>
      </c>
      <c r="X238" s="8" t="str">
        <f t="shared" si="33"/>
        <v/>
      </c>
    </row>
    <row r="239" spans="1:24">
      <c r="A239" s="4" t="s">
        <v>364</v>
      </c>
      <c r="B239" s="4">
        <v>1</v>
      </c>
      <c r="C239" s="1" cm="1">
        <f t="array" ref="C239">_xll.H($A239,25)/$B239</f>
        <v>-1237.2089787597656</v>
      </c>
      <c r="D239" s="1" cm="1">
        <f t="array" ref="D239">_xll.S($A239,25)/$B239</f>
        <v>338.904</v>
      </c>
      <c r="E239" s="1" cm="1">
        <f t="array" ref="E239">_xll.CP($A239,25)/$B239</f>
        <v>184.93280319213869</v>
      </c>
      <c r="F239" s="8" t="e" cm="1">
        <f t="array" ref="F239">IF(_xll.DE(A239)&gt;0,_xll.MW(A239)/(602.2*_xll.DE(A239)),"")/$B239</f>
        <v>#VALUE!</v>
      </c>
      <c r="H239" s="4" t="s">
        <v>2271</v>
      </c>
      <c r="I239" s="1" t="e" cm="1">
        <f t="array" ref="I239">_xll.H($H239,25)/$B239</f>
        <v>#VALUE!</v>
      </c>
      <c r="J239" s="1" t="e" cm="1">
        <f t="array" ref="J239">_xll.S($H239,25)/$B239</f>
        <v>#VALUE!</v>
      </c>
      <c r="K239" s="1" t="e" cm="1">
        <f t="array" ref="K239">_xll.CP($H239,25)/$B239</f>
        <v>#VALUE!</v>
      </c>
      <c r="L239" s="8" t="e" cm="1">
        <f t="array" ref="L239">IF(_xll.DE(H239)&gt;0,_xll.MW(H239)/(602.2*_xll.DE(H239)),"")/$B239</f>
        <v>#VALUE!</v>
      </c>
      <c r="N239" s="1" t="str">
        <f t="shared" si="26"/>
        <v/>
      </c>
      <c r="O239" s="1" t="str">
        <f t="shared" si="27"/>
        <v/>
      </c>
      <c r="Q239" s="1" t="str">
        <f t="shared" si="28"/>
        <v/>
      </c>
      <c r="R239" s="1" t="str">
        <f t="shared" si="29"/>
        <v/>
      </c>
      <c r="T239" s="1" t="str">
        <f t="shared" si="30"/>
        <v/>
      </c>
      <c r="U239" s="1" t="str">
        <f t="shared" si="31"/>
        <v/>
      </c>
      <c r="W239" s="8" t="str">
        <f t="shared" si="32"/>
        <v/>
      </c>
      <c r="X239" s="8" t="str">
        <f t="shared" si="33"/>
        <v/>
      </c>
    </row>
    <row r="240" spans="1:24">
      <c r="A240" s="4" t="s">
        <v>114</v>
      </c>
      <c r="B240" s="4">
        <v>1</v>
      </c>
      <c r="C240" s="1" cm="1">
        <f t="array" ref="C240">_xll.H($A240,25)/$B240</f>
        <v>-1247.3000952148439</v>
      </c>
      <c r="D240" s="1" cm="1">
        <f t="array" ref="D240">_xll.S($A240,25)/$B240</f>
        <v>348.89999072265624</v>
      </c>
      <c r="E240" s="1" cm="1">
        <f t="array" ref="E240">_xll.CP($A240,25)/$B240</f>
        <v>191.08926150519025</v>
      </c>
      <c r="F240" s="8" t="e" cm="1">
        <f t="array" ref="F240">IF(_xll.DE(A240)&gt;0,_xll.MW(A240)/(602.2*_xll.DE(A240)),"")/$B240</f>
        <v>#VALUE!</v>
      </c>
      <c r="H240" s="4" t="s">
        <v>2272</v>
      </c>
      <c r="I240" s="1" t="e" cm="1">
        <f t="array" ref="I240">_xll.H($H240,25)/$B240</f>
        <v>#VALUE!</v>
      </c>
      <c r="J240" s="1" t="e" cm="1">
        <f t="array" ref="J240">_xll.S($H240,25)/$B240</f>
        <v>#VALUE!</v>
      </c>
      <c r="K240" s="1" t="e" cm="1">
        <f t="array" ref="K240">_xll.CP($H240,25)/$B240</f>
        <v>#VALUE!</v>
      </c>
      <c r="L240" s="8" t="e" cm="1">
        <f t="array" ref="L240">IF(_xll.DE(H240)&gt;0,_xll.MW(H240)/(602.2*_xll.DE(H240)),"")/$B240</f>
        <v>#VALUE!</v>
      </c>
      <c r="N240" s="1" t="str">
        <f t="shared" si="26"/>
        <v/>
      </c>
      <c r="O240" s="1" t="str">
        <f t="shared" si="27"/>
        <v/>
      </c>
      <c r="Q240" s="1" t="str">
        <f t="shared" si="28"/>
        <v/>
      </c>
      <c r="R240" s="1" t="str">
        <f t="shared" si="29"/>
        <v/>
      </c>
      <c r="T240" s="1" t="str">
        <f t="shared" si="30"/>
        <v/>
      </c>
      <c r="U240" s="1" t="str">
        <f t="shared" si="31"/>
        <v/>
      </c>
      <c r="W240" s="8" t="str">
        <f t="shared" si="32"/>
        <v/>
      </c>
      <c r="X240" s="8" t="str">
        <f t="shared" si="33"/>
        <v/>
      </c>
    </row>
    <row r="241" spans="1:24">
      <c r="A241" s="4" t="s">
        <v>407</v>
      </c>
      <c r="B241" s="4">
        <v>1</v>
      </c>
      <c r="C241" s="1" cm="1">
        <f t="array" ref="C241">_xll.H($A241,25)/$B241</f>
        <v>-2404.544851074219</v>
      </c>
      <c r="D241" s="1" cm="1">
        <f t="array" ref="D241">_xll.S($A241,25)/$B241</f>
        <v>276.25297961425781</v>
      </c>
      <c r="E241" s="1" cm="1">
        <f t="array" ref="E241">_xll.CP($A241,25)/$B241</f>
        <v>203.58875445075395</v>
      </c>
      <c r="F241" s="8" t="e" cm="1">
        <f t="array" ref="F241">IF(_xll.DE(A241)&gt;0,_xll.MW(A241)/(602.2*_xll.DE(A241)),"")/$B241</f>
        <v>#VALUE!</v>
      </c>
      <c r="H241" s="4" t="s">
        <v>2273</v>
      </c>
      <c r="I241" s="1" t="e" cm="1">
        <f t="array" ref="I241">_xll.H($H241,25)/$B241</f>
        <v>#VALUE!</v>
      </c>
      <c r="J241" s="1" t="e" cm="1">
        <f t="array" ref="J241">_xll.S($H241,25)/$B241</f>
        <v>#VALUE!</v>
      </c>
      <c r="K241" s="1" t="e" cm="1">
        <f t="array" ref="K241">_xll.CP($H241,25)/$B241</f>
        <v>#VALUE!</v>
      </c>
      <c r="L241" s="8" t="e" cm="1">
        <f t="array" ref="L241">IF(_xll.DE(H241)&gt;0,_xll.MW(H241)/(602.2*_xll.DE(H241)),"")/$B241</f>
        <v>#VALUE!</v>
      </c>
      <c r="N241" s="1" t="str">
        <f t="shared" si="26"/>
        <v/>
      </c>
      <c r="O241" s="1" t="str">
        <f t="shared" si="27"/>
        <v/>
      </c>
      <c r="Q241" s="1" t="str">
        <f t="shared" si="28"/>
        <v/>
      </c>
      <c r="R241" s="1" t="str">
        <f t="shared" si="29"/>
        <v/>
      </c>
      <c r="T241" s="1" t="str">
        <f t="shared" si="30"/>
        <v/>
      </c>
      <c r="U241" s="1" t="str">
        <f t="shared" si="31"/>
        <v/>
      </c>
      <c r="W241" s="8" t="str">
        <f t="shared" si="32"/>
        <v/>
      </c>
      <c r="X241" s="8" t="str">
        <f t="shared" si="33"/>
        <v/>
      </c>
    </row>
    <row r="242" spans="1:24">
      <c r="A242" s="4" t="s">
        <v>304</v>
      </c>
      <c r="B242" s="4">
        <v>1</v>
      </c>
      <c r="C242" s="1" cm="1">
        <f t="array" ref="C242">_xll.H($A242,25)/$B242</f>
        <v>-1536.3740444335938</v>
      </c>
      <c r="D242" s="1" cm="1">
        <f t="array" ref="D242">_xll.S($A242,25)/$B242</f>
        <v>253.22990289306642</v>
      </c>
      <c r="E242" s="1" cm="1">
        <f t="array" ref="E242">_xll.CP($A242,25)/$B242</f>
        <v>208.07001483154298</v>
      </c>
      <c r="F242" s="8" t="e" cm="1">
        <f t="array" ref="F242">IF(_xll.DE(A242)&gt;0,_xll.MW(A242)/(602.2*_xll.DE(A242)),"")/$B242</f>
        <v>#VALUE!</v>
      </c>
      <c r="H242" s="4" t="s">
        <v>2274</v>
      </c>
      <c r="I242" s="1" t="e" cm="1">
        <f t="array" ref="I242">_xll.H($H242,25)/$B242</f>
        <v>#VALUE!</v>
      </c>
      <c r="J242" s="1" t="e" cm="1">
        <f t="array" ref="J242">_xll.S($H242,25)/$B242</f>
        <v>#VALUE!</v>
      </c>
      <c r="K242" s="1" t="e" cm="1">
        <f t="array" ref="K242">_xll.CP($H242,25)/$B242</f>
        <v>#VALUE!</v>
      </c>
      <c r="L242" s="8" t="e" cm="1">
        <f t="array" ref="L242">IF(_xll.DE(H242)&gt;0,_xll.MW(H242)/(602.2*_xll.DE(H242)),"")/$B242</f>
        <v>#VALUE!</v>
      </c>
      <c r="N242" s="1" t="str">
        <f t="shared" si="26"/>
        <v/>
      </c>
      <c r="O242" s="1" t="str">
        <f t="shared" si="27"/>
        <v/>
      </c>
      <c r="Q242" s="1" t="str">
        <f t="shared" si="28"/>
        <v/>
      </c>
      <c r="R242" s="1" t="str">
        <f t="shared" si="29"/>
        <v/>
      </c>
      <c r="T242" s="1" t="str">
        <f t="shared" si="30"/>
        <v/>
      </c>
      <c r="U242" s="1" t="str">
        <f t="shared" si="31"/>
        <v/>
      </c>
      <c r="W242" s="8" t="str">
        <f t="shared" si="32"/>
        <v/>
      </c>
      <c r="X242" s="8" t="str">
        <f t="shared" si="33"/>
        <v/>
      </c>
    </row>
    <row r="243" spans="1:24">
      <c r="A243" s="4" t="s">
        <v>276</v>
      </c>
      <c r="B243" s="4">
        <v>1</v>
      </c>
      <c r="C243" s="1" cm="1">
        <f t="array" ref="C243">_xll.H($A243,25)/$B243</f>
        <v>-1060.2259575195312</v>
      </c>
      <c r="D243" s="1" cm="1">
        <f t="array" ref="D243">_xll.S($A243,25)/$B243</f>
        <v>323.53299041748051</v>
      </c>
      <c r="E243" s="1" cm="1">
        <f t="array" ref="E243">_xll.CP($A243,25)/$B243</f>
        <v>211.22097735711336</v>
      </c>
      <c r="F243" s="8" t="e" cm="1">
        <f t="array" ref="F243">IF(_xll.DE(A243)&gt;0,_xll.MW(A243)/(602.2*_xll.DE(A243)),"")/$B243</f>
        <v>#VALUE!</v>
      </c>
      <c r="H243" s="4" t="s">
        <v>2275</v>
      </c>
      <c r="I243" s="1" t="e" cm="1">
        <f t="array" ref="I243">_xll.H($H243,25)/$B243</f>
        <v>#VALUE!</v>
      </c>
      <c r="J243" s="1" t="e" cm="1">
        <f t="array" ref="J243">_xll.S($H243,25)/$B243</f>
        <v>#VALUE!</v>
      </c>
      <c r="K243" s="1" t="e" cm="1">
        <f t="array" ref="K243">_xll.CP($H243,25)/$B243</f>
        <v>#VALUE!</v>
      </c>
      <c r="L243" s="8" t="e" cm="1">
        <f t="array" ref="L243">IF(_xll.DE(H243)&gt;0,_xll.MW(H243)/(602.2*_xll.DE(H243)),"")/$B243</f>
        <v>#VALUE!</v>
      </c>
      <c r="N243" s="1" t="str">
        <f t="shared" si="26"/>
        <v/>
      </c>
      <c r="O243" s="1" t="str">
        <f t="shared" si="27"/>
        <v/>
      </c>
      <c r="Q243" s="1" t="str">
        <f t="shared" si="28"/>
        <v/>
      </c>
      <c r="R243" s="1" t="str">
        <f t="shared" si="29"/>
        <v/>
      </c>
      <c r="T243" s="1" t="str">
        <f t="shared" si="30"/>
        <v/>
      </c>
      <c r="U243" s="1" t="str">
        <f t="shared" si="31"/>
        <v/>
      </c>
      <c r="W243" s="8" t="str">
        <f t="shared" si="32"/>
        <v/>
      </c>
      <c r="X243" s="8" t="str">
        <f t="shared" si="33"/>
        <v/>
      </c>
    </row>
    <row r="244" spans="1:24">
      <c r="A244" s="4" t="s">
        <v>253</v>
      </c>
      <c r="B244" s="4">
        <v>1</v>
      </c>
      <c r="C244" s="1" cm="1">
        <f t="array" ref="C244">_xll.H($A244,25)/$B244</f>
        <v>-651.86721276855474</v>
      </c>
      <c r="D244" s="1" cm="1">
        <f t="array" ref="D244">_xll.S($A244,25)/$B244</f>
        <v>276.56239361572267</v>
      </c>
      <c r="E244" s="1" cm="1">
        <f t="array" ref="E244">_xll.CP($A244,25)/$B244</f>
        <v>218.82319680786134</v>
      </c>
      <c r="F244" s="8" t="e" cm="1">
        <f t="array" ref="F244">IF(_xll.DE(A244)&gt;0,_xll.MW(A244)/(602.2*_xll.DE(A244)),"")/$B244</f>
        <v>#VALUE!</v>
      </c>
      <c r="H244" s="4" t="s">
        <v>2276</v>
      </c>
      <c r="I244" s="1" t="e" cm="1">
        <f t="array" ref="I244">_xll.H($H244,25)/$B244</f>
        <v>#VALUE!</v>
      </c>
      <c r="J244" s="1" t="e" cm="1">
        <f t="array" ref="J244">_xll.S($H244,25)/$B244</f>
        <v>#VALUE!</v>
      </c>
      <c r="K244" s="1" t="e" cm="1">
        <f t="array" ref="K244">_xll.CP($H244,25)/$B244</f>
        <v>#VALUE!</v>
      </c>
      <c r="L244" s="8" t="e" cm="1">
        <f t="array" ref="L244">IF(_xll.DE(H244)&gt;0,_xll.MW(H244)/(602.2*_xll.DE(H244)),"")/$B244</f>
        <v>#VALUE!</v>
      </c>
      <c r="N244" s="1" t="str">
        <f t="shared" si="26"/>
        <v/>
      </c>
      <c r="O244" s="1" t="str">
        <f t="shared" si="27"/>
        <v/>
      </c>
      <c r="Q244" s="1" t="str">
        <f t="shared" si="28"/>
        <v/>
      </c>
      <c r="R244" s="1" t="str">
        <f t="shared" si="29"/>
        <v/>
      </c>
      <c r="T244" s="1" t="str">
        <f t="shared" si="30"/>
        <v/>
      </c>
      <c r="U244" s="1" t="str">
        <f t="shared" si="31"/>
        <v/>
      </c>
      <c r="W244" s="8" t="str">
        <f t="shared" si="32"/>
        <v/>
      </c>
      <c r="X244" s="8" t="str">
        <f t="shared" si="33"/>
        <v/>
      </c>
    </row>
    <row r="245" spans="1:24">
      <c r="A245" s="4" t="s">
        <v>213</v>
      </c>
      <c r="B245" s="4">
        <v>1</v>
      </c>
      <c r="C245" s="1" cm="1">
        <f t="array" ref="C245">_xll.H($A245,25)/$B245</f>
        <v>-2197.39880078125</v>
      </c>
      <c r="D245" s="1" cm="1">
        <f t="array" ref="D245">_xll.S($A245,25)/$B245</f>
        <v>326.3979987182617</v>
      </c>
      <c r="E245" s="1" cm="1">
        <f t="array" ref="E245">_xll.CP($A245,25)/$B245</f>
        <v>219.3866209964207</v>
      </c>
      <c r="F245" s="8" t="e" cm="1">
        <f t="array" ref="F245">IF(_xll.DE(A245)&gt;0,_xll.MW(A245)/(602.2*_xll.DE(A245)),"")/$B245</f>
        <v>#VALUE!</v>
      </c>
      <c r="H245" s="4" t="s">
        <v>2277</v>
      </c>
      <c r="I245" s="1" t="e" cm="1">
        <f t="array" ref="I245">_xll.H($H245,25)/$B245</f>
        <v>#VALUE!</v>
      </c>
      <c r="J245" s="1" t="e" cm="1">
        <f t="array" ref="J245">_xll.S($H245,25)/$B245</f>
        <v>#VALUE!</v>
      </c>
      <c r="K245" s="1" t="e" cm="1">
        <f t="array" ref="K245">_xll.CP($H245,25)/$B245</f>
        <v>#VALUE!</v>
      </c>
      <c r="L245" s="8" t="e" cm="1">
        <f t="array" ref="L245">IF(_xll.DE(H245)&gt;0,_xll.MW(H245)/(602.2*_xll.DE(H245)),"")/$B245</f>
        <v>#VALUE!</v>
      </c>
      <c r="N245" s="1" t="str">
        <f t="shared" si="26"/>
        <v/>
      </c>
      <c r="O245" s="1" t="str">
        <f t="shared" si="27"/>
        <v/>
      </c>
      <c r="Q245" s="1" t="str">
        <f t="shared" si="28"/>
        <v/>
      </c>
      <c r="R245" s="1" t="str">
        <f t="shared" si="29"/>
        <v/>
      </c>
      <c r="T245" s="1" t="str">
        <f t="shared" si="30"/>
        <v/>
      </c>
      <c r="U245" s="1" t="str">
        <f t="shared" si="31"/>
        <v/>
      </c>
      <c r="W245" s="8" t="str">
        <f t="shared" si="32"/>
        <v/>
      </c>
      <c r="X245" s="8" t="str">
        <f t="shared" si="33"/>
        <v/>
      </c>
    </row>
    <row r="246" spans="1:24">
      <c r="A246" s="4" t="s">
        <v>206</v>
      </c>
      <c r="B246" s="4">
        <v>1</v>
      </c>
      <c r="C246" s="1" cm="1">
        <f t="array" ref="C246">_xll.H($A246,25)/$B246</f>
        <v>-2197.4371064453126</v>
      </c>
      <c r="D246" s="1" cm="1">
        <f t="array" ref="D246">_xll.S($A246,25)/$B246</f>
        <v>326.35200000000003</v>
      </c>
      <c r="E246" s="1" cm="1">
        <f t="array" ref="E246">_xll.CP($A246,25)/$B246</f>
        <v>219.39206543312417</v>
      </c>
      <c r="F246" s="8" t="e" cm="1">
        <f t="array" ref="F246">IF(_xll.DE(A246)&gt;0,_xll.MW(A246)/(602.2*_xll.DE(A246)),"")/$B246</f>
        <v>#VALUE!</v>
      </c>
      <c r="H246" s="4" t="s">
        <v>2278</v>
      </c>
      <c r="I246" s="1" t="e" cm="1">
        <f t="array" ref="I246">_xll.H($H246,25)/$B246</f>
        <v>#VALUE!</v>
      </c>
      <c r="J246" s="1" t="e" cm="1">
        <f t="array" ref="J246">_xll.S($H246,25)/$B246</f>
        <v>#VALUE!</v>
      </c>
      <c r="K246" s="1" t="e" cm="1">
        <f t="array" ref="K246">_xll.CP($H246,25)/$B246</f>
        <v>#VALUE!</v>
      </c>
      <c r="L246" s="8" t="e" cm="1">
        <f t="array" ref="L246">IF(_xll.DE(H246)&gt;0,_xll.MW(H246)/(602.2*_xll.DE(H246)),"")/$B246</f>
        <v>#VALUE!</v>
      </c>
      <c r="N246" s="1" t="str">
        <f t="shared" si="26"/>
        <v/>
      </c>
      <c r="O246" s="1" t="str">
        <f t="shared" si="27"/>
        <v/>
      </c>
      <c r="Q246" s="1" t="str">
        <f t="shared" si="28"/>
        <v/>
      </c>
      <c r="R246" s="1" t="str">
        <f t="shared" si="29"/>
        <v/>
      </c>
      <c r="T246" s="1" t="str">
        <f t="shared" si="30"/>
        <v/>
      </c>
      <c r="U246" s="1" t="str">
        <f t="shared" si="31"/>
        <v/>
      </c>
      <c r="W246" s="8" t="str">
        <f t="shared" si="32"/>
        <v/>
      </c>
      <c r="X246" s="8" t="str">
        <f t="shared" si="33"/>
        <v/>
      </c>
    </row>
    <row r="247" spans="1:24">
      <c r="A247" s="4" t="s">
        <v>70</v>
      </c>
      <c r="B247" s="4">
        <v>1</v>
      </c>
      <c r="C247" s="1" cm="1">
        <f t="array" ref="C247">_xll.H($A247,25)/$B247</f>
        <v>-1964.0699353027344</v>
      </c>
      <c r="D247" s="1" cm="1">
        <f t="array" ref="D247">_xll.S($A247,25)/$B247</f>
        <v>479.35270684814458</v>
      </c>
      <c r="E247" s="1" cm="1">
        <f t="array" ref="E247">_xll.CP($A247,25)/$B247</f>
        <v>228.71616533566848</v>
      </c>
      <c r="F247" s="8" t="e" cm="1">
        <f t="array" ref="F247">IF(_xll.DE(A247)&gt;0,_xll.MW(A247)/(602.2*_xll.DE(A247)),"")/$B247</f>
        <v>#VALUE!</v>
      </c>
      <c r="H247" s="4" t="s">
        <v>2279</v>
      </c>
      <c r="I247" s="1" t="e" cm="1">
        <f t="array" ref="I247">_xll.H($H247,25)/$B247</f>
        <v>#VALUE!</v>
      </c>
      <c r="J247" s="1" t="e" cm="1">
        <f t="array" ref="J247">_xll.S($H247,25)/$B247</f>
        <v>#VALUE!</v>
      </c>
      <c r="K247" s="1" t="e" cm="1">
        <f t="array" ref="K247">_xll.CP($H247,25)/$B247</f>
        <v>#VALUE!</v>
      </c>
      <c r="L247" s="8" t="e" cm="1">
        <f t="array" ref="L247">IF(_xll.DE(H247)&gt;0,_xll.MW(H247)/(602.2*_xll.DE(H247)),"")/$B247</f>
        <v>#VALUE!</v>
      </c>
      <c r="N247" s="1" t="str">
        <f t="shared" si="26"/>
        <v/>
      </c>
      <c r="O247" s="1" t="str">
        <f t="shared" si="27"/>
        <v/>
      </c>
      <c r="Q247" s="1" t="str">
        <f t="shared" si="28"/>
        <v/>
      </c>
      <c r="R247" s="1" t="str">
        <f t="shared" si="29"/>
        <v/>
      </c>
      <c r="T247" s="1" t="str">
        <f t="shared" si="30"/>
        <v/>
      </c>
      <c r="U247" s="1" t="str">
        <f t="shared" si="31"/>
        <v/>
      </c>
      <c r="W247" s="8" t="str">
        <f t="shared" si="32"/>
        <v/>
      </c>
      <c r="X247" s="8" t="str">
        <f t="shared" si="33"/>
        <v/>
      </c>
    </row>
    <row r="248" spans="1:24">
      <c r="A248" s="4" t="s">
        <v>66</v>
      </c>
      <c r="B248" s="4">
        <v>1</v>
      </c>
      <c r="C248" s="1" cm="1">
        <f t="array" ref="C248">_xll.H($A248,25)/$B248</f>
        <v>-1570.7610390625</v>
      </c>
      <c r="D248" s="1" cm="1">
        <f t="array" ref="D248">_xll.S($A248,25)/$B248</f>
        <v>295.37609283447267</v>
      </c>
      <c r="E248" s="1" cm="1">
        <f t="array" ref="E248">_xll.CP($A248,25)/$B248</f>
        <v>230.00000750732423</v>
      </c>
      <c r="F248" s="8" t="e" cm="1">
        <f t="array" ref="F248">IF(_xll.DE(A248)&gt;0,_xll.MW(A248)/(602.2*_xll.DE(A248)),"")/$B248</f>
        <v>#VALUE!</v>
      </c>
      <c r="H248" s="4" t="s">
        <v>2280</v>
      </c>
      <c r="I248" s="1" t="e" cm="1">
        <f t="array" ref="I248">_xll.H($H248,25)/$B248</f>
        <v>#VALUE!</v>
      </c>
      <c r="J248" s="1" t="e" cm="1">
        <f t="array" ref="J248">_xll.S($H248,25)/$B248</f>
        <v>#VALUE!</v>
      </c>
      <c r="K248" s="1" t="e" cm="1">
        <f t="array" ref="K248">_xll.CP($H248,25)/$B248</f>
        <v>#VALUE!</v>
      </c>
      <c r="L248" s="8" t="e" cm="1">
        <f t="array" ref="L248">IF(_xll.DE(H248)&gt;0,_xll.MW(H248)/(602.2*_xll.DE(H248)),"")/$B248</f>
        <v>#VALUE!</v>
      </c>
      <c r="N248" s="1" t="str">
        <f t="shared" si="26"/>
        <v/>
      </c>
      <c r="O248" s="1" t="str">
        <f t="shared" si="27"/>
        <v/>
      </c>
      <c r="Q248" s="1" t="str">
        <f t="shared" si="28"/>
        <v/>
      </c>
      <c r="R248" s="1" t="str">
        <f t="shared" si="29"/>
        <v/>
      </c>
      <c r="T248" s="1" t="str">
        <f t="shared" si="30"/>
        <v/>
      </c>
      <c r="U248" s="1" t="str">
        <f t="shared" si="31"/>
        <v/>
      </c>
      <c r="W248" s="8" t="str">
        <f t="shared" si="32"/>
        <v/>
      </c>
      <c r="X248" s="8" t="str">
        <f t="shared" si="33"/>
        <v/>
      </c>
    </row>
    <row r="249" spans="1:24">
      <c r="A249" s="4" t="s">
        <v>289</v>
      </c>
      <c r="B249" s="4">
        <v>1</v>
      </c>
      <c r="C249" s="1" cm="1">
        <f t="array" ref="C249">_xll.H($A249,25)/$B249</f>
        <v>-1901.7000146484377</v>
      </c>
      <c r="D249" s="1" cm="1">
        <f t="array" ref="D249">_xll.S($A249,25)/$B249</f>
        <v>348.7529927368164</v>
      </c>
      <c r="E249" s="1" cm="1">
        <f t="array" ref="E249">_xll.CP($A249,25)/$B249</f>
        <v>234.50899914550783</v>
      </c>
      <c r="F249" s="8" t="e" cm="1">
        <f t="array" ref="F249">IF(_xll.DE(A249)&gt;0,_xll.MW(A249)/(602.2*_xll.DE(A249)),"")/$B249</f>
        <v>#VALUE!</v>
      </c>
      <c r="H249" s="4" t="s">
        <v>2281</v>
      </c>
      <c r="I249" s="1" t="e" cm="1">
        <f t="array" ref="I249">_xll.H($H249,25)/$B249</f>
        <v>#VALUE!</v>
      </c>
      <c r="J249" s="1" t="e" cm="1">
        <f t="array" ref="J249">_xll.S($H249,25)/$B249</f>
        <v>#VALUE!</v>
      </c>
      <c r="K249" s="1" t="e" cm="1">
        <f t="array" ref="K249">_xll.CP($H249,25)/$B249</f>
        <v>#VALUE!</v>
      </c>
      <c r="L249" s="8" t="e" cm="1">
        <f t="array" ref="L249">IF(_xll.DE(H249)&gt;0,_xll.MW(H249)/(602.2*_xll.DE(H249)),"")/$B249</f>
        <v>#VALUE!</v>
      </c>
      <c r="N249" s="1" t="str">
        <f t="shared" si="26"/>
        <v/>
      </c>
      <c r="O249" s="1" t="str">
        <f t="shared" si="27"/>
        <v/>
      </c>
      <c r="Q249" s="1" t="str">
        <f t="shared" si="28"/>
        <v/>
      </c>
      <c r="R249" s="1" t="str">
        <f t="shared" si="29"/>
        <v/>
      </c>
      <c r="T249" s="1" t="str">
        <f t="shared" si="30"/>
        <v/>
      </c>
      <c r="U249" s="1" t="str">
        <f t="shared" si="31"/>
        <v/>
      </c>
      <c r="W249" s="8" t="str">
        <f t="shared" si="32"/>
        <v/>
      </c>
      <c r="X249" s="8" t="str">
        <f t="shared" si="33"/>
        <v/>
      </c>
    </row>
    <row r="250" spans="1:24">
      <c r="A250" s="1" t="s">
        <v>367</v>
      </c>
      <c r="B250" s="4">
        <v>1</v>
      </c>
      <c r="C250" s="1" cm="1">
        <f t="array" ref="C250">_xll.H($A250,25)/$B250</f>
        <v>-1023.4059786376954</v>
      </c>
      <c r="D250" s="1" cm="1">
        <f t="array" ref="D250">_xll.S($A250,25)/$B250</f>
        <v>366.1</v>
      </c>
      <c r="E250" s="1" cm="1">
        <f t="array" ref="E250">_xll.CP($A250,25)/$B250</f>
        <v>238.069590423584</v>
      </c>
      <c r="F250" s="8" t="e" cm="1">
        <f t="array" ref="F250">IF(_xll.DE(A250)&gt;0,_xll.MW(A250)/(602.2*_xll.DE(A250)),"")/$B250</f>
        <v>#VALUE!</v>
      </c>
      <c r="H250" s="1" t="s">
        <v>2282</v>
      </c>
      <c r="I250" s="1" t="e" cm="1">
        <f t="array" ref="I250">_xll.H($H250,25)/$B250</f>
        <v>#VALUE!</v>
      </c>
      <c r="J250" s="1" t="e" cm="1">
        <f t="array" ref="J250">_xll.S($H250,25)/$B250</f>
        <v>#VALUE!</v>
      </c>
      <c r="K250" s="1" t="e" cm="1">
        <f t="array" ref="K250">_xll.CP($H250,25)/$B250</f>
        <v>#VALUE!</v>
      </c>
      <c r="L250" s="8" t="e" cm="1">
        <f t="array" ref="L250">IF(_xll.DE(H250)&gt;0,_xll.MW(H250)/(602.2*_xll.DE(H250)),"")/$B250</f>
        <v>#VALUE!</v>
      </c>
      <c r="N250" s="1" t="str">
        <f t="shared" si="26"/>
        <v/>
      </c>
      <c r="O250" s="1" t="str">
        <f t="shared" si="27"/>
        <v/>
      </c>
      <c r="Q250" s="1" t="str">
        <f t="shared" si="28"/>
        <v/>
      </c>
      <c r="R250" s="1" t="str">
        <f t="shared" si="29"/>
        <v/>
      </c>
      <c r="T250" s="1" t="str">
        <f t="shared" si="30"/>
        <v/>
      </c>
      <c r="U250" s="1" t="str">
        <f t="shared" si="31"/>
        <v/>
      </c>
      <c r="W250" s="8" t="str">
        <f t="shared" si="32"/>
        <v/>
      </c>
      <c r="X250" s="8" t="str">
        <f t="shared" si="33"/>
        <v/>
      </c>
    </row>
    <row r="251" spans="1:24">
      <c r="A251" s="1" t="s">
        <v>365</v>
      </c>
      <c r="B251" s="4">
        <v>1</v>
      </c>
      <c r="C251" s="1" cm="1">
        <f t="array" ref="C251">_xll.H($A251,25)/$B251</f>
        <v>-1064.828</v>
      </c>
      <c r="D251" s="1" cm="1">
        <f t="array" ref="D251">_xll.S($A251,25)/$B251</f>
        <v>366.1</v>
      </c>
      <c r="E251" s="1" cm="1">
        <f t="array" ref="E251">_xll.CP($A251,25)/$B251</f>
        <v>239.32480319213869</v>
      </c>
      <c r="F251" s="8" t="e" cm="1">
        <f t="array" ref="F251">IF(_xll.DE(A251)&gt;0,_xll.MW(A251)/(602.2*_xll.DE(A251)),"")/$B251</f>
        <v>#VALUE!</v>
      </c>
      <c r="H251" s="1" t="s">
        <v>2283</v>
      </c>
      <c r="I251" s="1" t="e" cm="1">
        <f t="array" ref="I251">_xll.H($H251,25)/$B251</f>
        <v>#VALUE!</v>
      </c>
      <c r="J251" s="1" t="e" cm="1">
        <f t="array" ref="J251">_xll.S($H251,25)/$B251</f>
        <v>#VALUE!</v>
      </c>
      <c r="K251" s="1" t="e" cm="1">
        <f t="array" ref="K251">_xll.CP($H251,25)/$B251</f>
        <v>#VALUE!</v>
      </c>
      <c r="L251" s="8" t="e" cm="1">
        <f t="array" ref="L251">IF(_xll.DE(H251)&gt;0,_xll.MW(H251)/(602.2*_xll.DE(H251)),"")/$B251</f>
        <v>#VALUE!</v>
      </c>
      <c r="N251" s="1" t="str">
        <f t="shared" si="26"/>
        <v/>
      </c>
      <c r="O251" s="1" t="str">
        <f t="shared" si="27"/>
        <v/>
      </c>
      <c r="Q251" s="1" t="str">
        <f t="shared" si="28"/>
        <v/>
      </c>
      <c r="R251" s="1" t="str">
        <f t="shared" si="29"/>
        <v/>
      </c>
      <c r="T251" s="1" t="str">
        <f t="shared" si="30"/>
        <v/>
      </c>
      <c r="U251" s="1" t="str">
        <f t="shared" si="31"/>
        <v/>
      </c>
      <c r="W251" s="8" t="str">
        <f t="shared" si="32"/>
        <v/>
      </c>
      <c r="X251" s="8" t="str">
        <f t="shared" si="33"/>
        <v/>
      </c>
    </row>
    <row r="252" spans="1:24">
      <c r="A252" s="1" t="s">
        <v>366</v>
      </c>
      <c r="B252" s="4">
        <v>1</v>
      </c>
      <c r="C252" s="1" cm="1">
        <f t="array" ref="C252">_xll.H($A252,25)/$B252</f>
        <v>-1023.0000024414063</v>
      </c>
      <c r="D252" s="1" cm="1">
        <f t="array" ref="D252">_xll.S($A252,25)/$B252</f>
        <v>365.99999029541016</v>
      </c>
      <c r="E252" s="1" cm="1">
        <f t="array" ref="E252">_xll.CP($A252,25)/$B252</f>
        <v>239.32480319213869</v>
      </c>
      <c r="F252" s="8" t="e" cm="1">
        <f t="array" ref="F252">IF(_xll.DE(A252)&gt;0,_xll.MW(A252)/(602.2*_xll.DE(A252)),"")/$B252</f>
        <v>#VALUE!</v>
      </c>
      <c r="H252" s="1" t="s">
        <v>2284</v>
      </c>
      <c r="I252" s="1" t="e" cm="1">
        <f t="array" ref="I252">_xll.H($H252,25)/$B252</f>
        <v>#VALUE!</v>
      </c>
      <c r="J252" s="1" t="e" cm="1">
        <f t="array" ref="J252">_xll.S($H252,25)/$B252</f>
        <v>#VALUE!</v>
      </c>
      <c r="K252" s="1" t="e" cm="1">
        <f t="array" ref="K252">_xll.CP($H252,25)/$B252</f>
        <v>#VALUE!</v>
      </c>
      <c r="L252" s="8" t="e" cm="1">
        <f t="array" ref="L252">IF(_xll.DE(H252)&gt;0,_xll.MW(H252)/(602.2*_xll.DE(H252)),"")/$B252</f>
        <v>#VALUE!</v>
      </c>
      <c r="N252" s="1" t="str">
        <f t="shared" si="26"/>
        <v/>
      </c>
      <c r="O252" s="1" t="str">
        <f t="shared" si="27"/>
        <v/>
      </c>
      <c r="Q252" s="1" t="str">
        <f t="shared" si="28"/>
        <v/>
      </c>
      <c r="R252" s="1" t="str">
        <f t="shared" si="29"/>
        <v/>
      </c>
      <c r="T252" s="1" t="str">
        <f t="shared" si="30"/>
        <v/>
      </c>
      <c r="U252" s="1" t="str">
        <f t="shared" si="31"/>
        <v/>
      </c>
      <c r="W252" s="8" t="str">
        <f t="shared" si="32"/>
        <v/>
      </c>
      <c r="X252" s="8" t="str">
        <f t="shared" si="33"/>
        <v/>
      </c>
    </row>
    <row r="253" spans="1:24">
      <c r="A253" s="4" t="s">
        <v>106</v>
      </c>
      <c r="B253" s="4">
        <v>1</v>
      </c>
      <c r="C253" s="1" cm="1">
        <f t="array" ref="C253">_xll.H($A253,25)/$B253</f>
        <v>-1899.0340681152345</v>
      </c>
      <c r="D253" s="1" cm="1">
        <f t="array" ref="D253">_xll.S($A253,25)/$B253</f>
        <v>264.01040957641601</v>
      </c>
      <c r="E253" s="1" cm="1">
        <f t="array" ref="E253">_xll.CP($A253,25)/$B253</f>
        <v>241.24687604628753</v>
      </c>
      <c r="F253" s="8" t="e" cm="1">
        <f t="array" ref="F253">IF(_xll.DE(A253)&gt;0,_xll.MW(A253)/(602.2*_xll.DE(A253)),"")/$B253</f>
        <v>#VALUE!</v>
      </c>
      <c r="H253" s="4" t="s">
        <v>2285</v>
      </c>
      <c r="I253" s="1" t="e" cm="1">
        <f t="array" ref="I253">_xll.H($H253,25)/$B253</f>
        <v>#VALUE!</v>
      </c>
      <c r="J253" s="1" t="e" cm="1">
        <f t="array" ref="J253">_xll.S($H253,25)/$B253</f>
        <v>#VALUE!</v>
      </c>
      <c r="K253" s="1" t="e" cm="1">
        <f t="array" ref="K253">_xll.CP($H253,25)/$B253</f>
        <v>#VALUE!</v>
      </c>
      <c r="L253" s="8" t="e" cm="1">
        <f t="array" ref="L253">IF(_xll.DE(H253)&gt;0,_xll.MW(H253)/(602.2*_xll.DE(H253)),"")/$B253</f>
        <v>#VALUE!</v>
      </c>
      <c r="N253" s="1" t="str">
        <f t="shared" si="26"/>
        <v/>
      </c>
      <c r="O253" s="1" t="str">
        <f t="shared" si="27"/>
        <v/>
      </c>
      <c r="Q253" s="1" t="str">
        <f t="shared" si="28"/>
        <v/>
      </c>
      <c r="R253" s="1" t="str">
        <f t="shared" si="29"/>
        <v/>
      </c>
      <c r="T253" s="1" t="str">
        <f t="shared" si="30"/>
        <v/>
      </c>
      <c r="U253" s="1" t="str">
        <f t="shared" si="31"/>
        <v/>
      </c>
      <c r="W253" s="8" t="str">
        <f t="shared" si="32"/>
        <v/>
      </c>
      <c r="X253" s="8" t="str">
        <f t="shared" si="33"/>
        <v/>
      </c>
    </row>
    <row r="254" spans="1:24">
      <c r="A254" s="4" t="s">
        <v>325</v>
      </c>
      <c r="B254" s="4">
        <v>1</v>
      </c>
      <c r="C254" s="1" cm="1">
        <f t="array" ref="C254">_xll.H($A254,25)/$B254</f>
        <v>-1386.5999194335939</v>
      </c>
      <c r="D254" s="1" cm="1">
        <f t="array" ref="D254">_xll.S($A254,25)/$B254</f>
        <v>366.50000689697265</v>
      </c>
      <c r="E254" s="1" cm="1">
        <f t="array" ref="E254">_xll.CP($A254,25)/$B254</f>
        <v>248.85349295191813</v>
      </c>
      <c r="F254" s="8" t="e" cm="1">
        <f t="array" ref="F254">IF(_xll.DE(A254)&gt;0,_xll.MW(A254)/(602.2*_xll.DE(A254)),"")/$B254</f>
        <v>#VALUE!</v>
      </c>
      <c r="H254" s="4" t="s">
        <v>2286</v>
      </c>
      <c r="I254" s="1" t="e" cm="1">
        <f t="array" ref="I254">_xll.H($H254,25)/$B254</f>
        <v>#VALUE!</v>
      </c>
      <c r="J254" s="1" t="e" cm="1">
        <f t="array" ref="J254">_xll.S($H254,25)/$B254</f>
        <v>#VALUE!</v>
      </c>
      <c r="K254" s="1" t="e" cm="1">
        <f t="array" ref="K254">_xll.CP($H254,25)/$B254</f>
        <v>#VALUE!</v>
      </c>
      <c r="L254" s="8" t="e" cm="1">
        <f t="array" ref="L254">IF(_xll.DE(H254)&gt;0,_xll.MW(H254)/(602.2*_xll.DE(H254)),"")/$B254</f>
        <v>#VALUE!</v>
      </c>
      <c r="N254" s="1" t="str">
        <f t="shared" si="26"/>
        <v/>
      </c>
      <c r="O254" s="1" t="str">
        <f t="shared" si="27"/>
        <v/>
      </c>
      <c r="Q254" s="1" t="str">
        <f t="shared" si="28"/>
        <v/>
      </c>
      <c r="R254" s="1" t="str">
        <f t="shared" si="29"/>
        <v/>
      </c>
      <c r="T254" s="1" t="str">
        <f t="shared" si="30"/>
        <v/>
      </c>
      <c r="U254" s="1" t="str">
        <f t="shared" si="31"/>
        <v/>
      </c>
      <c r="W254" s="8" t="str">
        <f t="shared" si="32"/>
        <v/>
      </c>
      <c r="X254" s="8" t="str">
        <f t="shared" si="33"/>
        <v/>
      </c>
    </row>
    <row r="255" spans="1:24">
      <c r="A255" s="4" t="s">
        <v>61</v>
      </c>
      <c r="B255" s="4">
        <v>1</v>
      </c>
      <c r="C255" s="1" cm="1">
        <f t="array" ref="C255">_xll.H($A255,25)/$B255</f>
        <v>-2391.6000903320314</v>
      </c>
      <c r="D255" s="1" cm="1">
        <f t="array" ref="D255">_xll.S($A255,25)/$B255</f>
        <v>411.70002014160156</v>
      </c>
      <c r="E255" s="1" cm="1">
        <f t="array" ref="E255">_xll.CP($A255,25)/$B255</f>
        <v>253.65999569702149</v>
      </c>
      <c r="F255" s="8" t="e" cm="1">
        <f t="array" ref="F255">IF(_xll.DE(A255)&gt;0,_xll.MW(A255)/(602.2*_xll.DE(A255)),"")/$B255</f>
        <v>#VALUE!</v>
      </c>
      <c r="H255" s="4" t="s">
        <v>2287</v>
      </c>
      <c r="I255" s="1" t="e" cm="1">
        <f t="array" ref="I255">_xll.H($H255,25)/$B255</f>
        <v>#VALUE!</v>
      </c>
      <c r="J255" s="1" t="e" cm="1">
        <f t="array" ref="J255">_xll.S($H255,25)/$B255</f>
        <v>#VALUE!</v>
      </c>
      <c r="K255" s="1" t="e" cm="1">
        <f t="array" ref="K255">_xll.CP($H255,25)/$B255</f>
        <v>#VALUE!</v>
      </c>
      <c r="L255" s="8" t="e" cm="1">
        <f t="array" ref="L255">IF(_xll.DE(H255)&gt;0,_xll.MW(H255)/(602.2*_xll.DE(H255)),"")/$B255</f>
        <v>#VALUE!</v>
      </c>
      <c r="N255" s="1" t="str">
        <f t="shared" ref="N255:N318" si="34">IF(AND(ISNUMBER(D255),ISNUMBER(J255)),D255,"")</f>
        <v/>
      </c>
      <c r="O255" s="1" t="str">
        <f t="shared" ref="O255:O318" si="35">IF(AND(ISNUMBER(D255),ISNUMBER(J255)),J255,"")</f>
        <v/>
      </c>
      <c r="Q255" s="1" t="str">
        <f t="shared" ref="Q255:Q318" si="36">IF(AND(ISNUMBER(C255),ISNUMBER(I255)),C255,"")</f>
        <v/>
      </c>
      <c r="R255" s="1" t="str">
        <f t="shared" ref="R255:R318" si="37">IF(AND(ISNUMBER(C255),ISNUMBER(I255)),I255,"")</f>
        <v/>
      </c>
      <c r="T255" s="1" t="str">
        <f t="shared" si="30"/>
        <v/>
      </c>
      <c r="U255" s="1" t="str">
        <f t="shared" si="31"/>
        <v/>
      </c>
      <c r="W255" s="8" t="str">
        <f t="shared" si="32"/>
        <v/>
      </c>
      <c r="X255" s="8" t="str">
        <f t="shared" si="33"/>
        <v/>
      </c>
    </row>
    <row r="256" spans="1:24">
      <c r="A256" s="4" t="s">
        <v>71</v>
      </c>
      <c r="B256" s="4">
        <v>1</v>
      </c>
      <c r="C256" s="1" cm="1">
        <f t="array" ref="C256">_xll.H($A256,25)/$B256</f>
        <v>-2399.3799707031253</v>
      </c>
      <c r="D256" s="1" cm="1">
        <f t="array" ref="D256">_xll.S($A256,25)/$B256</f>
        <v>424.00000079345705</v>
      </c>
      <c r="E256" s="1" cm="1">
        <f t="array" ref="E256">_xll.CP($A256,25)/$B256</f>
        <v>254.89838378262883</v>
      </c>
      <c r="F256" s="8" t="e" cm="1">
        <f t="array" ref="F256">IF(_xll.DE(A256)&gt;0,_xll.MW(A256)/(602.2*_xll.DE(A256)),"")/$B256</f>
        <v>#VALUE!</v>
      </c>
      <c r="H256" s="4" t="s">
        <v>2288</v>
      </c>
      <c r="I256" s="1" t="e" cm="1">
        <f t="array" ref="I256">_xll.H($H256,25)/$B256</f>
        <v>#VALUE!</v>
      </c>
      <c r="J256" s="1" t="e" cm="1">
        <f t="array" ref="J256">_xll.S($H256,25)/$B256</f>
        <v>#VALUE!</v>
      </c>
      <c r="K256" s="1" t="e" cm="1">
        <f t="array" ref="K256">_xll.CP($H256,25)/$B256</f>
        <v>#VALUE!</v>
      </c>
      <c r="L256" s="8" t="e" cm="1">
        <f t="array" ref="L256">IF(_xll.DE(H256)&gt;0,_xll.MW(H256)/(602.2*_xll.DE(H256)),"")/$B256</f>
        <v>#VALUE!</v>
      </c>
      <c r="N256" s="1" t="str">
        <f t="shared" si="34"/>
        <v/>
      </c>
      <c r="O256" s="1" t="str">
        <f t="shared" si="35"/>
        <v/>
      </c>
      <c r="Q256" s="1" t="str">
        <f t="shared" si="36"/>
        <v/>
      </c>
      <c r="R256" s="1" t="str">
        <f t="shared" si="37"/>
        <v/>
      </c>
      <c r="T256" s="1" t="str">
        <f t="shared" ref="T256:T319" si="38">IF(AND(ISNUMBER(E256),ISNUMBER(K256)),E256,"")</f>
        <v/>
      </c>
      <c r="U256" s="1" t="str">
        <f t="shared" ref="U256:U319" si="39">IF(AND(ISNUMBER(E256),ISNUMBER(K256)),K256,"")</f>
        <v/>
      </c>
      <c r="W256" s="8" t="str">
        <f t="shared" ref="W256:W319" si="40">IF(AND(ISNUMBER(F256),ISNUMBER(L256)),F256,"")</f>
        <v/>
      </c>
      <c r="X256" s="8" t="str">
        <f t="shared" ref="X256:X319" si="41">IF(AND(ISNUMBER(F256),ISNUMBER(L256)),L256,"")</f>
        <v/>
      </c>
    </row>
    <row r="257" spans="1:24">
      <c r="A257" s="4" t="s">
        <v>166</v>
      </c>
      <c r="B257" s="4">
        <v>1</v>
      </c>
      <c r="C257" s="1" cm="1">
        <f t="array" ref="C257">_xll.H($A257,25)/$B257</f>
        <v>-2485.4928911132815</v>
      </c>
      <c r="D257" s="1" cm="1">
        <f t="array" ref="D257">_xll.S($A257,25)/$B257</f>
        <v>405.230001953125</v>
      </c>
      <c r="E257" s="1" cm="1">
        <f t="array" ref="E257">_xll.CP($A257,25)/$B257</f>
        <v>255.79200915527343</v>
      </c>
      <c r="F257" s="8" t="e" cm="1">
        <f t="array" ref="F257">IF(_xll.DE(A257)&gt;0,_xll.MW(A257)/(602.2*_xll.DE(A257)),"")/$B257</f>
        <v>#VALUE!</v>
      </c>
      <c r="H257" s="4" t="s">
        <v>2289</v>
      </c>
      <c r="I257" s="1" t="e" cm="1">
        <f t="array" ref="I257">_xll.H($H257,25)/$B257</f>
        <v>#VALUE!</v>
      </c>
      <c r="J257" s="1" t="e" cm="1">
        <f t="array" ref="J257">_xll.S($H257,25)/$B257</f>
        <v>#VALUE!</v>
      </c>
      <c r="K257" s="1" t="e" cm="1">
        <f t="array" ref="K257">_xll.CP($H257,25)/$B257</f>
        <v>#VALUE!</v>
      </c>
      <c r="L257" s="8" t="e" cm="1">
        <f t="array" ref="L257">IF(_xll.DE(H257)&gt;0,_xll.MW(H257)/(602.2*_xll.DE(H257)),"")/$B257</f>
        <v>#VALUE!</v>
      </c>
      <c r="N257" s="1" t="str">
        <f t="shared" si="34"/>
        <v/>
      </c>
      <c r="O257" s="1" t="str">
        <f t="shared" si="35"/>
        <v/>
      </c>
      <c r="Q257" s="1" t="str">
        <f t="shared" si="36"/>
        <v/>
      </c>
      <c r="R257" s="1" t="str">
        <f t="shared" si="37"/>
        <v/>
      </c>
      <c r="T257" s="1" t="str">
        <f t="shared" si="38"/>
        <v/>
      </c>
      <c r="U257" s="1" t="str">
        <f t="shared" si="39"/>
        <v/>
      </c>
      <c r="W257" s="8" t="str">
        <f t="shared" si="40"/>
        <v/>
      </c>
      <c r="X257" s="8" t="str">
        <f t="shared" si="41"/>
        <v/>
      </c>
    </row>
    <row r="258" spans="1:24">
      <c r="A258" s="4" t="s">
        <v>77</v>
      </c>
      <c r="B258" s="4">
        <v>1</v>
      </c>
      <c r="C258" s="1" cm="1">
        <f t="array" ref="C258">_xll.H($A258,25)/$B258</f>
        <v>-2364.4150712890628</v>
      </c>
      <c r="D258" s="1" cm="1">
        <f t="array" ref="D258">_xll.S($A258,25)/$B258</f>
        <v>454.92499334716797</v>
      </c>
      <c r="E258" s="1" cm="1">
        <f t="array" ref="E258">_xll.CP($A258,25)/$B258</f>
        <v>258.59141740047596</v>
      </c>
      <c r="F258" s="8" t="e" cm="1">
        <f t="array" ref="F258">IF(_xll.DE(A258)&gt;0,_xll.MW(A258)/(602.2*_xll.DE(A258)),"")/$B258</f>
        <v>#VALUE!</v>
      </c>
      <c r="H258" s="4" t="s">
        <v>2290</v>
      </c>
      <c r="I258" s="1" t="e" cm="1">
        <f t="array" ref="I258">_xll.H($H258,25)/$B258</f>
        <v>#VALUE!</v>
      </c>
      <c r="J258" s="1" t="e" cm="1">
        <f t="array" ref="J258">_xll.S($H258,25)/$B258</f>
        <v>#VALUE!</v>
      </c>
      <c r="K258" s="1" t="e" cm="1">
        <f t="array" ref="K258">_xll.CP($H258,25)/$B258</f>
        <v>#VALUE!</v>
      </c>
      <c r="L258" s="8" t="e" cm="1">
        <f t="array" ref="L258">IF(_xll.DE(H258)&gt;0,_xll.MW(H258)/(602.2*_xll.DE(H258)),"")/$B258</f>
        <v>#VALUE!</v>
      </c>
      <c r="N258" s="1" t="str">
        <f t="shared" si="34"/>
        <v/>
      </c>
      <c r="O258" s="1" t="str">
        <f t="shared" si="35"/>
        <v/>
      </c>
      <c r="Q258" s="1" t="str">
        <f t="shared" si="36"/>
        <v/>
      </c>
      <c r="R258" s="1" t="str">
        <f t="shared" si="37"/>
        <v/>
      </c>
      <c r="T258" s="1" t="str">
        <f t="shared" si="38"/>
        <v/>
      </c>
      <c r="U258" s="1" t="str">
        <f t="shared" si="39"/>
        <v/>
      </c>
      <c r="W258" s="8" t="str">
        <f t="shared" si="40"/>
        <v/>
      </c>
      <c r="X258" s="8" t="str">
        <f t="shared" si="41"/>
        <v/>
      </c>
    </row>
    <row r="259" spans="1:24">
      <c r="A259" s="4" t="s">
        <v>350</v>
      </c>
      <c r="B259" s="4">
        <v>1</v>
      </c>
      <c r="C259" s="1" cm="1">
        <f t="array" ref="C259">_xll.H($A259,25)/$B259</f>
        <v>-2315.8000761718749</v>
      </c>
      <c r="D259" s="1" cm="1">
        <f t="array" ref="D259">_xll.S($A259,25)/$B259</f>
        <v>420.9999969482422</v>
      </c>
      <c r="E259" s="1" cm="1">
        <f t="array" ref="E259">_xll.CP($A259,25)/$B259</f>
        <v>259.9999980773926</v>
      </c>
      <c r="F259" s="8" t="e" cm="1">
        <f t="array" ref="F259">IF(_xll.DE(A259)&gt;0,_xll.MW(A259)/(602.2*_xll.DE(A259)),"")/$B259</f>
        <v>#VALUE!</v>
      </c>
      <c r="H259" s="4" t="s">
        <v>2291</v>
      </c>
      <c r="I259" s="1" t="e" cm="1">
        <f t="array" ref="I259">_xll.H($H259,25)/$B259</f>
        <v>#VALUE!</v>
      </c>
      <c r="J259" s="1" t="e" cm="1">
        <f t="array" ref="J259">_xll.S($H259,25)/$B259</f>
        <v>#VALUE!</v>
      </c>
      <c r="K259" s="1" t="e" cm="1">
        <f t="array" ref="K259">_xll.CP($H259,25)/$B259</f>
        <v>#VALUE!</v>
      </c>
      <c r="L259" s="8" t="e" cm="1">
        <f t="array" ref="L259">IF(_xll.DE(H259)&gt;0,_xll.MW(H259)/(602.2*_xll.DE(H259)),"")/$B259</f>
        <v>#VALUE!</v>
      </c>
      <c r="N259" s="1" t="str">
        <f t="shared" si="34"/>
        <v/>
      </c>
      <c r="O259" s="1" t="str">
        <f t="shared" si="35"/>
        <v/>
      </c>
      <c r="Q259" s="1" t="str">
        <f t="shared" si="36"/>
        <v/>
      </c>
      <c r="R259" s="1" t="str">
        <f t="shared" si="37"/>
        <v/>
      </c>
      <c r="T259" s="1" t="str">
        <f t="shared" si="38"/>
        <v/>
      </c>
      <c r="U259" s="1" t="str">
        <f t="shared" si="39"/>
        <v/>
      </c>
      <c r="W259" s="8" t="str">
        <f t="shared" si="40"/>
        <v/>
      </c>
      <c r="X259" s="8" t="str">
        <f t="shared" si="41"/>
        <v/>
      </c>
    </row>
    <row r="260" spans="1:24">
      <c r="A260" s="4" t="s">
        <v>361</v>
      </c>
      <c r="B260" s="4">
        <v>1</v>
      </c>
      <c r="C260" s="1" cm="1">
        <f t="array" ref="C260">_xll.H($A260,25)/$B260</f>
        <v>-1336.0000524902343</v>
      </c>
      <c r="D260" s="1" cm="1">
        <f t="array" ref="D260">_xll.S($A260,25)/$B260</f>
        <v>345.99999658203126</v>
      </c>
      <c r="E260" s="1" cm="1">
        <f t="array" ref="E260">_xll.CP($A260,25)/$B260</f>
        <v>275.70051617431642</v>
      </c>
      <c r="F260" s="8" t="e" cm="1">
        <f t="array" ref="F260">IF(_xll.DE(A260)&gt;0,_xll.MW(A260)/(602.2*_xll.DE(A260)),"")/$B260</f>
        <v>#VALUE!</v>
      </c>
      <c r="H260" s="4" t="s">
        <v>2292</v>
      </c>
      <c r="I260" s="1" t="e" cm="1">
        <f t="array" ref="I260">_xll.H($H260,25)/$B260</f>
        <v>#VALUE!</v>
      </c>
      <c r="J260" s="1" t="e" cm="1">
        <f t="array" ref="J260">_xll.S($H260,25)/$B260</f>
        <v>#VALUE!</v>
      </c>
      <c r="K260" s="1" t="e" cm="1">
        <f t="array" ref="K260">_xll.CP($H260,25)/$B260</f>
        <v>#VALUE!</v>
      </c>
      <c r="L260" s="8" t="e" cm="1">
        <f t="array" ref="L260">IF(_xll.DE(H260)&gt;0,_xll.MW(H260)/(602.2*_xll.DE(H260)),"")/$B260</f>
        <v>#VALUE!</v>
      </c>
      <c r="N260" s="1" t="str">
        <f t="shared" si="34"/>
        <v/>
      </c>
      <c r="O260" s="1" t="str">
        <f t="shared" si="35"/>
        <v/>
      </c>
      <c r="Q260" s="1" t="str">
        <f t="shared" si="36"/>
        <v/>
      </c>
      <c r="R260" s="1" t="str">
        <f t="shared" si="37"/>
        <v/>
      </c>
      <c r="T260" s="1" t="str">
        <f t="shared" si="38"/>
        <v/>
      </c>
      <c r="U260" s="1" t="str">
        <f t="shared" si="39"/>
        <v/>
      </c>
      <c r="W260" s="8" t="str">
        <f t="shared" si="40"/>
        <v/>
      </c>
      <c r="X260" s="8" t="str">
        <f t="shared" si="41"/>
        <v/>
      </c>
    </row>
    <row r="261" spans="1:24">
      <c r="A261" s="4" t="s">
        <v>315</v>
      </c>
      <c r="B261" s="4">
        <v>1</v>
      </c>
      <c r="C261" s="1" cm="1">
        <f t="array" ref="C261">_xll.H($A261,25)/$B261</f>
        <v>-2394.000067871094</v>
      </c>
      <c r="D261" s="1" cm="1">
        <f t="array" ref="D261">_xll.S($A261,25)/$B261</f>
        <v>419.89998596191407</v>
      </c>
      <c r="E261" s="1" cm="1">
        <f t="array" ref="E261">_xll.CP($A261,25)/$B261</f>
        <v>277.59999829101565</v>
      </c>
      <c r="F261" s="8" t="e" cm="1">
        <f t="array" ref="F261">IF(_xll.DE(A261)&gt;0,_xll.MW(A261)/(602.2*_xll.DE(A261)),"")/$B261</f>
        <v>#VALUE!</v>
      </c>
      <c r="H261" s="4" t="s">
        <v>2293</v>
      </c>
      <c r="I261" s="1" t="e" cm="1">
        <f t="array" ref="I261">_xll.H($H261,25)/$B261</f>
        <v>#VALUE!</v>
      </c>
      <c r="J261" s="1" t="e" cm="1">
        <f t="array" ref="J261">_xll.S($H261,25)/$B261</f>
        <v>#VALUE!</v>
      </c>
      <c r="K261" s="1" t="e" cm="1">
        <f t="array" ref="K261">_xll.CP($H261,25)/$B261</f>
        <v>#VALUE!</v>
      </c>
      <c r="L261" s="8" t="e" cm="1">
        <f t="array" ref="L261">IF(_xll.DE(H261)&gt;0,_xll.MW(H261)/(602.2*_xll.DE(H261)),"")/$B261</f>
        <v>#VALUE!</v>
      </c>
      <c r="N261" s="1" t="str">
        <f t="shared" si="34"/>
        <v/>
      </c>
      <c r="O261" s="1" t="str">
        <f t="shared" si="35"/>
        <v/>
      </c>
      <c r="Q261" s="1" t="str">
        <f t="shared" si="36"/>
        <v/>
      </c>
      <c r="R261" s="1" t="str">
        <f t="shared" si="37"/>
        <v/>
      </c>
      <c r="T261" s="1" t="str">
        <f t="shared" si="38"/>
        <v/>
      </c>
      <c r="U261" s="1" t="str">
        <f t="shared" si="39"/>
        <v/>
      </c>
      <c r="W261" s="8" t="str">
        <f t="shared" si="40"/>
        <v/>
      </c>
      <c r="X261" s="8" t="str">
        <f t="shared" si="41"/>
        <v/>
      </c>
    </row>
    <row r="262" spans="1:24">
      <c r="A262" s="4" t="s">
        <v>45</v>
      </c>
      <c r="B262" s="4">
        <v>1</v>
      </c>
      <c r="C262" s="1" cm="1">
        <f t="array" ref="C262">_xll.H($A262,25)/$B262</f>
        <v>-2177.5000297851561</v>
      </c>
      <c r="D262" s="1" cm="1">
        <f t="array" ref="D262">_xll.S($A262,25)/$B262</f>
        <v>445.69999987792971</v>
      </c>
      <c r="E262" s="1" cm="1">
        <f t="array" ref="E262">_xll.CP($A262,25)/$B262</f>
        <v>280.90999072265629</v>
      </c>
      <c r="F262" s="8" t="e" cm="1">
        <f t="array" ref="F262">IF(_xll.DE(A262)&gt;0,_xll.MW(A262)/(602.2*_xll.DE(A262)),"")/$B262</f>
        <v>#VALUE!</v>
      </c>
      <c r="H262" s="4" t="s">
        <v>2294</v>
      </c>
      <c r="I262" s="1" t="e" cm="1">
        <f t="array" ref="I262">_xll.H($H262,25)/$B262</f>
        <v>#VALUE!</v>
      </c>
      <c r="J262" s="1" t="e" cm="1">
        <f t="array" ref="J262">_xll.S($H262,25)/$B262</f>
        <v>#VALUE!</v>
      </c>
      <c r="K262" s="1" t="e" cm="1">
        <f t="array" ref="K262">_xll.CP($H262,25)/$B262</f>
        <v>#VALUE!</v>
      </c>
      <c r="L262" s="8" t="e" cm="1">
        <f t="array" ref="L262">IF(_xll.DE(H262)&gt;0,_xll.MW(H262)/(602.2*_xll.DE(H262)),"")/$B262</f>
        <v>#VALUE!</v>
      </c>
      <c r="N262" s="1" t="str">
        <f t="shared" si="34"/>
        <v/>
      </c>
      <c r="O262" s="1" t="str">
        <f t="shared" si="35"/>
        <v/>
      </c>
      <c r="Q262" s="1" t="str">
        <f t="shared" si="36"/>
        <v/>
      </c>
      <c r="R262" s="1" t="str">
        <f t="shared" si="37"/>
        <v/>
      </c>
      <c r="T262" s="1" t="str">
        <f t="shared" si="38"/>
        <v/>
      </c>
      <c r="U262" s="1" t="str">
        <f t="shared" si="39"/>
        <v/>
      </c>
      <c r="W262" s="8" t="str">
        <f t="shared" si="40"/>
        <v/>
      </c>
      <c r="X262" s="8" t="str">
        <f t="shared" si="41"/>
        <v/>
      </c>
    </row>
    <row r="263" spans="1:24">
      <c r="A263" s="4" t="s">
        <v>349</v>
      </c>
      <c r="B263" s="4">
        <v>1</v>
      </c>
      <c r="C263" s="1" cm="1">
        <f t="array" ref="C263">_xll.H($A263,25)/$B263</f>
        <v>-2412.1498022460937</v>
      </c>
      <c r="D263" s="1" cm="1">
        <f t="array" ref="D263">_xll.S($A263,25)/$B263</f>
        <v>368.49480627441409</v>
      </c>
      <c r="E263" s="1" cm="1">
        <f t="array" ref="E263">_xll.CP($A263,25)/$B263</f>
        <v>287.2376888481279</v>
      </c>
      <c r="F263" s="8" t="e" cm="1">
        <f t="array" ref="F263">IF(_xll.DE(A263)&gt;0,_xll.MW(A263)/(602.2*_xll.DE(A263)),"")/$B263</f>
        <v>#VALUE!</v>
      </c>
      <c r="H263" s="4" t="s">
        <v>2295</v>
      </c>
      <c r="I263" s="1" t="e" cm="1">
        <f t="array" ref="I263">_xll.H($H263,25)/$B263</f>
        <v>#VALUE!</v>
      </c>
      <c r="J263" s="1" t="e" cm="1">
        <f t="array" ref="J263">_xll.S($H263,25)/$B263</f>
        <v>#VALUE!</v>
      </c>
      <c r="K263" s="1" t="e" cm="1">
        <f t="array" ref="K263">_xll.CP($H263,25)/$B263</f>
        <v>#VALUE!</v>
      </c>
      <c r="L263" s="8" t="e" cm="1">
        <f t="array" ref="L263">IF(_xll.DE(H263)&gt;0,_xll.MW(H263)/(602.2*_xll.DE(H263)),"")/$B263</f>
        <v>#VALUE!</v>
      </c>
      <c r="N263" s="1" t="str">
        <f t="shared" si="34"/>
        <v/>
      </c>
      <c r="O263" s="1" t="str">
        <f t="shared" si="35"/>
        <v/>
      </c>
      <c r="Q263" s="1" t="str">
        <f t="shared" si="36"/>
        <v/>
      </c>
      <c r="R263" s="1" t="str">
        <f t="shared" si="37"/>
        <v/>
      </c>
      <c r="T263" s="1" t="str">
        <f t="shared" si="38"/>
        <v/>
      </c>
      <c r="U263" s="1" t="str">
        <f t="shared" si="39"/>
        <v/>
      </c>
      <c r="W263" s="8" t="str">
        <f t="shared" si="40"/>
        <v/>
      </c>
      <c r="X263" s="8" t="str">
        <f t="shared" si="41"/>
        <v/>
      </c>
    </row>
    <row r="264" spans="1:24">
      <c r="A264" s="4" t="s">
        <v>239</v>
      </c>
      <c r="B264" s="4">
        <v>1</v>
      </c>
      <c r="C264" s="1" cm="1">
        <f t="array" ref="C264">_xll.H($A264,25)/$B264</f>
        <v>-2621.9999770507811</v>
      </c>
      <c r="D264" s="1" cm="1">
        <f t="array" ref="D264">_xll.S($A264,25)/$B264</f>
        <v>464.6000145263672</v>
      </c>
      <c r="E264" s="1" cm="1">
        <f t="array" ref="E264">_xll.CP($A264,25)/$B264</f>
        <v>296.64002014160155</v>
      </c>
      <c r="F264" s="8" t="e" cm="1">
        <f t="array" ref="F264">IF(_xll.DE(A264)&gt;0,_xll.MW(A264)/(602.2*_xll.DE(A264)),"")/$B264</f>
        <v>#VALUE!</v>
      </c>
      <c r="H264" s="4" t="s">
        <v>2296</v>
      </c>
      <c r="I264" s="1" t="e" cm="1">
        <f t="array" ref="I264">_xll.H($H264,25)/$B264</f>
        <v>#VALUE!</v>
      </c>
      <c r="J264" s="1" t="e" cm="1">
        <f t="array" ref="J264">_xll.S($H264,25)/$B264</f>
        <v>#VALUE!</v>
      </c>
      <c r="K264" s="1" t="e" cm="1">
        <f t="array" ref="K264">_xll.CP($H264,25)/$B264</f>
        <v>#VALUE!</v>
      </c>
      <c r="L264" s="8" t="e" cm="1">
        <f t="array" ref="L264">IF(_xll.DE(H264)&gt;0,_xll.MW(H264)/(602.2*_xll.DE(H264)),"")/$B264</f>
        <v>#VALUE!</v>
      </c>
      <c r="N264" s="1" t="str">
        <f t="shared" si="34"/>
        <v/>
      </c>
      <c r="O264" s="1" t="str">
        <f t="shared" si="35"/>
        <v/>
      </c>
      <c r="Q264" s="1" t="str">
        <f t="shared" si="36"/>
        <v/>
      </c>
      <c r="R264" s="1" t="str">
        <f t="shared" si="37"/>
        <v/>
      </c>
      <c r="T264" s="1" t="str">
        <f t="shared" si="38"/>
        <v/>
      </c>
      <c r="U264" s="1" t="str">
        <f t="shared" si="39"/>
        <v/>
      </c>
      <c r="W264" s="8" t="str">
        <f t="shared" si="40"/>
        <v/>
      </c>
      <c r="X264" s="8" t="str">
        <f t="shared" si="41"/>
        <v/>
      </c>
    </row>
    <row r="265" spans="1:24">
      <c r="A265" s="4" t="s">
        <v>283</v>
      </c>
      <c r="B265" s="4">
        <v>1</v>
      </c>
      <c r="C265" s="1" cm="1">
        <f t="array" ref="C265">_xll.H($A265,25)/$B265</f>
        <v>-2754.0000185546878</v>
      </c>
      <c r="D265" s="1" cm="1">
        <f t="array" ref="D265">_xll.S($A265,25)/$B265</f>
        <v>412.70002142333988</v>
      </c>
      <c r="E265" s="1" cm="1">
        <f t="array" ref="E265">_xll.CP($A265,25)/$B265</f>
        <v>314.77998657226561</v>
      </c>
      <c r="F265" s="8" t="e" cm="1">
        <f t="array" ref="F265">IF(_xll.DE(A265)&gt;0,_xll.MW(A265)/(602.2*_xll.DE(A265)),"")/$B265</f>
        <v>#VALUE!</v>
      </c>
      <c r="H265" s="4" t="s">
        <v>2297</v>
      </c>
      <c r="I265" s="1" t="e" cm="1">
        <f t="array" ref="I265">_xll.H($H265,25)/$B265</f>
        <v>#VALUE!</v>
      </c>
      <c r="J265" s="1" t="e" cm="1">
        <f t="array" ref="J265">_xll.S($H265,25)/$B265</f>
        <v>#VALUE!</v>
      </c>
      <c r="K265" s="1" t="e" cm="1">
        <f t="array" ref="K265">_xll.CP($H265,25)/$B265</f>
        <v>#VALUE!</v>
      </c>
      <c r="L265" s="8" t="e" cm="1">
        <f t="array" ref="L265">IF(_xll.DE(H265)&gt;0,_xll.MW(H265)/(602.2*_xll.DE(H265)),"")/$B265</f>
        <v>#VALUE!</v>
      </c>
      <c r="N265" s="1" t="str">
        <f t="shared" si="34"/>
        <v/>
      </c>
      <c r="O265" s="1" t="str">
        <f t="shared" si="35"/>
        <v/>
      </c>
      <c r="Q265" s="1" t="str">
        <f t="shared" si="36"/>
        <v/>
      </c>
      <c r="R265" s="1" t="str">
        <f t="shared" si="37"/>
        <v/>
      </c>
      <c r="T265" s="1" t="str">
        <f t="shared" si="38"/>
        <v/>
      </c>
      <c r="U265" s="1" t="str">
        <f t="shared" si="39"/>
        <v/>
      </c>
      <c r="W265" s="8" t="str">
        <f t="shared" si="40"/>
        <v/>
      </c>
      <c r="X265" s="8" t="str">
        <f t="shared" si="41"/>
        <v/>
      </c>
    </row>
    <row r="266" spans="1:24">
      <c r="A266" s="4" t="s">
        <v>386</v>
      </c>
      <c r="B266" s="4">
        <v>1</v>
      </c>
      <c r="C266" s="1" cm="1">
        <f t="array" ref="C266">_xll.H($A266,25)/$B266</f>
        <v>-510.44800000000004</v>
      </c>
      <c r="D266" s="1" cm="1">
        <f t="array" ref="D266">_xll.S($A266,25)/$B266</f>
        <v>499.988</v>
      </c>
      <c r="E266" s="1" cm="1">
        <f t="array" ref="E266">_xll.CP($A266,25)/$B266</f>
        <v>319.43810035688665</v>
      </c>
      <c r="F266" s="8" t="e" cm="1">
        <f t="array" ref="F266">IF(_xll.DE(A266)&gt;0,_xll.MW(A266)/(602.2*_xll.DE(A266)),"")/$B266</f>
        <v>#VALUE!</v>
      </c>
      <c r="H266" s="4" t="s">
        <v>2298</v>
      </c>
      <c r="I266" s="1" t="e" cm="1">
        <f t="array" ref="I266">_xll.H($H266,25)/$B266</f>
        <v>#VALUE!</v>
      </c>
      <c r="J266" s="1" t="e" cm="1">
        <f t="array" ref="J266">_xll.S($H266,25)/$B266</f>
        <v>#VALUE!</v>
      </c>
      <c r="K266" s="1" t="e" cm="1">
        <f t="array" ref="K266">_xll.CP($H266,25)/$B266</f>
        <v>#VALUE!</v>
      </c>
      <c r="L266" s="8" t="e" cm="1">
        <f t="array" ref="L266">IF(_xll.DE(H266)&gt;0,_xll.MW(H266)/(602.2*_xll.DE(H266)),"")/$B266</f>
        <v>#VALUE!</v>
      </c>
      <c r="N266" s="1" t="str">
        <f t="shared" si="34"/>
        <v/>
      </c>
      <c r="O266" s="1" t="str">
        <f t="shared" si="35"/>
        <v/>
      </c>
      <c r="Q266" s="1" t="str">
        <f t="shared" si="36"/>
        <v/>
      </c>
      <c r="R266" s="1" t="str">
        <f t="shared" si="37"/>
        <v/>
      </c>
      <c r="T266" s="1" t="str">
        <f t="shared" si="38"/>
        <v/>
      </c>
      <c r="U266" s="1" t="str">
        <f t="shared" si="39"/>
        <v/>
      </c>
      <c r="W266" s="8" t="str">
        <f t="shared" si="40"/>
        <v/>
      </c>
      <c r="X266" s="8" t="str">
        <f t="shared" si="41"/>
        <v/>
      </c>
    </row>
    <row r="267" spans="1:24">
      <c r="A267" s="4" t="s">
        <v>63</v>
      </c>
      <c r="B267" s="4">
        <v>1</v>
      </c>
      <c r="C267" s="1" cm="1">
        <f t="array" ref="C267">_xll.H($A267,25)/$B267</f>
        <v>-3048.0000761718752</v>
      </c>
      <c r="D267" s="1" cm="1">
        <f t="array" ref="D267">_xll.S($A267,25)/$B267</f>
        <v>459.20000122070314</v>
      </c>
      <c r="E267" s="1" cm="1">
        <f t="array" ref="E267">_xll.CP($A267,25)/$B267</f>
        <v>337.64000885009767</v>
      </c>
      <c r="F267" s="8" t="e" cm="1">
        <f t="array" ref="F267">IF(_xll.DE(A267)&gt;0,_xll.MW(A267)/(602.2*_xll.DE(A267)),"")/$B267</f>
        <v>#VALUE!</v>
      </c>
      <c r="H267" s="4" t="s">
        <v>2299</v>
      </c>
      <c r="I267" s="1" t="e" cm="1">
        <f t="array" ref="I267">_xll.H($H267,25)/$B267</f>
        <v>#VALUE!</v>
      </c>
      <c r="J267" s="1" t="e" cm="1">
        <f t="array" ref="J267">_xll.S($H267,25)/$B267</f>
        <v>#VALUE!</v>
      </c>
      <c r="K267" s="1" t="e" cm="1">
        <f t="array" ref="K267">_xll.CP($H267,25)/$B267</f>
        <v>#VALUE!</v>
      </c>
      <c r="L267" s="8" t="e" cm="1">
        <f t="array" ref="L267">IF(_xll.DE(H267)&gt;0,_xll.MW(H267)/(602.2*_xll.DE(H267)),"")/$B267</f>
        <v>#VALUE!</v>
      </c>
      <c r="N267" s="1" t="str">
        <f t="shared" si="34"/>
        <v/>
      </c>
      <c r="O267" s="1" t="str">
        <f t="shared" si="35"/>
        <v/>
      </c>
      <c r="Q267" s="1" t="str">
        <f t="shared" si="36"/>
        <v/>
      </c>
      <c r="R267" s="1" t="str">
        <f t="shared" si="37"/>
        <v/>
      </c>
      <c r="T267" s="1" t="str">
        <f t="shared" si="38"/>
        <v/>
      </c>
      <c r="U267" s="1" t="str">
        <f t="shared" si="39"/>
        <v/>
      </c>
      <c r="W267" s="8" t="str">
        <f t="shared" si="40"/>
        <v/>
      </c>
      <c r="X267" s="8" t="str">
        <f t="shared" si="41"/>
        <v/>
      </c>
    </row>
    <row r="268" spans="1:24">
      <c r="A268" s="4" t="s">
        <v>167</v>
      </c>
      <c r="B268" s="4">
        <v>1</v>
      </c>
      <c r="C268" s="1" cm="1">
        <f t="array" ref="C268">_xll.H($A268,25)/$B268</f>
        <v>-2830.8940424804687</v>
      </c>
      <c r="D268" s="1" cm="1">
        <f t="array" ref="D268">_xll.S($A268,25)/$B268</f>
        <v>376.14160638427734</v>
      </c>
      <c r="E268" s="1" cm="1">
        <f t="array" ref="E268">_xll.CP($A268,25)/$B268</f>
        <v>343.08800000000002</v>
      </c>
      <c r="F268" s="8" t="e" cm="1">
        <f t="array" ref="F268">IF(_xll.DE(A268)&gt;0,_xll.MW(A268)/(602.2*_xll.DE(A268)),"")/$B268</f>
        <v>#VALUE!</v>
      </c>
      <c r="H268" s="4" t="s">
        <v>2300</v>
      </c>
      <c r="I268" s="1" t="e" cm="1">
        <f t="array" ref="I268">_xll.H($H268,25)/$B268</f>
        <v>#VALUE!</v>
      </c>
      <c r="J268" s="1" t="e" cm="1">
        <f t="array" ref="J268">_xll.S($H268,25)/$B268</f>
        <v>#VALUE!</v>
      </c>
      <c r="K268" s="1" t="e" cm="1">
        <f t="array" ref="K268">_xll.CP($H268,25)/$B268</f>
        <v>#VALUE!</v>
      </c>
      <c r="L268" s="8" t="e" cm="1">
        <f t="array" ref="L268">IF(_xll.DE(H268)&gt;0,_xll.MW(H268)/(602.2*_xll.DE(H268)),"")/$B268</f>
        <v>#VALUE!</v>
      </c>
      <c r="N268" s="1" t="str">
        <f t="shared" si="34"/>
        <v/>
      </c>
      <c r="O268" s="1" t="str">
        <f t="shared" si="35"/>
        <v/>
      </c>
      <c r="Q268" s="1" t="str">
        <f t="shared" si="36"/>
        <v/>
      </c>
      <c r="R268" s="1" t="str">
        <f t="shared" si="37"/>
        <v/>
      </c>
      <c r="T268" s="1" t="str">
        <f t="shared" si="38"/>
        <v/>
      </c>
      <c r="U268" s="1" t="str">
        <f t="shared" si="39"/>
        <v/>
      </c>
      <c r="W268" s="8" t="str">
        <f t="shared" si="40"/>
        <v/>
      </c>
      <c r="X268" s="8" t="str">
        <f t="shared" si="41"/>
        <v/>
      </c>
    </row>
    <row r="269" spans="1:24">
      <c r="A269" s="4" t="s">
        <v>112</v>
      </c>
      <c r="B269" s="4">
        <v>1</v>
      </c>
      <c r="C269" s="1" cm="1">
        <f t="array" ref="C269">_xll.H($A269,25)/$B269</f>
        <v>-2874.4079999999999</v>
      </c>
      <c r="D269" s="1" cm="1">
        <f t="array" ref="D269">_xll.S($A269,25)/$B269</f>
        <v>398.70169531250002</v>
      </c>
      <c r="E269" s="1" cm="1">
        <f t="array" ref="E269">_xll.CP($A269,25)/$B269</f>
        <v>343.0921549895105</v>
      </c>
      <c r="F269" s="8" t="e" cm="1">
        <f t="array" ref="F269">IF(_xll.DE(A269)&gt;0,_xll.MW(A269)/(602.2*_xll.DE(A269)),"")/$B269</f>
        <v>#VALUE!</v>
      </c>
      <c r="H269" s="4" t="s">
        <v>2301</v>
      </c>
      <c r="I269" s="1" t="e" cm="1">
        <f t="array" ref="I269">_xll.H($H269,25)/$B269</f>
        <v>#VALUE!</v>
      </c>
      <c r="J269" s="1" t="e" cm="1">
        <f t="array" ref="J269">_xll.S($H269,25)/$B269</f>
        <v>#VALUE!</v>
      </c>
      <c r="K269" s="1" t="e" cm="1">
        <f t="array" ref="K269">_xll.CP($H269,25)/$B269</f>
        <v>#VALUE!</v>
      </c>
      <c r="L269" s="8" t="e" cm="1">
        <f t="array" ref="L269">IF(_xll.DE(H269)&gt;0,_xll.MW(H269)/(602.2*_xll.DE(H269)),"")/$B269</f>
        <v>#VALUE!</v>
      </c>
      <c r="N269" s="1" t="str">
        <f t="shared" si="34"/>
        <v/>
      </c>
      <c r="O269" s="1" t="str">
        <f t="shared" si="35"/>
        <v/>
      </c>
      <c r="Q269" s="1" t="str">
        <f t="shared" si="36"/>
        <v/>
      </c>
      <c r="R269" s="1" t="str">
        <f t="shared" si="37"/>
        <v/>
      </c>
      <c r="T269" s="1" t="str">
        <f t="shared" si="38"/>
        <v/>
      </c>
      <c r="U269" s="1" t="str">
        <f t="shared" si="39"/>
        <v/>
      </c>
      <c r="W269" s="8" t="str">
        <f t="shared" si="40"/>
        <v/>
      </c>
      <c r="X269" s="8" t="str">
        <f t="shared" si="41"/>
        <v/>
      </c>
    </row>
    <row r="270" spans="1:24">
      <c r="A270" s="4" t="s">
        <v>109</v>
      </c>
      <c r="B270" s="4">
        <v>1</v>
      </c>
      <c r="C270" s="1" cm="1">
        <f t="array" ref="C270">_xll.H($A270,25)/$B270</f>
        <v>-2869.9979965820312</v>
      </c>
      <c r="D270" s="1" cm="1">
        <f t="array" ref="D270">_xll.S($A270,25)/$B270</f>
        <v>401.66399999999999</v>
      </c>
      <c r="E270" s="1" cm="1">
        <f t="array" ref="E270">_xll.CP($A270,25)/$B270</f>
        <v>346.01792284300905</v>
      </c>
      <c r="F270" s="8" t="e" cm="1">
        <f t="array" ref="F270">IF(_xll.DE(A270)&gt;0,_xll.MW(A270)/(602.2*_xll.DE(A270)),"")/$B270</f>
        <v>#VALUE!</v>
      </c>
      <c r="H270" s="4" t="s">
        <v>2302</v>
      </c>
      <c r="I270" s="1" t="e" cm="1">
        <f t="array" ref="I270">_xll.H($H270,25)/$B270</f>
        <v>#VALUE!</v>
      </c>
      <c r="J270" s="1" t="e" cm="1">
        <f t="array" ref="J270">_xll.S($H270,25)/$B270</f>
        <v>#VALUE!</v>
      </c>
      <c r="K270" s="1" t="e" cm="1">
        <f t="array" ref="K270">_xll.CP($H270,25)/$B270</f>
        <v>#VALUE!</v>
      </c>
      <c r="L270" s="8" t="e" cm="1">
        <f t="array" ref="L270">IF(_xll.DE(H270)&gt;0,_xll.MW(H270)/(602.2*_xll.DE(H270)),"")/$B270</f>
        <v>#VALUE!</v>
      </c>
      <c r="N270" s="1" t="str">
        <f t="shared" si="34"/>
        <v/>
      </c>
      <c r="O270" s="1" t="str">
        <f t="shared" si="35"/>
        <v/>
      </c>
      <c r="Q270" s="1" t="str">
        <f t="shared" si="36"/>
        <v/>
      </c>
      <c r="R270" s="1" t="str">
        <f t="shared" si="37"/>
        <v/>
      </c>
      <c r="T270" s="1" t="str">
        <f t="shared" si="38"/>
        <v/>
      </c>
      <c r="U270" s="1" t="str">
        <f t="shared" si="39"/>
        <v/>
      </c>
      <c r="W270" s="8" t="str">
        <f t="shared" si="40"/>
        <v/>
      </c>
      <c r="X270" s="8" t="str">
        <f t="shared" si="41"/>
        <v/>
      </c>
    </row>
    <row r="271" spans="1:24">
      <c r="A271" s="4" t="s">
        <v>310</v>
      </c>
      <c r="B271" s="4">
        <v>1</v>
      </c>
      <c r="C271" s="1" cm="1">
        <f t="array" ref="C271">_xll.H($A271,25)/$B271</f>
        <v>-2627.2419794921875</v>
      </c>
      <c r="D271" s="1" cm="1">
        <f t="array" ref="D271">_xll.S($A271,25)/$B271</f>
        <v>434.5499871826172</v>
      </c>
      <c r="E271" s="1" cm="1">
        <f t="array" ref="E271">_xll.CP($A271,25)/$B271</f>
        <v>346.96999176025395</v>
      </c>
      <c r="F271" s="8" t="e" cm="1">
        <f t="array" ref="F271">IF(_xll.DE(A271)&gt;0,_xll.MW(A271)/(602.2*_xll.DE(A271)),"")/$B271</f>
        <v>#VALUE!</v>
      </c>
      <c r="H271" s="4" t="s">
        <v>2303</v>
      </c>
      <c r="I271" s="1" t="e" cm="1">
        <f t="array" ref="I271">_xll.H($H271,25)/$B271</f>
        <v>#VALUE!</v>
      </c>
      <c r="J271" s="1" t="e" cm="1">
        <f t="array" ref="J271">_xll.S($H271,25)/$B271</f>
        <v>#VALUE!</v>
      </c>
      <c r="K271" s="1" t="e" cm="1">
        <f t="array" ref="K271">_xll.CP($H271,25)/$B271</f>
        <v>#VALUE!</v>
      </c>
      <c r="L271" s="8" t="e" cm="1">
        <f t="array" ref="L271">IF(_xll.DE(H271)&gt;0,_xll.MW(H271)/(602.2*_xll.DE(H271)),"")/$B271</f>
        <v>#VALUE!</v>
      </c>
      <c r="N271" s="1" t="str">
        <f t="shared" si="34"/>
        <v/>
      </c>
      <c r="O271" s="1" t="str">
        <f t="shared" si="35"/>
        <v/>
      </c>
      <c r="Q271" s="1" t="str">
        <f t="shared" si="36"/>
        <v/>
      </c>
      <c r="R271" s="1" t="str">
        <f t="shared" si="37"/>
        <v/>
      </c>
      <c r="T271" s="1" t="str">
        <f t="shared" si="38"/>
        <v/>
      </c>
      <c r="U271" s="1" t="str">
        <f t="shared" si="39"/>
        <v/>
      </c>
      <c r="W271" s="8" t="str">
        <f t="shared" si="40"/>
        <v/>
      </c>
      <c r="X271" s="8" t="str">
        <f t="shared" si="41"/>
        <v/>
      </c>
    </row>
    <row r="272" spans="1:24">
      <c r="A272" s="4" t="s">
        <v>171</v>
      </c>
      <c r="B272" s="4">
        <v>1</v>
      </c>
      <c r="C272" s="1" cm="1">
        <f t="array" ref="C272">_xll.H($A272,25)/$B272</f>
        <v>-2878.1739575195315</v>
      </c>
      <c r="D272" s="1" cm="1">
        <f t="array" ref="D272">_xll.S($A272,25)/$B272</f>
        <v>406.18269573974607</v>
      </c>
      <c r="E272" s="1" cm="1">
        <f t="array" ref="E272">_xll.CP($A272,25)/$B272</f>
        <v>347.29811387772509</v>
      </c>
      <c r="F272" s="8" t="e" cm="1">
        <f t="array" ref="F272">IF(_xll.DE(A272)&gt;0,_xll.MW(A272)/(602.2*_xll.DE(A272)),"")/$B272</f>
        <v>#VALUE!</v>
      </c>
      <c r="H272" s="4" t="s">
        <v>2304</v>
      </c>
      <c r="I272" s="1" t="e" cm="1">
        <f t="array" ref="I272">_xll.H($H272,25)/$B272</f>
        <v>#VALUE!</v>
      </c>
      <c r="J272" s="1" t="e" cm="1">
        <f t="array" ref="J272">_xll.S($H272,25)/$B272</f>
        <v>#VALUE!</v>
      </c>
      <c r="K272" s="1" t="e" cm="1">
        <f t="array" ref="K272">_xll.CP($H272,25)/$B272</f>
        <v>#VALUE!</v>
      </c>
      <c r="L272" s="8" t="e" cm="1">
        <f t="array" ref="L272">IF(_xll.DE(H272)&gt;0,_xll.MW(H272)/(602.2*_xll.DE(H272)),"")/$B272</f>
        <v>#VALUE!</v>
      </c>
      <c r="N272" s="1" t="str">
        <f t="shared" si="34"/>
        <v/>
      </c>
      <c r="O272" s="1" t="str">
        <f t="shared" si="35"/>
        <v/>
      </c>
      <c r="Q272" s="1" t="str">
        <f t="shared" si="36"/>
        <v/>
      </c>
      <c r="R272" s="1" t="str">
        <f t="shared" si="37"/>
        <v/>
      </c>
      <c r="T272" s="1" t="str">
        <f t="shared" si="38"/>
        <v/>
      </c>
      <c r="U272" s="1" t="str">
        <f t="shared" si="39"/>
        <v/>
      </c>
      <c r="W272" s="8" t="str">
        <f t="shared" si="40"/>
        <v/>
      </c>
      <c r="X272" s="8" t="str">
        <f t="shared" si="41"/>
        <v/>
      </c>
    </row>
    <row r="273" spans="1:24">
      <c r="A273" s="4" t="s">
        <v>406</v>
      </c>
      <c r="B273" s="4">
        <v>1</v>
      </c>
      <c r="C273" s="1" cm="1">
        <f t="array" ref="C273">_xll.H($A273,25)/$B273</f>
        <v>-3136.2999946289065</v>
      </c>
      <c r="D273" s="1" cm="1">
        <f t="array" ref="D273">_xll.S($A273,25)/$B273</f>
        <v>494.5000113525391</v>
      </c>
      <c r="E273" s="1" cm="1">
        <f t="array" ref="E273">_xll.CP($A273,25)/$B273</f>
        <v>372.47000848388672</v>
      </c>
      <c r="F273" s="8" t="e" cm="1">
        <f t="array" ref="F273">IF(_xll.DE(A273)&gt;0,_xll.MW(A273)/(602.2*_xll.DE(A273)),"")/$B273</f>
        <v>#VALUE!</v>
      </c>
      <c r="H273" s="4" t="s">
        <v>2305</v>
      </c>
      <c r="I273" s="1" t="e" cm="1">
        <f t="array" ref="I273">_xll.H($H273,25)/$B273</f>
        <v>#VALUE!</v>
      </c>
      <c r="J273" s="1" t="e" cm="1">
        <f t="array" ref="J273">_xll.S($H273,25)/$B273</f>
        <v>#VALUE!</v>
      </c>
      <c r="K273" s="1" t="e" cm="1">
        <f t="array" ref="K273">_xll.CP($H273,25)/$B273</f>
        <v>#VALUE!</v>
      </c>
      <c r="L273" s="8" t="e" cm="1">
        <f t="array" ref="L273">IF(_xll.DE(H273)&gt;0,_xll.MW(H273)/(602.2*_xll.DE(H273)),"")/$B273</f>
        <v>#VALUE!</v>
      </c>
      <c r="N273" s="1" t="str">
        <f t="shared" si="34"/>
        <v/>
      </c>
      <c r="O273" s="1" t="str">
        <f t="shared" si="35"/>
        <v/>
      </c>
      <c r="Q273" s="1" t="str">
        <f t="shared" si="36"/>
        <v/>
      </c>
      <c r="R273" s="1" t="str">
        <f t="shared" si="37"/>
        <v/>
      </c>
      <c r="T273" s="1" t="str">
        <f t="shared" si="38"/>
        <v/>
      </c>
      <c r="U273" s="1" t="str">
        <f t="shared" si="39"/>
        <v/>
      </c>
      <c r="W273" s="8" t="str">
        <f t="shared" si="40"/>
        <v/>
      </c>
      <c r="X273" s="8" t="str">
        <f t="shared" si="41"/>
        <v/>
      </c>
    </row>
    <row r="274" spans="1:24">
      <c r="A274" s="4" t="s">
        <v>30</v>
      </c>
      <c r="B274" s="4">
        <v>1</v>
      </c>
      <c r="C274" s="1" cm="1">
        <f t="array" ref="C274">_xll.H($A274,25)/$B274</f>
        <v>-3104.9999257812501</v>
      </c>
      <c r="D274" s="1" cm="1">
        <f t="array" ref="D274">_xll.S($A274,25)/$B274</f>
        <v>522.09997650146488</v>
      </c>
      <c r="E274" s="1" cm="1">
        <f t="array" ref="E274">_xll.CP($A274,25)/$B274</f>
        <v>374.10001025390625</v>
      </c>
      <c r="F274" s="8" t="e" cm="1">
        <f t="array" ref="F274">IF(_xll.DE(A274)&gt;0,_xll.MW(A274)/(602.2*_xll.DE(A274)),"")/$B274</f>
        <v>#VALUE!</v>
      </c>
      <c r="H274" s="4" t="s">
        <v>2306</v>
      </c>
      <c r="I274" s="1" t="e" cm="1">
        <f t="array" ref="I274">_xll.H($H274,25)/$B274</f>
        <v>#VALUE!</v>
      </c>
      <c r="J274" s="1" t="e" cm="1">
        <f t="array" ref="J274">_xll.S($H274,25)/$B274</f>
        <v>#VALUE!</v>
      </c>
      <c r="K274" s="1" t="e" cm="1">
        <f t="array" ref="K274">_xll.CP($H274,25)/$B274</f>
        <v>#VALUE!</v>
      </c>
      <c r="L274" s="8" t="e" cm="1">
        <f t="array" ref="L274">IF(_xll.DE(H274)&gt;0,_xll.MW(H274)/(602.2*_xll.DE(H274)),"")/$B274</f>
        <v>#VALUE!</v>
      </c>
      <c r="N274" s="1" t="str">
        <f t="shared" si="34"/>
        <v/>
      </c>
      <c r="O274" s="1" t="str">
        <f t="shared" si="35"/>
        <v/>
      </c>
      <c r="Q274" s="1" t="str">
        <f t="shared" si="36"/>
        <v/>
      </c>
      <c r="R274" s="1" t="str">
        <f t="shared" si="37"/>
        <v/>
      </c>
      <c r="T274" s="1" t="str">
        <f t="shared" si="38"/>
        <v/>
      </c>
      <c r="U274" s="1" t="str">
        <f t="shared" si="39"/>
        <v/>
      </c>
      <c r="W274" s="8" t="str">
        <f t="shared" si="40"/>
        <v/>
      </c>
      <c r="X274" s="8" t="str">
        <f t="shared" si="41"/>
        <v/>
      </c>
    </row>
    <row r="275" spans="1:24">
      <c r="A275" s="4" t="s">
        <v>173</v>
      </c>
      <c r="B275" s="4">
        <v>1</v>
      </c>
      <c r="C275" s="1" cm="1">
        <f t="array" ref="C275">_xll.H($A275,25)/$B275</f>
        <v>-3164.999875</v>
      </c>
      <c r="D275" s="1" cm="1">
        <f t="array" ref="D275">_xll.S($A275,25)/$B275</f>
        <v>462.80060595703128</v>
      </c>
      <c r="E275" s="1" cm="1">
        <f t="array" ref="E275">_xll.CP($A275,25)/$B275</f>
        <v>430.99799871826173</v>
      </c>
      <c r="F275" s="8" t="e" cm="1">
        <f t="array" ref="F275">IF(_xll.DE(A275)&gt;0,_xll.MW(A275)/(602.2*_xll.DE(A275)),"")/$B275</f>
        <v>#VALUE!</v>
      </c>
      <c r="H275" s="4" t="s">
        <v>2307</v>
      </c>
      <c r="I275" s="1" t="e" cm="1">
        <f t="array" ref="I275">_xll.H($H275,25)/$B275</f>
        <v>#VALUE!</v>
      </c>
      <c r="J275" s="1" t="e" cm="1">
        <f t="array" ref="J275">_xll.S($H275,25)/$B275</f>
        <v>#VALUE!</v>
      </c>
      <c r="K275" s="1" t="e" cm="1">
        <f t="array" ref="K275">_xll.CP($H275,25)/$B275</f>
        <v>#VALUE!</v>
      </c>
      <c r="L275" s="8" t="e" cm="1">
        <f t="array" ref="L275">IF(_xll.DE(H275)&gt;0,_xll.MW(H275)/(602.2*_xll.DE(H275)),"")/$B275</f>
        <v>#VALUE!</v>
      </c>
      <c r="N275" s="1" t="str">
        <f t="shared" si="34"/>
        <v/>
      </c>
      <c r="O275" s="1" t="str">
        <f t="shared" si="35"/>
        <v/>
      </c>
      <c r="Q275" s="1" t="str">
        <f t="shared" si="36"/>
        <v/>
      </c>
      <c r="R275" s="1" t="str">
        <f t="shared" si="37"/>
        <v/>
      </c>
      <c r="T275" s="1" t="str">
        <f t="shared" si="38"/>
        <v/>
      </c>
      <c r="U275" s="1" t="str">
        <f t="shared" si="39"/>
        <v/>
      </c>
      <c r="W275" s="8" t="str">
        <f t="shared" si="40"/>
        <v/>
      </c>
      <c r="X275" s="8" t="str">
        <f t="shared" si="41"/>
        <v/>
      </c>
    </row>
    <row r="276" spans="1:24">
      <c r="A276" s="4" t="s">
        <v>218</v>
      </c>
      <c r="B276" s="4">
        <v>1</v>
      </c>
      <c r="C276" s="1" cm="1">
        <f t="array" ref="C276">_xll.H($A276,25)/$B276</f>
        <v>-5854.3996894531256</v>
      </c>
      <c r="D276" s="1" cm="1">
        <f t="array" ref="D276">_xll.S($A276,25)/$B276</f>
        <v>464.99998950195317</v>
      </c>
      <c r="E276" s="1" cm="1">
        <f t="array" ref="E276">_xll.CP($A276,25)/$B276</f>
        <v>0</v>
      </c>
      <c r="F276" s="8" t="e" cm="1">
        <f t="array" ref="F276">IF(_xll.DE(A276)&gt;0,_xll.MW(A276)/(602.2*_xll.DE(A276)),"")/$B276</f>
        <v>#VALUE!</v>
      </c>
      <c r="H276" s="4" t="s">
        <v>2308</v>
      </c>
      <c r="I276" s="1" t="e" cm="1">
        <f t="array" ref="I276">_xll.H($H276,25)/$B276</f>
        <v>#VALUE!</v>
      </c>
      <c r="J276" s="1" t="e" cm="1">
        <f t="array" ref="J276">_xll.S($H276,25)/$B276</f>
        <v>#VALUE!</v>
      </c>
      <c r="K276" s="1" t="e" cm="1">
        <f t="array" ref="K276">_xll.CP($H276,25)/$B276</f>
        <v>#VALUE!</v>
      </c>
      <c r="L276" s="8" t="e" cm="1">
        <f t="array" ref="L276">IF(_xll.DE(H276)&gt;0,_xll.MW(H276)/(602.2*_xll.DE(H276)),"")/$B276</f>
        <v>#VALUE!</v>
      </c>
      <c r="N276" s="1" t="str">
        <f t="shared" si="34"/>
        <v/>
      </c>
      <c r="O276" s="1" t="str">
        <f t="shared" si="35"/>
        <v/>
      </c>
      <c r="Q276" s="1" t="str">
        <f t="shared" si="36"/>
        <v/>
      </c>
      <c r="R276" s="1" t="str">
        <f t="shared" si="37"/>
        <v/>
      </c>
      <c r="T276" s="1" t="str">
        <f t="shared" si="38"/>
        <v/>
      </c>
      <c r="U276" s="1" t="str">
        <f t="shared" si="39"/>
        <v/>
      </c>
      <c r="W276" s="8" t="str">
        <f t="shared" si="40"/>
        <v/>
      </c>
      <c r="X276" s="8" t="str">
        <f t="shared" si="41"/>
        <v/>
      </c>
    </row>
    <row r="277" spans="1:24">
      <c r="A277" s="4" t="s">
        <v>100</v>
      </c>
      <c r="B277" s="4">
        <v>1</v>
      </c>
      <c r="C277" s="1" cm="1">
        <f t="array" ref="C277">_xll.H($A277,25)/$B277</f>
        <v>-3183.9999951171876</v>
      </c>
      <c r="D277" s="1" cm="1">
        <f t="array" ref="D277">_xll.S($A277,25)/$B277</f>
        <v>419.65521276855469</v>
      </c>
      <c r="E277" s="1" cm="1">
        <f t="array" ref="E277">_xll.CP($A277,25)/$B277</f>
        <v>0</v>
      </c>
      <c r="F277" s="8" t="e" cm="1">
        <f t="array" ref="F277">IF(_xll.DE(A277)&gt;0,_xll.MW(A277)/(602.2*_xll.DE(A277)),"")/$B277</f>
        <v>#VALUE!</v>
      </c>
      <c r="H277" s="4" t="s">
        <v>2309</v>
      </c>
      <c r="I277" s="1" t="e" cm="1">
        <f t="array" ref="I277">_xll.H($H277,25)/$B277</f>
        <v>#VALUE!</v>
      </c>
      <c r="J277" s="1" t="e" cm="1">
        <f t="array" ref="J277">_xll.S($H277,25)/$B277</f>
        <v>#VALUE!</v>
      </c>
      <c r="K277" s="1" t="e" cm="1">
        <f t="array" ref="K277">_xll.CP($H277,25)/$B277</f>
        <v>#VALUE!</v>
      </c>
      <c r="L277" s="8" t="e" cm="1">
        <f t="array" ref="L277">IF(_xll.DE(H277)&gt;0,_xll.MW(H277)/(602.2*_xll.DE(H277)),"")/$B277</f>
        <v>#VALUE!</v>
      </c>
      <c r="N277" s="1" t="str">
        <f t="shared" si="34"/>
        <v/>
      </c>
      <c r="O277" s="1" t="str">
        <f t="shared" si="35"/>
        <v/>
      </c>
      <c r="Q277" s="1" t="str">
        <f t="shared" si="36"/>
        <v/>
      </c>
      <c r="R277" s="1" t="str">
        <f t="shared" si="37"/>
        <v/>
      </c>
      <c r="T277" s="1" t="str">
        <f t="shared" si="38"/>
        <v/>
      </c>
      <c r="U277" s="1" t="str">
        <f t="shared" si="39"/>
        <v/>
      </c>
      <c r="W277" s="8" t="str">
        <f t="shared" si="40"/>
        <v/>
      </c>
      <c r="X277" s="8" t="str">
        <f t="shared" si="41"/>
        <v/>
      </c>
    </row>
    <row r="278" spans="1:24">
      <c r="A278" s="4" t="s">
        <v>354</v>
      </c>
      <c r="B278" s="4">
        <v>1</v>
      </c>
      <c r="C278" s="1" cm="1">
        <f t="array" ref="C278">_xll.H($A278,25)/$B278</f>
        <v>-3173.3969873046876</v>
      </c>
      <c r="D278" s="1" cm="1">
        <f t="array" ref="D278">_xll.S($A278,25)/$B278</f>
        <v>422.584</v>
      </c>
      <c r="E278" s="1" cm="1">
        <f t="array" ref="E278">_xll.CP($A278,25)/$B278</f>
        <v>0</v>
      </c>
      <c r="F278" s="8" t="e" cm="1">
        <f t="array" ref="F278">IF(_xll.DE(A278)&gt;0,_xll.MW(A278)/(602.2*_xll.DE(A278)),"")/$B278</f>
        <v>#VALUE!</v>
      </c>
      <c r="H278" s="4" t="s">
        <v>2310</v>
      </c>
      <c r="I278" s="1" t="e" cm="1">
        <f t="array" ref="I278">_xll.H($H278,25)/$B278</f>
        <v>#VALUE!</v>
      </c>
      <c r="J278" s="1" t="e" cm="1">
        <f t="array" ref="J278">_xll.S($H278,25)/$B278</f>
        <v>#VALUE!</v>
      </c>
      <c r="K278" s="1" t="e" cm="1">
        <f t="array" ref="K278">_xll.CP($H278,25)/$B278</f>
        <v>#VALUE!</v>
      </c>
      <c r="L278" s="8" t="e" cm="1">
        <f t="array" ref="L278">IF(_xll.DE(H278)&gt;0,_xll.MW(H278)/(602.2*_xll.DE(H278)),"")/$B278</f>
        <v>#VALUE!</v>
      </c>
      <c r="N278" s="1" t="str">
        <f t="shared" si="34"/>
        <v/>
      </c>
      <c r="O278" s="1" t="str">
        <f t="shared" si="35"/>
        <v/>
      </c>
      <c r="Q278" s="1" t="str">
        <f t="shared" si="36"/>
        <v/>
      </c>
      <c r="R278" s="1" t="str">
        <f t="shared" si="37"/>
        <v/>
      </c>
      <c r="T278" s="1" t="str">
        <f t="shared" si="38"/>
        <v/>
      </c>
      <c r="U278" s="1" t="str">
        <f t="shared" si="39"/>
        <v/>
      </c>
      <c r="W278" s="8" t="str">
        <f t="shared" si="40"/>
        <v/>
      </c>
      <c r="X278" s="8" t="str">
        <f t="shared" si="41"/>
        <v/>
      </c>
    </row>
    <row r="279" spans="1:24">
      <c r="A279" s="4" t="s">
        <v>422</v>
      </c>
      <c r="B279" s="4">
        <v>1</v>
      </c>
      <c r="C279" s="1" cm="1">
        <f t="array" ref="C279">_xll.H($A279,25)/$B279</f>
        <v>-2892.8182128906251</v>
      </c>
      <c r="D279" s="1" cm="1">
        <f t="array" ref="D279">_xll.S($A279,25)/$B279</f>
        <v>376.56</v>
      </c>
      <c r="E279" s="1" cm="1">
        <f t="array" ref="E279">_xll.CP($A279,25)/$B279</f>
        <v>0</v>
      </c>
      <c r="F279" s="8" t="e" cm="1">
        <f t="array" ref="F279">IF(_xll.DE(A279)&gt;0,_xll.MW(A279)/(602.2*_xll.DE(A279)),"")/$B279</f>
        <v>#VALUE!</v>
      </c>
      <c r="H279" s="4" t="s">
        <v>2311</v>
      </c>
      <c r="I279" s="1" t="e" cm="1">
        <f t="array" ref="I279">_xll.H($H279,25)/$B279</f>
        <v>#VALUE!</v>
      </c>
      <c r="J279" s="1" t="e" cm="1">
        <f t="array" ref="J279">_xll.S($H279,25)/$B279</f>
        <v>#VALUE!</v>
      </c>
      <c r="K279" s="1" t="e" cm="1">
        <f t="array" ref="K279">_xll.CP($H279,25)/$B279</f>
        <v>#VALUE!</v>
      </c>
      <c r="L279" s="8" t="e" cm="1">
        <f t="array" ref="L279">IF(_xll.DE(H279)&gt;0,_xll.MW(H279)/(602.2*_xll.DE(H279)),"")/$B279</f>
        <v>#VALUE!</v>
      </c>
      <c r="N279" s="1" t="str">
        <f t="shared" si="34"/>
        <v/>
      </c>
      <c r="O279" s="1" t="str">
        <f t="shared" si="35"/>
        <v/>
      </c>
      <c r="Q279" s="1" t="str">
        <f t="shared" si="36"/>
        <v/>
      </c>
      <c r="R279" s="1" t="str">
        <f t="shared" si="37"/>
        <v/>
      </c>
      <c r="T279" s="1" t="str">
        <f t="shared" si="38"/>
        <v/>
      </c>
      <c r="U279" s="1" t="str">
        <f t="shared" si="39"/>
        <v/>
      </c>
      <c r="W279" s="8" t="str">
        <f t="shared" si="40"/>
        <v/>
      </c>
      <c r="X279" s="8" t="str">
        <f t="shared" si="41"/>
        <v/>
      </c>
    </row>
    <row r="280" spans="1:24">
      <c r="A280" s="4" t="s">
        <v>98</v>
      </c>
      <c r="B280" s="4">
        <v>1</v>
      </c>
      <c r="C280" s="1" cm="1">
        <f t="array" ref="C280">_xll.H($A280,25)/$B280</f>
        <v>-2877.7548935546874</v>
      </c>
      <c r="D280" s="1" cm="1">
        <f t="array" ref="D280">_xll.S($A280,25)/$B280</f>
        <v>380.32560638427736</v>
      </c>
      <c r="E280" s="1" cm="1">
        <f t="array" ref="E280">_xll.CP($A280,25)/$B280</f>
        <v>0</v>
      </c>
      <c r="F280" s="8" t="e" cm="1">
        <f t="array" ref="F280">IF(_xll.DE(A280)&gt;0,_xll.MW(A280)/(602.2*_xll.DE(A280)),"")/$B280</f>
        <v>#VALUE!</v>
      </c>
      <c r="H280" s="4" t="s">
        <v>2312</v>
      </c>
      <c r="I280" s="1" t="e" cm="1">
        <f t="array" ref="I280">_xll.H($H280,25)/$B280</f>
        <v>#VALUE!</v>
      </c>
      <c r="J280" s="1" t="e" cm="1">
        <f t="array" ref="J280">_xll.S($H280,25)/$B280</f>
        <v>#VALUE!</v>
      </c>
      <c r="K280" s="1" t="e" cm="1">
        <f t="array" ref="K280">_xll.CP($H280,25)/$B280</f>
        <v>#VALUE!</v>
      </c>
      <c r="L280" s="8" t="e" cm="1">
        <f t="array" ref="L280">IF(_xll.DE(H280)&gt;0,_xll.MW(H280)/(602.2*_xll.DE(H280)),"")/$B280</f>
        <v>#VALUE!</v>
      </c>
      <c r="N280" s="1" t="str">
        <f t="shared" si="34"/>
        <v/>
      </c>
      <c r="O280" s="1" t="str">
        <f t="shared" si="35"/>
        <v/>
      </c>
      <c r="Q280" s="1" t="str">
        <f t="shared" si="36"/>
        <v/>
      </c>
      <c r="R280" s="1" t="str">
        <f t="shared" si="37"/>
        <v/>
      </c>
      <c r="T280" s="1" t="str">
        <f t="shared" si="38"/>
        <v/>
      </c>
      <c r="U280" s="1" t="str">
        <f t="shared" si="39"/>
        <v/>
      </c>
      <c r="W280" s="8" t="str">
        <f t="shared" si="40"/>
        <v/>
      </c>
      <c r="X280" s="8" t="str">
        <f t="shared" si="41"/>
        <v/>
      </c>
    </row>
    <row r="281" spans="1:24">
      <c r="A281" s="4" t="s">
        <v>141</v>
      </c>
      <c r="B281" s="4">
        <v>1</v>
      </c>
      <c r="C281" s="1" cm="1">
        <f t="array" ref="C281">_xll.H($A281,25)/$B281</f>
        <v>-2871.0000727539064</v>
      </c>
      <c r="D281" s="1" cm="1">
        <f t="array" ref="D281">_xll.S($A281,25)/$B281</f>
        <v>404.00000708007815</v>
      </c>
      <c r="E281" s="1" cm="1">
        <f t="array" ref="E281">_xll.CP($A281,25)/$B281</f>
        <v>0</v>
      </c>
      <c r="F281" s="8" t="e" cm="1">
        <f t="array" ref="F281">IF(_xll.DE(A281)&gt;0,_xll.MW(A281)/(602.2*_xll.DE(A281)),"")/$B281</f>
        <v>#VALUE!</v>
      </c>
      <c r="H281" s="4" t="s">
        <v>2313</v>
      </c>
      <c r="I281" s="1" t="e" cm="1">
        <f t="array" ref="I281">_xll.H($H281,25)/$B281</f>
        <v>#VALUE!</v>
      </c>
      <c r="J281" s="1" t="e" cm="1">
        <f t="array" ref="J281">_xll.S($H281,25)/$B281</f>
        <v>#VALUE!</v>
      </c>
      <c r="K281" s="1" t="e" cm="1">
        <f t="array" ref="K281">_xll.CP($H281,25)/$B281</f>
        <v>#VALUE!</v>
      </c>
      <c r="L281" s="8" t="e" cm="1">
        <f t="array" ref="L281">IF(_xll.DE(H281)&gt;0,_xll.MW(H281)/(602.2*_xll.DE(H281)),"")/$B281</f>
        <v>#VALUE!</v>
      </c>
      <c r="N281" s="1" t="str">
        <f t="shared" si="34"/>
        <v/>
      </c>
      <c r="O281" s="1" t="str">
        <f t="shared" si="35"/>
        <v/>
      </c>
      <c r="Q281" s="1" t="str">
        <f t="shared" si="36"/>
        <v/>
      </c>
      <c r="R281" s="1" t="str">
        <f t="shared" si="37"/>
        <v/>
      </c>
      <c r="T281" s="1" t="str">
        <f t="shared" si="38"/>
        <v/>
      </c>
      <c r="U281" s="1" t="str">
        <f t="shared" si="39"/>
        <v/>
      </c>
      <c r="W281" s="8" t="str">
        <f t="shared" si="40"/>
        <v/>
      </c>
      <c r="X281" s="8" t="str">
        <f t="shared" si="41"/>
        <v/>
      </c>
    </row>
    <row r="282" spans="1:24">
      <c r="A282" s="1" t="s">
        <v>400</v>
      </c>
      <c r="B282" s="4">
        <v>1</v>
      </c>
      <c r="C282" s="1" cm="1">
        <f t="array" ref="C282">_xll.H($A282,25)/$B282</f>
        <v>-2773.6000053710941</v>
      </c>
      <c r="D282" s="1" cm="1">
        <f t="array" ref="D282">_xll.S($A282,25)/$B282</f>
        <v>420.10000537109374</v>
      </c>
      <c r="E282" s="1" cm="1">
        <f t="array" ref="E282">_xll.CP($A282,25)/$B282</f>
        <v>0</v>
      </c>
      <c r="F282" s="8" t="e" cm="1">
        <f t="array" ref="F282">IF(_xll.DE(A282)&gt;0,_xll.MW(A282)/(602.2*_xll.DE(A282)),"")/$B282</f>
        <v>#VALUE!</v>
      </c>
      <c r="H282" s="1" t="s">
        <v>2314</v>
      </c>
      <c r="I282" s="1" t="e" cm="1">
        <f t="array" ref="I282">_xll.H($H282,25)/$B282</f>
        <v>#VALUE!</v>
      </c>
      <c r="J282" s="1" t="e" cm="1">
        <f t="array" ref="J282">_xll.S($H282,25)/$B282</f>
        <v>#VALUE!</v>
      </c>
      <c r="K282" s="1" t="e" cm="1">
        <f t="array" ref="K282">_xll.CP($H282,25)/$B282</f>
        <v>#VALUE!</v>
      </c>
      <c r="L282" s="8" t="e" cm="1">
        <f t="array" ref="L282">IF(_xll.DE(H282)&gt;0,_xll.MW(H282)/(602.2*_xll.DE(H282)),"")/$B282</f>
        <v>#VALUE!</v>
      </c>
      <c r="N282" s="1" t="str">
        <f t="shared" si="34"/>
        <v/>
      </c>
      <c r="O282" s="1" t="str">
        <f t="shared" si="35"/>
        <v/>
      </c>
      <c r="Q282" s="1" t="str">
        <f t="shared" si="36"/>
        <v/>
      </c>
      <c r="R282" s="1" t="str">
        <f t="shared" si="37"/>
        <v/>
      </c>
      <c r="T282" s="1" t="str">
        <f t="shared" si="38"/>
        <v/>
      </c>
      <c r="U282" s="1" t="str">
        <f t="shared" si="39"/>
        <v/>
      </c>
      <c r="W282" s="8" t="str">
        <f t="shared" si="40"/>
        <v/>
      </c>
      <c r="X282" s="8" t="str">
        <f t="shared" si="41"/>
        <v/>
      </c>
    </row>
    <row r="283" spans="1:24">
      <c r="A283" s="4" t="s">
        <v>394</v>
      </c>
      <c r="B283" s="4">
        <v>1</v>
      </c>
      <c r="C283" s="1" cm="1">
        <f t="array" ref="C283">_xll.H($A283,25)/$B283</f>
        <v>-2716.2528510742191</v>
      </c>
      <c r="D283" s="1" cm="1">
        <f t="array" ref="D283">_xll.S($A283,25)/$B283</f>
        <v>1573.3719531250003</v>
      </c>
      <c r="E283" s="1" cm="1">
        <f t="array" ref="E283">_xll.CP($A283,25)/$B283</f>
        <v>0</v>
      </c>
      <c r="F283" s="8" t="e" cm="1">
        <f t="array" ref="F283">IF(_xll.DE(A283)&gt;0,_xll.MW(A283)/(602.2*_xll.DE(A283)),"")/$B283</f>
        <v>#VALUE!</v>
      </c>
      <c r="H283" s="4" t="s">
        <v>2315</v>
      </c>
      <c r="I283" s="1" t="e" cm="1">
        <f t="array" ref="I283">_xll.H($H283,25)/$B283</f>
        <v>#VALUE!</v>
      </c>
      <c r="J283" s="1" t="e" cm="1">
        <f t="array" ref="J283">_xll.S($H283,25)/$B283</f>
        <v>#VALUE!</v>
      </c>
      <c r="K283" s="1" t="e" cm="1">
        <f t="array" ref="K283">_xll.CP($H283,25)/$B283</f>
        <v>#VALUE!</v>
      </c>
      <c r="L283" s="8" t="e" cm="1">
        <f t="array" ref="L283">IF(_xll.DE(H283)&gt;0,_xll.MW(H283)/(602.2*_xll.DE(H283)),"")/$B283</f>
        <v>#VALUE!</v>
      </c>
      <c r="N283" s="1" t="str">
        <f t="shared" si="34"/>
        <v/>
      </c>
      <c r="O283" s="1" t="str">
        <f t="shared" si="35"/>
        <v/>
      </c>
      <c r="Q283" s="1" t="str">
        <f t="shared" si="36"/>
        <v/>
      </c>
      <c r="R283" s="1" t="str">
        <f t="shared" si="37"/>
        <v/>
      </c>
      <c r="T283" s="1" t="str">
        <f t="shared" si="38"/>
        <v/>
      </c>
      <c r="U283" s="1" t="str">
        <f t="shared" si="39"/>
        <v/>
      </c>
      <c r="W283" s="8" t="str">
        <f t="shared" si="40"/>
        <v/>
      </c>
      <c r="X283" s="8" t="str">
        <f t="shared" si="41"/>
        <v/>
      </c>
    </row>
    <row r="284" spans="1:24">
      <c r="A284" s="4" t="s">
        <v>296</v>
      </c>
      <c r="B284" s="4">
        <v>1</v>
      </c>
      <c r="C284" s="1" cm="1">
        <f t="array" ref="C284">_xll.H($A284,25)/$B284</f>
        <v>-2646.4640170898438</v>
      </c>
      <c r="D284" s="1" cm="1">
        <f t="array" ref="D284">_xll.S($A284,25)/$B284</f>
        <v>330.87909106445312</v>
      </c>
      <c r="E284" s="1" cm="1">
        <f t="array" ref="E284">_xll.CP($A284,25)/$B284</f>
        <v>0</v>
      </c>
      <c r="F284" s="8" t="e" cm="1">
        <f t="array" ref="F284">IF(_xll.DE(A284)&gt;0,_xll.MW(A284)/(602.2*_xll.DE(A284)),"")/$B284</f>
        <v>#VALUE!</v>
      </c>
      <c r="H284" s="4" t="s">
        <v>2316</v>
      </c>
      <c r="I284" s="1" t="e" cm="1">
        <f t="array" ref="I284">_xll.H($H284,25)/$B284</f>
        <v>#VALUE!</v>
      </c>
      <c r="J284" s="1" t="e" cm="1">
        <f t="array" ref="J284">_xll.S($H284,25)/$B284</f>
        <v>#VALUE!</v>
      </c>
      <c r="K284" s="1" t="e" cm="1">
        <f t="array" ref="K284">_xll.CP($H284,25)/$B284</f>
        <v>#VALUE!</v>
      </c>
      <c r="L284" s="8" t="e" cm="1">
        <f t="array" ref="L284">IF(_xll.DE(H284)&gt;0,_xll.MW(H284)/(602.2*_xll.DE(H284)),"")/$B284</f>
        <v>#VALUE!</v>
      </c>
      <c r="N284" s="1" t="str">
        <f t="shared" si="34"/>
        <v/>
      </c>
      <c r="O284" s="1" t="str">
        <f t="shared" si="35"/>
        <v/>
      </c>
      <c r="Q284" s="1" t="str">
        <f t="shared" si="36"/>
        <v/>
      </c>
      <c r="R284" s="1" t="str">
        <f t="shared" si="37"/>
        <v/>
      </c>
      <c r="T284" s="1" t="str">
        <f t="shared" si="38"/>
        <v/>
      </c>
      <c r="U284" s="1" t="str">
        <f t="shared" si="39"/>
        <v/>
      </c>
      <c r="W284" s="8" t="str">
        <f t="shared" si="40"/>
        <v/>
      </c>
      <c r="X284" s="8" t="str">
        <f t="shared" si="41"/>
        <v/>
      </c>
    </row>
    <row r="285" spans="1:24">
      <c r="A285" s="1" t="s">
        <v>278</v>
      </c>
      <c r="B285" s="4">
        <v>1</v>
      </c>
      <c r="C285" s="1" cm="1">
        <f t="array" ref="C285">_xll.H($A285,25)/$B285</f>
        <v>-2424.6001645507813</v>
      </c>
      <c r="D285" s="1" cm="1">
        <f t="array" ref="D285">_xll.S($A285,25)/$B285</f>
        <v>425.89999365234377</v>
      </c>
      <c r="E285" s="1" cm="1">
        <f t="array" ref="E285">_xll.CP($A285,25)/$B285</f>
        <v>0</v>
      </c>
      <c r="F285" s="8" t="e" cm="1">
        <f t="array" ref="F285">IF(_xll.DE(A285)&gt;0,_xll.MW(A285)/(602.2*_xll.DE(A285)),"")/$B285</f>
        <v>#VALUE!</v>
      </c>
      <c r="H285" s="1" t="s">
        <v>2317</v>
      </c>
      <c r="I285" s="1" t="e" cm="1">
        <f t="array" ref="I285">_xll.H($H285,25)/$B285</f>
        <v>#VALUE!</v>
      </c>
      <c r="J285" s="1" t="e" cm="1">
        <f t="array" ref="J285">_xll.S($H285,25)/$B285</f>
        <v>#VALUE!</v>
      </c>
      <c r="K285" s="1" t="e" cm="1">
        <f t="array" ref="K285">_xll.CP($H285,25)/$B285</f>
        <v>#VALUE!</v>
      </c>
      <c r="L285" s="8" t="e" cm="1">
        <f t="array" ref="L285">IF(_xll.DE(H285)&gt;0,_xll.MW(H285)/(602.2*_xll.DE(H285)),"")/$B285</f>
        <v>#VALUE!</v>
      </c>
      <c r="N285" s="1" t="str">
        <f t="shared" si="34"/>
        <v/>
      </c>
      <c r="O285" s="1" t="str">
        <f t="shared" si="35"/>
        <v/>
      </c>
      <c r="Q285" s="1" t="str">
        <f t="shared" si="36"/>
        <v/>
      </c>
      <c r="R285" s="1" t="str">
        <f t="shared" si="37"/>
        <v/>
      </c>
      <c r="T285" s="1" t="str">
        <f t="shared" si="38"/>
        <v/>
      </c>
      <c r="U285" s="1" t="str">
        <f t="shared" si="39"/>
        <v/>
      </c>
      <c r="W285" s="8" t="str">
        <f t="shared" si="40"/>
        <v/>
      </c>
      <c r="X285" s="8" t="str">
        <f t="shared" si="41"/>
        <v/>
      </c>
    </row>
    <row r="286" spans="1:24">
      <c r="A286" s="4" t="s">
        <v>321</v>
      </c>
      <c r="B286" s="4">
        <v>1</v>
      </c>
      <c r="C286" s="1" cm="1">
        <f t="array" ref="C286">_xll.H($A286,25)/$B286</f>
        <v>-2393.248</v>
      </c>
      <c r="D286" s="1" cm="1">
        <f t="array" ref="D286">_xll.S($A286,25)/$B286</f>
        <v>376.56</v>
      </c>
      <c r="E286" s="1" cm="1">
        <f t="array" ref="E286">_xll.CP($A286,25)/$B286</f>
        <v>0</v>
      </c>
      <c r="F286" s="8" t="e" cm="1">
        <f t="array" ref="F286">IF(_xll.DE(A286)&gt;0,_xll.MW(A286)/(602.2*_xll.DE(A286)),"")/$B286</f>
        <v>#VALUE!</v>
      </c>
      <c r="H286" s="4" t="s">
        <v>2318</v>
      </c>
      <c r="I286" s="1" t="e" cm="1">
        <f t="array" ref="I286">_xll.H($H286,25)/$B286</f>
        <v>#VALUE!</v>
      </c>
      <c r="J286" s="1" t="e" cm="1">
        <f t="array" ref="J286">_xll.S($H286,25)/$B286</f>
        <v>#VALUE!</v>
      </c>
      <c r="K286" s="1" t="e" cm="1">
        <f t="array" ref="K286">_xll.CP($H286,25)/$B286</f>
        <v>#VALUE!</v>
      </c>
      <c r="L286" s="8" t="e" cm="1">
        <f t="array" ref="L286">IF(_xll.DE(H286)&gt;0,_xll.MW(H286)/(602.2*_xll.DE(H286)),"")/$B286</f>
        <v>#VALUE!</v>
      </c>
      <c r="N286" s="1" t="str">
        <f t="shared" si="34"/>
        <v/>
      </c>
      <c r="O286" s="1" t="str">
        <f t="shared" si="35"/>
        <v/>
      </c>
      <c r="Q286" s="1" t="str">
        <f t="shared" si="36"/>
        <v/>
      </c>
      <c r="R286" s="1" t="str">
        <f t="shared" si="37"/>
        <v/>
      </c>
      <c r="T286" s="1" t="str">
        <f t="shared" si="38"/>
        <v/>
      </c>
      <c r="U286" s="1" t="str">
        <f t="shared" si="39"/>
        <v/>
      </c>
      <c r="W286" s="8" t="str">
        <f t="shared" si="40"/>
        <v/>
      </c>
      <c r="X286" s="8" t="str">
        <f t="shared" si="41"/>
        <v/>
      </c>
    </row>
    <row r="287" spans="1:24">
      <c r="A287" s="4" t="s">
        <v>64</v>
      </c>
      <c r="B287" s="4">
        <v>1</v>
      </c>
      <c r="C287" s="1" cm="1">
        <f t="array" ref="C287">_xll.H($A287,25)/$B287</f>
        <v>-2294.2000229492187</v>
      </c>
      <c r="D287" s="1" cm="1">
        <f t="array" ref="D287">_xll.S($A287,25)/$B287</f>
        <v>439.99998937988283</v>
      </c>
      <c r="E287" s="1" cm="1">
        <f t="array" ref="E287">_xll.CP($A287,25)/$B287</f>
        <v>0</v>
      </c>
      <c r="F287" s="8" t="e" cm="1">
        <f t="array" ref="F287">IF(_xll.DE(A287)&gt;0,_xll.MW(A287)/(602.2*_xll.DE(A287)),"")/$B287</f>
        <v>#VALUE!</v>
      </c>
      <c r="H287" s="4" t="s">
        <v>2319</v>
      </c>
      <c r="I287" s="1" t="e" cm="1">
        <f t="array" ref="I287">_xll.H($H287,25)/$B287</f>
        <v>#VALUE!</v>
      </c>
      <c r="J287" s="1" t="e" cm="1">
        <f t="array" ref="J287">_xll.S($H287,25)/$B287</f>
        <v>#VALUE!</v>
      </c>
      <c r="K287" s="1" t="e" cm="1">
        <f t="array" ref="K287">_xll.CP($H287,25)/$B287</f>
        <v>#VALUE!</v>
      </c>
      <c r="L287" s="8" t="e" cm="1">
        <f t="array" ref="L287">IF(_xll.DE(H287)&gt;0,_xll.MW(H287)/(602.2*_xll.DE(H287)),"")/$B287</f>
        <v>#VALUE!</v>
      </c>
      <c r="N287" s="1" t="str">
        <f t="shared" si="34"/>
        <v/>
      </c>
      <c r="O287" s="1" t="str">
        <f t="shared" si="35"/>
        <v/>
      </c>
      <c r="Q287" s="1" t="str">
        <f t="shared" si="36"/>
        <v/>
      </c>
      <c r="R287" s="1" t="str">
        <f t="shared" si="37"/>
        <v/>
      </c>
      <c r="T287" s="1" t="str">
        <f t="shared" si="38"/>
        <v/>
      </c>
      <c r="U287" s="1" t="str">
        <f t="shared" si="39"/>
        <v/>
      </c>
      <c r="W287" s="8" t="str">
        <f t="shared" si="40"/>
        <v/>
      </c>
      <c r="X287" s="8" t="str">
        <f t="shared" si="41"/>
        <v/>
      </c>
    </row>
    <row r="288" spans="1:24">
      <c r="A288" s="4" t="s">
        <v>194</v>
      </c>
      <c r="B288" s="4">
        <v>1</v>
      </c>
      <c r="C288" s="1" cm="1">
        <f t="array" ref="C288">_xll.H($A288,25)/$B288</f>
        <v>-2283.6268935546877</v>
      </c>
      <c r="D288" s="1" cm="1">
        <f t="array" ref="D288">_xll.S($A288,25)/$B288</f>
        <v>535.55200000000002</v>
      </c>
      <c r="E288" s="1" cm="1">
        <f t="array" ref="E288">_xll.CP($A288,25)/$B288</f>
        <v>0</v>
      </c>
      <c r="F288" s="8" t="e" cm="1">
        <f t="array" ref="F288">IF(_xll.DE(A288)&gt;0,_xll.MW(A288)/(602.2*_xll.DE(A288)),"")/$B288</f>
        <v>#VALUE!</v>
      </c>
      <c r="H288" s="4" t="s">
        <v>2320</v>
      </c>
      <c r="I288" s="1" t="e" cm="1">
        <f t="array" ref="I288">_xll.H($H288,25)/$B288</f>
        <v>#VALUE!</v>
      </c>
      <c r="J288" s="1" t="e" cm="1">
        <f t="array" ref="J288">_xll.S($H288,25)/$B288</f>
        <v>#VALUE!</v>
      </c>
      <c r="K288" s="1" t="e" cm="1">
        <f t="array" ref="K288">_xll.CP($H288,25)/$B288</f>
        <v>#VALUE!</v>
      </c>
      <c r="L288" s="8" t="e" cm="1">
        <f t="array" ref="L288">IF(_xll.DE(H288)&gt;0,_xll.MW(H288)/(602.2*_xll.DE(H288)),"")/$B288</f>
        <v>#VALUE!</v>
      </c>
      <c r="N288" s="1" t="str">
        <f t="shared" si="34"/>
        <v/>
      </c>
      <c r="O288" s="1" t="str">
        <f t="shared" si="35"/>
        <v/>
      </c>
      <c r="Q288" s="1" t="str">
        <f t="shared" si="36"/>
        <v/>
      </c>
      <c r="R288" s="1" t="str">
        <f t="shared" si="37"/>
        <v/>
      </c>
      <c r="T288" s="1" t="str">
        <f t="shared" si="38"/>
        <v/>
      </c>
      <c r="U288" s="1" t="str">
        <f t="shared" si="39"/>
        <v/>
      </c>
      <c r="W288" s="8" t="str">
        <f t="shared" si="40"/>
        <v/>
      </c>
      <c r="X288" s="8" t="str">
        <f t="shared" si="41"/>
        <v/>
      </c>
    </row>
    <row r="289" spans="1:24">
      <c r="A289" s="4" t="s">
        <v>180</v>
      </c>
      <c r="B289" s="4">
        <v>1</v>
      </c>
      <c r="C289" s="1" cm="1">
        <f t="array" ref="C289">_xll.H($A289,25)/$B289</f>
        <v>-2223.7960000000003</v>
      </c>
      <c r="D289" s="1" cm="1">
        <f t="array" ref="D289">_xll.S($A289,25)/$B289</f>
        <v>352.3263046875</v>
      </c>
      <c r="E289" s="1" cm="1">
        <f t="array" ref="E289">_xll.CP($A289,25)/$B289</f>
        <v>0</v>
      </c>
      <c r="F289" s="8" t="e" cm="1">
        <f t="array" ref="F289">IF(_xll.DE(A289)&gt;0,_xll.MW(A289)/(602.2*_xll.DE(A289)),"")/$B289</f>
        <v>#VALUE!</v>
      </c>
      <c r="H289" s="4" t="s">
        <v>2321</v>
      </c>
      <c r="I289" s="1" t="e" cm="1">
        <f t="array" ref="I289">_xll.H($H289,25)/$B289</f>
        <v>#VALUE!</v>
      </c>
      <c r="J289" s="1" t="e" cm="1">
        <f t="array" ref="J289">_xll.S($H289,25)/$B289</f>
        <v>#VALUE!</v>
      </c>
      <c r="K289" s="1" t="e" cm="1">
        <f t="array" ref="K289">_xll.CP($H289,25)/$B289</f>
        <v>#VALUE!</v>
      </c>
      <c r="L289" s="8" t="e" cm="1">
        <f t="array" ref="L289">IF(_xll.DE(H289)&gt;0,_xll.MW(H289)/(602.2*_xll.DE(H289)),"")/$B289</f>
        <v>#VALUE!</v>
      </c>
      <c r="N289" s="1" t="str">
        <f t="shared" si="34"/>
        <v/>
      </c>
      <c r="O289" s="1" t="str">
        <f t="shared" si="35"/>
        <v/>
      </c>
      <c r="Q289" s="1" t="str">
        <f t="shared" si="36"/>
        <v/>
      </c>
      <c r="R289" s="1" t="str">
        <f t="shared" si="37"/>
        <v/>
      </c>
      <c r="T289" s="1" t="str">
        <f t="shared" si="38"/>
        <v/>
      </c>
      <c r="U289" s="1" t="str">
        <f t="shared" si="39"/>
        <v/>
      </c>
      <c r="W289" s="8" t="str">
        <f t="shared" si="40"/>
        <v/>
      </c>
      <c r="X289" s="8" t="str">
        <f t="shared" si="41"/>
        <v/>
      </c>
    </row>
    <row r="290" spans="1:24">
      <c r="A290" s="1" t="s">
        <v>154</v>
      </c>
      <c r="B290" s="4">
        <v>1</v>
      </c>
      <c r="C290" s="1" cm="1">
        <f t="array" ref="C290">_xll.H($A290,25)/$B290</f>
        <v>-2174.7999912109376</v>
      </c>
      <c r="D290" s="1" cm="1">
        <f t="array" ref="D290">_xll.S($A290,25)/$B290</f>
        <v>394.10000396728515</v>
      </c>
      <c r="E290" s="1" cm="1">
        <f t="array" ref="E290">_xll.CP($A290,25)/$B290</f>
        <v>0</v>
      </c>
      <c r="F290" s="8" t="e" cm="1">
        <f t="array" ref="F290">IF(_xll.DE(A290)&gt;0,_xll.MW(A290)/(602.2*_xll.DE(A290)),"")/$B290</f>
        <v>#VALUE!</v>
      </c>
      <c r="H290" s="1" t="s">
        <v>2322</v>
      </c>
      <c r="I290" s="1" t="e" cm="1">
        <f t="array" ref="I290">_xll.H($H290,25)/$B290</f>
        <v>#VALUE!</v>
      </c>
      <c r="J290" s="1" t="e" cm="1">
        <f t="array" ref="J290">_xll.S($H290,25)/$B290</f>
        <v>#VALUE!</v>
      </c>
      <c r="K290" s="1" t="e" cm="1">
        <f t="array" ref="K290">_xll.CP($H290,25)/$B290</f>
        <v>#VALUE!</v>
      </c>
      <c r="L290" s="8" t="e" cm="1">
        <f t="array" ref="L290">IF(_xll.DE(H290)&gt;0,_xll.MW(H290)/(602.2*_xll.DE(H290)),"")/$B290</f>
        <v>#VALUE!</v>
      </c>
      <c r="N290" s="1" t="str">
        <f t="shared" si="34"/>
        <v/>
      </c>
      <c r="O290" s="1" t="str">
        <f t="shared" si="35"/>
        <v/>
      </c>
      <c r="Q290" s="1" t="str">
        <f t="shared" si="36"/>
        <v/>
      </c>
      <c r="R290" s="1" t="str">
        <f t="shared" si="37"/>
        <v/>
      </c>
      <c r="T290" s="1" t="str">
        <f t="shared" si="38"/>
        <v/>
      </c>
      <c r="U290" s="1" t="str">
        <f t="shared" si="39"/>
        <v/>
      </c>
      <c r="W290" s="8" t="str">
        <f t="shared" si="40"/>
        <v/>
      </c>
      <c r="X290" s="8" t="str">
        <f t="shared" si="41"/>
        <v/>
      </c>
    </row>
    <row r="291" spans="1:24">
      <c r="A291" s="4" t="s">
        <v>225</v>
      </c>
      <c r="B291" s="4">
        <v>1</v>
      </c>
      <c r="C291" s="1" cm="1">
        <f t="array" ref="C291">_xll.H($A291,25)/$B291</f>
        <v>-2164.8001699218753</v>
      </c>
      <c r="D291" s="1" cm="1">
        <f t="array" ref="D291">_xll.S($A291,25)/$B291</f>
        <v>271.99999749755858</v>
      </c>
      <c r="E291" s="1" cm="1">
        <f t="array" ref="E291">_xll.CP($A291,25)/$B291</f>
        <v>0</v>
      </c>
      <c r="F291" s="8" t="e" cm="1">
        <f t="array" ref="F291">IF(_xll.DE(A291)&gt;0,_xll.MW(A291)/(602.2*_xll.DE(A291)),"")/$B291</f>
        <v>#VALUE!</v>
      </c>
      <c r="H291" s="4" t="s">
        <v>2323</v>
      </c>
      <c r="I291" s="1" t="e" cm="1">
        <f t="array" ref="I291">_xll.H($H291,25)/$B291</f>
        <v>#VALUE!</v>
      </c>
      <c r="J291" s="1" t="e" cm="1">
        <f t="array" ref="J291">_xll.S($H291,25)/$B291</f>
        <v>#VALUE!</v>
      </c>
      <c r="K291" s="1" t="e" cm="1">
        <f t="array" ref="K291">_xll.CP($H291,25)/$B291</f>
        <v>#VALUE!</v>
      </c>
      <c r="L291" s="8" t="e" cm="1">
        <f t="array" ref="L291">IF(_xll.DE(H291)&gt;0,_xll.MW(H291)/(602.2*_xll.DE(H291)),"")/$B291</f>
        <v>#VALUE!</v>
      </c>
      <c r="N291" s="1" t="str">
        <f t="shared" si="34"/>
        <v/>
      </c>
      <c r="O291" s="1" t="str">
        <f t="shared" si="35"/>
        <v/>
      </c>
      <c r="Q291" s="1" t="str">
        <f t="shared" si="36"/>
        <v/>
      </c>
      <c r="R291" s="1" t="str">
        <f t="shared" si="37"/>
        <v/>
      </c>
      <c r="T291" s="1" t="str">
        <f t="shared" si="38"/>
        <v/>
      </c>
      <c r="U291" s="1" t="str">
        <f t="shared" si="39"/>
        <v/>
      </c>
      <c r="W291" s="8" t="str">
        <f t="shared" si="40"/>
        <v/>
      </c>
      <c r="X291" s="8" t="str">
        <f t="shared" si="41"/>
        <v/>
      </c>
    </row>
    <row r="292" spans="1:24">
      <c r="A292" s="4" t="s">
        <v>395</v>
      </c>
      <c r="B292" s="4">
        <v>1</v>
      </c>
      <c r="C292" s="1" cm="1">
        <f t="array" ref="C292">_xll.H($A292,25)/$B292</f>
        <v>-2162.7099575195311</v>
      </c>
      <c r="D292" s="1" cm="1">
        <f t="array" ref="D292">_xll.S($A292,25)/$B292</f>
        <v>504.1260012817383</v>
      </c>
      <c r="E292" s="1" cm="1">
        <f t="array" ref="E292">_xll.CP($A292,25)/$B292</f>
        <v>0</v>
      </c>
      <c r="F292" s="8" t="e" cm="1">
        <f t="array" ref="F292">IF(_xll.DE(A292)&gt;0,_xll.MW(A292)/(602.2*_xll.DE(A292)),"")/$B292</f>
        <v>#VALUE!</v>
      </c>
      <c r="H292" s="4" t="s">
        <v>2324</v>
      </c>
      <c r="I292" s="1" t="e" cm="1">
        <f t="array" ref="I292">_xll.H($H292,25)/$B292</f>
        <v>#VALUE!</v>
      </c>
      <c r="J292" s="1" t="e" cm="1">
        <f t="array" ref="J292">_xll.S($H292,25)/$B292</f>
        <v>#VALUE!</v>
      </c>
      <c r="K292" s="1" t="e" cm="1">
        <f t="array" ref="K292">_xll.CP($H292,25)/$B292</f>
        <v>#VALUE!</v>
      </c>
      <c r="L292" s="8" t="e" cm="1">
        <f t="array" ref="L292">IF(_xll.DE(H292)&gt;0,_xll.MW(H292)/(602.2*_xll.DE(H292)),"")/$B292</f>
        <v>#VALUE!</v>
      </c>
      <c r="N292" s="1" t="str">
        <f t="shared" si="34"/>
        <v/>
      </c>
      <c r="O292" s="1" t="str">
        <f t="shared" si="35"/>
        <v/>
      </c>
      <c r="Q292" s="1" t="str">
        <f t="shared" si="36"/>
        <v/>
      </c>
      <c r="R292" s="1" t="str">
        <f t="shared" si="37"/>
        <v/>
      </c>
      <c r="T292" s="1" t="str">
        <f t="shared" si="38"/>
        <v/>
      </c>
      <c r="U292" s="1" t="str">
        <f t="shared" si="39"/>
        <v/>
      </c>
      <c r="W292" s="8" t="str">
        <f t="shared" si="40"/>
        <v/>
      </c>
      <c r="X292" s="8" t="str">
        <f t="shared" si="41"/>
        <v/>
      </c>
    </row>
    <row r="293" spans="1:24">
      <c r="A293" s="4" t="s">
        <v>263</v>
      </c>
      <c r="B293" s="4">
        <v>1</v>
      </c>
      <c r="C293" s="1" cm="1">
        <f t="array" ref="C293">_xll.H($A293,25)/$B293</f>
        <v>-2102.9999821777346</v>
      </c>
      <c r="D293" s="1" cm="1">
        <f t="array" ref="D293">_xll.S($A293,25)/$B293</f>
        <v>344.00008978271484</v>
      </c>
      <c r="E293" s="1" cm="1">
        <f t="array" ref="E293">_xll.CP($A293,25)/$B293</f>
        <v>0</v>
      </c>
      <c r="F293" s="8" t="e" cm="1">
        <f t="array" ref="F293">IF(_xll.DE(A293)&gt;0,_xll.MW(A293)/(602.2*_xll.DE(A293)),"")/$B293</f>
        <v>#VALUE!</v>
      </c>
      <c r="H293" s="4" t="s">
        <v>2325</v>
      </c>
      <c r="I293" s="1" t="e" cm="1">
        <f t="array" ref="I293">_xll.H($H293,25)/$B293</f>
        <v>#VALUE!</v>
      </c>
      <c r="J293" s="1" t="e" cm="1">
        <f t="array" ref="J293">_xll.S($H293,25)/$B293</f>
        <v>#VALUE!</v>
      </c>
      <c r="K293" s="1" t="e" cm="1">
        <f t="array" ref="K293">_xll.CP($H293,25)/$B293</f>
        <v>#VALUE!</v>
      </c>
      <c r="L293" s="8" t="e" cm="1">
        <f t="array" ref="L293">IF(_xll.DE(H293)&gt;0,_xll.MW(H293)/(602.2*_xll.DE(H293)),"")/$B293</f>
        <v>#VALUE!</v>
      </c>
      <c r="N293" s="1" t="str">
        <f t="shared" si="34"/>
        <v/>
      </c>
      <c r="O293" s="1" t="str">
        <f t="shared" si="35"/>
        <v/>
      </c>
      <c r="Q293" s="1" t="str">
        <f t="shared" si="36"/>
        <v/>
      </c>
      <c r="R293" s="1" t="str">
        <f t="shared" si="37"/>
        <v/>
      </c>
      <c r="T293" s="1" t="str">
        <f t="shared" si="38"/>
        <v/>
      </c>
      <c r="U293" s="1" t="str">
        <f t="shared" si="39"/>
        <v/>
      </c>
      <c r="W293" s="8" t="str">
        <f t="shared" si="40"/>
        <v/>
      </c>
      <c r="X293" s="8" t="str">
        <f t="shared" si="41"/>
        <v/>
      </c>
    </row>
    <row r="294" spans="1:24">
      <c r="A294" s="4" t="s">
        <v>208</v>
      </c>
      <c r="B294" s="4">
        <v>1</v>
      </c>
      <c r="C294" s="1" cm="1">
        <f t="array" ref="C294">_xll.H($A294,25)/$B294</f>
        <v>-2086.1420424804687</v>
      </c>
      <c r="D294" s="1" cm="1">
        <f t="array" ref="D294">_xll.S($A294,25)/$B294</f>
        <v>502.08000000000004</v>
      </c>
      <c r="E294" s="1" cm="1">
        <f t="array" ref="E294">_xll.CP($A294,25)/$B294</f>
        <v>0</v>
      </c>
      <c r="F294" s="8" t="e" cm="1">
        <f t="array" ref="F294">IF(_xll.DE(A294)&gt;0,_xll.MW(A294)/(602.2*_xll.DE(A294)),"")/$B294</f>
        <v>#VALUE!</v>
      </c>
      <c r="H294" s="4" t="s">
        <v>2326</v>
      </c>
      <c r="I294" s="1" t="e" cm="1">
        <f t="array" ref="I294">_xll.H($H294,25)/$B294</f>
        <v>#VALUE!</v>
      </c>
      <c r="J294" s="1" t="e" cm="1">
        <f t="array" ref="J294">_xll.S($H294,25)/$B294</f>
        <v>#VALUE!</v>
      </c>
      <c r="K294" s="1" t="e" cm="1">
        <f t="array" ref="K294">_xll.CP($H294,25)/$B294</f>
        <v>#VALUE!</v>
      </c>
      <c r="L294" s="8" t="e" cm="1">
        <f t="array" ref="L294">IF(_xll.DE(H294)&gt;0,_xll.MW(H294)/(602.2*_xll.DE(H294)),"")/$B294</f>
        <v>#VALUE!</v>
      </c>
      <c r="N294" s="1" t="str">
        <f t="shared" si="34"/>
        <v/>
      </c>
      <c r="O294" s="1" t="str">
        <f t="shared" si="35"/>
        <v/>
      </c>
      <c r="Q294" s="1" t="str">
        <f t="shared" si="36"/>
        <v/>
      </c>
      <c r="R294" s="1" t="str">
        <f t="shared" si="37"/>
        <v/>
      </c>
      <c r="T294" s="1" t="str">
        <f t="shared" si="38"/>
        <v/>
      </c>
      <c r="U294" s="1" t="str">
        <f t="shared" si="39"/>
        <v/>
      </c>
      <c r="W294" s="8" t="str">
        <f t="shared" si="40"/>
        <v/>
      </c>
      <c r="X294" s="8" t="str">
        <f t="shared" si="41"/>
        <v/>
      </c>
    </row>
    <row r="295" spans="1:24">
      <c r="A295" s="4" t="s">
        <v>373</v>
      </c>
      <c r="B295" s="4">
        <v>1</v>
      </c>
      <c r="C295" s="1" cm="1">
        <f t="array" ref="C295">_xll.H($A295,25)/$B295</f>
        <v>-2009.1360383300782</v>
      </c>
      <c r="D295" s="1" cm="1">
        <f t="array" ref="D295">_xll.S($A295,25)/$B295</f>
        <v>272.1984846801758</v>
      </c>
      <c r="E295" s="1" cm="1">
        <f t="array" ref="E295">_xll.CP($A295,25)/$B295</f>
        <v>0</v>
      </c>
      <c r="F295" s="8" t="e" cm="1">
        <f t="array" ref="F295">IF(_xll.DE(A295)&gt;0,_xll.MW(A295)/(602.2*_xll.DE(A295)),"")/$B295</f>
        <v>#VALUE!</v>
      </c>
      <c r="H295" s="4" t="s">
        <v>2327</v>
      </c>
      <c r="I295" s="1" t="e" cm="1">
        <f t="array" ref="I295">_xll.H($H295,25)/$B295</f>
        <v>#VALUE!</v>
      </c>
      <c r="J295" s="1" t="e" cm="1">
        <f t="array" ref="J295">_xll.S($H295,25)/$B295</f>
        <v>#VALUE!</v>
      </c>
      <c r="K295" s="1" t="e" cm="1">
        <f t="array" ref="K295">_xll.CP($H295,25)/$B295</f>
        <v>#VALUE!</v>
      </c>
      <c r="L295" s="8" t="e" cm="1">
        <f t="array" ref="L295">IF(_xll.DE(H295)&gt;0,_xll.MW(H295)/(602.2*_xll.DE(H295)),"")/$B295</f>
        <v>#VALUE!</v>
      </c>
      <c r="N295" s="1" t="str">
        <f t="shared" si="34"/>
        <v/>
      </c>
      <c r="O295" s="1" t="str">
        <f t="shared" si="35"/>
        <v/>
      </c>
      <c r="Q295" s="1" t="str">
        <f t="shared" si="36"/>
        <v/>
      </c>
      <c r="R295" s="1" t="str">
        <f t="shared" si="37"/>
        <v/>
      </c>
      <c r="T295" s="1" t="str">
        <f t="shared" si="38"/>
        <v/>
      </c>
      <c r="U295" s="1" t="str">
        <f t="shared" si="39"/>
        <v/>
      </c>
      <c r="W295" s="8" t="str">
        <f t="shared" si="40"/>
        <v/>
      </c>
      <c r="X295" s="8" t="str">
        <f t="shared" si="41"/>
        <v/>
      </c>
    </row>
    <row r="296" spans="1:24">
      <c r="A296" s="4" t="s">
        <v>75</v>
      </c>
      <c r="B296" s="4">
        <v>1</v>
      </c>
      <c r="C296" s="1" cm="1">
        <f t="array" ref="C296">_xll.H($A296,25)/$B296</f>
        <v>-1982.0000505371095</v>
      </c>
      <c r="D296" s="1" cm="1">
        <f t="array" ref="D296">_xll.S($A296,25)/$B296</f>
        <v>411.99998541259765</v>
      </c>
      <c r="E296" s="1" cm="1">
        <f t="array" ref="E296">_xll.CP($A296,25)/$B296</f>
        <v>0</v>
      </c>
      <c r="F296" s="8" t="e" cm="1">
        <f t="array" ref="F296">IF(_xll.DE(A296)&gt;0,_xll.MW(A296)/(602.2*_xll.DE(A296)),"")/$B296</f>
        <v>#VALUE!</v>
      </c>
      <c r="H296" s="4" t="s">
        <v>2328</v>
      </c>
      <c r="I296" s="1" t="e" cm="1">
        <f t="array" ref="I296">_xll.H($H296,25)/$B296</f>
        <v>#VALUE!</v>
      </c>
      <c r="J296" s="1" t="e" cm="1">
        <f t="array" ref="J296">_xll.S($H296,25)/$B296</f>
        <v>#VALUE!</v>
      </c>
      <c r="K296" s="1" t="e" cm="1">
        <f t="array" ref="K296">_xll.CP($H296,25)/$B296</f>
        <v>#VALUE!</v>
      </c>
      <c r="L296" s="8" t="e" cm="1">
        <f t="array" ref="L296">IF(_xll.DE(H296)&gt;0,_xll.MW(H296)/(602.2*_xll.DE(H296)),"")/$B296</f>
        <v>#VALUE!</v>
      </c>
      <c r="N296" s="1" t="str">
        <f t="shared" si="34"/>
        <v/>
      </c>
      <c r="O296" s="1" t="str">
        <f t="shared" si="35"/>
        <v/>
      </c>
      <c r="Q296" s="1" t="str">
        <f t="shared" si="36"/>
        <v/>
      </c>
      <c r="R296" s="1" t="str">
        <f t="shared" si="37"/>
        <v/>
      </c>
      <c r="T296" s="1" t="str">
        <f t="shared" si="38"/>
        <v/>
      </c>
      <c r="U296" s="1" t="str">
        <f t="shared" si="39"/>
        <v/>
      </c>
      <c r="W296" s="8" t="str">
        <f t="shared" si="40"/>
        <v/>
      </c>
      <c r="X296" s="8" t="str">
        <f t="shared" si="41"/>
        <v/>
      </c>
    </row>
    <row r="297" spans="1:24">
      <c r="A297" s="4" t="s">
        <v>425</v>
      </c>
      <c r="B297" s="4">
        <v>1</v>
      </c>
      <c r="C297" s="1" cm="1">
        <f t="array" ref="C297">_xll.H($A297,25)/$B297</f>
        <v>-1977.4000510253907</v>
      </c>
      <c r="D297" s="1" cm="1">
        <f t="array" ref="D297">_xll.S($A297,25)/$B297</f>
        <v>485.29998040771488</v>
      </c>
      <c r="E297" s="1" cm="1">
        <f t="array" ref="E297">_xll.CP($A297,25)/$B297</f>
        <v>0</v>
      </c>
      <c r="F297" s="8" t="e" cm="1">
        <f t="array" ref="F297">IF(_xll.DE(A297)&gt;0,_xll.MW(A297)/(602.2*_xll.DE(A297)),"")/$B297</f>
        <v>#VALUE!</v>
      </c>
      <c r="H297" s="4" t="s">
        <v>2329</v>
      </c>
      <c r="I297" s="1" t="e" cm="1">
        <f t="array" ref="I297">_xll.H($H297,25)/$B297</f>
        <v>#VALUE!</v>
      </c>
      <c r="J297" s="1" t="e" cm="1">
        <f t="array" ref="J297">_xll.S($H297,25)/$B297</f>
        <v>#VALUE!</v>
      </c>
      <c r="K297" s="1" t="e" cm="1">
        <f t="array" ref="K297">_xll.CP($H297,25)/$B297</f>
        <v>#VALUE!</v>
      </c>
      <c r="L297" s="8" t="e" cm="1">
        <f t="array" ref="L297">IF(_xll.DE(H297)&gt;0,_xll.MW(H297)/(602.2*_xll.DE(H297)),"")/$B297</f>
        <v>#VALUE!</v>
      </c>
      <c r="N297" s="1" t="str">
        <f t="shared" si="34"/>
        <v/>
      </c>
      <c r="O297" s="1" t="str">
        <f t="shared" si="35"/>
        <v/>
      </c>
      <c r="Q297" s="1" t="str">
        <f t="shared" si="36"/>
        <v/>
      </c>
      <c r="R297" s="1" t="str">
        <f t="shared" si="37"/>
        <v/>
      </c>
      <c r="T297" s="1" t="str">
        <f t="shared" si="38"/>
        <v/>
      </c>
      <c r="U297" s="1" t="str">
        <f t="shared" si="39"/>
        <v/>
      </c>
      <c r="W297" s="8" t="str">
        <f t="shared" si="40"/>
        <v/>
      </c>
      <c r="X297" s="8" t="str">
        <f t="shared" si="41"/>
        <v/>
      </c>
    </row>
    <row r="298" spans="1:24">
      <c r="A298" s="4" t="s">
        <v>67</v>
      </c>
      <c r="B298" s="4">
        <v>1</v>
      </c>
      <c r="C298" s="1" cm="1">
        <f t="array" ref="C298">_xll.H($A298,25)/$B298</f>
        <v>-1976.1999345703125</v>
      </c>
      <c r="D298" s="1" cm="1">
        <f t="array" ref="D298">_xll.S($A298,25)/$B298</f>
        <v>410.00001477050785</v>
      </c>
      <c r="E298" s="1" cm="1">
        <f t="array" ref="E298">_xll.CP($A298,25)/$B298</f>
        <v>0</v>
      </c>
      <c r="F298" s="8" t="e" cm="1">
        <f t="array" ref="F298">IF(_xll.DE(A298)&gt;0,_xll.MW(A298)/(602.2*_xll.DE(A298)),"")/$B298</f>
        <v>#VALUE!</v>
      </c>
      <c r="H298" s="4" t="s">
        <v>2330</v>
      </c>
      <c r="I298" s="1" t="e" cm="1">
        <f t="array" ref="I298">_xll.H($H298,25)/$B298</f>
        <v>#VALUE!</v>
      </c>
      <c r="J298" s="1" t="e" cm="1">
        <f t="array" ref="J298">_xll.S($H298,25)/$B298</f>
        <v>#VALUE!</v>
      </c>
      <c r="K298" s="1" t="e" cm="1">
        <f t="array" ref="K298">_xll.CP($H298,25)/$B298</f>
        <v>#VALUE!</v>
      </c>
      <c r="L298" s="8" t="e" cm="1">
        <f t="array" ref="L298">IF(_xll.DE(H298)&gt;0,_xll.MW(H298)/(602.2*_xll.DE(H298)),"")/$B298</f>
        <v>#VALUE!</v>
      </c>
      <c r="N298" s="1" t="str">
        <f t="shared" si="34"/>
        <v/>
      </c>
      <c r="O298" s="1" t="str">
        <f t="shared" si="35"/>
        <v/>
      </c>
      <c r="Q298" s="1" t="str">
        <f t="shared" si="36"/>
        <v/>
      </c>
      <c r="R298" s="1" t="str">
        <f t="shared" si="37"/>
        <v/>
      </c>
      <c r="T298" s="1" t="str">
        <f t="shared" si="38"/>
        <v/>
      </c>
      <c r="U298" s="1" t="str">
        <f t="shared" si="39"/>
        <v/>
      </c>
      <c r="W298" s="8" t="str">
        <f t="shared" si="40"/>
        <v/>
      </c>
      <c r="X298" s="8" t="str">
        <f t="shared" si="41"/>
        <v/>
      </c>
    </row>
    <row r="299" spans="1:24">
      <c r="A299" s="1" t="s">
        <v>34</v>
      </c>
      <c r="B299" s="4">
        <v>1</v>
      </c>
      <c r="C299" s="1" cm="1">
        <f t="array" ref="C299">_xll.H($A299,25)/$B299</f>
        <v>-1877.4000505371093</v>
      </c>
      <c r="D299" s="1" cm="1">
        <f t="array" ref="D299">_xll.S($A299,25)/$B299</f>
        <v>497.50001519775395</v>
      </c>
      <c r="E299" s="1" cm="1">
        <f t="array" ref="E299">_xll.CP($A299,25)/$B299</f>
        <v>0</v>
      </c>
      <c r="F299" s="8" t="e" cm="1">
        <f t="array" ref="F299">IF(_xll.DE(A299)&gt;0,_xll.MW(A299)/(602.2*_xll.DE(A299)),"")/$B299</f>
        <v>#VALUE!</v>
      </c>
      <c r="H299" s="1" t="s">
        <v>2331</v>
      </c>
      <c r="I299" s="1" t="e" cm="1">
        <f t="array" ref="I299">_xll.H($H299,25)/$B299</f>
        <v>#VALUE!</v>
      </c>
      <c r="J299" s="1" t="e" cm="1">
        <f t="array" ref="J299">_xll.S($H299,25)/$B299</f>
        <v>#VALUE!</v>
      </c>
      <c r="K299" s="1" t="e" cm="1">
        <f t="array" ref="K299">_xll.CP($H299,25)/$B299</f>
        <v>#VALUE!</v>
      </c>
      <c r="L299" s="8" t="e" cm="1">
        <f t="array" ref="L299">IF(_xll.DE(H299)&gt;0,_xll.MW(H299)/(602.2*_xll.DE(H299)),"")/$B299</f>
        <v>#VALUE!</v>
      </c>
      <c r="N299" s="1" t="str">
        <f t="shared" si="34"/>
        <v/>
      </c>
      <c r="O299" s="1" t="str">
        <f t="shared" si="35"/>
        <v/>
      </c>
      <c r="Q299" s="1" t="str">
        <f t="shared" si="36"/>
        <v/>
      </c>
      <c r="R299" s="1" t="str">
        <f t="shared" si="37"/>
        <v/>
      </c>
      <c r="T299" s="1" t="str">
        <f t="shared" si="38"/>
        <v/>
      </c>
      <c r="U299" s="1" t="str">
        <f t="shared" si="39"/>
        <v/>
      </c>
      <c r="W299" s="8" t="str">
        <f t="shared" si="40"/>
        <v/>
      </c>
      <c r="X299" s="8" t="str">
        <f t="shared" si="41"/>
        <v/>
      </c>
    </row>
    <row r="300" spans="1:24">
      <c r="A300" s="4" t="s">
        <v>352</v>
      </c>
      <c r="B300" s="4">
        <v>1</v>
      </c>
      <c r="C300" s="1" cm="1">
        <f t="array" ref="C300">_xll.H($A300,25)/$B300</f>
        <v>-1862.7169787597657</v>
      </c>
      <c r="D300" s="1" cm="1">
        <f t="array" ref="D300">_xll.S($A300,25)/$B300</f>
        <v>52.300000000000004</v>
      </c>
      <c r="E300" s="1" cm="1">
        <f t="array" ref="E300">_xll.CP($A300,25)/$B300</f>
        <v>0</v>
      </c>
      <c r="F300" s="8" t="e" cm="1">
        <f t="array" ref="F300">IF(_xll.DE(A300)&gt;0,_xll.MW(A300)/(602.2*_xll.DE(A300)),"")/$B300</f>
        <v>#VALUE!</v>
      </c>
      <c r="H300" s="4" t="s">
        <v>2332</v>
      </c>
      <c r="I300" s="1" t="e" cm="1">
        <f t="array" ref="I300">_xll.H($H300,25)/$B300</f>
        <v>#VALUE!</v>
      </c>
      <c r="J300" s="1" t="e" cm="1">
        <f t="array" ref="J300">_xll.S($H300,25)/$B300</f>
        <v>#VALUE!</v>
      </c>
      <c r="K300" s="1" t="e" cm="1">
        <f t="array" ref="K300">_xll.CP($H300,25)/$B300</f>
        <v>#VALUE!</v>
      </c>
      <c r="L300" s="8" t="e" cm="1">
        <f t="array" ref="L300">IF(_xll.DE(H300)&gt;0,_xll.MW(H300)/(602.2*_xll.DE(H300)),"")/$B300</f>
        <v>#VALUE!</v>
      </c>
      <c r="N300" s="1" t="str">
        <f t="shared" si="34"/>
        <v/>
      </c>
      <c r="O300" s="1" t="str">
        <f t="shared" si="35"/>
        <v/>
      </c>
      <c r="Q300" s="1" t="str">
        <f t="shared" si="36"/>
        <v/>
      </c>
      <c r="R300" s="1" t="str">
        <f t="shared" si="37"/>
        <v/>
      </c>
      <c r="T300" s="1" t="str">
        <f t="shared" si="38"/>
        <v/>
      </c>
      <c r="U300" s="1" t="str">
        <f t="shared" si="39"/>
        <v/>
      </c>
      <c r="W300" s="8" t="str">
        <f t="shared" si="40"/>
        <v/>
      </c>
      <c r="X300" s="8" t="str">
        <f t="shared" si="41"/>
        <v/>
      </c>
    </row>
    <row r="301" spans="1:24">
      <c r="A301" s="4" t="s">
        <v>338</v>
      </c>
      <c r="B301" s="4">
        <v>1</v>
      </c>
      <c r="C301" s="1" cm="1">
        <f t="array" ref="C301">_xll.H($A301,25)/$B301</f>
        <v>-1847.9999426269533</v>
      </c>
      <c r="D301" s="1" cm="1">
        <f t="array" ref="D301">_xll.S($A301,25)/$B301</f>
        <v>242.99999224853516</v>
      </c>
      <c r="E301" s="1" cm="1">
        <f t="array" ref="E301">_xll.CP($A301,25)/$B301</f>
        <v>0</v>
      </c>
      <c r="F301" s="8" t="e" cm="1">
        <f t="array" ref="F301">IF(_xll.DE(A301)&gt;0,_xll.MW(A301)/(602.2*_xll.DE(A301)),"")/$B301</f>
        <v>#VALUE!</v>
      </c>
      <c r="H301" s="4" t="s">
        <v>2333</v>
      </c>
      <c r="I301" s="1" t="e" cm="1">
        <f t="array" ref="I301">_xll.H($H301,25)/$B301</f>
        <v>#VALUE!</v>
      </c>
      <c r="J301" s="1" t="e" cm="1">
        <f t="array" ref="J301">_xll.S($H301,25)/$B301</f>
        <v>#VALUE!</v>
      </c>
      <c r="K301" s="1" t="e" cm="1">
        <f t="array" ref="K301">_xll.CP($H301,25)/$B301</f>
        <v>#VALUE!</v>
      </c>
      <c r="L301" s="8" t="e" cm="1">
        <f t="array" ref="L301">IF(_xll.DE(H301)&gt;0,_xll.MW(H301)/(602.2*_xll.DE(H301)),"")/$B301</f>
        <v>#VALUE!</v>
      </c>
      <c r="N301" s="1" t="str">
        <f t="shared" si="34"/>
        <v/>
      </c>
      <c r="O301" s="1" t="str">
        <f t="shared" si="35"/>
        <v/>
      </c>
      <c r="Q301" s="1" t="str">
        <f t="shared" si="36"/>
        <v/>
      </c>
      <c r="R301" s="1" t="str">
        <f t="shared" si="37"/>
        <v/>
      </c>
      <c r="T301" s="1" t="str">
        <f t="shared" si="38"/>
        <v/>
      </c>
      <c r="U301" s="1" t="str">
        <f t="shared" si="39"/>
        <v/>
      </c>
      <c r="W301" s="8" t="str">
        <f t="shared" si="40"/>
        <v/>
      </c>
      <c r="X301" s="8" t="str">
        <f t="shared" si="41"/>
        <v/>
      </c>
    </row>
    <row r="302" spans="1:24">
      <c r="A302" s="1" t="s">
        <v>282</v>
      </c>
      <c r="B302" s="4">
        <v>1</v>
      </c>
      <c r="C302" s="1" cm="1">
        <f t="array" ref="C302">_xll.H($A302,25)/$B302</f>
        <v>-1725.9</v>
      </c>
      <c r="D302" s="1" cm="1">
        <f t="array" ref="D302">_xll.S($A302,25)/$B302</f>
        <v>335.09999218749999</v>
      </c>
      <c r="E302" s="1" cm="1">
        <f t="array" ref="E302">_xll.CP($A302,25)/$B302</f>
        <v>0</v>
      </c>
      <c r="F302" s="8" t="e" cm="1">
        <f t="array" ref="F302">IF(_xll.DE(A302)&gt;0,_xll.MW(A302)/(602.2*_xll.DE(A302)),"")/$B302</f>
        <v>#VALUE!</v>
      </c>
      <c r="H302" s="1" t="s">
        <v>2334</v>
      </c>
      <c r="I302" s="1" t="e" cm="1">
        <f t="array" ref="I302">_xll.H($H302,25)/$B302</f>
        <v>#VALUE!</v>
      </c>
      <c r="J302" s="1" t="e" cm="1">
        <f t="array" ref="J302">_xll.S($H302,25)/$B302</f>
        <v>#VALUE!</v>
      </c>
      <c r="K302" s="1" t="e" cm="1">
        <f t="array" ref="K302">_xll.CP($H302,25)/$B302</f>
        <v>#VALUE!</v>
      </c>
      <c r="L302" s="8" t="e" cm="1">
        <f t="array" ref="L302">IF(_xll.DE(H302)&gt;0,_xll.MW(H302)/(602.2*_xll.DE(H302)),"")/$B302</f>
        <v>#VALUE!</v>
      </c>
      <c r="N302" s="1" t="str">
        <f t="shared" si="34"/>
        <v/>
      </c>
      <c r="O302" s="1" t="str">
        <f t="shared" si="35"/>
        <v/>
      </c>
      <c r="Q302" s="1" t="str">
        <f t="shared" si="36"/>
        <v/>
      </c>
      <c r="R302" s="1" t="str">
        <f t="shared" si="37"/>
        <v/>
      </c>
      <c r="T302" s="1" t="str">
        <f t="shared" si="38"/>
        <v/>
      </c>
      <c r="U302" s="1" t="str">
        <f t="shared" si="39"/>
        <v/>
      </c>
      <c r="W302" s="8" t="str">
        <f t="shared" si="40"/>
        <v/>
      </c>
      <c r="X302" s="8" t="str">
        <f t="shared" si="41"/>
        <v/>
      </c>
    </row>
    <row r="303" spans="1:24">
      <c r="A303" s="1" t="s">
        <v>271</v>
      </c>
      <c r="B303" s="4">
        <v>1</v>
      </c>
      <c r="C303" s="1" cm="1">
        <f t="array" ref="C303">_xll.H($A303,25)/$B303</f>
        <v>-1722.5999670410156</v>
      </c>
      <c r="D303" s="1" cm="1">
        <f t="array" ref="D303">_xll.S($A303,25)/$B303</f>
        <v>362.79999896240236</v>
      </c>
      <c r="E303" s="1" cm="1">
        <f t="array" ref="E303">_xll.CP($A303,25)/$B303</f>
        <v>0</v>
      </c>
      <c r="F303" s="8" t="e" cm="1">
        <f t="array" ref="F303">IF(_xll.DE(A303)&gt;0,_xll.MW(A303)/(602.2*_xll.DE(A303)),"")/$B303</f>
        <v>#VALUE!</v>
      </c>
      <c r="H303" s="1" t="s">
        <v>2335</v>
      </c>
      <c r="I303" s="1" t="e" cm="1">
        <f t="array" ref="I303">_xll.H($H303,25)/$B303</f>
        <v>#VALUE!</v>
      </c>
      <c r="J303" s="1" t="e" cm="1">
        <f t="array" ref="J303">_xll.S($H303,25)/$B303</f>
        <v>#VALUE!</v>
      </c>
      <c r="K303" s="1" t="e" cm="1">
        <f t="array" ref="K303">_xll.CP($H303,25)/$B303</f>
        <v>#VALUE!</v>
      </c>
      <c r="L303" s="8" t="e" cm="1">
        <f t="array" ref="L303">IF(_xll.DE(H303)&gt;0,_xll.MW(H303)/(602.2*_xll.DE(H303)),"")/$B303</f>
        <v>#VALUE!</v>
      </c>
      <c r="N303" s="1" t="str">
        <f t="shared" si="34"/>
        <v/>
      </c>
      <c r="O303" s="1" t="str">
        <f t="shared" si="35"/>
        <v/>
      </c>
      <c r="Q303" s="1" t="str">
        <f t="shared" si="36"/>
        <v/>
      </c>
      <c r="R303" s="1" t="str">
        <f t="shared" si="37"/>
        <v/>
      </c>
      <c r="T303" s="1" t="str">
        <f t="shared" si="38"/>
        <v/>
      </c>
      <c r="U303" s="1" t="str">
        <f t="shared" si="39"/>
        <v/>
      </c>
      <c r="W303" s="8" t="str">
        <f t="shared" si="40"/>
        <v/>
      </c>
      <c r="X303" s="8" t="str">
        <f t="shared" si="41"/>
        <v/>
      </c>
    </row>
    <row r="304" spans="1:24">
      <c r="A304" s="4" t="s">
        <v>344</v>
      </c>
      <c r="B304" s="4">
        <v>1</v>
      </c>
      <c r="C304" s="1" cm="1">
        <f t="array" ref="C304">_xll.H($A304,25)/$B304</f>
        <v>-1708.6999907226564</v>
      </c>
      <c r="D304" s="1" cm="1">
        <f t="array" ref="D304">_xll.S($A304,25)/$B304</f>
        <v>205.39999832153325</v>
      </c>
      <c r="E304" s="1" cm="1">
        <f t="array" ref="E304">_xll.CP($A304,25)/$B304</f>
        <v>0</v>
      </c>
      <c r="F304" s="8" t="e" cm="1">
        <f t="array" ref="F304">IF(_xll.DE(A304)&gt;0,_xll.MW(A304)/(602.2*_xll.DE(A304)),"")/$B304</f>
        <v>#VALUE!</v>
      </c>
      <c r="H304" s="4" t="s">
        <v>2336</v>
      </c>
      <c r="I304" s="1" t="e" cm="1">
        <f t="array" ref="I304">_xll.H($H304,25)/$B304</f>
        <v>#VALUE!</v>
      </c>
      <c r="J304" s="1" t="e" cm="1">
        <f t="array" ref="J304">_xll.S($H304,25)/$B304</f>
        <v>#VALUE!</v>
      </c>
      <c r="K304" s="1" t="e" cm="1">
        <f t="array" ref="K304">_xll.CP($H304,25)/$B304</f>
        <v>#VALUE!</v>
      </c>
      <c r="L304" s="8" t="e" cm="1">
        <f t="array" ref="L304">IF(_xll.DE(H304)&gt;0,_xll.MW(H304)/(602.2*_xll.DE(H304)),"")/$B304</f>
        <v>#VALUE!</v>
      </c>
      <c r="N304" s="1" t="str">
        <f t="shared" si="34"/>
        <v/>
      </c>
      <c r="O304" s="1" t="str">
        <f t="shared" si="35"/>
        <v/>
      </c>
      <c r="Q304" s="1" t="str">
        <f t="shared" si="36"/>
        <v/>
      </c>
      <c r="R304" s="1" t="str">
        <f t="shared" si="37"/>
        <v/>
      </c>
      <c r="T304" s="1" t="str">
        <f t="shared" si="38"/>
        <v/>
      </c>
      <c r="U304" s="1" t="str">
        <f t="shared" si="39"/>
        <v/>
      </c>
      <c r="W304" s="8" t="str">
        <f t="shared" si="40"/>
        <v/>
      </c>
      <c r="X304" s="8" t="str">
        <f t="shared" si="41"/>
        <v/>
      </c>
    </row>
    <row r="305" spans="1:24">
      <c r="A305" s="4" t="s">
        <v>426</v>
      </c>
      <c r="B305" s="4">
        <v>1</v>
      </c>
      <c r="C305" s="1" cm="1">
        <f t="array" ref="C305">_xll.H($A305,25)/$B305</f>
        <v>-1705.7999965820313</v>
      </c>
      <c r="D305" s="1" cm="1">
        <f t="array" ref="D305">_xll.S($A305,25)/$B305</f>
        <v>351.49998767089846</v>
      </c>
      <c r="E305" s="1" cm="1">
        <f t="array" ref="E305">_xll.CP($A305,25)/$B305</f>
        <v>0</v>
      </c>
      <c r="F305" s="8" t="e" cm="1">
        <f t="array" ref="F305">IF(_xll.DE(A305)&gt;0,_xll.MW(A305)/(602.2*_xll.DE(A305)),"")/$B305</f>
        <v>#VALUE!</v>
      </c>
      <c r="H305" s="4" t="s">
        <v>2337</v>
      </c>
      <c r="I305" s="1" t="e" cm="1">
        <f t="array" ref="I305">_xll.H($H305,25)/$B305</f>
        <v>#VALUE!</v>
      </c>
      <c r="J305" s="1" t="e" cm="1">
        <f t="array" ref="J305">_xll.S($H305,25)/$B305</f>
        <v>#VALUE!</v>
      </c>
      <c r="K305" s="1" t="e" cm="1">
        <f t="array" ref="K305">_xll.CP($H305,25)/$B305</f>
        <v>#VALUE!</v>
      </c>
      <c r="L305" s="8" t="e" cm="1">
        <f t="array" ref="L305">IF(_xll.DE(H305)&gt;0,_xll.MW(H305)/(602.2*_xll.DE(H305)),"")/$B305</f>
        <v>#VALUE!</v>
      </c>
      <c r="N305" s="1" t="str">
        <f t="shared" si="34"/>
        <v/>
      </c>
      <c r="O305" s="1" t="str">
        <f t="shared" si="35"/>
        <v/>
      </c>
      <c r="Q305" s="1" t="str">
        <f t="shared" si="36"/>
        <v/>
      </c>
      <c r="R305" s="1" t="str">
        <f t="shared" si="37"/>
        <v/>
      </c>
      <c r="T305" s="1" t="str">
        <f t="shared" si="38"/>
        <v/>
      </c>
      <c r="U305" s="1" t="str">
        <f t="shared" si="39"/>
        <v/>
      </c>
      <c r="W305" s="8" t="str">
        <f t="shared" si="40"/>
        <v/>
      </c>
      <c r="X305" s="8" t="str">
        <f t="shared" si="41"/>
        <v/>
      </c>
    </row>
    <row r="306" spans="1:24">
      <c r="A306" s="4" t="s">
        <v>115</v>
      </c>
      <c r="B306" s="4">
        <v>1</v>
      </c>
      <c r="C306" s="1" cm="1">
        <f t="array" ref="C306">_xll.H($A306,25)/$B306</f>
        <v>-1700.4000471191407</v>
      </c>
      <c r="D306" s="1" cm="1">
        <f t="array" ref="D306">_xll.S($A306,25)/$B306</f>
        <v>225.89999267578125</v>
      </c>
      <c r="E306" s="1" cm="1">
        <f t="array" ref="E306">_xll.CP($A306,25)/$B306</f>
        <v>0</v>
      </c>
      <c r="F306" s="8" t="e" cm="1">
        <f t="array" ref="F306">IF(_xll.DE(A306)&gt;0,_xll.MW(A306)/(602.2*_xll.DE(A306)),"")/$B306</f>
        <v>#VALUE!</v>
      </c>
      <c r="H306" s="4" t="s">
        <v>2338</v>
      </c>
      <c r="I306" s="1" t="e" cm="1">
        <f t="array" ref="I306">_xll.H($H306,25)/$B306</f>
        <v>#VALUE!</v>
      </c>
      <c r="J306" s="1" t="e" cm="1">
        <f t="array" ref="J306">_xll.S($H306,25)/$B306</f>
        <v>#VALUE!</v>
      </c>
      <c r="K306" s="1" t="e" cm="1">
        <f t="array" ref="K306">_xll.CP($H306,25)/$B306</f>
        <v>#VALUE!</v>
      </c>
      <c r="L306" s="8" t="e" cm="1">
        <f t="array" ref="L306">IF(_xll.DE(H306)&gt;0,_xll.MW(H306)/(602.2*_xll.DE(H306)),"")/$B306</f>
        <v>#VALUE!</v>
      </c>
      <c r="N306" s="1" t="str">
        <f t="shared" si="34"/>
        <v/>
      </c>
      <c r="O306" s="1" t="str">
        <f t="shared" si="35"/>
        <v/>
      </c>
      <c r="Q306" s="1" t="str">
        <f t="shared" si="36"/>
        <v/>
      </c>
      <c r="R306" s="1" t="str">
        <f t="shared" si="37"/>
        <v/>
      </c>
      <c r="T306" s="1" t="str">
        <f t="shared" si="38"/>
        <v/>
      </c>
      <c r="U306" s="1" t="str">
        <f t="shared" si="39"/>
        <v/>
      </c>
      <c r="W306" s="8" t="str">
        <f t="shared" si="40"/>
        <v/>
      </c>
      <c r="X306" s="8" t="str">
        <f t="shared" si="41"/>
        <v/>
      </c>
    </row>
    <row r="307" spans="1:24">
      <c r="A307" s="4" t="s">
        <v>335</v>
      </c>
      <c r="B307" s="4">
        <v>1</v>
      </c>
      <c r="C307" s="1" cm="1">
        <f t="array" ref="C307">_xll.H($A307,25)/$B307</f>
        <v>-1696.5999975585937</v>
      </c>
      <c r="D307" s="1" cm="1">
        <f t="array" ref="D307">_xll.S($A307,25)/$B307</f>
        <v>235.10000765991211</v>
      </c>
      <c r="E307" s="1" cm="1">
        <f t="array" ref="E307">_xll.CP($A307,25)/$B307</f>
        <v>0</v>
      </c>
      <c r="F307" s="8" t="e" cm="1">
        <f t="array" ref="F307">IF(_xll.DE(A307)&gt;0,_xll.MW(A307)/(602.2*_xll.DE(A307)),"")/$B307</f>
        <v>#VALUE!</v>
      </c>
      <c r="H307" s="4" t="s">
        <v>2339</v>
      </c>
      <c r="I307" s="1" t="e" cm="1">
        <f t="array" ref="I307">_xll.H($H307,25)/$B307</f>
        <v>#VALUE!</v>
      </c>
      <c r="J307" s="1" t="e" cm="1">
        <f t="array" ref="J307">_xll.S($H307,25)/$B307</f>
        <v>#VALUE!</v>
      </c>
      <c r="K307" s="1" t="e" cm="1">
        <f t="array" ref="K307">_xll.CP($H307,25)/$B307</f>
        <v>#VALUE!</v>
      </c>
      <c r="L307" s="8" t="e" cm="1">
        <f t="array" ref="L307">IF(_xll.DE(H307)&gt;0,_xll.MW(H307)/(602.2*_xll.DE(H307)),"")/$B307</f>
        <v>#VALUE!</v>
      </c>
      <c r="N307" s="1" t="str">
        <f t="shared" si="34"/>
        <v/>
      </c>
      <c r="O307" s="1" t="str">
        <f t="shared" si="35"/>
        <v/>
      </c>
      <c r="Q307" s="1" t="str">
        <f t="shared" si="36"/>
        <v/>
      </c>
      <c r="R307" s="1" t="str">
        <f t="shared" si="37"/>
        <v/>
      </c>
      <c r="T307" s="1" t="str">
        <f t="shared" si="38"/>
        <v/>
      </c>
      <c r="U307" s="1" t="str">
        <f t="shared" si="39"/>
        <v/>
      </c>
      <c r="W307" s="8" t="str">
        <f t="shared" si="40"/>
        <v/>
      </c>
      <c r="X307" s="8" t="str">
        <f t="shared" si="41"/>
        <v/>
      </c>
    </row>
    <row r="308" spans="1:24">
      <c r="A308" s="4" t="s">
        <v>339</v>
      </c>
      <c r="B308" s="4">
        <v>1</v>
      </c>
      <c r="C308" s="1" cm="1">
        <f t="array" ref="C308">_xll.H($A308,25)/$B308</f>
        <v>-1695.4000087890627</v>
      </c>
      <c r="D308" s="1" cm="1">
        <f t="array" ref="D308">_xll.S($A308,25)/$B308</f>
        <v>210.89998941040039</v>
      </c>
      <c r="E308" s="1" cm="1">
        <f t="array" ref="E308">_xll.CP($A308,25)/$B308</f>
        <v>0</v>
      </c>
      <c r="F308" s="8" t="e" cm="1">
        <f t="array" ref="F308">IF(_xll.DE(A308)&gt;0,_xll.MW(A308)/(602.2*_xll.DE(A308)),"")/$B308</f>
        <v>#VALUE!</v>
      </c>
      <c r="H308" s="4" t="s">
        <v>2340</v>
      </c>
      <c r="I308" s="1" t="e" cm="1">
        <f t="array" ref="I308">_xll.H($H308,25)/$B308</f>
        <v>#VALUE!</v>
      </c>
      <c r="J308" s="1" t="e" cm="1">
        <f t="array" ref="J308">_xll.S($H308,25)/$B308</f>
        <v>#VALUE!</v>
      </c>
      <c r="K308" s="1" t="e" cm="1">
        <f t="array" ref="K308">_xll.CP($H308,25)/$B308</f>
        <v>#VALUE!</v>
      </c>
      <c r="L308" s="8" t="e" cm="1">
        <f t="array" ref="L308">IF(_xll.DE(H308)&gt;0,_xll.MW(H308)/(602.2*_xll.DE(H308)),"")/$B308</f>
        <v>#VALUE!</v>
      </c>
      <c r="N308" s="1" t="str">
        <f t="shared" si="34"/>
        <v/>
      </c>
      <c r="O308" s="1" t="str">
        <f t="shared" si="35"/>
        <v/>
      </c>
      <c r="Q308" s="1" t="str">
        <f t="shared" si="36"/>
        <v/>
      </c>
      <c r="R308" s="1" t="str">
        <f t="shared" si="37"/>
        <v/>
      </c>
      <c r="T308" s="1" t="str">
        <f t="shared" si="38"/>
        <v/>
      </c>
      <c r="U308" s="1" t="str">
        <f t="shared" si="39"/>
        <v/>
      </c>
      <c r="W308" s="8" t="str">
        <f t="shared" si="40"/>
        <v/>
      </c>
      <c r="X308" s="8" t="str">
        <f t="shared" si="41"/>
        <v/>
      </c>
    </row>
    <row r="309" spans="1:24">
      <c r="A309" s="4" t="s">
        <v>332</v>
      </c>
      <c r="B309" s="4">
        <v>1</v>
      </c>
      <c r="C309" s="1" cm="1">
        <f t="array" ref="C309">_xll.H($A309,25)/$B309</f>
        <v>-1688.6999650878906</v>
      </c>
      <c r="D309" s="1" cm="1">
        <f t="array" ref="D309">_xll.S($A309,25)/$B309</f>
        <v>234.30000982666016</v>
      </c>
      <c r="E309" s="1" cm="1">
        <f t="array" ref="E309">_xll.CP($A309,25)/$B309</f>
        <v>0</v>
      </c>
      <c r="F309" s="8" t="e" cm="1">
        <f t="array" ref="F309">IF(_xll.DE(A309)&gt;0,_xll.MW(A309)/(602.2*_xll.DE(A309)),"")/$B309</f>
        <v>#VALUE!</v>
      </c>
      <c r="H309" s="4" t="s">
        <v>2341</v>
      </c>
      <c r="I309" s="1" t="e" cm="1">
        <f t="array" ref="I309">_xll.H($H309,25)/$B309</f>
        <v>#VALUE!</v>
      </c>
      <c r="J309" s="1" t="e" cm="1">
        <f t="array" ref="J309">_xll.S($H309,25)/$B309</f>
        <v>#VALUE!</v>
      </c>
      <c r="K309" s="1" t="e" cm="1">
        <f t="array" ref="K309">_xll.CP($H309,25)/$B309</f>
        <v>#VALUE!</v>
      </c>
      <c r="L309" s="8" t="e" cm="1">
        <f t="array" ref="L309">IF(_xll.DE(H309)&gt;0,_xll.MW(H309)/(602.2*_xll.DE(H309)),"")/$B309</f>
        <v>#VALUE!</v>
      </c>
      <c r="N309" s="1" t="str">
        <f t="shared" si="34"/>
        <v/>
      </c>
      <c r="O309" s="1" t="str">
        <f t="shared" si="35"/>
        <v/>
      </c>
      <c r="Q309" s="1" t="str">
        <f t="shared" si="36"/>
        <v/>
      </c>
      <c r="R309" s="1" t="str">
        <f t="shared" si="37"/>
        <v/>
      </c>
      <c r="T309" s="1" t="str">
        <f t="shared" si="38"/>
        <v/>
      </c>
      <c r="U309" s="1" t="str">
        <f t="shared" si="39"/>
        <v/>
      </c>
      <c r="W309" s="8" t="str">
        <f t="shared" si="40"/>
        <v/>
      </c>
      <c r="X309" s="8" t="str">
        <f t="shared" si="41"/>
        <v/>
      </c>
    </row>
    <row r="310" spans="1:24">
      <c r="A310" s="4" t="s">
        <v>87</v>
      </c>
      <c r="B310" s="4">
        <v>1</v>
      </c>
      <c r="C310" s="1" cm="1">
        <f t="array" ref="C310">_xll.H($A310,25)/$B310</f>
        <v>-1687.3999985351563</v>
      </c>
      <c r="D310" s="1" cm="1">
        <f t="array" ref="D310">_xll.S($A310,25)/$B310</f>
        <v>230.99999282836916</v>
      </c>
      <c r="E310" s="1" cm="1">
        <f t="array" ref="E310">_xll.CP($A310,25)/$B310</f>
        <v>0</v>
      </c>
      <c r="F310" s="8" t="e" cm="1">
        <f t="array" ref="F310">IF(_xll.DE(A310)&gt;0,_xll.MW(A310)/(602.2*_xll.DE(A310)),"")/$B310</f>
        <v>#VALUE!</v>
      </c>
      <c r="H310" s="4" t="s">
        <v>2342</v>
      </c>
      <c r="I310" s="1" t="e" cm="1">
        <f t="array" ref="I310">_xll.H($H310,25)/$B310</f>
        <v>#VALUE!</v>
      </c>
      <c r="J310" s="1" t="e" cm="1">
        <f t="array" ref="J310">_xll.S($H310,25)/$B310</f>
        <v>#VALUE!</v>
      </c>
      <c r="K310" s="1" t="e" cm="1">
        <f t="array" ref="K310">_xll.CP($H310,25)/$B310</f>
        <v>#VALUE!</v>
      </c>
      <c r="L310" s="8" t="e" cm="1">
        <f t="array" ref="L310">IF(_xll.DE(H310)&gt;0,_xll.MW(H310)/(602.2*_xll.DE(H310)),"")/$B310</f>
        <v>#VALUE!</v>
      </c>
      <c r="N310" s="1" t="str">
        <f t="shared" si="34"/>
        <v/>
      </c>
      <c r="O310" s="1" t="str">
        <f t="shared" si="35"/>
        <v/>
      </c>
      <c r="Q310" s="1" t="str">
        <f t="shared" si="36"/>
        <v/>
      </c>
      <c r="R310" s="1" t="str">
        <f t="shared" si="37"/>
        <v/>
      </c>
      <c r="T310" s="1" t="str">
        <f t="shared" si="38"/>
        <v/>
      </c>
      <c r="U310" s="1" t="str">
        <f t="shared" si="39"/>
        <v/>
      </c>
      <c r="W310" s="8" t="str">
        <f t="shared" si="40"/>
        <v/>
      </c>
      <c r="X310" s="8" t="str">
        <f t="shared" si="41"/>
        <v/>
      </c>
    </row>
    <row r="311" spans="1:24">
      <c r="A311" s="4" t="s">
        <v>327</v>
      </c>
      <c r="B311" s="4">
        <v>1</v>
      </c>
      <c r="C311" s="1" cm="1">
        <f t="array" ref="C311">_xll.H($A311,25)/$B311</f>
        <v>-1668.5999616699219</v>
      </c>
      <c r="D311" s="1" cm="1">
        <f t="array" ref="D311">_xll.S($A311,25)/$B311</f>
        <v>231.39999972534181</v>
      </c>
      <c r="E311" s="1" cm="1">
        <f t="array" ref="E311">_xll.CP($A311,25)/$B311</f>
        <v>0</v>
      </c>
      <c r="F311" s="8" t="e" cm="1">
        <f t="array" ref="F311">IF(_xll.DE(A311)&gt;0,_xll.MW(A311)/(602.2*_xll.DE(A311)),"")/$B311</f>
        <v>#VALUE!</v>
      </c>
      <c r="H311" s="4" t="s">
        <v>2343</v>
      </c>
      <c r="I311" s="1" t="e" cm="1">
        <f t="array" ref="I311">_xll.H($H311,25)/$B311</f>
        <v>#VALUE!</v>
      </c>
      <c r="J311" s="1" t="e" cm="1">
        <f t="array" ref="J311">_xll.S($H311,25)/$B311</f>
        <v>#VALUE!</v>
      </c>
      <c r="K311" s="1" t="e" cm="1">
        <f t="array" ref="K311">_xll.CP($H311,25)/$B311</f>
        <v>#VALUE!</v>
      </c>
      <c r="L311" s="8" t="e" cm="1">
        <f t="array" ref="L311">IF(_xll.DE(H311)&gt;0,_xll.MW(H311)/(602.2*_xll.DE(H311)),"")/$B311</f>
        <v>#VALUE!</v>
      </c>
      <c r="N311" s="1" t="str">
        <f t="shared" si="34"/>
        <v/>
      </c>
      <c r="O311" s="1" t="str">
        <f t="shared" si="35"/>
        <v/>
      </c>
      <c r="Q311" s="1" t="str">
        <f t="shared" si="36"/>
        <v/>
      </c>
      <c r="R311" s="1" t="str">
        <f t="shared" si="37"/>
        <v/>
      </c>
      <c r="T311" s="1" t="str">
        <f t="shared" si="38"/>
        <v/>
      </c>
      <c r="U311" s="1" t="str">
        <f t="shared" si="39"/>
        <v/>
      </c>
      <c r="W311" s="8" t="str">
        <f t="shared" si="40"/>
        <v/>
      </c>
      <c r="X311" s="8" t="str">
        <f t="shared" si="41"/>
        <v/>
      </c>
    </row>
    <row r="312" spans="1:24">
      <c r="A312" s="4" t="s">
        <v>331</v>
      </c>
      <c r="B312" s="4">
        <v>1</v>
      </c>
      <c r="C312" s="1" cm="1">
        <f t="array" ref="C312">_xll.H($A312,25)/$B312</f>
        <v>-1666.5000451660158</v>
      </c>
      <c r="D312" s="1" cm="1">
        <f t="array" ref="D312">_xll.S($A312,25)/$B312</f>
        <v>231.39999972534181</v>
      </c>
      <c r="E312" s="1" cm="1">
        <f t="array" ref="E312">_xll.CP($A312,25)/$B312</f>
        <v>0</v>
      </c>
      <c r="F312" s="8" t="e" cm="1">
        <f t="array" ref="F312">IF(_xll.DE(A312)&gt;0,_xll.MW(A312)/(602.2*_xll.DE(A312)),"")/$B312</f>
        <v>#VALUE!</v>
      </c>
      <c r="H312" s="4" t="s">
        <v>2344</v>
      </c>
      <c r="I312" s="1" t="e" cm="1">
        <f t="array" ref="I312">_xll.H($H312,25)/$B312</f>
        <v>#VALUE!</v>
      </c>
      <c r="J312" s="1" t="e" cm="1">
        <f t="array" ref="J312">_xll.S($H312,25)/$B312</f>
        <v>#VALUE!</v>
      </c>
      <c r="K312" s="1" t="e" cm="1">
        <f t="array" ref="K312">_xll.CP($H312,25)/$B312</f>
        <v>#VALUE!</v>
      </c>
      <c r="L312" s="8" t="e" cm="1">
        <f t="array" ref="L312">IF(_xll.DE(H312)&gt;0,_xll.MW(H312)/(602.2*_xll.DE(H312)),"")/$B312</f>
        <v>#VALUE!</v>
      </c>
      <c r="N312" s="1" t="str">
        <f t="shared" si="34"/>
        <v/>
      </c>
      <c r="O312" s="1" t="str">
        <f t="shared" si="35"/>
        <v/>
      </c>
      <c r="Q312" s="1" t="str">
        <f t="shared" si="36"/>
        <v/>
      </c>
      <c r="R312" s="1" t="str">
        <f t="shared" si="37"/>
        <v/>
      </c>
      <c r="T312" s="1" t="str">
        <f t="shared" si="38"/>
        <v/>
      </c>
      <c r="U312" s="1" t="str">
        <f t="shared" si="39"/>
        <v/>
      </c>
      <c r="W312" s="8" t="str">
        <f t="shared" si="40"/>
        <v/>
      </c>
      <c r="X312" s="8" t="str">
        <f t="shared" si="41"/>
        <v/>
      </c>
    </row>
    <row r="313" spans="1:24">
      <c r="A313" s="4" t="s">
        <v>188</v>
      </c>
      <c r="B313" s="4">
        <v>1</v>
      </c>
      <c r="C313" s="1" cm="1">
        <f t="array" ref="C313">_xll.H($A313,25)/$B313</f>
        <v>-1663.5999233398438</v>
      </c>
      <c r="D313" s="1" cm="1">
        <f t="array" ref="D313">_xll.S($A313,25)/$B313</f>
        <v>222.60000759887697</v>
      </c>
      <c r="E313" s="1" cm="1">
        <f t="array" ref="E313">_xll.CP($A313,25)/$B313</f>
        <v>0</v>
      </c>
      <c r="F313" s="8" t="e" cm="1">
        <f t="array" ref="F313">IF(_xll.DE(A313)&gt;0,_xll.MW(A313)/(602.2*_xll.DE(A313)),"")/$B313</f>
        <v>#VALUE!</v>
      </c>
      <c r="H313" s="4" t="s">
        <v>2345</v>
      </c>
      <c r="I313" s="1" t="e" cm="1">
        <f t="array" ref="I313">_xll.H($H313,25)/$B313</f>
        <v>#VALUE!</v>
      </c>
      <c r="J313" s="1" t="e" cm="1">
        <f t="array" ref="J313">_xll.S($H313,25)/$B313</f>
        <v>#VALUE!</v>
      </c>
      <c r="K313" s="1" t="e" cm="1">
        <f t="array" ref="K313">_xll.CP($H313,25)/$B313</f>
        <v>#VALUE!</v>
      </c>
      <c r="L313" s="8" t="e" cm="1">
        <f t="array" ref="L313">IF(_xll.DE(H313)&gt;0,_xll.MW(H313)/(602.2*_xll.DE(H313)),"")/$B313</f>
        <v>#VALUE!</v>
      </c>
      <c r="N313" s="1" t="str">
        <f t="shared" si="34"/>
        <v/>
      </c>
      <c r="O313" s="1" t="str">
        <f t="shared" si="35"/>
        <v/>
      </c>
      <c r="Q313" s="1" t="str">
        <f t="shared" si="36"/>
        <v/>
      </c>
      <c r="R313" s="1" t="str">
        <f t="shared" si="37"/>
        <v/>
      </c>
      <c r="T313" s="1" t="str">
        <f t="shared" si="38"/>
        <v/>
      </c>
      <c r="U313" s="1" t="str">
        <f t="shared" si="39"/>
        <v/>
      </c>
      <c r="W313" s="8" t="str">
        <f t="shared" si="40"/>
        <v/>
      </c>
      <c r="X313" s="8" t="str">
        <f t="shared" si="41"/>
        <v/>
      </c>
    </row>
    <row r="314" spans="1:24">
      <c r="A314" s="4" t="s">
        <v>187</v>
      </c>
      <c r="B314" s="4">
        <v>1</v>
      </c>
      <c r="C314" s="1" cm="1">
        <f t="array" ref="C314">_xll.H($A314,25)/$B314</f>
        <v>-1660.999990234375</v>
      </c>
      <c r="D314" s="1" cm="1">
        <f t="array" ref="D314">_xll.S($A314,25)/$B314</f>
        <v>233.89998696899414</v>
      </c>
      <c r="E314" s="1" cm="1">
        <f t="array" ref="E314">_xll.CP($A314,25)/$B314</f>
        <v>0</v>
      </c>
      <c r="F314" s="8" t="e" cm="1">
        <f t="array" ref="F314">IF(_xll.DE(A314)&gt;0,_xll.MW(A314)/(602.2*_xll.DE(A314)),"")/$B314</f>
        <v>#VALUE!</v>
      </c>
      <c r="H314" s="4" t="s">
        <v>2346</v>
      </c>
      <c r="I314" s="1" t="e" cm="1">
        <f t="array" ref="I314">_xll.H($H314,25)/$B314</f>
        <v>#VALUE!</v>
      </c>
      <c r="J314" s="1" t="e" cm="1">
        <f t="array" ref="J314">_xll.S($H314,25)/$B314</f>
        <v>#VALUE!</v>
      </c>
      <c r="K314" s="1" t="e" cm="1">
        <f t="array" ref="K314">_xll.CP($H314,25)/$B314</f>
        <v>#VALUE!</v>
      </c>
      <c r="L314" s="8" t="e" cm="1">
        <f t="array" ref="L314">IF(_xll.DE(H314)&gt;0,_xll.MW(H314)/(602.2*_xll.DE(H314)),"")/$B314</f>
        <v>#VALUE!</v>
      </c>
      <c r="N314" s="1" t="str">
        <f t="shared" si="34"/>
        <v/>
      </c>
      <c r="O314" s="1" t="str">
        <f t="shared" si="35"/>
        <v/>
      </c>
      <c r="Q314" s="1" t="str">
        <f t="shared" si="36"/>
        <v/>
      </c>
      <c r="R314" s="1" t="str">
        <f t="shared" si="37"/>
        <v/>
      </c>
      <c r="T314" s="1" t="str">
        <f t="shared" si="38"/>
        <v/>
      </c>
      <c r="U314" s="1" t="str">
        <f t="shared" si="39"/>
        <v/>
      </c>
      <c r="W314" s="8" t="str">
        <f t="shared" si="40"/>
        <v/>
      </c>
      <c r="X314" s="8" t="str">
        <f t="shared" si="41"/>
        <v/>
      </c>
    </row>
    <row r="315" spans="1:24">
      <c r="A315" s="4" t="s">
        <v>343</v>
      </c>
      <c r="B315" s="4">
        <v>1</v>
      </c>
      <c r="C315" s="1" cm="1">
        <f t="array" ref="C315">_xll.H($A315,25)/$B315</f>
        <v>-1659.0000515136719</v>
      </c>
      <c r="D315" s="1" cm="1">
        <f t="array" ref="D315">_xll.S($A315,25)/$B315</f>
        <v>235.10000765991211</v>
      </c>
      <c r="E315" s="1" cm="1">
        <f t="array" ref="E315">_xll.CP($A315,25)/$B315</f>
        <v>0</v>
      </c>
      <c r="F315" s="8" t="e" cm="1">
        <f t="array" ref="F315">IF(_xll.DE(A315)&gt;0,_xll.MW(A315)/(602.2*_xll.DE(A315)),"")/$B315</f>
        <v>#VALUE!</v>
      </c>
      <c r="H315" s="4" t="s">
        <v>2347</v>
      </c>
      <c r="I315" s="1" t="e" cm="1">
        <f t="array" ref="I315">_xll.H($H315,25)/$B315</f>
        <v>#VALUE!</v>
      </c>
      <c r="J315" s="1" t="e" cm="1">
        <f t="array" ref="J315">_xll.S($H315,25)/$B315</f>
        <v>#VALUE!</v>
      </c>
      <c r="K315" s="1" t="e" cm="1">
        <f t="array" ref="K315">_xll.CP($H315,25)/$B315</f>
        <v>#VALUE!</v>
      </c>
      <c r="L315" s="8" t="e" cm="1">
        <f t="array" ref="L315">IF(_xll.DE(H315)&gt;0,_xll.MW(H315)/(602.2*_xll.DE(H315)),"")/$B315</f>
        <v>#VALUE!</v>
      </c>
      <c r="N315" s="1" t="str">
        <f t="shared" si="34"/>
        <v/>
      </c>
      <c r="O315" s="1" t="str">
        <f t="shared" si="35"/>
        <v/>
      </c>
      <c r="Q315" s="1" t="str">
        <f t="shared" si="36"/>
        <v/>
      </c>
      <c r="R315" s="1" t="str">
        <f t="shared" si="37"/>
        <v/>
      </c>
      <c r="T315" s="1" t="str">
        <f t="shared" si="38"/>
        <v/>
      </c>
      <c r="U315" s="1" t="str">
        <f t="shared" si="39"/>
        <v/>
      </c>
      <c r="W315" s="8" t="str">
        <f t="shared" si="40"/>
        <v/>
      </c>
      <c r="X315" s="8" t="str">
        <f t="shared" si="41"/>
        <v/>
      </c>
    </row>
    <row r="316" spans="1:24">
      <c r="A316" s="4" t="s">
        <v>193</v>
      </c>
      <c r="B316" s="4">
        <v>1</v>
      </c>
      <c r="C316" s="1" cm="1">
        <f t="array" ref="C316">_xll.H($A316,25)/$B316</f>
        <v>-1649.3329787597656</v>
      </c>
      <c r="D316" s="1" cm="1">
        <f t="array" ref="D316">_xll.S($A316,25)/$B316</f>
        <v>347.27199999999999</v>
      </c>
      <c r="E316" s="1" cm="1">
        <f t="array" ref="E316">_xll.CP($A316,25)/$B316</f>
        <v>0</v>
      </c>
      <c r="F316" s="8" t="e" cm="1">
        <f t="array" ref="F316">IF(_xll.DE(A316)&gt;0,_xll.MW(A316)/(602.2*_xll.DE(A316)),"")/$B316</f>
        <v>#VALUE!</v>
      </c>
      <c r="H316" s="4" t="s">
        <v>2348</v>
      </c>
      <c r="I316" s="1" t="e" cm="1">
        <f t="array" ref="I316">_xll.H($H316,25)/$B316</f>
        <v>#VALUE!</v>
      </c>
      <c r="J316" s="1" t="e" cm="1">
        <f t="array" ref="J316">_xll.S($H316,25)/$B316</f>
        <v>#VALUE!</v>
      </c>
      <c r="K316" s="1" t="e" cm="1">
        <f t="array" ref="K316">_xll.CP($H316,25)/$B316</f>
        <v>#VALUE!</v>
      </c>
      <c r="L316" s="8" t="e" cm="1">
        <f t="array" ref="L316">IF(_xll.DE(H316)&gt;0,_xll.MW(H316)/(602.2*_xll.DE(H316)),"")/$B316</f>
        <v>#VALUE!</v>
      </c>
      <c r="N316" s="1" t="str">
        <f t="shared" si="34"/>
        <v/>
      </c>
      <c r="O316" s="1" t="str">
        <f t="shared" si="35"/>
        <v/>
      </c>
      <c r="Q316" s="1" t="str">
        <f t="shared" si="36"/>
        <v/>
      </c>
      <c r="R316" s="1" t="str">
        <f t="shared" si="37"/>
        <v/>
      </c>
      <c r="T316" s="1" t="str">
        <f t="shared" si="38"/>
        <v/>
      </c>
      <c r="U316" s="1" t="str">
        <f t="shared" si="39"/>
        <v/>
      </c>
      <c r="W316" s="8" t="str">
        <f t="shared" si="40"/>
        <v/>
      </c>
      <c r="X316" s="8" t="str">
        <f t="shared" si="41"/>
        <v/>
      </c>
    </row>
    <row r="317" spans="1:24">
      <c r="A317" s="4" t="s">
        <v>385</v>
      </c>
      <c r="B317" s="4">
        <v>1</v>
      </c>
      <c r="C317" s="1" cm="1">
        <f t="array" ref="C317">_xll.H($A317,25)/$B317</f>
        <v>-1632.1779147949219</v>
      </c>
      <c r="D317" s="1" cm="1">
        <f t="array" ref="D317">_xll.S($A317,25)/$B317</f>
        <v>383.43851617431642</v>
      </c>
      <c r="E317" s="1" cm="1">
        <f t="array" ref="E317">_xll.CP($A317,25)/$B317</f>
        <v>0</v>
      </c>
      <c r="F317" s="8" t="e" cm="1">
        <f t="array" ref="F317">IF(_xll.DE(A317)&gt;0,_xll.MW(A317)/(602.2*_xll.DE(A317)),"")/$B317</f>
        <v>#VALUE!</v>
      </c>
      <c r="H317" s="4" t="s">
        <v>2349</v>
      </c>
      <c r="I317" s="1" t="e" cm="1">
        <f t="array" ref="I317">_xll.H($H317,25)/$B317</f>
        <v>#VALUE!</v>
      </c>
      <c r="J317" s="1" t="e" cm="1">
        <f t="array" ref="J317">_xll.S($H317,25)/$B317</f>
        <v>#VALUE!</v>
      </c>
      <c r="K317" s="1" t="e" cm="1">
        <f t="array" ref="K317">_xll.CP($H317,25)/$B317</f>
        <v>#VALUE!</v>
      </c>
      <c r="L317" s="8" t="e" cm="1">
        <f t="array" ref="L317">IF(_xll.DE(H317)&gt;0,_xll.MW(H317)/(602.2*_xll.DE(H317)),"")/$B317</f>
        <v>#VALUE!</v>
      </c>
      <c r="N317" s="1" t="str">
        <f t="shared" si="34"/>
        <v/>
      </c>
      <c r="O317" s="1" t="str">
        <f t="shared" si="35"/>
        <v/>
      </c>
      <c r="Q317" s="1" t="str">
        <f t="shared" si="36"/>
        <v/>
      </c>
      <c r="R317" s="1" t="str">
        <f t="shared" si="37"/>
        <v/>
      </c>
      <c r="T317" s="1" t="str">
        <f t="shared" si="38"/>
        <v/>
      </c>
      <c r="U317" s="1" t="str">
        <f t="shared" si="39"/>
        <v/>
      </c>
      <c r="W317" s="8" t="str">
        <f t="shared" si="40"/>
        <v/>
      </c>
      <c r="X317" s="8" t="str">
        <f t="shared" si="41"/>
        <v/>
      </c>
    </row>
    <row r="318" spans="1:24">
      <c r="A318" s="4" t="s">
        <v>111</v>
      </c>
      <c r="B318" s="4">
        <v>1</v>
      </c>
      <c r="C318" s="1" cm="1">
        <f t="array" ref="C318">_xll.H($A318,25)/$B318</f>
        <v>-1607.9110212402345</v>
      </c>
      <c r="D318" s="1" cm="1">
        <f t="array" ref="D318">_xll.S($A318,25)/$B318</f>
        <v>272.79681915283203</v>
      </c>
      <c r="E318" s="1" cm="1">
        <f t="array" ref="E318">_xll.CP($A318,25)/$B318</f>
        <v>0</v>
      </c>
      <c r="F318" s="8" t="e" cm="1">
        <f t="array" ref="F318">IF(_xll.DE(A318)&gt;0,_xll.MW(A318)/(602.2*_xll.DE(A318)),"")/$B318</f>
        <v>#VALUE!</v>
      </c>
      <c r="H318" s="4" t="s">
        <v>2350</v>
      </c>
      <c r="I318" s="1" t="e" cm="1">
        <f t="array" ref="I318">_xll.H($H318,25)/$B318</f>
        <v>#VALUE!</v>
      </c>
      <c r="J318" s="1" t="e" cm="1">
        <f t="array" ref="J318">_xll.S($H318,25)/$B318</f>
        <v>#VALUE!</v>
      </c>
      <c r="K318" s="1" t="e" cm="1">
        <f t="array" ref="K318">_xll.CP($H318,25)/$B318</f>
        <v>#VALUE!</v>
      </c>
      <c r="L318" s="8" t="e" cm="1">
        <f t="array" ref="L318">IF(_xll.DE(H318)&gt;0,_xll.MW(H318)/(602.2*_xll.DE(H318)),"")/$B318</f>
        <v>#VALUE!</v>
      </c>
      <c r="N318" s="1" t="str">
        <f t="shared" si="34"/>
        <v/>
      </c>
      <c r="O318" s="1" t="str">
        <f t="shared" si="35"/>
        <v/>
      </c>
      <c r="Q318" s="1" t="str">
        <f t="shared" si="36"/>
        <v/>
      </c>
      <c r="R318" s="1" t="str">
        <f t="shared" si="37"/>
        <v/>
      </c>
      <c r="T318" s="1" t="str">
        <f t="shared" si="38"/>
        <v/>
      </c>
      <c r="U318" s="1" t="str">
        <f t="shared" si="39"/>
        <v/>
      </c>
      <c r="W318" s="8" t="str">
        <f t="shared" si="40"/>
        <v/>
      </c>
      <c r="X318" s="8" t="str">
        <f t="shared" si="41"/>
        <v/>
      </c>
    </row>
    <row r="319" spans="1:24">
      <c r="A319" s="1" t="s">
        <v>427</v>
      </c>
      <c r="B319" s="4">
        <v>1</v>
      </c>
      <c r="C319" s="1" cm="1">
        <f t="array" ref="C319">_xll.H($A319,25)/$B319</f>
        <v>-1578.6000378417968</v>
      </c>
      <c r="D319" s="1" cm="1">
        <f t="array" ref="D319">_xll.S($A319,25)/$B319</f>
        <v>357.29997595214843</v>
      </c>
      <c r="E319" s="1" cm="1">
        <f t="array" ref="E319">_xll.CP($A319,25)/$B319</f>
        <v>0</v>
      </c>
      <c r="F319" s="8" t="e" cm="1">
        <f t="array" ref="F319">IF(_xll.DE(A319)&gt;0,_xll.MW(A319)/(602.2*_xll.DE(A319)),"")/$B319</f>
        <v>#VALUE!</v>
      </c>
      <c r="H319" s="1" t="s">
        <v>2351</v>
      </c>
      <c r="I319" s="1" t="e" cm="1">
        <f t="array" ref="I319">_xll.H($H319,25)/$B319</f>
        <v>#VALUE!</v>
      </c>
      <c r="J319" s="1" t="e" cm="1">
        <f t="array" ref="J319">_xll.S($H319,25)/$B319</f>
        <v>#VALUE!</v>
      </c>
      <c r="K319" s="1" t="e" cm="1">
        <f t="array" ref="K319">_xll.CP($H319,25)/$B319</f>
        <v>#VALUE!</v>
      </c>
      <c r="L319" s="8" t="e" cm="1">
        <f t="array" ref="L319">IF(_xll.DE(H319)&gt;0,_xll.MW(H319)/(602.2*_xll.DE(H319)),"")/$B319</f>
        <v>#VALUE!</v>
      </c>
      <c r="N319" s="1" t="str">
        <f t="shared" ref="N319:N372" si="42">IF(AND(ISNUMBER(D319),ISNUMBER(J319)),D319,"")</f>
        <v/>
      </c>
      <c r="O319" s="1" t="str">
        <f t="shared" ref="O319:O372" si="43">IF(AND(ISNUMBER(D319),ISNUMBER(J319)),J319,"")</f>
        <v/>
      </c>
      <c r="Q319" s="1" t="str">
        <f t="shared" ref="Q319:Q372" si="44">IF(AND(ISNUMBER(C319),ISNUMBER(I319)),C319,"")</f>
        <v/>
      </c>
      <c r="R319" s="1" t="str">
        <f t="shared" ref="R319:R372" si="45">IF(AND(ISNUMBER(C319),ISNUMBER(I319)),I319,"")</f>
        <v/>
      </c>
      <c r="T319" s="1" t="str">
        <f t="shared" si="38"/>
        <v/>
      </c>
      <c r="U319" s="1" t="str">
        <f t="shared" si="39"/>
        <v/>
      </c>
      <c r="W319" s="8" t="str">
        <f t="shared" si="40"/>
        <v/>
      </c>
      <c r="X319" s="8" t="str">
        <f t="shared" si="41"/>
        <v/>
      </c>
    </row>
    <row r="320" spans="1:24">
      <c r="A320" s="4" t="s">
        <v>408</v>
      </c>
      <c r="B320" s="4">
        <v>1</v>
      </c>
      <c r="C320" s="1" cm="1">
        <f t="array" ref="C320">_xll.H($A320,25)/$B320</f>
        <v>-1559.8000009765626</v>
      </c>
      <c r="D320" s="1" cm="1">
        <f t="array" ref="D320">_xll.S($A320,25)/$B320</f>
        <v>192.50000732421876</v>
      </c>
      <c r="E320" s="1" cm="1">
        <f t="array" ref="E320">_xll.CP($A320,25)/$B320</f>
        <v>0</v>
      </c>
      <c r="F320" s="8" t="e" cm="1">
        <f t="array" ref="F320">IF(_xll.DE(A320)&gt;0,_xll.MW(A320)/(602.2*_xll.DE(A320)),"")/$B320</f>
        <v>#VALUE!</v>
      </c>
      <c r="H320" s="4" t="s">
        <v>2352</v>
      </c>
      <c r="I320" s="1" t="e" cm="1">
        <f t="array" ref="I320">_xll.H($H320,25)/$B320</f>
        <v>#VALUE!</v>
      </c>
      <c r="J320" s="1" t="e" cm="1">
        <f t="array" ref="J320">_xll.S($H320,25)/$B320</f>
        <v>#VALUE!</v>
      </c>
      <c r="K320" s="1" t="e" cm="1">
        <f t="array" ref="K320">_xll.CP($H320,25)/$B320</f>
        <v>#VALUE!</v>
      </c>
      <c r="L320" s="8" t="e" cm="1">
        <f t="array" ref="L320">IF(_xll.DE(H320)&gt;0,_xll.MW(H320)/(602.2*_xll.DE(H320)),"")/$B320</f>
        <v>#VALUE!</v>
      </c>
      <c r="N320" s="1" t="str">
        <f t="shared" si="42"/>
        <v/>
      </c>
      <c r="O320" s="1" t="str">
        <f t="shared" si="43"/>
        <v/>
      </c>
      <c r="Q320" s="1" t="str">
        <f t="shared" si="44"/>
        <v/>
      </c>
      <c r="R320" s="1" t="str">
        <f t="shared" si="45"/>
        <v/>
      </c>
      <c r="T320" s="1" t="str">
        <f t="shared" ref="T320:T372" si="46">IF(AND(ISNUMBER(E320),ISNUMBER(K320)),E320,"")</f>
        <v/>
      </c>
      <c r="U320" s="1" t="str">
        <f t="shared" ref="U320:U372" si="47">IF(AND(ISNUMBER(E320),ISNUMBER(K320)),K320,"")</f>
        <v/>
      </c>
      <c r="W320" s="8" t="str">
        <f t="shared" ref="W320:W372" si="48">IF(AND(ISNUMBER(F320),ISNUMBER(L320)),F320,"")</f>
        <v/>
      </c>
      <c r="X320" s="8" t="str">
        <f t="shared" ref="X320:X372" si="49">IF(AND(ISNUMBER(F320),ISNUMBER(L320)),L320,"")</f>
        <v/>
      </c>
    </row>
    <row r="321" spans="1:24">
      <c r="A321" s="4" t="s">
        <v>326</v>
      </c>
      <c r="B321" s="4">
        <v>1</v>
      </c>
      <c r="C321" s="1" cm="1">
        <f t="array" ref="C321">_xll.H($A321,25)/$B321</f>
        <v>-1555.5999125976564</v>
      </c>
      <c r="D321" s="1" cm="1">
        <f t="array" ref="D321">_xll.S($A321,25)/$B321</f>
        <v>229.30000341796875</v>
      </c>
      <c r="E321" s="1" cm="1">
        <f t="array" ref="E321">_xll.CP($A321,25)/$B321</f>
        <v>0</v>
      </c>
      <c r="F321" s="8" t="e" cm="1">
        <f t="array" ref="F321">IF(_xll.DE(A321)&gt;0,_xll.MW(A321)/(602.2*_xll.DE(A321)),"")/$B321</f>
        <v>#VALUE!</v>
      </c>
      <c r="H321" s="4" t="s">
        <v>2353</v>
      </c>
      <c r="I321" s="1" t="e" cm="1">
        <f t="array" ref="I321">_xll.H($H321,25)/$B321</f>
        <v>#VALUE!</v>
      </c>
      <c r="J321" s="1" t="e" cm="1">
        <f t="array" ref="J321">_xll.S($H321,25)/$B321</f>
        <v>#VALUE!</v>
      </c>
      <c r="K321" s="1" t="e" cm="1">
        <f t="array" ref="K321">_xll.CP($H321,25)/$B321</f>
        <v>#VALUE!</v>
      </c>
      <c r="L321" s="8" t="e" cm="1">
        <f t="array" ref="L321">IF(_xll.DE(H321)&gt;0,_xll.MW(H321)/(602.2*_xll.DE(H321)),"")/$B321</f>
        <v>#VALUE!</v>
      </c>
      <c r="N321" s="1" t="str">
        <f t="shared" si="42"/>
        <v/>
      </c>
      <c r="O321" s="1" t="str">
        <f t="shared" si="43"/>
        <v/>
      </c>
      <c r="Q321" s="1" t="str">
        <f t="shared" si="44"/>
        <v/>
      </c>
      <c r="R321" s="1" t="str">
        <f t="shared" si="45"/>
        <v/>
      </c>
      <c r="T321" s="1" t="str">
        <f t="shared" si="46"/>
        <v/>
      </c>
      <c r="U321" s="1" t="str">
        <f t="shared" si="47"/>
        <v/>
      </c>
      <c r="W321" s="8" t="str">
        <f t="shared" si="48"/>
        <v/>
      </c>
      <c r="X321" s="8" t="str">
        <f t="shared" si="49"/>
        <v/>
      </c>
    </row>
    <row r="322" spans="1:24">
      <c r="A322" s="4" t="s">
        <v>393</v>
      </c>
      <c r="B322" s="4">
        <v>1</v>
      </c>
      <c r="C322" s="1" cm="1">
        <f t="array" ref="C322">_xll.H($A322,25)/$B322</f>
        <v>-1535.528</v>
      </c>
      <c r="D322" s="1" cm="1">
        <f t="array" ref="D322">_xll.S($A322,25)/$B322</f>
        <v>-250.77639318847656</v>
      </c>
      <c r="E322" s="1" cm="1">
        <f t="array" ref="E322">_xll.CP($A322,25)/$B322</f>
        <v>0</v>
      </c>
      <c r="F322" s="8" t="e" cm="1">
        <f t="array" ref="F322">IF(_xll.DE(A322)&gt;0,_xll.MW(A322)/(602.2*_xll.DE(A322)),"")/$B322</f>
        <v>#VALUE!</v>
      </c>
      <c r="H322" s="4" t="s">
        <v>2354</v>
      </c>
      <c r="I322" s="1" t="e" cm="1">
        <f t="array" ref="I322">_xll.H($H322,25)/$B322</f>
        <v>#VALUE!</v>
      </c>
      <c r="J322" s="1" t="e" cm="1">
        <f t="array" ref="J322">_xll.S($H322,25)/$B322</f>
        <v>#VALUE!</v>
      </c>
      <c r="K322" s="1" t="e" cm="1">
        <f t="array" ref="K322">_xll.CP($H322,25)/$B322</f>
        <v>#VALUE!</v>
      </c>
      <c r="L322" s="8" t="e" cm="1">
        <f t="array" ref="L322">IF(_xll.DE(H322)&gt;0,_xll.MW(H322)/(602.2*_xll.DE(H322)),"")/$B322</f>
        <v>#VALUE!</v>
      </c>
      <c r="N322" s="1" t="str">
        <f t="shared" si="42"/>
        <v/>
      </c>
      <c r="O322" s="1" t="str">
        <f t="shared" si="43"/>
        <v/>
      </c>
      <c r="Q322" s="1" t="str">
        <f t="shared" si="44"/>
        <v/>
      </c>
      <c r="R322" s="1" t="str">
        <f t="shared" si="45"/>
        <v/>
      </c>
      <c r="T322" s="1" t="str">
        <f t="shared" si="46"/>
        <v/>
      </c>
      <c r="U322" s="1" t="str">
        <f t="shared" si="47"/>
        <v/>
      </c>
      <c r="W322" s="8" t="str">
        <f t="shared" si="48"/>
        <v/>
      </c>
      <c r="X322" s="8" t="str">
        <f t="shared" si="49"/>
        <v/>
      </c>
    </row>
    <row r="323" spans="1:24">
      <c r="A323" s="4" t="s">
        <v>261</v>
      </c>
      <c r="B323" s="4">
        <v>1</v>
      </c>
      <c r="C323" s="1" cm="1">
        <f t="array" ref="C323">_xll.H($A323,25)/$B323</f>
        <v>-1516.7</v>
      </c>
      <c r="D323" s="1" cm="1">
        <f t="array" ref="D323">_xll.S($A323,25)/$B323</f>
        <v>242.99999224853516</v>
      </c>
      <c r="E323" s="1" cm="1">
        <f t="array" ref="E323">_xll.CP($A323,25)/$B323</f>
        <v>0</v>
      </c>
      <c r="F323" s="8" t="e" cm="1">
        <f t="array" ref="F323">IF(_xll.DE(A323)&gt;0,_xll.MW(A323)/(602.2*_xll.DE(A323)),"")/$B323</f>
        <v>#VALUE!</v>
      </c>
      <c r="H323" s="4" t="s">
        <v>2355</v>
      </c>
      <c r="I323" s="1" t="e" cm="1">
        <f t="array" ref="I323">_xll.H($H323,25)/$B323</f>
        <v>#VALUE!</v>
      </c>
      <c r="J323" s="1" t="e" cm="1">
        <f t="array" ref="J323">_xll.S($H323,25)/$B323</f>
        <v>#VALUE!</v>
      </c>
      <c r="K323" s="1" t="e" cm="1">
        <f t="array" ref="K323">_xll.CP($H323,25)/$B323</f>
        <v>#VALUE!</v>
      </c>
      <c r="L323" s="8" t="e" cm="1">
        <f t="array" ref="L323">IF(_xll.DE(H323)&gt;0,_xll.MW(H323)/(602.2*_xll.DE(H323)),"")/$B323</f>
        <v>#VALUE!</v>
      </c>
      <c r="N323" s="1" t="str">
        <f t="shared" si="42"/>
        <v/>
      </c>
      <c r="O323" s="1" t="str">
        <f t="shared" si="43"/>
        <v/>
      </c>
      <c r="Q323" s="1" t="str">
        <f t="shared" si="44"/>
        <v/>
      </c>
      <c r="R323" s="1" t="str">
        <f t="shared" si="45"/>
        <v/>
      </c>
      <c r="T323" s="1" t="str">
        <f t="shared" si="46"/>
        <v/>
      </c>
      <c r="U323" s="1" t="str">
        <f t="shared" si="47"/>
        <v/>
      </c>
      <c r="W323" s="8" t="str">
        <f t="shared" si="48"/>
        <v/>
      </c>
      <c r="X323" s="8" t="str">
        <f t="shared" si="49"/>
        <v/>
      </c>
    </row>
    <row r="324" spans="1:24">
      <c r="A324" s="4" t="s">
        <v>203</v>
      </c>
      <c r="B324" s="4">
        <v>1</v>
      </c>
      <c r="C324" s="1" cm="1">
        <f t="array" ref="C324">_xll.H($A324,25)/$B324</f>
        <v>-1473.1860424804688</v>
      </c>
      <c r="D324" s="1" cm="1">
        <f t="array" ref="D324">_xll.S($A324,25)/$B324</f>
        <v>326.35200000000003</v>
      </c>
      <c r="E324" s="1" cm="1">
        <f t="array" ref="E324">_xll.CP($A324,25)/$B324</f>
        <v>0</v>
      </c>
      <c r="F324" s="8" t="e" cm="1">
        <f t="array" ref="F324">IF(_xll.DE(A324)&gt;0,_xll.MW(A324)/(602.2*_xll.DE(A324)),"")/$B324</f>
        <v>#VALUE!</v>
      </c>
      <c r="H324" s="4" t="s">
        <v>2356</v>
      </c>
      <c r="I324" s="1" t="e" cm="1">
        <f t="array" ref="I324">_xll.H($H324,25)/$B324</f>
        <v>#VALUE!</v>
      </c>
      <c r="J324" s="1" t="e" cm="1">
        <f t="array" ref="J324">_xll.S($H324,25)/$B324</f>
        <v>#VALUE!</v>
      </c>
      <c r="K324" s="1" t="e" cm="1">
        <f t="array" ref="K324">_xll.CP($H324,25)/$B324</f>
        <v>#VALUE!</v>
      </c>
      <c r="L324" s="8" t="e" cm="1">
        <f t="array" ref="L324">IF(_xll.DE(H324)&gt;0,_xll.MW(H324)/(602.2*_xll.DE(H324)),"")/$B324</f>
        <v>#VALUE!</v>
      </c>
      <c r="N324" s="1" t="str">
        <f t="shared" si="42"/>
        <v/>
      </c>
      <c r="O324" s="1" t="str">
        <f t="shared" si="43"/>
        <v/>
      </c>
      <c r="Q324" s="1" t="str">
        <f t="shared" si="44"/>
        <v/>
      </c>
      <c r="R324" s="1" t="str">
        <f t="shared" si="45"/>
        <v/>
      </c>
      <c r="T324" s="1" t="str">
        <f t="shared" si="46"/>
        <v/>
      </c>
      <c r="U324" s="1" t="str">
        <f t="shared" si="47"/>
        <v/>
      </c>
      <c r="W324" s="8" t="str">
        <f t="shared" si="48"/>
        <v/>
      </c>
      <c r="X324" s="8" t="str">
        <f t="shared" si="49"/>
        <v/>
      </c>
    </row>
    <row r="325" spans="1:24">
      <c r="A325" s="4" t="s">
        <v>346</v>
      </c>
      <c r="B325" s="4">
        <v>1</v>
      </c>
      <c r="C325" s="1" cm="1">
        <f t="array" ref="C325">_xll.H($A325,25)/$B325</f>
        <v>-1432.0000478515626</v>
      </c>
      <c r="D325" s="1" cm="1">
        <f t="array" ref="D325">_xll.S($A325,25)/$B325</f>
        <v>134.99999746704103</v>
      </c>
      <c r="E325" s="1" cm="1">
        <f t="array" ref="E325">_xll.CP($A325,25)/$B325</f>
        <v>0</v>
      </c>
      <c r="F325" s="8" t="e" cm="1">
        <f t="array" ref="F325">IF(_xll.DE(A325)&gt;0,_xll.MW(A325)/(602.2*_xll.DE(A325)),"")/$B325</f>
        <v>#VALUE!</v>
      </c>
      <c r="H325" s="4" t="s">
        <v>2357</v>
      </c>
      <c r="I325" s="1" t="e" cm="1">
        <f t="array" ref="I325">_xll.H($H325,25)/$B325</f>
        <v>#VALUE!</v>
      </c>
      <c r="J325" s="1" t="e" cm="1">
        <f t="array" ref="J325">_xll.S($H325,25)/$B325</f>
        <v>#VALUE!</v>
      </c>
      <c r="K325" s="1" t="e" cm="1">
        <f t="array" ref="K325">_xll.CP($H325,25)/$B325</f>
        <v>#VALUE!</v>
      </c>
      <c r="L325" s="8" t="e" cm="1">
        <f t="array" ref="L325">IF(_xll.DE(H325)&gt;0,_xll.MW(H325)/(602.2*_xll.DE(H325)),"")/$B325</f>
        <v>#VALUE!</v>
      </c>
      <c r="N325" s="1" t="str">
        <f t="shared" si="42"/>
        <v/>
      </c>
      <c r="O325" s="1" t="str">
        <f t="shared" si="43"/>
        <v/>
      </c>
      <c r="Q325" s="1" t="str">
        <f t="shared" si="44"/>
        <v/>
      </c>
      <c r="R325" s="1" t="str">
        <f t="shared" si="45"/>
        <v/>
      </c>
      <c r="T325" s="1" t="str">
        <f t="shared" si="46"/>
        <v/>
      </c>
      <c r="U325" s="1" t="str">
        <f t="shared" si="47"/>
        <v/>
      </c>
      <c r="W325" s="8" t="str">
        <f t="shared" si="48"/>
        <v/>
      </c>
      <c r="X325" s="8" t="str">
        <f t="shared" si="49"/>
        <v/>
      </c>
    </row>
    <row r="326" spans="1:24">
      <c r="A326" s="4" t="s">
        <v>372</v>
      </c>
      <c r="B326" s="4">
        <v>1</v>
      </c>
      <c r="C326" s="1" cm="1">
        <f t="array" ref="C326">_xll.H($A326,25)/$B326</f>
        <v>-1403.9830297851563</v>
      </c>
      <c r="D326" s="1" cm="1">
        <f t="array" ref="D326">_xll.S($A326,25)/$B326</f>
        <v>200.83199999999999</v>
      </c>
      <c r="E326" s="1" cm="1">
        <f t="array" ref="E326">_xll.CP($A326,25)/$B326</f>
        <v>0</v>
      </c>
      <c r="F326" s="8" t="e" cm="1">
        <f t="array" ref="F326">IF(_xll.DE(A326)&gt;0,_xll.MW(A326)/(602.2*_xll.DE(A326)),"")/$B326</f>
        <v>#VALUE!</v>
      </c>
      <c r="H326" s="4" t="s">
        <v>2358</v>
      </c>
      <c r="I326" s="1" t="e" cm="1">
        <f t="array" ref="I326">_xll.H($H326,25)/$B326</f>
        <v>#VALUE!</v>
      </c>
      <c r="J326" s="1" t="e" cm="1">
        <f t="array" ref="J326">_xll.S($H326,25)/$B326</f>
        <v>#VALUE!</v>
      </c>
      <c r="K326" s="1" t="e" cm="1">
        <f t="array" ref="K326">_xll.CP($H326,25)/$B326</f>
        <v>#VALUE!</v>
      </c>
      <c r="L326" s="8" t="e" cm="1">
        <f t="array" ref="L326">IF(_xll.DE(H326)&gt;0,_xll.MW(H326)/(602.2*_xll.DE(H326)),"")/$B326</f>
        <v>#VALUE!</v>
      </c>
      <c r="N326" s="1" t="str">
        <f t="shared" si="42"/>
        <v/>
      </c>
      <c r="O326" s="1" t="str">
        <f t="shared" si="43"/>
        <v/>
      </c>
      <c r="Q326" s="1" t="str">
        <f t="shared" si="44"/>
        <v/>
      </c>
      <c r="R326" s="1" t="str">
        <f t="shared" si="45"/>
        <v/>
      </c>
      <c r="T326" s="1" t="str">
        <f t="shared" si="46"/>
        <v/>
      </c>
      <c r="U326" s="1" t="str">
        <f t="shared" si="47"/>
        <v/>
      </c>
      <c r="W326" s="8" t="str">
        <f t="shared" si="48"/>
        <v/>
      </c>
      <c r="X326" s="8" t="str">
        <f t="shared" si="49"/>
        <v/>
      </c>
    </row>
    <row r="327" spans="1:24">
      <c r="A327" s="4" t="s">
        <v>79</v>
      </c>
      <c r="B327" s="4">
        <v>1</v>
      </c>
      <c r="C327" s="1" cm="1">
        <f t="array" ref="C327">_xll.H($A327,25)/$B327</f>
        <v>-1315.0310212402344</v>
      </c>
      <c r="D327" s="1" cm="1">
        <f t="array" ref="D327">_xll.S($A327,25)/$B327</f>
        <v>342.26378979492188</v>
      </c>
      <c r="E327" s="1" cm="1">
        <f t="array" ref="E327">_xll.CP($A327,25)/$B327</f>
        <v>0</v>
      </c>
      <c r="F327" s="8" t="e" cm="1">
        <f t="array" ref="F327">IF(_xll.DE(A327)&gt;0,_xll.MW(A327)/(602.2*_xll.DE(A327)),"")/$B327</f>
        <v>#VALUE!</v>
      </c>
      <c r="H327" s="4" t="s">
        <v>2359</v>
      </c>
      <c r="I327" s="1" t="e" cm="1">
        <f t="array" ref="I327">_xll.H($H327,25)/$B327</f>
        <v>#VALUE!</v>
      </c>
      <c r="J327" s="1" t="e" cm="1">
        <f t="array" ref="J327">_xll.S($H327,25)/$B327</f>
        <v>#VALUE!</v>
      </c>
      <c r="K327" s="1" t="e" cm="1">
        <f t="array" ref="K327">_xll.CP($H327,25)/$B327</f>
        <v>#VALUE!</v>
      </c>
      <c r="L327" s="8" t="e" cm="1">
        <f t="array" ref="L327">IF(_xll.DE(H327)&gt;0,_xll.MW(H327)/(602.2*_xll.DE(H327)),"")/$B327</f>
        <v>#VALUE!</v>
      </c>
      <c r="N327" s="1" t="str">
        <f t="shared" si="42"/>
        <v/>
      </c>
      <c r="O327" s="1" t="str">
        <f t="shared" si="43"/>
        <v/>
      </c>
      <c r="Q327" s="1" t="str">
        <f t="shared" si="44"/>
        <v/>
      </c>
      <c r="R327" s="1" t="str">
        <f t="shared" si="45"/>
        <v/>
      </c>
      <c r="T327" s="1" t="str">
        <f t="shared" si="46"/>
        <v/>
      </c>
      <c r="U327" s="1" t="str">
        <f t="shared" si="47"/>
        <v/>
      </c>
      <c r="W327" s="8" t="str">
        <f t="shared" si="48"/>
        <v/>
      </c>
      <c r="X327" s="8" t="str">
        <f t="shared" si="49"/>
        <v/>
      </c>
    </row>
    <row r="328" spans="1:24">
      <c r="A328" s="4" t="s">
        <v>392</v>
      </c>
      <c r="B328" s="4">
        <v>1</v>
      </c>
      <c r="C328" s="1" cm="1">
        <f t="array" ref="C328">_xll.H($A328,25)/$B328</f>
        <v>-1313.3580852050782</v>
      </c>
      <c r="D328" s="1" cm="1">
        <f t="array" ref="D328">_xll.S($A328,25)/$B328</f>
        <v>-146.20989468383789</v>
      </c>
      <c r="E328" s="1" cm="1">
        <f t="array" ref="E328">_xll.CP($A328,25)/$B328</f>
        <v>0</v>
      </c>
      <c r="F328" s="8" t="e" cm="1">
        <f t="array" ref="F328">IF(_xll.DE(A328)&gt;0,_xll.MW(A328)/(602.2*_xll.DE(A328)),"")/$B328</f>
        <v>#VALUE!</v>
      </c>
      <c r="H328" s="4" t="s">
        <v>2360</v>
      </c>
      <c r="I328" s="1" t="e" cm="1">
        <f t="array" ref="I328">_xll.H($H328,25)/$B328</f>
        <v>#VALUE!</v>
      </c>
      <c r="J328" s="1" t="e" cm="1">
        <f t="array" ref="J328">_xll.S($H328,25)/$B328</f>
        <v>#VALUE!</v>
      </c>
      <c r="K328" s="1" t="e" cm="1">
        <f t="array" ref="K328">_xll.CP($H328,25)/$B328</f>
        <v>#VALUE!</v>
      </c>
      <c r="L328" s="8" t="e" cm="1">
        <f t="array" ref="L328">IF(_xll.DE(H328)&gt;0,_xll.MW(H328)/(602.2*_xll.DE(H328)),"")/$B328</f>
        <v>#VALUE!</v>
      </c>
      <c r="N328" s="1" t="str">
        <f t="shared" si="42"/>
        <v/>
      </c>
      <c r="O328" s="1" t="str">
        <f t="shared" si="43"/>
        <v/>
      </c>
      <c r="Q328" s="1" t="str">
        <f t="shared" si="44"/>
        <v/>
      </c>
      <c r="R328" s="1" t="str">
        <f t="shared" si="45"/>
        <v/>
      </c>
      <c r="T328" s="1" t="str">
        <f t="shared" si="46"/>
        <v/>
      </c>
      <c r="U328" s="1" t="str">
        <f t="shared" si="47"/>
        <v/>
      </c>
      <c r="W328" s="8" t="str">
        <f t="shared" si="48"/>
        <v/>
      </c>
      <c r="X328" s="8" t="str">
        <f t="shared" si="49"/>
        <v/>
      </c>
    </row>
    <row r="329" spans="1:24">
      <c r="A329" s="4" t="s">
        <v>108</v>
      </c>
      <c r="B329" s="4">
        <v>1</v>
      </c>
      <c r="C329" s="1" cm="1">
        <f t="array" ref="C329">_xll.H($A329,25)/$B329</f>
        <v>-1307.7340476074219</v>
      </c>
      <c r="D329" s="1" cm="1">
        <f t="array" ref="D329">_xll.S($A329,25)/$B329</f>
        <v>233.46719680786134</v>
      </c>
      <c r="E329" s="1" cm="1">
        <f t="array" ref="E329">_xll.CP($A329,25)/$B329</f>
        <v>0</v>
      </c>
      <c r="F329" s="8" t="e" cm="1">
        <f t="array" ref="F329">IF(_xll.DE(A329)&gt;0,_xll.MW(A329)/(602.2*_xll.DE(A329)),"")/$B329</f>
        <v>#VALUE!</v>
      </c>
      <c r="H329" s="4" t="s">
        <v>2361</v>
      </c>
      <c r="I329" s="1" t="e" cm="1">
        <f t="array" ref="I329">_xll.H($H329,25)/$B329</f>
        <v>#VALUE!</v>
      </c>
      <c r="J329" s="1" t="e" cm="1">
        <f t="array" ref="J329">_xll.S($H329,25)/$B329</f>
        <v>#VALUE!</v>
      </c>
      <c r="K329" s="1" t="e" cm="1">
        <f t="array" ref="K329">_xll.CP($H329,25)/$B329</f>
        <v>#VALUE!</v>
      </c>
      <c r="L329" s="8" t="e" cm="1">
        <f t="array" ref="L329">IF(_xll.DE(H329)&gt;0,_xll.MW(H329)/(602.2*_xll.DE(H329)),"")/$B329</f>
        <v>#VALUE!</v>
      </c>
      <c r="N329" s="1" t="str">
        <f t="shared" si="42"/>
        <v/>
      </c>
      <c r="O329" s="1" t="str">
        <f t="shared" si="43"/>
        <v/>
      </c>
      <c r="Q329" s="1" t="str">
        <f t="shared" si="44"/>
        <v/>
      </c>
      <c r="R329" s="1" t="str">
        <f t="shared" si="45"/>
        <v/>
      </c>
      <c r="T329" s="1" t="str">
        <f t="shared" si="46"/>
        <v/>
      </c>
      <c r="U329" s="1" t="str">
        <f t="shared" si="47"/>
        <v/>
      </c>
      <c r="W329" s="8" t="str">
        <f t="shared" si="48"/>
        <v/>
      </c>
      <c r="X329" s="8" t="str">
        <f t="shared" si="49"/>
        <v/>
      </c>
    </row>
    <row r="330" spans="1:24">
      <c r="A330" s="1" t="s">
        <v>290</v>
      </c>
      <c r="B330" s="4">
        <v>1</v>
      </c>
      <c r="C330" s="1" cm="1">
        <f t="array" ref="C330">_xll.H($A330,25)/$B330</f>
        <v>-1247.6689787597657</v>
      </c>
      <c r="D330" s="1" cm="1">
        <f t="array" ref="D330">_xll.S($A330,25)/$B330</f>
        <v>355.64</v>
      </c>
      <c r="E330" s="1" cm="1">
        <f t="array" ref="E330">_xll.CP($A330,25)/$B330</f>
        <v>0</v>
      </c>
      <c r="F330" s="8" t="e" cm="1">
        <f t="array" ref="F330">IF(_xll.DE(A330)&gt;0,_xll.MW(A330)/(602.2*_xll.DE(A330)),"")/$B330</f>
        <v>#VALUE!</v>
      </c>
      <c r="H330" s="1" t="s">
        <v>2362</v>
      </c>
      <c r="I330" s="1" t="e" cm="1">
        <f t="array" ref="I330">_xll.H($H330,25)/$B330</f>
        <v>#VALUE!</v>
      </c>
      <c r="J330" s="1" t="e" cm="1">
        <f t="array" ref="J330">_xll.S($H330,25)/$B330</f>
        <v>#VALUE!</v>
      </c>
      <c r="K330" s="1" t="e" cm="1">
        <f t="array" ref="K330">_xll.CP($H330,25)/$B330</f>
        <v>#VALUE!</v>
      </c>
      <c r="L330" s="8" t="e" cm="1">
        <f t="array" ref="L330">IF(_xll.DE(H330)&gt;0,_xll.MW(H330)/(602.2*_xll.DE(H330)),"")/$B330</f>
        <v>#VALUE!</v>
      </c>
      <c r="N330" s="1" t="str">
        <f t="shared" si="42"/>
        <v/>
      </c>
      <c r="O330" s="1" t="str">
        <f t="shared" si="43"/>
        <v/>
      </c>
      <c r="Q330" s="1" t="str">
        <f t="shared" si="44"/>
        <v/>
      </c>
      <c r="R330" s="1" t="str">
        <f t="shared" si="45"/>
        <v/>
      </c>
      <c r="T330" s="1" t="str">
        <f t="shared" si="46"/>
        <v/>
      </c>
      <c r="U330" s="1" t="str">
        <f t="shared" si="47"/>
        <v/>
      </c>
      <c r="W330" s="8" t="str">
        <f t="shared" si="48"/>
        <v/>
      </c>
      <c r="X330" s="8" t="str">
        <f t="shared" si="49"/>
        <v/>
      </c>
    </row>
    <row r="331" spans="1:24">
      <c r="A331" s="4" t="s">
        <v>90</v>
      </c>
      <c r="B331" s="4">
        <v>1</v>
      </c>
      <c r="C331" s="1" cm="1">
        <f t="array" ref="C331">_xll.H($A331,25)/$B331</f>
        <v>-1224.7000087890626</v>
      </c>
      <c r="D331" s="1" cm="1">
        <f t="array" ref="D331">_xll.S($A331,25)/$B331</f>
        <v>1128.400080078125</v>
      </c>
      <c r="E331" s="1" cm="1">
        <f t="array" ref="E331">_xll.CP($A331,25)/$B331</f>
        <v>0</v>
      </c>
      <c r="F331" s="8" t="e" cm="1">
        <f t="array" ref="F331">IF(_xll.DE(A331)&gt;0,_xll.MW(A331)/(602.2*_xll.DE(A331)),"")/$B331</f>
        <v>#VALUE!</v>
      </c>
      <c r="H331" s="4" t="s">
        <v>2363</v>
      </c>
      <c r="I331" s="1" t="e" cm="1">
        <f t="array" ref="I331">_xll.H($H331,25)/$B331</f>
        <v>#VALUE!</v>
      </c>
      <c r="J331" s="1" t="e" cm="1">
        <f t="array" ref="J331">_xll.S($H331,25)/$B331</f>
        <v>#VALUE!</v>
      </c>
      <c r="K331" s="1" t="e" cm="1">
        <f t="array" ref="K331">_xll.CP($H331,25)/$B331</f>
        <v>#VALUE!</v>
      </c>
      <c r="L331" s="8" t="e" cm="1">
        <f t="array" ref="L331">IF(_xll.DE(H331)&gt;0,_xll.MW(H331)/(602.2*_xll.DE(H331)),"")/$B331</f>
        <v>#VALUE!</v>
      </c>
      <c r="N331" s="1" t="str">
        <f t="shared" si="42"/>
        <v/>
      </c>
      <c r="O331" s="1" t="str">
        <f t="shared" si="43"/>
        <v/>
      </c>
      <c r="Q331" s="1" t="str">
        <f t="shared" si="44"/>
        <v/>
      </c>
      <c r="R331" s="1" t="str">
        <f t="shared" si="45"/>
        <v/>
      </c>
      <c r="T331" s="1" t="str">
        <f t="shared" si="46"/>
        <v/>
      </c>
      <c r="U331" s="1" t="str">
        <f t="shared" si="47"/>
        <v/>
      </c>
      <c r="W331" s="8" t="str">
        <f t="shared" si="48"/>
        <v/>
      </c>
      <c r="X331" s="8" t="str">
        <f t="shared" si="49"/>
        <v/>
      </c>
    </row>
    <row r="332" spans="1:24">
      <c r="A332" s="4" t="s">
        <v>65</v>
      </c>
      <c r="B332" s="4">
        <v>1</v>
      </c>
      <c r="C332" s="1" cm="1">
        <f t="array" ref="C332">_xll.H($A332,25)/$B332</f>
        <v>-1161.5000043945313</v>
      </c>
      <c r="D332" s="1" cm="1">
        <f t="array" ref="D332">_xll.S($A332,25)/$B332</f>
        <v>-1951.0000427246096</v>
      </c>
      <c r="E332" s="1" cm="1">
        <f t="array" ref="E332">_xll.CP($A332,25)/$B332</f>
        <v>0</v>
      </c>
      <c r="F332" s="8" t="e" cm="1">
        <f t="array" ref="F332">IF(_xll.DE(A332)&gt;0,_xll.MW(A332)/(602.2*_xll.DE(A332)),"")/$B332</f>
        <v>#VALUE!</v>
      </c>
      <c r="H332" s="4" t="s">
        <v>2364</v>
      </c>
      <c r="I332" s="1" t="e" cm="1">
        <f t="array" ref="I332">_xll.H($H332,25)/$B332</f>
        <v>#VALUE!</v>
      </c>
      <c r="J332" s="1" t="e" cm="1">
        <f t="array" ref="J332">_xll.S($H332,25)/$B332</f>
        <v>#VALUE!</v>
      </c>
      <c r="K332" s="1" t="e" cm="1">
        <f t="array" ref="K332">_xll.CP($H332,25)/$B332</f>
        <v>#VALUE!</v>
      </c>
      <c r="L332" s="8" t="e" cm="1">
        <f t="array" ref="L332">IF(_xll.DE(H332)&gt;0,_xll.MW(H332)/(602.2*_xll.DE(H332)),"")/$B332</f>
        <v>#VALUE!</v>
      </c>
      <c r="N332" s="1" t="str">
        <f t="shared" si="42"/>
        <v/>
      </c>
      <c r="O332" s="1" t="str">
        <f t="shared" si="43"/>
        <v/>
      </c>
      <c r="Q332" s="1" t="str">
        <f t="shared" si="44"/>
        <v/>
      </c>
      <c r="R332" s="1" t="str">
        <f t="shared" si="45"/>
        <v/>
      </c>
      <c r="T332" s="1" t="str">
        <f t="shared" si="46"/>
        <v/>
      </c>
      <c r="U332" s="1" t="str">
        <f t="shared" si="47"/>
        <v/>
      </c>
      <c r="W332" s="8" t="str">
        <f t="shared" si="48"/>
        <v/>
      </c>
      <c r="X332" s="8" t="str">
        <f t="shared" si="49"/>
        <v/>
      </c>
    </row>
    <row r="333" spans="1:24">
      <c r="A333" s="4" t="s">
        <v>31</v>
      </c>
      <c r="B333" s="4">
        <v>1</v>
      </c>
      <c r="C333" s="1" cm="1">
        <f t="array" ref="C333">_xll.H($A333,25)/$B333</f>
        <v>-1158.9680000000001</v>
      </c>
      <c r="D333" s="1" cm="1">
        <f t="array" ref="D333">_xll.S($A333,25)/$B333</f>
        <v>133.88800000000001</v>
      </c>
      <c r="E333" s="1" cm="1">
        <f t="array" ref="E333">_xll.CP($A333,25)/$B333</f>
        <v>0</v>
      </c>
      <c r="F333" s="8" t="e" cm="1">
        <f t="array" ref="F333">IF(_xll.DE(A333)&gt;0,_xll.MW(A333)/(602.2*_xll.DE(A333)),"")/$B333</f>
        <v>#VALUE!</v>
      </c>
      <c r="H333" s="4" t="s">
        <v>2365</v>
      </c>
      <c r="I333" s="1" t="e" cm="1">
        <f t="array" ref="I333">_xll.H($H333,25)/$B333</f>
        <v>#VALUE!</v>
      </c>
      <c r="J333" s="1" t="e" cm="1">
        <f t="array" ref="J333">_xll.S($H333,25)/$B333</f>
        <v>#VALUE!</v>
      </c>
      <c r="K333" s="1" t="e" cm="1">
        <f t="array" ref="K333">_xll.CP($H333,25)/$B333</f>
        <v>#VALUE!</v>
      </c>
      <c r="L333" s="8" t="e" cm="1">
        <f t="array" ref="L333">IF(_xll.DE(H333)&gt;0,_xll.MW(H333)/(602.2*_xll.DE(H333)),"")/$B333</f>
        <v>#VALUE!</v>
      </c>
      <c r="N333" s="1" t="str">
        <f t="shared" si="42"/>
        <v/>
      </c>
      <c r="O333" s="1" t="str">
        <f t="shared" si="43"/>
        <v/>
      </c>
      <c r="Q333" s="1" t="str">
        <f t="shared" si="44"/>
        <v/>
      </c>
      <c r="R333" s="1" t="str">
        <f t="shared" si="45"/>
        <v/>
      </c>
      <c r="T333" s="1" t="str">
        <f t="shared" si="46"/>
        <v/>
      </c>
      <c r="U333" s="1" t="str">
        <f t="shared" si="47"/>
        <v/>
      </c>
      <c r="W333" s="8" t="str">
        <f t="shared" si="48"/>
        <v/>
      </c>
      <c r="X333" s="8" t="str">
        <f t="shared" si="49"/>
        <v/>
      </c>
    </row>
    <row r="334" spans="1:24">
      <c r="A334" s="4" t="s">
        <v>358</v>
      </c>
      <c r="B334" s="4">
        <v>1</v>
      </c>
      <c r="C334" s="1" cm="1">
        <f t="array" ref="C334">_xll.H($A334,25)/$B334</f>
        <v>-1132.0000463867189</v>
      </c>
      <c r="D334" s="1" cm="1">
        <f t="array" ref="D334">_xll.S($A334,25)/$B334</f>
        <v>255.00000762939453</v>
      </c>
      <c r="E334" s="1" cm="1">
        <f t="array" ref="E334">_xll.CP($A334,25)/$B334</f>
        <v>0</v>
      </c>
      <c r="F334" s="8" t="e" cm="1">
        <f t="array" ref="F334">IF(_xll.DE(A334)&gt;0,_xll.MW(A334)/(602.2*_xll.DE(A334)),"")/$B334</f>
        <v>#VALUE!</v>
      </c>
      <c r="H334" s="4" t="s">
        <v>2366</v>
      </c>
      <c r="I334" s="1" t="e" cm="1">
        <f t="array" ref="I334">_xll.H($H334,25)/$B334</f>
        <v>#VALUE!</v>
      </c>
      <c r="J334" s="1" t="e" cm="1">
        <f t="array" ref="J334">_xll.S($H334,25)/$B334</f>
        <v>#VALUE!</v>
      </c>
      <c r="K334" s="1" t="e" cm="1">
        <f t="array" ref="K334">_xll.CP($H334,25)/$B334</f>
        <v>#VALUE!</v>
      </c>
      <c r="L334" s="8" t="e" cm="1">
        <f t="array" ref="L334">IF(_xll.DE(H334)&gt;0,_xll.MW(H334)/(602.2*_xll.DE(H334)),"")/$B334</f>
        <v>#VALUE!</v>
      </c>
      <c r="N334" s="1" t="str">
        <f t="shared" si="42"/>
        <v/>
      </c>
      <c r="O334" s="1" t="str">
        <f t="shared" si="43"/>
        <v/>
      </c>
      <c r="Q334" s="1" t="str">
        <f t="shared" si="44"/>
        <v/>
      </c>
      <c r="R334" s="1" t="str">
        <f t="shared" si="45"/>
        <v/>
      </c>
      <c r="T334" s="1" t="str">
        <f t="shared" si="46"/>
        <v/>
      </c>
      <c r="U334" s="1" t="str">
        <f t="shared" si="47"/>
        <v/>
      </c>
      <c r="W334" s="8" t="str">
        <f t="shared" si="48"/>
        <v/>
      </c>
      <c r="X334" s="8" t="str">
        <f t="shared" si="49"/>
        <v/>
      </c>
    </row>
    <row r="335" spans="1:24">
      <c r="A335" s="1" t="s">
        <v>419</v>
      </c>
      <c r="B335" s="4">
        <v>1</v>
      </c>
      <c r="C335" s="1" cm="1">
        <f t="array" ref="C335">_xll.H($A335,25)/$B335</f>
        <v>-1112.944</v>
      </c>
      <c r="D335" s="1" cm="1">
        <f t="array" ref="D335">_xll.S($A335,25)/$B335</f>
        <v>43.48431053161621</v>
      </c>
      <c r="E335" s="1" cm="1">
        <f t="array" ref="E335">_xll.CP($A335,25)/$B335</f>
        <v>0</v>
      </c>
      <c r="F335" s="8" t="e" cm="1">
        <f t="array" ref="F335">IF(_xll.DE(A335)&gt;0,_xll.MW(A335)/(602.2*_xll.DE(A335)),"")/$B335</f>
        <v>#VALUE!</v>
      </c>
      <c r="H335" s="1" t="s">
        <v>2367</v>
      </c>
      <c r="I335" s="1" t="e" cm="1">
        <f t="array" ref="I335">_xll.H($H335,25)/$B335</f>
        <v>#VALUE!</v>
      </c>
      <c r="J335" s="1" t="e" cm="1">
        <f t="array" ref="J335">_xll.S($H335,25)/$B335</f>
        <v>#VALUE!</v>
      </c>
      <c r="K335" s="1" t="e" cm="1">
        <f t="array" ref="K335">_xll.CP($H335,25)/$B335</f>
        <v>#VALUE!</v>
      </c>
      <c r="L335" s="8" t="e" cm="1">
        <f t="array" ref="L335">IF(_xll.DE(H335)&gt;0,_xll.MW(H335)/(602.2*_xll.DE(H335)),"")/$B335</f>
        <v>#VALUE!</v>
      </c>
      <c r="N335" s="1" t="str">
        <f t="shared" si="42"/>
        <v/>
      </c>
      <c r="O335" s="1" t="str">
        <f t="shared" si="43"/>
        <v/>
      </c>
      <c r="Q335" s="1" t="str">
        <f t="shared" si="44"/>
        <v/>
      </c>
      <c r="R335" s="1" t="str">
        <f t="shared" si="45"/>
        <v/>
      </c>
      <c r="T335" s="1" t="str">
        <f t="shared" si="46"/>
        <v/>
      </c>
      <c r="U335" s="1" t="str">
        <f t="shared" si="47"/>
        <v/>
      </c>
      <c r="W335" s="8" t="str">
        <f t="shared" si="48"/>
        <v/>
      </c>
      <c r="X335" s="8" t="str">
        <f t="shared" si="49"/>
        <v/>
      </c>
    </row>
    <row r="336" spans="1:24">
      <c r="A336" s="4" t="s">
        <v>371</v>
      </c>
      <c r="B336" s="4">
        <v>1</v>
      </c>
      <c r="C336" s="1" cm="1">
        <f t="array" ref="C336">_xll.H($A336,25)/$B336</f>
        <v>-1110.9780256347656</v>
      </c>
      <c r="D336" s="1" cm="1">
        <f t="array" ref="D336">_xll.S($A336,25)/$B336</f>
        <v>156.9</v>
      </c>
      <c r="E336" s="1" cm="1">
        <f t="array" ref="E336">_xll.CP($A336,25)/$B336</f>
        <v>0</v>
      </c>
      <c r="F336" s="8" t="e" cm="1">
        <f t="array" ref="F336">IF(_xll.DE(A336)&gt;0,_xll.MW(A336)/(602.2*_xll.DE(A336)),"")/$B336</f>
        <v>#VALUE!</v>
      </c>
      <c r="H336" s="4" t="s">
        <v>2368</v>
      </c>
      <c r="I336" s="1" t="e" cm="1">
        <f t="array" ref="I336">_xll.H($H336,25)/$B336</f>
        <v>#VALUE!</v>
      </c>
      <c r="J336" s="1" t="e" cm="1">
        <f t="array" ref="J336">_xll.S($H336,25)/$B336</f>
        <v>#VALUE!</v>
      </c>
      <c r="K336" s="1" t="e" cm="1">
        <f t="array" ref="K336">_xll.CP($H336,25)/$B336</f>
        <v>#VALUE!</v>
      </c>
      <c r="L336" s="8" t="e" cm="1">
        <f t="array" ref="L336">IF(_xll.DE(H336)&gt;0,_xll.MW(H336)/(602.2*_xll.DE(H336)),"")/$B336</f>
        <v>#VALUE!</v>
      </c>
      <c r="N336" s="1" t="str">
        <f t="shared" si="42"/>
        <v/>
      </c>
      <c r="O336" s="1" t="str">
        <f t="shared" si="43"/>
        <v/>
      </c>
      <c r="Q336" s="1" t="str">
        <f t="shared" si="44"/>
        <v/>
      </c>
      <c r="R336" s="1" t="str">
        <f t="shared" si="45"/>
        <v/>
      </c>
      <c r="T336" s="1" t="str">
        <f t="shared" si="46"/>
        <v/>
      </c>
      <c r="U336" s="1" t="str">
        <f t="shared" si="47"/>
        <v/>
      </c>
      <c r="W336" s="8" t="str">
        <f t="shared" si="48"/>
        <v/>
      </c>
      <c r="X336" s="8" t="str">
        <f t="shared" si="49"/>
        <v/>
      </c>
    </row>
    <row r="337" spans="1:24">
      <c r="A337" s="4" t="s">
        <v>157</v>
      </c>
      <c r="B337" s="4">
        <v>1</v>
      </c>
      <c r="C337" s="1" cm="1">
        <f t="array" ref="C337">_xll.H($A337,25)/$B337</f>
        <v>-1093.7000004882814</v>
      </c>
      <c r="D337" s="1" cm="1">
        <f t="array" ref="D337">_xll.S($A337,25)/$B337</f>
        <v>125.50000125122071</v>
      </c>
      <c r="E337" s="1" cm="1">
        <f t="array" ref="E337">_xll.CP($A337,25)/$B337</f>
        <v>0</v>
      </c>
      <c r="F337" s="8" t="e" cm="1">
        <f t="array" ref="F337">IF(_xll.DE(A337)&gt;0,_xll.MW(A337)/(602.2*_xll.DE(A337)),"")/$B337</f>
        <v>#VALUE!</v>
      </c>
      <c r="H337" s="4" t="s">
        <v>2369</v>
      </c>
      <c r="I337" s="1" t="e" cm="1">
        <f t="array" ref="I337">_xll.H($H337,25)/$B337</f>
        <v>#VALUE!</v>
      </c>
      <c r="J337" s="1" t="e" cm="1">
        <f t="array" ref="J337">_xll.S($H337,25)/$B337</f>
        <v>#VALUE!</v>
      </c>
      <c r="K337" s="1" t="e" cm="1">
        <f t="array" ref="K337">_xll.CP($H337,25)/$B337</f>
        <v>#VALUE!</v>
      </c>
      <c r="L337" s="8" t="e" cm="1">
        <f t="array" ref="L337">IF(_xll.DE(H337)&gt;0,_xll.MW(H337)/(602.2*_xll.DE(H337)),"")/$B337</f>
        <v>#VALUE!</v>
      </c>
      <c r="N337" s="1" t="str">
        <f t="shared" si="42"/>
        <v/>
      </c>
      <c r="O337" s="1" t="str">
        <f t="shared" si="43"/>
        <v/>
      </c>
      <c r="Q337" s="1" t="str">
        <f t="shared" si="44"/>
        <v/>
      </c>
      <c r="R337" s="1" t="str">
        <f t="shared" si="45"/>
        <v/>
      </c>
      <c r="T337" s="1" t="str">
        <f t="shared" si="46"/>
        <v/>
      </c>
      <c r="U337" s="1" t="str">
        <f t="shared" si="47"/>
        <v/>
      </c>
      <c r="W337" s="8" t="str">
        <f t="shared" si="48"/>
        <v/>
      </c>
      <c r="X337" s="8" t="str">
        <f t="shared" si="49"/>
        <v/>
      </c>
    </row>
    <row r="338" spans="1:24">
      <c r="A338" s="4" t="s">
        <v>0</v>
      </c>
      <c r="B338" s="4">
        <v>1</v>
      </c>
      <c r="C338" s="1" cm="1">
        <f t="array" ref="C338">_xll.H($A338,25)/$B338</f>
        <v>-1082.8190212402344</v>
      </c>
      <c r="D338" s="1" cm="1">
        <f t="array" ref="D338">_xll.S($A338,25)/$B338</f>
        <v>61.375098617553711</v>
      </c>
      <c r="E338" s="1" cm="1">
        <f t="array" ref="E338">_xll.CP($A338,25)/$B338</f>
        <v>0</v>
      </c>
      <c r="F338" s="8" t="e" cm="1">
        <f t="array" ref="F338">IF(_xll.DE(A338)&gt;0,_xll.MW(A338)/(602.2*_xll.DE(A338)),"")/$B338</f>
        <v>#VALUE!</v>
      </c>
      <c r="H338" s="4" t="s">
        <v>2370</v>
      </c>
      <c r="I338" s="1" t="e" cm="1">
        <f t="array" ref="I338">_xll.H($H338,25)/$B338</f>
        <v>#VALUE!</v>
      </c>
      <c r="J338" s="1" t="e" cm="1">
        <f t="array" ref="J338">_xll.S($H338,25)/$B338</f>
        <v>#VALUE!</v>
      </c>
      <c r="K338" s="1" t="e" cm="1">
        <f t="array" ref="K338">_xll.CP($H338,25)/$B338</f>
        <v>#VALUE!</v>
      </c>
      <c r="L338" s="8" t="e" cm="1">
        <f t="array" ref="L338">IF(_xll.DE(H338)&gt;0,_xll.MW(H338)/(602.2*_xll.DE(H338)),"")/$B338</f>
        <v>#VALUE!</v>
      </c>
      <c r="N338" s="1" t="str">
        <f t="shared" si="42"/>
        <v/>
      </c>
      <c r="O338" s="1" t="str">
        <f t="shared" si="43"/>
        <v/>
      </c>
      <c r="Q338" s="1" t="str">
        <f t="shared" si="44"/>
        <v/>
      </c>
      <c r="R338" s="1" t="str">
        <f t="shared" si="45"/>
        <v/>
      </c>
      <c r="T338" s="1" t="str">
        <f t="shared" si="46"/>
        <v/>
      </c>
      <c r="U338" s="1" t="str">
        <f t="shared" si="47"/>
        <v/>
      </c>
      <c r="W338" s="8" t="str">
        <f t="shared" si="48"/>
        <v/>
      </c>
      <c r="X338" s="8" t="str">
        <f t="shared" si="49"/>
        <v/>
      </c>
    </row>
    <row r="339" spans="1:24">
      <c r="A339" s="4" t="s">
        <v>412</v>
      </c>
      <c r="B339" s="4">
        <v>1</v>
      </c>
      <c r="C339" s="1" cm="1">
        <f t="array" ref="C339">_xll.H($A339,25)/$B339</f>
        <v>-1081.9820424804689</v>
      </c>
      <c r="D339" s="1" cm="1">
        <f t="array" ref="D339">_xll.S($A339,25)/$B339</f>
        <v>385.93630084228516</v>
      </c>
      <c r="E339" s="1" cm="1">
        <f t="array" ref="E339">_xll.CP($A339,25)/$B339</f>
        <v>0</v>
      </c>
      <c r="F339" s="8" t="e" cm="1">
        <f t="array" ref="F339">IF(_xll.DE(A339)&gt;0,_xll.MW(A339)/(602.2*_xll.DE(A339)),"")/$B339</f>
        <v>#VALUE!</v>
      </c>
      <c r="H339" s="4" t="s">
        <v>2371</v>
      </c>
      <c r="I339" s="1" t="e" cm="1">
        <f t="array" ref="I339">_xll.H($H339,25)/$B339</f>
        <v>#VALUE!</v>
      </c>
      <c r="J339" s="1" t="e" cm="1">
        <f t="array" ref="J339">_xll.S($H339,25)/$B339</f>
        <v>#VALUE!</v>
      </c>
      <c r="K339" s="1" t="e" cm="1">
        <f t="array" ref="K339">_xll.CP($H339,25)/$B339</f>
        <v>#VALUE!</v>
      </c>
      <c r="L339" s="8" t="e" cm="1">
        <f t="array" ref="L339">IF(_xll.DE(H339)&gt;0,_xll.MW(H339)/(602.2*_xll.DE(H339)),"")/$B339</f>
        <v>#VALUE!</v>
      </c>
      <c r="N339" s="1" t="str">
        <f t="shared" si="42"/>
        <v/>
      </c>
      <c r="O339" s="1" t="str">
        <f t="shared" si="43"/>
        <v/>
      </c>
      <c r="Q339" s="1" t="str">
        <f t="shared" si="44"/>
        <v/>
      </c>
      <c r="R339" s="1" t="str">
        <f t="shared" si="45"/>
        <v/>
      </c>
      <c r="T339" s="1" t="str">
        <f t="shared" si="46"/>
        <v/>
      </c>
      <c r="U339" s="1" t="str">
        <f t="shared" si="47"/>
        <v/>
      </c>
      <c r="W339" s="8" t="str">
        <f t="shared" si="48"/>
        <v/>
      </c>
      <c r="X339" s="8" t="str">
        <f t="shared" si="49"/>
        <v/>
      </c>
    </row>
    <row r="340" spans="1:24">
      <c r="A340" s="4" t="s">
        <v>379</v>
      </c>
      <c r="B340" s="4">
        <v>1</v>
      </c>
      <c r="C340" s="1" cm="1">
        <f t="array" ref="C340">_xll.H($A340,25)/$B340</f>
        <v>-1048.0920638427735</v>
      </c>
      <c r="D340" s="1" cm="1">
        <f t="array" ref="D340">_xll.S($A340,25)/$B340</f>
        <v>275.37830169677733</v>
      </c>
      <c r="E340" s="1" cm="1">
        <f t="array" ref="E340">_xll.CP($A340,25)/$B340</f>
        <v>0</v>
      </c>
      <c r="F340" s="8" t="e" cm="1">
        <f t="array" ref="F340">IF(_xll.DE(A340)&gt;0,_xll.MW(A340)/(602.2*_xll.DE(A340)),"")/$B340</f>
        <v>#VALUE!</v>
      </c>
      <c r="H340" s="4" t="s">
        <v>2372</v>
      </c>
      <c r="I340" s="1" t="e" cm="1">
        <f t="array" ref="I340">_xll.H($H340,25)/$B340</f>
        <v>#VALUE!</v>
      </c>
      <c r="J340" s="1" t="e" cm="1">
        <f t="array" ref="J340">_xll.S($H340,25)/$B340</f>
        <v>#VALUE!</v>
      </c>
      <c r="K340" s="1" t="e" cm="1">
        <f t="array" ref="K340">_xll.CP($H340,25)/$B340</f>
        <v>#VALUE!</v>
      </c>
      <c r="L340" s="8" t="e" cm="1">
        <f t="array" ref="L340">IF(_xll.DE(H340)&gt;0,_xll.MW(H340)/(602.2*_xll.DE(H340)),"")/$B340</f>
        <v>#VALUE!</v>
      </c>
      <c r="N340" s="1" t="str">
        <f t="shared" si="42"/>
        <v/>
      </c>
      <c r="O340" s="1" t="str">
        <f t="shared" si="43"/>
        <v/>
      </c>
      <c r="Q340" s="1" t="str">
        <f t="shared" si="44"/>
        <v/>
      </c>
      <c r="R340" s="1" t="str">
        <f t="shared" si="45"/>
        <v/>
      </c>
      <c r="T340" s="1" t="str">
        <f t="shared" si="46"/>
        <v/>
      </c>
      <c r="U340" s="1" t="str">
        <f t="shared" si="47"/>
        <v/>
      </c>
      <c r="W340" s="8" t="str">
        <f t="shared" si="48"/>
        <v/>
      </c>
      <c r="X340" s="8" t="str">
        <f t="shared" si="49"/>
        <v/>
      </c>
    </row>
    <row r="341" spans="1:24">
      <c r="A341" s="4" t="s">
        <v>38</v>
      </c>
      <c r="B341" s="4">
        <v>1</v>
      </c>
      <c r="C341" s="1" cm="1">
        <f t="array" ref="C341">_xll.H($A341,25)/$B341</f>
        <v>-1029.2640638427736</v>
      </c>
      <c r="D341" s="1" cm="1">
        <f t="array" ref="D341">_xll.S($A341,25)/$B341</f>
        <v>259.40798403930665</v>
      </c>
      <c r="E341" s="1" cm="1">
        <f t="array" ref="E341">_xll.CP($A341,25)/$B341</f>
        <v>0</v>
      </c>
      <c r="F341" s="8" t="e" cm="1">
        <f t="array" ref="F341">IF(_xll.DE(A341)&gt;0,_xll.MW(A341)/(602.2*_xll.DE(A341)),"")/$B341</f>
        <v>#VALUE!</v>
      </c>
      <c r="H341" s="4" t="s">
        <v>2373</v>
      </c>
      <c r="I341" s="1" t="e" cm="1">
        <f t="array" ref="I341">_xll.H($H341,25)/$B341</f>
        <v>#VALUE!</v>
      </c>
      <c r="J341" s="1" t="e" cm="1">
        <f t="array" ref="J341">_xll.S($H341,25)/$B341</f>
        <v>#VALUE!</v>
      </c>
      <c r="K341" s="1" t="e" cm="1">
        <f t="array" ref="K341">_xll.CP($H341,25)/$B341</f>
        <v>#VALUE!</v>
      </c>
      <c r="L341" s="8" t="e" cm="1">
        <f t="array" ref="L341">IF(_xll.DE(H341)&gt;0,_xll.MW(H341)/(602.2*_xll.DE(H341)),"")/$B341</f>
        <v>#VALUE!</v>
      </c>
      <c r="N341" s="1" t="str">
        <f t="shared" si="42"/>
        <v/>
      </c>
      <c r="O341" s="1" t="str">
        <f t="shared" si="43"/>
        <v/>
      </c>
      <c r="Q341" s="1" t="str">
        <f t="shared" si="44"/>
        <v/>
      </c>
      <c r="R341" s="1" t="str">
        <f t="shared" si="45"/>
        <v/>
      </c>
      <c r="T341" s="1" t="str">
        <f t="shared" si="46"/>
        <v/>
      </c>
      <c r="U341" s="1" t="str">
        <f t="shared" si="47"/>
        <v/>
      </c>
      <c r="W341" s="8" t="str">
        <f t="shared" si="48"/>
        <v/>
      </c>
      <c r="X341" s="8" t="str">
        <f t="shared" si="49"/>
        <v/>
      </c>
    </row>
    <row r="342" spans="1:24">
      <c r="A342" s="1" t="s">
        <v>248</v>
      </c>
      <c r="B342" s="4">
        <v>1</v>
      </c>
      <c r="C342" s="1" cm="1">
        <f t="array" ref="C342">_xll.H($A342,25)/$B342</f>
        <v>-1028.8000545654297</v>
      </c>
      <c r="D342" s="1" cm="1">
        <f t="array" ref="D342">_xll.S($A342,25)/$B342</f>
        <v>180.00000726318359</v>
      </c>
      <c r="E342" s="1" cm="1">
        <f t="array" ref="E342">_xll.CP($A342,25)/$B342</f>
        <v>0</v>
      </c>
      <c r="F342" s="8" t="e" cm="1">
        <f t="array" ref="F342">IF(_xll.DE(A342)&gt;0,_xll.MW(A342)/(602.2*_xll.DE(A342)),"")/$B342</f>
        <v>#VALUE!</v>
      </c>
      <c r="H342" s="1" t="s">
        <v>2374</v>
      </c>
      <c r="I342" s="1" t="e" cm="1">
        <f t="array" ref="I342">_xll.H($H342,25)/$B342</f>
        <v>#VALUE!</v>
      </c>
      <c r="J342" s="1" t="e" cm="1">
        <f t="array" ref="J342">_xll.S($H342,25)/$B342</f>
        <v>#VALUE!</v>
      </c>
      <c r="K342" s="1" t="e" cm="1">
        <f t="array" ref="K342">_xll.CP($H342,25)/$B342</f>
        <v>#VALUE!</v>
      </c>
      <c r="L342" s="8" t="e" cm="1">
        <f t="array" ref="L342">IF(_xll.DE(H342)&gt;0,_xll.MW(H342)/(602.2*_xll.DE(H342)),"")/$B342</f>
        <v>#VALUE!</v>
      </c>
      <c r="N342" s="1" t="str">
        <f t="shared" si="42"/>
        <v/>
      </c>
      <c r="O342" s="1" t="str">
        <f t="shared" si="43"/>
        <v/>
      </c>
      <c r="Q342" s="1" t="str">
        <f t="shared" si="44"/>
        <v/>
      </c>
      <c r="R342" s="1" t="str">
        <f t="shared" si="45"/>
        <v/>
      </c>
      <c r="T342" s="1" t="str">
        <f t="shared" si="46"/>
        <v/>
      </c>
      <c r="U342" s="1" t="str">
        <f t="shared" si="47"/>
        <v/>
      </c>
      <c r="W342" s="8" t="str">
        <f t="shared" si="48"/>
        <v/>
      </c>
      <c r="X342" s="8" t="str">
        <f t="shared" si="49"/>
        <v/>
      </c>
    </row>
    <row r="343" spans="1:24">
      <c r="A343" s="4" t="s">
        <v>89</v>
      </c>
      <c r="B343" s="4">
        <v>1</v>
      </c>
      <c r="C343" s="1" cm="1">
        <f t="array" ref="C343">_xll.H($A343,25)/$B343</f>
        <v>-1023.4059786376954</v>
      </c>
      <c r="D343" s="1" cm="1">
        <f t="array" ref="D343">_xll.S($A343,25)/$B343</f>
        <v>110.03919680786133</v>
      </c>
      <c r="E343" s="1" cm="1">
        <f t="array" ref="E343">_xll.CP($A343,25)/$B343</f>
        <v>0</v>
      </c>
      <c r="F343" s="8" t="e" cm="1">
        <f t="array" ref="F343">IF(_xll.DE(A343)&gt;0,_xll.MW(A343)/(602.2*_xll.DE(A343)),"")/$B343</f>
        <v>#VALUE!</v>
      </c>
      <c r="H343" s="4" t="s">
        <v>2375</v>
      </c>
      <c r="I343" s="1" t="e" cm="1">
        <f t="array" ref="I343">_xll.H($H343,25)/$B343</f>
        <v>#VALUE!</v>
      </c>
      <c r="J343" s="1" t="e" cm="1">
        <f t="array" ref="J343">_xll.S($H343,25)/$B343</f>
        <v>#VALUE!</v>
      </c>
      <c r="K343" s="1" t="e" cm="1">
        <f t="array" ref="K343">_xll.CP($H343,25)/$B343</f>
        <v>#VALUE!</v>
      </c>
      <c r="L343" s="8" t="e" cm="1">
        <f t="array" ref="L343">IF(_xll.DE(H343)&gt;0,_xll.MW(H343)/(602.2*_xll.DE(H343)),"")/$B343</f>
        <v>#VALUE!</v>
      </c>
      <c r="N343" s="1" t="str">
        <f t="shared" si="42"/>
        <v/>
      </c>
      <c r="O343" s="1" t="str">
        <f t="shared" si="43"/>
        <v/>
      </c>
      <c r="Q343" s="1" t="str">
        <f t="shared" si="44"/>
        <v/>
      </c>
      <c r="R343" s="1" t="str">
        <f t="shared" si="45"/>
        <v/>
      </c>
      <c r="T343" s="1" t="str">
        <f t="shared" si="46"/>
        <v/>
      </c>
      <c r="U343" s="1" t="str">
        <f t="shared" si="47"/>
        <v/>
      </c>
      <c r="W343" s="8" t="str">
        <f t="shared" si="48"/>
        <v/>
      </c>
      <c r="X343" s="8" t="str">
        <f t="shared" si="49"/>
        <v/>
      </c>
    </row>
    <row r="344" spans="1:24">
      <c r="A344" s="4" t="s">
        <v>247</v>
      </c>
      <c r="B344" s="4">
        <v>1</v>
      </c>
      <c r="C344" s="1" cm="1">
        <f t="array" ref="C344">_xll.H($A344,25)/$B344</f>
        <v>-1011.6909573974609</v>
      </c>
      <c r="D344" s="1" cm="1">
        <f t="array" ref="D344">_xll.S($A344,25)/$B344</f>
        <v>97.487196807861338</v>
      </c>
      <c r="E344" s="1" cm="1">
        <f t="array" ref="E344">_xll.CP($A344,25)/$B344</f>
        <v>0</v>
      </c>
      <c r="F344" s="8" t="e" cm="1">
        <f t="array" ref="F344">IF(_xll.DE(A344)&gt;0,_xll.MW(A344)/(602.2*_xll.DE(A344)),"")/$B344</f>
        <v>#VALUE!</v>
      </c>
      <c r="H344" s="4" t="s">
        <v>2376</v>
      </c>
      <c r="I344" s="1" t="e" cm="1">
        <f t="array" ref="I344">_xll.H($H344,25)/$B344</f>
        <v>#VALUE!</v>
      </c>
      <c r="J344" s="1" t="e" cm="1">
        <f t="array" ref="J344">_xll.S($H344,25)/$B344</f>
        <v>#VALUE!</v>
      </c>
      <c r="K344" s="1" t="e" cm="1">
        <f t="array" ref="K344">_xll.CP($H344,25)/$B344</f>
        <v>#VALUE!</v>
      </c>
      <c r="L344" s="8" t="e" cm="1">
        <f t="array" ref="L344">IF(_xll.DE(H344)&gt;0,_xll.MW(H344)/(602.2*_xll.DE(H344)),"")/$B344</f>
        <v>#VALUE!</v>
      </c>
      <c r="N344" s="1" t="str">
        <f t="shared" si="42"/>
        <v/>
      </c>
      <c r="O344" s="1" t="str">
        <f t="shared" si="43"/>
        <v/>
      </c>
      <c r="Q344" s="1" t="str">
        <f t="shared" si="44"/>
        <v/>
      </c>
      <c r="R344" s="1" t="str">
        <f t="shared" si="45"/>
        <v/>
      </c>
      <c r="T344" s="1" t="str">
        <f t="shared" si="46"/>
        <v/>
      </c>
      <c r="U344" s="1" t="str">
        <f t="shared" si="47"/>
        <v/>
      </c>
      <c r="W344" s="8" t="str">
        <f t="shared" si="48"/>
        <v/>
      </c>
      <c r="X344" s="8" t="str">
        <f t="shared" si="49"/>
        <v/>
      </c>
    </row>
    <row r="345" spans="1:24">
      <c r="A345" s="4" t="s">
        <v>390</v>
      </c>
      <c r="B345" s="4">
        <v>1</v>
      </c>
      <c r="C345" s="1" cm="1">
        <f t="array" ref="C345">_xll.H($A345,25)/$B345</f>
        <v>-1009.5990212402344</v>
      </c>
      <c r="D345" s="1" cm="1">
        <f t="array" ref="D345">_xll.S($A345,25)/$B345</f>
        <v>89.956000000000003</v>
      </c>
      <c r="E345" s="1" cm="1">
        <f t="array" ref="E345">_xll.CP($A345,25)/$B345</f>
        <v>0</v>
      </c>
      <c r="F345" s="8" t="e" cm="1">
        <f t="array" ref="F345">IF(_xll.DE(A345)&gt;0,_xll.MW(A345)/(602.2*_xll.DE(A345)),"")/$B345</f>
        <v>#VALUE!</v>
      </c>
      <c r="H345" s="4" t="s">
        <v>2377</v>
      </c>
      <c r="I345" s="1" t="e" cm="1">
        <f t="array" ref="I345">_xll.H($H345,25)/$B345</f>
        <v>#VALUE!</v>
      </c>
      <c r="J345" s="1" t="e" cm="1">
        <f t="array" ref="J345">_xll.S($H345,25)/$B345</f>
        <v>#VALUE!</v>
      </c>
      <c r="K345" s="1" t="e" cm="1">
        <f t="array" ref="K345">_xll.CP($H345,25)/$B345</f>
        <v>#VALUE!</v>
      </c>
      <c r="L345" s="8" t="e" cm="1">
        <f t="array" ref="L345">IF(_xll.DE(H345)&gt;0,_xll.MW(H345)/(602.2*_xll.DE(H345)),"")/$B345</f>
        <v>#VALUE!</v>
      </c>
      <c r="N345" s="1" t="str">
        <f t="shared" si="42"/>
        <v/>
      </c>
      <c r="O345" s="1" t="str">
        <f t="shared" si="43"/>
        <v/>
      </c>
      <c r="Q345" s="1" t="str">
        <f t="shared" si="44"/>
        <v/>
      </c>
      <c r="R345" s="1" t="str">
        <f t="shared" si="45"/>
        <v/>
      </c>
      <c r="T345" s="1" t="str">
        <f t="shared" si="46"/>
        <v/>
      </c>
      <c r="U345" s="1" t="str">
        <f t="shared" si="47"/>
        <v/>
      </c>
      <c r="W345" s="8" t="str">
        <f t="shared" si="48"/>
        <v/>
      </c>
      <c r="X345" s="8" t="str">
        <f t="shared" si="49"/>
        <v/>
      </c>
    </row>
    <row r="346" spans="1:24">
      <c r="A346" s="4" t="s">
        <v>107</v>
      </c>
      <c r="B346" s="4">
        <v>1</v>
      </c>
      <c r="C346" s="1" cm="1">
        <f t="array" ref="C346">_xll.H($A346,25)/$B346</f>
        <v>-1003.5410443115235</v>
      </c>
      <c r="D346" s="1" cm="1">
        <f t="array" ref="D346">_xll.S($A346,25)/$B346</f>
        <v>194.13760638427735</v>
      </c>
      <c r="E346" s="1" cm="1">
        <f t="array" ref="E346">_xll.CP($A346,25)/$B346</f>
        <v>0</v>
      </c>
      <c r="F346" s="8" t="e" cm="1">
        <f t="array" ref="F346">IF(_xll.DE(A346)&gt;0,_xll.MW(A346)/(602.2*_xll.DE(A346)),"")/$B346</f>
        <v>#VALUE!</v>
      </c>
      <c r="H346" s="4" t="s">
        <v>2378</v>
      </c>
      <c r="I346" s="1" t="e" cm="1">
        <f t="array" ref="I346">_xll.H($H346,25)/$B346</f>
        <v>#VALUE!</v>
      </c>
      <c r="J346" s="1" t="e" cm="1">
        <f t="array" ref="J346">_xll.S($H346,25)/$B346</f>
        <v>#VALUE!</v>
      </c>
      <c r="K346" s="1" t="e" cm="1">
        <f t="array" ref="K346">_xll.CP($H346,25)/$B346</f>
        <v>#VALUE!</v>
      </c>
      <c r="L346" s="8" t="e" cm="1">
        <f t="array" ref="L346">IF(_xll.DE(H346)&gt;0,_xll.MW(H346)/(602.2*_xll.DE(H346)),"")/$B346</f>
        <v>#VALUE!</v>
      </c>
      <c r="N346" s="1" t="str">
        <f t="shared" si="42"/>
        <v/>
      </c>
      <c r="O346" s="1" t="str">
        <f t="shared" si="43"/>
        <v/>
      </c>
      <c r="Q346" s="1" t="str">
        <f t="shared" si="44"/>
        <v/>
      </c>
      <c r="R346" s="1" t="str">
        <f t="shared" si="45"/>
        <v/>
      </c>
      <c r="T346" s="1" t="str">
        <f t="shared" si="46"/>
        <v/>
      </c>
      <c r="U346" s="1" t="str">
        <f t="shared" si="47"/>
        <v/>
      </c>
      <c r="W346" s="8" t="str">
        <f t="shared" si="48"/>
        <v/>
      </c>
      <c r="X346" s="8" t="str">
        <f t="shared" si="49"/>
        <v/>
      </c>
    </row>
    <row r="347" spans="1:24">
      <c r="A347" s="4" t="s">
        <v>223</v>
      </c>
      <c r="B347" s="4">
        <v>1</v>
      </c>
      <c r="C347" s="1" cm="1">
        <f t="array" ref="C347">_xll.H($A347,25)/$B347</f>
        <v>-998.72085107421879</v>
      </c>
      <c r="D347" s="1" cm="1">
        <f t="array" ref="D347">_xll.S($A347,25)/$B347</f>
        <v>75.311999999999998</v>
      </c>
      <c r="E347" s="1" cm="1">
        <f t="array" ref="E347">_xll.CP($A347,25)/$B347</f>
        <v>0</v>
      </c>
      <c r="F347" s="8" t="e" cm="1">
        <f t="array" ref="F347">IF(_xll.DE(A347)&gt;0,_xll.MW(A347)/(602.2*_xll.DE(A347)),"")/$B347</f>
        <v>#VALUE!</v>
      </c>
      <c r="H347" s="4" t="s">
        <v>2379</v>
      </c>
      <c r="I347" s="1" t="e" cm="1">
        <f t="array" ref="I347">_xll.H($H347,25)/$B347</f>
        <v>#VALUE!</v>
      </c>
      <c r="J347" s="1" t="e" cm="1">
        <f t="array" ref="J347">_xll.S($H347,25)/$B347</f>
        <v>#VALUE!</v>
      </c>
      <c r="K347" s="1" t="e" cm="1">
        <f t="array" ref="K347">_xll.CP($H347,25)/$B347</f>
        <v>#VALUE!</v>
      </c>
      <c r="L347" s="8" t="e" cm="1">
        <f t="array" ref="L347">IF(_xll.DE(H347)&gt;0,_xll.MW(H347)/(602.2*_xll.DE(H347)),"")/$B347</f>
        <v>#VALUE!</v>
      </c>
      <c r="N347" s="1" t="str">
        <f t="shared" si="42"/>
        <v/>
      </c>
      <c r="O347" s="1" t="str">
        <f t="shared" si="43"/>
        <v/>
      </c>
      <c r="Q347" s="1" t="str">
        <f t="shared" si="44"/>
        <v/>
      </c>
      <c r="R347" s="1" t="str">
        <f t="shared" si="45"/>
        <v/>
      </c>
      <c r="T347" s="1" t="str">
        <f t="shared" si="46"/>
        <v/>
      </c>
      <c r="U347" s="1" t="str">
        <f t="shared" si="47"/>
        <v/>
      </c>
      <c r="W347" s="8" t="str">
        <f t="shared" si="48"/>
        <v/>
      </c>
      <c r="X347" s="8" t="str">
        <f t="shared" si="49"/>
        <v/>
      </c>
    </row>
    <row r="348" spans="1:24">
      <c r="A348" s="1" t="s">
        <v>2</v>
      </c>
      <c r="B348" s="4">
        <v>1</v>
      </c>
      <c r="C348" s="1" cm="1">
        <f t="array" ref="C348">_xll.H($A348,25)/$B348</f>
        <v>-991.00002526855474</v>
      </c>
      <c r="D348" s="1" cm="1">
        <f t="array" ref="D348">_xll.S($A348,25)/$B348</f>
        <v>100.416</v>
      </c>
      <c r="E348" s="1" cm="1">
        <f t="array" ref="E348">_xll.CP($A348,25)/$B348</f>
        <v>0</v>
      </c>
      <c r="F348" s="8" t="e" cm="1">
        <f t="array" ref="F348">IF(_xll.DE(A348)&gt;0,_xll.MW(A348)/(602.2*_xll.DE(A348)),"")/$B348</f>
        <v>#VALUE!</v>
      </c>
      <c r="H348" s="1" t="s">
        <v>2380</v>
      </c>
      <c r="I348" s="1" t="e" cm="1">
        <f t="array" ref="I348">_xll.H($H348,25)/$B348</f>
        <v>#VALUE!</v>
      </c>
      <c r="J348" s="1" t="e" cm="1">
        <f t="array" ref="J348">_xll.S($H348,25)/$B348</f>
        <v>#VALUE!</v>
      </c>
      <c r="K348" s="1" t="e" cm="1">
        <f t="array" ref="K348">_xll.CP($H348,25)/$B348</f>
        <v>#VALUE!</v>
      </c>
      <c r="L348" s="8" t="e" cm="1">
        <f t="array" ref="L348">IF(_xll.DE(H348)&gt;0,_xll.MW(H348)/(602.2*_xll.DE(H348)),"")/$B348</f>
        <v>#VALUE!</v>
      </c>
      <c r="N348" s="1" t="str">
        <f t="shared" si="42"/>
        <v/>
      </c>
      <c r="O348" s="1" t="str">
        <f t="shared" si="43"/>
        <v/>
      </c>
      <c r="Q348" s="1" t="str">
        <f t="shared" si="44"/>
        <v/>
      </c>
      <c r="R348" s="1" t="str">
        <f t="shared" si="45"/>
        <v/>
      </c>
      <c r="T348" s="1" t="str">
        <f t="shared" si="46"/>
        <v/>
      </c>
      <c r="U348" s="1" t="str">
        <f t="shared" si="47"/>
        <v/>
      </c>
      <c r="W348" s="8" t="str">
        <f t="shared" si="48"/>
        <v/>
      </c>
      <c r="X348" s="8" t="str">
        <f t="shared" si="49"/>
        <v/>
      </c>
    </row>
    <row r="349" spans="1:24">
      <c r="A349" s="4" t="s">
        <v>83</v>
      </c>
      <c r="B349" s="4">
        <v>1</v>
      </c>
      <c r="C349" s="1" cm="1">
        <f t="array" ref="C349">_xll.H($A349,25)/$B349</f>
        <v>-990.3527872314454</v>
      </c>
      <c r="D349" s="1" cm="1">
        <f t="array" ref="D349">_xll.S($A349,25)/$B349</f>
        <v>104.60000000000001</v>
      </c>
      <c r="E349" s="1" cm="1">
        <f t="array" ref="E349">_xll.CP($A349,25)/$B349</f>
        <v>0</v>
      </c>
      <c r="F349" s="8" t="e" cm="1">
        <f t="array" ref="F349">IF(_xll.DE(A349)&gt;0,_xll.MW(A349)/(602.2*_xll.DE(A349)),"")/$B349</f>
        <v>#VALUE!</v>
      </c>
      <c r="H349" s="4" t="s">
        <v>2381</v>
      </c>
      <c r="I349" s="1" t="e" cm="1">
        <f t="array" ref="I349">_xll.H($H349,25)/$B349</f>
        <v>#VALUE!</v>
      </c>
      <c r="J349" s="1" t="e" cm="1">
        <f t="array" ref="J349">_xll.S($H349,25)/$B349</f>
        <v>#VALUE!</v>
      </c>
      <c r="K349" s="1" t="e" cm="1">
        <f t="array" ref="K349">_xll.CP($H349,25)/$B349</f>
        <v>#VALUE!</v>
      </c>
      <c r="L349" s="8" t="e" cm="1">
        <f t="array" ref="L349">IF(_xll.DE(H349)&gt;0,_xll.MW(H349)/(602.2*_xll.DE(H349)),"")/$B349</f>
        <v>#VALUE!</v>
      </c>
      <c r="N349" s="1" t="str">
        <f t="shared" si="42"/>
        <v/>
      </c>
      <c r="O349" s="1" t="str">
        <f t="shared" si="43"/>
        <v/>
      </c>
      <c r="Q349" s="1" t="str">
        <f t="shared" si="44"/>
        <v/>
      </c>
      <c r="R349" s="1" t="str">
        <f t="shared" si="45"/>
        <v/>
      </c>
      <c r="T349" s="1" t="str">
        <f t="shared" si="46"/>
        <v/>
      </c>
      <c r="U349" s="1" t="str">
        <f t="shared" si="47"/>
        <v/>
      </c>
      <c r="W349" s="8" t="str">
        <f t="shared" si="48"/>
        <v/>
      </c>
      <c r="X349" s="8" t="str">
        <f t="shared" si="49"/>
        <v/>
      </c>
    </row>
    <row r="350" spans="1:24">
      <c r="A350" s="4" t="s">
        <v>46</v>
      </c>
      <c r="B350" s="4">
        <v>1</v>
      </c>
      <c r="C350" s="1" cm="1">
        <f t="array" ref="C350">_xll.H($A350,25)/$B350</f>
        <v>-987.2000395507813</v>
      </c>
      <c r="D350" s="1" cm="1">
        <f t="array" ref="D350">_xll.S($A350,25)/$B350</f>
        <v>79.496000000000009</v>
      </c>
      <c r="E350" s="1" cm="1">
        <f t="array" ref="E350">_xll.CP($A350,25)/$B350</f>
        <v>0</v>
      </c>
      <c r="F350" s="8" t="e" cm="1">
        <f t="array" ref="F350">IF(_xll.DE(A350)&gt;0,_xll.MW(A350)/(602.2*_xll.DE(A350)),"")/$B350</f>
        <v>#VALUE!</v>
      </c>
      <c r="H350" s="4" t="s">
        <v>2382</v>
      </c>
      <c r="I350" s="1" t="e" cm="1">
        <f t="array" ref="I350">_xll.H($H350,25)/$B350</f>
        <v>#VALUE!</v>
      </c>
      <c r="J350" s="1" t="e" cm="1">
        <f t="array" ref="J350">_xll.S($H350,25)/$B350</f>
        <v>#VALUE!</v>
      </c>
      <c r="K350" s="1" t="e" cm="1">
        <f t="array" ref="K350">_xll.CP($H350,25)/$B350</f>
        <v>#VALUE!</v>
      </c>
      <c r="L350" s="8" t="e" cm="1">
        <f t="array" ref="L350">IF(_xll.DE(H350)&gt;0,_xll.MW(H350)/(602.2*_xll.DE(H350)),"")/$B350</f>
        <v>#VALUE!</v>
      </c>
      <c r="N350" s="1" t="str">
        <f t="shared" si="42"/>
        <v/>
      </c>
      <c r="O350" s="1" t="str">
        <f t="shared" si="43"/>
        <v/>
      </c>
      <c r="Q350" s="1" t="str">
        <f t="shared" si="44"/>
        <v/>
      </c>
      <c r="R350" s="1" t="str">
        <f t="shared" si="45"/>
        <v/>
      </c>
      <c r="T350" s="1" t="str">
        <f t="shared" si="46"/>
        <v/>
      </c>
      <c r="U350" s="1" t="str">
        <f t="shared" si="47"/>
        <v/>
      </c>
      <c r="W350" s="8" t="str">
        <f t="shared" si="48"/>
        <v/>
      </c>
      <c r="X350" s="8" t="str">
        <f t="shared" si="49"/>
        <v/>
      </c>
    </row>
    <row r="351" spans="1:24">
      <c r="A351" s="4" t="s">
        <v>242</v>
      </c>
      <c r="B351" s="4">
        <v>1</v>
      </c>
      <c r="C351" s="1" cm="1">
        <f t="array" ref="C351">_xll.H($A351,25)/$B351</f>
        <v>-985.00001757812504</v>
      </c>
      <c r="D351" s="1" cm="1">
        <f t="array" ref="D351">_xll.S($A351,25)/$B351</f>
        <v>100.416</v>
      </c>
      <c r="E351" s="1" cm="1">
        <f t="array" ref="E351">_xll.CP($A351,25)/$B351</f>
        <v>0</v>
      </c>
      <c r="F351" s="8" t="e" cm="1">
        <f t="array" ref="F351">IF(_xll.DE(A351)&gt;0,_xll.MW(A351)/(602.2*_xll.DE(A351)),"")/$B351</f>
        <v>#VALUE!</v>
      </c>
      <c r="H351" s="4" t="s">
        <v>2383</v>
      </c>
      <c r="I351" s="1" t="e" cm="1">
        <f t="array" ref="I351">_xll.H($H351,25)/$B351</f>
        <v>#VALUE!</v>
      </c>
      <c r="J351" s="1" t="e" cm="1">
        <f t="array" ref="J351">_xll.S($H351,25)/$B351</f>
        <v>#VALUE!</v>
      </c>
      <c r="K351" s="1" t="e" cm="1">
        <f t="array" ref="K351">_xll.CP($H351,25)/$B351</f>
        <v>#VALUE!</v>
      </c>
      <c r="L351" s="8" t="e" cm="1">
        <f t="array" ref="L351">IF(_xll.DE(H351)&gt;0,_xll.MW(H351)/(602.2*_xll.DE(H351)),"")/$B351</f>
        <v>#VALUE!</v>
      </c>
      <c r="N351" s="1" t="str">
        <f t="shared" si="42"/>
        <v/>
      </c>
      <c r="O351" s="1" t="str">
        <f t="shared" si="43"/>
        <v/>
      </c>
      <c r="Q351" s="1" t="str">
        <f t="shared" si="44"/>
        <v/>
      </c>
      <c r="R351" s="1" t="str">
        <f t="shared" si="45"/>
        <v/>
      </c>
      <c r="T351" s="1" t="str">
        <f t="shared" si="46"/>
        <v/>
      </c>
      <c r="U351" s="1" t="str">
        <f t="shared" si="47"/>
        <v/>
      </c>
      <c r="W351" s="8" t="str">
        <f t="shared" si="48"/>
        <v/>
      </c>
      <c r="X351" s="8" t="str">
        <f t="shared" si="49"/>
        <v/>
      </c>
    </row>
    <row r="352" spans="1:24">
      <c r="A352" s="4" t="s">
        <v>68</v>
      </c>
      <c r="B352" s="4">
        <v>1</v>
      </c>
      <c r="C352" s="1" cm="1">
        <f t="array" ref="C352">_xll.H($A352,25)/$B352</f>
        <v>-984.49514892578134</v>
      </c>
      <c r="D352" s="1" cm="1">
        <f t="array" ref="D352">_xll.S($A352,25)/$B352</f>
        <v>100.416</v>
      </c>
      <c r="E352" s="1" cm="1">
        <f t="array" ref="E352">_xll.CP($A352,25)/$B352</f>
        <v>0</v>
      </c>
      <c r="F352" s="8" t="e" cm="1">
        <f t="array" ref="F352">IF(_xll.DE(A352)&gt;0,_xll.MW(A352)/(602.2*_xll.DE(A352)),"")/$B352</f>
        <v>#VALUE!</v>
      </c>
      <c r="H352" s="4" t="s">
        <v>2384</v>
      </c>
      <c r="I352" s="1" t="e" cm="1">
        <f t="array" ref="I352">_xll.H($H352,25)/$B352</f>
        <v>#VALUE!</v>
      </c>
      <c r="J352" s="1" t="e" cm="1">
        <f t="array" ref="J352">_xll.S($H352,25)/$B352</f>
        <v>#VALUE!</v>
      </c>
      <c r="K352" s="1" t="e" cm="1">
        <f t="array" ref="K352">_xll.CP($H352,25)/$B352</f>
        <v>#VALUE!</v>
      </c>
      <c r="L352" s="8" t="e" cm="1">
        <f t="array" ref="L352">IF(_xll.DE(H352)&gt;0,_xll.MW(H352)/(602.2*_xll.DE(H352)),"")/$B352</f>
        <v>#VALUE!</v>
      </c>
      <c r="N352" s="1" t="str">
        <f t="shared" si="42"/>
        <v/>
      </c>
      <c r="O352" s="1" t="str">
        <f t="shared" si="43"/>
        <v/>
      </c>
      <c r="Q352" s="1" t="str">
        <f t="shared" si="44"/>
        <v/>
      </c>
      <c r="R352" s="1" t="str">
        <f t="shared" si="45"/>
        <v/>
      </c>
      <c r="T352" s="1" t="str">
        <f t="shared" si="46"/>
        <v/>
      </c>
      <c r="U352" s="1" t="str">
        <f t="shared" si="47"/>
        <v/>
      </c>
      <c r="W352" s="8" t="str">
        <f t="shared" si="48"/>
        <v/>
      </c>
      <c r="X352" s="8" t="str">
        <f t="shared" si="49"/>
        <v/>
      </c>
    </row>
    <row r="353" spans="1:24">
      <c r="A353" s="4" t="s">
        <v>2119</v>
      </c>
      <c r="B353" s="4">
        <v>1</v>
      </c>
      <c r="C353" s="1" t="e" cm="1">
        <f t="array" ref="C353">_xll.H($A353,25)/$B353</f>
        <v>#VALUE!</v>
      </c>
      <c r="D353" s="1" t="e" cm="1">
        <f t="array" ref="D353">_xll.S($A353,25)/$B353</f>
        <v>#VALUE!</v>
      </c>
      <c r="E353" s="1" t="e" cm="1">
        <f t="array" ref="E353">_xll.CP($A353,25)/$B353</f>
        <v>#VALUE!</v>
      </c>
      <c r="F353" s="8" t="e" cm="1">
        <f t="array" ref="F353">IF(_xll.DE(A353)&gt;0,_xll.MW(A353)/(602.2*_xll.DE(A353)),"")/$B353</f>
        <v>#VALUE!</v>
      </c>
      <c r="H353" s="4" t="s">
        <v>2284</v>
      </c>
      <c r="I353" s="1" t="e" cm="1">
        <f t="array" ref="I353">_xll.H($H353,25)/$B353</f>
        <v>#VALUE!</v>
      </c>
      <c r="J353" s="1" t="e" cm="1">
        <f t="array" ref="J353">_xll.S($H353,25)/$B353</f>
        <v>#VALUE!</v>
      </c>
      <c r="K353" s="1" t="e" cm="1">
        <f t="array" ref="K353">_xll.CP($H353,25)/$B353</f>
        <v>#VALUE!</v>
      </c>
      <c r="L353" s="8" t="e" cm="1">
        <f t="array" ref="L353">IF(_xll.DE(H353)&gt;0,_xll.MW(H353)/(602.2*_xll.DE(H353)),"")/$B353</f>
        <v>#VALUE!</v>
      </c>
      <c r="N353" s="1" t="str">
        <f t="shared" si="42"/>
        <v/>
      </c>
      <c r="O353" s="1" t="str">
        <f t="shared" si="43"/>
        <v/>
      </c>
      <c r="Q353" s="1" t="str">
        <f t="shared" si="44"/>
        <v/>
      </c>
      <c r="R353" s="1" t="str">
        <f t="shared" si="45"/>
        <v/>
      </c>
      <c r="T353" s="1" t="str">
        <f t="shared" si="46"/>
        <v/>
      </c>
      <c r="U353" s="1" t="str">
        <f t="shared" si="47"/>
        <v/>
      </c>
      <c r="W353" s="8" t="str">
        <f t="shared" si="48"/>
        <v/>
      </c>
      <c r="X353" s="8" t="str">
        <f t="shared" si="49"/>
        <v/>
      </c>
    </row>
    <row r="354" spans="1:24">
      <c r="A354" s="4" t="s">
        <v>179</v>
      </c>
      <c r="B354" s="4">
        <v>1</v>
      </c>
      <c r="C354" s="1" cm="1">
        <f t="array" ref="C354">_xll.H($A354,25)/$B354</f>
        <v>-974.87200000000007</v>
      </c>
      <c r="D354" s="1" cm="1">
        <f t="array" ref="D354">_xll.S($A354,25)/$B354</f>
        <v>146.44</v>
      </c>
      <c r="E354" s="1" cm="1">
        <f t="array" ref="E354">_xll.CP($A354,25)/$B354</f>
        <v>0</v>
      </c>
      <c r="F354" s="8" t="e" cm="1">
        <f t="array" ref="F354">IF(_xll.DE(A354)&gt;0,_xll.MW(A354)/(602.2*_xll.DE(A354)),"")/$B354</f>
        <v>#VALUE!</v>
      </c>
      <c r="H354" s="4" t="s">
        <v>2385</v>
      </c>
      <c r="I354" s="1" t="e" cm="1">
        <f t="array" ref="I354">_xll.H($H354,25)/$B354</f>
        <v>#VALUE!</v>
      </c>
      <c r="J354" s="1" t="e" cm="1">
        <f t="array" ref="J354">_xll.S($H354,25)/$B354</f>
        <v>#VALUE!</v>
      </c>
      <c r="K354" s="1" t="e" cm="1">
        <f t="array" ref="K354">_xll.CP($H354,25)/$B354</f>
        <v>#VALUE!</v>
      </c>
      <c r="L354" s="8" t="e" cm="1">
        <f t="array" ref="L354">IF(_xll.DE(H354)&gt;0,_xll.MW(H354)/(602.2*_xll.DE(H354)),"")/$B354</f>
        <v>#VALUE!</v>
      </c>
      <c r="N354" s="1" t="str">
        <f t="shared" si="42"/>
        <v/>
      </c>
      <c r="O354" s="1" t="str">
        <f t="shared" si="43"/>
        <v/>
      </c>
      <c r="Q354" s="1" t="str">
        <f t="shared" si="44"/>
        <v/>
      </c>
      <c r="R354" s="1" t="str">
        <f t="shared" si="45"/>
        <v/>
      </c>
      <c r="T354" s="1" t="str">
        <f t="shared" si="46"/>
        <v/>
      </c>
      <c r="U354" s="1" t="str">
        <f t="shared" si="47"/>
        <v/>
      </c>
      <c r="W354" s="8" t="str">
        <f t="shared" si="48"/>
        <v/>
      </c>
      <c r="X354" s="8" t="str">
        <f t="shared" si="49"/>
        <v/>
      </c>
    </row>
    <row r="355" spans="1:24">
      <c r="A355" s="4" t="s">
        <v>170</v>
      </c>
      <c r="B355" s="4">
        <v>1</v>
      </c>
      <c r="C355" s="1" cm="1">
        <f t="array" ref="C355">_xll.H($A355,25)/$B355</f>
        <v>-974.03521276855474</v>
      </c>
      <c r="D355" s="1" cm="1">
        <f t="array" ref="D355">_xll.S($A355,25)/$B355</f>
        <v>147.27678723144533</v>
      </c>
      <c r="E355" s="1" cm="1">
        <f t="array" ref="E355">_xll.CP($A355,25)/$B355</f>
        <v>0</v>
      </c>
      <c r="F355" s="8" t="e" cm="1">
        <f t="array" ref="F355">IF(_xll.DE(A355)&gt;0,_xll.MW(A355)/(602.2*_xll.DE(A355)),"")/$B355</f>
        <v>#VALUE!</v>
      </c>
      <c r="H355" s="4" t="s">
        <v>2386</v>
      </c>
      <c r="I355" s="1" t="e" cm="1">
        <f t="array" ref="I355">_xll.H($H355,25)/$B355</f>
        <v>#VALUE!</v>
      </c>
      <c r="J355" s="1" t="e" cm="1">
        <f t="array" ref="J355">_xll.S($H355,25)/$B355</f>
        <v>#VALUE!</v>
      </c>
      <c r="K355" s="1" t="e" cm="1">
        <f t="array" ref="K355">_xll.CP($H355,25)/$B355</f>
        <v>#VALUE!</v>
      </c>
      <c r="L355" s="8" t="e" cm="1">
        <f t="array" ref="L355">IF(_xll.DE(H355)&gt;0,_xll.MW(H355)/(602.2*_xll.DE(H355)),"")/$B355</f>
        <v>#VALUE!</v>
      </c>
      <c r="N355" s="1" t="str">
        <f t="shared" si="42"/>
        <v/>
      </c>
      <c r="O355" s="1" t="str">
        <f t="shared" si="43"/>
        <v/>
      </c>
      <c r="Q355" s="1" t="str">
        <f t="shared" si="44"/>
        <v/>
      </c>
      <c r="R355" s="1" t="str">
        <f t="shared" si="45"/>
        <v/>
      </c>
      <c r="T355" s="1" t="str">
        <f t="shared" si="46"/>
        <v/>
      </c>
      <c r="U355" s="1" t="str">
        <f t="shared" si="47"/>
        <v/>
      </c>
      <c r="W355" s="8" t="str">
        <f t="shared" si="48"/>
        <v/>
      </c>
      <c r="X355" s="8" t="str">
        <f t="shared" si="49"/>
        <v/>
      </c>
    </row>
    <row r="356" spans="1:24">
      <c r="A356" s="4" t="s">
        <v>2120</v>
      </c>
      <c r="B356" s="4">
        <v>1</v>
      </c>
      <c r="C356" s="1" t="e" cm="1">
        <f t="array" ref="C356">_xll.H($A356,25)/$B356</f>
        <v>#VALUE!</v>
      </c>
      <c r="D356" s="1" t="e" cm="1">
        <f t="array" ref="D356">_xll.S($A356,25)/$B356</f>
        <v>#VALUE!</v>
      </c>
      <c r="E356" s="1" t="e" cm="1">
        <f t="array" ref="E356">_xll.CP($A356,25)/$B356</f>
        <v>#VALUE!</v>
      </c>
      <c r="F356" s="8" t="e" cm="1">
        <f t="array" ref="F356">IF(_xll.DE(A356)&gt;0,_xll.MW(A356)/(602.2*_xll.DE(A356)),"")/$B356</f>
        <v>#VALUE!</v>
      </c>
      <c r="H356" s="4" t="s">
        <v>2387</v>
      </c>
      <c r="I356" s="1" t="e" cm="1">
        <f t="array" ref="I356">_xll.H($H356,25)/$B356</f>
        <v>#VALUE!</v>
      </c>
      <c r="J356" s="1" t="e" cm="1">
        <f t="array" ref="J356">_xll.S($H356,25)/$B356</f>
        <v>#VALUE!</v>
      </c>
      <c r="K356" s="1" t="e" cm="1">
        <f t="array" ref="K356">_xll.CP($H356,25)/$B356</f>
        <v>#VALUE!</v>
      </c>
      <c r="L356" s="8" t="e" cm="1">
        <f t="array" ref="L356">IF(_xll.DE(H356)&gt;0,_xll.MW(H356)/(602.2*_xll.DE(H356)),"")/$B356</f>
        <v>#VALUE!</v>
      </c>
      <c r="N356" s="1" t="str">
        <f t="shared" si="42"/>
        <v/>
      </c>
      <c r="O356" s="1" t="str">
        <f t="shared" si="43"/>
        <v/>
      </c>
      <c r="Q356" s="1" t="str">
        <f t="shared" si="44"/>
        <v/>
      </c>
      <c r="R356" s="1" t="str">
        <f t="shared" si="45"/>
        <v/>
      </c>
      <c r="T356" s="1" t="str">
        <f t="shared" si="46"/>
        <v/>
      </c>
      <c r="U356" s="1" t="str">
        <f t="shared" si="47"/>
        <v/>
      </c>
      <c r="W356" s="8" t="str">
        <f t="shared" si="48"/>
        <v/>
      </c>
      <c r="X356" s="8" t="str">
        <f t="shared" si="49"/>
        <v/>
      </c>
    </row>
    <row r="357" spans="1:24">
      <c r="A357" s="1" t="s">
        <v>2121</v>
      </c>
      <c r="B357" s="4">
        <v>1</v>
      </c>
      <c r="C357" s="1" t="e" cm="1">
        <f t="array" ref="C357">_xll.H($A357,25)/$B357</f>
        <v>#VALUE!</v>
      </c>
      <c r="D357" s="1" t="e" cm="1">
        <f t="array" ref="D357">_xll.S($A357,25)/$B357</f>
        <v>#VALUE!</v>
      </c>
      <c r="E357" s="1" t="e" cm="1">
        <f t="array" ref="E357">_xll.CP($A357,25)/$B357</f>
        <v>#VALUE!</v>
      </c>
      <c r="F357" s="8" t="e" cm="1">
        <f t="array" ref="F357">IF(_xll.DE(A357)&gt;0,_xll.MW(A357)/(602.2*_xll.DE(A357)),"")/$B357</f>
        <v>#VALUE!</v>
      </c>
      <c r="H357" s="1" t="s">
        <v>2388</v>
      </c>
      <c r="I357" s="1" t="e" cm="1">
        <f t="array" ref="I357">_xll.H($H357,25)/$B357</f>
        <v>#VALUE!</v>
      </c>
      <c r="J357" s="1" t="e" cm="1">
        <f t="array" ref="J357">_xll.S($H357,25)/$B357</f>
        <v>#VALUE!</v>
      </c>
      <c r="K357" s="1" t="e" cm="1">
        <f t="array" ref="K357">_xll.CP($H357,25)/$B357</f>
        <v>#VALUE!</v>
      </c>
      <c r="L357" s="8" t="e" cm="1">
        <f t="array" ref="L357">IF(_xll.DE(H357)&gt;0,_xll.MW(H357)/(602.2*_xll.DE(H357)),"")/$B357</f>
        <v>#VALUE!</v>
      </c>
      <c r="N357" s="1" t="str">
        <f t="shared" si="42"/>
        <v/>
      </c>
      <c r="O357" s="1" t="str">
        <f t="shared" si="43"/>
        <v/>
      </c>
      <c r="Q357" s="1" t="str">
        <f t="shared" si="44"/>
        <v/>
      </c>
      <c r="R357" s="1" t="str">
        <f t="shared" si="45"/>
        <v/>
      </c>
      <c r="T357" s="1" t="str">
        <f t="shared" si="46"/>
        <v/>
      </c>
      <c r="U357" s="1" t="str">
        <f t="shared" si="47"/>
        <v/>
      </c>
      <c r="W357" s="8" t="str">
        <f t="shared" si="48"/>
        <v/>
      </c>
      <c r="X357" s="8" t="str">
        <f t="shared" si="49"/>
        <v/>
      </c>
    </row>
    <row r="358" spans="1:24">
      <c r="A358" s="4" t="s">
        <v>80</v>
      </c>
      <c r="B358" s="4">
        <v>1</v>
      </c>
      <c r="C358" s="1" cm="1">
        <f t="array" ref="C358">_xll.H($A358,25)/$B358</f>
        <v>-966.33666809082035</v>
      </c>
      <c r="D358" s="1" cm="1">
        <f t="array" ref="D358">_xll.S($A358,25)/$B358</f>
        <v>144.34800000000001</v>
      </c>
      <c r="E358" s="1" cm="1">
        <f t="array" ref="E358">_xll.CP($A358,25)/$B358</f>
        <v>0</v>
      </c>
      <c r="F358" s="8" t="e" cm="1">
        <f t="array" ref="F358">IF(_xll.DE(A358)&gt;0,_xll.MW(A358)/(602.2*_xll.DE(A358)),"")/$B358</f>
        <v>#VALUE!</v>
      </c>
      <c r="H358" s="4" t="s">
        <v>2389</v>
      </c>
      <c r="I358" s="1" t="e" cm="1">
        <f t="array" ref="I358">_xll.H($H358,25)/$B358</f>
        <v>#VALUE!</v>
      </c>
      <c r="J358" s="1" t="e" cm="1">
        <f t="array" ref="J358">_xll.S($H358,25)/$B358</f>
        <v>#VALUE!</v>
      </c>
      <c r="K358" s="1" t="e" cm="1">
        <f t="array" ref="K358">_xll.CP($H358,25)/$B358</f>
        <v>#VALUE!</v>
      </c>
      <c r="L358" s="8" t="e" cm="1">
        <f t="array" ref="L358">IF(_xll.DE(H358)&gt;0,_xll.MW(H358)/(602.2*_xll.DE(H358)),"")/$B358</f>
        <v>#VALUE!</v>
      </c>
      <c r="N358" s="1" t="str">
        <f t="shared" si="42"/>
        <v/>
      </c>
      <c r="O358" s="1" t="str">
        <f t="shared" si="43"/>
        <v/>
      </c>
      <c r="Q358" s="1" t="str">
        <f t="shared" si="44"/>
        <v/>
      </c>
      <c r="R358" s="1" t="str">
        <f t="shared" si="45"/>
        <v/>
      </c>
      <c r="T358" s="1" t="str">
        <f t="shared" si="46"/>
        <v/>
      </c>
      <c r="U358" s="1" t="str">
        <f t="shared" si="47"/>
        <v/>
      </c>
      <c r="W358" s="8" t="str">
        <f t="shared" si="48"/>
        <v/>
      </c>
      <c r="X358" s="8" t="str">
        <f t="shared" si="49"/>
        <v/>
      </c>
    </row>
    <row r="359" spans="1:24">
      <c r="A359" s="1" t="s">
        <v>59</v>
      </c>
      <c r="B359" s="4">
        <v>1</v>
      </c>
      <c r="C359" s="1" cm="1">
        <f t="array" ref="C359">_xll.H($A359,25)/$B359</f>
        <v>-963.20000878906251</v>
      </c>
      <c r="D359" s="1" cm="1">
        <f t="array" ref="D359">_xll.S($A359,25)/$B359</f>
        <v>104.99999891662597</v>
      </c>
      <c r="E359" s="1" cm="1">
        <f t="array" ref="E359">_xll.CP($A359,25)/$B359</f>
        <v>0</v>
      </c>
      <c r="F359" s="8" t="e" cm="1">
        <f t="array" ref="F359">IF(_xll.DE(A359)&gt;0,_xll.MW(A359)/(602.2*_xll.DE(A359)),"")/$B359</f>
        <v>#VALUE!</v>
      </c>
      <c r="H359" s="1" t="s">
        <v>2390</v>
      </c>
      <c r="I359" s="1" t="e" cm="1">
        <f t="array" ref="I359">_xll.H($H359,25)/$B359</f>
        <v>#VALUE!</v>
      </c>
      <c r="J359" s="1" t="e" cm="1">
        <f t="array" ref="J359">_xll.S($H359,25)/$B359</f>
        <v>#VALUE!</v>
      </c>
      <c r="K359" s="1" t="e" cm="1">
        <f t="array" ref="K359">_xll.CP($H359,25)/$B359</f>
        <v>#VALUE!</v>
      </c>
      <c r="L359" s="8" t="e" cm="1">
        <f t="array" ref="L359">IF(_xll.DE(H359)&gt;0,_xll.MW(H359)/(602.2*_xll.DE(H359)),"")/$B359</f>
        <v>#VALUE!</v>
      </c>
      <c r="N359" s="1" t="str">
        <f t="shared" si="42"/>
        <v/>
      </c>
      <c r="O359" s="1" t="str">
        <f t="shared" si="43"/>
        <v/>
      </c>
      <c r="Q359" s="1" t="str">
        <f t="shared" si="44"/>
        <v/>
      </c>
      <c r="R359" s="1" t="str">
        <f t="shared" si="45"/>
        <v/>
      </c>
      <c r="T359" s="1" t="str">
        <f t="shared" si="46"/>
        <v/>
      </c>
      <c r="U359" s="1" t="str">
        <f t="shared" si="47"/>
        <v/>
      </c>
      <c r="W359" s="8" t="str">
        <f t="shared" si="48"/>
        <v/>
      </c>
      <c r="X359" s="8" t="str">
        <f t="shared" si="49"/>
        <v/>
      </c>
    </row>
    <row r="360" spans="1:24">
      <c r="A360" s="4" t="s">
        <v>207</v>
      </c>
      <c r="B360" s="4">
        <v>1</v>
      </c>
      <c r="C360" s="1" cm="1">
        <f t="array" ref="C360">_xll.H($A360,25)/$B360</f>
        <v>-962.00002001953123</v>
      </c>
      <c r="D360" s="1" cm="1">
        <f t="array" ref="D360">_xll.S($A360,25)/$B360</f>
        <v>87.864000000000004</v>
      </c>
      <c r="E360" s="1" cm="1">
        <f t="array" ref="E360">_xll.CP($A360,25)/$B360</f>
        <v>0</v>
      </c>
      <c r="F360" s="8" t="e" cm="1">
        <f t="array" ref="F360">IF(_xll.DE(A360)&gt;0,_xll.MW(A360)/(602.2*_xll.DE(A360)),"")/$B360</f>
        <v>#VALUE!</v>
      </c>
      <c r="H360" s="4" t="s">
        <v>2391</v>
      </c>
      <c r="I360" s="1" t="e" cm="1">
        <f t="array" ref="I360">_xll.H($H360,25)/$B360</f>
        <v>#VALUE!</v>
      </c>
      <c r="J360" s="1" t="e" cm="1">
        <f t="array" ref="J360">_xll.S($H360,25)/$B360</f>
        <v>#VALUE!</v>
      </c>
      <c r="K360" s="1" t="e" cm="1">
        <f t="array" ref="K360">_xll.CP($H360,25)/$B360</f>
        <v>#VALUE!</v>
      </c>
      <c r="L360" s="8" t="e" cm="1">
        <f t="array" ref="L360">IF(_xll.DE(H360)&gt;0,_xll.MW(H360)/(602.2*_xll.DE(H360)),"")/$B360</f>
        <v>#VALUE!</v>
      </c>
      <c r="N360" s="1" t="str">
        <f t="shared" si="42"/>
        <v/>
      </c>
      <c r="O360" s="1" t="str">
        <f t="shared" si="43"/>
        <v/>
      </c>
      <c r="Q360" s="1" t="str">
        <f t="shared" si="44"/>
        <v/>
      </c>
      <c r="R360" s="1" t="str">
        <f t="shared" si="45"/>
        <v/>
      </c>
      <c r="T360" s="1" t="str">
        <f t="shared" si="46"/>
        <v/>
      </c>
      <c r="U360" s="1" t="str">
        <f t="shared" si="47"/>
        <v/>
      </c>
      <c r="W360" s="8" t="str">
        <f t="shared" si="48"/>
        <v/>
      </c>
      <c r="X360" s="8" t="str">
        <f t="shared" si="49"/>
        <v/>
      </c>
    </row>
    <row r="361" spans="1:24">
      <c r="A361" s="4" t="s">
        <v>175</v>
      </c>
      <c r="B361" s="4">
        <v>1</v>
      </c>
      <c r="C361" s="1" cm="1">
        <f t="array" ref="C361">_xll.H($A361,25)/$B361</f>
        <v>-958.42891064453124</v>
      </c>
      <c r="D361" s="1" cm="1">
        <f t="array" ref="D361">_xll.S($A361,25)/$B361</f>
        <v>146.85839361572266</v>
      </c>
      <c r="E361" s="1" cm="1">
        <f t="array" ref="E361">_xll.CP($A361,25)/$B361</f>
        <v>0</v>
      </c>
      <c r="F361" s="8" t="e" cm="1">
        <f t="array" ref="F361">IF(_xll.DE(A361)&gt;0,_xll.MW(A361)/(602.2*_xll.DE(A361)),"")/$B361</f>
        <v>#VALUE!</v>
      </c>
      <c r="H361" s="4" t="s">
        <v>2392</v>
      </c>
      <c r="I361" s="1" t="e" cm="1">
        <f t="array" ref="I361">_xll.H($H361,25)/$B361</f>
        <v>#VALUE!</v>
      </c>
      <c r="J361" s="1" t="e" cm="1">
        <f t="array" ref="J361">_xll.S($H361,25)/$B361</f>
        <v>#VALUE!</v>
      </c>
      <c r="K361" s="1" t="e" cm="1">
        <f t="array" ref="K361">_xll.CP($H361,25)/$B361</f>
        <v>#VALUE!</v>
      </c>
      <c r="L361" s="8" t="e" cm="1">
        <f t="array" ref="L361">IF(_xll.DE(H361)&gt;0,_xll.MW(H361)/(602.2*_xll.DE(H361)),"")/$B361</f>
        <v>#VALUE!</v>
      </c>
      <c r="N361" s="1" t="str">
        <f t="shared" si="42"/>
        <v/>
      </c>
      <c r="O361" s="1" t="str">
        <f t="shared" si="43"/>
        <v/>
      </c>
      <c r="Q361" s="1" t="str">
        <f t="shared" si="44"/>
        <v/>
      </c>
      <c r="R361" s="1" t="str">
        <f t="shared" si="45"/>
        <v/>
      </c>
      <c r="T361" s="1" t="str">
        <f t="shared" si="46"/>
        <v/>
      </c>
      <c r="U361" s="1" t="str">
        <f t="shared" si="47"/>
        <v/>
      </c>
      <c r="W361" s="8" t="str">
        <f t="shared" si="48"/>
        <v/>
      </c>
      <c r="X361" s="8" t="str">
        <f t="shared" si="49"/>
        <v/>
      </c>
    </row>
    <row r="362" spans="1:24">
      <c r="A362" s="1" t="s">
        <v>360</v>
      </c>
      <c r="B362" s="4">
        <v>1</v>
      </c>
      <c r="C362" s="1" cm="1">
        <f t="array" ref="C362">_xll.H($A362,25)/$B362</f>
        <v>-917.55121276855471</v>
      </c>
      <c r="D362" s="1" cm="1">
        <f t="array" ref="D362">_xll.S($A362,25)/$B362</f>
        <v>204.07880404663086</v>
      </c>
      <c r="E362" s="1" cm="1">
        <f t="array" ref="E362">_xll.CP($A362,25)/$B362</f>
        <v>0</v>
      </c>
      <c r="F362" s="8" t="e" cm="1">
        <f t="array" ref="F362">IF(_xll.DE(A362)&gt;0,_xll.MW(A362)/(602.2*_xll.DE(A362)),"")/$B362</f>
        <v>#VALUE!</v>
      </c>
      <c r="H362" s="1" t="s">
        <v>2393</v>
      </c>
      <c r="I362" s="1" t="e" cm="1">
        <f t="array" ref="I362">_xll.H($H362,25)/$B362</f>
        <v>#VALUE!</v>
      </c>
      <c r="J362" s="1" t="e" cm="1">
        <f t="array" ref="J362">_xll.S($H362,25)/$B362</f>
        <v>#VALUE!</v>
      </c>
      <c r="K362" s="1" t="e" cm="1">
        <f t="array" ref="K362">_xll.CP($H362,25)/$B362</f>
        <v>#VALUE!</v>
      </c>
      <c r="L362" s="8" t="e" cm="1">
        <f t="array" ref="L362">IF(_xll.DE(H362)&gt;0,_xll.MW(H362)/(602.2*_xll.DE(H362)),"")/$B362</f>
        <v>#VALUE!</v>
      </c>
      <c r="N362" s="1" t="str">
        <f t="shared" si="42"/>
        <v/>
      </c>
      <c r="O362" s="1" t="str">
        <f t="shared" si="43"/>
        <v/>
      </c>
      <c r="Q362" s="1" t="str">
        <f t="shared" si="44"/>
        <v/>
      </c>
      <c r="R362" s="1" t="str">
        <f t="shared" si="45"/>
        <v/>
      </c>
      <c r="T362" s="1" t="str">
        <f t="shared" si="46"/>
        <v/>
      </c>
      <c r="U362" s="1" t="str">
        <f t="shared" si="47"/>
        <v/>
      </c>
      <c r="W362" s="8" t="str">
        <f t="shared" si="48"/>
        <v/>
      </c>
      <c r="X362" s="8" t="str">
        <f t="shared" si="49"/>
        <v/>
      </c>
    </row>
    <row r="363" spans="1:24">
      <c r="A363" s="4" t="s">
        <v>2122</v>
      </c>
      <c r="B363" s="4">
        <v>1</v>
      </c>
      <c r="C363" s="1" t="e" cm="1">
        <f t="array" ref="C363">_xll.H($A363,25)/$B363</f>
        <v>#VALUE!</v>
      </c>
      <c r="D363" s="1" t="e" cm="1">
        <f t="array" ref="D363">_xll.S($A363,25)/$B363</f>
        <v>#VALUE!</v>
      </c>
      <c r="E363" s="1" t="e" cm="1">
        <f t="array" ref="E363">_xll.CP($A363,25)/$B363</f>
        <v>#VALUE!</v>
      </c>
      <c r="F363" s="8" t="e" cm="1">
        <f t="array" ref="F363">IF(_xll.DE(A363)&gt;0,_xll.MW(A363)/(602.2*_xll.DE(A363)),"")/$B363</f>
        <v>#VALUE!</v>
      </c>
      <c r="H363" s="4" t="s">
        <v>2394</v>
      </c>
      <c r="I363" s="1" t="e" cm="1">
        <f t="array" ref="I363">_xll.H($H363,25)/$B363</f>
        <v>#VALUE!</v>
      </c>
      <c r="J363" s="1" t="e" cm="1">
        <f t="array" ref="J363">_xll.S($H363,25)/$B363</f>
        <v>#VALUE!</v>
      </c>
      <c r="K363" s="1" t="e" cm="1">
        <f t="array" ref="K363">_xll.CP($H363,25)/$B363</f>
        <v>#VALUE!</v>
      </c>
      <c r="L363" s="8" t="e" cm="1">
        <f t="array" ref="L363">IF(_xll.DE(H363)&gt;0,_xll.MW(H363)/(602.2*_xll.DE(H363)),"")/$B363</f>
        <v>#VALUE!</v>
      </c>
      <c r="N363" s="1" t="str">
        <f t="shared" si="42"/>
        <v/>
      </c>
      <c r="O363" s="1" t="str">
        <f t="shared" si="43"/>
        <v/>
      </c>
      <c r="Q363" s="1" t="str">
        <f t="shared" si="44"/>
        <v/>
      </c>
      <c r="R363" s="1" t="str">
        <f t="shared" si="45"/>
        <v/>
      </c>
      <c r="T363" s="1" t="str">
        <f t="shared" si="46"/>
        <v/>
      </c>
      <c r="U363" s="1" t="str">
        <f t="shared" si="47"/>
        <v/>
      </c>
      <c r="W363" s="8" t="str">
        <f t="shared" si="48"/>
        <v/>
      </c>
      <c r="X363" s="8" t="str">
        <f t="shared" si="49"/>
        <v/>
      </c>
    </row>
    <row r="364" spans="1:24">
      <c r="A364" s="1" t="s">
        <v>2123</v>
      </c>
      <c r="B364" s="4">
        <v>1</v>
      </c>
      <c r="C364" s="1" t="e" cm="1">
        <f t="array" ref="C364">_xll.H($A364,25)/$B364</f>
        <v>#VALUE!</v>
      </c>
      <c r="D364" s="1" t="e" cm="1">
        <f t="array" ref="D364">_xll.S($A364,25)/$B364</f>
        <v>#VALUE!</v>
      </c>
      <c r="E364" s="1" t="e" cm="1">
        <f t="array" ref="E364">_xll.CP($A364,25)/$B364</f>
        <v>#VALUE!</v>
      </c>
      <c r="F364" s="8" t="e" cm="1">
        <f t="array" ref="F364">IF(_xll.DE(A364)&gt;0,_xll.MW(A364)/(602.2*_xll.DE(A364)),"")/$B364</f>
        <v>#VALUE!</v>
      </c>
      <c r="H364" s="1" t="s">
        <v>2394</v>
      </c>
      <c r="I364" s="1" t="e" cm="1">
        <f t="array" ref="I364">_xll.H($H364,25)/$B364</f>
        <v>#VALUE!</v>
      </c>
      <c r="J364" s="1" t="e" cm="1">
        <f t="array" ref="J364">_xll.S($H364,25)/$B364</f>
        <v>#VALUE!</v>
      </c>
      <c r="K364" s="1" t="e" cm="1">
        <f t="array" ref="K364">_xll.CP($H364,25)/$B364</f>
        <v>#VALUE!</v>
      </c>
      <c r="L364" s="8" t="e" cm="1">
        <f t="array" ref="L364">IF(_xll.DE(H364)&gt;0,_xll.MW(H364)/(602.2*_xll.DE(H364)),"")/$B364</f>
        <v>#VALUE!</v>
      </c>
      <c r="N364" s="1" t="str">
        <f t="shared" si="42"/>
        <v/>
      </c>
      <c r="O364" s="1" t="str">
        <f t="shared" si="43"/>
        <v/>
      </c>
      <c r="Q364" s="1" t="str">
        <f t="shared" si="44"/>
        <v/>
      </c>
      <c r="R364" s="1" t="str">
        <f t="shared" si="45"/>
        <v/>
      </c>
      <c r="T364" s="1" t="str">
        <f t="shared" si="46"/>
        <v/>
      </c>
      <c r="U364" s="1" t="str">
        <f t="shared" si="47"/>
        <v/>
      </c>
      <c r="W364" s="8" t="str">
        <f t="shared" si="48"/>
        <v/>
      </c>
      <c r="X364" s="8" t="str">
        <f t="shared" si="49"/>
        <v/>
      </c>
    </row>
    <row r="365" spans="1:24">
      <c r="A365" s="4" t="s">
        <v>210</v>
      </c>
      <c r="B365" s="4">
        <v>1</v>
      </c>
      <c r="C365" s="1" cm="1">
        <f t="array" ref="C365">_xll.H($A365,25)/$B365</f>
        <v>-898.29999902343752</v>
      </c>
      <c r="D365" s="1" cm="1">
        <f t="array" ref="D365">_xll.S($A365,25)/$B365</f>
        <v>213.39999261474611</v>
      </c>
      <c r="E365" s="1" cm="1">
        <f t="array" ref="E365">_xll.CP($A365,25)/$B365</f>
        <v>0</v>
      </c>
      <c r="F365" s="8" t="e" cm="1">
        <f t="array" ref="F365">IF(_xll.DE(A365)&gt;0,_xll.MW(A365)/(602.2*_xll.DE(A365)),"")/$B365</f>
        <v>#VALUE!</v>
      </c>
      <c r="H365" s="4" t="s">
        <v>2395</v>
      </c>
      <c r="I365" s="1" t="e" cm="1">
        <f t="array" ref="I365">_xll.H($H365,25)/$B365</f>
        <v>#VALUE!</v>
      </c>
      <c r="J365" s="1" t="e" cm="1">
        <f t="array" ref="J365">_xll.S($H365,25)/$B365</f>
        <v>#VALUE!</v>
      </c>
      <c r="K365" s="1" t="e" cm="1">
        <f t="array" ref="K365">_xll.CP($H365,25)/$B365</f>
        <v>#VALUE!</v>
      </c>
      <c r="L365" s="8" t="e" cm="1">
        <f t="array" ref="L365">IF(_xll.DE(H365)&gt;0,_xll.MW(H365)/(602.2*_xll.DE(H365)),"")/$B365</f>
        <v>#VALUE!</v>
      </c>
      <c r="N365" s="1" t="str">
        <f t="shared" si="42"/>
        <v/>
      </c>
      <c r="O365" s="1" t="str">
        <f t="shared" si="43"/>
        <v/>
      </c>
      <c r="Q365" s="1" t="str">
        <f t="shared" si="44"/>
        <v/>
      </c>
      <c r="R365" s="1" t="str">
        <f t="shared" si="45"/>
        <v/>
      </c>
      <c r="T365" s="1" t="str">
        <f t="shared" si="46"/>
        <v/>
      </c>
      <c r="U365" s="1" t="str">
        <f t="shared" si="47"/>
        <v/>
      </c>
      <c r="W365" s="8" t="str">
        <f t="shared" si="48"/>
        <v/>
      </c>
      <c r="X365" s="8" t="str">
        <f t="shared" si="49"/>
        <v/>
      </c>
    </row>
    <row r="366" spans="1:24">
      <c r="A366" s="1" t="s">
        <v>2124</v>
      </c>
      <c r="B366" s="4">
        <v>1</v>
      </c>
      <c r="C366" s="1" t="e" cm="1">
        <f t="array" ref="C366">_xll.H($A366,25)/$B366</f>
        <v>#VALUE!</v>
      </c>
      <c r="D366" s="1" t="e" cm="1">
        <f t="array" ref="D366">_xll.S($A366,25)/$B366</f>
        <v>#VALUE!</v>
      </c>
      <c r="E366" s="1" t="e" cm="1">
        <f t="array" ref="E366">_xll.CP($A366,25)/$B366</f>
        <v>#VALUE!</v>
      </c>
      <c r="F366" s="8" t="e" cm="1">
        <f t="array" ref="F366">IF(_xll.DE(A366)&gt;0,_xll.MW(A366)/(602.2*_xll.DE(A366)),"")/$B366</f>
        <v>#VALUE!</v>
      </c>
      <c r="H366" s="1" t="s">
        <v>2387</v>
      </c>
      <c r="I366" s="1" t="e" cm="1">
        <f t="array" ref="I366">_xll.H($H366,25)/$B366</f>
        <v>#VALUE!</v>
      </c>
      <c r="J366" s="1" t="e" cm="1">
        <f t="array" ref="J366">_xll.S($H366,25)/$B366</f>
        <v>#VALUE!</v>
      </c>
      <c r="K366" s="1" t="e" cm="1">
        <f t="array" ref="K366">_xll.CP($H366,25)/$B366</f>
        <v>#VALUE!</v>
      </c>
      <c r="L366" s="8" t="e" cm="1">
        <f t="array" ref="L366">IF(_xll.DE(H366)&gt;0,_xll.MW(H366)/(602.2*_xll.DE(H366)),"")/$B366</f>
        <v>#VALUE!</v>
      </c>
      <c r="N366" s="1" t="str">
        <f t="shared" si="42"/>
        <v/>
      </c>
      <c r="O366" s="1" t="str">
        <f t="shared" si="43"/>
        <v/>
      </c>
      <c r="Q366" s="1" t="str">
        <f t="shared" si="44"/>
        <v/>
      </c>
      <c r="R366" s="1" t="str">
        <f t="shared" si="45"/>
        <v/>
      </c>
      <c r="T366" s="1" t="str">
        <f t="shared" si="46"/>
        <v/>
      </c>
      <c r="U366" s="1" t="str">
        <f t="shared" si="47"/>
        <v/>
      </c>
      <c r="W366" s="8" t="str">
        <f t="shared" si="48"/>
        <v/>
      </c>
      <c r="X366" s="8" t="str">
        <f t="shared" si="49"/>
        <v/>
      </c>
    </row>
    <row r="367" spans="1:24">
      <c r="A367" s="4" t="s">
        <v>2125</v>
      </c>
      <c r="B367" s="4">
        <v>1</v>
      </c>
      <c r="C367" s="1" t="e" cm="1">
        <f t="array" ref="C367">_xll.H($A367,25)/$B367</f>
        <v>#VALUE!</v>
      </c>
      <c r="D367" s="1" t="e" cm="1">
        <f t="array" ref="D367">_xll.S($A367,25)/$B367</f>
        <v>#VALUE!</v>
      </c>
      <c r="E367" s="1" t="e" cm="1">
        <f t="array" ref="E367">_xll.CP($A367,25)/$B367</f>
        <v>#VALUE!</v>
      </c>
      <c r="F367" s="8" t="e" cm="1">
        <f t="array" ref="F367">IF(_xll.DE(A367)&gt;0,_xll.MW(A367)/(602.2*_xll.DE(A367)),"")/$B367</f>
        <v>#VALUE!</v>
      </c>
      <c r="H367" s="4" t="s">
        <v>2388</v>
      </c>
      <c r="I367" s="1" t="e" cm="1">
        <f t="array" ref="I367">_xll.H($H367,25)/$B367</f>
        <v>#VALUE!</v>
      </c>
      <c r="J367" s="1" t="e" cm="1">
        <f t="array" ref="J367">_xll.S($H367,25)/$B367</f>
        <v>#VALUE!</v>
      </c>
      <c r="K367" s="1" t="e" cm="1">
        <f t="array" ref="K367">_xll.CP($H367,25)/$B367</f>
        <v>#VALUE!</v>
      </c>
      <c r="L367" s="8" t="e" cm="1">
        <f t="array" ref="L367">IF(_xll.DE(H367)&gt;0,_xll.MW(H367)/(602.2*_xll.DE(H367)),"")/$B367</f>
        <v>#VALUE!</v>
      </c>
      <c r="N367" s="1" t="str">
        <f t="shared" si="42"/>
        <v/>
      </c>
      <c r="O367" s="1" t="str">
        <f t="shared" si="43"/>
        <v/>
      </c>
      <c r="Q367" s="1" t="str">
        <f t="shared" si="44"/>
        <v/>
      </c>
      <c r="R367" s="1" t="str">
        <f t="shared" si="45"/>
        <v/>
      </c>
      <c r="T367" s="1" t="str">
        <f t="shared" si="46"/>
        <v/>
      </c>
      <c r="U367" s="1" t="str">
        <f t="shared" si="47"/>
        <v/>
      </c>
      <c r="W367" s="8" t="str">
        <f t="shared" si="48"/>
        <v/>
      </c>
      <c r="X367" s="8" t="str">
        <f t="shared" si="49"/>
        <v/>
      </c>
    </row>
    <row r="368" spans="1:24">
      <c r="A368" s="1" t="s">
        <v>2126</v>
      </c>
      <c r="B368" s="4">
        <v>1</v>
      </c>
      <c r="C368" s="1" t="e" cm="1">
        <f t="array" ref="C368">_xll.H($A368,25)/$B368</f>
        <v>#VALUE!</v>
      </c>
      <c r="D368" s="1" t="e" cm="1">
        <f t="array" ref="D368">_xll.S($A368,25)/$B368</f>
        <v>#VALUE!</v>
      </c>
      <c r="E368" s="1" t="e" cm="1">
        <f t="array" ref="E368">_xll.CP($A368,25)/$B368</f>
        <v>#VALUE!</v>
      </c>
      <c r="F368" s="8" t="e" cm="1">
        <f t="array" ref="F368">IF(_xll.DE(A368)&gt;0,_xll.MW(A368)/(602.2*_xll.DE(A368)),"")/$B368</f>
        <v>#VALUE!</v>
      </c>
      <c r="H368" s="1" t="s">
        <v>2396</v>
      </c>
      <c r="I368" s="1" t="e" cm="1">
        <f t="array" ref="I368">_xll.H($H368,25)/$B368</f>
        <v>#VALUE!</v>
      </c>
      <c r="J368" s="1" t="e" cm="1">
        <f t="array" ref="J368">_xll.S($H368,25)/$B368</f>
        <v>#VALUE!</v>
      </c>
      <c r="K368" s="1" t="e" cm="1">
        <f t="array" ref="K368">_xll.CP($H368,25)/$B368</f>
        <v>#VALUE!</v>
      </c>
      <c r="L368" s="8" t="e" cm="1">
        <f t="array" ref="L368">IF(_xll.DE(H368)&gt;0,_xll.MW(H368)/(602.2*_xll.DE(H368)),"")/$B368</f>
        <v>#VALUE!</v>
      </c>
      <c r="N368" s="1" t="str">
        <f t="shared" si="42"/>
        <v/>
      </c>
      <c r="O368" s="1" t="str">
        <f t="shared" si="43"/>
        <v/>
      </c>
      <c r="Q368" s="1" t="str">
        <f t="shared" si="44"/>
        <v/>
      </c>
      <c r="R368" s="1" t="str">
        <f t="shared" si="45"/>
        <v/>
      </c>
      <c r="T368" s="1" t="str">
        <f t="shared" si="46"/>
        <v/>
      </c>
      <c r="U368" s="1" t="str">
        <f t="shared" si="47"/>
        <v/>
      </c>
      <c r="W368" s="8" t="str">
        <f t="shared" si="48"/>
        <v/>
      </c>
      <c r="X368" s="8" t="str">
        <f t="shared" si="49"/>
        <v/>
      </c>
    </row>
    <row r="369" spans="1:24">
      <c r="A369" s="4" t="s">
        <v>231</v>
      </c>
      <c r="B369" s="4">
        <v>1</v>
      </c>
      <c r="C369" s="1" cm="1">
        <f t="array" ref="C369">_xll.H($A369,25)/$B369</f>
        <v>-789.00002172851566</v>
      </c>
      <c r="D369" s="1" cm="1">
        <f t="array" ref="D369">_xll.S($A369,25)/$B369</f>
        <v>371.99999798583985</v>
      </c>
      <c r="E369" s="1" cm="1">
        <f t="array" ref="E369">_xll.CP($A369,25)/$B369</f>
        <v>0</v>
      </c>
      <c r="F369" s="8" t="e" cm="1">
        <f t="array" ref="F369">IF(_xll.DE(A369)&gt;0,_xll.MW(A369)/(602.2*_xll.DE(A369)),"")/$B369</f>
        <v>#VALUE!</v>
      </c>
      <c r="H369" s="4" t="s">
        <v>2397</v>
      </c>
      <c r="I369" s="1" t="e" cm="1">
        <f t="array" ref="I369">_xll.H($H369,25)/$B369</f>
        <v>#VALUE!</v>
      </c>
      <c r="J369" s="1" t="e" cm="1">
        <f t="array" ref="J369">_xll.S($H369,25)/$B369</f>
        <v>#VALUE!</v>
      </c>
      <c r="K369" s="1" t="e" cm="1">
        <f t="array" ref="K369">_xll.CP($H369,25)/$B369</f>
        <v>#VALUE!</v>
      </c>
      <c r="L369" s="8" t="e" cm="1">
        <f t="array" ref="L369">IF(_xll.DE(H369)&gt;0,_xll.MW(H369)/(602.2*_xll.DE(H369)),"")/$B369</f>
        <v>#VALUE!</v>
      </c>
      <c r="N369" s="1" t="str">
        <f t="shared" si="42"/>
        <v/>
      </c>
      <c r="O369" s="1" t="str">
        <f t="shared" si="43"/>
        <v/>
      </c>
      <c r="Q369" s="1" t="str">
        <f t="shared" si="44"/>
        <v/>
      </c>
      <c r="R369" s="1" t="str">
        <f t="shared" si="45"/>
        <v/>
      </c>
      <c r="T369" s="1" t="str">
        <f t="shared" si="46"/>
        <v/>
      </c>
      <c r="U369" s="1" t="str">
        <f t="shared" si="47"/>
        <v/>
      </c>
      <c r="W369" s="8" t="str">
        <f t="shared" si="48"/>
        <v/>
      </c>
      <c r="X369" s="8" t="str">
        <f t="shared" si="49"/>
        <v/>
      </c>
    </row>
    <row r="370" spans="1:24">
      <c r="A370" s="4" t="s">
        <v>297</v>
      </c>
      <c r="B370" s="4">
        <v>1</v>
      </c>
      <c r="C370" s="1" cm="1">
        <f t="array" ref="C370">_xll.H($A370,25)/$B370</f>
        <v>-786.59998034667967</v>
      </c>
      <c r="D370" s="1" cm="1">
        <f t="array" ref="D370">_xll.S($A370,25)/$B370</f>
        <v>179.50000662231446</v>
      </c>
      <c r="E370" s="1" cm="1">
        <f t="array" ref="E370">_xll.CP($A370,25)/$B370</f>
        <v>0</v>
      </c>
      <c r="F370" s="8" t="e" cm="1">
        <f t="array" ref="F370">IF(_xll.DE(A370)&gt;0,_xll.MW(A370)/(602.2*_xll.DE(A370)),"")/$B370</f>
        <v>#VALUE!</v>
      </c>
      <c r="H370" s="4" t="s">
        <v>2398</v>
      </c>
      <c r="I370" s="1" t="e" cm="1">
        <f t="array" ref="I370">_xll.H($H370,25)/$B370</f>
        <v>#VALUE!</v>
      </c>
      <c r="J370" s="1" t="e" cm="1">
        <f t="array" ref="J370">_xll.S($H370,25)/$B370</f>
        <v>#VALUE!</v>
      </c>
      <c r="K370" s="1" t="e" cm="1">
        <f t="array" ref="K370">_xll.CP($H370,25)/$B370</f>
        <v>#VALUE!</v>
      </c>
      <c r="L370" s="8" t="e" cm="1">
        <f t="array" ref="L370">IF(_xll.DE(H370)&gt;0,_xll.MW(H370)/(602.2*_xll.DE(H370)),"")/$B370</f>
        <v>#VALUE!</v>
      </c>
      <c r="N370" s="1" t="str">
        <f t="shared" si="42"/>
        <v/>
      </c>
      <c r="O370" s="1" t="str">
        <f t="shared" si="43"/>
        <v/>
      </c>
      <c r="Q370" s="1" t="str">
        <f t="shared" si="44"/>
        <v/>
      </c>
      <c r="R370" s="1" t="str">
        <f t="shared" si="45"/>
        <v/>
      </c>
      <c r="T370" s="1" t="str">
        <f t="shared" si="46"/>
        <v/>
      </c>
      <c r="U370" s="1" t="str">
        <f t="shared" si="47"/>
        <v/>
      </c>
      <c r="W370" s="8" t="str">
        <f t="shared" si="48"/>
        <v/>
      </c>
      <c r="X370" s="8" t="str">
        <f t="shared" si="49"/>
        <v/>
      </c>
    </row>
    <row r="371" spans="1:24">
      <c r="A371" s="1" t="s">
        <v>2127</v>
      </c>
      <c r="B371" s="4">
        <v>1</v>
      </c>
      <c r="C371" s="1" t="e" cm="1">
        <f t="array" ref="C371">_xll.H($A371,25)/$B371</f>
        <v>#VALUE!</v>
      </c>
      <c r="D371" s="1" t="e" cm="1">
        <f t="array" ref="D371">_xll.S($A371,25)/$B371</f>
        <v>#VALUE!</v>
      </c>
      <c r="E371" s="1" t="e" cm="1">
        <f t="array" ref="E371">_xll.CP($A371,25)/$B371</f>
        <v>#VALUE!</v>
      </c>
      <c r="F371" s="8" t="e" cm="1">
        <f t="array" ref="F371">IF(_xll.DE(A371)&gt;0,_xll.MW(A371)/(602.2*_xll.DE(A371)),"")/$B371</f>
        <v>#VALUE!</v>
      </c>
      <c r="H371" s="1" t="s">
        <v>2399</v>
      </c>
      <c r="I371" s="1" t="e" cm="1">
        <f t="array" ref="I371">_xll.H($H371,25)/$B371</f>
        <v>#VALUE!</v>
      </c>
      <c r="J371" s="1" t="e" cm="1">
        <f t="array" ref="J371">_xll.S($H371,25)/$B371</f>
        <v>#VALUE!</v>
      </c>
      <c r="K371" s="1" t="e" cm="1">
        <f t="array" ref="K371">_xll.CP($H371,25)/$B371</f>
        <v>#VALUE!</v>
      </c>
      <c r="L371" s="8" t="e" cm="1">
        <f t="array" ref="L371">IF(_xll.DE(H371)&gt;0,_xll.MW(H371)/(602.2*_xll.DE(H371)),"")/$B371</f>
        <v>#VALUE!</v>
      </c>
      <c r="N371" s="1" t="str">
        <f t="shared" si="42"/>
        <v/>
      </c>
      <c r="O371" s="1" t="str">
        <f t="shared" si="43"/>
        <v/>
      </c>
      <c r="Q371" s="1" t="str">
        <f t="shared" si="44"/>
        <v/>
      </c>
      <c r="R371" s="1" t="str">
        <f t="shared" si="45"/>
        <v/>
      </c>
      <c r="T371" s="1" t="str">
        <f t="shared" si="46"/>
        <v/>
      </c>
      <c r="U371" s="1" t="str">
        <f t="shared" si="47"/>
        <v/>
      </c>
      <c r="W371" s="8" t="str">
        <f t="shared" si="48"/>
        <v/>
      </c>
      <c r="X371" s="8" t="str">
        <f t="shared" si="49"/>
        <v/>
      </c>
    </row>
    <row r="372" spans="1:24">
      <c r="A372" s="1" t="s">
        <v>405</v>
      </c>
      <c r="B372" s="4">
        <v>1</v>
      </c>
      <c r="C372" s="1" cm="1">
        <f t="array" ref="C372">_xll.H($A372,25)/$B372</f>
        <v>-714.99999072265632</v>
      </c>
      <c r="D372" s="1" cm="1">
        <f t="array" ref="D372">_xll.S($A372,25)/$B372</f>
        <v>225.93600000000001</v>
      </c>
      <c r="E372" s="1" cm="1">
        <f t="array" ref="E372">_xll.CP($A372,25)/$B372</f>
        <v>0</v>
      </c>
      <c r="F372" s="8" t="e" cm="1">
        <f t="array" ref="F372">IF(_xll.DE(A372)&gt;0,_xll.MW(A372)/(602.2*_xll.DE(A372)),"")/$B372</f>
        <v>#VALUE!</v>
      </c>
      <c r="H372" s="1" t="s">
        <v>2400</v>
      </c>
      <c r="I372" s="1" t="e" cm="1">
        <f t="array" ref="I372">_xll.H($H372,25)/$B372</f>
        <v>#VALUE!</v>
      </c>
      <c r="J372" s="1" t="e" cm="1">
        <f t="array" ref="J372">_xll.S($H372,25)/$B372</f>
        <v>#VALUE!</v>
      </c>
      <c r="K372" s="1" t="e" cm="1">
        <f t="array" ref="K372">_xll.CP($H372,25)/$B372</f>
        <v>#VALUE!</v>
      </c>
      <c r="L372" s="8" t="e" cm="1">
        <f t="array" ref="L372">IF(_xll.DE(H372)&gt;0,_xll.MW(H372)/(602.2*_xll.DE(H372)),"")/$B372</f>
        <v>#VALUE!</v>
      </c>
      <c r="N372" s="1" t="str">
        <f t="shared" si="42"/>
        <v/>
      </c>
      <c r="O372" s="1" t="str">
        <f t="shared" si="43"/>
        <v/>
      </c>
      <c r="Q372" s="1" t="str">
        <f t="shared" si="44"/>
        <v/>
      </c>
      <c r="R372" s="1" t="str">
        <f t="shared" si="45"/>
        <v/>
      </c>
      <c r="T372" s="1" t="str">
        <f t="shared" si="46"/>
        <v/>
      </c>
      <c r="U372" s="1" t="str">
        <f t="shared" si="47"/>
        <v/>
      </c>
      <c r="W372" s="8" t="str">
        <f t="shared" si="48"/>
        <v/>
      </c>
      <c r="X372" s="8" t="str">
        <f t="shared" si="49"/>
        <v/>
      </c>
    </row>
    <row r="373" spans="1:24">
      <c r="A373" s="4" t="s">
        <v>377</v>
      </c>
      <c r="B373" s="4">
        <v>1</v>
      </c>
      <c r="C373" s="1" cm="1">
        <f t="array" ref="C373">_xll.H($A373,25)/$B373</f>
        <v>-686.71994042968754</v>
      </c>
      <c r="D373" s="1" cm="1">
        <f t="array" ref="D373">_xll.S($A373,25)/$B373</f>
        <v>170.70719680786132</v>
      </c>
      <c r="E373" s="1" cm="1">
        <f t="array" ref="E373">_xll.CP($A373,25)/$B373</f>
        <v>0</v>
      </c>
      <c r="F373" s="8" t="e" cm="1">
        <f t="array" ref="F373">IF(_xll.DE(A373)&gt;0,_xll.MW(A373)/(602.2*_xll.DE(A373)),"")/$B373</f>
        <v>#VALUE!</v>
      </c>
      <c r="H373" s="4" t="s">
        <v>2077</v>
      </c>
      <c r="I373" s="1" t="e" cm="1">
        <f t="array" ref="I373">_xll.H($H373,25)/$B373</f>
        <v>#VALUE!</v>
      </c>
      <c r="J373" s="1" t="e" cm="1">
        <f t="array" ref="J373">_xll.S($H373,25)/$B373</f>
        <v>#VALUE!</v>
      </c>
      <c r="K373" s="1" t="e" cm="1">
        <f t="array" ref="K373">_xll.CP($H373,25)/$B373</f>
        <v>#VALUE!</v>
      </c>
      <c r="L373" s="8" t="e" cm="1">
        <f t="array" ref="L373">IF(_xll.DE(H373)&gt;0,_xll.MW(H373)/(602.2*_xll.DE(H373)),"")/$B373</f>
        <v>#VALUE!</v>
      </c>
      <c r="N373" s="1" t="str">
        <f>IF(AND(ISNUMBER(D373),ISNUMBER(J373)),D373,"")</f>
        <v/>
      </c>
      <c r="O373" s="1" t="str">
        <f>IF(AND(ISNUMBER(D373),ISNUMBER(J373)),J373,"")</f>
        <v/>
      </c>
      <c r="Q373" s="1" t="str">
        <f>IF(AND(ISNUMBER(C373),ISNUMBER(I373)),C373,"")</f>
        <v/>
      </c>
      <c r="R373" s="1" t="str">
        <f>IF(AND(ISNUMBER(C373),ISNUMBER(I373)),I373,"")</f>
        <v/>
      </c>
      <c r="T373" s="1" t="str">
        <f>IF(AND(ISNUMBER(E373),ISNUMBER(K373)),E373,"")</f>
        <v/>
      </c>
      <c r="U373" s="1" t="str">
        <f>IF(AND(ISNUMBER(E373),ISNUMBER(K373)),K373,"")</f>
        <v/>
      </c>
      <c r="W373" s="8"/>
      <c r="X373" s="8"/>
    </row>
    <row r="374" spans="1:24">
      <c r="A374" s="4" t="s">
        <v>387</v>
      </c>
      <c r="B374" s="4">
        <v>1</v>
      </c>
      <c r="C374" s="1" cm="1">
        <f t="array" ref="C374">_xll.H($A374,25)/$B374</f>
        <v>-654.00000830078125</v>
      </c>
      <c r="D374" s="1" cm="1">
        <f t="array" ref="D374">_xll.S($A374,25)/$B374</f>
        <v>148.10000787353516</v>
      </c>
      <c r="E374" s="1" cm="1">
        <f t="array" ref="E374">_xll.CP($A374,25)/$B374</f>
        <v>0</v>
      </c>
      <c r="F374" s="8" t="e" cm="1">
        <f t="array" ref="F374">IF(_xll.DE(A374)&gt;0,_xll.MW(A374)/(602.2*_xll.DE(A374)),"")/$B374</f>
        <v>#VALUE!</v>
      </c>
      <c r="H374" s="4" t="s">
        <v>2078</v>
      </c>
      <c r="I374" s="1" t="e" cm="1">
        <f t="array" ref="I374">_xll.H($H374,25)/$B374</f>
        <v>#VALUE!</v>
      </c>
      <c r="J374" s="1" t="e" cm="1">
        <f t="array" ref="J374">_xll.S($H374,25)/$B374</f>
        <v>#VALUE!</v>
      </c>
      <c r="K374" s="1" t="e" cm="1">
        <f t="array" ref="K374">_xll.CP($H374,25)/$B374</f>
        <v>#VALUE!</v>
      </c>
      <c r="L374" s="8" t="e" cm="1">
        <f t="array" ref="L374">IF(_xll.DE(H374)&gt;0,_xll.MW(H374)/(602.2*_xll.DE(H374)),"")/$B374</f>
        <v>#VALUE!</v>
      </c>
      <c r="N374" s="1"/>
      <c r="Q374" s="1"/>
      <c r="R374" s="1"/>
      <c r="T374" s="1"/>
      <c r="U374" s="1"/>
      <c r="W374" s="8"/>
      <c r="X374" s="8"/>
    </row>
    <row r="375" spans="1:24">
      <c r="A375" s="4" t="s">
        <v>130</v>
      </c>
      <c r="B375" s="4">
        <v>1</v>
      </c>
      <c r="C375" s="1" cm="1">
        <f t="array" ref="C375">_xll.H($A375,25)/$B375</f>
        <v>-614.99999023437499</v>
      </c>
      <c r="D375" s="1" cm="1">
        <f t="array" ref="D375">_xll.S($A375,25)/$B375</f>
        <v>133.99999618530273</v>
      </c>
      <c r="E375" s="1" cm="1">
        <f t="array" ref="E375">_xll.CP($A375,25)/$B375</f>
        <v>0</v>
      </c>
      <c r="F375" s="8" t="e" cm="1">
        <f t="array" ref="F375">IF(_xll.DE(A375)&gt;0,_xll.MW(A375)/(602.2*_xll.DE(A375)),"")/$B375</f>
        <v>#VALUE!</v>
      </c>
      <c r="H375" s="4" t="s">
        <v>2079</v>
      </c>
      <c r="I375" s="1" t="e" cm="1">
        <f t="array" ref="I375">_xll.H($H375,25)/$B375</f>
        <v>#VALUE!</v>
      </c>
      <c r="J375" s="1" t="e" cm="1">
        <f t="array" ref="J375">_xll.S($H375,25)/$B375</f>
        <v>#VALUE!</v>
      </c>
      <c r="K375" s="1" t="e" cm="1">
        <f t="array" ref="K375">_xll.CP($H375,25)/$B375</f>
        <v>#VALUE!</v>
      </c>
      <c r="L375" s="8" t="e" cm="1">
        <f t="array" ref="L375">IF(_xll.DE(H375)&gt;0,_xll.MW(H375)/(602.2*_xll.DE(H375)),"")/$B375</f>
        <v>#VALUE!</v>
      </c>
      <c r="N375" s="1" t="str">
        <f t="shared" ref="N375:N384" si="50">IF(AND(ISNUMBER(D374),ISNUMBER(J375)),D374,"")</f>
        <v/>
      </c>
      <c r="O375" s="1" t="str">
        <f t="shared" ref="O375:O384" si="51">IF(AND(ISNUMBER(D374),ISNUMBER(J375)),J375,"")</f>
        <v/>
      </c>
      <c r="Q375" s="1" t="str">
        <f t="shared" ref="Q375:Q384" si="52">IF(AND(ISNUMBER(C374),ISNUMBER(I375)),C374,"")</f>
        <v/>
      </c>
      <c r="R375" s="1" t="str">
        <f t="shared" ref="R375:R384" si="53">IF(AND(ISNUMBER(C374),ISNUMBER(I375)),I375,"")</f>
        <v/>
      </c>
      <c r="T375" s="1" t="str">
        <f t="shared" ref="T375:T384" si="54">IF(AND(ISNUMBER(E374),ISNUMBER(K375)),E374,"")</f>
        <v/>
      </c>
      <c r="U375" s="1" t="str">
        <f t="shared" ref="U375:U384" si="55">IF(AND(ISNUMBER(E374),ISNUMBER(K375)),K375,"")</f>
        <v/>
      </c>
      <c r="W375" s="8" t="str">
        <f>IF(AND(ISNUMBER(F373),ISNUMBER(L373)),F373,"")</f>
        <v/>
      </c>
      <c r="X375" s="8" t="str">
        <f>IF(AND(ISNUMBER(F373),ISNUMBER(L373)),L373,"")</f>
        <v/>
      </c>
    </row>
    <row r="376" spans="1:24">
      <c r="A376" s="4" t="s">
        <v>380</v>
      </c>
      <c r="B376" s="4">
        <v>1</v>
      </c>
      <c r="C376" s="1" cm="1">
        <f t="array" ref="C376">_xll.H($A376,25)/$B376</f>
        <v>-490.78321276855473</v>
      </c>
      <c r="D376" s="1" cm="1">
        <f t="array" ref="D376">_xll.S($A376,25)/$B376</f>
        <v>117.01809776306153</v>
      </c>
      <c r="E376" s="1" cm="1">
        <f t="array" ref="E376">_xll.CP($A376,25)/$B376</f>
        <v>0</v>
      </c>
      <c r="F376" s="8" t="e" cm="1">
        <f t="array" ref="F376">IF(_xll.DE(A376)&gt;0,_xll.MW(A376)/(602.2*_xll.DE(A376)),"")/$B376</f>
        <v>#VALUE!</v>
      </c>
      <c r="H376" s="4" t="s">
        <v>2080</v>
      </c>
      <c r="I376" s="1" t="e" cm="1">
        <f t="array" ref="I376">_xll.H($H376,25)/$B376</f>
        <v>#VALUE!</v>
      </c>
      <c r="J376" s="1" t="e" cm="1">
        <f t="array" ref="J376">_xll.S($H376,25)/$B376</f>
        <v>#VALUE!</v>
      </c>
      <c r="K376" s="1" t="e" cm="1">
        <f t="array" ref="K376">_xll.CP($H376,25)/$B376</f>
        <v>#VALUE!</v>
      </c>
      <c r="L376" s="8" t="e" cm="1">
        <f t="array" ref="L376">IF(_xll.DE(H376)&gt;0,_xll.MW(H376)/(602.2*_xll.DE(H376)),"")/$B376</f>
        <v>#VALUE!</v>
      </c>
      <c r="N376" s="1" t="str">
        <f t="shared" si="50"/>
        <v/>
      </c>
      <c r="O376" s="1" t="str">
        <f t="shared" si="51"/>
        <v/>
      </c>
      <c r="Q376" s="1" t="str">
        <f t="shared" si="52"/>
        <v/>
      </c>
      <c r="R376" s="1" t="str">
        <f t="shared" si="53"/>
        <v/>
      </c>
      <c r="T376" s="1" t="str">
        <f t="shared" si="54"/>
        <v/>
      </c>
      <c r="U376" s="1" t="str">
        <f t="shared" si="55"/>
        <v/>
      </c>
      <c r="W376" s="8" t="str">
        <f t="shared" ref="W376:W384" si="56">IF(AND(ISNUMBER(F374),ISNUMBER(L375)),F374,"")</f>
        <v/>
      </c>
      <c r="X376" s="8" t="str">
        <f t="shared" ref="X376:X384" si="57">IF(AND(ISNUMBER(F374),ISNUMBER(L375)),L375,"")</f>
        <v/>
      </c>
    </row>
    <row r="377" spans="1:24">
      <c r="A377" s="4" t="s">
        <v>348</v>
      </c>
      <c r="B377" s="4">
        <v>1</v>
      </c>
      <c r="C377" s="1" cm="1">
        <f t="array" ref="C377">_xll.H($A377,25)/$B377</f>
        <v>-410.03200000000004</v>
      </c>
      <c r="D377" s="1" cm="1">
        <f t="array" ref="D377">_xll.S($A377,25)/$B377</f>
        <v>225.93600000000001</v>
      </c>
      <c r="E377" s="1" cm="1">
        <f t="array" ref="E377">_xll.CP($A377,25)/$B377</f>
        <v>0</v>
      </c>
      <c r="F377" s="8" t="e" cm="1">
        <f t="array" ref="F377">IF(_xll.DE(A377)&gt;0,_xll.MW(A377)/(602.2*_xll.DE(A377)),"")/$B377</f>
        <v>#VALUE!</v>
      </c>
      <c r="H377" s="4" t="s">
        <v>2081</v>
      </c>
      <c r="I377" s="1" t="e" cm="1">
        <f t="array" ref="I377">_xll.H($H377,25)/$B377</f>
        <v>#VALUE!</v>
      </c>
      <c r="J377" s="1" t="e" cm="1">
        <f t="array" ref="J377">_xll.S($H377,25)/$B377</f>
        <v>#VALUE!</v>
      </c>
      <c r="K377" s="1" t="e" cm="1">
        <f t="array" ref="K377">_xll.CP($H377,25)/$B377</f>
        <v>#VALUE!</v>
      </c>
      <c r="L377" s="8" t="e" cm="1">
        <f t="array" ref="L377">IF(_xll.DE(H377)&gt;0,_xll.MW(H377)/(602.2*_xll.DE(H377)),"")/$B377</f>
        <v>#VALUE!</v>
      </c>
      <c r="N377" s="1" t="str">
        <f t="shared" si="50"/>
        <v/>
      </c>
      <c r="O377" s="1" t="str">
        <f t="shared" si="51"/>
        <v/>
      </c>
      <c r="Q377" s="1" t="str">
        <f t="shared" si="52"/>
        <v/>
      </c>
      <c r="R377" s="1" t="str">
        <f t="shared" si="53"/>
        <v/>
      </c>
      <c r="T377" s="1" t="str">
        <f t="shared" si="54"/>
        <v/>
      </c>
      <c r="U377" s="1" t="str">
        <f t="shared" si="55"/>
        <v/>
      </c>
      <c r="W377" s="8" t="str">
        <f t="shared" si="56"/>
        <v/>
      </c>
      <c r="X377" s="8" t="str">
        <f t="shared" si="57"/>
        <v/>
      </c>
    </row>
    <row r="378" spans="1:24">
      <c r="A378" s="4" t="s">
        <v>88</v>
      </c>
      <c r="B378" s="4">
        <v>1</v>
      </c>
      <c r="C378" s="1" cm="1">
        <f t="array" ref="C378">_xll.H($A378,25)/$B378</f>
        <v>-181.60000292968752</v>
      </c>
      <c r="D378" s="1" cm="1">
        <f t="array" ref="D378">_xll.S($A378,25)/$B378</f>
        <v>145.19999777221679</v>
      </c>
      <c r="E378" s="1" cm="1">
        <f t="array" ref="E378">_xll.CP($A378,25)/$B378</f>
        <v>0</v>
      </c>
      <c r="F378" s="8" t="e" cm="1">
        <f t="array" ref="F378">IF(_xll.DE(A378)&gt;0,_xll.MW(A378)/(602.2*_xll.DE(A378)),"")/$B378</f>
        <v>#VALUE!</v>
      </c>
      <c r="H378" s="4" t="s">
        <v>2082</v>
      </c>
      <c r="I378" s="1" t="e" cm="1">
        <f t="array" ref="I378">_xll.H($H378,25)/$B377</f>
        <v>#VALUE!</v>
      </c>
      <c r="J378" s="1" t="e" cm="1">
        <f t="array" ref="J378">_xll.S($H378,25)/$B377</f>
        <v>#VALUE!</v>
      </c>
      <c r="K378" s="1" t="e" cm="1">
        <f t="array" ref="K378">_xll.CP($H378,25)/$B377</f>
        <v>#VALUE!</v>
      </c>
      <c r="L378" s="8" t="e" cm="1">
        <f t="array" ref="L378">IF(_xll.DE(H378)&gt;0,_xll.MW(H378)/(602.2*_xll.DE(H378)),"")/$B377</f>
        <v>#VALUE!</v>
      </c>
      <c r="N378" s="1" t="str">
        <f t="shared" si="50"/>
        <v/>
      </c>
      <c r="O378" s="1" t="str">
        <f t="shared" si="51"/>
        <v/>
      </c>
      <c r="Q378" s="1" t="str">
        <f t="shared" si="52"/>
        <v/>
      </c>
      <c r="R378" s="1" t="str">
        <f t="shared" si="53"/>
        <v/>
      </c>
      <c r="T378" s="1" t="str">
        <f t="shared" si="54"/>
        <v/>
      </c>
      <c r="U378" s="1" t="str">
        <f t="shared" si="55"/>
        <v/>
      </c>
      <c r="W378" s="8" t="str">
        <f t="shared" si="56"/>
        <v/>
      </c>
      <c r="X378" s="8" t="str">
        <f t="shared" si="57"/>
        <v/>
      </c>
    </row>
    <row r="379" spans="1:24">
      <c r="A379" s="4" t="s">
        <v>336</v>
      </c>
      <c r="B379" s="4">
        <v>1</v>
      </c>
      <c r="C379" s="1" cm="1">
        <f t="array" ref="C379">_xll.H($A379,25)/$B379</f>
        <v>-165.30000119018555</v>
      </c>
      <c r="D379" s="1" cm="1">
        <f t="array" ref="D379">_xll.S($A379,25)/$B379</f>
        <v>143.89999929809571</v>
      </c>
      <c r="E379" s="1" cm="1">
        <f t="array" ref="E379">_xll.CP($A379,25)/$B379</f>
        <v>0</v>
      </c>
      <c r="F379" s="8" t="e" cm="1">
        <f t="array" ref="F379">IF(_xll.DE(A379)&gt;0,_xll.MW(A379)/(602.2*_xll.DE(A379)),"")/$B379</f>
        <v>#VALUE!</v>
      </c>
      <c r="H379" s="4" t="s">
        <v>2083</v>
      </c>
      <c r="I379" s="1" t="e" cm="1">
        <f t="array" ref="I379">_xll.H($H379,25)/$B378</f>
        <v>#VALUE!</v>
      </c>
      <c r="J379" s="1" t="e" cm="1">
        <f t="array" ref="J379">_xll.S($H379,25)/$B378</f>
        <v>#VALUE!</v>
      </c>
      <c r="K379" s="1" t="e" cm="1">
        <f t="array" ref="K379">_xll.CP($H379,25)/$B378</f>
        <v>#VALUE!</v>
      </c>
      <c r="L379" s="8" t="e" cm="1">
        <f t="array" ref="L379">IF(_xll.DE(H379)&gt;0,_xll.MW(H379)/(602.2*_xll.DE(H379)),"")/$B378</f>
        <v>#VALUE!</v>
      </c>
      <c r="N379" s="1" t="str">
        <f t="shared" si="50"/>
        <v/>
      </c>
      <c r="O379" s="1" t="str">
        <f t="shared" si="51"/>
        <v/>
      </c>
      <c r="Q379" s="1" t="str">
        <f t="shared" si="52"/>
        <v/>
      </c>
      <c r="R379" s="1" t="str">
        <f t="shared" si="53"/>
        <v/>
      </c>
      <c r="T379" s="1" t="str">
        <f t="shared" si="54"/>
        <v/>
      </c>
      <c r="U379" s="1" t="str">
        <f t="shared" si="55"/>
        <v/>
      </c>
      <c r="W379" s="8" t="str">
        <f t="shared" si="56"/>
        <v/>
      </c>
      <c r="X379" s="8" t="str">
        <f t="shared" si="57"/>
        <v/>
      </c>
    </row>
    <row r="380" spans="1:24">
      <c r="A380" s="4" t="s">
        <v>308</v>
      </c>
      <c r="B380" s="4">
        <v>1</v>
      </c>
      <c r="C380" s="1" cm="1">
        <f t="array" ref="C380">_xll.H($A380,25)/$B380</f>
        <v>-33.597518882751466</v>
      </c>
      <c r="D380" s="1" cm="1">
        <f t="array" ref="D380">_xll.S($A380,25)/$B380</f>
        <v>102.50800000000001</v>
      </c>
      <c r="E380" s="1" cm="1">
        <f t="array" ref="E380">_xll.CP($A380,25)/$B380</f>
        <v>0</v>
      </c>
      <c r="F380" s="8" t="e" cm="1">
        <f t="array" ref="F380">IF(_xll.DE(A380)&gt;0,_xll.MW(A380)/(602.2*_xll.DE(A380)),"")/$B380</f>
        <v>#VALUE!</v>
      </c>
      <c r="H380" s="4" t="s">
        <v>2084</v>
      </c>
      <c r="I380" s="1" t="e" cm="1">
        <f t="array" ref="I380">_xll.H($H380,25)/$B379</f>
        <v>#VALUE!</v>
      </c>
      <c r="J380" s="1" t="e" cm="1">
        <f t="array" ref="J380">_xll.S($H380,25)/$B379</f>
        <v>#VALUE!</v>
      </c>
      <c r="K380" s="1" t="e" cm="1">
        <f t="array" ref="K380">_xll.CP($H380,25)/$B379</f>
        <v>#VALUE!</v>
      </c>
      <c r="L380" s="8" t="e" cm="1">
        <f t="array" ref="L380">IF(_xll.DE(H380)&gt;0,_xll.MW(H380)/(602.2*_xll.DE(H380)),"")/$B379</f>
        <v>#VALUE!</v>
      </c>
      <c r="N380" s="1" t="str">
        <f t="shared" si="50"/>
        <v/>
      </c>
      <c r="O380" s="1" t="str">
        <f t="shared" si="51"/>
        <v/>
      </c>
      <c r="Q380" s="1" t="str">
        <f t="shared" si="52"/>
        <v/>
      </c>
      <c r="R380" s="1" t="str">
        <f t="shared" si="53"/>
        <v/>
      </c>
      <c r="T380" s="1" t="str">
        <f t="shared" si="54"/>
        <v/>
      </c>
      <c r="U380" s="1" t="str">
        <f t="shared" si="55"/>
        <v/>
      </c>
      <c r="W380" s="8" t="str">
        <f t="shared" si="56"/>
        <v/>
      </c>
      <c r="X380" s="8" t="str">
        <f t="shared" si="57"/>
        <v/>
      </c>
    </row>
    <row r="381" spans="1:24">
      <c r="A381" s="4" t="s">
        <v>295</v>
      </c>
      <c r="B381" s="4">
        <v>1</v>
      </c>
      <c r="C381" s="1" cm="1">
        <f t="array" ref="C381">_xll.H($A381,25)/$B381</f>
        <v>-27.865441356658938</v>
      </c>
      <c r="D381" s="1" cm="1">
        <f t="array" ref="D381">_xll.S($A381,25)/$B381</f>
        <v>-30.961598403930665</v>
      </c>
      <c r="E381" s="1" cm="1">
        <f t="array" ref="E381">_xll.CP($A381,25)/$B381</f>
        <v>0</v>
      </c>
      <c r="F381" s="8" t="e" cm="1">
        <f t="array" ref="F381">IF(_xll.DE(A381)&gt;0,_xll.MW(A381)/(602.2*_xll.DE(A381)),"")/$B381</f>
        <v>#VALUE!</v>
      </c>
      <c r="H381" s="4" t="s">
        <v>2085</v>
      </c>
      <c r="I381" s="1" t="e" cm="1">
        <f t="array" ref="I381">_xll.H($H381,25)/$B380</f>
        <v>#VALUE!</v>
      </c>
      <c r="J381" s="1" t="e" cm="1">
        <f t="array" ref="J381">_xll.S($H381,25)/$B380</f>
        <v>#VALUE!</v>
      </c>
      <c r="K381" s="1" t="e" cm="1">
        <f t="array" ref="K381">_xll.CP($H381,25)/$B380</f>
        <v>#VALUE!</v>
      </c>
      <c r="L381" s="8" t="e" cm="1">
        <f t="array" ref="L381">IF(_xll.DE(H381)&gt;0,_xll.MW(H381)/(602.2*_xll.DE(H381)),"")/$B380</f>
        <v>#VALUE!</v>
      </c>
      <c r="N381" s="1" t="str">
        <f t="shared" si="50"/>
        <v/>
      </c>
      <c r="O381" s="1" t="str">
        <f t="shared" si="51"/>
        <v/>
      </c>
      <c r="Q381" s="1" t="str">
        <f t="shared" si="52"/>
        <v/>
      </c>
      <c r="R381" s="1" t="str">
        <f t="shared" si="53"/>
        <v/>
      </c>
      <c r="T381" s="1" t="str">
        <f t="shared" si="54"/>
        <v/>
      </c>
      <c r="U381" s="1" t="str">
        <f t="shared" si="55"/>
        <v/>
      </c>
      <c r="W381" s="8" t="str">
        <f t="shared" si="56"/>
        <v/>
      </c>
      <c r="X381" s="8" t="str">
        <f t="shared" si="57"/>
        <v/>
      </c>
    </row>
    <row r="382" spans="1:24">
      <c r="A382" s="4" t="s">
        <v>55</v>
      </c>
      <c r="B382" s="4">
        <v>1</v>
      </c>
      <c r="C382" s="1" cm="1">
        <f t="array" ref="C382">_xll.H($A382,25)/$B382</f>
        <v>-14.229989589691163</v>
      </c>
      <c r="D382" s="1" cm="1">
        <f t="array" ref="D382">_xll.S($A382,25)/$B382</f>
        <v>256.32998028564452</v>
      </c>
      <c r="E382" s="1" cm="1">
        <f t="array" ref="E382">_xll.CP($A382,25)/$B382</f>
        <v>0</v>
      </c>
      <c r="F382" s="8" t="e" cm="1">
        <f t="array" ref="F382">IF(_xll.DE(A382)&gt;0,_xll.MW(A382)/(602.2*_xll.DE(A382)),"")/$B382</f>
        <v>#VALUE!</v>
      </c>
      <c r="H382" s="4" t="s">
        <v>2086</v>
      </c>
      <c r="I382" s="1" t="e" cm="1">
        <f t="array" ref="I382">_xll.H($H382,25)/$B381</f>
        <v>#VALUE!</v>
      </c>
      <c r="J382" s="1" t="e" cm="1">
        <f t="array" ref="J382">_xll.S($H382,25)/$B381</f>
        <v>#VALUE!</v>
      </c>
      <c r="K382" s="1" t="e" cm="1">
        <f t="array" ref="K382">_xll.CP($H382,25)/$B381</f>
        <v>#VALUE!</v>
      </c>
      <c r="L382" s="8" t="e" cm="1">
        <f t="array" ref="L382">IF(_xll.DE(H382)&gt;0,_xll.MW(H382)/(602.2*_xll.DE(H382)),"")/$B381</f>
        <v>#VALUE!</v>
      </c>
      <c r="N382" s="1" t="str">
        <f t="shared" si="50"/>
        <v/>
      </c>
      <c r="O382" s="1" t="str">
        <f t="shared" si="51"/>
        <v/>
      </c>
      <c r="Q382" s="1" t="str">
        <f t="shared" si="52"/>
        <v/>
      </c>
      <c r="R382" s="1" t="str">
        <f t="shared" si="53"/>
        <v/>
      </c>
      <c r="T382" s="1" t="str">
        <f t="shared" si="54"/>
        <v/>
      </c>
      <c r="U382" s="1" t="str">
        <f t="shared" si="55"/>
        <v/>
      </c>
      <c r="W382" s="8" t="str">
        <f t="shared" si="56"/>
        <v/>
      </c>
      <c r="X382" s="8" t="str">
        <f t="shared" si="57"/>
        <v/>
      </c>
    </row>
    <row r="383" spans="1:24">
      <c r="A383" s="4" t="s">
        <v>74</v>
      </c>
      <c r="B383" s="4">
        <v>1</v>
      </c>
      <c r="C383" s="1" cm="1">
        <f t="array" ref="C383">_xll.H($A383,25)/$B383</f>
        <v>-5.0208001995086669</v>
      </c>
      <c r="D383" s="1" cm="1">
        <f t="array" ref="D383">_xll.S($A383,25)/$B383</f>
        <v>84.516803192138681</v>
      </c>
      <c r="E383" s="1" cm="1">
        <f t="array" ref="E383">_xll.CP($A383,25)/$B383</f>
        <v>0</v>
      </c>
      <c r="F383" s="8" t="e" cm="1">
        <f t="array" ref="F383">IF(_xll.DE(A383)&gt;0,_xll.MW(A383)/(602.2*_xll.DE(A383)),"")/$B383</f>
        <v>#VALUE!</v>
      </c>
      <c r="H383" s="4" t="s">
        <v>2087</v>
      </c>
      <c r="I383" s="1" t="e" cm="1">
        <f t="array" ref="I383">_xll.H($H383,25)/$B382</f>
        <v>#VALUE!</v>
      </c>
      <c r="J383" s="1" t="e" cm="1">
        <f t="array" ref="J383">_xll.S($H383,25)/$B382</f>
        <v>#VALUE!</v>
      </c>
      <c r="K383" s="1" t="e" cm="1">
        <f t="array" ref="K383">_xll.CP($H383,25)/$B382</f>
        <v>#VALUE!</v>
      </c>
      <c r="L383" s="8" t="e" cm="1">
        <f t="array" ref="L383">IF(_xll.DE(H383)&gt;0,_xll.MW(H383)/(602.2*_xll.DE(H383)),"")/$B382</f>
        <v>#VALUE!</v>
      </c>
      <c r="N383" s="1" t="str">
        <f t="shared" si="50"/>
        <v/>
      </c>
      <c r="O383" s="1" t="str">
        <f t="shared" si="51"/>
        <v/>
      </c>
      <c r="Q383" s="1" t="str">
        <f t="shared" si="52"/>
        <v/>
      </c>
      <c r="R383" s="1" t="str">
        <f t="shared" si="53"/>
        <v/>
      </c>
      <c r="T383" s="1" t="str">
        <f t="shared" si="54"/>
        <v/>
      </c>
      <c r="U383" s="1" t="str">
        <f t="shared" si="55"/>
        <v/>
      </c>
      <c r="W383" s="8" t="str">
        <f t="shared" si="56"/>
        <v/>
      </c>
      <c r="X383" s="8" t="str">
        <f t="shared" si="57"/>
        <v/>
      </c>
    </row>
    <row r="384" spans="1:24">
      <c r="A384" s="4" t="s">
        <v>355</v>
      </c>
      <c r="B384" s="4">
        <v>1</v>
      </c>
      <c r="C384" s="1" cm="1">
        <f t="array" ref="C384">_xll.H($A384,25)/$B384</f>
        <v>26.526560638427735</v>
      </c>
      <c r="D384" s="1" cm="1">
        <f t="array" ref="D384">_xll.S($A384,25)/$B384</f>
        <v>4.1840000000000002</v>
      </c>
      <c r="E384" s="1" cm="1">
        <f t="array" ref="E384">_xll.CP($A384,25)/$B384</f>
        <v>0</v>
      </c>
      <c r="F384" s="8" t="e" cm="1">
        <f t="array" ref="F384">IF(_xll.DE(A384)&gt;0,_xll.MW(A384)/(602.2*_xll.DE(A384)),"")/$B384</f>
        <v>#VALUE!</v>
      </c>
      <c r="H384" s="4" t="s">
        <v>2088</v>
      </c>
      <c r="I384" s="1" t="e" cm="1">
        <f t="array" ref="I384">_xll.H($H384,25)/$B383</f>
        <v>#VALUE!</v>
      </c>
      <c r="J384" s="1" t="e" cm="1">
        <f t="array" ref="J384">_xll.S($H384,25)/$B383</f>
        <v>#VALUE!</v>
      </c>
      <c r="K384" s="1" t="e" cm="1">
        <f t="array" ref="K384">_xll.CP($H384,25)/$B383</f>
        <v>#VALUE!</v>
      </c>
      <c r="L384" s="8" t="e" cm="1">
        <f t="array" ref="L384">IF(_xll.DE(H384)&gt;0,_xll.MW(H384)/(602.2*_xll.DE(H384)),"")/$B383</f>
        <v>#VALUE!</v>
      </c>
      <c r="N384" s="1" t="str">
        <f t="shared" si="50"/>
        <v/>
      </c>
      <c r="O384" s="1" t="str">
        <f t="shared" si="51"/>
        <v/>
      </c>
      <c r="Q384" s="1" t="str">
        <f t="shared" si="52"/>
        <v/>
      </c>
      <c r="R384" s="1" t="str">
        <f t="shared" si="53"/>
        <v/>
      </c>
      <c r="T384" s="1" t="str">
        <f t="shared" si="54"/>
        <v/>
      </c>
      <c r="U384" s="1" t="str">
        <f t="shared" si="55"/>
        <v/>
      </c>
      <c r="W384" s="8" t="str">
        <f t="shared" si="56"/>
        <v/>
      </c>
      <c r="X384" s="8" t="str">
        <f t="shared" si="57"/>
        <v/>
      </c>
    </row>
    <row r="385" spans="4:24">
      <c r="D385"/>
      <c r="E385"/>
      <c r="H385" s="4"/>
      <c r="I385" s="1"/>
      <c r="J385" s="1"/>
      <c r="K385" s="1"/>
      <c r="L385" s="8"/>
      <c r="N385" s="1"/>
      <c r="W385" s="8"/>
      <c r="X385" s="8"/>
    </row>
    <row r="386" spans="4:24">
      <c r="D386"/>
      <c r="E386"/>
      <c r="H386" s="4"/>
      <c r="I386" s="1"/>
      <c r="J386" s="1"/>
      <c r="K386" s="1"/>
      <c r="L386" s="8"/>
      <c r="N386" s="1"/>
      <c r="W386" s="8"/>
      <c r="X386" s="8"/>
    </row>
    <row r="387" spans="4:24">
      <c r="D387"/>
      <c r="E387"/>
      <c r="H387" s="4"/>
      <c r="I387" s="1"/>
      <c r="J387" s="1"/>
      <c r="K387" s="1"/>
      <c r="L387" s="8"/>
      <c r="N387" s="1"/>
      <c r="W387" s="8"/>
      <c r="X387" s="8"/>
    </row>
    <row r="388" spans="4:24">
      <c r="D388"/>
      <c r="E388"/>
      <c r="H388" s="4"/>
      <c r="I388" s="1"/>
      <c r="J388" s="1"/>
      <c r="K388" s="1"/>
      <c r="L388" s="8"/>
      <c r="N388" s="1"/>
      <c r="W388" s="8"/>
      <c r="X388" s="8"/>
    </row>
    <row r="389" spans="4:24">
      <c r="D389"/>
      <c r="E389"/>
      <c r="H389" s="4"/>
      <c r="I389" s="1"/>
      <c r="J389" s="1"/>
      <c r="K389" s="1"/>
      <c r="L389" s="8"/>
      <c r="N389" s="1"/>
      <c r="W389" s="8"/>
      <c r="X389" s="8"/>
    </row>
    <row r="390" spans="4:24">
      <c r="D390"/>
      <c r="E390"/>
      <c r="H390" s="4"/>
      <c r="I390" s="1"/>
      <c r="J390" s="1"/>
      <c r="K390" s="1"/>
      <c r="L390" s="8"/>
      <c r="N390" s="1"/>
      <c r="W390" s="8"/>
      <c r="X390" s="8"/>
    </row>
    <row r="391" spans="4:24">
      <c r="D391"/>
      <c r="E391"/>
      <c r="H391" s="4"/>
      <c r="I391" s="1"/>
      <c r="J391" s="1"/>
      <c r="K391" s="1"/>
      <c r="L391" s="8"/>
      <c r="N391" s="1"/>
      <c r="W391" s="8"/>
      <c r="X391" s="8"/>
    </row>
    <row r="392" spans="4:24">
      <c r="D392"/>
      <c r="E392"/>
      <c r="H392" s="4"/>
      <c r="I392" s="1"/>
      <c r="J392" s="1"/>
      <c r="K392" s="1"/>
      <c r="L392" s="8"/>
      <c r="N392" s="1"/>
      <c r="W392" s="8"/>
      <c r="X392" s="8"/>
    </row>
    <row r="393" spans="4:24">
      <c r="D393"/>
      <c r="E393"/>
      <c r="H393" s="4"/>
      <c r="I393" s="1"/>
      <c r="J393" s="1"/>
      <c r="K393" s="1"/>
      <c r="L393" s="8"/>
      <c r="N393" s="1"/>
      <c r="W393" s="8"/>
      <c r="X393" s="8"/>
    </row>
    <row r="394" spans="4:24">
      <c r="D394"/>
      <c r="E394"/>
      <c r="H394" s="4"/>
      <c r="I394" s="1"/>
      <c r="J394" s="1"/>
      <c r="K394" s="1"/>
      <c r="L394" s="8"/>
      <c r="N394" s="1"/>
      <c r="W394" s="8"/>
      <c r="X394" s="8"/>
    </row>
    <row r="395" spans="4:24">
      <c r="D395"/>
      <c r="E395"/>
      <c r="H395" s="4"/>
      <c r="I395" s="1"/>
      <c r="J395" s="1"/>
      <c r="K395" s="1"/>
      <c r="L395" s="8"/>
      <c r="N395" s="1"/>
      <c r="W395" s="8"/>
      <c r="X395" s="8"/>
    </row>
    <row r="396" spans="4:24">
      <c r="D396"/>
      <c r="E396"/>
      <c r="H396" s="4"/>
      <c r="I396" s="1"/>
      <c r="J396" s="1"/>
      <c r="K396" s="1"/>
      <c r="L396" s="8"/>
      <c r="N396" s="1"/>
      <c r="W396" s="8"/>
      <c r="X396" s="8"/>
    </row>
    <row r="397" spans="4:24">
      <c r="D397"/>
      <c r="E397"/>
      <c r="H397" s="4"/>
      <c r="I397" s="1"/>
      <c r="J397" s="1"/>
      <c r="K397" s="1"/>
      <c r="L397" s="8"/>
      <c r="N397" s="1"/>
      <c r="W397" s="8"/>
      <c r="X397" s="8"/>
    </row>
    <row r="398" spans="4:24">
      <c r="D398"/>
      <c r="E398"/>
      <c r="H398" s="4"/>
      <c r="I398" s="1"/>
      <c r="J398" s="1"/>
      <c r="K398" s="1"/>
      <c r="L398" s="8"/>
      <c r="N398" s="1"/>
      <c r="W398" s="8"/>
      <c r="X398" s="8"/>
    </row>
    <row r="399" spans="4:24">
      <c r="D399"/>
      <c r="E399"/>
      <c r="H399" s="4"/>
      <c r="I399" s="1"/>
      <c r="J399" s="1"/>
      <c r="K399" s="1"/>
      <c r="L399" s="8"/>
      <c r="N399" s="1"/>
      <c r="W399" s="8"/>
      <c r="X399" s="8"/>
    </row>
    <row r="400" spans="4:24">
      <c r="D400"/>
      <c r="E400"/>
      <c r="H400" s="4"/>
      <c r="I400" s="1"/>
      <c r="J400" s="1"/>
      <c r="K400" s="1"/>
      <c r="L400" s="8"/>
      <c r="N400" s="1"/>
      <c r="W400" s="8"/>
      <c r="X400" s="8"/>
    </row>
    <row r="401" spans="8:24" customFormat="1">
      <c r="H401" s="4"/>
      <c r="I401" s="1"/>
      <c r="J401" s="1"/>
      <c r="K401" s="1"/>
      <c r="L401" s="8"/>
      <c r="N401" s="1"/>
      <c r="O401" s="1"/>
      <c r="P401" s="4"/>
      <c r="W401" s="8"/>
      <c r="X401" s="8"/>
    </row>
    <row r="402" spans="8:24" customFormat="1">
      <c r="H402" s="4"/>
      <c r="I402" s="1"/>
      <c r="J402" s="1"/>
      <c r="K402" s="1"/>
      <c r="L402" s="8"/>
      <c r="N402" s="1"/>
      <c r="O402" s="1"/>
      <c r="P402" s="4"/>
      <c r="W402" s="8"/>
      <c r="X402" s="8"/>
    </row>
    <row r="403" spans="8:24" customFormat="1">
      <c r="H403" s="4"/>
      <c r="I403" s="1"/>
      <c r="J403" s="1"/>
      <c r="K403" s="1"/>
      <c r="L403" s="8"/>
      <c r="N403" s="1"/>
      <c r="O403" s="1"/>
      <c r="P403" s="4"/>
      <c r="W403" s="8"/>
      <c r="X403" s="8"/>
    </row>
    <row r="404" spans="8:24" customFormat="1">
      <c r="H404" s="4"/>
      <c r="I404" s="1"/>
      <c r="J404" s="1"/>
      <c r="K404" s="1"/>
      <c r="L404" s="8"/>
      <c r="N404" s="1"/>
      <c r="O404" s="1"/>
      <c r="P404" s="4"/>
      <c r="W404" s="8"/>
      <c r="X404" s="8"/>
    </row>
    <row r="405" spans="8:24" customFormat="1">
      <c r="H405" s="4"/>
      <c r="I405" s="1"/>
      <c r="J405" s="1"/>
      <c r="K405" s="1"/>
      <c r="L405" s="8"/>
      <c r="N405" s="1"/>
      <c r="O405" s="1"/>
      <c r="P405" s="4"/>
      <c r="W405" s="8"/>
      <c r="X405" s="8"/>
    </row>
    <row r="406" spans="8:24" customFormat="1">
      <c r="H406" s="4"/>
      <c r="I406" s="1"/>
      <c r="J406" s="1"/>
      <c r="K406" s="1"/>
      <c r="L406" s="8"/>
      <c r="N406" s="1"/>
      <c r="O406" s="1"/>
      <c r="P406" s="4"/>
      <c r="W406" s="8"/>
      <c r="X406" s="8"/>
    </row>
    <row r="407" spans="8:24" customFormat="1">
      <c r="H407" s="4"/>
      <c r="I407" s="1"/>
      <c r="J407" s="1"/>
      <c r="K407" s="1"/>
      <c r="L407" s="8"/>
      <c r="N407" s="1"/>
      <c r="O407" s="1"/>
      <c r="P407" s="4"/>
      <c r="W407" s="8"/>
      <c r="X407" s="8"/>
    </row>
    <row r="408" spans="8:24" customFormat="1">
      <c r="H408" s="4"/>
      <c r="I408" s="1"/>
      <c r="J408" s="1"/>
      <c r="K408" s="1"/>
      <c r="L408" s="8"/>
      <c r="N408" s="1"/>
      <c r="O408" s="1"/>
      <c r="P408" s="4"/>
      <c r="W408" s="8"/>
      <c r="X408" s="8"/>
    </row>
    <row r="409" spans="8:24" customFormat="1">
      <c r="H409" s="4"/>
      <c r="I409" s="1"/>
      <c r="J409" s="1"/>
      <c r="K409" s="1"/>
      <c r="L409" s="8"/>
      <c r="N409" s="1"/>
      <c r="O409" s="1"/>
      <c r="P409" s="4"/>
      <c r="W409" s="8"/>
      <c r="X409" s="8"/>
    </row>
    <row r="410" spans="8:24" customFormat="1">
      <c r="H410" s="4"/>
      <c r="I410" s="1"/>
      <c r="J410" s="1"/>
      <c r="K410" s="1"/>
      <c r="L410" s="8"/>
      <c r="N410" s="1"/>
      <c r="O410" s="1"/>
      <c r="P410" s="4"/>
      <c r="W410" s="8"/>
      <c r="X410" s="8"/>
    </row>
    <row r="411" spans="8:24" customFormat="1">
      <c r="H411" s="4"/>
      <c r="I411" s="1"/>
      <c r="J411" s="1"/>
      <c r="K411" s="1"/>
      <c r="L411" s="8"/>
      <c r="N411" s="1"/>
      <c r="O411" s="1"/>
      <c r="P411" s="4"/>
      <c r="W411" s="8"/>
      <c r="X411" s="8"/>
    </row>
    <row r="412" spans="8:24" customFormat="1">
      <c r="H412" s="4"/>
      <c r="I412" s="1"/>
      <c r="J412" s="1"/>
      <c r="K412" s="1"/>
      <c r="L412" s="8"/>
      <c r="N412" s="1"/>
      <c r="O412" s="1"/>
      <c r="P412" s="4"/>
      <c r="W412" s="8"/>
      <c r="X412" s="8"/>
    </row>
    <row r="413" spans="8:24" customFormat="1">
      <c r="H413" s="4"/>
      <c r="I413" s="1"/>
      <c r="J413" s="1"/>
      <c r="K413" s="1"/>
      <c r="L413" s="8"/>
      <c r="N413" s="1"/>
      <c r="O413" s="1"/>
      <c r="P413" s="4"/>
      <c r="W413" s="8"/>
      <c r="X413" s="8"/>
    </row>
    <row r="414" spans="8:24" customFormat="1">
      <c r="H414" s="4"/>
      <c r="I414" s="1"/>
      <c r="J414" s="1"/>
      <c r="K414" s="1"/>
      <c r="L414" s="8"/>
      <c r="N414" s="1"/>
      <c r="O414" s="1"/>
      <c r="P414" s="4"/>
      <c r="W414" s="8"/>
      <c r="X414" s="8"/>
    </row>
    <row r="415" spans="8:24" customFormat="1">
      <c r="H415" s="4"/>
      <c r="I415" s="1"/>
      <c r="J415" s="1"/>
      <c r="K415" s="1"/>
      <c r="L415" s="8"/>
      <c r="N415" s="1"/>
      <c r="O415" s="1"/>
      <c r="P415" s="4"/>
      <c r="W415" s="8"/>
      <c r="X415" s="8"/>
    </row>
    <row r="416" spans="8:24" customFormat="1">
      <c r="H416" s="4"/>
      <c r="I416" s="1"/>
      <c r="J416" s="1"/>
      <c r="K416" s="1"/>
      <c r="L416" s="8"/>
      <c r="N416" s="1"/>
      <c r="O416" s="1"/>
      <c r="P416" s="4"/>
      <c r="W416" s="8"/>
      <c r="X416" s="8"/>
    </row>
    <row r="417" spans="3:24">
      <c r="D417"/>
      <c r="E417"/>
      <c r="H417" s="4"/>
      <c r="I417" s="1"/>
      <c r="J417" s="1"/>
      <c r="K417" s="1"/>
      <c r="L417" s="8"/>
      <c r="N417" s="1"/>
      <c r="W417" s="8"/>
      <c r="X417" s="8"/>
    </row>
    <row r="418" spans="3:24">
      <c r="D418"/>
      <c r="E418"/>
      <c r="H418" s="4"/>
      <c r="I418" s="1"/>
      <c r="J418" s="1"/>
      <c r="K418" s="1"/>
      <c r="L418" s="8"/>
      <c r="N418" s="1"/>
      <c r="W418" s="8"/>
      <c r="X418" s="8"/>
    </row>
    <row r="419" spans="3:24">
      <c r="D419"/>
      <c r="E419"/>
      <c r="H419" s="4"/>
      <c r="I419" s="1"/>
      <c r="J419" s="1"/>
      <c r="K419" s="1"/>
      <c r="L419" s="8"/>
      <c r="N419" s="1"/>
      <c r="W419" s="8"/>
      <c r="X419" s="8"/>
    </row>
    <row r="420" spans="3:24">
      <c r="D420"/>
      <c r="E420"/>
      <c r="H420" s="4"/>
      <c r="I420" s="1"/>
      <c r="J420" s="1"/>
      <c r="K420" s="1"/>
      <c r="L420" s="8"/>
      <c r="N420" s="1"/>
      <c r="W420" s="8"/>
      <c r="X420" s="8"/>
    </row>
    <row r="421" spans="3:24">
      <c r="D421"/>
      <c r="E421"/>
      <c r="H421" s="4"/>
      <c r="I421" s="1"/>
      <c r="J421" s="1"/>
      <c r="K421" s="1"/>
      <c r="L421" s="8"/>
      <c r="N421" s="1"/>
      <c r="W421" s="8"/>
      <c r="X421" s="8"/>
    </row>
    <row r="422" spans="3:24">
      <c r="D422"/>
      <c r="E422"/>
      <c r="H422" s="4"/>
      <c r="I422" s="1"/>
      <c r="J422" s="1"/>
      <c r="K422" s="1"/>
      <c r="L422" s="8"/>
      <c r="N422" s="1"/>
      <c r="W422" s="8"/>
      <c r="X422" s="8"/>
    </row>
    <row r="423" spans="3:24">
      <c r="D423"/>
      <c r="E423"/>
      <c r="H423" s="4"/>
      <c r="I423" s="1"/>
      <c r="J423" s="1"/>
      <c r="K423" s="1"/>
      <c r="L423" s="8"/>
      <c r="N423" s="1"/>
      <c r="W423" s="8"/>
      <c r="X423" s="8"/>
    </row>
    <row r="424" spans="3:24">
      <c r="D424"/>
      <c r="E424"/>
      <c r="H424" s="4"/>
      <c r="I424" s="1"/>
      <c r="J424" s="1"/>
      <c r="K424" s="1"/>
      <c r="L424" s="8"/>
      <c r="N424" s="1"/>
      <c r="W424" s="8"/>
      <c r="X424" s="8"/>
    </row>
    <row r="425" spans="3:24">
      <c r="D425"/>
      <c r="E425"/>
      <c r="H425" s="4"/>
      <c r="I425" s="1"/>
      <c r="J425" s="1"/>
      <c r="K425" s="1"/>
      <c r="L425" s="8"/>
      <c r="N425" s="1"/>
      <c r="W425" s="8"/>
      <c r="X425" s="8"/>
    </row>
    <row r="426" spans="3:24">
      <c r="D426"/>
      <c r="E426"/>
      <c r="H426" s="4"/>
      <c r="I426" s="1"/>
      <c r="J426" s="1"/>
      <c r="K426" s="1"/>
      <c r="L426" s="8"/>
      <c r="N426" s="1"/>
      <c r="W426" s="8"/>
      <c r="X426" s="8"/>
    </row>
    <row r="427" spans="3:24">
      <c r="D427"/>
      <c r="E427"/>
      <c r="H427" s="4"/>
      <c r="I427" s="1"/>
      <c r="J427" s="1"/>
      <c r="K427" s="1"/>
      <c r="L427" s="8"/>
      <c r="N427" s="1"/>
      <c r="W427" s="8"/>
      <c r="X427" s="8"/>
    </row>
    <row r="428" spans="3:24">
      <c r="D428"/>
      <c r="E428"/>
      <c r="H428" s="4"/>
      <c r="I428" s="1"/>
      <c r="J428" s="1"/>
      <c r="K428" s="1"/>
      <c r="L428" s="8"/>
      <c r="N428" s="1"/>
      <c r="W428" s="8"/>
      <c r="X428" s="8"/>
    </row>
    <row r="429" spans="3:24">
      <c r="D429"/>
      <c r="E429"/>
      <c r="H429" s="4"/>
      <c r="I429" s="1"/>
      <c r="J429" s="1"/>
      <c r="K429" s="1"/>
      <c r="L429" s="8"/>
      <c r="N429" s="1"/>
      <c r="W429" s="8"/>
      <c r="X429" s="8"/>
    </row>
    <row r="430" spans="3:24">
      <c r="E430" s="37">
        <f>COUNT(E432:E439)</f>
        <v>8</v>
      </c>
      <c r="G430" s="10"/>
      <c r="H430" s="10"/>
      <c r="I430" s="10"/>
      <c r="J430" s="4"/>
      <c r="L430" s="6"/>
      <c r="M430" s="5"/>
      <c r="N430" s="37">
        <f>COUNT(N432:N439)</f>
        <v>8</v>
      </c>
      <c r="O430" s="8"/>
      <c r="P430"/>
      <c r="V430" s="6"/>
      <c r="W430" s="5"/>
    </row>
    <row r="431" spans="3:24">
      <c r="C431" s="1"/>
      <c r="E431" s="38" t="s">
        <v>1640</v>
      </c>
      <c r="F431" s="38"/>
      <c r="G431" s="10"/>
      <c r="H431" s="4"/>
      <c r="K431" s="4"/>
      <c r="N431" s="39" t="s">
        <v>1638</v>
      </c>
      <c r="O431" s="39"/>
      <c r="P431" s="24"/>
      <c r="Q431" s="13"/>
      <c r="R431" s="13"/>
      <c r="T431" s="1"/>
    </row>
    <row r="432" spans="3:24">
      <c r="C432" s="1"/>
      <c r="E432" s="1">
        <v>-408.26639617919926</v>
      </c>
      <c r="F432" s="1">
        <v>-484.90000543212892</v>
      </c>
      <c r="H432" s="4"/>
      <c r="K432" s="4"/>
      <c r="N432" s="1">
        <v>59.299829414367679</v>
      </c>
      <c r="O432" s="1">
        <v>42.810003158569337</v>
      </c>
      <c r="P432" s="25"/>
      <c r="Q432" s="13"/>
      <c r="R432" s="13"/>
      <c r="T432" s="1"/>
    </row>
    <row r="433" spans="1:22">
      <c r="C433" s="1"/>
      <c r="E433" s="1">
        <v>-411.11981701660159</v>
      </c>
      <c r="F433" s="1">
        <v>-425.7999839477539</v>
      </c>
      <c r="H433" s="4"/>
      <c r="N433" s="1">
        <v>72.132159042358396</v>
      </c>
      <c r="O433" s="1">
        <v>64.42999926757814</v>
      </c>
      <c r="P433"/>
    </row>
    <row r="434" spans="1:22">
      <c r="C434" s="1"/>
      <c r="E434" s="1">
        <v>-712.99954125976569</v>
      </c>
      <c r="F434" s="1">
        <v>-791.00002429199219</v>
      </c>
      <c r="H434" s="4"/>
      <c r="N434" s="1">
        <v>102.99999635314941</v>
      </c>
      <c r="O434" s="1">
        <v>71.000003219604494</v>
      </c>
      <c r="P434"/>
      <c r="T434" s="1"/>
    </row>
    <row r="435" spans="1:22">
      <c r="C435" s="1"/>
      <c r="E435" s="1">
        <v>-436.68412341308596</v>
      </c>
      <c r="F435" s="1">
        <v>-424.57998046875002</v>
      </c>
      <c r="H435" s="4"/>
      <c r="N435" s="1">
        <v>82.709996841430666</v>
      </c>
      <c r="O435" s="1">
        <v>81.250000396728524</v>
      </c>
      <c r="P435"/>
    </row>
    <row r="436" spans="1:22">
      <c r="C436" s="1"/>
      <c r="E436" s="1">
        <v>-341.29998736572264</v>
      </c>
      <c r="F436" s="1">
        <v>-341.29998736572264</v>
      </c>
      <c r="H436" s="4"/>
      <c r="N436" s="1">
        <v>118.05999586486816</v>
      </c>
      <c r="O436" s="1">
        <v>118.05999586486816</v>
      </c>
      <c r="P436"/>
    </row>
    <row r="437" spans="1:22">
      <c r="A437" s="1"/>
      <c r="B437" s="1"/>
      <c r="D437"/>
      <c r="E437" s="1">
        <v>-442.31001245117187</v>
      </c>
      <c r="F437" s="1">
        <v>-416.19917999267579</v>
      </c>
      <c r="H437" s="4"/>
      <c r="N437" s="1">
        <v>101.16999911499023</v>
      </c>
      <c r="O437" s="1">
        <v>98.699994033813482</v>
      </c>
      <c r="P437"/>
    </row>
    <row r="438" spans="1:22">
      <c r="A438" s="1"/>
      <c r="B438" s="1"/>
      <c r="D438"/>
      <c r="E438" s="1">
        <v>-435.22001708984379</v>
      </c>
      <c r="F438" s="1">
        <v>-418.80169873046879</v>
      </c>
      <c r="H438" s="4"/>
      <c r="N438" s="1">
        <v>95.230003631591799</v>
      </c>
      <c r="O438" s="1">
        <v>94.001908081054694</v>
      </c>
      <c r="P438"/>
    </row>
    <row r="439" spans="1:22">
      <c r="A439" s="1"/>
      <c r="B439" s="1"/>
      <c r="D439"/>
      <c r="E439" s="1">
        <v>-435.13600000000002</v>
      </c>
      <c r="F439" s="1">
        <v>-405.84800000000001</v>
      </c>
      <c r="H439" s="4"/>
      <c r="N439" s="1">
        <v>112.968</v>
      </c>
      <c r="O439" s="1">
        <v>108.78400000000001</v>
      </c>
      <c r="P439"/>
    </row>
    <row r="440" spans="1:22">
      <c r="B440" s="1"/>
      <c r="C440" s="1"/>
      <c r="D440"/>
      <c r="E440"/>
      <c r="F440" s="1"/>
      <c r="G440" s="1"/>
      <c r="I440" s="4"/>
      <c r="N440"/>
      <c r="O440"/>
      <c r="P440"/>
    </row>
    <row r="441" spans="1:22">
      <c r="B441" s="1"/>
      <c r="C441" s="1"/>
      <c r="D441"/>
      <c r="E441"/>
      <c r="K441" s="1"/>
      <c r="L441" s="1"/>
      <c r="O441"/>
      <c r="P441"/>
    </row>
    <row r="442" spans="1:22">
      <c r="B442" s="1"/>
      <c r="C442" s="1"/>
      <c r="D442"/>
      <c r="E442" s="20">
        <f>COUNT(E444:E450)</f>
        <v>7</v>
      </c>
      <c r="K442" s="1"/>
      <c r="L442" s="1"/>
      <c r="N442" s="20">
        <f>COUNT(N444:N450)</f>
        <v>7</v>
      </c>
      <c r="O442"/>
      <c r="P442"/>
    </row>
    <row r="443" spans="1:22">
      <c r="B443" s="1"/>
      <c r="C443" s="1"/>
      <c r="D443"/>
      <c r="E443" s="23" t="s">
        <v>1644</v>
      </c>
      <c r="F443" s="23"/>
      <c r="G443" s="4"/>
      <c r="H443" s="4"/>
      <c r="I443" s="4"/>
      <c r="K443" s="1"/>
      <c r="L443" s="1"/>
      <c r="N443" s="38" t="s">
        <v>1642</v>
      </c>
      <c r="O443" s="38"/>
      <c r="P443"/>
    </row>
    <row r="444" spans="1:22">
      <c r="B444" s="1"/>
      <c r="C444" s="1"/>
      <c r="D444"/>
      <c r="E444" s="1">
        <v>48.027804562435811</v>
      </c>
      <c r="F444" s="1">
        <v>48.758759306728166</v>
      </c>
      <c r="G444" s="8"/>
      <c r="H444" s="8"/>
      <c r="I444" s="4"/>
      <c r="K444" s="1"/>
      <c r="L444" s="1"/>
      <c r="N444" s="8">
        <v>3.4041845275313481E-2</v>
      </c>
      <c r="O444" s="8">
        <v>2.7238412776754945E-2</v>
      </c>
      <c r="P444"/>
    </row>
    <row r="445" spans="1:22">
      <c r="B445" s="1"/>
      <c r="C445" s="1"/>
      <c r="D445"/>
      <c r="E445" s="1">
        <v>50.483360349924574</v>
      </c>
      <c r="F445" s="1">
        <v>59.426665107837145</v>
      </c>
      <c r="K445" s="1"/>
      <c r="L445" s="1"/>
      <c r="N445" s="8">
        <v>4.4826222488100045E-2</v>
      </c>
      <c r="O445" s="8">
        <v>3.1182305826235105E-2</v>
      </c>
      <c r="P445"/>
    </row>
    <row r="446" spans="1:22">
      <c r="B446" s="1"/>
      <c r="C446" s="1"/>
      <c r="D446"/>
      <c r="E446" s="1">
        <v>98.001833404541017</v>
      </c>
      <c r="F446" s="1">
        <v>79.500181701660154</v>
      </c>
      <c r="G446" s="4"/>
      <c r="H446" s="4"/>
      <c r="K446" s="1"/>
      <c r="L446" s="1"/>
      <c r="N446" s="8">
        <v>5.5730176021531658E-2</v>
      </c>
      <c r="O446" s="8">
        <v>4.614825140602629E-2</v>
      </c>
      <c r="P446"/>
      <c r="Q446" s="10"/>
    </row>
    <row r="447" spans="1:22">
      <c r="B447" s="1"/>
      <c r="C447" s="1"/>
      <c r="D447"/>
      <c r="E447" s="1">
        <v>51.440022682636005</v>
      </c>
      <c r="F447" s="1">
        <v>68.9297608242195</v>
      </c>
      <c r="G447" s="1"/>
      <c r="H447" s="12"/>
      <c r="K447" s="1"/>
      <c r="L447" s="1"/>
      <c r="N447" s="8">
        <v>6.2398307364267422E-2</v>
      </c>
      <c r="O447" s="8">
        <v>4.558111001724207E-2</v>
      </c>
      <c r="P447"/>
      <c r="U447" s="4"/>
      <c r="V447" s="4"/>
    </row>
    <row r="448" spans="1:22">
      <c r="B448" s="1"/>
      <c r="C448" s="1"/>
      <c r="D448"/>
      <c r="E448" s="1">
        <v>76.60080517649007</v>
      </c>
      <c r="F448" s="1">
        <v>76.60080517649007</v>
      </c>
      <c r="G448" s="1"/>
      <c r="H448" s="12"/>
      <c r="K448" s="1"/>
      <c r="L448" s="1"/>
      <c r="N448" s="8">
        <v>6.6607563699577724E-2</v>
      </c>
      <c r="O448" s="8">
        <v>6.6607563699577724E-2</v>
      </c>
      <c r="P448"/>
      <c r="U448" s="4"/>
      <c r="V448" s="8"/>
    </row>
    <row r="449" spans="2:22">
      <c r="B449" s="1"/>
      <c r="C449" s="1"/>
      <c r="D449"/>
      <c r="E449" s="1">
        <v>52.470050886190229</v>
      </c>
      <c r="F449" s="1">
        <v>73.031003897558264</v>
      </c>
      <c r="K449" s="1"/>
      <c r="L449" s="1"/>
      <c r="N449" s="8">
        <v>7.0103392002197951E-2</v>
      </c>
      <c r="O449" s="8">
        <v>6.7739284259367608E-2</v>
      </c>
      <c r="P449"/>
      <c r="U449" s="4"/>
      <c r="V449" s="8"/>
    </row>
    <row r="450" spans="2:22">
      <c r="B450" s="1"/>
      <c r="C450" s="1"/>
      <c r="D450"/>
      <c r="E450" s="1">
        <v>52.259890309775521</v>
      </c>
      <c r="F450" s="1">
        <v>68.999585743616137</v>
      </c>
      <c r="K450" s="1"/>
      <c r="L450" s="1"/>
      <c r="N450" s="8">
        <v>7.1713717594575233E-2</v>
      </c>
      <c r="O450" s="8">
        <v>5.3177483847248339E-2</v>
      </c>
      <c r="P450"/>
    </row>
    <row r="451" spans="2:22">
      <c r="B451" s="1"/>
      <c r="C451" s="1"/>
      <c r="D451"/>
      <c r="F451" s="1"/>
      <c r="K451" s="1"/>
      <c r="L451" s="1"/>
      <c r="P451"/>
    </row>
    <row r="452" spans="2:22">
      <c r="B452" s="1"/>
      <c r="C452" s="1"/>
      <c r="D452"/>
      <c r="F452" s="1"/>
      <c r="K452" s="1"/>
      <c r="L452" s="1"/>
      <c r="P452"/>
    </row>
    <row r="453" spans="2:22">
      <c r="B453" s="1"/>
      <c r="C453" s="1"/>
      <c r="D453"/>
      <c r="F453" s="1"/>
      <c r="K453" s="1"/>
      <c r="L453" s="1"/>
      <c r="P453"/>
    </row>
    <row r="454" spans="2:22">
      <c r="B454" s="1"/>
      <c r="C454" s="1"/>
      <c r="D454"/>
      <c r="F454" s="1"/>
      <c r="K454" s="1"/>
      <c r="L454" s="1"/>
      <c r="N454" s="8"/>
      <c r="O454" s="8"/>
      <c r="P454"/>
    </row>
    <row r="455" spans="2:22">
      <c r="B455" s="1"/>
      <c r="C455" s="1"/>
      <c r="D455"/>
      <c r="F455" s="1"/>
      <c r="K455" s="1"/>
      <c r="L455" s="1"/>
      <c r="N455" s="8"/>
      <c r="O455" s="8"/>
      <c r="P455"/>
    </row>
    <row r="456" spans="2:22">
      <c r="B456" s="1"/>
      <c r="C456" s="1"/>
      <c r="D456"/>
      <c r="F456" s="1"/>
      <c r="K456" s="1"/>
      <c r="L456" s="1"/>
      <c r="N456" s="8"/>
      <c r="O456" s="8"/>
      <c r="P456"/>
    </row>
    <row r="457" spans="2:22">
      <c r="B457" s="1"/>
      <c r="C457" s="1"/>
      <c r="D457"/>
      <c r="F457" s="1"/>
      <c r="K457" s="1"/>
      <c r="L457" s="1"/>
      <c r="N457" s="8"/>
      <c r="O457" s="8"/>
      <c r="P457"/>
    </row>
    <row r="458" spans="2:22">
      <c r="B458" s="1"/>
      <c r="C458" s="1"/>
      <c r="D458"/>
      <c r="F458" s="1"/>
      <c r="K458" s="1"/>
      <c r="L458" s="1"/>
      <c r="N458" s="8"/>
      <c r="O458" s="8"/>
      <c r="P458"/>
    </row>
    <row r="459" spans="2:22">
      <c r="B459" s="1"/>
      <c r="C459" s="1"/>
      <c r="D459"/>
      <c r="F459" s="1"/>
      <c r="K459" s="1"/>
      <c r="L459" s="1"/>
      <c r="N459" s="8"/>
      <c r="O459" s="8"/>
      <c r="P459"/>
    </row>
    <row r="460" spans="2:22">
      <c r="B460" s="1"/>
      <c r="C460" s="1"/>
      <c r="D460"/>
      <c r="F460" s="1"/>
      <c r="K460" s="1"/>
      <c r="L460" s="1"/>
      <c r="N460" s="8"/>
      <c r="O460" s="8"/>
      <c r="P460"/>
    </row>
    <row r="461" spans="2:22">
      <c r="B461" s="1"/>
      <c r="C461" s="1"/>
      <c r="D461"/>
      <c r="F461" s="1"/>
      <c r="K461" s="1"/>
      <c r="L461" s="1"/>
      <c r="N461" s="8"/>
      <c r="O461" s="8"/>
      <c r="P461"/>
    </row>
    <row r="462" spans="2:22">
      <c r="B462" s="1"/>
      <c r="C462" s="1"/>
      <c r="D462"/>
      <c r="F462" s="1"/>
      <c r="K462" s="1"/>
      <c r="L462" s="1"/>
      <c r="N462" s="8"/>
      <c r="O462" s="8"/>
      <c r="P462"/>
    </row>
    <row r="463" spans="2:22">
      <c r="B463" s="1"/>
      <c r="C463" s="1"/>
      <c r="D463"/>
      <c r="F463" s="1"/>
      <c r="K463" s="1"/>
      <c r="L463" s="1"/>
      <c r="N463" s="8"/>
      <c r="O463" s="8"/>
      <c r="P463"/>
    </row>
    <row r="464" spans="2:22">
      <c r="B464" s="1"/>
      <c r="C464" s="1"/>
      <c r="D464"/>
      <c r="F464" s="1"/>
      <c r="K464" s="1"/>
      <c r="L464" s="1"/>
      <c r="N464" s="8"/>
      <c r="O464" s="8"/>
      <c r="P464"/>
    </row>
    <row r="465" spans="2:16">
      <c r="B465" s="1"/>
      <c r="C465" s="1"/>
      <c r="D465"/>
      <c r="F465" s="1"/>
      <c r="K465" s="1"/>
      <c r="L465" s="1"/>
      <c r="N465" s="8"/>
      <c r="O465" s="8"/>
      <c r="P465"/>
    </row>
    <row r="466" spans="2:16">
      <c r="B466" s="1"/>
      <c r="C466" s="1"/>
      <c r="D466"/>
      <c r="F466" s="1"/>
      <c r="K466" s="1"/>
      <c r="L466" s="1"/>
      <c r="N466" s="8"/>
      <c r="O466" s="8"/>
      <c r="P466"/>
    </row>
    <row r="467" spans="2:16">
      <c r="B467" s="1"/>
      <c r="C467" s="1"/>
      <c r="D467"/>
      <c r="F467" s="1"/>
      <c r="K467" s="1"/>
      <c r="L467" s="1"/>
      <c r="N467" s="8"/>
      <c r="O467" s="8"/>
      <c r="P467"/>
    </row>
    <row r="468" spans="2:16">
      <c r="B468" s="1"/>
      <c r="C468" s="1"/>
      <c r="D468"/>
      <c r="F468" s="1"/>
      <c r="K468" s="1"/>
      <c r="L468" s="1"/>
      <c r="N468" s="8"/>
      <c r="O468" s="8"/>
      <c r="P468"/>
    </row>
    <row r="469" spans="2:16">
      <c r="B469" s="1"/>
      <c r="C469" s="1"/>
      <c r="D469"/>
      <c r="F469" s="1"/>
      <c r="K469" s="1"/>
      <c r="L469" s="1"/>
      <c r="N469" s="8"/>
      <c r="O469" s="8"/>
      <c r="P469"/>
    </row>
    <row r="470" spans="2:16">
      <c r="B470" s="1"/>
      <c r="C470" s="1"/>
      <c r="D470"/>
      <c r="F470" s="1"/>
      <c r="K470" s="1"/>
      <c r="L470" s="1"/>
      <c r="N470" s="8"/>
      <c r="O470" s="8"/>
      <c r="P470"/>
    </row>
    <row r="471" spans="2:16">
      <c r="B471" s="1"/>
      <c r="C471" s="1"/>
      <c r="D471"/>
      <c r="F471" s="1"/>
      <c r="K471" s="1"/>
      <c r="L471" s="1"/>
      <c r="N471" s="8"/>
      <c r="O471" s="8"/>
      <c r="P471"/>
    </row>
    <row r="472" spans="2:16">
      <c r="B472" s="1"/>
      <c r="C472" s="1"/>
      <c r="D472"/>
      <c r="F472" s="1"/>
      <c r="K472" s="1"/>
      <c r="L472" s="1"/>
      <c r="N472" s="8"/>
      <c r="O472" s="8"/>
      <c r="P472"/>
    </row>
    <row r="473" spans="2:16">
      <c r="B473" s="1"/>
      <c r="C473" s="1"/>
      <c r="D473"/>
      <c r="F473" s="1"/>
      <c r="K473" s="1"/>
      <c r="L473" s="1"/>
      <c r="N473" s="8"/>
      <c r="O473" s="8"/>
      <c r="P473"/>
    </row>
    <row r="474" spans="2:16">
      <c r="B474" s="1"/>
      <c r="C474" s="1"/>
      <c r="D474"/>
      <c r="F474" s="1"/>
      <c r="K474" s="1"/>
      <c r="L474" s="1"/>
      <c r="N474" s="8"/>
      <c r="O474" s="8"/>
      <c r="P474"/>
    </row>
    <row r="475" spans="2:16">
      <c r="B475" s="1"/>
      <c r="C475" s="1"/>
      <c r="D475"/>
      <c r="F475" s="1"/>
      <c r="K475" s="1"/>
      <c r="L475" s="1"/>
      <c r="N475" s="8"/>
      <c r="O475" s="8"/>
      <c r="P475"/>
    </row>
    <row r="476" spans="2:16">
      <c r="B476" s="1"/>
      <c r="C476" s="1"/>
      <c r="D476"/>
      <c r="F476" s="1"/>
      <c r="K476" s="1"/>
      <c r="L476" s="1"/>
      <c r="N476" s="8"/>
      <c r="O476" s="8"/>
      <c r="P476"/>
    </row>
    <row r="477" spans="2:16">
      <c r="B477" s="1"/>
      <c r="C477" s="1"/>
      <c r="D477"/>
      <c r="F477" s="1"/>
      <c r="K477" s="1"/>
      <c r="L477" s="1"/>
      <c r="N477" s="8"/>
      <c r="O477" s="8"/>
      <c r="P477"/>
    </row>
    <row r="478" spans="2:16">
      <c r="B478" s="1"/>
      <c r="C478" s="1"/>
      <c r="D478"/>
      <c r="F478" s="1"/>
      <c r="K478" s="1"/>
      <c r="L478" s="1"/>
      <c r="N478" s="8"/>
      <c r="O478" s="8"/>
      <c r="P478"/>
    </row>
    <row r="479" spans="2:16">
      <c r="B479" s="1"/>
      <c r="C479" s="1"/>
      <c r="D479"/>
      <c r="F479" s="1"/>
      <c r="K479" s="1"/>
      <c r="L479" s="1"/>
      <c r="N479" s="8"/>
      <c r="O479" s="8"/>
      <c r="P479"/>
    </row>
    <row r="480" spans="2:16">
      <c r="B480" s="1"/>
      <c r="C480" s="1"/>
      <c r="D480"/>
      <c r="F480" s="1"/>
      <c r="K480" s="1"/>
      <c r="L480" s="1"/>
      <c r="N480" s="8"/>
      <c r="O480" s="8"/>
      <c r="P480"/>
    </row>
    <row r="481" spans="2:16">
      <c r="B481" s="1"/>
      <c r="C481" s="1"/>
      <c r="D481"/>
      <c r="F481" s="1"/>
      <c r="K481" s="1"/>
      <c r="L481" s="1"/>
      <c r="N481" s="8"/>
      <c r="O481" s="8"/>
      <c r="P481"/>
    </row>
    <row r="482" spans="2:16">
      <c r="B482" s="1"/>
      <c r="C482" s="1"/>
      <c r="D482"/>
      <c r="F482" s="1"/>
      <c r="K482" s="1"/>
      <c r="L482" s="1"/>
      <c r="N482" s="8"/>
      <c r="O482" s="8"/>
      <c r="P482"/>
    </row>
    <row r="483" spans="2:16">
      <c r="B483" s="1"/>
      <c r="C483" s="1"/>
      <c r="D483"/>
      <c r="F483" s="1"/>
      <c r="K483" s="1"/>
      <c r="L483" s="1"/>
      <c r="N483" s="8"/>
      <c r="O483" s="8"/>
      <c r="P483"/>
    </row>
    <row r="484" spans="2:16">
      <c r="B484" s="1"/>
      <c r="C484" s="1"/>
      <c r="D484"/>
      <c r="F484" s="1"/>
      <c r="K484" s="1"/>
      <c r="L484" s="1"/>
      <c r="N484" s="8"/>
      <c r="O484" s="8"/>
      <c r="P484"/>
    </row>
    <row r="485" spans="2:16">
      <c r="B485" s="1"/>
      <c r="C485" s="1"/>
      <c r="D485"/>
      <c r="F485" s="1"/>
      <c r="K485" s="1"/>
      <c r="L485" s="1"/>
      <c r="N485" s="8"/>
      <c r="O485" s="8"/>
      <c r="P485"/>
    </row>
    <row r="486" spans="2:16">
      <c r="B486" s="1"/>
      <c r="C486" s="1"/>
      <c r="D486"/>
      <c r="F486" s="1"/>
      <c r="K486" s="1"/>
      <c r="L486" s="1"/>
      <c r="N486" s="8"/>
      <c r="O486" s="8"/>
      <c r="P486"/>
    </row>
    <row r="487" spans="2:16">
      <c r="B487" s="1"/>
      <c r="C487" s="1"/>
      <c r="D487"/>
      <c r="F487" s="1"/>
      <c r="K487" s="1"/>
      <c r="L487" s="1"/>
      <c r="N487" s="8"/>
      <c r="O487" s="8"/>
      <c r="P487"/>
    </row>
    <row r="488" spans="2:16">
      <c r="B488" s="1"/>
      <c r="C488" s="1"/>
      <c r="D488"/>
      <c r="F488" s="1"/>
      <c r="K488" s="1"/>
      <c r="L488" s="1"/>
      <c r="N488" s="8"/>
      <c r="O488" s="8"/>
      <c r="P488"/>
    </row>
    <row r="489" spans="2:16">
      <c r="B489" s="1"/>
      <c r="C489" s="1"/>
      <c r="D489"/>
      <c r="F489" s="1"/>
      <c r="K489" s="1"/>
      <c r="L489" s="1"/>
      <c r="N489" s="8"/>
      <c r="O489" s="8"/>
      <c r="P489"/>
    </row>
    <row r="490" spans="2:16">
      <c r="B490" s="1"/>
      <c r="C490" s="1"/>
      <c r="D490"/>
      <c r="F490" s="1"/>
      <c r="K490" s="1"/>
      <c r="L490" s="1"/>
      <c r="N490" s="8"/>
      <c r="O490" s="8"/>
      <c r="P490"/>
    </row>
    <row r="491" spans="2:16">
      <c r="B491" s="1"/>
      <c r="C491" s="1"/>
      <c r="D491"/>
      <c r="F491" s="1"/>
      <c r="K491" s="1"/>
      <c r="L491" s="1"/>
      <c r="N491" s="8"/>
      <c r="O491" s="8"/>
      <c r="P491"/>
    </row>
    <row r="492" spans="2:16">
      <c r="B492" s="1"/>
      <c r="C492" s="1"/>
      <c r="D492"/>
      <c r="F492" s="1"/>
      <c r="K492" s="1"/>
      <c r="L492" s="1"/>
      <c r="N492" s="8"/>
      <c r="O492" s="8"/>
      <c r="P492"/>
    </row>
    <row r="493" spans="2:16">
      <c r="B493" s="1"/>
      <c r="C493" s="1"/>
      <c r="D493"/>
      <c r="F493" s="1"/>
      <c r="K493" s="1"/>
      <c r="L493" s="1"/>
      <c r="N493" s="8"/>
      <c r="O493" s="8"/>
      <c r="P493"/>
    </row>
    <row r="494" spans="2:16">
      <c r="B494" s="1"/>
      <c r="C494" s="1"/>
      <c r="D494"/>
      <c r="F494" s="1"/>
      <c r="K494" s="1"/>
      <c r="L494" s="1"/>
      <c r="N494" s="8"/>
      <c r="O494" s="8"/>
      <c r="P494"/>
    </row>
    <row r="495" spans="2:16">
      <c r="B495" s="1"/>
      <c r="C495" s="1"/>
      <c r="D495"/>
      <c r="F495" s="1"/>
      <c r="K495" s="1"/>
      <c r="L495" s="1"/>
      <c r="N495" s="8"/>
      <c r="O495" s="8"/>
      <c r="P495"/>
    </row>
    <row r="496" spans="2:16">
      <c r="B496" s="1"/>
      <c r="C496" s="1"/>
      <c r="D496"/>
      <c r="F496" s="1"/>
      <c r="K496" s="1"/>
      <c r="L496" s="1"/>
      <c r="N496" s="8"/>
      <c r="O496" s="8"/>
      <c r="P496"/>
    </row>
    <row r="497" spans="2:16">
      <c r="B497" s="1"/>
      <c r="C497" s="1"/>
      <c r="D497"/>
      <c r="F497" s="1"/>
      <c r="K497" s="1"/>
      <c r="L497" s="1"/>
      <c r="N497" s="8"/>
      <c r="O497" s="8"/>
      <c r="P497"/>
    </row>
    <row r="498" spans="2:16">
      <c r="B498" s="1"/>
      <c r="C498" s="1"/>
      <c r="D498"/>
      <c r="F498" s="1"/>
      <c r="K498" s="1"/>
      <c r="L498" s="1"/>
      <c r="N498" s="8"/>
      <c r="O498" s="8"/>
      <c r="P498"/>
    </row>
    <row r="499" spans="2:16">
      <c r="B499" s="1"/>
      <c r="C499" s="1"/>
      <c r="D499"/>
      <c r="F499" s="1"/>
      <c r="K499" s="1"/>
      <c r="L499" s="1"/>
      <c r="N499" s="8"/>
      <c r="O499" s="8"/>
      <c r="P499"/>
    </row>
    <row r="500" spans="2:16">
      <c r="B500" s="1"/>
      <c r="C500" s="1"/>
      <c r="D500"/>
      <c r="F500" s="1"/>
      <c r="K500" s="1"/>
      <c r="L500" s="1"/>
      <c r="N500" s="8"/>
      <c r="O500" s="8"/>
      <c r="P500"/>
    </row>
    <row r="501" spans="2:16">
      <c r="B501" s="1"/>
      <c r="C501" s="1"/>
      <c r="D501"/>
      <c r="F501" s="1"/>
      <c r="K501" s="1"/>
      <c r="L501" s="1"/>
      <c r="N501" s="8"/>
      <c r="O501" s="8"/>
      <c r="P501"/>
    </row>
    <row r="502" spans="2:16">
      <c r="B502" s="1"/>
      <c r="C502" s="1"/>
      <c r="D502"/>
      <c r="F502" s="1"/>
      <c r="K502" s="1"/>
      <c r="L502" s="1"/>
      <c r="N502" s="8"/>
      <c r="O502" s="8"/>
      <c r="P502"/>
    </row>
    <row r="503" spans="2:16">
      <c r="B503" s="1"/>
      <c r="C503" s="1"/>
      <c r="D503"/>
      <c r="F503" s="1"/>
      <c r="K503" s="1"/>
      <c r="L503" s="1"/>
      <c r="N503" s="8"/>
      <c r="O503" s="8"/>
      <c r="P503"/>
    </row>
    <row r="504" spans="2:16">
      <c r="B504" s="1"/>
      <c r="C504" s="1"/>
      <c r="D504"/>
      <c r="F504" s="1"/>
      <c r="K504" s="1"/>
      <c r="L504" s="1"/>
      <c r="N504" s="8"/>
      <c r="O504" s="8"/>
      <c r="P504"/>
    </row>
    <row r="505" spans="2:16">
      <c r="B505" s="1"/>
      <c r="C505" s="1"/>
      <c r="D505"/>
      <c r="F505" s="1"/>
      <c r="K505" s="1"/>
      <c r="L505" s="1"/>
      <c r="N505" s="8"/>
      <c r="O505" s="8"/>
      <c r="P505"/>
    </row>
    <row r="506" spans="2:16">
      <c r="B506" s="1"/>
      <c r="C506" s="1"/>
      <c r="D506"/>
      <c r="F506" s="1"/>
      <c r="K506" s="1"/>
      <c r="L506" s="1"/>
      <c r="N506" s="8"/>
      <c r="O506" s="8"/>
      <c r="P506"/>
    </row>
    <row r="507" spans="2:16">
      <c r="B507" s="1"/>
      <c r="C507" s="1"/>
      <c r="D507"/>
      <c r="F507" s="1"/>
      <c r="K507" s="1"/>
      <c r="L507" s="1"/>
      <c r="N507" s="8"/>
      <c r="O507" s="8"/>
      <c r="P507"/>
    </row>
    <row r="508" spans="2:16">
      <c r="B508" s="1"/>
      <c r="C508" s="1"/>
      <c r="D508"/>
      <c r="F508" s="1"/>
      <c r="K508" s="1"/>
      <c r="L508" s="1"/>
      <c r="N508" s="8"/>
      <c r="O508" s="8"/>
      <c r="P508"/>
    </row>
    <row r="509" spans="2:16">
      <c r="B509" s="1"/>
      <c r="C509" s="1"/>
      <c r="D509"/>
      <c r="F509" s="1"/>
      <c r="K509" s="1"/>
      <c r="L509" s="1"/>
      <c r="N509" s="8"/>
      <c r="O509" s="8"/>
      <c r="P509"/>
    </row>
    <row r="510" spans="2:16">
      <c r="B510" s="1"/>
      <c r="C510" s="1"/>
      <c r="D510"/>
      <c r="F510" s="1"/>
      <c r="K510" s="1"/>
      <c r="L510" s="1"/>
      <c r="N510" s="8"/>
      <c r="O510" s="8"/>
      <c r="P510"/>
    </row>
    <row r="511" spans="2:16">
      <c r="B511" s="1"/>
      <c r="C511" s="1"/>
      <c r="D511"/>
      <c r="F511" s="1"/>
      <c r="K511" s="1"/>
      <c r="L511" s="1"/>
      <c r="N511" s="8"/>
      <c r="O511" s="8"/>
      <c r="P511"/>
    </row>
    <row r="512" spans="2:16">
      <c r="B512" s="1"/>
      <c r="C512" s="1"/>
      <c r="D512"/>
      <c r="F512" s="1"/>
      <c r="K512" s="1"/>
      <c r="L512" s="1"/>
      <c r="N512" s="8"/>
      <c r="O512" s="8"/>
      <c r="P512"/>
    </row>
    <row r="513" spans="2:16">
      <c r="B513" s="1"/>
      <c r="C513" s="1"/>
      <c r="D513"/>
      <c r="F513" s="1"/>
      <c r="K513" s="1"/>
      <c r="L513" s="1"/>
      <c r="N513" s="8"/>
      <c r="O513" s="8"/>
      <c r="P513"/>
    </row>
    <row r="514" spans="2:16">
      <c r="B514" s="1"/>
      <c r="C514" s="1"/>
      <c r="D514"/>
      <c r="F514" s="1"/>
      <c r="K514" s="1"/>
      <c r="L514" s="1"/>
      <c r="N514" s="8"/>
      <c r="O514" s="8"/>
      <c r="P514"/>
    </row>
    <row r="515" spans="2:16">
      <c r="B515" s="1"/>
      <c r="C515" s="1"/>
      <c r="D515"/>
      <c r="F515" s="1"/>
      <c r="K515" s="1"/>
      <c r="L515" s="1"/>
      <c r="N515" s="8"/>
      <c r="O515" s="8"/>
      <c r="P515"/>
    </row>
    <row r="516" spans="2:16">
      <c r="B516" s="1"/>
      <c r="C516" s="1"/>
      <c r="D516"/>
      <c r="F516" s="1"/>
      <c r="K516" s="1"/>
      <c r="L516" s="1"/>
      <c r="N516" s="8"/>
      <c r="O516" s="8"/>
      <c r="P516"/>
    </row>
    <row r="517" spans="2:16">
      <c r="B517" s="1"/>
      <c r="C517" s="1"/>
      <c r="D517"/>
      <c r="F517" s="1"/>
      <c r="K517" s="1"/>
      <c r="L517" s="1"/>
      <c r="O517"/>
      <c r="P517"/>
    </row>
    <row r="518" spans="2:16">
      <c r="B518" s="1"/>
      <c r="C518" s="1"/>
      <c r="D518"/>
      <c r="F518" s="1"/>
      <c r="K518" s="1"/>
      <c r="L518" s="1"/>
      <c r="O518"/>
      <c r="P518"/>
    </row>
    <row r="519" spans="2:16">
      <c r="B519" s="1"/>
      <c r="C519" s="1"/>
      <c r="D519"/>
      <c r="F519" s="1"/>
      <c r="K519" s="1"/>
      <c r="L519" s="1"/>
      <c r="O519"/>
      <c r="P519"/>
    </row>
    <row r="520" spans="2:16">
      <c r="B520" s="1"/>
      <c r="C520" s="1"/>
      <c r="D520"/>
      <c r="F520" s="1"/>
      <c r="K520" s="1"/>
      <c r="L520" s="1"/>
      <c r="O520"/>
      <c r="P520"/>
    </row>
    <row r="521" spans="2:16">
      <c r="B521" s="1"/>
      <c r="C521" s="1"/>
      <c r="D521"/>
      <c r="F521" s="1"/>
      <c r="K521" s="1"/>
      <c r="L521" s="1"/>
      <c r="O521"/>
      <c r="P521"/>
    </row>
    <row r="522" spans="2:16">
      <c r="B522" s="1"/>
      <c r="C522" s="1"/>
      <c r="D522"/>
      <c r="F522" s="1"/>
      <c r="K522" s="1"/>
      <c r="L522" s="1"/>
      <c r="O522"/>
      <c r="P522"/>
    </row>
    <row r="523" spans="2:16">
      <c r="B523" s="1"/>
      <c r="C523" s="1"/>
      <c r="D523"/>
      <c r="F523" s="1"/>
      <c r="K523" s="1"/>
      <c r="L523" s="1"/>
      <c r="O523"/>
      <c r="P523"/>
    </row>
    <row r="524" spans="2:16">
      <c r="B524" s="1"/>
      <c r="C524" s="1"/>
      <c r="D524"/>
      <c r="F524" s="1"/>
      <c r="K524" s="1"/>
      <c r="L524" s="1"/>
      <c r="O524"/>
      <c r="P524"/>
    </row>
    <row r="525" spans="2:16">
      <c r="B525" s="1"/>
      <c r="C525" s="1"/>
      <c r="D525"/>
      <c r="F525" s="1"/>
      <c r="K525" s="1"/>
      <c r="L525" s="1"/>
      <c r="O525"/>
      <c r="P525"/>
    </row>
    <row r="526" spans="2:16">
      <c r="B526" s="1"/>
      <c r="C526" s="1"/>
      <c r="D526"/>
      <c r="F526" s="1"/>
      <c r="K526" s="1"/>
      <c r="L526" s="1"/>
      <c r="O526"/>
      <c r="P526"/>
    </row>
    <row r="527" spans="2:16">
      <c r="B527" s="1"/>
      <c r="C527" s="1"/>
      <c r="D527"/>
      <c r="F527" s="1"/>
      <c r="K527" s="1"/>
      <c r="L527" s="1"/>
      <c r="O527"/>
      <c r="P527"/>
    </row>
    <row r="528" spans="2:16">
      <c r="B528" s="1"/>
      <c r="C528" s="1"/>
      <c r="D528"/>
      <c r="F528" s="1"/>
      <c r="K528" s="1"/>
      <c r="L528" s="1"/>
      <c r="M528" s="1"/>
      <c r="O528"/>
      <c r="P528"/>
    </row>
    <row r="529" spans="2:16">
      <c r="B529" s="1"/>
      <c r="C529" s="1"/>
      <c r="D529"/>
      <c r="F529" s="1"/>
      <c r="K529" s="1"/>
      <c r="L529" s="1"/>
      <c r="M529" s="1"/>
      <c r="O529"/>
      <c r="P529"/>
    </row>
    <row r="530" spans="2:16">
      <c r="B530" s="1"/>
      <c r="C530" s="1"/>
      <c r="D530"/>
      <c r="F530" s="1"/>
      <c r="K530" s="1"/>
      <c r="L530" s="1"/>
      <c r="M530" s="1"/>
      <c r="O530"/>
      <c r="P530"/>
    </row>
    <row r="531" spans="2:16">
      <c r="B531" s="1"/>
      <c r="C531" s="1"/>
      <c r="D531"/>
      <c r="F531" s="1"/>
      <c r="K531" s="1"/>
      <c r="L531" s="1"/>
      <c r="M531" s="1"/>
      <c r="O531"/>
      <c r="P531"/>
    </row>
    <row r="532" spans="2:16">
      <c r="B532" s="1"/>
      <c r="C532" s="1"/>
      <c r="D532"/>
      <c r="F532" s="1"/>
      <c r="K532" s="1"/>
      <c r="L532" s="1"/>
      <c r="M532" s="1"/>
      <c r="O532"/>
      <c r="P532"/>
    </row>
    <row r="533" spans="2:16">
      <c r="B533" s="1"/>
      <c r="C533" s="1"/>
      <c r="D533"/>
      <c r="F533" s="1"/>
      <c r="K533" s="1"/>
      <c r="L533" s="1"/>
      <c r="M533" s="1"/>
      <c r="O533"/>
      <c r="P533"/>
    </row>
    <row r="534" spans="2:16">
      <c r="B534" s="1"/>
      <c r="C534" s="1"/>
      <c r="D534"/>
      <c r="K534" s="1"/>
      <c r="L534" s="1"/>
      <c r="M534" s="1"/>
      <c r="O534"/>
      <c r="P534"/>
    </row>
    <row r="535" spans="2:16">
      <c r="B535" s="1"/>
      <c r="C535" s="1"/>
      <c r="D535"/>
      <c r="K535" s="1"/>
      <c r="L535" s="1"/>
      <c r="M535" s="1"/>
      <c r="O535"/>
      <c r="P535"/>
    </row>
    <row r="536" spans="2:16">
      <c r="B536" s="1"/>
      <c r="C536" s="1"/>
      <c r="D536"/>
      <c r="K536" s="1"/>
      <c r="L536" s="1"/>
      <c r="M536" s="1"/>
      <c r="O536"/>
      <c r="P536"/>
    </row>
    <row r="537" spans="2:16">
      <c r="B537" s="1"/>
      <c r="C537" s="1"/>
      <c r="D537"/>
      <c r="K537" s="1"/>
      <c r="L537" s="1"/>
      <c r="M537" s="1"/>
      <c r="O537"/>
      <c r="P537"/>
    </row>
    <row r="538" spans="2:16">
      <c r="B538" s="1"/>
      <c r="C538" s="1"/>
      <c r="D538"/>
      <c r="K538" s="1"/>
      <c r="L538" s="1"/>
      <c r="M538" s="1"/>
      <c r="O538"/>
      <c r="P538"/>
    </row>
    <row r="539" spans="2:16">
      <c r="B539" s="1"/>
      <c r="C539" s="1"/>
      <c r="D539"/>
      <c r="K539" s="1"/>
      <c r="L539" s="1"/>
      <c r="M539" s="1"/>
      <c r="O539"/>
      <c r="P539"/>
    </row>
    <row r="540" spans="2:16">
      <c r="B540" s="1"/>
      <c r="C540" s="1"/>
      <c r="D540"/>
      <c r="K540" s="1"/>
      <c r="L540" s="1"/>
      <c r="M540" s="1"/>
      <c r="O540"/>
      <c r="P540"/>
    </row>
    <row r="541" spans="2:16">
      <c r="B541" s="1"/>
      <c r="C541" s="1"/>
      <c r="D541"/>
      <c r="K541" s="1"/>
      <c r="L541" s="1"/>
      <c r="M541" s="1"/>
      <c r="O541"/>
      <c r="P541"/>
    </row>
    <row r="542" spans="2:16">
      <c r="B542" s="1"/>
      <c r="C542" s="1"/>
      <c r="D542"/>
      <c r="K542" s="1"/>
      <c r="L542" s="1"/>
      <c r="M542" s="1"/>
      <c r="O542"/>
      <c r="P542"/>
    </row>
    <row r="543" spans="2:16">
      <c r="B543" s="1"/>
      <c r="C543" s="1"/>
      <c r="D543"/>
      <c r="K543" s="1"/>
      <c r="L543" s="1"/>
      <c r="M543" s="1"/>
      <c r="O543"/>
      <c r="P543"/>
    </row>
    <row r="544" spans="2:16">
      <c r="B544" s="1"/>
      <c r="C544" s="1"/>
      <c r="D544"/>
      <c r="E544"/>
      <c r="K544" s="1"/>
      <c r="L544" s="1"/>
      <c r="M544" s="1"/>
      <c r="O544"/>
      <c r="P544"/>
    </row>
    <row r="545" spans="2:16">
      <c r="B545" s="1"/>
      <c r="C545" s="1"/>
      <c r="D545"/>
      <c r="E545"/>
      <c r="K545" s="1"/>
      <c r="L545" s="1"/>
      <c r="M545" s="1"/>
      <c r="O545"/>
      <c r="P545"/>
    </row>
    <row r="546" spans="2:16">
      <c r="B546" s="1"/>
      <c r="C546" s="1"/>
      <c r="D546"/>
      <c r="E546"/>
      <c r="K546" s="1"/>
      <c r="L546" s="1"/>
      <c r="M546" s="1"/>
      <c r="O546"/>
      <c r="P546"/>
    </row>
    <row r="547" spans="2:16">
      <c r="B547" s="1"/>
      <c r="C547" s="1"/>
      <c r="D547"/>
      <c r="E547"/>
      <c r="K547" s="1"/>
      <c r="L547" s="1"/>
      <c r="M547" s="1"/>
      <c r="O547"/>
      <c r="P547"/>
    </row>
    <row r="548" spans="2:16">
      <c r="B548" s="1"/>
      <c r="C548" s="1"/>
      <c r="D548"/>
      <c r="E548"/>
      <c r="K548" s="1"/>
      <c r="L548" s="1"/>
      <c r="M548" s="1"/>
      <c r="O548"/>
      <c r="P548"/>
    </row>
    <row r="549" spans="2:16">
      <c r="B549" s="1"/>
      <c r="C549" s="1"/>
      <c r="D549"/>
      <c r="E549"/>
      <c r="K549" s="1"/>
      <c r="L549" s="1"/>
      <c r="M549" s="1"/>
      <c r="O549"/>
      <c r="P549"/>
    </row>
    <row r="550" spans="2:16">
      <c r="B550" s="1"/>
      <c r="C550" s="1"/>
      <c r="D550"/>
      <c r="E550"/>
      <c r="K550" s="1"/>
      <c r="L550" s="1"/>
      <c r="M550" s="1"/>
      <c r="O550"/>
      <c r="P550"/>
    </row>
    <row r="551" spans="2:16">
      <c r="B551" s="1"/>
      <c r="C551" s="1"/>
      <c r="D551"/>
      <c r="E551"/>
      <c r="K551" s="1"/>
      <c r="L551" s="1"/>
      <c r="M551" s="1"/>
      <c r="O551"/>
      <c r="P551"/>
    </row>
    <row r="552" spans="2:16">
      <c r="B552" s="1"/>
      <c r="C552" s="1"/>
      <c r="D552"/>
      <c r="E552"/>
      <c r="K552" s="1"/>
      <c r="L552" s="1"/>
      <c r="M552" s="1"/>
      <c r="O552"/>
      <c r="P552"/>
    </row>
    <row r="553" spans="2:16">
      <c r="B553" s="1"/>
      <c r="C553" s="1"/>
      <c r="D553"/>
      <c r="E553"/>
      <c r="K553" s="1"/>
      <c r="L553" s="1"/>
      <c r="M553" s="1"/>
      <c r="O553"/>
      <c r="P553"/>
    </row>
    <row r="554" spans="2:16">
      <c r="B554" s="1"/>
      <c r="C554" s="1"/>
      <c r="D554"/>
      <c r="E554"/>
      <c r="K554" s="1"/>
      <c r="L554" s="1"/>
      <c r="M554" s="1"/>
      <c r="O554"/>
      <c r="P554"/>
    </row>
    <row r="555" spans="2:16">
      <c r="B555" s="1"/>
      <c r="C555" s="1"/>
      <c r="D555"/>
      <c r="E555"/>
      <c r="K555" s="1"/>
      <c r="L555" s="1"/>
      <c r="M555" s="1"/>
      <c r="O555"/>
      <c r="P555"/>
    </row>
    <row r="556" spans="2:16">
      <c r="B556" s="1"/>
      <c r="C556" s="1"/>
      <c r="D556"/>
      <c r="E556"/>
      <c r="K556" s="1"/>
      <c r="L556" s="1"/>
      <c r="M556" s="1"/>
      <c r="O556"/>
      <c r="P556"/>
    </row>
    <row r="557" spans="2:16">
      <c r="B557" s="1"/>
      <c r="C557" s="1"/>
      <c r="D557"/>
      <c r="E557"/>
      <c r="K557" s="1"/>
      <c r="L557" s="1"/>
      <c r="M557" s="1"/>
      <c r="O557"/>
      <c r="P557"/>
    </row>
    <row r="558" spans="2:16">
      <c r="B558" s="1"/>
      <c r="C558" s="1"/>
      <c r="D558"/>
      <c r="E558"/>
      <c r="K558" s="1"/>
      <c r="L558" s="1"/>
      <c r="M558" s="1"/>
      <c r="O558"/>
      <c r="P558"/>
    </row>
    <row r="559" spans="2:16">
      <c r="B559" s="1"/>
      <c r="C559" s="1"/>
      <c r="D559"/>
      <c r="E559"/>
      <c r="K559" s="1"/>
      <c r="L559" s="1"/>
      <c r="M559" s="1"/>
      <c r="O559"/>
      <c r="P559"/>
    </row>
    <row r="560" spans="2:16">
      <c r="B560" s="1"/>
      <c r="C560" s="1"/>
      <c r="D560"/>
      <c r="E560"/>
      <c r="K560" s="1"/>
      <c r="L560" s="1"/>
      <c r="M560" s="1"/>
      <c r="O560"/>
      <c r="P560"/>
    </row>
    <row r="561" spans="2:16">
      <c r="B561" s="1"/>
      <c r="C561" s="1"/>
      <c r="D561"/>
      <c r="E561"/>
      <c r="K561" s="1"/>
      <c r="L561" s="1"/>
      <c r="M561" s="1"/>
      <c r="O561"/>
      <c r="P561"/>
    </row>
    <row r="562" spans="2:16">
      <c r="B562" s="1"/>
      <c r="C562" s="1"/>
      <c r="D562"/>
      <c r="E562"/>
      <c r="K562" s="1"/>
      <c r="L562" s="1"/>
      <c r="M562" s="1"/>
      <c r="O562"/>
      <c r="P562"/>
    </row>
    <row r="563" spans="2:16">
      <c r="B563" s="1"/>
      <c r="C563" s="1"/>
      <c r="D563"/>
      <c r="E563"/>
      <c r="K563" s="1"/>
      <c r="L563" s="1"/>
      <c r="M563" s="1"/>
      <c r="O563"/>
      <c r="P563"/>
    </row>
    <row r="564" spans="2:16">
      <c r="B564" s="1"/>
      <c r="C564" s="1"/>
      <c r="D564"/>
      <c r="E564"/>
      <c r="K564" s="1"/>
      <c r="L564" s="1"/>
      <c r="M564" s="1"/>
      <c r="O564"/>
      <c r="P564"/>
    </row>
    <row r="565" spans="2:16">
      <c r="B565" s="1"/>
      <c r="C565" s="1"/>
      <c r="D565"/>
      <c r="E565"/>
      <c r="K565" s="1"/>
      <c r="L565" s="1"/>
      <c r="M565" s="1"/>
      <c r="O565"/>
      <c r="P565"/>
    </row>
    <row r="566" spans="2:16">
      <c r="B566" s="1"/>
      <c r="C566" s="1"/>
      <c r="D566"/>
      <c r="E566"/>
      <c r="K566" s="1"/>
      <c r="L566" s="1"/>
      <c r="M566" s="1"/>
      <c r="O566"/>
      <c r="P566"/>
    </row>
    <row r="567" spans="2:16">
      <c r="B567" s="1"/>
      <c r="C567" s="1"/>
      <c r="D567"/>
      <c r="E567"/>
      <c r="K567" s="1"/>
      <c r="L567" s="1"/>
      <c r="M567" s="1"/>
      <c r="O567"/>
      <c r="P567"/>
    </row>
    <row r="568" spans="2:16">
      <c r="B568" s="1"/>
      <c r="C568" s="1"/>
      <c r="D568"/>
      <c r="E568"/>
      <c r="L568" s="4"/>
      <c r="M568" s="1"/>
      <c r="O568"/>
      <c r="P568"/>
    </row>
    <row r="569" spans="2:16">
      <c r="B569" s="1"/>
      <c r="C569" s="1"/>
      <c r="D569"/>
      <c r="E569"/>
      <c r="L569" s="4"/>
      <c r="M569" s="1"/>
      <c r="O569"/>
      <c r="P569"/>
    </row>
    <row r="570" spans="2:16">
      <c r="B570" s="1"/>
      <c r="C570" s="1"/>
      <c r="D570"/>
      <c r="E570"/>
      <c r="L570" s="4"/>
      <c r="M570" s="1"/>
      <c r="O570"/>
      <c r="P570"/>
    </row>
    <row r="571" spans="2:16">
      <c r="B571" s="1"/>
      <c r="C571" s="1"/>
      <c r="D571"/>
      <c r="E571"/>
      <c r="L571" s="4"/>
      <c r="M571" s="1"/>
      <c r="O571"/>
      <c r="P571"/>
    </row>
    <row r="572" spans="2:16">
      <c r="B572" s="1"/>
      <c r="C572" s="1"/>
      <c r="D572"/>
      <c r="E572"/>
      <c r="L572" s="4"/>
      <c r="M572" s="1"/>
      <c r="O572"/>
      <c r="P572"/>
    </row>
    <row r="573" spans="2:16">
      <c r="B573" s="1"/>
      <c r="C573" s="1"/>
      <c r="D573"/>
      <c r="E573"/>
      <c r="L573" s="4"/>
      <c r="M573" s="1"/>
      <c r="O573"/>
      <c r="P573"/>
    </row>
    <row r="574" spans="2:16">
      <c r="B574" s="1"/>
      <c r="C574" s="1"/>
      <c r="D574"/>
      <c r="E574"/>
      <c r="L574" s="4"/>
      <c r="M574" s="1"/>
      <c r="O574"/>
      <c r="P574"/>
    </row>
    <row r="575" spans="2:16">
      <c r="B575" s="1"/>
      <c r="C575" s="1"/>
      <c r="D575"/>
      <c r="E575"/>
      <c r="L575" s="4"/>
      <c r="M575" s="1"/>
      <c r="O575"/>
      <c r="P575"/>
    </row>
    <row r="576" spans="2:16">
      <c r="B576" s="1"/>
      <c r="C576" s="1"/>
      <c r="D576"/>
      <c r="E576"/>
      <c r="L576" s="4"/>
      <c r="M576" s="1"/>
      <c r="O576"/>
      <c r="P576"/>
    </row>
    <row r="577" spans="2:16">
      <c r="B577" s="1"/>
      <c r="C577" s="1"/>
      <c r="D577"/>
      <c r="E577"/>
      <c r="L577" s="4"/>
      <c r="M577" s="1"/>
      <c r="O577"/>
      <c r="P577"/>
    </row>
    <row r="578" spans="2:16">
      <c r="B578" s="1"/>
      <c r="C578" s="1"/>
      <c r="D578"/>
      <c r="E578"/>
      <c r="L578" s="4"/>
      <c r="M578" s="1"/>
      <c r="O578"/>
      <c r="P578"/>
    </row>
    <row r="579" spans="2:16">
      <c r="B579" s="1"/>
      <c r="C579" s="1"/>
      <c r="D579"/>
      <c r="E579"/>
      <c r="L579" s="4"/>
      <c r="M579" s="1"/>
      <c r="O579"/>
      <c r="P579"/>
    </row>
    <row r="580" spans="2:16">
      <c r="B580" s="1"/>
      <c r="C580" s="1"/>
      <c r="D580"/>
      <c r="E580"/>
      <c r="L580" s="4"/>
      <c r="M580" s="1"/>
      <c r="O580"/>
      <c r="P580"/>
    </row>
    <row r="581" spans="2:16">
      <c r="B581" s="1"/>
      <c r="C581" s="1"/>
      <c r="D581"/>
      <c r="E581"/>
      <c r="L581" s="4"/>
      <c r="M581" s="1"/>
      <c r="O581"/>
      <c r="P581"/>
    </row>
    <row r="582" spans="2:16">
      <c r="B582" s="1"/>
      <c r="C582" s="1"/>
      <c r="D582"/>
      <c r="E582"/>
      <c r="L582" s="4"/>
      <c r="M582" s="1"/>
      <c r="O582"/>
      <c r="P582"/>
    </row>
    <row r="583" spans="2:16">
      <c r="B583" s="1"/>
      <c r="C583" s="1"/>
      <c r="D583"/>
      <c r="E583"/>
      <c r="L583" s="4"/>
      <c r="M583" s="1"/>
      <c r="O583"/>
      <c r="P583"/>
    </row>
    <row r="584" spans="2:16">
      <c r="B584" s="1"/>
      <c r="C584" s="1"/>
      <c r="D584"/>
      <c r="E584"/>
      <c r="L584" s="4"/>
      <c r="M584" s="1"/>
      <c r="O584"/>
      <c r="P584"/>
    </row>
    <row r="585" spans="2:16">
      <c r="B585" s="1"/>
      <c r="C585" s="1"/>
      <c r="D585"/>
      <c r="E585"/>
      <c r="L585" s="4"/>
      <c r="M585" s="1"/>
      <c r="O585"/>
      <c r="P585"/>
    </row>
    <row r="586" spans="2:16">
      <c r="B586" s="1"/>
      <c r="C586" s="1"/>
      <c r="D586"/>
      <c r="E586"/>
      <c r="L586" s="4"/>
      <c r="M586" s="1"/>
      <c r="O586"/>
      <c r="P586"/>
    </row>
    <row r="587" spans="2:16">
      <c r="B587" s="1"/>
      <c r="C587" s="1"/>
      <c r="D587"/>
      <c r="E587"/>
      <c r="L587" s="4"/>
      <c r="M587" s="1"/>
      <c r="O587"/>
      <c r="P587"/>
    </row>
    <row r="588" spans="2:16">
      <c r="B588" s="1"/>
      <c r="C588" s="1"/>
      <c r="D588"/>
      <c r="E588"/>
      <c r="L588" s="4"/>
      <c r="M588" s="1"/>
      <c r="O588"/>
      <c r="P588"/>
    </row>
    <row r="589" spans="2:16">
      <c r="B589" s="1"/>
      <c r="C589" s="1"/>
      <c r="D589"/>
      <c r="E589"/>
      <c r="L589" s="4"/>
      <c r="M589" s="1"/>
      <c r="O589"/>
      <c r="P589"/>
    </row>
    <row r="590" spans="2:16">
      <c r="B590" s="1"/>
      <c r="C590" s="1"/>
      <c r="D590"/>
      <c r="E590"/>
      <c r="L590" s="4"/>
      <c r="M590" s="1"/>
      <c r="O590"/>
      <c r="P590"/>
    </row>
    <row r="591" spans="2:16">
      <c r="B591" s="1"/>
      <c r="C591" s="1"/>
      <c r="D591"/>
      <c r="E591"/>
      <c r="L591" s="4"/>
      <c r="M591" s="1"/>
      <c r="O591"/>
      <c r="P591"/>
    </row>
    <row r="592" spans="2:16">
      <c r="B592" s="1"/>
      <c r="C592" s="1"/>
      <c r="D592"/>
      <c r="E592"/>
      <c r="L592" s="4"/>
      <c r="M592" s="1"/>
      <c r="O592"/>
      <c r="P592"/>
    </row>
    <row r="593" spans="2:16">
      <c r="B593" s="1"/>
      <c r="C593" s="1"/>
      <c r="D593"/>
      <c r="E593"/>
      <c r="L593" s="4"/>
      <c r="M593" s="1"/>
      <c r="O593"/>
      <c r="P593"/>
    </row>
    <row r="594" spans="2:16">
      <c r="B594" s="1"/>
      <c r="C594" s="1"/>
      <c r="D594"/>
      <c r="L594" s="4"/>
      <c r="M594" s="1"/>
      <c r="O594"/>
      <c r="P594"/>
    </row>
    <row r="595" spans="2:16">
      <c r="B595" s="1"/>
      <c r="C595" s="1"/>
      <c r="D595"/>
      <c r="L595" s="4"/>
      <c r="M595" s="1"/>
      <c r="O595"/>
      <c r="P595"/>
    </row>
    <row r="596" spans="2:16">
      <c r="B596" s="1"/>
      <c r="C596" s="1"/>
      <c r="D596"/>
      <c r="L596" s="4"/>
      <c r="M596" s="1"/>
      <c r="O596"/>
      <c r="P596"/>
    </row>
    <row r="597" spans="2:16">
      <c r="B597" s="1"/>
      <c r="C597" s="1"/>
      <c r="D597"/>
      <c r="L597" s="4"/>
      <c r="M597" s="1"/>
      <c r="O597"/>
      <c r="P597"/>
    </row>
    <row r="598" spans="2:16">
      <c r="B598" s="1"/>
      <c r="C598" s="1"/>
      <c r="D598"/>
      <c r="L598" s="4"/>
      <c r="M598" s="1"/>
      <c r="O598"/>
      <c r="P598"/>
    </row>
    <row r="599" spans="2:16">
      <c r="B599" s="1"/>
      <c r="C599" s="1"/>
      <c r="D599"/>
      <c r="L599" s="4"/>
      <c r="M599" s="1"/>
      <c r="O599"/>
      <c r="P599"/>
    </row>
    <row r="600" spans="2:16">
      <c r="B600" s="1"/>
      <c r="C600" s="1"/>
      <c r="D600"/>
      <c r="L600" s="4"/>
      <c r="M600" s="1"/>
      <c r="O600"/>
      <c r="P600"/>
    </row>
    <row r="601" spans="2:16">
      <c r="B601" s="1"/>
      <c r="C601" s="1"/>
      <c r="D601"/>
      <c r="L601" s="4"/>
      <c r="M601" s="1"/>
      <c r="O601"/>
      <c r="P601"/>
    </row>
    <row r="602" spans="2:16">
      <c r="B602" s="1"/>
      <c r="C602" s="1"/>
      <c r="D602"/>
      <c r="L602" s="4"/>
      <c r="M602" s="1"/>
      <c r="O602"/>
      <c r="P602"/>
    </row>
    <row r="603" spans="2:16">
      <c r="B603" s="1"/>
      <c r="C603" s="1"/>
      <c r="D603"/>
      <c r="L603" s="4"/>
      <c r="M603" s="1"/>
      <c r="O603"/>
      <c r="P603"/>
    </row>
    <row r="604" spans="2:16">
      <c r="B604" s="1"/>
      <c r="C604" s="1"/>
      <c r="D604"/>
      <c r="L604" s="4"/>
      <c r="M604" s="1"/>
      <c r="O604"/>
      <c r="P604"/>
    </row>
    <row r="605" spans="2:16">
      <c r="B605" s="1"/>
      <c r="C605" s="1"/>
      <c r="D605"/>
      <c r="L605" s="4"/>
      <c r="M605" s="1"/>
      <c r="O605"/>
      <c r="P605"/>
    </row>
    <row r="606" spans="2:16">
      <c r="B606" s="1"/>
      <c r="C606" s="1"/>
      <c r="D606"/>
      <c r="L606" s="4"/>
      <c r="M606" s="1"/>
      <c r="O606"/>
      <c r="P606"/>
    </row>
    <row r="607" spans="2:16">
      <c r="B607" s="1"/>
      <c r="C607" s="1"/>
      <c r="D607"/>
      <c r="L607" s="4"/>
      <c r="M607" s="1"/>
      <c r="O607"/>
      <c r="P607"/>
    </row>
    <row r="608" spans="2:16">
      <c r="B608" s="1"/>
      <c r="C608" s="1"/>
      <c r="D608"/>
      <c r="L608" s="4"/>
      <c r="M608" s="1"/>
      <c r="O608"/>
      <c r="P608"/>
    </row>
  </sheetData>
  <autoFilter ref="W1:X372" xr:uid="{5214B2AB-E5F9-4DC1-9934-A01570DEC4AD}">
    <filterColumn colId="0" showButton="0"/>
  </autoFilter>
  <mergeCells count="7">
    <mergeCell ref="W1:X1"/>
    <mergeCell ref="N443:O443"/>
    <mergeCell ref="E431:F431"/>
    <mergeCell ref="N431:O431"/>
    <mergeCell ref="N1:O1"/>
    <mergeCell ref="Q1:R1"/>
    <mergeCell ref="T1:U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Fig. s1</vt:lpstr>
      <vt:lpstr>Fig. s2</vt:lpstr>
      <vt:lpstr>Fig. s3</vt:lpstr>
      <vt:lpstr>Fig. s4</vt:lpstr>
      <vt:lpstr>Fig. s5</vt:lpstr>
      <vt:lpstr>Fig. s6</vt:lpstr>
      <vt:lpstr>Fig. s7</vt:lpstr>
      <vt:lpstr>Fig. s8</vt:lpstr>
      <vt:lpstr>Fig. s9</vt:lpstr>
      <vt:lpstr>Fig.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 Glasser</dc:creator>
  <cp:lastModifiedBy>Leslie Glasser</cp:lastModifiedBy>
  <dcterms:created xsi:type="dcterms:W3CDTF">2023-12-17T07:41:08Z</dcterms:created>
  <dcterms:modified xsi:type="dcterms:W3CDTF">2024-01-29T02:44:22Z</dcterms:modified>
</cp:coreProperties>
</file>