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nuskripte\msgn1\first submission BMC\"/>
    </mc:Choice>
  </mc:AlternateContent>
  <xr:revisionPtr revIDLastSave="0" documentId="13_ncr:1_{AFF00574-1E93-4BA4-9F76-E50F3C27F4CA}" xr6:coauthVersionLast="47" xr6:coauthVersionMax="47" xr10:uidLastSave="{00000000-0000-0000-0000-000000000000}"/>
  <bookViews>
    <workbookView xWindow="-120" yWindow="-120" windowWidth="29040" windowHeight="15840" xr2:uid="{1AA16067-D4D6-4330-8521-27BA6D23AD9F}"/>
  </bookViews>
  <sheets>
    <sheet name="Fig. 3 and S3" sheetId="4" r:id="rId1"/>
    <sheet name="Fig. 4D" sheetId="1" r:id="rId2"/>
    <sheet name="Fig. 4E and F" sheetId="2" r:id="rId3"/>
    <sheet name="Fig. S5 and S6" sheetId="3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3" l="1"/>
  <c r="E21" i="3"/>
  <c r="F22" i="3"/>
  <c r="E22" i="3"/>
  <c r="J21" i="3"/>
  <c r="I21" i="3"/>
  <c r="G20" i="3"/>
  <c r="AE37" i="4"/>
  <c r="AD37" i="4"/>
  <c r="AC37" i="4"/>
  <c r="AB37" i="4"/>
  <c r="AA37" i="4"/>
  <c r="Z37" i="4"/>
  <c r="Y37" i="4"/>
  <c r="X37" i="4"/>
  <c r="W37" i="4"/>
  <c r="V37" i="4"/>
  <c r="U37" i="4"/>
  <c r="T37" i="4"/>
  <c r="S37" i="4"/>
  <c r="R37" i="4"/>
  <c r="Q37" i="4"/>
  <c r="P37" i="4"/>
  <c r="O37" i="4"/>
  <c r="N37" i="4"/>
  <c r="M37" i="4"/>
  <c r="L37" i="4"/>
  <c r="K37" i="4"/>
  <c r="J37" i="4"/>
  <c r="I37" i="4"/>
  <c r="H37" i="4"/>
  <c r="G37" i="4"/>
  <c r="F37" i="4"/>
  <c r="E37" i="4"/>
  <c r="D37" i="4"/>
  <c r="C37" i="4"/>
  <c r="B37" i="4"/>
  <c r="AE36" i="4"/>
  <c r="AD36" i="4"/>
  <c r="AC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B36" i="4"/>
  <c r="AE35" i="4"/>
  <c r="AD35" i="4"/>
  <c r="AC35" i="4"/>
  <c r="AB35" i="4"/>
  <c r="AA35" i="4"/>
  <c r="Z35" i="4"/>
  <c r="Y35" i="4"/>
  <c r="X35" i="4"/>
  <c r="W35" i="4"/>
  <c r="V35" i="4"/>
  <c r="U35" i="4"/>
  <c r="T35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C35" i="4"/>
  <c r="B35" i="4"/>
  <c r="J40" i="3" l="1"/>
  <c r="I40" i="3"/>
  <c r="F41" i="3"/>
  <c r="E41" i="3"/>
  <c r="F40" i="3"/>
  <c r="E40" i="3"/>
  <c r="J27" i="2"/>
  <c r="I29" i="2"/>
  <c r="J29" i="2" s="1"/>
  <c r="I28" i="2"/>
  <c r="I27" i="2"/>
  <c r="H28" i="2"/>
  <c r="J28" i="2" s="1"/>
  <c r="H27" i="2"/>
  <c r="H29" i="2"/>
  <c r="F28" i="2"/>
  <c r="C64" i="1"/>
  <c r="B64" i="1"/>
  <c r="A64" i="1"/>
  <c r="B63" i="1"/>
  <c r="C63" i="1"/>
  <c r="A63" i="1"/>
  <c r="E30" i="2"/>
  <c r="F30" i="2" s="1"/>
  <c r="D30" i="2"/>
  <c r="E29" i="2"/>
  <c r="D29" i="2"/>
  <c r="F29" i="2" s="1"/>
  <c r="E28" i="2"/>
  <c r="D28" i="2"/>
  <c r="E27" i="2"/>
  <c r="F27" i="2" s="1"/>
  <c r="D27" i="2"/>
  <c r="K40" i="3" l="1"/>
  <c r="K21" i="3"/>
  <c r="G40" i="3"/>
  <c r="G41" i="3"/>
  <c r="G21" i="3"/>
  <c r="G22" i="3"/>
</calcChain>
</file>

<file path=xl/sharedStrings.xml><?xml version="1.0" encoding="utf-8"?>
<sst xmlns="http://schemas.openxmlformats.org/spreadsheetml/2006/main" count="299" uniqueCount="115">
  <si>
    <t>WT (uninjected)</t>
  </si>
  <si>
    <r>
      <rPr>
        <b/>
        <i/>
        <sz val="10"/>
        <rFont val="Arial"/>
        <family val="2"/>
      </rPr>
      <t>msgn1</t>
    </r>
    <r>
      <rPr>
        <b/>
        <sz val="10"/>
        <rFont val="Arial"/>
        <family val="2"/>
      </rPr>
      <t xml:space="preserve"> (WT)</t>
    </r>
  </si>
  <si>
    <r>
      <rPr>
        <b/>
        <i/>
        <sz val="10"/>
        <rFont val="Arial"/>
        <family val="2"/>
      </rPr>
      <t xml:space="preserve">msgn1 </t>
    </r>
    <r>
      <rPr>
        <b/>
        <sz val="10"/>
        <rFont val="Arial"/>
        <family val="2"/>
      </rPr>
      <t>(p.R71L)</t>
    </r>
  </si>
  <si>
    <t>Fish strain</t>
  </si>
  <si>
    <t>msgn1:mCherry-2A-msgn1</t>
  </si>
  <si>
    <t>AB/AB</t>
  </si>
  <si>
    <t>Injection stage</t>
  </si>
  <si>
    <t>one cell stage</t>
  </si>
  <si>
    <t>28.5°C</t>
  </si>
  <si>
    <t>6a</t>
  </si>
  <si>
    <t>6b</t>
  </si>
  <si>
    <t>7a</t>
  </si>
  <si>
    <t>7b</t>
  </si>
  <si>
    <t>tp1:VenusPEST</t>
  </si>
  <si>
    <t>25°C</t>
  </si>
  <si>
    <t>8a</t>
  </si>
  <si>
    <t>8b</t>
  </si>
  <si>
    <t>9a</t>
  </si>
  <si>
    <t>9b</t>
  </si>
  <si>
    <t>2 cell stage</t>
  </si>
  <si>
    <t>na</t>
  </si>
  <si>
    <t>10a</t>
  </si>
  <si>
    <t>10b</t>
  </si>
  <si>
    <t>10c</t>
  </si>
  <si>
    <t>10d</t>
  </si>
  <si>
    <t>Experiment nr.</t>
  </si>
  <si>
    <t>Plasmid concentration:</t>
  </si>
  <si>
    <t>Injected plasmid:</t>
  </si>
  <si>
    <t>4 to 8 cell stage</t>
  </si>
  <si>
    <t>25 ng/µl</t>
  </si>
  <si>
    <t>Injected embryos [n]</t>
  </si>
  <si>
    <t>mCherry positive [n]</t>
  </si>
  <si>
    <t>Severe phenotype [n]</t>
  </si>
  <si>
    <t>Severe phenotype:</t>
  </si>
  <si>
    <t>Summary</t>
  </si>
  <si>
    <t>observed embryos [n]</t>
  </si>
  <si>
    <t>Uninjected controls[n]</t>
  </si>
  <si>
    <t>Incubation temperature</t>
  </si>
  <si>
    <t>Severe phenotype [%]</t>
  </si>
  <si>
    <t>Severe phenotype cont [n]</t>
  </si>
  <si>
    <t>Severe phenotype cont [%]</t>
  </si>
  <si>
    <t>mCherry positive cont [n]</t>
  </si>
  <si>
    <r>
      <t xml:space="preserve">Quantification of </t>
    </r>
    <r>
      <rPr>
        <b/>
        <i/>
        <sz val="11"/>
        <color rgb="FF000000"/>
        <rFont val="Calibri"/>
        <family val="2"/>
        <scheme val="minor"/>
      </rPr>
      <t>tbxa</t>
    </r>
    <r>
      <rPr>
        <b/>
        <sz val="11"/>
        <color rgb="FF000000"/>
        <rFont val="Calibri"/>
        <family val="2"/>
        <scheme val="minor"/>
      </rPr>
      <t xml:space="preserve"> ISH signal in posterior PSM cells </t>
    </r>
  </si>
  <si>
    <t>Strong deformation of  tail development and/or pectoral fin buds missing in embryos between 18 and 48 hpf</t>
  </si>
  <si>
    <t>mean signal value</t>
  </si>
  <si>
    <t>Injection volume:</t>
  </si>
  <si>
    <t>Construct</t>
  </si>
  <si>
    <t>12,5 ng/µl</t>
  </si>
  <si>
    <t>CMV:MSGN1-tagged (WT)</t>
  </si>
  <si>
    <t>CMV:MSGN1-tagged (p.R125L)</t>
  </si>
  <si>
    <t xml:space="preserve">Injection control: </t>
  </si>
  <si>
    <t>injection contr. / Dextan positve [n]</t>
  </si>
  <si>
    <t>Phenotype [n]</t>
  </si>
  <si>
    <t>Phenotype cont [n]</t>
  </si>
  <si>
    <t>Phenotype:</t>
  </si>
  <si>
    <t>11a</t>
  </si>
  <si>
    <t>11b</t>
  </si>
  <si>
    <t>11c</t>
  </si>
  <si>
    <t>11d</t>
  </si>
  <si>
    <t>12a</t>
  </si>
  <si>
    <t>12b</t>
  </si>
  <si>
    <r>
      <t xml:space="preserve">Number of injected embryos for mosaic transient-transgenic overexpression of zebrafish </t>
    </r>
    <r>
      <rPr>
        <b/>
        <i/>
        <sz val="11"/>
        <color theme="1"/>
        <rFont val="Calibri"/>
        <family val="2"/>
        <scheme val="minor"/>
      </rPr>
      <t>msgn1</t>
    </r>
    <r>
      <rPr>
        <b/>
        <sz val="11"/>
        <color theme="1"/>
        <rFont val="Calibri"/>
        <family val="2"/>
        <scheme val="minor"/>
      </rPr>
      <t xml:space="preserve"> (p.R71L) and human </t>
    </r>
    <r>
      <rPr>
        <b/>
        <i/>
        <sz val="11"/>
        <color theme="1"/>
        <rFont val="Calibri"/>
        <family val="2"/>
        <scheme val="minor"/>
      </rPr>
      <t xml:space="preserve">MSGN1 </t>
    </r>
    <r>
      <rPr>
        <b/>
        <sz val="11"/>
        <color theme="1"/>
        <rFont val="Calibri"/>
        <family val="2"/>
        <scheme val="minor"/>
      </rPr>
      <t>(p.R125L)</t>
    </r>
  </si>
  <si>
    <t>13a</t>
  </si>
  <si>
    <t>13b</t>
  </si>
  <si>
    <t>13c</t>
  </si>
  <si>
    <t>13d</t>
  </si>
  <si>
    <t>14a</t>
  </si>
  <si>
    <t>14b</t>
  </si>
  <si>
    <t>msgn1:mCherry-2A-zf msgn1 (p.R71L)</t>
  </si>
  <si>
    <t xml:space="preserve">msgn1:mCherry-2A-hu MSGN1 (p.R125L) </t>
  </si>
  <si>
    <t>WT huMSGN1 1.0, Zytoplasma</t>
  </si>
  <si>
    <t>WT huMSGN1 1,0, Kern</t>
  </si>
  <si>
    <t>background, WT huMSGN1 1,0</t>
  </si>
  <si>
    <t>Mut huMSGN1 1,0, Zytoplasma</t>
  </si>
  <si>
    <t>Mut huMSGN1 1,0, Kern</t>
  </si>
  <si>
    <t>background, Mut huMSGN1 1,0</t>
  </si>
  <si>
    <t>MW</t>
  </si>
  <si>
    <t>n</t>
  </si>
  <si>
    <t>MW diff</t>
  </si>
  <si>
    <t>huMSGN1 (WT); 0.5 µg; cytoplasma</t>
  </si>
  <si>
    <t>huMSGN1 (WT); 0.5 µg; nucleus</t>
  </si>
  <si>
    <t>huMSGN1 (WT); 0.5 µg; background</t>
  </si>
  <si>
    <t>huMSGN1 (p.Arg125Leu); 0.5 µg; cytoplpasma</t>
  </si>
  <si>
    <t>huMSGN1 (p.Arg125Leu); 0.5 µg; nucleus</t>
  </si>
  <si>
    <t>huMSGN1 (p.Arg125Leu); 0.5 µg; background</t>
  </si>
  <si>
    <t>huMSGN1 (WT); 1.0 µg; cytoplasma</t>
  </si>
  <si>
    <t>huMSGN1 (WT); 1.0 µg; nucleus</t>
  </si>
  <si>
    <t>huMSGN1 (WT); 1.0 µg; background</t>
  </si>
  <si>
    <t>huMSGN1 (p.Arg125Leu); 1.0 µg; cytoplpasma</t>
  </si>
  <si>
    <t>huMSGN1 (p.Arg125Leu); 1.0 µg; nucleus</t>
  </si>
  <si>
    <t>huMSGN1 (p.Arg125Leu); 1.0 µg; background</t>
  </si>
  <si>
    <t>w/o 1st cont.; cytoplasma</t>
  </si>
  <si>
    <t>w/o 1st cont.; nucleus</t>
  </si>
  <si>
    <t>w/o 1st cont.; background</t>
  </si>
  <si>
    <t>MSGN1</t>
  </si>
  <si>
    <t>DAPI</t>
  </si>
  <si>
    <t>exp.</t>
  </si>
  <si>
    <t>region #1</t>
  </si>
  <si>
    <t>region #3</t>
  </si>
  <si>
    <t>region #2</t>
  </si>
  <si>
    <t xml:space="preserve">Quantification of intracellular MSGN1-tag IF signal in HEK 293 cells </t>
  </si>
  <si>
    <t>Strong deformation of  tail development and in embryos between 16 and 48 hpf</t>
  </si>
  <si>
    <r>
      <t xml:space="preserve">Number of injected embryos for mosaic transient-transgenic overexpression of zebrafish wildtype </t>
    </r>
    <r>
      <rPr>
        <b/>
        <i/>
        <sz val="11"/>
        <color theme="1"/>
        <rFont val="Calibri"/>
        <family val="2"/>
        <scheme val="minor"/>
      </rPr>
      <t>msgn1</t>
    </r>
    <r>
      <rPr>
        <b/>
        <sz val="11"/>
        <color theme="1"/>
        <rFont val="Calibri"/>
        <family val="2"/>
        <scheme val="minor"/>
      </rPr>
      <t xml:space="preserve"> </t>
    </r>
  </si>
  <si>
    <t>Number of injected embryos for mosaic transient-transgenic overexpression of human CMV:MSGN1 plasmids</t>
  </si>
  <si>
    <t>CMV:MSGN1-tagged (WT) or CMV:MSGN1-tagged p.(R125L)</t>
  </si>
  <si>
    <t>Deformation of  tail development in embryos at 18 hpf</t>
  </si>
  <si>
    <t xml:space="preserve">FITC-Dextan (WT) or Rhodamine-Dextran p.(R125L)  </t>
  </si>
  <si>
    <t>1.7 to 4.2 nl</t>
  </si>
  <si>
    <t>4.2 nl</t>
  </si>
  <si>
    <t>15a</t>
  </si>
  <si>
    <t>15b</t>
  </si>
  <si>
    <t>15c</t>
  </si>
  <si>
    <t>msgn1:mCherry-2A-msgn1 (WT)</t>
  </si>
  <si>
    <t>tp1:VenusPEST and AB/AB</t>
  </si>
  <si>
    <t xml:space="preserve">msgn1:mCherry-2A-msgn1 p.(WT), Zebrafish; or msgn1:mCherry-2A-msgn1 p.(R71L), Zebrafish; or msgn1:mCherry-2A-MSGN1 p.(R125L), Human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</si>
</sst>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i/>
      <sz val="10"/>
      <name val="Arial"/>
      <family val="2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8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38">
    <xf numFmtId="0" fontId="0" fillId="0" borderId="0" xfId="0"/>
    <xf numFmtId="0" fontId="0" fillId="0" borderId="0" xfId="0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9" borderId="1" xfId="0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12" borderId="1" xfId="0" applyFill="1" applyBorder="1"/>
    <xf numFmtId="0" fontId="0" fillId="12" borderId="2" xfId="0" applyFill="1" applyBorder="1"/>
    <xf numFmtId="2" fontId="0" fillId="0" borderId="1" xfId="0" applyNumberFormat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/>
    </xf>
    <xf numFmtId="0" fontId="0" fillId="12" borderId="6" xfId="0" applyFill="1" applyBorder="1"/>
    <xf numFmtId="0" fontId="0" fillId="12" borderId="8" xfId="0" applyFill="1" applyBorder="1"/>
    <xf numFmtId="1" fontId="0" fillId="0" borderId="10" xfId="0" applyNumberFormat="1" applyBorder="1" applyAlignment="1">
      <alignment horizontal="center" vertical="center"/>
    </xf>
    <xf numFmtId="0" fontId="0" fillId="6" borderId="12" xfId="0" applyFill="1" applyBorder="1" applyAlignment="1">
      <alignment horizontal="center"/>
    </xf>
    <xf numFmtId="0" fontId="0" fillId="9" borderId="12" xfId="0" applyFill="1" applyBorder="1" applyAlignment="1">
      <alignment horizontal="center"/>
    </xf>
    <xf numFmtId="0" fontId="0" fillId="0" borderId="12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0" fillId="13" borderId="7" xfId="0" applyFill="1" applyBorder="1"/>
    <xf numFmtId="0" fontId="0" fillId="13" borderId="0" xfId="0" applyFill="1"/>
    <xf numFmtId="0" fontId="0" fillId="13" borderId="13" xfId="0" applyFill="1" applyBorder="1"/>
    <xf numFmtId="0" fontId="0" fillId="0" borderId="15" xfId="0" applyBorder="1"/>
    <xf numFmtId="0" fontId="0" fillId="11" borderId="2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10" borderId="1" xfId="0" applyFill="1" applyBorder="1"/>
    <xf numFmtId="0" fontId="0" fillId="4" borderId="1" xfId="0" applyFill="1" applyBorder="1"/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12" borderId="0" xfId="0" applyFill="1"/>
    <xf numFmtId="0" fontId="0" fillId="10" borderId="19" xfId="0" applyFill="1" applyBorder="1" applyAlignment="1">
      <alignment horizontal="center"/>
    </xf>
    <xf numFmtId="0" fontId="0" fillId="14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5" borderId="3" xfId="0" applyFill="1" applyBorder="1" applyAlignment="1">
      <alignment vertical="center"/>
    </xf>
    <xf numFmtId="0" fontId="0" fillId="15" borderId="0" xfId="0" applyFill="1" applyAlignment="1">
      <alignment horizontal="center" vertical="center"/>
    </xf>
    <xf numFmtId="0" fontId="0" fillId="15" borderId="0" xfId="0" applyFill="1" applyAlignment="1">
      <alignment horizontal="center"/>
    </xf>
    <xf numFmtId="0" fontId="0" fillId="15" borderId="0" xfId="0" applyFill="1"/>
    <xf numFmtId="0" fontId="0" fillId="0" borderId="2" xfId="0" applyBorder="1" applyAlignment="1">
      <alignment horizontal="center"/>
    </xf>
    <xf numFmtId="0" fontId="0" fillId="0" borderId="24" xfId="0" applyBorder="1"/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1" fontId="0" fillId="0" borderId="24" xfId="0" applyNumberFormat="1" applyBorder="1" applyAlignment="1">
      <alignment horizontal="center"/>
    </xf>
    <xf numFmtId="1" fontId="0" fillId="0" borderId="21" xfId="0" applyNumberFormat="1" applyBorder="1" applyAlignment="1">
      <alignment horizontal="center"/>
    </xf>
    <xf numFmtId="1" fontId="0" fillId="0" borderId="18" xfId="0" applyNumberFormat="1" applyBorder="1" applyAlignment="1">
      <alignment horizontal="center"/>
    </xf>
    <xf numFmtId="1" fontId="0" fillId="0" borderId="22" xfId="0" applyNumberForma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center"/>
    </xf>
    <xf numFmtId="1" fontId="8" fillId="0" borderId="26" xfId="0" applyNumberFormat="1" applyFont="1" applyBorder="1" applyAlignment="1">
      <alignment horizontal="center"/>
    </xf>
    <xf numFmtId="1" fontId="9" fillId="0" borderId="25" xfId="0" applyNumberFormat="1" applyFont="1" applyBorder="1" applyAlignment="1">
      <alignment horizontal="center"/>
    </xf>
    <xf numFmtId="1" fontId="8" fillId="0" borderId="25" xfId="0" applyNumberFormat="1" applyFont="1" applyBorder="1" applyAlignment="1">
      <alignment horizontal="center"/>
    </xf>
    <xf numFmtId="1" fontId="0" fillId="0" borderId="26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7" xfId="0" applyNumberFormat="1" applyBorder="1" applyAlignment="1">
      <alignment horizontal="center"/>
    </xf>
    <xf numFmtId="1" fontId="0" fillId="0" borderId="20" xfId="0" applyNumberFormat="1" applyBorder="1" applyAlignment="1">
      <alignment horizontal="center"/>
    </xf>
    <xf numFmtId="1" fontId="0" fillId="0" borderId="23" xfId="0" applyNumberFormat="1" applyBorder="1" applyAlignment="1">
      <alignment horizontal="center"/>
    </xf>
    <xf numFmtId="0" fontId="0" fillId="5" borderId="1" xfId="0" applyFill="1" applyBorder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1" fontId="0" fillId="4" borderId="24" xfId="0" applyNumberFormat="1" applyFill="1" applyBorder="1" applyAlignment="1">
      <alignment horizontal="center"/>
    </xf>
    <xf numFmtId="1" fontId="0" fillId="11" borderId="21" xfId="0" applyNumberFormat="1" applyFill="1" applyBorder="1" applyAlignment="1">
      <alignment horizontal="center"/>
    </xf>
    <xf numFmtId="0" fontId="5" fillId="12" borderId="0" xfId="0" applyFont="1" applyFill="1"/>
    <xf numFmtId="0" fontId="0" fillId="12" borderId="3" xfId="0" applyFill="1" applyBorder="1"/>
    <xf numFmtId="0" fontId="0" fillId="12" borderId="24" xfId="0" applyFill="1" applyBorder="1"/>
    <xf numFmtId="0" fontId="0" fillId="15" borderId="4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13" borderId="23" xfId="0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0" fillId="16" borderId="25" xfId="0" applyFill="1" applyBorder="1" applyAlignment="1">
      <alignment horizontal="center"/>
    </xf>
    <xf numFmtId="0" fontId="0" fillId="16" borderId="26" xfId="0" applyFill="1" applyBorder="1" applyAlignment="1">
      <alignment horizontal="center"/>
    </xf>
    <xf numFmtId="0" fontId="0" fillId="13" borderId="18" xfId="0" applyFill="1" applyBorder="1" applyAlignment="1">
      <alignment horizontal="center"/>
    </xf>
    <xf numFmtId="0" fontId="0" fillId="17" borderId="23" xfId="0" applyFill="1" applyBorder="1" applyAlignment="1">
      <alignment horizontal="center"/>
    </xf>
    <xf numFmtId="0" fontId="0" fillId="18" borderId="25" xfId="0" applyFill="1" applyBorder="1" applyAlignment="1">
      <alignment horizontal="center"/>
    </xf>
    <xf numFmtId="0" fontId="0" fillId="18" borderId="26" xfId="0" applyFill="1" applyBorder="1" applyAlignment="1">
      <alignment horizontal="center"/>
    </xf>
    <xf numFmtId="0" fontId="0" fillId="5" borderId="23" xfId="0" applyFill="1" applyBorder="1" applyAlignment="1">
      <alignment horizontal="center"/>
    </xf>
    <xf numFmtId="0" fontId="0" fillId="5" borderId="24" xfId="0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0" fontId="0" fillId="13" borderId="25" xfId="0" applyFill="1" applyBorder="1" applyAlignment="1">
      <alignment horizontal="center"/>
    </xf>
    <xf numFmtId="0" fontId="0" fillId="13" borderId="26" xfId="0" applyFill="1" applyBorder="1" applyAlignment="1">
      <alignment horizontal="center"/>
    </xf>
    <xf numFmtId="0" fontId="0" fillId="17" borderId="25" xfId="0" applyFill="1" applyBorder="1" applyAlignment="1">
      <alignment horizontal="center"/>
    </xf>
    <xf numFmtId="0" fontId="0" fillId="17" borderId="26" xfId="0" applyFill="1" applyBorder="1" applyAlignment="1">
      <alignment horizontal="center"/>
    </xf>
    <xf numFmtId="0" fontId="0" fillId="18" borderId="18" xfId="0" applyFill="1" applyBorder="1" applyAlignment="1">
      <alignment horizontal="center"/>
    </xf>
    <xf numFmtId="0" fontId="0" fillId="18" borderId="22" xfId="0" applyFill="1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13" borderId="24" xfId="0" applyFill="1" applyBorder="1" applyAlignment="1">
      <alignment horizontal="center"/>
    </xf>
    <xf numFmtId="0" fontId="0" fillId="13" borderId="21" xfId="0" applyFill="1" applyBorder="1" applyAlignment="1">
      <alignment horizontal="center"/>
    </xf>
    <xf numFmtId="0" fontId="5" fillId="1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2" fillId="12" borderId="0" xfId="0" applyFont="1" applyFill="1" applyAlignment="1">
      <alignment horizont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12" borderId="5" xfId="0" applyFill="1" applyBorder="1" applyAlignment="1">
      <alignment horizontal="center" vertical="center"/>
    </xf>
    <xf numFmtId="0" fontId="0" fillId="12" borderId="9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" fontId="0" fillId="0" borderId="17" xfId="0" applyNumberFormat="1" applyBorder="1" applyAlignment="1">
      <alignment horizontal="center" vertical="center"/>
    </xf>
    <xf numFmtId="1" fontId="0" fillId="0" borderId="18" xfId="0" applyNumberFormat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0" fillId="12" borderId="27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3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3" xfId="0" applyBorder="1" applyAlignment="1">
      <alignment horizontal="center" vertical="center"/>
    </xf>
  </cellXfs>
  <cellStyles count="2">
    <cellStyle name="Normal 2 2" xfId="1" xr:uid="{6D172FE2-76D8-4458-AD71-EC22A6B112CE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MSGN1 wt 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([1]Zusammenfassung!$A$35,[1]Zusammenfassung!$C$35,[1]Zusammenfassung!$E$35)</c:f>
                <c:numCache>
                  <c:formatCode>General</c:formatCode>
                  <c:ptCount val="3"/>
                  <c:pt idx="0">
                    <c:v>210.52109333333331</c:v>
                  </c:pt>
                  <c:pt idx="1">
                    <c:v>88.299773333333349</c:v>
                  </c:pt>
                  <c:pt idx="2">
                    <c:v>13.507969111111111</c:v>
                  </c:pt>
                </c:numCache>
              </c:numRef>
            </c:plus>
            <c:minus>
              <c:numRef>
                <c:f>([1]Zusammenfassung!$A$35,[1]Zusammenfassung!$C$35,[1]Zusammenfassung!$E$35)</c:f>
                <c:numCache>
                  <c:formatCode>General</c:formatCode>
                  <c:ptCount val="3"/>
                  <c:pt idx="0">
                    <c:v>210.52109333333331</c:v>
                  </c:pt>
                  <c:pt idx="1">
                    <c:v>88.299773333333349</c:v>
                  </c:pt>
                  <c:pt idx="2">
                    <c:v>13.507969111111111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([1]Zusammenfassung!$A$34,[1]Zusammenfassung!$C$34,[1]Zusammenfassung!$E$34)</c:f>
              <c:numCache>
                <c:formatCode>General</c:formatCode>
                <c:ptCount val="3"/>
                <c:pt idx="0">
                  <c:v>458.17663333333326</c:v>
                </c:pt>
                <c:pt idx="1">
                  <c:v>185.80370000000002</c:v>
                </c:pt>
                <c:pt idx="2">
                  <c:v>12.538896666666664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95-42A3-A0DB-632EA88C3EE8}"/>
            </c:ext>
          </c:extLst>
        </c:ser>
        <c:ser>
          <c:idx val="1"/>
          <c:order val="1"/>
          <c:tx>
            <c:v>MSGN1 R125L</c:v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([1]Zusammenfassung!$G$35,[1]Zusammenfassung!$I$35,[1]Zusammenfassung!$K$35)</c:f>
                <c:numCache>
                  <c:formatCode>General</c:formatCode>
                  <c:ptCount val="3"/>
                  <c:pt idx="0">
                    <c:v>209.87989999999999</c:v>
                  </c:pt>
                  <c:pt idx="1">
                    <c:v>122.56637777777777</c:v>
                  </c:pt>
                  <c:pt idx="2">
                    <c:v>12.862251111111108</c:v>
                  </c:pt>
                </c:numCache>
              </c:numRef>
            </c:plus>
            <c:minus>
              <c:numRef>
                <c:f>([1]Zusammenfassung!$G$35,[1]Zusammenfassung!$I$35,[1]Zusammenfassung!$K$35)</c:f>
                <c:numCache>
                  <c:formatCode>General</c:formatCode>
                  <c:ptCount val="3"/>
                  <c:pt idx="0">
                    <c:v>209.87989999999999</c:v>
                  </c:pt>
                  <c:pt idx="1">
                    <c:v>122.56637777777777</c:v>
                  </c:pt>
                  <c:pt idx="2">
                    <c:v>12.862251111111108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([1]Zusammenfassung!$G$34,[1]Zusammenfassung!$I$34,[1]Zusammenfassung!$K$34)</c:f>
              <c:numCache>
                <c:formatCode>General</c:formatCode>
                <c:ptCount val="3"/>
                <c:pt idx="0">
                  <c:v>250.35349999999991</c:v>
                </c:pt>
                <c:pt idx="1">
                  <c:v>173.45133333333331</c:v>
                </c:pt>
                <c:pt idx="2">
                  <c:v>12.612566666666668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895-42A3-A0DB-632EA88C3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2224671"/>
        <c:axId val="71331791"/>
      </c:barChart>
      <c:catAx>
        <c:axId val="202224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1331791"/>
        <c:crosses val="autoZero"/>
        <c:auto val="1"/>
        <c:lblAlgn val="ctr"/>
        <c:lblOffset val="100"/>
        <c:noMultiLvlLbl val="0"/>
      </c:catAx>
      <c:valAx>
        <c:axId val="7133179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022246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MSGN1 wt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([1]Zusammenfassung!$B$35,[1]Zusammenfassung!$D$35,[1]Zusammenfassung!$F$35)</c:f>
                <c:numCache>
                  <c:formatCode>General</c:formatCode>
                  <c:ptCount val="3"/>
                  <c:pt idx="0">
                    <c:v>120.48586666666665</c:v>
                  </c:pt>
                  <c:pt idx="1">
                    <c:v>677.55057777777779</c:v>
                  </c:pt>
                  <c:pt idx="2">
                    <c:v>4.9414179333333328</c:v>
                  </c:pt>
                </c:numCache>
              </c:numRef>
            </c:plus>
            <c:minus>
              <c:numRef>
                <c:f>([1]Zusammenfassung!$B$35,[1]Zusammenfassung!$D$35,[1]Zusammenfassung!$F$35)</c:f>
                <c:numCache>
                  <c:formatCode>General</c:formatCode>
                  <c:ptCount val="3"/>
                  <c:pt idx="0">
                    <c:v>120.48586666666665</c:v>
                  </c:pt>
                  <c:pt idx="1">
                    <c:v>677.55057777777779</c:v>
                  </c:pt>
                  <c:pt idx="2">
                    <c:v>4.9414179333333328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([1]Zusammenfassung!$B$34,[1]Zusammenfassung!$D$34,[1]Zusammenfassung!$F$34)</c:f>
              <c:numCache>
                <c:formatCode>General</c:formatCode>
                <c:ptCount val="3"/>
                <c:pt idx="0">
                  <c:v>223.41766666666666</c:v>
                </c:pt>
                <c:pt idx="1">
                  <c:v>2382.7586666666671</c:v>
                </c:pt>
                <c:pt idx="2">
                  <c:v>8.5421610000000019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EB-49A1-B02D-0F1917F2B261}"/>
            </c:ext>
          </c:extLst>
        </c:ser>
        <c:ser>
          <c:idx val="1"/>
          <c:order val="1"/>
          <c:tx>
            <c:v>MSGN1 R125L</c:v>
          </c:tx>
          <c:spPr>
            <a:solidFill>
              <a:schemeClr val="tx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([1]Zusammenfassung!$H$35,[1]Zusammenfassung!$J$35,[1]Zusammenfassung!$L$35)</c:f>
                <c:numCache>
                  <c:formatCode>General</c:formatCode>
                  <c:ptCount val="3"/>
                  <c:pt idx="0">
                    <c:v>112.62482222222225</c:v>
                  </c:pt>
                  <c:pt idx="1">
                    <c:v>541.79533333333325</c:v>
                  </c:pt>
                  <c:pt idx="2">
                    <c:v>16.043558666666662</c:v>
                  </c:pt>
                </c:numCache>
              </c:numRef>
            </c:plus>
            <c:minus>
              <c:numRef>
                <c:f>([1]Zusammenfassung!$H$35,[1]Zusammenfassung!$J$35,[1]Zusammenfassung!$L$35)</c:f>
                <c:numCache>
                  <c:formatCode>General</c:formatCode>
                  <c:ptCount val="3"/>
                  <c:pt idx="0">
                    <c:v>112.62482222222225</c:v>
                  </c:pt>
                  <c:pt idx="1">
                    <c:v>541.79533333333325</c:v>
                  </c:pt>
                  <c:pt idx="2">
                    <c:v>16.043558666666662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([1]Zusammenfassung!$H$34,[1]Zusammenfassung!$J$34,[1]Zusammenfassung!$L$34)</c:f>
              <c:numCache>
                <c:formatCode>General</c:formatCode>
                <c:ptCount val="3"/>
                <c:pt idx="0">
                  <c:v>232.39366666666666</c:v>
                </c:pt>
                <c:pt idx="1">
                  <c:v>1962.2393333333337</c:v>
                </c:pt>
                <c:pt idx="2">
                  <c:v>18.965543333333326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EB-49A1-B02D-0F1917F2B2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6564543"/>
        <c:axId val="211728447"/>
      </c:barChart>
      <c:catAx>
        <c:axId val="156656454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1728447"/>
        <c:crosses val="autoZero"/>
        <c:auto val="1"/>
        <c:lblAlgn val="ctr"/>
        <c:lblOffset val="100"/>
        <c:noMultiLvlLbl val="0"/>
      </c:catAx>
      <c:valAx>
        <c:axId val="211728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5665645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MSGN1 wt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([1]Zusammenfassung!$M$35,[1]Zusammenfassung!$O$35,[1]Zusammenfassung!$Q$35)</c:f>
                <c:numCache>
                  <c:formatCode>General</c:formatCode>
                  <c:ptCount val="3"/>
                  <c:pt idx="0">
                    <c:v>113.25477777777778</c:v>
                  </c:pt>
                  <c:pt idx="1">
                    <c:v>91.956311111111134</c:v>
                  </c:pt>
                  <c:pt idx="2">
                    <c:v>13.119399999999997</c:v>
                  </c:pt>
                </c:numCache>
              </c:numRef>
            </c:plus>
            <c:minus>
              <c:numRef>
                <c:f>([1]Zusammenfassung!$M$35,[1]Zusammenfassung!$O$35,[1]Zusammenfassung!$Q$35)</c:f>
                <c:numCache>
                  <c:formatCode>General</c:formatCode>
                  <c:ptCount val="3"/>
                  <c:pt idx="0">
                    <c:v>113.25477777777778</c:v>
                  </c:pt>
                  <c:pt idx="1">
                    <c:v>91.956311111111134</c:v>
                  </c:pt>
                  <c:pt idx="2">
                    <c:v>13.119399999999997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([1]Zusammenfassung!$M$34,[1]Zusammenfassung!$O$34,[1]Zusammenfassung!$Q$34)</c:f>
              <c:numCache>
                <c:formatCode>General</c:formatCode>
                <c:ptCount val="3"/>
                <c:pt idx="0">
                  <c:v>314.64116666666661</c:v>
                </c:pt>
                <c:pt idx="1">
                  <c:v>210.37083333333334</c:v>
                </c:pt>
                <c:pt idx="2">
                  <c:v>11.447779999999998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CF-42D2-A103-523D9566AE58}"/>
            </c:ext>
          </c:extLst>
        </c:ser>
        <c:ser>
          <c:idx val="1"/>
          <c:order val="1"/>
          <c:tx>
            <c:v>MSGN1 R125L</c:v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([1]Zusammenfassung!$S$35,[1]Zusammenfassung!$U$35,[1]Zusammenfassung!$W$35)</c:f>
                <c:numCache>
                  <c:formatCode>General</c:formatCode>
                  <c:ptCount val="3"/>
                  <c:pt idx="0">
                    <c:v>197.90648666666664</c:v>
                  </c:pt>
                  <c:pt idx="1">
                    <c:v>61.8444</c:v>
                  </c:pt>
                  <c:pt idx="2">
                    <c:v>8.5569762222222234</c:v>
                  </c:pt>
                </c:numCache>
              </c:numRef>
            </c:plus>
            <c:minus>
              <c:numRef>
                <c:f>([1]Zusammenfassung!$S$35,[1]Zusammenfassung!$U$35,[1]Zusammenfassung!$W$35)</c:f>
                <c:numCache>
                  <c:formatCode>General</c:formatCode>
                  <c:ptCount val="3"/>
                  <c:pt idx="0">
                    <c:v>197.90648666666664</c:v>
                  </c:pt>
                  <c:pt idx="1">
                    <c:v>61.8444</c:v>
                  </c:pt>
                  <c:pt idx="2">
                    <c:v>8.5569762222222234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([1]Zusammenfassung!$S$34,[1]Zusammenfassung!$U$34,[1]Zusammenfassung!$W$34)</c:f>
              <c:numCache>
                <c:formatCode>General</c:formatCode>
                <c:ptCount val="3"/>
                <c:pt idx="0">
                  <c:v>392.4939</c:v>
                </c:pt>
                <c:pt idx="1">
                  <c:v>170.18873333333332</c:v>
                </c:pt>
                <c:pt idx="2">
                  <c:v>8.7281233333333343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CF-42D2-A103-523D9566AE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32145471"/>
        <c:axId val="235149007"/>
      </c:barChart>
      <c:catAx>
        <c:axId val="23214547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35149007"/>
        <c:crosses val="autoZero"/>
        <c:auto val="1"/>
        <c:lblAlgn val="ctr"/>
        <c:lblOffset val="100"/>
        <c:noMultiLvlLbl val="0"/>
      </c:catAx>
      <c:valAx>
        <c:axId val="235149007"/>
        <c:scaling>
          <c:orientation val="minMax"/>
          <c:max val="8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32145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background</c:v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([1]Zusammenfassung!$Y$35,[1]Zusammenfassung!$AA$35,[1]Zusammenfassung!$AC$35)</c:f>
                <c:numCache>
                  <c:formatCode>General</c:formatCode>
                  <c:ptCount val="3"/>
                  <c:pt idx="0">
                    <c:v>20.336336666666671</c:v>
                  </c:pt>
                  <c:pt idx="1">
                    <c:v>20.304064444444446</c:v>
                  </c:pt>
                  <c:pt idx="2">
                    <c:v>12.086846666666666</c:v>
                  </c:pt>
                </c:numCache>
              </c:numRef>
            </c:plus>
            <c:minus>
              <c:numRef>
                <c:f>([1]Zusammenfassung!$Y$35,[1]Zusammenfassung!$AA$35,[1]Zusammenfassung!$AC$35)</c:f>
                <c:numCache>
                  <c:formatCode>General</c:formatCode>
                  <c:ptCount val="3"/>
                  <c:pt idx="0">
                    <c:v>20.336336666666671</c:v>
                  </c:pt>
                  <c:pt idx="1">
                    <c:v>20.304064444444446</c:v>
                  </c:pt>
                  <c:pt idx="2">
                    <c:v>12.086846666666666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([1]Zusammenfassung!$Y$34,[1]Zusammenfassung!$AA$34,[1]Zusammenfassung!$AC$34)</c:f>
              <c:numCache>
                <c:formatCode>General</c:formatCode>
                <c:ptCount val="3"/>
                <c:pt idx="0">
                  <c:v>22.764049999999997</c:v>
                </c:pt>
                <c:pt idx="1">
                  <c:v>22.563613333333326</c:v>
                </c:pt>
                <c:pt idx="2">
                  <c:v>14.638616666666666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2D-4AE4-9DFB-7E341915EF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32653935"/>
        <c:axId val="235136111"/>
      </c:barChart>
      <c:catAx>
        <c:axId val="23265393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35136111"/>
        <c:crosses val="autoZero"/>
        <c:auto val="1"/>
        <c:lblAlgn val="ctr"/>
        <c:lblOffset val="100"/>
        <c:noMultiLvlLbl val="0"/>
      </c:catAx>
      <c:valAx>
        <c:axId val="235136111"/>
        <c:scaling>
          <c:orientation val="minMax"/>
          <c:max val="8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326539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MSGN1 wt</c:v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([1]Zusammenfassung!$N$35,[1]Zusammenfassung!$P$35,[1]Zusammenfassung!$R$35)</c:f>
                <c:numCache>
                  <c:formatCode>General</c:formatCode>
                  <c:ptCount val="3"/>
                  <c:pt idx="0">
                    <c:v>58.977911111111119</c:v>
                  </c:pt>
                  <c:pt idx="1">
                    <c:v>580.47</c:v>
                  </c:pt>
                  <c:pt idx="2">
                    <c:v>5.1073638000000008</c:v>
                  </c:pt>
                </c:numCache>
              </c:numRef>
            </c:plus>
            <c:minus>
              <c:numRef>
                <c:f>([1]Zusammenfassung!$N$35,[1]Zusammenfassung!$P$35,[1]Zusammenfassung!$R$35)</c:f>
                <c:numCache>
                  <c:formatCode>General</c:formatCode>
                  <c:ptCount val="3"/>
                  <c:pt idx="0">
                    <c:v>58.977911111111119</c:v>
                  </c:pt>
                  <c:pt idx="1">
                    <c:v>580.47</c:v>
                  </c:pt>
                  <c:pt idx="2">
                    <c:v>5.1073638000000008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([1]Zusammenfassung!$N$34,[1]Zusammenfassung!$P$34,[1]Zusammenfassung!$R$34)</c:f>
              <c:numCache>
                <c:formatCode>General</c:formatCode>
                <c:ptCount val="3"/>
                <c:pt idx="0">
                  <c:v>142.45933333333332</c:v>
                </c:pt>
                <c:pt idx="1">
                  <c:v>1832.0783333333331</c:v>
                </c:pt>
                <c:pt idx="2">
                  <c:v>9.3522403333333326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79-4E57-9CA1-C07525E9202A}"/>
            </c:ext>
          </c:extLst>
        </c:ser>
        <c:ser>
          <c:idx val="1"/>
          <c:order val="1"/>
          <c:tx>
            <c:v>MSGN1 R125L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([1]Zusammenfassung!$T$35,[1]Zusammenfassung!$V$35,[1]Zusammenfassung!$X$35)</c:f>
                <c:numCache>
                  <c:formatCode>General</c:formatCode>
                  <c:ptCount val="3"/>
                  <c:pt idx="0">
                    <c:v>104.24074666666668</c:v>
                  </c:pt>
                  <c:pt idx="1">
                    <c:v>949.63589333333334</c:v>
                  </c:pt>
                  <c:pt idx="2">
                    <c:v>4.9582148888888895</c:v>
                  </c:pt>
                </c:numCache>
              </c:numRef>
            </c:plus>
            <c:minus>
              <c:numRef>
                <c:f>([1]Zusammenfassung!$T$35,[1]Zusammenfassung!$V$35,[1]Zusammenfassung!$X$35)</c:f>
                <c:numCache>
                  <c:formatCode>General</c:formatCode>
                  <c:ptCount val="3"/>
                  <c:pt idx="0">
                    <c:v>104.24074666666668</c:v>
                  </c:pt>
                  <c:pt idx="1">
                    <c:v>949.63589333333334</c:v>
                  </c:pt>
                  <c:pt idx="2">
                    <c:v>4.9582148888888895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([1]Zusammenfassung!$T$34,[1]Zusammenfassung!$V$34,[1]Zusammenfassung!$X$34)</c:f>
              <c:numCache>
                <c:formatCode>General</c:formatCode>
                <c:ptCount val="3"/>
                <c:pt idx="0">
                  <c:v>184.06323333333339</c:v>
                </c:pt>
                <c:pt idx="1">
                  <c:v>2051.6442999999995</c:v>
                </c:pt>
                <c:pt idx="2">
                  <c:v>9.5682366666666692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79-4E57-9CA1-C07525E920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2218911"/>
        <c:axId val="235181743"/>
      </c:barChart>
      <c:catAx>
        <c:axId val="20221891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35181743"/>
        <c:crosses val="autoZero"/>
        <c:auto val="1"/>
        <c:lblAlgn val="ctr"/>
        <c:lblOffset val="100"/>
        <c:noMultiLvlLbl val="0"/>
      </c:catAx>
      <c:valAx>
        <c:axId val="235181743"/>
        <c:scaling>
          <c:orientation val="minMax"/>
          <c:max val="3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022189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F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([1]Zusammenfassung!$Z$35,[1]Zusammenfassung!$AB$35,[1]Zusammenfassung!$AD$35)</c:f>
                <c:numCache>
                  <c:formatCode>General</c:formatCode>
                  <c:ptCount val="3"/>
                  <c:pt idx="0">
                    <c:v>38.987955555555565</c:v>
                  </c:pt>
                  <c:pt idx="1">
                    <c:v>422.70630000000006</c:v>
                  </c:pt>
                  <c:pt idx="2">
                    <c:v>3.5342737777777771</c:v>
                  </c:pt>
                </c:numCache>
              </c:numRef>
            </c:plus>
            <c:minus>
              <c:numRef>
                <c:f>([1]Zusammenfassung!$Z$35,[1]Zusammenfassung!$AB$35,[1]Zusammenfassung!$AD$35)</c:f>
                <c:numCache>
                  <c:formatCode>General</c:formatCode>
                  <c:ptCount val="3"/>
                  <c:pt idx="0">
                    <c:v>38.987955555555565</c:v>
                  </c:pt>
                  <c:pt idx="1">
                    <c:v>422.70630000000006</c:v>
                  </c:pt>
                  <c:pt idx="2">
                    <c:v>3.5342737777777771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([1]Zusammenfassung!$Z$34,[1]Zusammenfassung!$AB$34,[1]Zusammenfassung!$AD$34)</c:f>
              <c:numCache>
                <c:formatCode>General</c:formatCode>
                <c:ptCount val="3"/>
                <c:pt idx="0">
                  <c:v>52.343666666666664</c:v>
                </c:pt>
                <c:pt idx="1">
                  <c:v>1325.8977000000002</c:v>
                </c:pt>
                <c:pt idx="2">
                  <c:v>9.0511566666666692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58-4F06-AE56-BF4AF4CF9E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6564063"/>
        <c:axId val="71323855"/>
      </c:barChart>
      <c:catAx>
        <c:axId val="156656406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1323855"/>
        <c:crosses val="autoZero"/>
        <c:auto val="1"/>
        <c:lblAlgn val="ctr"/>
        <c:lblOffset val="100"/>
        <c:noMultiLvlLbl val="0"/>
      </c:catAx>
      <c:valAx>
        <c:axId val="71323855"/>
        <c:scaling>
          <c:orientation val="minMax"/>
          <c:max val="3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5665640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935131</xdr:colOff>
      <xdr:row>38</xdr:row>
      <xdr:rowOff>34738</xdr:rowOff>
    </xdr:from>
    <xdr:to>
      <xdr:col>8</xdr:col>
      <xdr:colOff>736787</xdr:colOff>
      <xdr:row>52</xdr:row>
      <xdr:rowOff>110938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9E4F1DEF-29A7-426E-8733-13B63A364F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941294</xdr:colOff>
      <xdr:row>53</xdr:row>
      <xdr:rowOff>23532</xdr:rowOff>
    </xdr:from>
    <xdr:to>
      <xdr:col>8</xdr:col>
      <xdr:colOff>762000</xdr:colOff>
      <xdr:row>67</xdr:row>
      <xdr:rowOff>99732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1579A614-ADA1-4725-B919-BFF3FB72B6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1008529</xdr:colOff>
      <xdr:row>39</xdr:row>
      <xdr:rowOff>57150</xdr:rowOff>
    </xdr:from>
    <xdr:to>
      <xdr:col>21</xdr:col>
      <xdr:colOff>123265</xdr:colOff>
      <xdr:row>53</xdr:row>
      <xdr:rowOff>133350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52781338-247F-4A9F-951E-C87ACF6D43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22412</xdr:colOff>
      <xdr:row>39</xdr:row>
      <xdr:rowOff>1120</xdr:rowOff>
    </xdr:from>
    <xdr:to>
      <xdr:col>30</xdr:col>
      <xdr:colOff>504265</xdr:colOff>
      <xdr:row>53</xdr:row>
      <xdr:rowOff>77320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00C21105-26F7-45F5-A261-4D4A00833F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997323</xdr:colOff>
      <xdr:row>54</xdr:row>
      <xdr:rowOff>135591</xdr:rowOff>
    </xdr:from>
    <xdr:to>
      <xdr:col>21</xdr:col>
      <xdr:colOff>112059</xdr:colOff>
      <xdr:row>69</xdr:row>
      <xdr:rowOff>21291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AEA457FF-06B4-4B7D-AB9D-78F1871F13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26</xdr:col>
      <xdr:colOff>33617</xdr:colOff>
      <xdr:row>54</xdr:row>
      <xdr:rowOff>135591</xdr:rowOff>
    </xdr:from>
    <xdr:to>
      <xdr:col>30</xdr:col>
      <xdr:colOff>515470</xdr:colOff>
      <xdr:row>69</xdr:row>
      <xdr:rowOff>21291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996E59AF-5327-44F8-BD50-5381AD2ADE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O:\Studenten\Lena%20Rappl\Konfo\Trafo%20Dez2023\Messung%20MSGN%20Kerne%20IF1%20NEU.xlsx" TargetMode="External"/><Relationship Id="rId1" Type="http://schemas.openxmlformats.org/officeDocument/2006/relationships/externalLinkPath" Target="/Studenten/Lena%20Rappl/Konfo/Trafo%20Dez2023/Messung%20MSGN%20Kerne%20IF1%20NE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Zusammenfassung"/>
      <sheetName val="MSGN1 Mut 1,0 Bild1"/>
      <sheetName val="MSGN1 Mut 1,0 Bild2"/>
      <sheetName val="MSGN1 Mut 1,0 Bild3"/>
      <sheetName val="MSGN1 WT 1,0 Bild1"/>
      <sheetName val="MSGN1 WT 1,0 Bild2"/>
      <sheetName val="MSGN1 WT 1,0 Bild3"/>
      <sheetName val="MSGN1 Mut 0,5 Bild1"/>
      <sheetName val="MSGN1 Mut 0,5 Bild2"/>
      <sheetName val="MSGN1 Mut 0,5 Bild3"/>
      <sheetName val="MSGN1 WT 0,5 Bild1"/>
      <sheetName val="MSGN1 WT 0,5 Bild2"/>
      <sheetName val="MSGN1 WT 0,5 Bild3"/>
      <sheetName val="wo1AK Kont Bild1"/>
      <sheetName val="wo1Ak Kont Bild2"/>
      <sheetName val="wo1AK Kont Bild3"/>
    </sheetNames>
    <sheetDataSet>
      <sheetData sheetId="0">
        <row r="34">
          <cell r="A34">
            <v>458.17663333333326</v>
          </cell>
          <cell r="B34">
            <v>223.41766666666666</v>
          </cell>
          <cell r="C34">
            <v>185.80370000000002</v>
          </cell>
          <cell r="D34">
            <v>2382.7586666666671</v>
          </cell>
          <cell r="E34">
            <v>12.538896666666664</v>
          </cell>
          <cell r="F34">
            <v>8.5421610000000019</v>
          </cell>
          <cell r="G34">
            <v>250.35349999999991</v>
          </cell>
          <cell r="H34">
            <v>232.39366666666666</v>
          </cell>
          <cell r="I34">
            <v>173.45133333333331</v>
          </cell>
          <cell r="J34">
            <v>1962.2393333333337</v>
          </cell>
          <cell r="K34">
            <v>12.612566666666668</v>
          </cell>
          <cell r="L34">
            <v>18.965543333333326</v>
          </cell>
          <cell r="M34">
            <v>314.64116666666661</v>
          </cell>
          <cell r="N34">
            <v>142.45933333333332</v>
          </cell>
          <cell r="O34">
            <v>210.37083333333334</v>
          </cell>
          <cell r="P34">
            <v>1832.0783333333331</v>
          </cell>
          <cell r="Q34">
            <v>11.447779999999998</v>
          </cell>
          <cell r="R34">
            <v>9.3522403333333326</v>
          </cell>
          <cell r="S34">
            <v>392.4939</v>
          </cell>
          <cell r="T34">
            <v>184.06323333333339</v>
          </cell>
          <cell r="U34">
            <v>170.18873333333332</v>
          </cell>
          <cell r="V34">
            <v>2051.6442999999995</v>
          </cell>
          <cell r="W34">
            <v>8.7281233333333343</v>
          </cell>
          <cell r="X34">
            <v>9.5682366666666692</v>
          </cell>
          <cell r="Y34">
            <v>22.764049999999997</v>
          </cell>
          <cell r="Z34">
            <v>52.343666666666664</v>
          </cell>
          <cell r="AA34">
            <v>22.563613333333326</v>
          </cell>
          <cell r="AB34">
            <v>1325.8977000000002</v>
          </cell>
          <cell r="AC34">
            <v>14.638616666666666</v>
          </cell>
          <cell r="AD34">
            <v>9.0511566666666692</v>
          </cell>
        </row>
        <row r="35">
          <cell r="A35">
            <v>210.52109333333331</v>
          </cell>
          <cell r="B35">
            <v>120.48586666666665</v>
          </cell>
          <cell r="C35">
            <v>88.299773333333349</v>
          </cell>
          <cell r="D35">
            <v>677.55057777777779</v>
          </cell>
          <cell r="E35">
            <v>13.507969111111111</v>
          </cell>
          <cell r="F35">
            <v>4.9414179333333328</v>
          </cell>
          <cell r="G35">
            <v>209.87989999999999</v>
          </cell>
          <cell r="H35">
            <v>112.62482222222225</v>
          </cell>
          <cell r="I35">
            <v>122.56637777777777</v>
          </cell>
          <cell r="J35">
            <v>541.79533333333325</v>
          </cell>
          <cell r="K35">
            <v>12.862251111111108</v>
          </cell>
          <cell r="L35">
            <v>16.043558666666662</v>
          </cell>
          <cell r="M35">
            <v>113.25477777777778</v>
          </cell>
          <cell r="N35">
            <v>58.977911111111119</v>
          </cell>
          <cell r="O35">
            <v>91.956311111111134</v>
          </cell>
          <cell r="P35">
            <v>580.47</v>
          </cell>
          <cell r="Q35">
            <v>13.119399999999997</v>
          </cell>
          <cell r="R35">
            <v>5.1073638000000008</v>
          </cell>
          <cell r="S35">
            <v>197.90648666666664</v>
          </cell>
          <cell r="T35">
            <v>104.24074666666668</v>
          </cell>
          <cell r="U35">
            <v>61.8444</v>
          </cell>
          <cell r="V35">
            <v>949.63589333333334</v>
          </cell>
          <cell r="W35">
            <v>8.5569762222222234</v>
          </cell>
          <cell r="X35">
            <v>4.9582148888888895</v>
          </cell>
          <cell r="Y35">
            <v>20.336336666666671</v>
          </cell>
          <cell r="Z35">
            <v>38.987955555555565</v>
          </cell>
          <cell r="AA35">
            <v>20.304064444444446</v>
          </cell>
          <cell r="AB35">
            <v>422.70630000000006</v>
          </cell>
          <cell r="AC35">
            <v>12.086846666666666</v>
          </cell>
          <cell r="AD35">
            <v>3.5342737777777771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174D4-53F3-4441-8B05-17334EB65763}">
  <dimension ref="A1:AE71"/>
  <sheetViews>
    <sheetView tabSelected="1" zoomScale="70" zoomScaleNormal="70" workbookViewId="0">
      <selection activeCell="A2" sqref="A2"/>
    </sheetView>
  </sheetViews>
  <sheetFormatPr baseColWidth="10" defaultRowHeight="15" x14ac:dyDescent="0.25"/>
  <cols>
    <col min="1" max="1" width="13.42578125" customWidth="1"/>
    <col min="2" max="2" width="18.42578125" customWidth="1"/>
    <col min="3" max="3" width="21.140625" customWidth="1"/>
    <col min="4" max="4" width="17.28515625" customWidth="1"/>
    <col min="5" max="5" width="19.7109375" customWidth="1"/>
    <col min="6" max="6" width="16.28515625" customWidth="1"/>
    <col min="7" max="7" width="22.140625" customWidth="1"/>
    <col min="8" max="8" width="18.7109375" customWidth="1"/>
    <col min="9" max="9" width="29.7109375" customWidth="1"/>
    <col min="10" max="10" width="24.28515625" customWidth="1"/>
    <col min="11" max="11" width="30.7109375" customWidth="1"/>
    <col min="12" max="12" width="20.140625" customWidth="1"/>
    <col min="13" max="13" width="30.7109375" customWidth="1"/>
    <col min="14" max="14" width="16.7109375" customWidth="1"/>
    <col min="15" max="15" width="25.140625" customWidth="1"/>
    <col min="17" max="17" width="21.28515625" customWidth="1"/>
    <col min="19" max="19" width="21.140625" customWidth="1"/>
    <col min="20" max="20" width="23.85546875" customWidth="1"/>
    <col min="21" max="21" width="23.42578125" customWidth="1"/>
    <col min="22" max="22" width="23" customWidth="1"/>
    <col min="23" max="23" width="35.85546875" customWidth="1"/>
    <col min="24" max="24" width="18" customWidth="1"/>
    <col min="25" max="25" width="29.42578125" customWidth="1"/>
    <col min="26" max="26" width="19.42578125" customWidth="1"/>
    <col min="27" max="27" width="16.140625" customWidth="1"/>
    <col min="29" max="29" width="21.140625" customWidth="1"/>
    <col min="31" max="31" width="22.5703125" customWidth="1"/>
  </cols>
  <sheetData>
    <row r="1" spans="1:31" x14ac:dyDescent="0.25">
      <c r="A1" s="70" t="s">
        <v>100</v>
      </c>
      <c r="B1" s="70"/>
      <c r="C1" s="70"/>
      <c r="D1" s="70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x14ac:dyDescent="0.25">
      <c r="B2" s="81" t="s">
        <v>79</v>
      </c>
      <c r="C2" s="82"/>
      <c r="D2" s="83" t="s">
        <v>80</v>
      </c>
      <c r="E2" s="84"/>
      <c r="F2" s="81" t="s">
        <v>81</v>
      </c>
      <c r="G2" s="82"/>
      <c r="H2" s="85" t="s">
        <v>82</v>
      </c>
      <c r="I2" s="80"/>
      <c r="J2" s="86" t="s">
        <v>83</v>
      </c>
      <c r="K2" s="86"/>
      <c r="L2" s="80" t="s">
        <v>84</v>
      </c>
      <c r="M2" s="80"/>
      <c r="N2" s="81" t="s">
        <v>85</v>
      </c>
      <c r="O2" s="82"/>
      <c r="P2" s="83" t="s">
        <v>86</v>
      </c>
      <c r="Q2" s="84"/>
      <c r="R2" s="81" t="s">
        <v>87</v>
      </c>
      <c r="S2" s="82"/>
      <c r="T2" s="92" t="s">
        <v>88</v>
      </c>
      <c r="U2" s="93"/>
      <c r="V2" s="94" t="s">
        <v>89</v>
      </c>
      <c r="W2" s="95"/>
      <c r="X2" s="92" t="s">
        <v>90</v>
      </c>
      <c r="Y2" s="93"/>
      <c r="Z2" s="87" t="s">
        <v>91</v>
      </c>
      <c r="AA2" s="88"/>
      <c r="AB2" s="89" t="s">
        <v>92</v>
      </c>
      <c r="AC2" s="89"/>
      <c r="AD2" s="87" t="s">
        <v>93</v>
      </c>
      <c r="AE2" s="88"/>
    </row>
    <row r="3" spans="1:31" x14ac:dyDescent="0.25">
      <c r="A3" s="98" t="s">
        <v>97</v>
      </c>
      <c r="B3" s="50">
        <v>353.68900000000002</v>
      </c>
      <c r="C3" s="51">
        <v>142.33000000000001</v>
      </c>
      <c r="D3" s="50">
        <v>70.369</v>
      </c>
      <c r="E3" s="51">
        <v>2939.49</v>
      </c>
      <c r="F3" s="50">
        <v>0</v>
      </c>
      <c r="G3" s="51">
        <v>8.9336000000000002</v>
      </c>
      <c r="H3" s="61">
        <v>156.27699999999999</v>
      </c>
      <c r="I3" s="61">
        <v>17.87</v>
      </c>
      <c r="J3" s="61">
        <v>66.364999999999995</v>
      </c>
      <c r="K3" s="61">
        <v>741.89</v>
      </c>
      <c r="L3" s="61">
        <v>0.54630000000000001</v>
      </c>
      <c r="M3" s="61">
        <v>3.9382999999999999</v>
      </c>
      <c r="N3" s="62">
        <v>354.19600000000003</v>
      </c>
      <c r="O3" s="63">
        <v>42.54</v>
      </c>
      <c r="P3" s="62">
        <v>370.03</v>
      </c>
      <c r="Q3" s="63">
        <v>1177.5999999999999</v>
      </c>
      <c r="R3" s="62">
        <v>3.1333000000000002</v>
      </c>
      <c r="S3" s="63">
        <v>11.38</v>
      </c>
      <c r="T3" s="50">
        <v>279.33300000000003</v>
      </c>
      <c r="U3" s="51">
        <v>79.42</v>
      </c>
      <c r="V3" s="50">
        <v>154.655</v>
      </c>
      <c r="W3" s="51">
        <v>1001.59</v>
      </c>
      <c r="X3" s="50">
        <v>3.5960999999999999</v>
      </c>
      <c r="Y3" s="51">
        <v>5.8368000000000002</v>
      </c>
      <c r="Z3" s="50">
        <v>57.646999999999998</v>
      </c>
      <c r="AA3" s="51">
        <v>53.44</v>
      </c>
      <c r="AB3" s="61">
        <v>34.161000000000001</v>
      </c>
      <c r="AC3" s="61">
        <v>1007.72</v>
      </c>
      <c r="AD3" s="50">
        <v>0.65890000000000004</v>
      </c>
      <c r="AE3" s="51">
        <v>6.4932999999999996</v>
      </c>
    </row>
    <row r="4" spans="1:31" x14ac:dyDescent="0.25">
      <c r="A4" s="98"/>
      <c r="B4" s="50">
        <v>372.45699999999999</v>
      </c>
      <c r="C4" s="51">
        <v>220.33</v>
      </c>
      <c r="D4" s="50">
        <v>224.27699999999999</v>
      </c>
      <c r="E4" s="51">
        <v>3103.17</v>
      </c>
      <c r="F4" s="50">
        <v>46.220199999999998</v>
      </c>
      <c r="G4" s="51">
        <v>12.151999999999999</v>
      </c>
      <c r="H4" s="61">
        <v>29.988</v>
      </c>
      <c r="I4" s="61">
        <v>57.4</v>
      </c>
      <c r="J4" s="61">
        <v>104.288</v>
      </c>
      <c r="K4" s="61">
        <v>1041.83</v>
      </c>
      <c r="L4" s="61">
        <v>19.483699999999999</v>
      </c>
      <c r="M4" s="61">
        <v>30.0642</v>
      </c>
      <c r="N4" s="50">
        <v>323.97199999999998</v>
      </c>
      <c r="O4" s="51">
        <v>151.78</v>
      </c>
      <c r="P4" s="50">
        <v>337.62599999999998</v>
      </c>
      <c r="Q4" s="51">
        <v>2103.52</v>
      </c>
      <c r="R4" s="50">
        <v>1.1037999999999999</v>
      </c>
      <c r="S4" s="51">
        <v>6.9707999999999997</v>
      </c>
      <c r="T4" s="50">
        <v>515.125</v>
      </c>
      <c r="U4" s="51">
        <v>114.06</v>
      </c>
      <c r="V4" s="50">
        <v>72.86</v>
      </c>
      <c r="W4" s="51">
        <v>1078.97</v>
      </c>
      <c r="X4" s="50">
        <v>0.40250000000000002</v>
      </c>
      <c r="Y4" s="51">
        <v>13.1517</v>
      </c>
      <c r="Z4" s="50">
        <v>44.042000000000002</v>
      </c>
      <c r="AA4" s="51">
        <v>25.72</v>
      </c>
      <c r="AB4" s="61">
        <v>7.4930000000000003</v>
      </c>
      <c r="AC4" s="61">
        <v>1289.43</v>
      </c>
      <c r="AD4" s="50">
        <v>8.3859999999999992</v>
      </c>
      <c r="AE4" s="51">
        <v>17.1922</v>
      </c>
    </row>
    <row r="5" spans="1:31" x14ac:dyDescent="0.25">
      <c r="A5" s="98"/>
      <c r="B5" s="50">
        <v>116.018</v>
      </c>
      <c r="C5" s="51">
        <v>70.02</v>
      </c>
      <c r="D5" s="50">
        <v>74.748000000000005</v>
      </c>
      <c r="E5" s="51">
        <v>2356.34</v>
      </c>
      <c r="F5" s="50">
        <v>3.3614999999999999</v>
      </c>
      <c r="G5" s="51">
        <v>10.1595</v>
      </c>
      <c r="H5" s="61">
        <v>64.978999999999999</v>
      </c>
      <c r="I5" s="61">
        <v>25.67</v>
      </c>
      <c r="J5" s="61">
        <v>28.350999999999999</v>
      </c>
      <c r="K5" s="61">
        <v>1201.3800000000001</v>
      </c>
      <c r="L5" s="61">
        <v>0.39829999999999999</v>
      </c>
      <c r="M5" s="61">
        <v>29.265000000000001</v>
      </c>
      <c r="N5" s="50">
        <v>321.01600000000002</v>
      </c>
      <c r="O5" s="51">
        <v>261.22000000000003</v>
      </c>
      <c r="P5" s="50">
        <v>500.68599999999998</v>
      </c>
      <c r="Q5" s="51">
        <v>1507.21</v>
      </c>
      <c r="R5" s="50">
        <v>0.97370000000000001</v>
      </c>
      <c r="S5" s="51">
        <v>9.0606200000000001</v>
      </c>
      <c r="T5" s="50">
        <v>225.88200000000001</v>
      </c>
      <c r="U5" s="51">
        <v>96.11</v>
      </c>
      <c r="V5" s="50">
        <v>156.36000000000001</v>
      </c>
      <c r="W5" s="51">
        <v>1131.22</v>
      </c>
      <c r="X5" s="50">
        <v>0.98</v>
      </c>
      <c r="Y5" s="51">
        <v>4.3967000000000001</v>
      </c>
      <c r="Z5" s="50">
        <v>110.33499999999999</v>
      </c>
      <c r="AA5" s="51">
        <v>62.893000000000001</v>
      </c>
      <c r="AB5" s="61">
        <v>21.331</v>
      </c>
      <c r="AC5" s="61">
        <v>810.92899999999997</v>
      </c>
      <c r="AD5" s="50">
        <v>13.223800000000001</v>
      </c>
      <c r="AE5" s="51">
        <v>13.323</v>
      </c>
    </row>
    <row r="6" spans="1:31" x14ac:dyDescent="0.25">
      <c r="A6" s="98"/>
      <c r="B6" s="50">
        <v>424.63799999999998</v>
      </c>
      <c r="C6" s="51">
        <v>159.83000000000001</v>
      </c>
      <c r="D6" s="50">
        <v>108.614</v>
      </c>
      <c r="E6" s="51">
        <v>2646.59</v>
      </c>
      <c r="F6" s="50">
        <v>0</v>
      </c>
      <c r="G6" s="51">
        <v>7.5443800000000003</v>
      </c>
      <c r="H6" s="61">
        <v>188.76900000000001</v>
      </c>
      <c r="I6" s="61">
        <v>87.48</v>
      </c>
      <c r="J6" s="61">
        <v>107.307</v>
      </c>
      <c r="K6" s="61">
        <v>1545.18</v>
      </c>
      <c r="L6" s="61">
        <v>0.25800000000000001</v>
      </c>
      <c r="M6" s="61">
        <v>4.8650000000000002</v>
      </c>
      <c r="N6" s="50">
        <v>178.92</v>
      </c>
      <c r="O6" s="51">
        <v>71.400000000000006</v>
      </c>
      <c r="P6" s="50">
        <v>205.40299999999999</v>
      </c>
      <c r="Q6" s="51">
        <v>960.2</v>
      </c>
      <c r="R6" s="50">
        <v>8.3170000000000002</v>
      </c>
      <c r="S6" s="51">
        <v>10.3408</v>
      </c>
      <c r="T6" s="50">
        <v>578.44600000000003</v>
      </c>
      <c r="U6" s="51">
        <v>47.24</v>
      </c>
      <c r="V6" s="50">
        <v>320.13200000000001</v>
      </c>
      <c r="W6" s="51">
        <v>3421.8</v>
      </c>
      <c r="X6" s="50">
        <v>5.6599999999999998E-2</v>
      </c>
      <c r="Y6" s="51">
        <v>20.417899999999999</v>
      </c>
      <c r="Z6" s="50">
        <v>21.407</v>
      </c>
      <c r="AA6" s="51">
        <v>17.57</v>
      </c>
      <c r="AB6" s="61">
        <v>1.657</v>
      </c>
      <c r="AC6" s="61">
        <v>1390.42</v>
      </c>
      <c r="AD6" s="50">
        <v>6.9218000000000002</v>
      </c>
      <c r="AE6" s="51">
        <v>13.3596</v>
      </c>
    </row>
    <row r="7" spans="1:31" x14ac:dyDescent="0.25">
      <c r="A7" s="98"/>
      <c r="B7" s="50">
        <v>118.33199999999999</v>
      </c>
      <c r="C7" s="51">
        <v>307.83</v>
      </c>
      <c r="D7" s="50">
        <v>112.188</v>
      </c>
      <c r="E7" s="51">
        <v>1797.81</v>
      </c>
      <c r="F7" s="50">
        <v>15</v>
      </c>
      <c r="G7" s="51">
        <v>0.1008</v>
      </c>
      <c r="H7" s="61">
        <v>68.965000000000003</v>
      </c>
      <c r="I7" s="61">
        <v>270.51</v>
      </c>
      <c r="J7" s="61">
        <v>50.826999999999998</v>
      </c>
      <c r="K7" s="61">
        <v>1329.4</v>
      </c>
      <c r="L7" s="61">
        <v>15</v>
      </c>
      <c r="M7" s="61">
        <v>0.43080000000000002</v>
      </c>
      <c r="N7" s="50">
        <v>270.54599999999999</v>
      </c>
      <c r="O7" s="51">
        <v>72.84</v>
      </c>
      <c r="P7" s="50">
        <v>383.36099999999999</v>
      </c>
      <c r="Q7" s="51">
        <v>1217.53</v>
      </c>
      <c r="R7" s="50">
        <v>15</v>
      </c>
      <c r="S7" s="51">
        <v>0.69099999999999995</v>
      </c>
      <c r="T7" s="50">
        <v>222.017</v>
      </c>
      <c r="U7" s="51">
        <v>86.29</v>
      </c>
      <c r="V7" s="50">
        <v>184.53100000000001</v>
      </c>
      <c r="W7" s="51">
        <v>1428.46</v>
      </c>
      <c r="X7" s="50">
        <v>15</v>
      </c>
      <c r="Y7" s="51">
        <v>18.281199999999998</v>
      </c>
      <c r="Z7" s="50">
        <v>26.463999999999999</v>
      </c>
      <c r="AA7" s="51">
        <v>20.86</v>
      </c>
      <c r="AB7" s="61">
        <v>64.832999999999998</v>
      </c>
      <c r="AC7" s="61">
        <v>1260.69</v>
      </c>
      <c r="AD7" s="50">
        <v>15</v>
      </c>
      <c r="AE7" s="51">
        <v>0.79949999999999999</v>
      </c>
    </row>
    <row r="8" spans="1:31" x14ac:dyDescent="0.25">
      <c r="A8" s="98"/>
      <c r="B8" s="50">
        <v>210.482</v>
      </c>
      <c r="C8" s="51">
        <v>377.57</v>
      </c>
      <c r="D8" s="50">
        <v>398.35300000000001</v>
      </c>
      <c r="E8" s="51">
        <v>3371.58</v>
      </c>
      <c r="F8" s="50">
        <v>0.3301</v>
      </c>
      <c r="G8" s="51">
        <v>7.2088999999999999</v>
      </c>
      <c r="H8" s="61">
        <v>194.38800000000001</v>
      </c>
      <c r="I8" s="61">
        <v>201.21</v>
      </c>
      <c r="J8" s="61">
        <v>86.313999999999993</v>
      </c>
      <c r="K8" s="61">
        <v>1634.62</v>
      </c>
      <c r="L8" s="61">
        <v>0.99609999999999999</v>
      </c>
      <c r="M8" s="61">
        <v>9.9262999999999995</v>
      </c>
      <c r="N8" s="50">
        <v>494.73</v>
      </c>
      <c r="O8" s="51">
        <v>96.65</v>
      </c>
      <c r="P8" s="50">
        <v>170.11</v>
      </c>
      <c r="Q8" s="51">
        <v>1050.76</v>
      </c>
      <c r="R8" s="50">
        <v>25.624500000000001</v>
      </c>
      <c r="S8" s="51">
        <v>18.366</v>
      </c>
      <c r="T8" s="50">
        <v>171.12299999999999</v>
      </c>
      <c r="U8" s="51">
        <v>115.07</v>
      </c>
      <c r="V8" s="50">
        <v>109.852</v>
      </c>
      <c r="W8" s="51">
        <v>2955.69</v>
      </c>
      <c r="X8" s="50">
        <v>11.129899999999999</v>
      </c>
      <c r="Y8" s="51">
        <v>15.8904</v>
      </c>
      <c r="Z8" s="50">
        <v>8.2790999999999997</v>
      </c>
      <c r="AA8" s="51">
        <v>13</v>
      </c>
      <c r="AB8" s="61">
        <v>18.245000000000001</v>
      </c>
      <c r="AC8" s="61">
        <v>1692.5</v>
      </c>
      <c r="AD8" s="50">
        <v>42.255200000000002</v>
      </c>
      <c r="AE8" s="51">
        <v>11.4437</v>
      </c>
    </row>
    <row r="9" spans="1:31" x14ac:dyDescent="0.25">
      <c r="A9" s="98"/>
      <c r="B9" s="50">
        <v>495.89699999999999</v>
      </c>
      <c r="C9" s="51">
        <v>90.15</v>
      </c>
      <c r="D9" s="50">
        <v>145.15299999999999</v>
      </c>
      <c r="E9" s="51">
        <v>2723.64</v>
      </c>
      <c r="F9" s="50">
        <v>7.8E-2</v>
      </c>
      <c r="G9" s="51">
        <v>11.063499999999999</v>
      </c>
      <c r="H9" s="61">
        <v>23.672000000000001</v>
      </c>
      <c r="I9" s="61">
        <v>64.64</v>
      </c>
      <c r="J9" s="61">
        <v>101.824</v>
      </c>
      <c r="K9" s="61">
        <v>1387.02</v>
      </c>
      <c r="L9" s="61">
        <v>8.5241000000000007</v>
      </c>
      <c r="M9" s="61">
        <v>22.394600000000001</v>
      </c>
      <c r="N9" s="50">
        <v>875.05200000000002</v>
      </c>
      <c r="O9" s="51">
        <v>116.68</v>
      </c>
      <c r="P9" s="50">
        <v>184.33500000000001</v>
      </c>
      <c r="Q9" s="51">
        <v>1571.63</v>
      </c>
      <c r="R9" s="50">
        <v>21.4253</v>
      </c>
      <c r="S9" s="51">
        <v>5.2502000000000004</v>
      </c>
      <c r="T9" s="50">
        <v>174.02799999999999</v>
      </c>
      <c r="U9" s="51">
        <v>124.18</v>
      </c>
      <c r="V9" s="50">
        <v>103.887</v>
      </c>
      <c r="W9" s="51">
        <v>1425.37</v>
      </c>
      <c r="X9" s="50">
        <v>32.055999999999997</v>
      </c>
      <c r="Y9" s="51">
        <v>7.8773</v>
      </c>
      <c r="Z9" s="50">
        <v>69.524000000000001</v>
      </c>
      <c r="AA9" s="51">
        <v>20.36</v>
      </c>
      <c r="AB9" s="61">
        <v>10.913</v>
      </c>
      <c r="AC9" s="61">
        <v>1449.18</v>
      </c>
      <c r="AD9" s="50">
        <v>21.603000000000002</v>
      </c>
      <c r="AE9" s="51">
        <v>9.7837999999999994</v>
      </c>
    </row>
    <row r="10" spans="1:31" x14ac:dyDescent="0.25">
      <c r="A10" s="98"/>
      <c r="B10" s="50">
        <v>59.62</v>
      </c>
      <c r="C10" s="51">
        <v>52.01</v>
      </c>
      <c r="D10" s="50">
        <v>77.572999999999993</v>
      </c>
      <c r="E10" s="51">
        <v>1893.71</v>
      </c>
      <c r="F10" s="50">
        <v>0</v>
      </c>
      <c r="G10" s="51">
        <v>14.804600000000001</v>
      </c>
      <c r="H10" s="61">
        <v>92.614999999999995</v>
      </c>
      <c r="I10" s="61">
        <v>197.48</v>
      </c>
      <c r="J10" s="61">
        <v>16.539000000000001</v>
      </c>
      <c r="K10" s="61">
        <v>2266.14</v>
      </c>
      <c r="L10" s="61">
        <v>3.4178000000000002</v>
      </c>
      <c r="M10" s="61">
        <v>2.3113999999999999</v>
      </c>
      <c r="N10" s="50">
        <v>306.18900000000002</v>
      </c>
      <c r="O10" s="51">
        <v>62.89</v>
      </c>
      <c r="P10" s="50">
        <v>97.516999999999996</v>
      </c>
      <c r="Q10" s="51">
        <v>1134.73</v>
      </c>
      <c r="R10" s="50">
        <v>13.581899999999999</v>
      </c>
      <c r="S10" s="51">
        <v>4.6593499999999999</v>
      </c>
      <c r="T10" s="50">
        <v>131.149</v>
      </c>
      <c r="U10" s="51">
        <v>78.459999999999994</v>
      </c>
      <c r="V10" s="50">
        <v>173.16399999999999</v>
      </c>
      <c r="W10" s="51">
        <v>1275.6600000000001</v>
      </c>
      <c r="X10" s="50">
        <v>0.36749999999999999</v>
      </c>
      <c r="Y10" s="51">
        <v>3.5243000000000002</v>
      </c>
      <c r="Z10" s="50">
        <v>14.754</v>
      </c>
      <c r="AA10" s="51">
        <v>19.61</v>
      </c>
      <c r="AB10" s="61">
        <v>0.154</v>
      </c>
      <c r="AC10" s="61">
        <v>2240.52</v>
      </c>
      <c r="AD10" s="50">
        <v>0.86529999999999996</v>
      </c>
      <c r="AE10" s="51">
        <v>10.9375</v>
      </c>
    </row>
    <row r="11" spans="1:31" x14ac:dyDescent="0.25">
      <c r="A11" s="98"/>
      <c r="B11" s="50">
        <v>194.49600000000001</v>
      </c>
      <c r="C11" s="51">
        <v>46.98</v>
      </c>
      <c r="D11" s="50">
        <v>76.325000000000003</v>
      </c>
      <c r="E11" s="51">
        <v>2722.95</v>
      </c>
      <c r="F11" s="50">
        <v>0.1019</v>
      </c>
      <c r="G11" s="51">
        <v>8.8966399999999997</v>
      </c>
      <c r="H11" s="61">
        <v>128.48400000000001</v>
      </c>
      <c r="I11" s="61">
        <v>181.82</v>
      </c>
      <c r="J11" s="61">
        <v>77.656999999999996</v>
      </c>
      <c r="K11" s="61">
        <v>1949.6</v>
      </c>
      <c r="L11" s="61">
        <v>0.56399999999999995</v>
      </c>
      <c r="M11" s="61">
        <v>0.78710000000000002</v>
      </c>
      <c r="N11" s="50">
        <v>340.45800000000003</v>
      </c>
      <c r="O11" s="51">
        <v>95.68</v>
      </c>
      <c r="P11" s="50">
        <v>173.71700000000001</v>
      </c>
      <c r="Q11" s="51">
        <v>1486.28</v>
      </c>
      <c r="R11" s="50">
        <v>0.94930000000000003</v>
      </c>
      <c r="S11" s="51">
        <v>5.7613000000000003</v>
      </c>
      <c r="T11" s="50">
        <v>287.54700000000003</v>
      </c>
      <c r="U11" s="51">
        <v>163.59</v>
      </c>
      <c r="V11" s="50">
        <v>74.864999999999995</v>
      </c>
      <c r="W11" s="51">
        <v>1372.59</v>
      </c>
      <c r="X11" s="50">
        <v>7.3823999999999996</v>
      </c>
      <c r="Y11" s="51">
        <v>6.9318999999999997</v>
      </c>
      <c r="Z11" s="50">
        <v>0.51600000000000001</v>
      </c>
      <c r="AA11" s="51">
        <v>48.02</v>
      </c>
      <c r="AB11" s="61">
        <v>0.71299999999999997</v>
      </c>
      <c r="AC11" s="61">
        <v>1532.78</v>
      </c>
      <c r="AD11" s="50">
        <v>75.817499999999995</v>
      </c>
      <c r="AE11" s="51">
        <v>5.1298000000000004</v>
      </c>
    </row>
    <row r="12" spans="1:31" x14ac:dyDescent="0.25">
      <c r="A12" s="98"/>
      <c r="B12" s="52">
        <v>353.78399999999999</v>
      </c>
      <c r="C12" s="53">
        <v>96.35</v>
      </c>
      <c r="D12" s="52">
        <v>105.938</v>
      </c>
      <c r="E12" s="53">
        <v>2286.16</v>
      </c>
      <c r="F12" s="52">
        <v>2.1417000000000002</v>
      </c>
      <c r="G12" s="53">
        <v>5.2287100000000004</v>
      </c>
      <c r="H12" s="64">
        <v>81.787999999999997</v>
      </c>
      <c r="I12" s="64">
        <v>727.46</v>
      </c>
      <c r="J12" s="64">
        <v>49.093000000000004</v>
      </c>
      <c r="K12" s="64">
        <v>3216.05</v>
      </c>
      <c r="L12" s="64">
        <v>9.8467000000000002</v>
      </c>
      <c r="M12" s="64">
        <v>0.99199999999999999</v>
      </c>
      <c r="N12" s="52">
        <v>261.12700000000001</v>
      </c>
      <c r="O12" s="53">
        <v>63.5</v>
      </c>
      <c r="P12" s="52">
        <v>190.25700000000001</v>
      </c>
      <c r="Q12" s="53">
        <v>2403.08</v>
      </c>
      <c r="R12" s="52">
        <v>0.96430000000000005</v>
      </c>
      <c r="S12" s="53">
        <v>6.4046000000000003</v>
      </c>
      <c r="T12" s="52">
        <v>568.12800000000004</v>
      </c>
      <c r="U12" s="53">
        <v>445.02</v>
      </c>
      <c r="V12" s="52">
        <v>170.447</v>
      </c>
      <c r="W12" s="53">
        <v>3661.49</v>
      </c>
      <c r="X12" s="52">
        <v>13.157299999999999</v>
      </c>
      <c r="Y12" s="53">
        <v>5.6605999999999996</v>
      </c>
      <c r="Z12" s="52">
        <v>0.255</v>
      </c>
      <c r="AA12" s="53">
        <v>55.61</v>
      </c>
      <c r="AB12" s="64">
        <v>119.09399999999999</v>
      </c>
      <c r="AC12" s="64">
        <v>912.64</v>
      </c>
      <c r="AD12" s="52">
        <v>15.367000000000001</v>
      </c>
      <c r="AE12" s="53">
        <v>6.8320999999999996</v>
      </c>
    </row>
    <row r="13" spans="1:31" x14ac:dyDescent="0.25">
      <c r="A13" s="98" t="s">
        <v>99</v>
      </c>
      <c r="B13" s="50">
        <v>414.26100000000002</v>
      </c>
      <c r="C13" s="51">
        <v>179.14</v>
      </c>
      <c r="D13" s="50">
        <v>122.264</v>
      </c>
      <c r="E13" s="51">
        <v>1475.71</v>
      </c>
      <c r="F13" s="50">
        <v>0.33510000000000001</v>
      </c>
      <c r="G13" s="51">
        <v>13.454800000000001</v>
      </c>
      <c r="H13" s="61">
        <v>153.10499999999999</v>
      </c>
      <c r="I13" s="61">
        <v>409.34</v>
      </c>
      <c r="J13" s="61">
        <v>85.668000000000006</v>
      </c>
      <c r="K13" s="61">
        <v>1584.06</v>
      </c>
      <c r="L13" s="61">
        <v>0.84570000000000001</v>
      </c>
      <c r="M13" s="61">
        <v>41.342100000000002</v>
      </c>
      <c r="N13" s="50">
        <v>184.208</v>
      </c>
      <c r="O13" s="51">
        <v>265.04000000000002</v>
      </c>
      <c r="P13" s="50">
        <v>209.215</v>
      </c>
      <c r="Q13" s="51">
        <v>1720.67</v>
      </c>
      <c r="R13" s="50">
        <v>2E-3</v>
      </c>
      <c r="S13" s="51">
        <v>7.2501199999999999</v>
      </c>
      <c r="T13" s="50">
        <v>153.87</v>
      </c>
      <c r="U13" s="51">
        <v>56.976999999999997</v>
      </c>
      <c r="V13" s="50">
        <v>133.04400000000001</v>
      </c>
      <c r="W13" s="51">
        <v>710.65899999999999</v>
      </c>
      <c r="X13" s="50">
        <v>0.2959</v>
      </c>
      <c r="Y13" s="51">
        <v>5.7508999999999997</v>
      </c>
      <c r="Z13" s="50">
        <v>0.84399999999999997</v>
      </c>
      <c r="AA13" s="51">
        <v>22.047000000000001</v>
      </c>
      <c r="AB13" s="61">
        <v>1.1072</v>
      </c>
      <c r="AC13" s="61">
        <v>551.35599999999999</v>
      </c>
      <c r="AD13" s="50">
        <v>0.32919999999999999</v>
      </c>
      <c r="AE13" s="51">
        <v>5.2473000000000001</v>
      </c>
    </row>
    <row r="14" spans="1:31" x14ac:dyDescent="0.25">
      <c r="A14" s="98"/>
      <c r="B14" s="50">
        <v>482.00900000000001</v>
      </c>
      <c r="C14" s="51">
        <v>99.92</v>
      </c>
      <c r="D14" s="50">
        <v>178.56</v>
      </c>
      <c r="E14" s="51">
        <v>1714.27</v>
      </c>
      <c r="F14" s="50">
        <v>28.210599999999999</v>
      </c>
      <c r="G14" s="51">
        <v>1.165</v>
      </c>
      <c r="H14" s="61">
        <v>210.01900000000001</v>
      </c>
      <c r="I14" s="61">
        <v>354.83</v>
      </c>
      <c r="J14" s="61">
        <v>177.57499999999999</v>
      </c>
      <c r="K14" s="61">
        <v>2319.9499999999998</v>
      </c>
      <c r="L14" s="61">
        <v>0.99790000000000001</v>
      </c>
      <c r="M14" s="61">
        <v>20.733699999999999</v>
      </c>
      <c r="N14" s="50">
        <v>239.072</v>
      </c>
      <c r="O14" s="51">
        <v>65.89</v>
      </c>
      <c r="P14" s="50">
        <v>337.81</v>
      </c>
      <c r="Q14" s="51">
        <v>1515.61</v>
      </c>
      <c r="R14" s="50">
        <v>62.368000000000002</v>
      </c>
      <c r="S14" s="51">
        <v>10.1402</v>
      </c>
      <c r="T14" s="50">
        <v>242.32400000000001</v>
      </c>
      <c r="U14" s="51">
        <v>104.19</v>
      </c>
      <c r="V14" s="50">
        <v>87.744</v>
      </c>
      <c r="W14" s="51">
        <v>1317.29</v>
      </c>
      <c r="X14" s="50">
        <v>0.45519999999999999</v>
      </c>
      <c r="Y14" s="51">
        <v>7.9565999999999999</v>
      </c>
      <c r="Z14" s="50">
        <v>2.0348000000000002</v>
      </c>
      <c r="AA14" s="51">
        <v>59.405999999999999</v>
      </c>
      <c r="AB14" s="61">
        <v>29.396999999999998</v>
      </c>
      <c r="AC14" s="61">
        <v>428.971</v>
      </c>
      <c r="AD14" s="50">
        <v>23.838100000000001</v>
      </c>
      <c r="AE14" s="51">
        <v>9.23</v>
      </c>
    </row>
    <row r="15" spans="1:31" x14ac:dyDescent="0.25">
      <c r="A15" s="98"/>
      <c r="B15" s="50">
        <v>170.41499999999999</v>
      </c>
      <c r="C15" s="51">
        <v>195.69</v>
      </c>
      <c r="D15" s="50">
        <v>124.05500000000001</v>
      </c>
      <c r="E15" s="51">
        <v>1547.63</v>
      </c>
      <c r="F15" s="50">
        <v>3.1703999999999999</v>
      </c>
      <c r="G15" s="51">
        <v>22.038</v>
      </c>
      <c r="H15" s="61">
        <v>90.263000000000005</v>
      </c>
      <c r="I15" s="61">
        <v>228.84</v>
      </c>
      <c r="J15" s="61">
        <v>143.68</v>
      </c>
      <c r="K15" s="61">
        <v>2874.26</v>
      </c>
      <c r="L15" s="61">
        <v>0.90859999999999996</v>
      </c>
      <c r="M15" s="61">
        <v>69.839100000000002</v>
      </c>
      <c r="N15" s="50">
        <v>341</v>
      </c>
      <c r="O15" s="51">
        <v>173.2</v>
      </c>
      <c r="P15" s="50">
        <v>189.00200000000001</v>
      </c>
      <c r="Q15" s="51">
        <v>3153.92</v>
      </c>
      <c r="R15" s="50">
        <v>33.997500000000002</v>
      </c>
      <c r="S15" s="51">
        <v>7.5990000000000002</v>
      </c>
      <c r="T15" s="50">
        <v>268.83499999999998</v>
      </c>
      <c r="U15" s="51">
        <v>78.739999999999995</v>
      </c>
      <c r="V15" s="50">
        <v>31.8</v>
      </c>
      <c r="W15" s="51">
        <v>1588.98</v>
      </c>
      <c r="X15" s="50">
        <v>4.6737000000000002</v>
      </c>
      <c r="Y15" s="51">
        <v>3.9</v>
      </c>
      <c r="Z15" s="50">
        <v>0.58520000000000005</v>
      </c>
      <c r="AA15" s="51">
        <v>21.353000000000002</v>
      </c>
      <c r="AB15" s="61">
        <v>53.103200000000001</v>
      </c>
      <c r="AC15" s="61">
        <v>636.85299999999995</v>
      </c>
      <c r="AD15" s="50">
        <v>30.098600000000001</v>
      </c>
      <c r="AE15" s="51">
        <v>5.2361000000000004</v>
      </c>
    </row>
    <row r="16" spans="1:31" x14ac:dyDescent="0.25">
      <c r="A16" s="98"/>
      <c r="B16" s="50">
        <v>221.78800000000001</v>
      </c>
      <c r="C16" s="51">
        <v>411.89</v>
      </c>
      <c r="D16" s="50">
        <v>75.792000000000002</v>
      </c>
      <c r="E16" s="51">
        <v>3001.41</v>
      </c>
      <c r="F16" s="50">
        <v>0.57350000000000001</v>
      </c>
      <c r="G16" s="51">
        <v>33.0137</v>
      </c>
      <c r="H16" s="61">
        <v>50.383000000000003</v>
      </c>
      <c r="I16" s="61">
        <v>167.85</v>
      </c>
      <c r="J16" s="61">
        <v>102.295</v>
      </c>
      <c r="K16" s="61">
        <v>1592.08</v>
      </c>
      <c r="L16" s="61">
        <v>1.0544</v>
      </c>
      <c r="M16" s="61">
        <v>42.671199999999999</v>
      </c>
      <c r="N16" s="50">
        <v>345.858</v>
      </c>
      <c r="O16" s="51">
        <v>169.74</v>
      </c>
      <c r="P16" s="50">
        <v>197.755</v>
      </c>
      <c r="Q16" s="51">
        <v>1973.75</v>
      </c>
      <c r="R16" s="50">
        <v>0.1522</v>
      </c>
      <c r="S16" s="51">
        <v>9.5611999999999995</v>
      </c>
      <c r="T16" s="50">
        <v>246.376</v>
      </c>
      <c r="U16" s="51">
        <v>339.93</v>
      </c>
      <c r="V16" s="50">
        <v>119.667</v>
      </c>
      <c r="W16" s="51">
        <v>1393.08</v>
      </c>
      <c r="X16" s="50">
        <v>1.9106000000000001</v>
      </c>
      <c r="Y16" s="51">
        <v>3.4897</v>
      </c>
      <c r="Z16" s="50">
        <v>35.470999999999997</v>
      </c>
      <c r="AA16" s="51">
        <v>17.943999999999999</v>
      </c>
      <c r="AB16" s="61">
        <v>0.68940000000000001</v>
      </c>
      <c r="AC16" s="61">
        <v>623.447</v>
      </c>
      <c r="AD16" s="50">
        <v>0.58250000000000002</v>
      </c>
      <c r="AE16" s="51">
        <v>8.7821999999999996</v>
      </c>
    </row>
    <row r="17" spans="1:31" x14ac:dyDescent="0.25">
      <c r="A17" s="98"/>
      <c r="B17" s="50">
        <v>489.149</v>
      </c>
      <c r="C17" s="51">
        <v>247.47</v>
      </c>
      <c r="D17" s="50">
        <v>95.557000000000002</v>
      </c>
      <c r="E17" s="51">
        <v>3182.14</v>
      </c>
      <c r="F17" s="50">
        <v>15</v>
      </c>
      <c r="G17" s="51">
        <v>4.1364000000000001</v>
      </c>
      <c r="H17" s="61">
        <v>39.290999999999997</v>
      </c>
      <c r="I17" s="61">
        <v>277.89999999999998</v>
      </c>
      <c r="J17" s="61">
        <v>162.041</v>
      </c>
      <c r="K17" s="61">
        <v>2199.86</v>
      </c>
      <c r="L17" s="61">
        <v>15</v>
      </c>
      <c r="M17" s="61">
        <v>5.0815999999999999</v>
      </c>
      <c r="N17" s="50">
        <v>201.53700000000001</v>
      </c>
      <c r="O17" s="51">
        <v>63.82</v>
      </c>
      <c r="P17" s="50">
        <v>147.096</v>
      </c>
      <c r="Q17" s="51">
        <v>3041.8</v>
      </c>
      <c r="R17" s="50">
        <v>15</v>
      </c>
      <c r="S17" s="51">
        <v>29.4648</v>
      </c>
      <c r="T17" s="50">
        <v>160.279</v>
      </c>
      <c r="U17" s="51">
        <v>235.14</v>
      </c>
      <c r="V17" s="50">
        <v>108.919</v>
      </c>
      <c r="W17" s="51">
        <v>1674.02</v>
      </c>
      <c r="X17" s="50">
        <v>15</v>
      </c>
      <c r="Y17" s="51">
        <v>1.1564000000000001</v>
      </c>
      <c r="Z17" s="50">
        <v>48.768700000000003</v>
      </c>
      <c r="AA17" s="51">
        <v>48.53</v>
      </c>
      <c r="AB17" s="61">
        <v>6.0077999999999996</v>
      </c>
      <c r="AC17" s="61">
        <v>916.49</v>
      </c>
      <c r="AD17" s="50">
        <v>15</v>
      </c>
      <c r="AE17" s="51">
        <v>0.27200000000000002</v>
      </c>
    </row>
    <row r="18" spans="1:31" x14ac:dyDescent="0.25">
      <c r="A18" s="98"/>
      <c r="B18" s="50">
        <v>403.46699999999998</v>
      </c>
      <c r="C18" s="51">
        <v>209.34</v>
      </c>
      <c r="D18" s="50">
        <v>116.292</v>
      </c>
      <c r="E18" s="51">
        <v>2968.33</v>
      </c>
      <c r="F18" s="50">
        <v>16.610900000000001</v>
      </c>
      <c r="G18" s="51">
        <v>2.3355000000000001</v>
      </c>
      <c r="H18" s="61">
        <v>146.34100000000001</v>
      </c>
      <c r="I18" s="61">
        <v>158.01</v>
      </c>
      <c r="J18" s="61">
        <v>15.39</v>
      </c>
      <c r="K18" s="61">
        <v>1259.52</v>
      </c>
      <c r="L18" s="61">
        <v>37.526499999999999</v>
      </c>
      <c r="M18" s="61">
        <v>54.480600000000003</v>
      </c>
      <c r="N18" s="50">
        <v>568.9</v>
      </c>
      <c r="O18" s="51">
        <v>138.34</v>
      </c>
      <c r="P18" s="50">
        <v>179.17</v>
      </c>
      <c r="Q18" s="51">
        <v>1755.7</v>
      </c>
      <c r="R18" s="50">
        <v>6.2199999999999998E-2</v>
      </c>
      <c r="S18" s="51">
        <v>10.93192</v>
      </c>
      <c r="T18" s="50">
        <v>329.26799999999997</v>
      </c>
      <c r="U18" s="51">
        <v>266.22000000000003</v>
      </c>
      <c r="V18" s="50">
        <v>147.459</v>
      </c>
      <c r="W18" s="51">
        <v>2842.07</v>
      </c>
      <c r="X18" s="50">
        <v>5.8301999999999996</v>
      </c>
      <c r="Y18" s="51">
        <v>3.2244000000000002</v>
      </c>
      <c r="Z18" s="50">
        <v>0.72719999999999996</v>
      </c>
      <c r="AA18" s="51">
        <v>22.41</v>
      </c>
      <c r="AB18" s="61">
        <v>39.380899999999997</v>
      </c>
      <c r="AC18" s="61">
        <v>908.73</v>
      </c>
      <c r="AD18" s="50">
        <v>6.1246999999999998</v>
      </c>
      <c r="AE18" s="51">
        <v>8.2466000000000008</v>
      </c>
    </row>
    <row r="19" spans="1:31" x14ac:dyDescent="0.25">
      <c r="A19" s="98"/>
      <c r="B19" s="50">
        <v>364.649</v>
      </c>
      <c r="C19" s="51">
        <v>382.75</v>
      </c>
      <c r="D19" s="50">
        <v>193.685</v>
      </c>
      <c r="E19" s="51">
        <v>3726.52</v>
      </c>
      <c r="F19" s="50">
        <v>29.389299999999999</v>
      </c>
      <c r="G19" s="51">
        <v>4.5332999999999997</v>
      </c>
      <c r="H19" s="61">
        <v>43.722000000000001</v>
      </c>
      <c r="I19" s="61">
        <v>73.739999999999995</v>
      </c>
      <c r="J19" s="61">
        <v>155.768</v>
      </c>
      <c r="K19" s="61">
        <v>1841.12</v>
      </c>
      <c r="L19" s="61">
        <v>0.97</v>
      </c>
      <c r="M19" s="61">
        <v>14.544600000000001</v>
      </c>
      <c r="N19" s="50">
        <v>451.702</v>
      </c>
      <c r="O19" s="51">
        <v>147.68</v>
      </c>
      <c r="P19" s="50">
        <v>121.321</v>
      </c>
      <c r="Q19" s="51">
        <v>2051.21</v>
      </c>
      <c r="R19" s="50">
        <v>4.391</v>
      </c>
      <c r="S19" s="51">
        <v>8.3931000000000004</v>
      </c>
      <c r="T19" s="50">
        <v>210.85300000000001</v>
      </c>
      <c r="U19" s="51">
        <v>87.47</v>
      </c>
      <c r="V19" s="50">
        <v>86.159000000000006</v>
      </c>
      <c r="W19" s="51">
        <v>1605.61</v>
      </c>
      <c r="X19" s="50">
        <v>0.25540000000000002</v>
      </c>
      <c r="Y19" s="51">
        <v>13.960900000000001</v>
      </c>
      <c r="Z19" s="50">
        <v>22.327100000000002</v>
      </c>
      <c r="AA19" s="51">
        <v>138.18</v>
      </c>
      <c r="AB19" s="61">
        <v>13.898099999999999</v>
      </c>
      <c r="AC19" s="61">
        <v>1165.8699999999999</v>
      </c>
      <c r="AD19" s="50">
        <v>4.5922000000000001</v>
      </c>
      <c r="AE19" s="51">
        <v>11.4566</v>
      </c>
    </row>
    <row r="20" spans="1:31" x14ac:dyDescent="0.25">
      <c r="A20" s="98"/>
      <c r="B20" s="50">
        <v>352.69499999999999</v>
      </c>
      <c r="C20" s="51">
        <v>525.49</v>
      </c>
      <c r="D20" s="50">
        <v>213.93199999999999</v>
      </c>
      <c r="E20" s="51">
        <v>2165.2199999999998</v>
      </c>
      <c r="F20" s="50">
        <v>0.1792</v>
      </c>
      <c r="G20" s="51">
        <v>1.8702000000000001</v>
      </c>
      <c r="H20" s="61">
        <v>19.677</v>
      </c>
      <c r="I20" s="61">
        <v>215.4</v>
      </c>
      <c r="J20" s="61">
        <v>89.817999999999998</v>
      </c>
      <c r="K20" s="61">
        <v>2100.94</v>
      </c>
      <c r="L20" s="61">
        <v>2.0911</v>
      </c>
      <c r="M20" s="61">
        <v>65.170599999999993</v>
      </c>
      <c r="N20" s="50">
        <v>281.697</v>
      </c>
      <c r="O20" s="51">
        <v>254.44</v>
      </c>
      <c r="P20" s="50">
        <v>216.78100000000001</v>
      </c>
      <c r="Q20" s="51">
        <v>1968.4</v>
      </c>
      <c r="R20" s="50">
        <v>1.6843999999999999</v>
      </c>
      <c r="S20" s="51">
        <v>7.2085999999999997</v>
      </c>
      <c r="T20" s="50">
        <v>198.429</v>
      </c>
      <c r="U20" s="51">
        <v>220.23</v>
      </c>
      <c r="V20" s="50">
        <v>137.006</v>
      </c>
      <c r="W20" s="51">
        <v>2139.63</v>
      </c>
      <c r="X20" s="50">
        <v>29.149699999999999</v>
      </c>
      <c r="Y20" s="51">
        <v>26.016200000000001</v>
      </c>
      <c r="Z20" s="50">
        <v>36.363399999999999</v>
      </c>
      <c r="AA20" s="51">
        <v>9.4</v>
      </c>
      <c r="AB20" s="61">
        <v>59.808900000000001</v>
      </c>
      <c r="AC20" s="61">
        <v>1616.97</v>
      </c>
      <c r="AD20" s="50">
        <v>1.1448</v>
      </c>
      <c r="AE20" s="51">
        <v>6.7603999999999997</v>
      </c>
    </row>
    <row r="21" spans="1:31" x14ac:dyDescent="0.25">
      <c r="A21" s="98"/>
      <c r="B21" s="50">
        <v>505.25</v>
      </c>
      <c r="C21" s="51">
        <v>120.64</v>
      </c>
      <c r="D21" s="50">
        <v>106.264</v>
      </c>
      <c r="E21" s="51">
        <v>2210.67</v>
      </c>
      <c r="F21" s="50">
        <v>0.77510000000000001</v>
      </c>
      <c r="G21" s="51">
        <v>14.8629</v>
      </c>
      <c r="H21" s="61">
        <v>40.670999999999999</v>
      </c>
      <c r="I21" s="61">
        <v>83.96</v>
      </c>
      <c r="J21" s="61">
        <v>44.668999999999997</v>
      </c>
      <c r="K21" s="61">
        <v>2153.79</v>
      </c>
      <c r="L21" s="61">
        <v>0.20180000000000001</v>
      </c>
      <c r="M21" s="61">
        <v>30.871099999999998</v>
      </c>
      <c r="N21" s="50">
        <v>333.18</v>
      </c>
      <c r="O21" s="51">
        <v>273.18</v>
      </c>
      <c r="P21" s="50">
        <v>172.72900000000001</v>
      </c>
      <c r="Q21" s="51">
        <v>1757.81</v>
      </c>
      <c r="R21" s="50">
        <v>6.2100000000000002E-2</v>
      </c>
      <c r="S21" s="51">
        <v>6.8574999999999999</v>
      </c>
      <c r="T21" s="50">
        <v>144.762</v>
      </c>
      <c r="U21" s="51">
        <v>211.09</v>
      </c>
      <c r="V21" s="50">
        <v>100.88800000000001</v>
      </c>
      <c r="W21" s="51">
        <v>811.85</v>
      </c>
      <c r="X21" s="50">
        <v>0.60650000000000004</v>
      </c>
      <c r="Y21" s="51">
        <v>2.7218</v>
      </c>
      <c r="Z21" s="50">
        <v>2.9864000000000002</v>
      </c>
      <c r="AA21" s="51">
        <v>14.4</v>
      </c>
      <c r="AB21" s="61">
        <v>3.6996000000000002</v>
      </c>
      <c r="AC21" s="61">
        <v>1575.15</v>
      </c>
      <c r="AD21" s="50">
        <v>0.7</v>
      </c>
      <c r="AE21" s="51">
        <v>4.9496000000000002</v>
      </c>
    </row>
    <row r="22" spans="1:31" x14ac:dyDescent="0.25">
      <c r="A22" s="98"/>
      <c r="B22" s="52">
        <v>390.78199999999998</v>
      </c>
      <c r="C22" s="53">
        <v>257.98</v>
      </c>
      <c r="D22" s="52">
        <v>145.87799999999999</v>
      </c>
      <c r="E22" s="53">
        <v>1504.8</v>
      </c>
      <c r="F22" s="52">
        <v>0.33</v>
      </c>
      <c r="G22" s="53">
        <v>3.0186999999999999</v>
      </c>
      <c r="H22" s="64">
        <v>68.822999999999993</v>
      </c>
      <c r="I22" s="64">
        <v>193.02</v>
      </c>
      <c r="J22" s="64">
        <v>58.173000000000002</v>
      </c>
      <c r="K22" s="64">
        <v>2350.58</v>
      </c>
      <c r="L22" s="64">
        <v>52.190800000000003</v>
      </c>
      <c r="M22" s="64">
        <v>4.9261999999999997</v>
      </c>
      <c r="N22" s="52">
        <v>397.70100000000002</v>
      </c>
      <c r="O22" s="53">
        <v>101.82</v>
      </c>
      <c r="P22" s="52">
        <v>301.11799999999999</v>
      </c>
      <c r="Q22" s="53">
        <v>1056.49</v>
      </c>
      <c r="R22" s="52">
        <v>43.149299999999997</v>
      </c>
      <c r="S22" s="53">
        <v>8.51</v>
      </c>
      <c r="T22" s="52">
        <v>406.85899999999998</v>
      </c>
      <c r="U22" s="53">
        <v>208.4</v>
      </c>
      <c r="V22" s="52">
        <v>245.583</v>
      </c>
      <c r="W22" s="53">
        <v>817.34</v>
      </c>
      <c r="X22" s="52">
        <v>14.636699999999999</v>
      </c>
      <c r="Y22" s="53">
        <v>11.136100000000001</v>
      </c>
      <c r="Z22" s="52">
        <v>14.2248</v>
      </c>
      <c r="AA22" s="53">
        <v>91.79</v>
      </c>
      <c r="AB22" s="64">
        <v>0.52659999999999996</v>
      </c>
      <c r="AC22" s="64">
        <v>1719.39</v>
      </c>
      <c r="AD22" s="52">
        <v>4.7350000000000003</v>
      </c>
      <c r="AE22" s="53">
        <v>5.5301999999999998</v>
      </c>
    </row>
    <row r="23" spans="1:31" x14ac:dyDescent="0.25">
      <c r="A23" s="98" t="s">
        <v>98</v>
      </c>
      <c r="B23" s="50">
        <v>919.44</v>
      </c>
      <c r="C23" s="51">
        <v>260.64999999999998</v>
      </c>
      <c r="D23" s="50">
        <v>474.83</v>
      </c>
      <c r="E23" s="51">
        <v>1038.96</v>
      </c>
      <c r="F23" s="50">
        <v>20.069900000000001</v>
      </c>
      <c r="G23" s="51">
        <v>8.2395999999999994</v>
      </c>
      <c r="H23" s="61">
        <v>412.596</v>
      </c>
      <c r="I23" s="61">
        <v>372.19</v>
      </c>
      <c r="J23" s="61">
        <v>270.71300000000002</v>
      </c>
      <c r="K23" s="61">
        <v>2085.4299999999998</v>
      </c>
      <c r="L23" s="61">
        <v>5.1416000000000004</v>
      </c>
      <c r="M23" s="61">
        <v>9.1366999999999994</v>
      </c>
      <c r="N23" s="50">
        <v>607.88300000000004</v>
      </c>
      <c r="O23" s="51">
        <v>132.01</v>
      </c>
      <c r="P23" s="50">
        <v>216.75899999999999</v>
      </c>
      <c r="Q23" s="51">
        <v>2795.04</v>
      </c>
      <c r="R23" s="50">
        <v>0.4244</v>
      </c>
      <c r="S23" s="51">
        <v>3.2166999999999999</v>
      </c>
      <c r="T23" s="50">
        <v>523.56500000000005</v>
      </c>
      <c r="U23" s="51">
        <v>58.57</v>
      </c>
      <c r="V23" s="50">
        <v>177.92599999999999</v>
      </c>
      <c r="W23" s="51">
        <v>1737.3</v>
      </c>
      <c r="X23" s="50">
        <v>1.2924</v>
      </c>
      <c r="Y23" s="51">
        <v>7.5190999999999999</v>
      </c>
      <c r="Z23" s="50">
        <v>48.731699999999996</v>
      </c>
      <c r="AA23" s="51">
        <v>73.897000000000006</v>
      </c>
      <c r="AB23" s="61">
        <v>3.4664000000000001</v>
      </c>
      <c r="AC23" s="61">
        <v>821.64499999999998</v>
      </c>
      <c r="AD23" s="50">
        <v>4.2209000000000003</v>
      </c>
      <c r="AE23" s="51">
        <v>7.1292999999999997</v>
      </c>
    </row>
    <row r="24" spans="1:31" x14ac:dyDescent="0.25">
      <c r="A24" s="98"/>
      <c r="B24" s="50">
        <v>880.13</v>
      </c>
      <c r="C24" s="51">
        <v>91.01</v>
      </c>
      <c r="D24" s="50">
        <v>243.36</v>
      </c>
      <c r="E24" s="51">
        <v>1094.1199999999999</v>
      </c>
      <c r="F24" s="50">
        <v>64.393699999999995</v>
      </c>
      <c r="G24" s="51">
        <v>5.5951000000000004</v>
      </c>
      <c r="H24" s="61">
        <v>388.548</v>
      </c>
      <c r="I24" s="61">
        <v>102.18</v>
      </c>
      <c r="J24" s="61">
        <v>491.55599999999998</v>
      </c>
      <c r="K24" s="61">
        <v>1472.86</v>
      </c>
      <c r="L24" s="61">
        <v>3.8544</v>
      </c>
      <c r="M24" s="61">
        <v>4.5387000000000004</v>
      </c>
      <c r="N24" s="50">
        <v>120.089</v>
      </c>
      <c r="O24" s="51">
        <v>201.97</v>
      </c>
      <c r="P24" s="50">
        <v>365.28399999999999</v>
      </c>
      <c r="Q24" s="51">
        <v>1071.8499999999999</v>
      </c>
      <c r="R24" s="50">
        <v>0.55049999999999999</v>
      </c>
      <c r="S24" s="51">
        <v>5.9219999999999997</v>
      </c>
      <c r="T24" s="50">
        <v>708.79200000000003</v>
      </c>
      <c r="U24" s="51">
        <v>65.33</v>
      </c>
      <c r="V24" s="50">
        <v>339.60700000000003</v>
      </c>
      <c r="W24" s="51">
        <v>1278.2</v>
      </c>
      <c r="X24" s="50">
        <v>2.3849999999999998</v>
      </c>
      <c r="Y24" s="51">
        <v>13.195499999999999</v>
      </c>
      <c r="Z24" s="50">
        <v>1.2737000000000001</v>
      </c>
      <c r="AA24" s="51">
        <v>29.95</v>
      </c>
      <c r="AB24" s="61">
        <v>14.0974</v>
      </c>
      <c r="AC24" s="61">
        <v>1184.02</v>
      </c>
      <c r="AD24" s="50">
        <v>33.084600000000002</v>
      </c>
      <c r="AE24" s="51">
        <v>12.0908</v>
      </c>
    </row>
    <row r="25" spans="1:31" x14ac:dyDescent="0.25">
      <c r="A25" s="98"/>
      <c r="B25" s="50">
        <v>1109.46</v>
      </c>
      <c r="C25" s="51">
        <v>225.36</v>
      </c>
      <c r="D25" s="50">
        <v>347.72</v>
      </c>
      <c r="E25" s="51">
        <v>1812.94</v>
      </c>
      <c r="F25" s="50">
        <v>10.8139</v>
      </c>
      <c r="G25" s="51">
        <v>5.0492999999999997</v>
      </c>
      <c r="H25" s="61">
        <v>664.54700000000003</v>
      </c>
      <c r="I25" s="61">
        <v>527.24</v>
      </c>
      <c r="J25" s="61">
        <v>380.95800000000003</v>
      </c>
      <c r="K25" s="61">
        <v>3453.24</v>
      </c>
      <c r="L25" s="61">
        <v>61.731999999999999</v>
      </c>
      <c r="M25" s="61">
        <v>2.7854999999999999</v>
      </c>
      <c r="N25" s="50">
        <v>296.52199999999999</v>
      </c>
      <c r="O25" s="51">
        <v>82.58</v>
      </c>
      <c r="P25" s="50">
        <v>24.28</v>
      </c>
      <c r="Q25" s="51">
        <v>1110.0999999999999</v>
      </c>
      <c r="R25" s="50">
        <v>0.68720000000000003</v>
      </c>
      <c r="S25" s="51">
        <v>7.4264999999999999</v>
      </c>
      <c r="T25" s="50">
        <v>437.60700000000003</v>
      </c>
      <c r="U25" s="51">
        <v>171.61</v>
      </c>
      <c r="V25" s="50">
        <v>240.733</v>
      </c>
      <c r="W25" s="51">
        <v>2682.44</v>
      </c>
      <c r="X25" s="50">
        <v>0.62050000000000005</v>
      </c>
      <c r="Y25" s="51">
        <v>10.042899999999999</v>
      </c>
      <c r="Z25" s="50">
        <v>8.5921000000000003</v>
      </c>
      <c r="AA25" s="51">
        <v>41.68</v>
      </c>
      <c r="AB25" s="61">
        <v>8.5800999999999998</v>
      </c>
      <c r="AC25" s="61">
        <v>1406.11</v>
      </c>
      <c r="AD25" s="50">
        <v>1.002</v>
      </c>
      <c r="AE25" s="51">
        <v>12.502700000000001</v>
      </c>
    </row>
    <row r="26" spans="1:31" x14ac:dyDescent="0.25">
      <c r="A26" s="98"/>
      <c r="B26" s="50">
        <v>552.37099999999998</v>
      </c>
      <c r="C26" s="51">
        <v>92.2</v>
      </c>
      <c r="D26" s="50">
        <v>452.08699999999999</v>
      </c>
      <c r="E26" s="51">
        <v>2184.7800000000002</v>
      </c>
      <c r="F26" s="50">
        <v>3.4948000000000001</v>
      </c>
      <c r="G26" s="51">
        <v>6.5730000000000004</v>
      </c>
      <c r="H26" s="61">
        <v>495.49799999999999</v>
      </c>
      <c r="I26" s="61">
        <v>332.81</v>
      </c>
      <c r="J26" s="61">
        <v>328.19900000000001</v>
      </c>
      <c r="K26" s="61">
        <v>2069.66</v>
      </c>
      <c r="L26" s="61">
        <v>19.631399999999999</v>
      </c>
      <c r="M26" s="61">
        <v>9.2112999999999996</v>
      </c>
      <c r="N26" s="50">
        <v>185.50200000000001</v>
      </c>
      <c r="O26" s="51">
        <v>158.47999999999999</v>
      </c>
      <c r="P26" s="50">
        <v>453.59800000000001</v>
      </c>
      <c r="Q26" s="51">
        <v>1534.22</v>
      </c>
      <c r="R26" s="50">
        <v>0.91579999999999995</v>
      </c>
      <c r="S26" s="51">
        <v>1.9398</v>
      </c>
      <c r="T26" s="50">
        <v>669.89099999999996</v>
      </c>
      <c r="U26" s="51">
        <v>71.08</v>
      </c>
      <c r="V26" s="50">
        <v>210.24100000000001</v>
      </c>
      <c r="W26" s="51">
        <v>3405.6</v>
      </c>
      <c r="X26" s="50">
        <v>2.1913</v>
      </c>
      <c r="Y26" s="51">
        <v>4.5365000000000002</v>
      </c>
      <c r="Z26" s="50">
        <v>36.387700000000002</v>
      </c>
      <c r="AA26" s="51">
        <v>119.71</v>
      </c>
      <c r="AB26" s="61">
        <v>3.2829999999999999</v>
      </c>
      <c r="AC26" s="61">
        <v>1456.79</v>
      </c>
      <c r="AD26" s="50">
        <v>55.243600000000001</v>
      </c>
      <c r="AE26" s="51">
        <v>12.4177</v>
      </c>
    </row>
    <row r="27" spans="1:31" x14ac:dyDescent="0.25">
      <c r="A27" s="98"/>
      <c r="B27" s="50">
        <v>553.14200000000005</v>
      </c>
      <c r="C27" s="51">
        <v>315.23</v>
      </c>
      <c r="D27" s="50">
        <v>111.09099999999999</v>
      </c>
      <c r="E27" s="51">
        <v>2565.36</v>
      </c>
      <c r="F27" s="50">
        <v>15</v>
      </c>
      <c r="G27" s="51">
        <v>7.2571000000000003</v>
      </c>
      <c r="H27" s="61">
        <v>691.18600000000004</v>
      </c>
      <c r="I27" s="61">
        <v>268.89999999999998</v>
      </c>
      <c r="J27" s="61">
        <v>277.16899999999998</v>
      </c>
      <c r="K27" s="61">
        <v>1985.96</v>
      </c>
      <c r="L27" s="61">
        <v>15</v>
      </c>
      <c r="M27" s="61">
        <v>0.59130000000000005</v>
      </c>
      <c r="N27" s="50">
        <v>134.345</v>
      </c>
      <c r="O27" s="51">
        <v>196.68</v>
      </c>
      <c r="P27" s="50">
        <v>23.513000000000002</v>
      </c>
      <c r="Q27" s="51">
        <v>3175.98</v>
      </c>
      <c r="R27" s="50">
        <v>15</v>
      </c>
      <c r="S27" s="51">
        <v>0.22700000000000001</v>
      </c>
      <c r="T27" s="50">
        <v>1106.44</v>
      </c>
      <c r="U27" s="51">
        <v>391.29</v>
      </c>
      <c r="V27" s="50">
        <v>207.82</v>
      </c>
      <c r="W27" s="51">
        <v>3403.2</v>
      </c>
      <c r="X27" s="50">
        <v>15</v>
      </c>
      <c r="Y27" s="51">
        <v>12.3851</v>
      </c>
      <c r="Z27" s="50">
        <v>0.96489999999999998</v>
      </c>
      <c r="AA27" s="51">
        <v>126.43</v>
      </c>
      <c r="AB27" s="61">
        <v>83.900800000000004</v>
      </c>
      <c r="AC27" s="61">
        <v>1029.08</v>
      </c>
      <c r="AD27" s="50">
        <v>15</v>
      </c>
      <c r="AE27" s="51">
        <v>13.1655</v>
      </c>
    </row>
    <row r="28" spans="1:31" x14ac:dyDescent="0.25">
      <c r="A28" s="98"/>
      <c r="B28" s="50">
        <v>886.42</v>
      </c>
      <c r="C28" s="51">
        <v>792.11</v>
      </c>
      <c r="D28" s="50">
        <v>338.87</v>
      </c>
      <c r="E28" s="51">
        <v>3241.51</v>
      </c>
      <c r="F28" s="50">
        <v>64.683099999999996</v>
      </c>
      <c r="G28" s="51">
        <v>3.1566999999999998</v>
      </c>
      <c r="H28" s="61">
        <v>574.23900000000003</v>
      </c>
      <c r="I28" s="61">
        <v>389.16</v>
      </c>
      <c r="J28" s="61">
        <v>413.988</v>
      </c>
      <c r="K28" s="61">
        <v>3223.1</v>
      </c>
      <c r="L28" s="61">
        <v>1.8632</v>
      </c>
      <c r="M28" s="61">
        <v>30.380800000000001</v>
      </c>
      <c r="N28" s="50">
        <v>218.32300000000001</v>
      </c>
      <c r="O28" s="51">
        <v>245.73</v>
      </c>
      <c r="P28" s="50">
        <v>8.7140000000000004</v>
      </c>
      <c r="Q28" s="51">
        <v>3963.12</v>
      </c>
      <c r="R28" s="50">
        <v>66.122299999999996</v>
      </c>
      <c r="S28" s="51">
        <v>47.294800000000002</v>
      </c>
      <c r="T28" s="50">
        <v>732.11199999999997</v>
      </c>
      <c r="U28" s="51">
        <v>275.04000000000002</v>
      </c>
      <c r="V28" s="50">
        <v>212.56299999999999</v>
      </c>
      <c r="W28" s="51">
        <v>3722.92</v>
      </c>
      <c r="X28" s="50">
        <v>2.9523999999999999</v>
      </c>
      <c r="Y28" s="51">
        <v>10.4604</v>
      </c>
      <c r="Z28" s="50">
        <v>41.7151</v>
      </c>
      <c r="AA28" s="51">
        <v>326.89999999999998</v>
      </c>
      <c r="AB28" s="61">
        <v>16.352499999999999</v>
      </c>
      <c r="AC28" s="61">
        <v>1791</v>
      </c>
      <c r="AD28" s="50">
        <v>3.9706000000000001</v>
      </c>
      <c r="AE28" s="51">
        <v>20.8842</v>
      </c>
    </row>
    <row r="29" spans="1:31" x14ac:dyDescent="0.25">
      <c r="A29" s="98"/>
      <c r="B29" s="50">
        <v>259.21199999999999</v>
      </c>
      <c r="C29" s="51">
        <v>58.24</v>
      </c>
      <c r="D29" s="50">
        <v>221.10599999999999</v>
      </c>
      <c r="E29" s="51">
        <v>4057.55</v>
      </c>
      <c r="F29" s="50">
        <v>0.22370000000000001</v>
      </c>
      <c r="G29" s="51">
        <v>18.7058</v>
      </c>
      <c r="H29" s="61">
        <v>447.065</v>
      </c>
      <c r="I29" s="61">
        <v>277.58999999999997</v>
      </c>
      <c r="J29" s="61">
        <v>543.42999999999995</v>
      </c>
      <c r="K29" s="61">
        <v>2505.94</v>
      </c>
      <c r="L29" s="61">
        <v>42.768599999999999</v>
      </c>
      <c r="M29" s="61">
        <v>15.034800000000001</v>
      </c>
      <c r="N29" s="50">
        <v>137.39099999999999</v>
      </c>
      <c r="O29" s="51">
        <v>79.099999999999994</v>
      </c>
      <c r="P29" s="50">
        <v>47.938000000000002</v>
      </c>
      <c r="Q29" s="51">
        <v>1915.85</v>
      </c>
      <c r="R29" s="50">
        <v>5.1234999999999999</v>
      </c>
      <c r="S29" s="51">
        <v>7.76</v>
      </c>
      <c r="T29" s="50">
        <v>663.43399999999997</v>
      </c>
      <c r="U29" s="51">
        <v>621.05999999999995</v>
      </c>
      <c r="V29" s="50">
        <v>279.10500000000002</v>
      </c>
      <c r="W29" s="51">
        <v>3664.6</v>
      </c>
      <c r="X29" s="50">
        <v>34.505000000000003</v>
      </c>
      <c r="Y29" s="51">
        <v>22.4695</v>
      </c>
      <c r="Z29" s="50">
        <v>1.4371</v>
      </c>
      <c r="AA29" s="51">
        <v>21.1</v>
      </c>
      <c r="AB29" s="61">
        <v>13.355</v>
      </c>
      <c r="AC29" s="61">
        <v>1869.18</v>
      </c>
      <c r="AD29" s="50">
        <v>4.3239000000000001</v>
      </c>
      <c r="AE29" s="51">
        <v>11.943</v>
      </c>
    </row>
    <row r="30" spans="1:31" x14ac:dyDescent="0.25">
      <c r="A30" s="98"/>
      <c r="B30" s="50">
        <v>757.45600000000002</v>
      </c>
      <c r="C30" s="51">
        <v>383.97</v>
      </c>
      <c r="D30" s="50">
        <v>173.309</v>
      </c>
      <c r="E30" s="51">
        <v>3271.64</v>
      </c>
      <c r="F30" s="50">
        <v>25.9697</v>
      </c>
      <c r="G30" s="51">
        <v>7.5239000000000003</v>
      </c>
      <c r="H30" s="61">
        <v>217.005</v>
      </c>
      <c r="I30" s="61">
        <v>236.19</v>
      </c>
      <c r="J30" s="61">
        <v>84.463999999999999</v>
      </c>
      <c r="K30" s="61">
        <v>1169.3499999999999</v>
      </c>
      <c r="L30" s="61">
        <v>39.984999999999999</v>
      </c>
      <c r="M30" s="61">
        <v>2.2004000000000001</v>
      </c>
      <c r="N30" s="50">
        <v>348.15</v>
      </c>
      <c r="O30" s="51">
        <v>237.5</v>
      </c>
      <c r="P30" s="50">
        <v>164.33</v>
      </c>
      <c r="Q30" s="51">
        <v>2146.3200000000002</v>
      </c>
      <c r="R30" s="50">
        <v>0.4743</v>
      </c>
      <c r="S30" s="51">
        <v>2.5714999999999999</v>
      </c>
      <c r="T30" s="50">
        <v>257.72399999999999</v>
      </c>
      <c r="U30" s="51">
        <v>151.13999999999999</v>
      </c>
      <c r="V30" s="50">
        <v>268.16500000000002</v>
      </c>
      <c r="W30" s="51">
        <v>1036.8699999999999</v>
      </c>
      <c r="X30" s="50">
        <v>35.311199999999999</v>
      </c>
      <c r="Y30" s="51">
        <v>9.3742999999999999</v>
      </c>
      <c r="Z30" s="50">
        <v>1.7813000000000001</v>
      </c>
      <c r="AA30" s="51">
        <v>15.27</v>
      </c>
      <c r="AB30" s="61">
        <v>23.5002</v>
      </c>
      <c r="AC30" s="61">
        <v>2531.5700000000002</v>
      </c>
      <c r="AD30" s="50">
        <v>13.209</v>
      </c>
      <c r="AE30" s="51">
        <v>5.7672999999999996</v>
      </c>
    </row>
    <row r="31" spans="1:31" x14ac:dyDescent="0.25">
      <c r="A31" s="98"/>
      <c r="B31" s="50">
        <v>1025.212</v>
      </c>
      <c r="C31" s="51">
        <v>175.3</v>
      </c>
      <c r="D31" s="50">
        <v>256.26499999999999</v>
      </c>
      <c r="E31" s="51">
        <v>1383.14</v>
      </c>
      <c r="F31" s="50">
        <v>0.49430000000000002</v>
      </c>
      <c r="G31" s="51">
        <v>3.3786999999999998</v>
      </c>
      <c r="H31" s="61">
        <v>682.56</v>
      </c>
      <c r="I31" s="61">
        <v>266.37</v>
      </c>
      <c r="J31" s="61">
        <v>177.23</v>
      </c>
      <c r="K31" s="61">
        <v>1556.75</v>
      </c>
      <c r="L31" s="61">
        <v>13.353999999999999</v>
      </c>
      <c r="M31" s="61">
        <v>9.4244000000000003</v>
      </c>
      <c r="N31" s="50">
        <v>83.328000000000003</v>
      </c>
      <c r="O31" s="51">
        <v>115.23</v>
      </c>
      <c r="P31" s="50">
        <v>126.235</v>
      </c>
      <c r="Q31" s="51">
        <v>1288.7</v>
      </c>
      <c r="R31" s="50">
        <v>0.22059999999999999</v>
      </c>
      <c r="S31" s="51">
        <v>6.1069000000000004</v>
      </c>
      <c r="T31" s="50">
        <v>591.09100000000001</v>
      </c>
      <c r="U31" s="51">
        <v>354.14</v>
      </c>
      <c r="V31" s="50">
        <v>224.24</v>
      </c>
      <c r="W31" s="51">
        <v>3327.72</v>
      </c>
      <c r="X31" s="50">
        <v>9.4182000000000006</v>
      </c>
      <c r="Y31" s="51">
        <v>11.352499999999999</v>
      </c>
      <c r="Z31" s="50">
        <v>22.653300000000002</v>
      </c>
      <c r="AA31" s="51">
        <v>21.99</v>
      </c>
      <c r="AB31" s="61">
        <v>23.0181</v>
      </c>
      <c r="AC31" s="61">
        <v>1688.95</v>
      </c>
      <c r="AD31" s="50">
        <v>14.6585</v>
      </c>
      <c r="AE31" s="51">
        <v>6.2171000000000003</v>
      </c>
    </row>
    <row r="32" spans="1:31" x14ac:dyDescent="0.25">
      <c r="A32" s="98"/>
      <c r="B32" s="50">
        <v>308.57799999999997</v>
      </c>
      <c r="C32" s="51">
        <v>114.75</v>
      </c>
      <c r="D32" s="50">
        <v>189.65600000000001</v>
      </c>
      <c r="E32" s="51">
        <v>1494.62</v>
      </c>
      <c r="F32" s="50">
        <v>9.2163000000000004</v>
      </c>
      <c r="G32" s="51">
        <v>4.2645</v>
      </c>
      <c r="H32" s="61">
        <v>1045.1410000000001</v>
      </c>
      <c r="I32" s="61">
        <v>204.75</v>
      </c>
      <c r="J32" s="61">
        <v>512.19100000000003</v>
      </c>
      <c r="K32" s="61">
        <v>2755.62</v>
      </c>
      <c r="L32" s="61">
        <v>4.2249999999999996</v>
      </c>
      <c r="M32" s="61">
        <v>31.026900000000001</v>
      </c>
      <c r="N32" s="50">
        <v>236.64099999999999</v>
      </c>
      <c r="O32" s="51">
        <v>136.16999999999999</v>
      </c>
      <c r="P32" s="50">
        <v>195.435</v>
      </c>
      <c r="Q32" s="51">
        <v>1353.27</v>
      </c>
      <c r="R32" s="50">
        <v>1.9730000000000001</v>
      </c>
      <c r="S32" s="51">
        <v>13.3009</v>
      </c>
      <c r="T32" s="50">
        <v>569.52800000000002</v>
      </c>
      <c r="U32" s="51">
        <v>204.81</v>
      </c>
      <c r="V32" s="50">
        <v>226.24</v>
      </c>
      <c r="W32" s="51">
        <v>3637.11</v>
      </c>
      <c r="X32" s="50">
        <v>1.2255</v>
      </c>
      <c r="Y32" s="51">
        <v>4.4295</v>
      </c>
      <c r="Z32" s="50">
        <v>1.8289</v>
      </c>
      <c r="AA32" s="51">
        <v>10.84</v>
      </c>
      <c r="AB32" s="61">
        <v>1.1422000000000001</v>
      </c>
      <c r="AC32" s="61">
        <v>2268.5500000000002</v>
      </c>
      <c r="AD32" s="50">
        <v>7.2018000000000004</v>
      </c>
      <c r="AE32" s="51">
        <v>8.4116</v>
      </c>
    </row>
    <row r="33" spans="1:31" x14ac:dyDescent="0.25">
      <c r="B33" s="68" t="s">
        <v>94</v>
      </c>
      <c r="C33" s="69" t="s">
        <v>95</v>
      </c>
      <c r="D33" s="68" t="s">
        <v>94</v>
      </c>
      <c r="E33" s="69" t="s">
        <v>95</v>
      </c>
      <c r="F33" s="68" t="s">
        <v>94</v>
      </c>
      <c r="G33" s="69" t="s">
        <v>95</v>
      </c>
      <c r="H33" s="68" t="s">
        <v>94</v>
      </c>
      <c r="I33" s="69" t="s">
        <v>95</v>
      </c>
      <c r="J33" s="68" t="s">
        <v>94</v>
      </c>
      <c r="K33" s="69" t="s">
        <v>95</v>
      </c>
      <c r="L33" s="68" t="s">
        <v>94</v>
      </c>
      <c r="M33" s="69" t="s">
        <v>95</v>
      </c>
      <c r="N33" s="68" t="s">
        <v>94</v>
      </c>
      <c r="O33" s="69" t="s">
        <v>95</v>
      </c>
      <c r="P33" s="68" t="s">
        <v>94</v>
      </c>
      <c r="Q33" s="69" t="s">
        <v>95</v>
      </c>
      <c r="R33" s="68" t="s">
        <v>94</v>
      </c>
      <c r="S33" s="69" t="s">
        <v>95</v>
      </c>
      <c r="T33" s="68" t="s">
        <v>94</v>
      </c>
      <c r="U33" s="69" t="s">
        <v>95</v>
      </c>
      <c r="V33" s="68" t="s">
        <v>94</v>
      </c>
      <c r="W33" s="69" t="s">
        <v>95</v>
      </c>
      <c r="X33" s="68" t="s">
        <v>94</v>
      </c>
      <c r="Y33" s="69" t="s">
        <v>95</v>
      </c>
      <c r="Z33" s="68" t="s">
        <v>94</v>
      </c>
      <c r="AA33" s="69" t="s">
        <v>95</v>
      </c>
      <c r="AB33" s="68" t="s">
        <v>94</v>
      </c>
      <c r="AC33" s="69" t="s">
        <v>95</v>
      </c>
      <c r="AD33" s="68" t="s">
        <v>94</v>
      </c>
      <c r="AE33" s="69" t="s">
        <v>95</v>
      </c>
    </row>
    <row r="34" spans="1:31" x14ac:dyDescent="0.25">
      <c r="A34" s="65" t="s">
        <v>96</v>
      </c>
      <c r="B34" s="81" t="s">
        <v>79</v>
      </c>
      <c r="C34" s="82"/>
      <c r="D34" s="83" t="s">
        <v>80</v>
      </c>
      <c r="E34" s="84"/>
      <c r="F34" s="81" t="s">
        <v>81</v>
      </c>
      <c r="G34" s="82"/>
      <c r="H34" s="85" t="s">
        <v>82</v>
      </c>
      <c r="I34" s="80"/>
      <c r="J34" s="86" t="s">
        <v>83</v>
      </c>
      <c r="K34" s="86"/>
      <c r="L34" s="80" t="s">
        <v>84</v>
      </c>
      <c r="M34" s="80"/>
      <c r="N34" s="90" t="s">
        <v>70</v>
      </c>
      <c r="O34" s="91"/>
      <c r="P34" s="90" t="s">
        <v>71</v>
      </c>
      <c r="Q34" s="91"/>
      <c r="R34" s="90" t="s">
        <v>72</v>
      </c>
      <c r="S34" s="91"/>
      <c r="T34" s="99" t="s">
        <v>73</v>
      </c>
      <c r="U34" s="100"/>
      <c r="V34" s="99" t="s">
        <v>74</v>
      </c>
      <c r="W34" s="100"/>
      <c r="X34" s="99" t="s">
        <v>75</v>
      </c>
      <c r="Y34" s="100"/>
      <c r="Z34" s="96" t="s">
        <v>91</v>
      </c>
      <c r="AA34" s="97"/>
      <c r="AB34" s="89" t="s">
        <v>92</v>
      </c>
      <c r="AC34" s="89"/>
      <c r="AD34" s="96" t="s">
        <v>93</v>
      </c>
      <c r="AE34" s="97"/>
    </row>
    <row r="35" spans="1:31" x14ac:dyDescent="0.25">
      <c r="A35" s="65" t="s">
        <v>76</v>
      </c>
      <c r="B35" s="54">
        <f>AVERAGE(B3:B32)</f>
        <v>458.17663333333326</v>
      </c>
      <c r="C35" s="55">
        <f t="shared" ref="C35:AE35" si="0">AVERAGE(C3:C32)</f>
        <v>223.41766666666666</v>
      </c>
      <c r="D35" s="54">
        <f t="shared" si="0"/>
        <v>185.80370000000002</v>
      </c>
      <c r="E35" s="55">
        <f t="shared" si="0"/>
        <v>2382.7586666666671</v>
      </c>
      <c r="F35" s="54">
        <f t="shared" si="0"/>
        <v>12.538896666666664</v>
      </c>
      <c r="G35" s="55">
        <f t="shared" si="0"/>
        <v>8.5421610000000019</v>
      </c>
      <c r="H35" s="56">
        <f t="shared" si="0"/>
        <v>250.35349999999991</v>
      </c>
      <c r="I35" s="55">
        <f t="shared" si="0"/>
        <v>232.39366666666666</v>
      </c>
      <c r="J35" s="54">
        <f t="shared" si="0"/>
        <v>173.45133333333331</v>
      </c>
      <c r="K35" s="55">
        <f t="shared" si="0"/>
        <v>1962.2393333333337</v>
      </c>
      <c r="L35" s="54">
        <f t="shared" si="0"/>
        <v>12.612566666666668</v>
      </c>
      <c r="M35" s="57">
        <f t="shared" si="0"/>
        <v>18.965543333333326</v>
      </c>
      <c r="N35" s="58">
        <f t="shared" si="0"/>
        <v>314.64116666666661</v>
      </c>
      <c r="O35" s="55">
        <f t="shared" si="0"/>
        <v>142.45933333333332</v>
      </c>
      <c r="P35" s="58">
        <f t="shared" si="0"/>
        <v>210.37083333333334</v>
      </c>
      <c r="Q35" s="55">
        <f t="shared" si="0"/>
        <v>1832.0783333333331</v>
      </c>
      <c r="R35" s="58">
        <f t="shared" si="0"/>
        <v>11.447779999999998</v>
      </c>
      <c r="S35" s="55">
        <f t="shared" si="0"/>
        <v>9.3522403333333326</v>
      </c>
      <c r="T35" s="58">
        <f t="shared" si="0"/>
        <v>392.4939</v>
      </c>
      <c r="U35" s="55">
        <f t="shared" si="0"/>
        <v>184.06323333333339</v>
      </c>
      <c r="V35" s="58">
        <f t="shared" si="0"/>
        <v>170.18873333333332</v>
      </c>
      <c r="W35" s="55">
        <f t="shared" si="0"/>
        <v>2051.6442999999995</v>
      </c>
      <c r="X35" s="58">
        <f t="shared" si="0"/>
        <v>8.7281233333333343</v>
      </c>
      <c r="Y35" s="55">
        <f t="shared" si="0"/>
        <v>9.5682366666666692</v>
      </c>
      <c r="Z35" s="54">
        <f t="shared" si="0"/>
        <v>22.764049999999997</v>
      </c>
      <c r="AA35" s="55">
        <f t="shared" si="0"/>
        <v>52.343666666666664</v>
      </c>
      <c r="AB35" s="56">
        <f t="shared" si="0"/>
        <v>22.563613333333326</v>
      </c>
      <c r="AC35" s="57">
        <f t="shared" si="0"/>
        <v>1325.8977000000002</v>
      </c>
      <c r="AD35" s="54">
        <f t="shared" si="0"/>
        <v>14.638616666666666</v>
      </c>
      <c r="AE35" s="55">
        <f t="shared" si="0"/>
        <v>9.0511566666666692</v>
      </c>
    </row>
    <row r="36" spans="1:31" x14ac:dyDescent="0.25">
      <c r="A36" s="65" t="s">
        <v>78</v>
      </c>
      <c r="B36" s="14">
        <f>AVEDEV(B3:B32)</f>
        <v>210.52109333333331</v>
      </c>
      <c r="C36" s="14">
        <f t="shared" ref="C36:AE36" si="1">AVEDEV(C3:C32)</f>
        <v>120.48586666666665</v>
      </c>
      <c r="D36" s="14">
        <f t="shared" si="1"/>
        <v>88.299773333333349</v>
      </c>
      <c r="E36" s="14">
        <f t="shared" si="1"/>
        <v>677.55057777777779</v>
      </c>
      <c r="F36" s="14">
        <f t="shared" si="1"/>
        <v>13.507969111111111</v>
      </c>
      <c r="G36" s="14">
        <f t="shared" si="1"/>
        <v>4.9414179333333328</v>
      </c>
      <c r="H36" s="59">
        <f t="shared" si="1"/>
        <v>209.87989999999999</v>
      </c>
      <c r="I36" s="14">
        <f t="shared" si="1"/>
        <v>112.62482222222225</v>
      </c>
      <c r="J36" s="14">
        <f t="shared" si="1"/>
        <v>122.56637777777777</v>
      </c>
      <c r="K36" s="14">
        <f t="shared" si="1"/>
        <v>541.79533333333325</v>
      </c>
      <c r="L36" s="14">
        <f t="shared" si="1"/>
        <v>12.862251111111108</v>
      </c>
      <c r="M36" s="60">
        <f t="shared" si="1"/>
        <v>16.043558666666662</v>
      </c>
      <c r="N36" s="60">
        <f t="shared" si="1"/>
        <v>113.25477777777778</v>
      </c>
      <c r="O36" s="14">
        <f t="shared" si="1"/>
        <v>58.977911111111119</v>
      </c>
      <c r="P36" s="60">
        <f t="shared" si="1"/>
        <v>91.956311111111134</v>
      </c>
      <c r="Q36" s="14">
        <f t="shared" si="1"/>
        <v>580.47</v>
      </c>
      <c r="R36" s="60">
        <f t="shared" si="1"/>
        <v>13.119399999999997</v>
      </c>
      <c r="S36" s="14">
        <f t="shared" si="1"/>
        <v>5.1073638000000008</v>
      </c>
      <c r="T36" s="60">
        <f t="shared" si="1"/>
        <v>197.90648666666664</v>
      </c>
      <c r="U36" s="14">
        <f t="shared" si="1"/>
        <v>104.24074666666668</v>
      </c>
      <c r="V36" s="60">
        <f t="shared" si="1"/>
        <v>61.8444</v>
      </c>
      <c r="W36" s="14">
        <f t="shared" si="1"/>
        <v>949.63589333333334</v>
      </c>
      <c r="X36" s="60">
        <f t="shared" si="1"/>
        <v>8.5569762222222234</v>
      </c>
      <c r="Y36" s="14">
        <f t="shared" si="1"/>
        <v>4.9582148888888895</v>
      </c>
      <c r="Z36" s="14">
        <f t="shared" si="1"/>
        <v>20.336336666666671</v>
      </c>
      <c r="AA36" s="14">
        <f t="shared" si="1"/>
        <v>38.987955555555565</v>
      </c>
      <c r="AB36" s="59">
        <f t="shared" si="1"/>
        <v>20.304064444444446</v>
      </c>
      <c r="AC36" s="60">
        <f t="shared" si="1"/>
        <v>422.70630000000006</v>
      </c>
      <c r="AD36" s="14">
        <f t="shared" si="1"/>
        <v>12.086846666666666</v>
      </c>
      <c r="AE36" s="14">
        <f t="shared" si="1"/>
        <v>3.5342737777777771</v>
      </c>
    </row>
    <row r="37" spans="1:31" x14ac:dyDescent="0.25">
      <c r="A37" s="65" t="s">
        <v>77</v>
      </c>
      <c r="B37" s="48">
        <f>COUNT(B3:B32)</f>
        <v>30</v>
      </c>
      <c r="C37" s="49">
        <f t="shared" ref="C37:G37" si="2">COUNT(C3:C32)</f>
        <v>30</v>
      </c>
      <c r="D37" s="5">
        <f t="shared" si="2"/>
        <v>30</v>
      </c>
      <c r="E37" s="49">
        <f t="shared" si="2"/>
        <v>30</v>
      </c>
      <c r="F37" s="5">
        <f t="shared" si="2"/>
        <v>30</v>
      </c>
      <c r="G37" s="49">
        <f t="shared" si="2"/>
        <v>30</v>
      </c>
      <c r="H37" s="5">
        <f>COUNT(H3:H32)</f>
        <v>30</v>
      </c>
      <c r="I37" s="5">
        <f t="shared" ref="I37:Y37" si="3">COUNT(I3:I32)</f>
        <v>30</v>
      </c>
      <c r="J37" s="5">
        <f t="shared" si="3"/>
        <v>30</v>
      </c>
      <c r="K37" s="5">
        <f t="shared" si="3"/>
        <v>30</v>
      </c>
      <c r="L37" s="5">
        <f t="shared" si="3"/>
        <v>30</v>
      </c>
      <c r="M37" s="66">
        <f t="shared" si="3"/>
        <v>30</v>
      </c>
      <c r="N37" s="5">
        <f t="shared" si="3"/>
        <v>30</v>
      </c>
      <c r="O37" s="5">
        <f t="shared" si="3"/>
        <v>30</v>
      </c>
      <c r="P37" s="5">
        <f t="shared" si="3"/>
        <v>30</v>
      </c>
      <c r="Q37" s="5">
        <f t="shared" si="3"/>
        <v>30</v>
      </c>
      <c r="R37" s="5">
        <f t="shared" si="3"/>
        <v>30</v>
      </c>
      <c r="S37" s="5">
        <f t="shared" si="3"/>
        <v>30</v>
      </c>
      <c r="T37" s="5">
        <f t="shared" si="3"/>
        <v>30</v>
      </c>
      <c r="U37" s="5">
        <f t="shared" si="3"/>
        <v>30</v>
      </c>
      <c r="V37" s="5">
        <f t="shared" si="3"/>
        <v>30</v>
      </c>
      <c r="W37" s="5">
        <f t="shared" si="3"/>
        <v>30</v>
      </c>
      <c r="X37" s="5">
        <f t="shared" si="3"/>
        <v>30</v>
      </c>
      <c r="Y37" s="5">
        <f t="shared" si="3"/>
        <v>30</v>
      </c>
      <c r="Z37" s="5">
        <f>COUNT(Z3:Z32)</f>
        <v>30</v>
      </c>
      <c r="AA37" s="5">
        <f t="shared" ref="AA37:AE37" si="4">COUNT(AA3:AA32)</f>
        <v>30</v>
      </c>
      <c r="AB37" s="67">
        <f t="shared" si="4"/>
        <v>30</v>
      </c>
      <c r="AC37" s="66">
        <f t="shared" si="4"/>
        <v>30</v>
      </c>
      <c r="AD37" s="5">
        <f t="shared" si="4"/>
        <v>30</v>
      </c>
      <c r="AE37" s="5">
        <f t="shared" si="4"/>
        <v>30</v>
      </c>
    </row>
    <row r="38" spans="1:31" x14ac:dyDescent="0.25">
      <c r="H38" s="47"/>
      <c r="N38" s="47"/>
      <c r="T38" s="47"/>
      <c r="Z38" s="47"/>
    </row>
    <row r="39" spans="1:31" x14ac:dyDescent="0.25">
      <c r="H39" s="47"/>
      <c r="N39" s="47"/>
      <c r="T39" s="47"/>
      <c r="Z39" s="47"/>
    </row>
    <row r="40" spans="1:31" x14ac:dyDescent="0.25">
      <c r="H40" s="47"/>
      <c r="N40" s="47"/>
      <c r="T40" s="47"/>
      <c r="Z40" s="47"/>
    </row>
    <row r="41" spans="1:31" x14ac:dyDescent="0.25">
      <c r="H41" s="47"/>
      <c r="N41" s="47"/>
      <c r="T41" s="47"/>
      <c r="Z41" s="47"/>
    </row>
    <row r="42" spans="1:31" x14ac:dyDescent="0.25">
      <c r="H42" s="47"/>
      <c r="N42" s="47"/>
      <c r="T42" s="47"/>
      <c r="Z42" s="47"/>
    </row>
    <row r="43" spans="1:31" x14ac:dyDescent="0.25">
      <c r="H43" s="47"/>
      <c r="N43" s="47"/>
      <c r="T43" s="47"/>
      <c r="Z43" s="47"/>
    </row>
    <row r="44" spans="1:31" x14ac:dyDescent="0.25">
      <c r="H44" s="47"/>
      <c r="N44" s="47"/>
      <c r="T44" s="47"/>
      <c r="Z44" s="47"/>
    </row>
    <row r="45" spans="1:31" x14ac:dyDescent="0.25">
      <c r="H45" s="47"/>
      <c r="N45" s="47"/>
      <c r="T45" s="47"/>
      <c r="Z45" s="47"/>
    </row>
    <row r="46" spans="1:31" x14ac:dyDescent="0.25">
      <c r="H46" s="47"/>
      <c r="N46" s="47"/>
      <c r="T46" s="47"/>
      <c r="Z46" s="47"/>
    </row>
    <row r="47" spans="1:31" x14ac:dyDescent="0.25">
      <c r="H47" s="47"/>
      <c r="N47" s="47"/>
      <c r="T47" s="47"/>
      <c r="Z47" s="47"/>
    </row>
    <row r="48" spans="1:31" x14ac:dyDescent="0.25">
      <c r="H48" s="47"/>
      <c r="N48" s="47"/>
      <c r="T48" s="47"/>
      <c r="Z48" s="47"/>
    </row>
    <row r="49" spans="8:26" x14ac:dyDescent="0.25">
      <c r="H49" s="47"/>
      <c r="N49" s="47"/>
      <c r="T49" s="47"/>
      <c r="Z49" s="47"/>
    </row>
    <row r="50" spans="8:26" x14ac:dyDescent="0.25">
      <c r="H50" s="47"/>
      <c r="N50" s="47"/>
      <c r="T50" s="47"/>
      <c r="Z50" s="47"/>
    </row>
    <row r="51" spans="8:26" x14ac:dyDescent="0.25">
      <c r="H51" s="47"/>
      <c r="N51" s="47"/>
      <c r="T51" s="47"/>
      <c r="Z51" s="47"/>
    </row>
    <row r="52" spans="8:26" x14ac:dyDescent="0.25">
      <c r="H52" s="47"/>
      <c r="N52" s="47"/>
      <c r="T52" s="47"/>
      <c r="Z52" s="47"/>
    </row>
    <row r="53" spans="8:26" x14ac:dyDescent="0.25">
      <c r="H53" s="47"/>
      <c r="N53" s="47"/>
      <c r="T53" s="47"/>
      <c r="Z53" s="47"/>
    </row>
    <row r="54" spans="8:26" x14ac:dyDescent="0.25">
      <c r="H54" s="47"/>
      <c r="N54" s="47"/>
      <c r="T54" s="47"/>
      <c r="Z54" s="47"/>
    </row>
    <row r="55" spans="8:26" x14ac:dyDescent="0.25">
      <c r="H55" s="47"/>
      <c r="N55" s="47"/>
      <c r="T55" s="47"/>
      <c r="Z55" s="47"/>
    </row>
    <row r="56" spans="8:26" x14ac:dyDescent="0.25">
      <c r="H56" s="47"/>
      <c r="N56" s="47"/>
      <c r="T56" s="47"/>
      <c r="Z56" s="47"/>
    </row>
    <row r="57" spans="8:26" x14ac:dyDescent="0.25">
      <c r="H57" s="47"/>
      <c r="N57" s="47"/>
      <c r="T57" s="47"/>
      <c r="Z57" s="47"/>
    </row>
    <row r="58" spans="8:26" x14ac:dyDescent="0.25">
      <c r="H58" s="47"/>
      <c r="N58" s="47"/>
      <c r="T58" s="47"/>
      <c r="Z58" s="47"/>
    </row>
    <row r="59" spans="8:26" x14ac:dyDescent="0.25">
      <c r="H59" s="47"/>
      <c r="N59" s="47"/>
      <c r="T59" s="47"/>
      <c r="Z59" s="47"/>
    </row>
    <row r="60" spans="8:26" x14ac:dyDescent="0.25">
      <c r="H60" s="47"/>
      <c r="N60" s="47"/>
      <c r="T60" s="47"/>
      <c r="Z60" s="47"/>
    </row>
    <row r="61" spans="8:26" x14ac:dyDescent="0.25">
      <c r="H61" s="47"/>
      <c r="N61" s="47"/>
      <c r="T61" s="47"/>
      <c r="Z61" s="47"/>
    </row>
    <row r="62" spans="8:26" x14ac:dyDescent="0.25">
      <c r="H62" s="47"/>
      <c r="N62" s="47"/>
      <c r="T62" s="47"/>
      <c r="Z62" s="47"/>
    </row>
    <row r="63" spans="8:26" x14ac:dyDescent="0.25">
      <c r="H63" s="47"/>
      <c r="N63" s="47"/>
      <c r="T63" s="47"/>
      <c r="Z63" s="47"/>
    </row>
    <row r="64" spans="8:26" x14ac:dyDescent="0.25">
      <c r="H64" s="47"/>
      <c r="N64" s="47"/>
      <c r="T64" s="47"/>
      <c r="Z64" s="47"/>
    </row>
    <row r="65" spans="8:26" x14ac:dyDescent="0.25">
      <c r="H65" s="47"/>
      <c r="N65" s="47"/>
      <c r="T65" s="47"/>
      <c r="Z65" s="47"/>
    </row>
    <row r="66" spans="8:26" x14ac:dyDescent="0.25">
      <c r="H66" s="47"/>
      <c r="N66" s="47"/>
      <c r="T66" s="47"/>
      <c r="Z66" s="47"/>
    </row>
    <row r="67" spans="8:26" x14ac:dyDescent="0.25">
      <c r="H67" s="47"/>
      <c r="N67" s="47"/>
      <c r="T67" s="47"/>
      <c r="Z67" s="47"/>
    </row>
    <row r="68" spans="8:26" x14ac:dyDescent="0.25">
      <c r="H68" s="47"/>
      <c r="N68" s="47"/>
      <c r="T68" s="47"/>
      <c r="Z68" s="47"/>
    </row>
    <row r="69" spans="8:26" x14ac:dyDescent="0.25">
      <c r="H69" s="47"/>
      <c r="N69" s="47"/>
      <c r="T69" s="47"/>
      <c r="Z69" s="47"/>
    </row>
    <row r="70" spans="8:26" x14ac:dyDescent="0.25">
      <c r="H70" s="47"/>
      <c r="N70" s="47"/>
      <c r="T70" s="47"/>
      <c r="Z70" s="47"/>
    </row>
    <row r="71" spans="8:26" x14ac:dyDescent="0.25">
      <c r="H71" s="47"/>
      <c r="N71" s="47"/>
      <c r="T71" s="47"/>
      <c r="Z71" s="47"/>
    </row>
  </sheetData>
  <mergeCells count="33">
    <mergeCell ref="AB34:AC34"/>
    <mergeCell ref="AD34:AE34"/>
    <mergeCell ref="A3:A12"/>
    <mergeCell ref="A13:A22"/>
    <mergeCell ref="A23:A32"/>
    <mergeCell ref="P34:Q34"/>
    <mergeCell ref="R34:S34"/>
    <mergeCell ref="T34:U34"/>
    <mergeCell ref="V34:W34"/>
    <mergeCell ref="X34:Y34"/>
    <mergeCell ref="Z34:AA34"/>
    <mergeCell ref="Z2:AA2"/>
    <mergeCell ref="AB2:AC2"/>
    <mergeCell ref="AD2:AE2"/>
    <mergeCell ref="B34:C34"/>
    <mergeCell ref="D34:E34"/>
    <mergeCell ref="F34:G34"/>
    <mergeCell ref="H34:I34"/>
    <mergeCell ref="J34:K34"/>
    <mergeCell ref="L34:M34"/>
    <mergeCell ref="N34:O34"/>
    <mergeCell ref="N2:O2"/>
    <mergeCell ref="P2:Q2"/>
    <mergeCell ref="R2:S2"/>
    <mergeCell ref="T2:U2"/>
    <mergeCell ref="V2:W2"/>
    <mergeCell ref="X2:Y2"/>
    <mergeCell ref="L2:M2"/>
    <mergeCell ref="B2:C2"/>
    <mergeCell ref="D2:E2"/>
    <mergeCell ref="F2:G2"/>
    <mergeCell ref="H2:I2"/>
    <mergeCell ref="J2:K2"/>
  </mergeCells>
  <phoneticPr fontId="10" type="noConversion"/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75EF0-E8F6-4765-A1DE-8B1B0C8CA6F5}">
  <dimension ref="A1:D64"/>
  <sheetViews>
    <sheetView workbookViewId="0">
      <selection sqref="A1:C1"/>
    </sheetView>
  </sheetViews>
  <sheetFormatPr baseColWidth="10" defaultColWidth="9.140625" defaultRowHeight="15" x14ac:dyDescent="0.25"/>
  <cols>
    <col min="1" max="2" width="18.85546875" style="1" bestFit="1" customWidth="1"/>
    <col min="3" max="3" width="17.85546875" style="1" bestFit="1" customWidth="1"/>
    <col min="4" max="4" width="22.140625" customWidth="1"/>
  </cols>
  <sheetData>
    <row r="1" spans="1:3" x14ac:dyDescent="0.25">
      <c r="A1" s="101" t="s">
        <v>42</v>
      </c>
      <c r="B1" s="101"/>
      <c r="C1" s="101"/>
    </row>
    <row r="2" spans="1:3" x14ac:dyDescent="0.25">
      <c r="A2" s="18" t="s">
        <v>0</v>
      </c>
      <c r="B2" s="2" t="s">
        <v>1</v>
      </c>
      <c r="C2" s="19" t="s">
        <v>2</v>
      </c>
    </row>
    <row r="3" spans="1:3" x14ac:dyDescent="0.25">
      <c r="A3" s="3">
        <v>1.1469109048534163</v>
      </c>
      <c r="B3" s="1">
        <v>9.4417412874296447E-2</v>
      </c>
      <c r="C3" s="3">
        <v>0.24525357430047293</v>
      </c>
    </row>
    <row r="4" spans="1:3" x14ac:dyDescent="0.25">
      <c r="A4" s="3">
        <v>0.66474492646958594</v>
      </c>
      <c r="B4" s="1">
        <v>0.29472134767142327</v>
      </c>
      <c r="C4" s="3">
        <v>1.8420084229463996E-2</v>
      </c>
    </row>
    <row r="5" spans="1:3" x14ac:dyDescent="0.25">
      <c r="A5" s="3">
        <v>1.076821905112374</v>
      </c>
      <c r="B5" s="1">
        <v>0.26297856101184408</v>
      </c>
      <c r="C5" s="3">
        <v>2.8383148655463361E-2</v>
      </c>
    </row>
    <row r="6" spans="1:3" x14ac:dyDescent="0.25">
      <c r="A6" s="3">
        <v>0.86701830423464321</v>
      </c>
      <c r="B6" s="1">
        <v>0.41752190920118304</v>
      </c>
      <c r="C6" s="3">
        <v>0.31847051287293354</v>
      </c>
    </row>
    <row r="7" spans="1:3" x14ac:dyDescent="0.25">
      <c r="A7" s="3">
        <v>1.2107440269316214</v>
      </c>
      <c r="B7" s="1">
        <v>0.10194763598697029</v>
      </c>
      <c r="C7" s="3">
        <v>4.2516798190020598E-2</v>
      </c>
    </row>
    <row r="8" spans="1:3" x14ac:dyDescent="0.25">
      <c r="A8" s="3">
        <v>0.91335813877417504</v>
      </c>
      <c r="B8" s="1">
        <v>0.33862834089762989</v>
      </c>
      <c r="C8" s="3">
        <v>6.7076910495972586E-2</v>
      </c>
    </row>
    <row r="9" spans="1:3" x14ac:dyDescent="0.25">
      <c r="A9" s="3">
        <v>1.0873642174701175</v>
      </c>
      <c r="B9" s="1">
        <v>0.13102588216052666</v>
      </c>
      <c r="C9" s="3">
        <v>5.7693094001717342E-2</v>
      </c>
    </row>
    <row r="10" spans="1:3" x14ac:dyDescent="0.25">
      <c r="A10" s="3">
        <v>1.092345749683117</v>
      </c>
      <c r="B10" s="1">
        <v>0.26935028826102952</v>
      </c>
      <c r="C10" s="3">
        <v>3.0931839555137605E-2</v>
      </c>
    </row>
    <row r="11" spans="1:3" x14ac:dyDescent="0.25">
      <c r="A11" s="3">
        <v>1.1975371740878549</v>
      </c>
      <c r="B11" s="1">
        <v>0.24710716768205435</v>
      </c>
      <c r="C11" s="3">
        <v>2.0389527197394123E-2</v>
      </c>
    </row>
    <row r="12" spans="1:3" x14ac:dyDescent="0.25">
      <c r="A12" s="3">
        <v>1.0514508457019802</v>
      </c>
      <c r="B12" s="1">
        <v>0.53974322279919862</v>
      </c>
      <c r="C12" s="3">
        <v>3.9217136844874094E-2</v>
      </c>
    </row>
    <row r="13" spans="1:3" x14ac:dyDescent="0.25">
      <c r="A13" s="3">
        <v>0.95877117662291633</v>
      </c>
      <c r="B13" s="1">
        <v>2.6413705687533231E-2</v>
      </c>
      <c r="C13" s="3">
        <v>6.3474057999605579E-2</v>
      </c>
    </row>
    <row r="14" spans="1:3" x14ac:dyDescent="0.25">
      <c r="A14" s="3">
        <v>0.80781916561039102</v>
      </c>
      <c r="B14" s="1">
        <v>9.2679669079063928E-2</v>
      </c>
      <c r="C14" s="3">
        <v>0.30807358453343869</v>
      </c>
    </row>
    <row r="15" spans="1:3" x14ac:dyDescent="0.25">
      <c r="A15" s="3">
        <v>1.2189693475623882</v>
      </c>
      <c r="B15" s="1">
        <v>0.38937045971841716</v>
      </c>
      <c r="C15" s="3">
        <v>0.50661701847833251</v>
      </c>
    </row>
    <row r="16" spans="1:3" x14ac:dyDescent="0.25">
      <c r="A16" s="3">
        <v>1.0344209565087021</v>
      </c>
      <c r="B16" s="1">
        <v>5.4217606411252478E-2</v>
      </c>
      <c r="C16" s="3">
        <v>0.64061780758861053</v>
      </c>
    </row>
    <row r="17" spans="1:3" x14ac:dyDescent="0.25">
      <c r="A17" s="3">
        <v>0.79090512600346186</v>
      </c>
      <c r="B17" s="1">
        <v>2.0157828024696345E-2</v>
      </c>
      <c r="C17" s="3">
        <v>0.36246465443545739</v>
      </c>
    </row>
    <row r="18" spans="1:3" x14ac:dyDescent="0.25">
      <c r="A18" s="3">
        <v>0.88810292895013021</v>
      </c>
      <c r="B18" s="1">
        <v>0.32657998391735166</v>
      </c>
      <c r="C18" s="3">
        <v>0.13656539751430263</v>
      </c>
    </row>
    <row r="19" spans="1:3" x14ac:dyDescent="0.25">
      <c r="A19" s="3">
        <v>0.99271510542312358</v>
      </c>
      <c r="B19" s="1">
        <v>0.27583786509656405</v>
      </c>
      <c r="C19" s="3">
        <v>5.9734004077069809E-2</v>
      </c>
    </row>
    <row r="20" spans="1:3" x14ac:dyDescent="0.25">
      <c r="A20" s="3">
        <v>1.0452916420069707</v>
      </c>
      <c r="B20" s="1">
        <v>0.32933846255014149</v>
      </c>
      <c r="C20" s="3">
        <v>0.80261557177615572</v>
      </c>
    </row>
    <row r="21" spans="1:3" x14ac:dyDescent="0.25">
      <c r="A21" s="3">
        <v>0.85059512066811338</v>
      </c>
      <c r="B21" s="1">
        <v>0.36994476228052875</v>
      </c>
      <c r="C21" s="3">
        <v>0.6799418031169856</v>
      </c>
    </row>
    <row r="22" spans="1:3" x14ac:dyDescent="0.25">
      <c r="A22" s="3">
        <v>0.98929769185243643</v>
      </c>
      <c r="B22" s="1">
        <v>0.39719372657328883</v>
      </c>
      <c r="C22" s="3">
        <v>4.3812060235417838E-2</v>
      </c>
    </row>
    <row r="23" spans="1:3" x14ac:dyDescent="0.25">
      <c r="A23" s="3">
        <v>1.0179358190307095</v>
      </c>
      <c r="B23" s="1">
        <v>0.75089596896166255</v>
      </c>
      <c r="C23" s="3">
        <v>6.8389557440652241E-2</v>
      </c>
    </row>
    <row r="24" spans="1:3" x14ac:dyDescent="0.25">
      <c r="A24" s="3">
        <v>0.99773952784901698</v>
      </c>
      <c r="B24" s="1">
        <v>0.37710429407509694</v>
      </c>
      <c r="C24" s="3">
        <v>0.10311862957848365</v>
      </c>
    </row>
    <row r="25" spans="1:3" x14ac:dyDescent="0.25">
      <c r="A25" s="3">
        <v>1.1129331886631155</v>
      </c>
      <c r="B25" s="1">
        <v>0.60524758334977302</v>
      </c>
      <c r="C25" s="3">
        <v>4.0739081634193763E-2</v>
      </c>
    </row>
    <row r="26" spans="1:3" x14ac:dyDescent="0.25">
      <c r="A26" s="3">
        <v>0.93533405668442171</v>
      </c>
      <c r="B26" s="1">
        <v>0.43897547182218732</v>
      </c>
      <c r="C26" s="3">
        <v>0.22110036793017873</v>
      </c>
    </row>
    <row r="27" spans="1:3" x14ac:dyDescent="0.25">
      <c r="A27" s="3">
        <v>0.88297330176892219</v>
      </c>
      <c r="B27" s="1">
        <v>0.61176596304333553</v>
      </c>
      <c r="C27" s="3">
        <v>6.1586780686433876E-2</v>
      </c>
    </row>
    <row r="28" spans="1:3" x14ac:dyDescent="0.25">
      <c r="A28" s="3">
        <v>1.0041510488590781</v>
      </c>
      <c r="B28" s="1">
        <v>0.10963700927204582</v>
      </c>
      <c r="C28" s="3">
        <v>6.9619839036838327E-2</v>
      </c>
    </row>
    <row r="29" spans="1:3" x14ac:dyDescent="0.25">
      <c r="A29" s="3">
        <v>1.0252022095087789</v>
      </c>
      <c r="B29" s="1">
        <v>0.11465936739659358</v>
      </c>
      <c r="C29" s="3">
        <v>0.22492563381132388</v>
      </c>
    </row>
    <row r="30" spans="1:3" x14ac:dyDescent="0.25">
      <c r="A30" s="3">
        <v>1.0862185177878607</v>
      </c>
      <c r="B30" s="1">
        <v>0.37753172880910107</v>
      </c>
      <c r="C30" s="3">
        <v>0.20273909170068305</v>
      </c>
    </row>
    <row r="31" spans="1:3" x14ac:dyDescent="0.25">
      <c r="A31" s="3">
        <v>1.1350529361478265</v>
      </c>
      <c r="B31" s="1">
        <v>0.88158413888340881</v>
      </c>
      <c r="C31" s="3">
        <v>0.40165291752022103</v>
      </c>
    </row>
    <row r="32" spans="1:3" x14ac:dyDescent="0.25">
      <c r="A32" s="3">
        <v>0.91727493917274949</v>
      </c>
      <c r="B32" s="1">
        <v>0.76265042414677464</v>
      </c>
      <c r="C32" s="3">
        <v>0.11284534349377637</v>
      </c>
    </row>
    <row r="33" spans="1:3" x14ac:dyDescent="0.25">
      <c r="A33" s="3">
        <v>1.0792031367180224</v>
      </c>
      <c r="B33" s="1">
        <v>0.74950680607614917</v>
      </c>
      <c r="C33" s="3">
        <v>0.23458443016121483</v>
      </c>
    </row>
    <row r="34" spans="1:3" x14ac:dyDescent="0.25">
      <c r="A34" s="3">
        <v>1.1112397384726116</v>
      </c>
      <c r="B34" s="1">
        <v>0.67385085815742751</v>
      </c>
      <c r="C34" s="3">
        <v>0.19308029535079196</v>
      </c>
    </row>
    <row r="35" spans="1:3" x14ac:dyDescent="0.25">
      <c r="A35" s="3">
        <v>1.0258406776760502</v>
      </c>
      <c r="B35" s="1">
        <v>0.87397762219459529</v>
      </c>
      <c r="C35" s="3">
        <v>0.65765883661584779</v>
      </c>
    </row>
    <row r="36" spans="1:3" x14ac:dyDescent="0.25">
      <c r="A36" s="3">
        <v>1.1099965270612395</v>
      </c>
      <c r="B36" s="1">
        <v>0.45884064244333844</v>
      </c>
      <c r="C36" s="3">
        <v>0.29062457531998864</v>
      </c>
    </row>
    <row r="37" spans="1:3" x14ac:dyDescent="0.25">
      <c r="A37" s="3">
        <v>1.0317698397918251</v>
      </c>
      <c r="B37" s="1">
        <v>0.30410863755102463</v>
      </c>
      <c r="C37" s="3">
        <v>0.73167773141600256</v>
      </c>
    </row>
    <row r="38" spans="1:3" x14ac:dyDescent="0.25">
      <c r="A38" s="3">
        <v>0.98223264663099763</v>
      </c>
      <c r="B38" s="1">
        <v>0.59396815969478389</v>
      </c>
      <c r="C38" s="3">
        <v>0.21278041463868855</v>
      </c>
    </row>
    <row r="39" spans="1:3" x14ac:dyDescent="0.25">
      <c r="A39" s="3">
        <v>0.96071552604955723</v>
      </c>
      <c r="B39" s="1">
        <v>0.26709919015094707</v>
      </c>
      <c r="C39" s="3">
        <v>0.16917238359363582</v>
      </c>
    </row>
    <row r="40" spans="1:3" x14ac:dyDescent="0.25">
      <c r="A40" s="3">
        <v>1.0601724389593263</v>
      </c>
      <c r="B40" s="1">
        <v>0.40442623528405119</v>
      </c>
      <c r="C40" s="3">
        <v>0.3313636569541823</v>
      </c>
    </row>
    <row r="41" spans="1:3" x14ac:dyDescent="0.25">
      <c r="A41" s="3">
        <v>0.83237785573714373</v>
      </c>
      <c r="B41" s="1">
        <v>0.32801654930818036</v>
      </c>
      <c r="C41" s="3">
        <v>0.15693153277397218</v>
      </c>
    </row>
    <row r="42" spans="1:3" x14ac:dyDescent="0.25">
      <c r="A42" s="3">
        <v>0.95555141711001146</v>
      </c>
      <c r="B42" s="1">
        <v>0.23305432380875701</v>
      </c>
      <c r="C42" s="3">
        <v>6.7133416214094049E-2</v>
      </c>
    </row>
    <row r="43" spans="1:3" x14ac:dyDescent="0.25">
      <c r="A43" s="3">
        <v>0.99170017968683155</v>
      </c>
      <c r="B43" s="1">
        <v>0.45711927279682296</v>
      </c>
      <c r="C43" s="3">
        <v>0.78513582210500366</v>
      </c>
    </row>
    <row r="44" spans="1:3" x14ac:dyDescent="0.25">
      <c r="A44" s="3">
        <v>0.95421257405161075</v>
      </c>
      <c r="B44" s="1">
        <v>0.80531409962804312</v>
      </c>
      <c r="C44" s="3">
        <v>0.41542387469234276</v>
      </c>
    </row>
    <row r="45" spans="1:3" x14ac:dyDescent="0.25">
      <c r="A45" s="3">
        <v>1.0542432768435517</v>
      </c>
      <c r="B45" s="1">
        <v>0.3538370940059089</v>
      </c>
      <c r="C45" s="3">
        <v>8.8937431736620345E-2</v>
      </c>
    </row>
    <row r="46" spans="1:3" x14ac:dyDescent="0.25">
      <c r="A46" s="3">
        <v>1.023641149794392</v>
      </c>
      <c r="B46" s="1">
        <v>0.14497757689539417</v>
      </c>
      <c r="C46" s="3">
        <v>0.28163520049929774</v>
      </c>
    </row>
    <row r="47" spans="1:3" x14ac:dyDescent="0.25">
      <c r="A47" s="3">
        <v>0.93910277382108842</v>
      </c>
      <c r="B47" s="1">
        <v>0.28861631073238747</v>
      </c>
      <c r="C47" s="3">
        <v>0.29492799943627651</v>
      </c>
    </row>
    <row r="48" spans="1:3" x14ac:dyDescent="0.25">
      <c r="A48" s="3">
        <v>0.99896818486100691</v>
      </c>
      <c r="B48" s="1">
        <v>0.59721963569375713</v>
      </c>
      <c r="C48" s="3">
        <v>9.7353016675139223E-2</v>
      </c>
    </row>
    <row r="49" spans="1:4" x14ac:dyDescent="0.25">
      <c r="A49" s="3">
        <v>0.95507325887486838</v>
      </c>
      <c r="B49" s="1">
        <v>0.2150755741673756</v>
      </c>
      <c r="C49" s="3">
        <v>0.67936722049134535</v>
      </c>
    </row>
    <row r="50" spans="1:4" x14ac:dyDescent="0.25">
      <c r="A50" s="3">
        <v>0.86881351325504952</v>
      </c>
      <c r="B50" s="1">
        <v>0.22731642498703949</v>
      </c>
      <c r="C50" s="3">
        <v>0.24864228227442256</v>
      </c>
    </row>
    <row r="51" spans="1:4" x14ac:dyDescent="0.25">
      <c r="A51" s="3">
        <v>1.0651452846048148</v>
      </c>
      <c r="B51" s="1">
        <v>0.150332949128997</v>
      </c>
      <c r="C51" s="3">
        <v>0.33576271271749919</v>
      </c>
    </row>
    <row r="52" spans="1:4" x14ac:dyDescent="0.25">
      <c r="A52" s="3"/>
      <c r="B52" s="1">
        <v>0.18026565464895644</v>
      </c>
      <c r="C52" s="3">
        <v>0.28345220179284186</v>
      </c>
    </row>
    <row r="53" spans="1:4" x14ac:dyDescent="0.25">
      <c r="A53" s="3"/>
      <c r="B53" s="1">
        <v>0.14679457818893787</v>
      </c>
      <c r="C53" s="3">
        <v>0.47844513008420603</v>
      </c>
    </row>
    <row r="54" spans="1:4" x14ac:dyDescent="0.25">
      <c r="A54" s="3"/>
      <c r="B54" s="1">
        <v>0.72766120224080055</v>
      </c>
      <c r="C54" s="3">
        <v>0.33681466083481393</v>
      </c>
    </row>
    <row r="55" spans="1:4" x14ac:dyDescent="0.25">
      <c r="A55" s="3"/>
      <c r="B55" s="1">
        <v>0.6395844553274378</v>
      </c>
      <c r="C55" s="3">
        <v>0.13704015019201826</v>
      </c>
    </row>
    <row r="56" spans="1:4" x14ac:dyDescent="0.25">
      <c r="A56" s="3"/>
      <c r="B56" s="1">
        <v>0.6863483307244348</v>
      </c>
      <c r="C56" s="3">
        <v>0.3493424065955637</v>
      </c>
    </row>
    <row r="57" spans="1:4" x14ac:dyDescent="0.25">
      <c r="A57" s="3"/>
      <c r="B57" s="1">
        <v>0.6031487978095319</v>
      </c>
      <c r="C57" s="3"/>
    </row>
    <row r="58" spans="1:4" x14ac:dyDescent="0.25">
      <c r="A58" s="3"/>
      <c r="B58" s="1">
        <v>0.52014052818868639</v>
      </c>
      <c r="C58" s="3"/>
    </row>
    <row r="59" spans="1:4" x14ac:dyDescent="0.25">
      <c r="A59" s="3"/>
      <c r="B59" s="1">
        <v>0.69887607648518457</v>
      </c>
      <c r="C59" s="3"/>
    </row>
    <row r="60" spans="1:4" x14ac:dyDescent="0.25">
      <c r="A60" s="3"/>
      <c r="B60" s="1">
        <v>0.46649117420562819</v>
      </c>
      <c r="C60" s="3"/>
    </row>
    <row r="61" spans="1:4" x14ac:dyDescent="0.25">
      <c r="A61" s="3"/>
      <c r="C61" s="3"/>
    </row>
    <row r="62" spans="1:4" x14ac:dyDescent="0.25">
      <c r="A62" s="4"/>
      <c r="C62" s="4"/>
    </row>
    <row r="63" spans="1:4" x14ac:dyDescent="0.25">
      <c r="A63" s="5">
        <f>COUNT(A3:A62)</f>
        <v>49</v>
      </c>
      <c r="B63" s="5">
        <f t="shared" ref="B63:C63" si="0">COUNT(B3:B62)</f>
        <v>58</v>
      </c>
      <c r="C63" s="5">
        <f t="shared" si="0"/>
        <v>54</v>
      </c>
      <c r="D63" s="15" t="s">
        <v>35</v>
      </c>
    </row>
    <row r="64" spans="1:4" x14ac:dyDescent="0.25">
      <c r="A64" s="17">
        <f>AVERAGE(A3:A51)</f>
        <v>1</v>
      </c>
      <c r="B64" s="17">
        <f>AVERAGE(B3:B60)</f>
        <v>0.39319304393395776</v>
      </c>
      <c r="C64" s="17">
        <f>AVERAGE(C3:C56)</f>
        <v>0.2562272817055079</v>
      </c>
      <c r="D64" s="15" t="s">
        <v>44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79ED8-3356-4713-9C62-46FD8AF429F7}">
  <dimension ref="A1:J30"/>
  <sheetViews>
    <sheetView zoomScale="85" zoomScaleNormal="85" workbookViewId="0">
      <selection activeCell="B2" sqref="B2:G2"/>
    </sheetView>
  </sheetViews>
  <sheetFormatPr baseColWidth="10" defaultRowHeight="15" x14ac:dyDescent="0.25"/>
  <cols>
    <col min="1" max="1" width="21.7109375" customWidth="1"/>
    <col min="2" max="2" width="17" customWidth="1"/>
    <col min="3" max="3" width="18.140625" customWidth="1"/>
    <col min="4" max="4" width="20.85546875" customWidth="1"/>
    <col min="5" max="5" width="21.28515625" customWidth="1"/>
    <col min="6" max="6" width="21.140625" customWidth="1"/>
    <col min="7" max="7" width="22.28515625" customWidth="1"/>
    <col min="8" max="8" width="24" customWidth="1"/>
    <col min="9" max="9" width="26.5703125" customWidth="1"/>
    <col min="10" max="10" width="25.42578125" customWidth="1"/>
  </cols>
  <sheetData>
    <row r="1" spans="1:10" x14ac:dyDescent="0.25">
      <c r="A1" s="104" t="s">
        <v>102</v>
      </c>
      <c r="B1" s="104"/>
      <c r="C1" s="104"/>
      <c r="D1" s="104"/>
      <c r="E1" s="104"/>
      <c r="F1" s="104"/>
      <c r="G1" s="104"/>
      <c r="H1" s="104"/>
      <c r="I1" s="104"/>
      <c r="J1" s="104"/>
    </row>
    <row r="2" spans="1:10" x14ac:dyDescent="0.25">
      <c r="A2" t="s">
        <v>27</v>
      </c>
      <c r="B2" s="102" t="s">
        <v>4</v>
      </c>
      <c r="C2" s="102"/>
      <c r="D2" s="102"/>
      <c r="E2" s="102"/>
      <c r="F2" s="102"/>
      <c r="G2" s="102"/>
    </row>
    <row r="3" spans="1:10" x14ac:dyDescent="0.25">
      <c r="A3" t="s">
        <v>26</v>
      </c>
      <c r="B3" s="102" t="s">
        <v>29</v>
      </c>
      <c r="C3" s="102"/>
      <c r="D3" s="102"/>
      <c r="E3" s="102"/>
      <c r="F3" s="102"/>
      <c r="G3" s="102"/>
    </row>
    <row r="4" spans="1:10" x14ac:dyDescent="0.25">
      <c r="A4" t="s">
        <v>45</v>
      </c>
      <c r="B4" s="102" t="s">
        <v>107</v>
      </c>
      <c r="C4" s="102"/>
      <c r="D4" s="102"/>
      <c r="E4" s="102"/>
      <c r="F4" s="102"/>
      <c r="G4" s="102"/>
    </row>
    <row r="5" spans="1:10" x14ac:dyDescent="0.25">
      <c r="A5" t="s">
        <v>33</v>
      </c>
      <c r="B5" s="102" t="s">
        <v>43</v>
      </c>
      <c r="C5" s="102"/>
      <c r="D5" s="102"/>
      <c r="E5" s="102"/>
      <c r="F5" s="102"/>
      <c r="G5" s="102"/>
    </row>
    <row r="7" spans="1:10" x14ac:dyDescent="0.25">
      <c r="A7" s="16" t="s">
        <v>25</v>
      </c>
      <c r="B7" s="16" t="s">
        <v>3</v>
      </c>
      <c r="C7" s="16" t="s">
        <v>6</v>
      </c>
      <c r="D7" s="16" t="s">
        <v>30</v>
      </c>
      <c r="E7" s="16" t="s">
        <v>31</v>
      </c>
      <c r="F7" s="16" t="s">
        <v>32</v>
      </c>
      <c r="G7" s="15" t="s">
        <v>37</v>
      </c>
      <c r="H7" s="15" t="s">
        <v>36</v>
      </c>
      <c r="I7" s="15" t="s">
        <v>41</v>
      </c>
      <c r="J7" s="15" t="s">
        <v>39</v>
      </c>
    </row>
    <row r="8" spans="1:10" x14ac:dyDescent="0.25">
      <c r="A8" s="5">
        <v>1</v>
      </c>
      <c r="B8" s="105" t="s">
        <v>5</v>
      </c>
      <c r="C8" s="111" t="s">
        <v>7</v>
      </c>
      <c r="D8" s="5">
        <v>28</v>
      </c>
      <c r="E8" s="5">
        <v>14</v>
      </c>
      <c r="F8" s="5">
        <v>2</v>
      </c>
      <c r="G8" s="8" t="s">
        <v>8</v>
      </c>
      <c r="H8" s="5">
        <v>17</v>
      </c>
      <c r="I8" s="5">
        <v>0</v>
      </c>
      <c r="J8" s="5">
        <v>0</v>
      </c>
    </row>
    <row r="9" spans="1:10" x14ac:dyDescent="0.25">
      <c r="A9" s="5">
        <v>2</v>
      </c>
      <c r="B9" s="106"/>
      <c r="C9" s="112"/>
      <c r="D9" s="5">
        <v>41</v>
      </c>
      <c r="E9" s="5">
        <v>30</v>
      </c>
      <c r="F9" s="5">
        <v>10</v>
      </c>
      <c r="G9" s="8" t="s">
        <v>8</v>
      </c>
      <c r="H9" s="5">
        <v>17</v>
      </c>
      <c r="I9" s="5">
        <v>0</v>
      </c>
      <c r="J9" s="5">
        <v>0</v>
      </c>
    </row>
    <row r="10" spans="1:10" x14ac:dyDescent="0.25">
      <c r="A10" s="5">
        <v>3</v>
      </c>
      <c r="B10" s="106"/>
      <c r="C10" s="112"/>
      <c r="D10" s="5">
        <v>19</v>
      </c>
      <c r="E10" s="5">
        <v>3</v>
      </c>
      <c r="F10" s="5">
        <v>2</v>
      </c>
      <c r="G10" s="8" t="s">
        <v>8</v>
      </c>
      <c r="H10" s="5">
        <v>2</v>
      </c>
      <c r="I10" s="5">
        <v>0</v>
      </c>
      <c r="J10" s="5">
        <v>0</v>
      </c>
    </row>
    <row r="11" spans="1:10" x14ac:dyDescent="0.25">
      <c r="A11" s="5">
        <v>4</v>
      </c>
      <c r="B11" s="106"/>
      <c r="C11" s="112"/>
      <c r="D11" s="5">
        <v>103</v>
      </c>
      <c r="E11" s="5">
        <v>40</v>
      </c>
      <c r="F11" s="5">
        <v>11</v>
      </c>
      <c r="G11" s="8" t="s">
        <v>8</v>
      </c>
      <c r="H11" s="5">
        <v>45</v>
      </c>
      <c r="I11" s="5">
        <v>0</v>
      </c>
      <c r="J11" s="5">
        <v>0</v>
      </c>
    </row>
    <row r="12" spans="1:10" x14ac:dyDescent="0.25">
      <c r="A12" s="46">
        <v>5</v>
      </c>
      <c r="B12" s="107"/>
      <c r="C12" s="113"/>
      <c r="D12" s="5">
        <v>75</v>
      </c>
      <c r="E12" s="5">
        <v>61</v>
      </c>
      <c r="F12" s="5">
        <v>17</v>
      </c>
      <c r="G12" s="8" t="s">
        <v>8</v>
      </c>
      <c r="H12" s="5">
        <v>75</v>
      </c>
      <c r="I12" s="5">
        <v>0</v>
      </c>
      <c r="J12" s="5">
        <v>0</v>
      </c>
    </row>
    <row r="13" spans="1:10" x14ac:dyDescent="0.25">
      <c r="A13" s="46" t="s">
        <v>9</v>
      </c>
      <c r="B13" s="108" t="s">
        <v>13</v>
      </c>
      <c r="C13" s="7" t="s">
        <v>7</v>
      </c>
      <c r="D13" s="5">
        <v>46</v>
      </c>
      <c r="E13" s="5">
        <v>24</v>
      </c>
      <c r="F13" s="5">
        <v>9</v>
      </c>
      <c r="G13" s="8" t="s">
        <v>8</v>
      </c>
      <c r="H13" s="5">
        <v>114</v>
      </c>
      <c r="I13" s="5">
        <v>0</v>
      </c>
      <c r="J13" s="5">
        <v>1</v>
      </c>
    </row>
    <row r="14" spans="1:10" x14ac:dyDescent="0.25">
      <c r="A14" s="4" t="s">
        <v>10</v>
      </c>
      <c r="B14" s="109"/>
      <c r="C14" s="7" t="s">
        <v>7</v>
      </c>
      <c r="D14" s="5">
        <v>22</v>
      </c>
      <c r="E14" s="5">
        <v>13</v>
      </c>
      <c r="F14" s="5">
        <v>5</v>
      </c>
      <c r="G14" s="10" t="s">
        <v>14</v>
      </c>
      <c r="H14" s="5">
        <v>24</v>
      </c>
      <c r="I14" s="5">
        <v>0</v>
      </c>
      <c r="J14" s="5">
        <v>0</v>
      </c>
    </row>
    <row r="15" spans="1:10" x14ac:dyDescent="0.25">
      <c r="A15" s="46" t="s">
        <v>11</v>
      </c>
      <c r="B15" s="109"/>
      <c r="C15" s="7" t="s">
        <v>7</v>
      </c>
      <c r="D15" s="5">
        <v>101</v>
      </c>
      <c r="E15" s="5">
        <v>41</v>
      </c>
      <c r="F15" s="5">
        <v>12</v>
      </c>
      <c r="G15" s="8" t="s">
        <v>8</v>
      </c>
      <c r="H15" s="5" t="s">
        <v>20</v>
      </c>
      <c r="I15" s="5" t="s">
        <v>20</v>
      </c>
      <c r="J15" s="5" t="s">
        <v>20</v>
      </c>
    </row>
    <row r="16" spans="1:10" x14ac:dyDescent="0.25">
      <c r="A16" s="4" t="s">
        <v>12</v>
      </c>
      <c r="B16" s="109"/>
      <c r="C16" s="7" t="s">
        <v>7</v>
      </c>
      <c r="D16" s="5">
        <v>28</v>
      </c>
      <c r="E16" s="5">
        <v>14</v>
      </c>
      <c r="F16" s="5">
        <v>4</v>
      </c>
      <c r="G16" s="10" t="s">
        <v>14</v>
      </c>
      <c r="H16" s="5" t="s">
        <v>20</v>
      </c>
      <c r="I16" s="5" t="s">
        <v>20</v>
      </c>
      <c r="J16" s="5" t="s">
        <v>20</v>
      </c>
    </row>
    <row r="17" spans="1:10" x14ac:dyDescent="0.25">
      <c r="A17" s="46" t="s">
        <v>15</v>
      </c>
      <c r="B17" s="109"/>
      <c r="C17" s="11" t="s">
        <v>19</v>
      </c>
      <c r="D17" s="5">
        <v>52</v>
      </c>
      <c r="E17" s="5" t="s">
        <v>20</v>
      </c>
      <c r="F17" s="5">
        <v>8</v>
      </c>
      <c r="G17" s="8" t="s">
        <v>8</v>
      </c>
      <c r="H17" s="103">
        <v>98</v>
      </c>
      <c r="I17" s="103">
        <v>0</v>
      </c>
      <c r="J17" s="103">
        <v>0</v>
      </c>
    </row>
    <row r="18" spans="1:10" x14ac:dyDescent="0.25">
      <c r="A18" s="4" t="s">
        <v>16</v>
      </c>
      <c r="B18" s="109"/>
      <c r="C18" s="13" t="s">
        <v>28</v>
      </c>
      <c r="D18" s="5">
        <v>17</v>
      </c>
      <c r="E18" s="5" t="s">
        <v>20</v>
      </c>
      <c r="F18" s="5">
        <v>5</v>
      </c>
      <c r="G18" s="8" t="s">
        <v>8</v>
      </c>
      <c r="H18" s="103"/>
      <c r="I18" s="103"/>
      <c r="J18" s="103"/>
    </row>
    <row r="19" spans="1:10" x14ac:dyDescent="0.25">
      <c r="A19" s="46" t="s">
        <v>17</v>
      </c>
      <c r="B19" s="109"/>
      <c r="C19" s="11" t="s">
        <v>19</v>
      </c>
      <c r="D19" s="5">
        <v>35</v>
      </c>
      <c r="E19" s="5" t="s">
        <v>20</v>
      </c>
      <c r="F19" s="5">
        <v>9</v>
      </c>
      <c r="G19" s="10" t="s">
        <v>14</v>
      </c>
      <c r="H19" s="103">
        <v>54</v>
      </c>
      <c r="I19" s="103">
        <v>0</v>
      </c>
      <c r="J19" s="103">
        <v>0</v>
      </c>
    </row>
    <row r="20" spans="1:10" x14ac:dyDescent="0.25">
      <c r="A20" s="4" t="s">
        <v>18</v>
      </c>
      <c r="B20" s="109"/>
      <c r="C20" s="13" t="s">
        <v>28</v>
      </c>
      <c r="D20" s="5">
        <v>23</v>
      </c>
      <c r="E20" s="5" t="s">
        <v>20</v>
      </c>
      <c r="F20" s="5">
        <v>9</v>
      </c>
      <c r="G20" s="10" t="s">
        <v>14</v>
      </c>
      <c r="H20" s="103"/>
      <c r="I20" s="103"/>
      <c r="J20" s="103"/>
    </row>
    <row r="21" spans="1:10" x14ac:dyDescent="0.25">
      <c r="A21" s="46" t="s">
        <v>21</v>
      </c>
      <c r="B21" s="109"/>
      <c r="C21" s="11" t="s">
        <v>19</v>
      </c>
      <c r="D21" s="5">
        <v>22</v>
      </c>
      <c r="E21" s="5">
        <v>20</v>
      </c>
      <c r="F21" s="5">
        <v>3</v>
      </c>
      <c r="G21" s="8" t="s">
        <v>8</v>
      </c>
      <c r="H21" s="114">
        <v>67</v>
      </c>
      <c r="I21" s="114">
        <v>0</v>
      </c>
      <c r="J21" s="114">
        <v>1</v>
      </c>
    </row>
    <row r="22" spans="1:10" x14ac:dyDescent="0.25">
      <c r="A22" s="3" t="s">
        <v>22</v>
      </c>
      <c r="B22" s="109"/>
      <c r="C22" s="13" t="s">
        <v>28</v>
      </c>
      <c r="D22" s="5">
        <v>20</v>
      </c>
      <c r="E22" s="5">
        <v>18</v>
      </c>
      <c r="F22" s="5">
        <v>3</v>
      </c>
      <c r="G22" s="8" t="s">
        <v>8</v>
      </c>
      <c r="H22" s="114"/>
      <c r="I22" s="114"/>
      <c r="J22" s="114"/>
    </row>
    <row r="23" spans="1:10" x14ac:dyDescent="0.25">
      <c r="A23" s="3" t="s">
        <v>23</v>
      </c>
      <c r="B23" s="109"/>
      <c r="C23" s="11" t="s">
        <v>19</v>
      </c>
      <c r="D23" s="5">
        <v>11</v>
      </c>
      <c r="E23" s="5">
        <v>11</v>
      </c>
      <c r="F23" s="5">
        <v>1</v>
      </c>
      <c r="G23" s="10" t="s">
        <v>14</v>
      </c>
      <c r="H23" s="103">
        <v>185</v>
      </c>
      <c r="I23" s="103">
        <v>0</v>
      </c>
      <c r="J23" s="103">
        <v>7</v>
      </c>
    </row>
    <row r="24" spans="1:10" x14ac:dyDescent="0.25">
      <c r="A24" s="4" t="s">
        <v>24</v>
      </c>
      <c r="B24" s="110"/>
      <c r="C24" s="13" t="s">
        <v>28</v>
      </c>
      <c r="D24" s="5">
        <v>32</v>
      </c>
      <c r="E24" s="5">
        <v>18</v>
      </c>
      <c r="F24" s="5">
        <v>1</v>
      </c>
      <c r="G24" s="10" t="s">
        <v>14</v>
      </c>
      <c r="H24" s="103"/>
      <c r="I24" s="103"/>
      <c r="J24" s="103"/>
    </row>
    <row r="25" spans="1:10" ht="15.75" thickBot="1" x14ac:dyDescent="0.3">
      <c r="E25" s="1"/>
    </row>
    <row r="26" spans="1:10" x14ac:dyDescent="0.25">
      <c r="A26" s="115" t="s">
        <v>34</v>
      </c>
      <c r="B26" s="20" t="s">
        <v>3</v>
      </c>
      <c r="C26" s="20" t="s">
        <v>6</v>
      </c>
      <c r="D26" s="20" t="s">
        <v>30</v>
      </c>
      <c r="E26" s="20" t="s">
        <v>32</v>
      </c>
      <c r="F26" s="20" t="s">
        <v>38</v>
      </c>
      <c r="G26" s="27"/>
      <c r="H26" s="20" t="s">
        <v>36</v>
      </c>
      <c r="I26" s="20" t="s">
        <v>39</v>
      </c>
      <c r="J26" s="21" t="s">
        <v>40</v>
      </c>
    </row>
    <row r="27" spans="1:10" x14ac:dyDescent="0.25">
      <c r="A27" s="116"/>
      <c r="B27" s="6" t="s">
        <v>5</v>
      </c>
      <c r="C27" s="7" t="s">
        <v>7</v>
      </c>
      <c r="D27" s="5">
        <f>SUM(D8:D12)</f>
        <v>266</v>
      </c>
      <c r="E27" s="5">
        <f>SUM(F8:F12)</f>
        <v>42</v>
      </c>
      <c r="F27" s="14">
        <f>E27/D27*100</f>
        <v>15.789473684210526</v>
      </c>
      <c r="G27" s="28"/>
      <c r="H27" s="12">
        <f>SUM(H8:H12)</f>
        <v>156</v>
      </c>
      <c r="I27" s="12">
        <f>SUM(J8:J12)</f>
        <v>0</v>
      </c>
      <c r="J27" s="22">
        <f>I27/H27*100</f>
        <v>0</v>
      </c>
    </row>
    <row r="28" spans="1:10" x14ac:dyDescent="0.25">
      <c r="A28" s="116"/>
      <c r="B28" s="9" t="s">
        <v>13</v>
      </c>
      <c r="C28" s="7" t="s">
        <v>7</v>
      </c>
      <c r="D28" s="5">
        <f>SUM(D13:D16)</f>
        <v>197</v>
      </c>
      <c r="E28" s="5">
        <f>SUM(F13:F16)</f>
        <v>30</v>
      </c>
      <c r="F28" s="14">
        <f t="shared" ref="F28:F30" si="0">E28/D28*100</f>
        <v>15.228426395939088</v>
      </c>
      <c r="G28" s="28"/>
      <c r="H28" s="12">
        <f>SUM(H13:H16)</f>
        <v>138</v>
      </c>
      <c r="I28" s="12">
        <f>SUM(J13:J16)</f>
        <v>1</v>
      </c>
      <c r="J28" s="22">
        <f>I28/H28*100</f>
        <v>0.72463768115942029</v>
      </c>
    </row>
    <row r="29" spans="1:10" x14ac:dyDescent="0.25">
      <c r="A29" s="116"/>
      <c r="B29" s="9" t="s">
        <v>13</v>
      </c>
      <c r="C29" s="11" t="s">
        <v>19</v>
      </c>
      <c r="D29" s="5">
        <f>SUM(D17,D19,D21,D23)</f>
        <v>120</v>
      </c>
      <c r="E29" s="5">
        <f>SUM(F17,F19,F21,F23)</f>
        <v>21</v>
      </c>
      <c r="F29" s="14">
        <f t="shared" si="0"/>
        <v>17.5</v>
      </c>
      <c r="G29" s="28"/>
      <c r="H29" s="103">
        <f>SUM(H17,H19,H21,H23)</f>
        <v>404</v>
      </c>
      <c r="I29" s="103">
        <f>SUM(J17,J19,J21,J23)</f>
        <v>8</v>
      </c>
      <c r="J29" s="119">
        <f>I29/H29*100</f>
        <v>1.9801980198019802</v>
      </c>
    </row>
    <row r="30" spans="1:10" ht="15.75" thickBot="1" x14ac:dyDescent="0.3">
      <c r="A30" s="117"/>
      <c r="B30" s="23" t="s">
        <v>13</v>
      </c>
      <c r="C30" s="24" t="s">
        <v>28</v>
      </c>
      <c r="D30" s="25">
        <f>SUM(D18,D20,D22,D24)</f>
        <v>92</v>
      </c>
      <c r="E30" s="25">
        <f>SUM(F18,F20,F22,F24)</f>
        <v>18</v>
      </c>
      <c r="F30" s="26">
        <f t="shared" si="0"/>
        <v>19.565217391304348</v>
      </c>
      <c r="G30" s="29"/>
      <c r="H30" s="118"/>
      <c r="I30" s="118"/>
      <c r="J30" s="120"/>
    </row>
  </sheetData>
  <mergeCells count="24">
    <mergeCell ref="I17:I18"/>
    <mergeCell ref="A26:A30"/>
    <mergeCell ref="J23:J24"/>
    <mergeCell ref="I23:I24"/>
    <mergeCell ref="H23:H24"/>
    <mergeCell ref="H29:H30"/>
    <mergeCell ref="I29:I30"/>
    <mergeCell ref="J29:J30"/>
    <mergeCell ref="B2:G2"/>
    <mergeCell ref="B3:G3"/>
    <mergeCell ref="B5:G5"/>
    <mergeCell ref="H17:H18"/>
    <mergeCell ref="A1:J1"/>
    <mergeCell ref="B8:B12"/>
    <mergeCell ref="B13:B24"/>
    <mergeCell ref="C8:C12"/>
    <mergeCell ref="B4:G4"/>
    <mergeCell ref="J17:J18"/>
    <mergeCell ref="H19:H20"/>
    <mergeCell ref="I19:I20"/>
    <mergeCell ref="J19:J20"/>
    <mergeCell ref="J21:J22"/>
    <mergeCell ref="I21:I22"/>
    <mergeCell ref="H21:H2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303E9-036C-4239-AA00-C30C2A4E5040}">
  <dimension ref="A1:K41"/>
  <sheetViews>
    <sheetView zoomScale="85" zoomScaleNormal="85" workbookViewId="0">
      <selection activeCell="G7" sqref="G7"/>
    </sheetView>
  </sheetViews>
  <sheetFormatPr baseColWidth="10" defaultRowHeight="15" x14ac:dyDescent="0.25"/>
  <cols>
    <col min="1" max="1" width="21.7109375" customWidth="1"/>
    <col min="2" max="2" width="17" customWidth="1"/>
    <col min="3" max="3" width="39.140625" customWidth="1"/>
    <col min="4" max="4" width="18.140625" customWidth="1"/>
    <col min="5" max="5" width="20.85546875" customWidth="1"/>
    <col min="6" max="6" width="21.28515625" customWidth="1"/>
    <col min="7" max="7" width="21.140625" customWidth="1"/>
    <col min="8" max="8" width="22.28515625" customWidth="1"/>
    <col min="9" max="9" width="24" customWidth="1"/>
    <col min="10" max="10" width="26.5703125" customWidth="1"/>
    <col min="11" max="11" width="25.42578125" customWidth="1"/>
  </cols>
  <sheetData>
    <row r="1" spans="1:11" x14ac:dyDescent="0.25">
      <c r="A1" s="104" t="s">
        <v>61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</row>
    <row r="2" spans="1:11" x14ac:dyDescent="0.25">
      <c r="A2" t="s">
        <v>27</v>
      </c>
      <c r="B2" s="102" t="s">
        <v>114</v>
      </c>
      <c r="C2" s="102"/>
      <c r="D2" s="102"/>
      <c r="E2" s="102"/>
      <c r="F2" s="102"/>
      <c r="G2" s="102"/>
      <c r="H2" s="102"/>
    </row>
    <row r="3" spans="1:11" x14ac:dyDescent="0.25">
      <c r="A3" t="s">
        <v>26</v>
      </c>
      <c r="B3" s="102" t="s">
        <v>29</v>
      </c>
      <c r="C3" s="102"/>
      <c r="D3" s="102"/>
      <c r="E3" s="102"/>
      <c r="F3" s="102"/>
      <c r="G3" s="102"/>
      <c r="H3" s="102"/>
    </row>
    <row r="4" spans="1:11" x14ac:dyDescent="0.25">
      <c r="A4" t="s">
        <v>45</v>
      </c>
      <c r="B4" s="102" t="s">
        <v>107</v>
      </c>
      <c r="C4" s="102"/>
      <c r="D4" s="102"/>
      <c r="E4" s="102"/>
      <c r="F4" s="102"/>
      <c r="G4" s="102"/>
      <c r="H4" s="102"/>
    </row>
    <row r="5" spans="1:11" x14ac:dyDescent="0.25">
      <c r="A5" t="s">
        <v>33</v>
      </c>
      <c r="B5" s="102" t="s">
        <v>101</v>
      </c>
      <c r="C5" s="102"/>
      <c r="D5" s="102"/>
      <c r="E5" s="102"/>
      <c r="F5" s="102"/>
      <c r="G5" s="102"/>
      <c r="H5" s="102"/>
    </row>
    <row r="7" spans="1:11" x14ac:dyDescent="0.25">
      <c r="A7" s="16" t="s">
        <v>25</v>
      </c>
      <c r="B7" s="16" t="s">
        <v>3</v>
      </c>
      <c r="C7" s="16" t="s">
        <v>46</v>
      </c>
      <c r="D7" s="16" t="s">
        <v>6</v>
      </c>
      <c r="E7" s="16" t="s">
        <v>30</v>
      </c>
      <c r="F7" s="16" t="s">
        <v>31</v>
      </c>
      <c r="G7" s="16" t="s">
        <v>32</v>
      </c>
      <c r="H7" s="15" t="s">
        <v>37</v>
      </c>
      <c r="I7" s="15" t="s">
        <v>36</v>
      </c>
      <c r="J7" s="15" t="s">
        <v>41</v>
      </c>
      <c r="K7" s="15" t="s">
        <v>39</v>
      </c>
    </row>
    <row r="8" spans="1:11" x14ac:dyDescent="0.25">
      <c r="A8" s="46" t="s">
        <v>55</v>
      </c>
      <c r="B8" s="108" t="s">
        <v>13</v>
      </c>
      <c r="C8" s="132" t="s">
        <v>68</v>
      </c>
      <c r="D8" s="7" t="s">
        <v>7</v>
      </c>
      <c r="E8" s="5">
        <v>13</v>
      </c>
      <c r="F8" s="5">
        <v>11</v>
      </c>
      <c r="G8" s="5">
        <v>4</v>
      </c>
      <c r="H8" s="10" t="s">
        <v>14</v>
      </c>
      <c r="I8" s="121">
        <v>59</v>
      </c>
      <c r="J8" s="121">
        <v>0</v>
      </c>
      <c r="K8" s="121">
        <v>0</v>
      </c>
    </row>
    <row r="9" spans="1:11" x14ac:dyDescent="0.25">
      <c r="A9" s="3" t="s">
        <v>56</v>
      </c>
      <c r="B9" s="109"/>
      <c r="C9" s="133"/>
      <c r="D9" s="13" t="s">
        <v>28</v>
      </c>
      <c r="E9" s="5">
        <v>12</v>
      </c>
      <c r="F9" s="5">
        <v>10</v>
      </c>
      <c r="G9" s="5">
        <v>4</v>
      </c>
      <c r="H9" s="10" t="s">
        <v>14</v>
      </c>
      <c r="I9" s="128"/>
      <c r="J9" s="128"/>
      <c r="K9" s="128"/>
    </row>
    <row r="10" spans="1:11" x14ac:dyDescent="0.25">
      <c r="A10" s="3" t="s">
        <v>57</v>
      </c>
      <c r="B10" s="109"/>
      <c r="C10" s="131" t="s">
        <v>69</v>
      </c>
      <c r="D10" s="7" t="s">
        <v>7</v>
      </c>
      <c r="E10" s="5">
        <v>34</v>
      </c>
      <c r="F10" s="5">
        <v>27</v>
      </c>
      <c r="G10" s="5">
        <v>10</v>
      </c>
      <c r="H10" s="10" t="s">
        <v>14</v>
      </c>
      <c r="I10" s="128"/>
      <c r="J10" s="128"/>
      <c r="K10" s="128"/>
    </row>
    <row r="11" spans="1:11" x14ac:dyDescent="0.25">
      <c r="A11" s="3" t="s">
        <v>58</v>
      </c>
      <c r="B11" s="109"/>
      <c r="C11" s="131"/>
      <c r="D11" s="13" t="s">
        <v>28</v>
      </c>
      <c r="E11" s="5">
        <v>18</v>
      </c>
      <c r="F11" s="5">
        <v>14</v>
      </c>
      <c r="G11" s="5">
        <v>4</v>
      </c>
      <c r="H11" s="10" t="s">
        <v>14</v>
      </c>
      <c r="I11" s="122"/>
      <c r="J11" s="122"/>
      <c r="K11" s="122"/>
    </row>
    <row r="12" spans="1:11" x14ac:dyDescent="0.25">
      <c r="A12" s="46" t="s">
        <v>66</v>
      </c>
      <c r="B12" s="108" t="s">
        <v>13</v>
      </c>
      <c r="C12" s="41" t="s">
        <v>68</v>
      </c>
      <c r="D12" s="7" t="s">
        <v>7</v>
      </c>
      <c r="E12" s="5">
        <v>25</v>
      </c>
      <c r="F12" s="5">
        <v>23</v>
      </c>
      <c r="G12" s="5">
        <v>8</v>
      </c>
      <c r="H12" s="10" t="s">
        <v>14</v>
      </c>
      <c r="I12" s="121">
        <v>58</v>
      </c>
      <c r="J12" s="121">
        <v>0</v>
      </c>
      <c r="K12" s="121">
        <v>0</v>
      </c>
    </row>
    <row r="13" spans="1:11" x14ac:dyDescent="0.25">
      <c r="A13" s="4" t="s">
        <v>67</v>
      </c>
      <c r="B13" s="110"/>
      <c r="C13" s="40" t="s">
        <v>69</v>
      </c>
      <c r="D13" s="7" t="s">
        <v>7</v>
      </c>
      <c r="E13" s="5">
        <v>52</v>
      </c>
      <c r="F13" s="5">
        <v>49</v>
      </c>
      <c r="G13" s="5">
        <v>14</v>
      </c>
      <c r="H13" s="10" t="s">
        <v>14</v>
      </c>
      <c r="I13" s="122"/>
      <c r="J13" s="122"/>
      <c r="K13" s="122"/>
    </row>
    <row r="14" spans="1:11" x14ac:dyDescent="0.25">
      <c r="A14" s="74" t="s">
        <v>109</v>
      </c>
      <c r="B14" s="105" t="s">
        <v>5</v>
      </c>
      <c r="C14" s="75" t="s">
        <v>112</v>
      </c>
      <c r="D14" s="13" t="s">
        <v>28</v>
      </c>
      <c r="E14" s="46">
        <v>28</v>
      </c>
      <c r="F14" s="46">
        <v>24</v>
      </c>
      <c r="G14" s="74">
        <v>4</v>
      </c>
      <c r="H14" s="8" t="s">
        <v>8</v>
      </c>
      <c r="I14" s="121">
        <v>68</v>
      </c>
      <c r="J14" s="135">
        <v>0</v>
      </c>
      <c r="K14" s="121">
        <v>0</v>
      </c>
    </row>
    <row r="15" spans="1:11" x14ac:dyDescent="0.25">
      <c r="A15" s="76" t="s">
        <v>110</v>
      </c>
      <c r="B15" s="106"/>
      <c r="C15" s="41" t="s">
        <v>68</v>
      </c>
      <c r="D15" s="13" t="s">
        <v>28</v>
      </c>
      <c r="E15" s="5">
        <v>41</v>
      </c>
      <c r="F15" s="78">
        <v>40</v>
      </c>
      <c r="G15" s="5">
        <v>10</v>
      </c>
      <c r="H15" s="8" t="s">
        <v>8</v>
      </c>
      <c r="I15" s="128"/>
      <c r="J15" s="136"/>
      <c r="K15" s="128"/>
    </row>
    <row r="16" spans="1:11" x14ac:dyDescent="0.25">
      <c r="A16" s="48" t="s">
        <v>111</v>
      </c>
      <c r="B16" s="107"/>
      <c r="C16" s="40" t="s">
        <v>69</v>
      </c>
      <c r="D16" s="13" t="s">
        <v>28</v>
      </c>
      <c r="E16" s="4">
        <v>40</v>
      </c>
      <c r="F16" s="77">
        <v>28</v>
      </c>
      <c r="G16" s="4">
        <v>12</v>
      </c>
      <c r="H16" s="8" t="s">
        <v>8</v>
      </c>
      <c r="I16" s="122"/>
      <c r="J16" s="137"/>
      <c r="K16" s="122"/>
    </row>
    <row r="17" spans="1:11" x14ac:dyDescent="0.25">
      <c r="A17" s="44"/>
      <c r="B17" s="42"/>
      <c r="C17" s="43"/>
      <c r="D17" s="44"/>
      <c r="E17" s="44"/>
      <c r="F17" s="44"/>
      <c r="G17" s="44"/>
      <c r="H17" s="44"/>
      <c r="I17" s="43"/>
      <c r="J17" s="43"/>
      <c r="K17" s="43"/>
    </row>
    <row r="18" spans="1:11" ht="15.75" thickBot="1" x14ac:dyDescent="0.3">
      <c r="A18" s="45"/>
      <c r="B18" s="42"/>
      <c r="C18" s="45"/>
      <c r="D18" s="45"/>
      <c r="E18" s="45"/>
      <c r="F18" s="44"/>
      <c r="G18" s="45"/>
      <c r="H18" s="45"/>
      <c r="I18" s="45"/>
      <c r="J18" s="45"/>
      <c r="K18" s="45"/>
    </row>
    <row r="19" spans="1:11" x14ac:dyDescent="0.25">
      <c r="A19" s="115" t="s">
        <v>34</v>
      </c>
      <c r="B19" s="20" t="s">
        <v>3</v>
      </c>
      <c r="C19" s="20"/>
      <c r="D19" s="20" t="s">
        <v>6</v>
      </c>
      <c r="E19" s="20" t="s">
        <v>30</v>
      </c>
      <c r="F19" s="20" t="s">
        <v>32</v>
      </c>
      <c r="G19" s="20" t="s">
        <v>38</v>
      </c>
      <c r="H19" s="27"/>
      <c r="I19" s="20" t="s">
        <v>36</v>
      </c>
      <c r="J19" s="20" t="s">
        <v>39</v>
      </c>
      <c r="K19" s="21" t="s">
        <v>40</v>
      </c>
    </row>
    <row r="20" spans="1:11" x14ac:dyDescent="0.25">
      <c r="A20" s="127"/>
      <c r="B20" s="79" t="s">
        <v>5</v>
      </c>
      <c r="C20" s="1" t="s">
        <v>112</v>
      </c>
      <c r="D20" s="7" t="s">
        <v>20</v>
      </c>
      <c r="E20" s="73">
        <v>28</v>
      </c>
      <c r="F20" s="73">
        <v>4</v>
      </c>
      <c r="G20" s="14">
        <f>F20/E20*100</f>
        <v>14.285714285714285</v>
      </c>
      <c r="H20" s="28"/>
      <c r="I20" s="71"/>
      <c r="J20" s="71"/>
      <c r="K20" s="72"/>
    </row>
    <row r="21" spans="1:11" x14ac:dyDescent="0.25">
      <c r="A21" s="116"/>
      <c r="B21" s="129" t="s">
        <v>113</v>
      </c>
      <c r="C21" s="31" t="s">
        <v>68</v>
      </c>
      <c r="D21" s="7" t="s">
        <v>20</v>
      </c>
      <c r="E21" s="5">
        <f>SUM(E8,E9,E12,E15)</f>
        <v>91</v>
      </c>
      <c r="F21" s="5">
        <f>SUM(G8,G9,G12,G15)</f>
        <v>26</v>
      </c>
      <c r="G21" s="14">
        <f>F21/E21*100</f>
        <v>28.571428571428569</v>
      </c>
      <c r="H21" s="28"/>
      <c r="I21" s="121">
        <f>SUM(I8:I16)</f>
        <v>185</v>
      </c>
      <c r="J21" s="121">
        <f>SUM(K8:K16)</f>
        <v>0</v>
      </c>
      <c r="K21" s="121">
        <f>J21/I21*100</f>
        <v>0</v>
      </c>
    </row>
    <row r="22" spans="1:11" ht="15.75" thickBot="1" x14ac:dyDescent="0.3">
      <c r="A22" s="117"/>
      <c r="B22" s="130"/>
      <c r="C22" s="32" t="s">
        <v>69</v>
      </c>
      <c r="D22" s="7" t="s">
        <v>20</v>
      </c>
      <c r="E22" s="25">
        <f>SUM(E10,E11,E13,E16)</f>
        <v>144</v>
      </c>
      <c r="F22" s="25">
        <f>SUM(G10,G11,G13,G16)</f>
        <v>40</v>
      </c>
      <c r="G22" s="14">
        <f>F22/E22*100</f>
        <v>27.777777777777779</v>
      </c>
      <c r="H22" s="29"/>
      <c r="I22" s="134"/>
      <c r="J22" s="134"/>
      <c r="K22" s="134"/>
    </row>
    <row r="23" spans="1:11" s="30" customFormat="1" ht="15.75" thickBot="1" x14ac:dyDescent="0.3"/>
    <row r="24" spans="1:11" ht="15.75" thickTop="1" x14ac:dyDescent="0.25">
      <c r="A24" s="104" t="s">
        <v>103</v>
      </c>
      <c r="B24" s="104"/>
      <c r="C24" s="104"/>
      <c r="D24" s="104"/>
      <c r="E24" s="104"/>
      <c r="F24" s="104"/>
      <c r="G24" s="104"/>
      <c r="H24" s="104"/>
      <c r="I24" s="104"/>
      <c r="J24" s="104"/>
      <c r="K24" s="104"/>
    </row>
    <row r="25" spans="1:11" x14ac:dyDescent="0.25">
      <c r="A25" t="s">
        <v>27</v>
      </c>
      <c r="B25" s="102" t="s">
        <v>104</v>
      </c>
      <c r="C25" s="102"/>
      <c r="D25" s="102"/>
      <c r="E25" s="102"/>
      <c r="F25" s="102"/>
      <c r="G25" s="102"/>
      <c r="H25" s="102"/>
    </row>
    <row r="26" spans="1:11" x14ac:dyDescent="0.25">
      <c r="A26" t="s">
        <v>26</v>
      </c>
      <c r="B26" s="102" t="s">
        <v>47</v>
      </c>
      <c r="C26" s="102"/>
      <c r="D26" s="102"/>
      <c r="E26" s="102"/>
      <c r="F26" s="102"/>
      <c r="G26" s="102"/>
      <c r="H26" s="102"/>
    </row>
    <row r="27" spans="1:11" x14ac:dyDescent="0.25">
      <c r="A27" t="s">
        <v>45</v>
      </c>
      <c r="B27" s="102" t="s">
        <v>108</v>
      </c>
      <c r="C27" s="102"/>
      <c r="D27" s="102"/>
      <c r="E27" s="102"/>
      <c r="F27" s="102"/>
      <c r="G27" s="102"/>
      <c r="H27" s="102"/>
    </row>
    <row r="28" spans="1:11" x14ac:dyDescent="0.25">
      <c r="A28" t="s">
        <v>54</v>
      </c>
      <c r="B28" s="102" t="s">
        <v>105</v>
      </c>
      <c r="C28" s="102"/>
      <c r="D28" s="102"/>
      <c r="E28" s="102"/>
      <c r="F28" s="102"/>
      <c r="G28" s="102"/>
      <c r="H28" s="102"/>
    </row>
    <row r="29" spans="1:11" x14ac:dyDescent="0.25">
      <c r="A29" t="s">
        <v>50</v>
      </c>
      <c r="B29" t="s">
        <v>106</v>
      </c>
    </row>
    <row r="31" spans="1:11" x14ac:dyDescent="0.25">
      <c r="A31" s="15" t="s">
        <v>25</v>
      </c>
      <c r="B31" s="15" t="s">
        <v>3</v>
      </c>
      <c r="C31" s="15" t="s">
        <v>46</v>
      </c>
      <c r="D31" s="15" t="s">
        <v>6</v>
      </c>
      <c r="E31" s="15" t="s">
        <v>30</v>
      </c>
      <c r="F31" s="15" t="s">
        <v>51</v>
      </c>
      <c r="G31" s="15" t="s">
        <v>52</v>
      </c>
      <c r="H31" s="15" t="s">
        <v>37</v>
      </c>
      <c r="I31" s="15" t="s">
        <v>36</v>
      </c>
      <c r="J31" s="15" t="s">
        <v>51</v>
      </c>
      <c r="K31" s="15" t="s">
        <v>53</v>
      </c>
    </row>
    <row r="32" spans="1:11" x14ac:dyDescent="0.25">
      <c r="A32" s="33" t="s">
        <v>59</v>
      </c>
      <c r="B32" s="105" t="s">
        <v>5</v>
      </c>
      <c r="C32" s="34" t="s">
        <v>48</v>
      </c>
      <c r="D32" s="7" t="s">
        <v>7</v>
      </c>
      <c r="E32" s="5">
        <v>20</v>
      </c>
      <c r="F32" s="5">
        <v>20</v>
      </c>
      <c r="G32" s="5">
        <v>4</v>
      </c>
      <c r="H32" s="10" t="s">
        <v>14</v>
      </c>
      <c r="I32" s="121">
        <v>10</v>
      </c>
      <c r="J32" s="121">
        <v>0</v>
      </c>
      <c r="K32" s="121">
        <v>0</v>
      </c>
    </row>
    <row r="33" spans="1:11" x14ac:dyDescent="0.25">
      <c r="A33" s="36" t="s">
        <v>60</v>
      </c>
      <c r="B33" s="107"/>
      <c r="C33" s="35" t="s">
        <v>49</v>
      </c>
      <c r="D33" s="7" t="s">
        <v>7</v>
      </c>
      <c r="E33" s="5">
        <v>21</v>
      </c>
      <c r="F33" s="5">
        <v>21</v>
      </c>
      <c r="G33" s="5">
        <v>5</v>
      </c>
      <c r="H33" s="10" t="s">
        <v>14</v>
      </c>
      <c r="I33" s="122"/>
      <c r="J33" s="122"/>
      <c r="K33" s="122"/>
    </row>
    <row r="34" spans="1:11" x14ac:dyDescent="0.25">
      <c r="A34" s="33" t="s">
        <v>62</v>
      </c>
      <c r="B34" s="105" t="s">
        <v>5</v>
      </c>
      <c r="C34" s="34" t="s">
        <v>48</v>
      </c>
      <c r="D34" s="7" t="s">
        <v>7</v>
      </c>
      <c r="E34" s="5">
        <v>31</v>
      </c>
      <c r="F34" s="5">
        <v>30</v>
      </c>
      <c r="G34" s="5">
        <v>10</v>
      </c>
      <c r="H34" s="10" t="s">
        <v>14</v>
      </c>
      <c r="I34" s="103">
        <v>41</v>
      </c>
      <c r="J34" s="103">
        <v>0</v>
      </c>
      <c r="K34" s="103">
        <v>0</v>
      </c>
    </row>
    <row r="35" spans="1:11" x14ac:dyDescent="0.25">
      <c r="A35" s="37" t="s">
        <v>63</v>
      </c>
      <c r="B35" s="106"/>
      <c r="C35" s="35" t="s">
        <v>49</v>
      </c>
      <c r="D35" s="7" t="s">
        <v>7</v>
      </c>
      <c r="E35" s="5">
        <v>29</v>
      </c>
      <c r="F35" s="5">
        <v>29</v>
      </c>
      <c r="G35" s="5">
        <v>11</v>
      </c>
      <c r="H35" s="10" t="s">
        <v>14</v>
      </c>
      <c r="I35" s="103"/>
      <c r="J35" s="103"/>
      <c r="K35" s="103"/>
    </row>
    <row r="36" spans="1:11" x14ac:dyDescent="0.25">
      <c r="A36" s="37" t="s">
        <v>64</v>
      </c>
      <c r="B36" s="106"/>
      <c r="C36" s="34" t="s">
        <v>48</v>
      </c>
      <c r="D36" s="7" t="s">
        <v>7</v>
      </c>
      <c r="E36" s="5">
        <v>12</v>
      </c>
      <c r="F36" s="5">
        <v>12</v>
      </c>
      <c r="G36" s="5">
        <v>5</v>
      </c>
      <c r="H36" s="39" t="s">
        <v>8</v>
      </c>
      <c r="I36" s="103">
        <v>12</v>
      </c>
      <c r="J36" s="103">
        <v>0</v>
      </c>
      <c r="K36" s="103">
        <v>0</v>
      </c>
    </row>
    <row r="37" spans="1:11" x14ac:dyDescent="0.25">
      <c r="A37" s="36" t="s">
        <v>65</v>
      </c>
      <c r="B37" s="107"/>
      <c r="C37" s="35" t="s">
        <v>49</v>
      </c>
      <c r="D37" s="7" t="s">
        <v>7</v>
      </c>
      <c r="E37" s="5">
        <v>12</v>
      </c>
      <c r="F37" s="5">
        <v>12</v>
      </c>
      <c r="G37" s="5">
        <v>7</v>
      </c>
      <c r="H37" s="39" t="s">
        <v>8</v>
      </c>
      <c r="I37" s="103"/>
      <c r="J37" s="103"/>
      <c r="K37" s="103"/>
    </row>
    <row r="38" spans="1:11" ht="15.75" thickBot="1" x14ac:dyDescent="0.3"/>
    <row r="39" spans="1:11" x14ac:dyDescent="0.25">
      <c r="A39" s="115" t="s">
        <v>34</v>
      </c>
      <c r="B39" s="20" t="s">
        <v>3</v>
      </c>
      <c r="C39" s="20"/>
      <c r="D39" s="20" t="s">
        <v>6</v>
      </c>
      <c r="E39" s="20" t="s">
        <v>30</v>
      </c>
      <c r="F39" s="20" t="s">
        <v>32</v>
      </c>
      <c r="G39" s="20" t="s">
        <v>38</v>
      </c>
      <c r="H39" s="27"/>
      <c r="I39" s="20" t="s">
        <v>36</v>
      </c>
      <c r="J39" s="20" t="s">
        <v>39</v>
      </c>
      <c r="K39" s="21" t="s">
        <v>40</v>
      </c>
    </row>
    <row r="40" spans="1:11" x14ac:dyDescent="0.25">
      <c r="A40" s="116"/>
      <c r="B40" s="105" t="s">
        <v>5</v>
      </c>
      <c r="C40" s="34" t="s">
        <v>48</v>
      </c>
      <c r="D40" s="111" t="s">
        <v>7</v>
      </c>
      <c r="E40" s="5">
        <f>SUM(E32,E34,E36)</f>
        <v>63</v>
      </c>
      <c r="F40" s="5">
        <f>SUM(G32,G34,G36)</f>
        <v>19</v>
      </c>
      <c r="G40" s="14">
        <f>F40/E40*100</f>
        <v>30.158730158730158</v>
      </c>
      <c r="H40" s="125"/>
      <c r="I40" s="121">
        <f>SUM(I32:I37)</f>
        <v>63</v>
      </c>
      <c r="J40" s="121">
        <f>SUM(K32:K37)</f>
        <v>0</v>
      </c>
      <c r="K40" s="123">
        <f>J40/I40*100</f>
        <v>0</v>
      </c>
    </row>
    <row r="41" spans="1:11" x14ac:dyDescent="0.25">
      <c r="A41" s="116"/>
      <c r="B41" s="107"/>
      <c r="C41" s="35" t="s">
        <v>49</v>
      </c>
      <c r="D41" s="113"/>
      <c r="E41" s="5">
        <f>SUM(E33,E35,E37)</f>
        <v>62</v>
      </c>
      <c r="F41" s="5">
        <f>SUM(G33,G35,G37)</f>
        <v>23</v>
      </c>
      <c r="G41" s="14">
        <f>F41/E41*100</f>
        <v>37.096774193548384</v>
      </c>
      <c r="H41" s="126"/>
      <c r="I41" s="122"/>
      <c r="J41" s="122"/>
      <c r="K41" s="124"/>
    </row>
  </sheetData>
  <mergeCells count="47">
    <mergeCell ref="J12:J13"/>
    <mergeCell ref="K12:K13"/>
    <mergeCell ref="I32:I33"/>
    <mergeCell ref="J32:J33"/>
    <mergeCell ref="K32:K33"/>
    <mergeCell ref="I21:I22"/>
    <mergeCell ref="J21:J22"/>
    <mergeCell ref="K21:K22"/>
    <mergeCell ref="J14:J16"/>
    <mergeCell ref="K14:K16"/>
    <mergeCell ref="B21:B22"/>
    <mergeCell ref="C10:C11"/>
    <mergeCell ref="C8:C9"/>
    <mergeCell ref="B12:B13"/>
    <mergeCell ref="I12:I13"/>
    <mergeCell ref="B14:B16"/>
    <mergeCell ref="I14:I16"/>
    <mergeCell ref="A39:A41"/>
    <mergeCell ref="H40:H41"/>
    <mergeCell ref="B32:B33"/>
    <mergeCell ref="A19:A22"/>
    <mergeCell ref="B8:B11"/>
    <mergeCell ref="B34:B37"/>
    <mergeCell ref="B40:B41"/>
    <mergeCell ref="D40:D41"/>
    <mergeCell ref="B25:H25"/>
    <mergeCell ref="B26:H26"/>
    <mergeCell ref="B27:H27"/>
    <mergeCell ref="B28:H28"/>
    <mergeCell ref="A24:K24"/>
    <mergeCell ref="I8:I11"/>
    <mergeCell ref="J8:J11"/>
    <mergeCell ref="K8:K11"/>
    <mergeCell ref="A1:K1"/>
    <mergeCell ref="B2:H2"/>
    <mergeCell ref="B3:H3"/>
    <mergeCell ref="B4:H4"/>
    <mergeCell ref="B5:H5"/>
    <mergeCell ref="I40:I41"/>
    <mergeCell ref="J40:J41"/>
    <mergeCell ref="K40:K41"/>
    <mergeCell ref="I34:I35"/>
    <mergeCell ref="J34:J35"/>
    <mergeCell ref="K34:K35"/>
    <mergeCell ref="I36:I37"/>
    <mergeCell ref="J36:J37"/>
    <mergeCell ref="K36:K3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Fig. 3 and S3</vt:lpstr>
      <vt:lpstr>Fig. 4D</vt:lpstr>
      <vt:lpstr>Fig. 4E and F</vt:lpstr>
      <vt:lpstr>Fig. S5 and S6</vt:lpstr>
    </vt:vector>
  </TitlesOfParts>
  <Company>Cincinnati Children's Hospital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Keseroglu, Kemal</dc:creator>
  <cp:lastModifiedBy>Daniel Liedtke</cp:lastModifiedBy>
  <dcterms:created xsi:type="dcterms:W3CDTF">2023-09-29T17:22:46Z</dcterms:created>
  <dcterms:modified xsi:type="dcterms:W3CDTF">2024-01-26T11:42:31Z</dcterms:modified>
</cp:coreProperties>
</file>