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5B327146-EF22-4903-9D87-6BB12ADDA12B}" xr6:coauthVersionLast="47" xr6:coauthVersionMax="47" xr10:uidLastSave="{00000000-0000-0000-0000-000000000000}"/>
  <bookViews>
    <workbookView xWindow="-110" yWindow="-110" windowWidth="19420" windowHeight="11020" xr2:uid="{1B50A934-292E-4268-A375-C0A103474932}"/>
  </bookViews>
  <sheets>
    <sheet name="Analytic Resul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4" i="1" l="1"/>
  <c r="T5" i="1"/>
  <c r="T6" i="1"/>
  <c r="T7" i="1"/>
  <c r="T8" i="1"/>
  <c r="T14" i="1"/>
  <c r="T15" i="1"/>
  <c r="T16" i="1"/>
  <c r="T17" i="1"/>
  <c r="T18" i="1"/>
  <c r="U4" i="1"/>
  <c r="U5" i="1"/>
  <c r="U6" i="1"/>
  <c r="U7" i="1"/>
  <c r="U8" i="1"/>
  <c r="U9" i="1"/>
  <c r="U10" i="1"/>
  <c r="U11" i="1"/>
  <c r="U12" i="1"/>
  <c r="U13" i="1"/>
  <c r="I4" i="1"/>
  <c r="K4" i="1" s="1"/>
  <c r="M4" i="1" s="1"/>
  <c r="O4" i="1" s="1"/>
  <c r="S4" i="1" s="1"/>
  <c r="I5" i="1"/>
  <c r="K5" i="1" s="1"/>
  <c r="M5" i="1" s="1"/>
  <c r="O5" i="1" s="1"/>
  <c r="S5" i="1" s="1"/>
  <c r="I6" i="1"/>
  <c r="K6" i="1" s="1"/>
  <c r="M6" i="1" s="1"/>
  <c r="O6" i="1" s="1"/>
  <c r="S6" i="1" s="1"/>
  <c r="I7" i="1"/>
  <c r="K7" i="1" s="1"/>
  <c r="M7" i="1" s="1"/>
  <c r="O7" i="1" s="1"/>
  <c r="S7" i="1" s="1"/>
  <c r="I8" i="1"/>
  <c r="K8" i="1" s="1"/>
  <c r="M8" i="1" s="1"/>
  <c r="O8" i="1" s="1"/>
  <c r="S8" i="1" s="1"/>
  <c r="I9" i="1"/>
  <c r="K9" i="1" s="1"/>
  <c r="M9" i="1" s="1"/>
  <c r="O9" i="1" s="1"/>
  <c r="S9" i="1" s="1"/>
  <c r="I10" i="1"/>
  <c r="K10" i="1" s="1"/>
  <c r="M10" i="1" s="1"/>
  <c r="O10" i="1" s="1"/>
  <c r="S10" i="1" s="1"/>
  <c r="I11" i="1"/>
  <c r="K11" i="1" s="1"/>
  <c r="M11" i="1" s="1"/>
  <c r="O11" i="1" s="1"/>
  <c r="S11" i="1" s="1"/>
  <c r="I12" i="1"/>
  <c r="K12" i="1" s="1"/>
  <c r="M12" i="1" s="1"/>
  <c r="O12" i="1" s="1"/>
  <c r="S12" i="1" s="1"/>
  <c r="I13" i="1"/>
  <c r="K13" i="1" s="1"/>
  <c r="M13" i="1" s="1"/>
  <c r="O13" i="1" s="1"/>
  <c r="S13" i="1" s="1"/>
  <c r="I14" i="1"/>
  <c r="K14" i="1" s="1"/>
  <c r="M14" i="1" s="1"/>
  <c r="O14" i="1" s="1"/>
  <c r="S14" i="1" s="1"/>
  <c r="I15" i="1"/>
  <c r="K15" i="1" s="1"/>
  <c r="M15" i="1" s="1"/>
  <c r="O15" i="1" s="1"/>
  <c r="S15" i="1" s="1"/>
  <c r="I16" i="1"/>
  <c r="K16" i="1" s="1"/>
  <c r="M16" i="1" s="1"/>
  <c r="O16" i="1" s="1"/>
  <c r="S16" i="1" s="1"/>
  <c r="I17" i="1"/>
  <c r="K17" i="1" s="1"/>
  <c r="M17" i="1" s="1"/>
  <c r="O17" i="1" s="1"/>
  <c r="S17" i="1" s="1"/>
  <c r="I18" i="1"/>
  <c r="K18" i="1" s="1"/>
  <c r="M18" i="1" s="1"/>
  <c r="O18" i="1" s="1"/>
  <c r="S18" i="1" s="1"/>
  <c r="I3" i="1"/>
  <c r="K3" i="1" s="1"/>
  <c r="M3" i="1" s="1"/>
  <c r="O3" i="1" s="1"/>
  <c r="S3" i="1" s="1"/>
  <c r="H4" i="1"/>
  <c r="J4" i="1" s="1"/>
  <c r="L4" i="1" s="1"/>
  <c r="N4" i="1" s="1"/>
  <c r="R4" i="1" s="1"/>
  <c r="H5" i="1"/>
  <c r="J5" i="1" s="1"/>
  <c r="L5" i="1" s="1"/>
  <c r="N5" i="1" s="1"/>
  <c r="R5" i="1" s="1"/>
  <c r="H6" i="1"/>
  <c r="J6" i="1" s="1"/>
  <c r="L6" i="1" s="1"/>
  <c r="N6" i="1" s="1"/>
  <c r="R6" i="1" s="1"/>
  <c r="H7" i="1"/>
  <c r="J7" i="1" s="1"/>
  <c r="L7" i="1" s="1"/>
  <c r="N7" i="1" s="1"/>
  <c r="R7" i="1" s="1"/>
  <c r="H8" i="1"/>
  <c r="J8" i="1" s="1"/>
  <c r="L8" i="1" s="1"/>
  <c r="N8" i="1" s="1"/>
  <c r="R8" i="1" s="1"/>
  <c r="H9" i="1"/>
  <c r="J9" i="1" s="1"/>
  <c r="L9" i="1" s="1"/>
  <c r="N9" i="1" s="1"/>
  <c r="R9" i="1" s="1"/>
  <c r="H10" i="1"/>
  <c r="J10" i="1" s="1"/>
  <c r="L10" i="1" s="1"/>
  <c r="N10" i="1" s="1"/>
  <c r="R10" i="1" s="1"/>
  <c r="H11" i="1"/>
  <c r="J11" i="1" s="1"/>
  <c r="L11" i="1" s="1"/>
  <c r="N11" i="1" s="1"/>
  <c r="R11" i="1" s="1"/>
  <c r="H12" i="1"/>
  <c r="J12" i="1" s="1"/>
  <c r="L12" i="1" s="1"/>
  <c r="N12" i="1" s="1"/>
  <c r="R12" i="1" s="1"/>
  <c r="H13" i="1"/>
  <c r="J13" i="1" s="1"/>
  <c r="L13" i="1" s="1"/>
  <c r="N13" i="1" s="1"/>
  <c r="R13" i="1" s="1"/>
  <c r="H14" i="1"/>
  <c r="J14" i="1" s="1"/>
  <c r="L14" i="1" s="1"/>
  <c r="N14" i="1" s="1"/>
  <c r="R14" i="1" s="1"/>
  <c r="H15" i="1"/>
  <c r="J15" i="1" s="1"/>
  <c r="L15" i="1" s="1"/>
  <c r="N15" i="1" s="1"/>
  <c r="R15" i="1" s="1"/>
  <c r="H16" i="1"/>
  <c r="J16" i="1" s="1"/>
  <c r="L16" i="1" s="1"/>
  <c r="N16" i="1" s="1"/>
  <c r="R16" i="1" s="1"/>
  <c r="H17" i="1"/>
  <c r="J17" i="1" s="1"/>
  <c r="L17" i="1" s="1"/>
  <c r="N17" i="1" s="1"/>
  <c r="R17" i="1" s="1"/>
  <c r="H18" i="1"/>
  <c r="J18" i="1" s="1"/>
  <c r="L18" i="1" s="1"/>
  <c r="N18" i="1" s="1"/>
  <c r="R18" i="1" s="1"/>
  <c r="H3" i="1"/>
  <c r="J3" i="1" s="1"/>
  <c r="L3" i="1" s="1"/>
  <c r="N3" i="1" s="1"/>
  <c r="R3" i="1" s="1"/>
</calcChain>
</file>

<file path=xl/sharedStrings.xml><?xml version="1.0" encoding="utf-8"?>
<sst xmlns="http://schemas.openxmlformats.org/spreadsheetml/2006/main" count="85" uniqueCount="52">
  <si>
    <t>Nr.</t>
  </si>
  <si>
    <t>Sample description</t>
  </si>
  <si>
    <t>active ingredient</t>
  </si>
  <si>
    <t>&lt;LOQ</t>
  </si>
  <si>
    <t>BCS-AB51055
Clothianidin
[ng/mL]</t>
  </si>
  <si>
    <t>BCS-BP45494
Deltamethrin
[ng/mL]</t>
  </si>
  <si>
    <t>Measured amount 1st AI [ng/ml]</t>
  </si>
  <si>
    <t>Measured amount 2nd AI [ng/ml]</t>
  </si>
  <si>
    <t>Measured Amount multiplied by dilution factor 1st AI [ng/ml]</t>
  </si>
  <si>
    <t>Measured Amount multiplied by dilution factor 2nd AI [ng/ml]</t>
  </si>
  <si>
    <r>
      <t>Measured Amount per 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1st AI [ng/cm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</si>
  <si>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Amount per 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2nd AI [ng/cm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</si>
  <si>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Amount to mg 1st AI [mg/cm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</si>
  <si>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Amount to mg 2nd AI [mg/cm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</si>
  <si>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Amount to 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1st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</si>
  <si>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Target conc. 1st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</si>
  <si>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Amount to m</t>
    </r>
    <r>
      <rPr>
        <b/>
        <vertAlign val="superscript"/>
        <sz val="10"/>
        <color theme="1"/>
        <rFont val="Arial"/>
        <family val="2"/>
      </rPr>
      <t xml:space="preserve">2 </t>
    </r>
    <r>
      <rPr>
        <b/>
        <sz val="10"/>
        <color theme="1"/>
        <rFont val="Arial"/>
        <family val="2"/>
      </rPr>
      <t>2nd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</si>
  <si>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Target conc. 2nd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</si>
  <si>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concentration 1st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</si>
  <si>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r>
      <t>Measured concentration 2nd AI [mg/m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]</t>
    </r>
  </si>
  <si>
    <t>Difference from target dose 1st AI [%]</t>
  </si>
  <si>
    <t>Difference from target dose 2nd AI [%]</t>
  </si>
  <si>
    <t>Comment</t>
  </si>
  <si>
    <t>Blank</t>
  </si>
  <si>
    <t>perfect fit</t>
  </si>
  <si>
    <t>overdosed</t>
  </si>
  <si>
    <t>underdosed</t>
  </si>
  <si>
    <t>100% ACN blank</t>
  </si>
  <si>
    <t>Fludora size 1</t>
  </si>
  <si>
    <t>Fludora size 2</t>
  </si>
  <si>
    <t>Fludora size 3</t>
  </si>
  <si>
    <t>Fludora size 4</t>
  </si>
  <si>
    <t>Fludora size 5</t>
  </si>
  <si>
    <t>Clothianidin side 1</t>
  </si>
  <si>
    <t>Clothianidin side 2</t>
  </si>
  <si>
    <t>Clothianidin side 3</t>
  </si>
  <si>
    <t>Clothianidin side 4</t>
  </si>
  <si>
    <t>Clothianidin side 5</t>
  </si>
  <si>
    <t>Deltamethrin side 1</t>
  </si>
  <si>
    <t>Deltamethrin side 2</t>
  </si>
  <si>
    <t>Deltamethrin side 3</t>
  </si>
  <si>
    <t>Deltamethrin side 4</t>
  </si>
  <si>
    <t>Deltamethrin side 5</t>
  </si>
  <si>
    <t>/</t>
  </si>
  <si>
    <t>Deltamethrin und Clothianidin</t>
  </si>
  <si>
    <t xml:space="preserve">Clothianidin </t>
  </si>
  <si>
    <t>Deltamethrin</t>
  </si>
  <si>
    <t>--------</t>
  </si>
  <si>
    <t>Legend:</t>
  </si>
  <si>
    <r>
      <rPr>
        <b/>
        <sz val="10"/>
        <rFont val="Arial"/>
        <family val="2"/>
      </rPr>
      <t>AI</t>
    </r>
    <r>
      <rPr>
        <sz val="10"/>
        <rFont val="Arial"/>
        <family val="2"/>
      </rPr>
      <t>: Active ingredient</t>
    </r>
  </si>
  <si>
    <r>
      <rPr>
        <b/>
        <sz val="10"/>
        <rFont val="Arial"/>
        <family val="2"/>
      </rPr>
      <t>conc</t>
    </r>
    <r>
      <rPr>
        <sz val="10"/>
        <rFont val="Arial"/>
        <family val="2"/>
      </rPr>
      <t>: concentration</t>
    </r>
  </si>
  <si>
    <r>
      <rPr>
        <b/>
        <u/>
        <sz val="11"/>
        <color theme="1"/>
        <rFont val="Calibri"/>
        <family val="2"/>
        <scheme val="minor"/>
      </rPr>
      <t>Table S1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Quality control of the spraying of experimental huts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</si>
</sst>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0"/>
      <name val="Arial"/>
      <family val="2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99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4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64" fontId="4" fillId="0" borderId="1" xfId="1" quotePrefix="1" applyNumberFormat="1" applyFont="1" applyBorder="1" applyAlignment="1">
      <alignment horizontal="center" vertical="center" wrapText="1"/>
    </xf>
    <xf numFmtId="1" fontId="4" fillId="0" borderId="1" xfId="0" quotePrefix="1" applyNumberFormat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4" fillId="2" borderId="1" xfId="0" quotePrefix="1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0" xfId="0" applyFont="1" applyFill="1" applyBorder="1"/>
    <xf numFmtId="0" fontId="11" fillId="0" borderId="0" xfId="0" applyFont="1" applyFill="1" applyBorder="1"/>
  </cellXfs>
  <cellStyles count="3">
    <cellStyle name="Normal" xfId="0" builtinId="0"/>
    <cellStyle name="Standard 2" xfId="2" xr:uid="{77222A57-63A3-4DAF-A36F-9FA9440F99C8}"/>
    <cellStyle name="Standard 3" xfId="1" xr:uid="{9EB10298-7C5A-4754-A07B-EEFEBDA48943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C8161-1346-4695-AAE5-B8FB03AC88D5}">
  <dimension ref="A1:V22"/>
  <sheetViews>
    <sheetView tabSelected="1" zoomScale="70" zoomScaleNormal="7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2" sqref="A2"/>
    </sheetView>
  </sheetViews>
  <sheetFormatPr baseColWidth="10" defaultRowHeight="23.4" customHeight="1" x14ac:dyDescent="0.35"/>
  <cols>
    <col min="2" max="2" width="31.54296875" customWidth="1"/>
    <col min="3" max="3" width="45.36328125" customWidth="1"/>
    <col min="4" max="21" width="17.6328125" customWidth="1"/>
    <col min="22" max="22" width="31.08984375" customWidth="1"/>
  </cols>
  <sheetData>
    <row r="1" spans="1:22" ht="23.4" customHeight="1" x14ac:dyDescent="0.35">
      <c r="A1" s="19" t="s">
        <v>51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2" ht="67.25" customHeight="1" x14ac:dyDescent="0.35">
      <c r="A2" s="1" t="s">
        <v>0</v>
      </c>
      <c r="B2" s="2" t="s">
        <v>1</v>
      </c>
      <c r="C2" s="2" t="s">
        <v>2</v>
      </c>
      <c r="D2" s="8" t="s">
        <v>5</v>
      </c>
      <c r="E2" s="8" t="s">
        <v>4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16</v>
      </c>
      <c r="P2" s="2" t="s">
        <v>15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</row>
    <row r="3" spans="1:22" ht="23.4" customHeight="1" x14ac:dyDescent="0.35">
      <c r="A3" s="3">
        <v>1</v>
      </c>
      <c r="B3" s="12" t="s">
        <v>27</v>
      </c>
      <c r="C3" s="14" t="s">
        <v>43</v>
      </c>
      <c r="D3" s="15" t="s">
        <v>3</v>
      </c>
      <c r="E3" s="15">
        <v>0.29899999999999999</v>
      </c>
      <c r="F3" s="6">
        <v>0</v>
      </c>
      <c r="G3" s="15">
        <v>0.29899999999999999</v>
      </c>
      <c r="H3" s="6">
        <f>F3*100</f>
        <v>0</v>
      </c>
      <c r="I3" s="6">
        <f>G3*100</f>
        <v>29.9</v>
      </c>
      <c r="J3" s="6">
        <f>H3/0.2</f>
        <v>0</v>
      </c>
      <c r="K3" s="6">
        <f>I3/0.2</f>
        <v>149.49999999999997</v>
      </c>
      <c r="L3" s="6">
        <f>J3/1000000</f>
        <v>0</v>
      </c>
      <c r="M3" s="6">
        <f>K3/1000000</f>
        <v>1.4949999999999997E-4</v>
      </c>
      <c r="N3" s="6">
        <f>L3*10000</f>
        <v>0</v>
      </c>
      <c r="O3" s="6">
        <f>M3*10000</f>
        <v>1.4949999999999997</v>
      </c>
      <c r="P3" s="6">
        <v>0</v>
      </c>
      <c r="Q3" s="6">
        <v>0</v>
      </c>
      <c r="R3" s="6">
        <f>N3</f>
        <v>0</v>
      </c>
      <c r="S3" s="6">
        <f>O3</f>
        <v>1.4949999999999997</v>
      </c>
      <c r="T3" s="11">
        <v>0</v>
      </c>
      <c r="U3" s="11">
        <v>0</v>
      </c>
      <c r="V3" s="6" t="s">
        <v>23</v>
      </c>
    </row>
    <row r="4" spans="1:22" ht="23.4" customHeight="1" x14ac:dyDescent="0.35">
      <c r="A4" s="3">
        <v>2</v>
      </c>
      <c r="B4" s="13" t="s">
        <v>28</v>
      </c>
      <c r="C4" s="13" t="s">
        <v>44</v>
      </c>
      <c r="D4" s="15">
        <v>4.5756546264208149</v>
      </c>
      <c r="E4" s="15">
        <v>36.050117438668096</v>
      </c>
      <c r="F4" s="15">
        <v>4.5756546264208149</v>
      </c>
      <c r="G4" s="15">
        <v>36.050117438668096</v>
      </c>
      <c r="H4" s="6">
        <f t="shared" ref="H4:H18" si="0">F4*100</f>
        <v>457.56546264208151</v>
      </c>
      <c r="I4" s="6">
        <f t="shared" ref="I4:I18" si="1">G4*100</f>
        <v>3605.0117438668094</v>
      </c>
      <c r="J4" s="6">
        <f t="shared" ref="J4:J18" si="2">H4/0.2</f>
        <v>2287.8273132104073</v>
      </c>
      <c r="K4" s="6">
        <f t="shared" ref="K4:K18" si="3">I4/0.2</f>
        <v>18025.058719334047</v>
      </c>
      <c r="L4" s="6">
        <f t="shared" ref="L4:L18" si="4">J4/1000000</f>
        <v>2.2878273132104074E-3</v>
      </c>
      <c r="M4" s="6">
        <f t="shared" ref="M4:M18" si="5">K4/1000000</f>
        <v>1.8025058719334047E-2</v>
      </c>
      <c r="N4" s="6">
        <f t="shared" ref="N4:N18" si="6">L4*10000</f>
        <v>22.878273132104074</v>
      </c>
      <c r="O4" s="6">
        <f t="shared" ref="O4:O18" si="7">M4*10000</f>
        <v>180.25058719334046</v>
      </c>
      <c r="P4" s="4">
        <v>25</v>
      </c>
      <c r="Q4" s="4">
        <v>200</v>
      </c>
      <c r="R4" s="6">
        <f t="shared" ref="R4:R18" si="8">N4</f>
        <v>22.878273132104074</v>
      </c>
      <c r="S4" s="6">
        <f t="shared" ref="S4:S18" si="9">O4</f>
        <v>180.25058719334046</v>
      </c>
      <c r="T4" s="11">
        <f t="shared" ref="T4:T18" si="10">(100/P4)*R4-100</f>
        <v>-8.4869074715837058</v>
      </c>
      <c r="U4" s="11">
        <f t="shared" ref="U4:U13" si="11">(100/Q4)*S4-100</f>
        <v>-9.8747064033297676</v>
      </c>
      <c r="V4" s="17" t="s">
        <v>24</v>
      </c>
    </row>
    <row r="5" spans="1:22" ht="23.4" customHeight="1" x14ac:dyDescent="0.35">
      <c r="A5" s="3">
        <v>3</v>
      </c>
      <c r="B5" s="13" t="s">
        <v>29</v>
      </c>
      <c r="C5" s="13" t="s">
        <v>44</v>
      </c>
      <c r="D5" s="15">
        <v>7.1984869562509273</v>
      </c>
      <c r="E5" s="15">
        <v>55.764033029094513</v>
      </c>
      <c r="F5" s="15">
        <v>7.1984869562509273</v>
      </c>
      <c r="G5" s="15">
        <v>55.764033029094513</v>
      </c>
      <c r="H5" s="6">
        <f t="shared" si="0"/>
        <v>719.84869562509277</v>
      </c>
      <c r="I5" s="6">
        <f t="shared" si="1"/>
        <v>5576.4033029094517</v>
      </c>
      <c r="J5" s="6">
        <f t="shared" si="2"/>
        <v>3599.2434781254638</v>
      </c>
      <c r="K5" s="6">
        <f t="shared" si="3"/>
        <v>27882.016514547257</v>
      </c>
      <c r="L5" s="6">
        <f t="shared" si="4"/>
        <v>3.5992434781254639E-3</v>
      </c>
      <c r="M5" s="6">
        <f t="shared" si="5"/>
        <v>2.7882016514547258E-2</v>
      </c>
      <c r="N5" s="6">
        <f t="shared" si="6"/>
        <v>35.992434781254637</v>
      </c>
      <c r="O5" s="6">
        <f t="shared" si="7"/>
        <v>278.82016514547257</v>
      </c>
      <c r="P5" s="4">
        <v>25</v>
      </c>
      <c r="Q5" s="4">
        <v>200</v>
      </c>
      <c r="R5" s="6">
        <f t="shared" si="8"/>
        <v>35.992434781254637</v>
      </c>
      <c r="S5" s="6">
        <f t="shared" si="9"/>
        <v>278.82016514547257</v>
      </c>
      <c r="T5" s="11">
        <f t="shared" si="10"/>
        <v>43.969739125018549</v>
      </c>
      <c r="U5" s="11">
        <f t="shared" si="11"/>
        <v>39.410082572736286</v>
      </c>
      <c r="V5" s="18" t="s">
        <v>25</v>
      </c>
    </row>
    <row r="6" spans="1:22" ht="23.4" customHeight="1" x14ac:dyDescent="0.35">
      <c r="A6" s="3">
        <v>4</v>
      </c>
      <c r="B6" s="13" t="s">
        <v>30</v>
      </c>
      <c r="C6" s="13" t="s">
        <v>44</v>
      </c>
      <c r="D6" s="15">
        <v>4.4146970786382642</v>
      </c>
      <c r="E6" s="15">
        <v>34.689408825719596</v>
      </c>
      <c r="F6" s="15">
        <v>4.4146970786382642</v>
      </c>
      <c r="G6" s="15">
        <v>34.689408825719596</v>
      </c>
      <c r="H6" s="6">
        <f t="shared" si="0"/>
        <v>441.46970786382644</v>
      </c>
      <c r="I6" s="6">
        <f t="shared" si="1"/>
        <v>3468.9408825719597</v>
      </c>
      <c r="J6" s="6">
        <f t="shared" si="2"/>
        <v>2207.3485393191322</v>
      </c>
      <c r="K6" s="6">
        <f t="shared" si="3"/>
        <v>17344.704412859799</v>
      </c>
      <c r="L6" s="6">
        <f t="shared" si="4"/>
        <v>2.2073485393191324E-3</v>
      </c>
      <c r="M6" s="6">
        <f t="shared" si="5"/>
        <v>1.7344704412859797E-2</v>
      </c>
      <c r="N6" s="6">
        <f t="shared" si="6"/>
        <v>22.073485393191323</v>
      </c>
      <c r="O6" s="6">
        <f t="shared" si="7"/>
        <v>173.44704412859798</v>
      </c>
      <c r="P6" s="4">
        <v>25</v>
      </c>
      <c r="Q6" s="4">
        <v>200</v>
      </c>
      <c r="R6" s="6">
        <f t="shared" si="8"/>
        <v>22.073485393191323</v>
      </c>
      <c r="S6" s="6">
        <f t="shared" si="9"/>
        <v>173.44704412859798</v>
      </c>
      <c r="T6" s="11">
        <f t="shared" si="10"/>
        <v>-11.706058427234709</v>
      </c>
      <c r="U6" s="11">
        <f t="shared" si="11"/>
        <v>-13.27647793570101</v>
      </c>
      <c r="V6" s="17" t="s">
        <v>24</v>
      </c>
    </row>
    <row r="7" spans="1:22" ht="23.4" customHeight="1" x14ac:dyDescent="0.35">
      <c r="A7" s="3">
        <v>5</v>
      </c>
      <c r="B7" s="13" t="s">
        <v>31</v>
      </c>
      <c r="C7" s="13" t="s">
        <v>44</v>
      </c>
      <c r="D7" s="15">
        <v>7.1102511921050713</v>
      </c>
      <c r="E7" s="15">
        <v>54.539010352797874</v>
      </c>
      <c r="F7" s="15">
        <v>7.1102511921050713</v>
      </c>
      <c r="G7" s="15">
        <v>54.539010352797874</v>
      </c>
      <c r="H7" s="6">
        <f t="shared" si="0"/>
        <v>711.02511921050711</v>
      </c>
      <c r="I7" s="6">
        <f t="shared" si="1"/>
        <v>5453.9010352797877</v>
      </c>
      <c r="J7" s="6">
        <f t="shared" si="2"/>
        <v>3555.1255960525355</v>
      </c>
      <c r="K7" s="6">
        <f t="shared" si="3"/>
        <v>27269.505176398936</v>
      </c>
      <c r="L7" s="6">
        <f t="shared" si="4"/>
        <v>3.5551255960525356E-3</v>
      </c>
      <c r="M7" s="6">
        <f t="shared" si="5"/>
        <v>2.7269505176398937E-2</v>
      </c>
      <c r="N7" s="6">
        <f t="shared" si="6"/>
        <v>35.551255960525353</v>
      </c>
      <c r="O7" s="6">
        <f t="shared" si="7"/>
        <v>272.69505176398934</v>
      </c>
      <c r="P7" s="4">
        <v>25</v>
      </c>
      <c r="Q7" s="4">
        <v>200</v>
      </c>
      <c r="R7" s="6">
        <f t="shared" si="8"/>
        <v>35.551255960525353</v>
      </c>
      <c r="S7" s="6">
        <f t="shared" si="9"/>
        <v>272.69505176398934</v>
      </c>
      <c r="T7" s="11">
        <f t="shared" si="10"/>
        <v>42.205023842101411</v>
      </c>
      <c r="U7" s="11">
        <f t="shared" si="11"/>
        <v>36.34752588199467</v>
      </c>
      <c r="V7" s="18" t="s">
        <v>25</v>
      </c>
    </row>
    <row r="8" spans="1:22" ht="23.4" customHeight="1" x14ac:dyDescent="0.35">
      <c r="A8" s="3">
        <v>6</v>
      </c>
      <c r="B8" s="13" t="s">
        <v>32</v>
      </c>
      <c r="C8" s="13" t="s">
        <v>44</v>
      </c>
      <c r="D8" s="15">
        <v>8.4444535158929579</v>
      </c>
      <c r="E8" s="15">
        <v>64.92812646693649</v>
      </c>
      <c r="F8" s="15">
        <v>8.4444535158929579</v>
      </c>
      <c r="G8" s="15">
        <v>64.92812646693649</v>
      </c>
      <c r="H8" s="6">
        <f t="shared" si="0"/>
        <v>844.4453515892958</v>
      </c>
      <c r="I8" s="6">
        <f t="shared" si="1"/>
        <v>6492.8126466936492</v>
      </c>
      <c r="J8" s="6">
        <f t="shared" si="2"/>
        <v>4222.2267579464788</v>
      </c>
      <c r="K8" s="6">
        <f t="shared" si="3"/>
        <v>32464.063233468245</v>
      </c>
      <c r="L8" s="6">
        <f t="shared" si="4"/>
        <v>4.2222267579464789E-3</v>
      </c>
      <c r="M8" s="6">
        <f t="shared" si="5"/>
        <v>3.2464063233468246E-2</v>
      </c>
      <c r="N8" s="6">
        <f t="shared" si="6"/>
        <v>42.222267579464791</v>
      </c>
      <c r="O8" s="6">
        <f t="shared" si="7"/>
        <v>324.64063233468244</v>
      </c>
      <c r="P8" s="4">
        <v>25</v>
      </c>
      <c r="Q8" s="4">
        <v>200</v>
      </c>
      <c r="R8" s="6">
        <f t="shared" si="8"/>
        <v>42.222267579464791</v>
      </c>
      <c r="S8" s="6">
        <f t="shared" si="9"/>
        <v>324.64063233468244</v>
      </c>
      <c r="T8" s="11">
        <f t="shared" si="10"/>
        <v>68.889070317859165</v>
      </c>
      <c r="U8" s="11">
        <f t="shared" si="11"/>
        <v>62.320316167341218</v>
      </c>
      <c r="V8" s="18" t="s">
        <v>25</v>
      </c>
    </row>
    <row r="9" spans="1:22" ht="23.4" customHeight="1" x14ac:dyDescent="0.35">
      <c r="A9" s="3">
        <v>7</v>
      </c>
      <c r="B9" s="13" t="s">
        <v>33</v>
      </c>
      <c r="C9" s="13" t="s">
        <v>45</v>
      </c>
      <c r="D9" s="16" t="s">
        <v>47</v>
      </c>
      <c r="E9" s="15">
        <v>56.616641113304112</v>
      </c>
      <c r="F9" s="10">
        <v>0</v>
      </c>
      <c r="G9" s="15">
        <v>56.616641113304112</v>
      </c>
      <c r="H9" s="6">
        <f t="shared" si="0"/>
        <v>0</v>
      </c>
      <c r="I9" s="6">
        <f t="shared" si="1"/>
        <v>5661.6641113304113</v>
      </c>
      <c r="J9" s="6">
        <f t="shared" si="2"/>
        <v>0</v>
      </c>
      <c r="K9" s="6">
        <f t="shared" si="3"/>
        <v>28308.320556652056</v>
      </c>
      <c r="L9" s="6">
        <f t="shared" si="4"/>
        <v>0</v>
      </c>
      <c r="M9" s="6">
        <f t="shared" si="5"/>
        <v>2.8308320556652056E-2</v>
      </c>
      <c r="N9" s="6">
        <f t="shared" si="6"/>
        <v>0</v>
      </c>
      <c r="O9" s="6">
        <f t="shared" si="7"/>
        <v>283.08320556652058</v>
      </c>
      <c r="P9" s="4">
        <v>0</v>
      </c>
      <c r="Q9" s="4">
        <v>200</v>
      </c>
      <c r="R9" s="6">
        <f t="shared" si="8"/>
        <v>0</v>
      </c>
      <c r="S9" s="6">
        <f t="shared" si="9"/>
        <v>283.08320556652058</v>
      </c>
      <c r="T9" s="11">
        <v>0</v>
      </c>
      <c r="U9" s="11">
        <f t="shared" si="11"/>
        <v>41.541602783260288</v>
      </c>
      <c r="V9" s="18" t="s">
        <v>25</v>
      </c>
    </row>
    <row r="10" spans="1:22" ht="23.4" customHeight="1" x14ac:dyDescent="0.35">
      <c r="A10" s="3">
        <v>8</v>
      </c>
      <c r="B10" s="13" t="s">
        <v>34</v>
      </c>
      <c r="C10" s="13" t="s">
        <v>45</v>
      </c>
      <c r="D10" s="16" t="s">
        <v>47</v>
      </c>
      <c r="E10" s="15">
        <v>38.81772562172317</v>
      </c>
      <c r="F10" s="9">
        <v>0</v>
      </c>
      <c r="G10" s="15">
        <v>38.81772562172317</v>
      </c>
      <c r="H10" s="6">
        <f t="shared" si="0"/>
        <v>0</v>
      </c>
      <c r="I10" s="6">
        <f t="shared" si="1"/>
        <v>3881.7725621723171</v>
      </c>
      <c r="J10" s="6">
        <f t="shared" si="2"/>
        <v>0</v>
      </c>
      <c r="K10" s="6">
        <f t="shared" si="3"/>
        <v>19408.862810861585</v>
      </c>
      <c r="L10" s="6">
        <f t="shared" si="4"/>
        <v>0</v>
      </c>
      <c r="M10" s="6">
        <f t="shared" si="5"/>
        <v>1.9408862810861585E-2</v>
      </c>
      <c r="N10" s="6">
        <f t="shared" si="6"/>
        <v>0</v>
      </c>
      <c r="O10" s="6">
        <f t="shared" si="7"/>
        <v>194.08862810861586</v>
      </c>
      <c r="P10" s="4">
        <v>0</v>
      </c>
      <c r="Q10" s="4">
        <v>200</v>
      </c>
      <c r="R10" s="6">
        <f t="shared" si="8"/>
        <v>0</v>
      </c>
      <c r="S10" s="6">
        <f t="shared" si="9"/>
        <v>194.08862810861586</v>
      </c>
      <c r="T10" s="11">
        <v>0</v>
      </c>
      <c r="U10" s="11">
        <f t="shared" si="11"/>
        <v>-2.9556859456920677</v>
      </c>
      <c r="V10" s="17" t="s">
        <v>24</v>
      </c>
    </row>
    <row r="11" spans="1:22" ht="23.4" customHeight="1" x14ac:dyDescent="0.35">
      <c r="A11" s="3">
        <v>9</v>
      </c>
      <c r="B11" s="13" t="s">
        <v>35</v>
      </c>
      <c r="C11" s="13" t="s">
        <v>45</v>
      </c>
      <c r="D11" s="16" t="s">
        <v>47</v>
      </c>
      <c r="E11" s="15">
        <v>35.952923966314629</v>
      </c>
      <c r="F11" s="10">
        <v>0</v>
      </c>
      <c r="G11" s="15">
        <v>35.952923966314629</v>
      </c>
      <c r="H11" s="6">
        <f t="shared" si="0"/>
        <v>0</v>
      </c>
      <c r="I11" s="6">
        <f t="shared" si="1"/>
        <v>3595.2923966314629</v>
      </c>
      <c r="J11" s="6">
        <f t="shared" si="2"/>
        <v>0</v>
      </c>
      <c r="K11" s="6">
        <f t="shared" si="3"/>
        <v>17976.461983157315</v>
      </c>
      <c r="L11" s="6">
        <f t="shared" si="4"/>
        <v>0</v>
      </c>
      <c r="M11" s="6">
        <f t="shared" si="5"/>
        <v>1.7976461983157315E-2</v>
      </c>
      <c r="N11" s="6">
        <f t="shared" si="6"/>
        <v>0</v>
      </c>
      <c r="O11" s="6">
        <f t="shared" si="7"/>
        <v>179.76461983157316</v>
      </c>
      <c r="P11" s="4">
        <v>0</v>
      </c>
      <c r="Q11" s="4">
        <v>200</v>
      </c>
      <c r="R11" s="6">
        <f t="shared" si="8"/>
        <v>0</v>
      </c>
      <c r="S11" s="6">
        <f t="shared" si="9"/>
        <v>179.76461983157316</v>
      </c>
      <c r="T11" s="11">
        <v>0</v>
      </c>
      <c r="U11" s="11">
        <f t="shared" si="11"/>
        <v>-10.117690084213422</v>
      </c>
      <c r="V11" s="17" t="s">
        <v>24</v>
      </c>
    </row>
    <row r="12" spans="1:22" ht="23.4" customHeight="1" x14ac:dyDescent="0.35">
      <c r="A12" s="3">
        <v>10</v>
      </c>
      <c r="B12" s="13" t="s">
        <v>36</v>
      </c>
      <c r="C12" s="13" t="s">
        <v>45</v>
      </c>
      <c r="D12" s="16" t="s">
        <v>47</v>
      </c>
      <c r="E12" s="15">
        <v>45.405710886394615</v>
      </c>
      <c r="F12" s="10">
        <v>0</v>
      </c>
      <c r="G12" s="15">
        <v>45.405710886394615</v>
      </c>
      <c r="H12" s="6">
        <f t="shared" si="0"/>
        <v>0</v>
      </c>
      <c r="I12" s="6">
        <f t="shared" si="1"/>
        <v>4540.5710886394618</v>
      </c>
      <c r="J12" s="6">
        <f t="shared" si="2"/>
        <v>0</v>
      </c>
      <c r="K12" s="6">
        <f t="shared" si="3"/>
        <v>22702.855443197306</v>
      </c>
      <c r="L12" s="6">
        <f t="shared" si="4"/>
        <v>0</v>
      </c>
      <c r="M12" s="6">
        <f t="shared" si="5"/>
        <v>2.2702855443197306E-2</v>
      </c>
      <c r="N12" s="6">
        <f t="shared" si="6"/>
        <v>0</v>
      </c>
      <c r="O12" s="6">
        <f t="shared" si="7"/>
        <v>227.02855443197305</v>
      </c>
      <c r="P12" s="4">
        <v>0</v>
      </c>
      <c r="Q12" s="4">
        <v>200</v>
      </c>
      <c r="R12" s="6">
        <f t="shared" si="8"/>
        <v>0</v>
      </c>
      <c r="S12" s="6">
        <f t="shared" si="9"/>
        <v>227.02855443197305</v>
      </c>
      <c r="T12" s="11">
        <v>0</v>
      </c>
      <c r="U12" s="11">
        <f t="shared" si="11"/>
        <v>13.514277215986525</v>
      </c>
      <c r="V12" s="17" t="s">
        <v>24</v>
      </c>
    </row>
    <row r="13" spans="1:22" ht="23.4" customHeight="1" x14ac:dyDescent="0.35">
      <c r="A13" s="3">
        <v>11</v>
      </c>
      <c r="B13" s="13" t="s">
        <v>37</v>
      </c>
      <c r="C13" s="13" t="s">
        <v>45</v>
      </c>
      <c r="D13" s="16" t="s">
        <v>47</v>
      </c>
      <c r="E13" s="15">
        <v>52.682711262007459</v>
      </c>
      <c r="F13" s="10">
        <v>0</v>
      </c>
      <c r="G13" s="15">
        <v>52.682711262007459</v>
      </c>
      <c r="H13" s="6">
        <f t="shared" si="0"/>
        <v>0</v>
      </c>
      <c r="I13" s="6">
        <f t="shared" si="1"/>
        <v>5268.271126200746</v>
      </c>
      <c r="J13" s="6">
        <f t="shared" si="2"/>
        <v>0</v>
      </c>
      <c r="K13" s="6">
        <f t="shared" si="3"/>
        <v>26341.355631003727</v>
      </c>
      <c r="L13" s="6">
        <f t="shared" si="4"/>
        <v>0</v>
      </c>
      <c r="M13" s="6">
        <f t="shared" si="5"/>
        <v>2.6341355631003729E-2</v>
      </c>
      <c r="N13" s="6">
        <f t="shared" si="6"/>
        <v>0</v>
      </c>
      <c r="O13" s="6">
        <f t="shared" si="7"/>
        <v>263.41355631003728</v>
      </c>
      <c r="P13" s="4">
        <v>0</v>
      </c>
      <c r="Q13" s="4">
        <v>200</v>
      </c>
      <c r="R13" s="6">
        <f t="shared" si="8"/>
        <v>0</v>
      </c>
      <c r="S13" s="6">
        <f t="shared" si="9"/>
        <v>263.41355631003728</v>
      </c>
      <c r="T13" s="11">
        <v>0</v>
      </c>
      <c r="U13" s="11">
        <f t="shared" si="11"/>
        <v>31.70677815501864</v>
      </c>
      <c r="V13" s="18" t="s">
        <v>25</v>
      </c>
    </row>
    <row r="14" spans="1:22" ht="23.4" customHeight="1" x14ac:dyDescent="0.35">
      <c r="A14" s="3">
        <v>12</v>
      </c>
      <c r="B14" s="13" t="s">
        <v>38</v>
      </c>
      <c r="C14" s="13" t="s">
        <v>46</v>
      </c>
      <c r="D14" s="15">
        <v>3.27248026365125</v>
      </c>
      <c r="E14" s="16" t="s">
        <v>47</v>
      </c>
      <c r="F14" s="15">
        <v>3.27248026365125</v>
      </c>
      <c r="G14" s="7">
        <v>0</v>
      </c>
      <c r="H14" s="6">
        <f t="shared" si="0"/>
        <v>327.24802636512499</v>
      </c>
      <c r="I14" s="6">
        <f t="shared" si="1"/>
        <v>0</v>
      </c>
      <c r="J14" s="6">
        <f t="shared" si="2"/>
        <v>1636.2401318256248</v>
      </c>
      <c r="K14" s="6">
        <f t="shared" si="3"/>
        <v>0</v>
      </c>
      <c r="L14" s="6">
        <f t="shared" si="4"/>
        <v>1.6362401318256248E-3</v>
      </c>
      <c r="M14" s="6">
        <f t="shared" si="5"/>
        <v>0</v>
      </c>
      <c r="N14" s="6">
        <f t="shared" si="6"/>
        <v>16.362401318256246</v>
      </c>
      <c r="O14" s="6">
        <f t="shared" si="7"/>
        <v>0</v>
      </c>
      <c r="P14" s="4">
        <v>25</v>
      </c>
      <c r="Q14" s="4">
        <v>0</v>
      </c>
      <c r="R14" s="6">
        <f t="shared" si="8"/>
        <v>16.362401318256246</v>
      </c>
      <c r="S14" s="6">
        <f t="shared" si="9"/>
        <v>0</v>
      </c>
      <c r="T14" s="11">
        <f t="shared" si="10"/>
        <v>-34.550394726975014</v>
      </c>
      <c r="U14" s="11">
        <v>0</v>
      </c>
      <c r="V14" s="18" t="s">
        <v>26</v>
      </c>
    </row>
    <row r="15" spans="1:22" ht="23.4" customHeight="1" x14ac:dyDescent="0.35">
      <c r="A15" s="3">
        <v>13</v>
      </c>
      <c r="B15" s="13" t="s">
        <v>39</v>
      </c>
      <c r="C15" s="13" t="s">
        <v>46</v>
      </c>
      <c r="D15" s="15">
        <v>5.3145079481696298</v>
      </c>
      <c r="E15" s="16" t="s">
        <v>47</v>
      </c>
      <c r="F15" s="15">
        <v>5.3145079481696298</v>
      </c>
      <c r="G15" s="5">
        <v>0</v>
      </c>
      <c r="H15" s="6">
        <f t="shared" si="0"/>
        <v>531.45079481696303</v>
      </c>
      <c r="I15" s="6">
        <f t="shared" si="1"/>
        <v>0</v>
      </c>
      <c r="J15" s="6">
        <f t="shared" si="2"/>
        <v>2657.2539740848151</v>
      </c>
      <c r="K15" s="6">
        <f t="shared" si="3"/>
        <v>0</v>
      </c>
      <c r="L15" s="6">
        <f t="shared" si="4"/>
        <v>2.657253974084815E-3</v>
      </c>
      <c r="M15" s="6">
        <f t="shared" si="5"/>
        <v>0</v>
      </c>
      <c r="N15" s="6">
        <f t="shared" si="6"/>
        <v>26.57253974084815</v>
      </c>
      <c r="O15" s="6">
        <f t="shared" si="7"/>
        <v>0</v>
      </c>
      <c r="P15" s="4">
        <v>25</v>
      </c>
      <c r="Q15" s="4">
        <v>0</v>
      </c>
      <c r="R15" s="6">
        <f t="shared" si="8"/>
        <v>26.57253974084815</v>
      </c>
      <c r="S15" s="6">
        <f t="shared" si="9"/>
        <v>0</v>
      </c>
      <c r="T15" s="11">
        <f t="shared" si="10"/>
        <v>6.2901589633925994</v>
      </c>
      <c r="U15" s="11">
        <v>0</v>
      </c>
      <c r="V15" s="17" t="s">
        <v>24</v>
      </c>
    </row>
    <row r="16" spans="1:22" ht="23.4" customHeight="1" x14ac:dyDescent="0.35">
      <c r="A16" s="3">
        <v>14</v>
      </c>
      <c r="B16" s="13" t="s">
        <v>40</v>
      </c>
      <c r="C16" s="13" t="s">
        <v>46</v>
      </c>
      <c r="D16" s="15">
        <v>6.3713978703562555</v>
      </c>
      <c r="E16" s="16" t="s">
        <v>47</v>
      </c>
      <c r="F16" s="15">
        <v>6.3713978703562555</v>
      </c>
      <c r="G16" s="5">
        <v>0</v>
      </c>
      <c r="H16" s="6">
        <f t="shared" si="0"/>
        <v>637.13978703562555</v>
      </c>
      <c r="I16" s="6">
        <f t="shared" si="1"/>
        <v>0</v>
      </c>
      <c r="J16" s="6">
        <f t="shared" si="2"/>
        <v>3185.6989351781276</v>
      </c>
      <c r="K16" s="6">
        <f t="shared" si="3"/>
        <v>0</v>
      </c>
      <c r="L16" s="6">
        <f t="shared" si="4"/>
        <v>3.1856989351781275E-3</v>
      </c>
      <c r="M16" s="6">
        <f t="shared" si="5"/>
        <v>0</v>
      </c>
      <c r="N16" s="6">
        <f t="shared" si="6"/>
        <v>31.856989351781273</v>
      </c>
      <c r="O16" s="6">
        <f t="shared" si="7"/>
        <v>0</v>
      </c>
      <c r="P16" s="4">
        <v>25</v>
      </c>
      <c r="Q16" s="4">
        <v>0</v>
      </c>
      <c r="R16" s="6">
        <f t="shared" si="8"/>
        <v>31.856989351781273</v>
      </c>
      <c r="S16" s="6">
        <f t="shared" si="9"/>
        <v>0</v>
      </c>
      <c r="T16" s="11">
        <f t="shared" si="10"/>
        <v>27.427957407125092</v>
      </c>
      <c r="U16" s="11">
        <v>0</v>
      </c>
      <c r="V16" s="18" t="s">
        <v>25</v>
      </c>
    </row>
    <row r="17" spans="1:22" ht="23.4" customHeight="1" x14ac:dyDescent="0.35">
      <c r="A17" s="3">
        <v>15</v>
      </c>
      <c r="B17" s="13" t="s">
        <v>41</v>
      </c>
      <c r="C17" s="13" t="s">
        <v>46</v>
      </c>
      <c r="D17" s="15">
        <v>10.533992765720646</v>
      </c>
      <c r="E17" s="16" t="s">
        <v>47</v>
      </c>
      <c r="F17" s="15">
        <v>10.533992765720646</v>
      </c>
      <c r="G17" s="5">
        <v>0</v>
      </c>
      <c r="H17" s="6">
        <f t="shared" si="0"/>
        <v>1053.3992765720645</v>
      </c>
      <c r="I17" s="6">
        <f t="shared" si="1"/>
        <v>0</v>
      </c>
      <c r="J17" s="6">
        <f t="shared" si="2"/>
        <v>5266.9963828603222</v>
      </c>
      <c r="K17" s="6">
        <f t="shared" si="3"/>
        <v>0</v>
      </c>
      <c r="L17" s="6">
        <f t="shared" si="4"/>
        <v>5.2669963828603219E-3</v>
      </c>
      <c r="M17" s="6">
        <f t="shared" si="5"/>
        <v>0</v>
      </c>
      <c r="N17" s="6">
        <f t="shared" si="6"/>
        <v>52.669963828603223</v>
      </c>
      <c r="O17" s="6">
        <f t="shared" si="7"/>
        <v>0</v>
      </c>
      <c r="P17" s="4">
        <v>25</v>
      </c>
      <c r="Q17" s="4">
        <v>0</v>
      </c>
      <c r="R17" s="6">
        <f t="shared" si="8"/>
        <v>52.669963828603223</v>
      </c>
      <c r="S17" s="6">
        <f t="shared" si="9"/>
        <v>0</v>
      </c>
      <c r="T17" s="11">
        <f t="shared" si="10"/>
        <v>110.67985531441289</v>
      </c>
      <c r="U17" s="11">
        <v>0</v>
      </c>
      <c r="V17" s="18" t="s">
        <v>25</v>
      </c>
    </row>
    <row r="18" spans="1:22" ht="23.4" customHeight="1" x14ac:dyDescent="0.35">
      <c r="A18" s="3">
        <v>16</v>
      </c>
      <c r="B18" s="13" t="s">
        <v>42</v>
      </c>
      <c r="C18" s="13" t="s">
        <v>46</v>
      </c>
      <c r="D18" s="15">
        <v>12.196897551546392</v>
      </c>
      <c r="E18" s="16" t="s">
        <v>47</v>
      </c>
      <c r="F18" s="15">
        <v>12.196897551546392</v>
      </c>
      <c r="G18" s="10">
        <v>0</v>
      </c>
      <c r="H18" s="6">
        <f t="shared" si="0"/>
        <v>1219.6897551546392</v>
      </c>
      <c r="I18" s="6">
        <f t="shared" si="1"/>
        <v>0</v>
      </c>
      <c r="J18" s="6">
        <f t="shared" si="2"/>
        <v>6098.4487757731958</v>
      </c>
      <c r="K18" s="6">
        <f t="shared" si="3"/>
        <v>0</v>
      </c>
      <c r="L18" s="6">
        <f t="shared" si="4"/>
        <v>6.0984487757731959E-3</v>
      </c>
      <c r="M18" s="6">
        <f t="shared" si="5"/>
        <v>0</v>
      </c>
      <c r="N18" s="6">
        <f t="shared" si="6"/>
        <v>60.984487757731962</v>
      </c>
      <c r="O18" s="6">
        <f t="shared" si="7"/>
        <v>0</v>
      </c>
      <c r="P18" s="4">
        <v>25</v>
      </c>
      <c r="Q18" s="4">
        <v>0</v>
      </c>
      <c r="R18" s="6">
        <f t="shared" si="8"/>
        <v>60.984487757731962</v>
      </c>
      <c r="S18" s="6">
        <f t="shared" si="9"/>
        <v>0</v>
      </c>
      <c r="T18" s="11">
        <f t="shared" si="10"/>
        <v>143.93795103092785</v>
      </c>
      <c r="U18" s="11">
        <v>0</v>
      </c>
      <c r="V18" s="18" t="s">
        <v>25</v>
      </c>
    </row>
    <row r="20" spans="1:22" ht="23.4" customHeight="1" x14ac:dyDescent="0.35">
      <c r="B20" s="21" t="s">
        <v>48</v>
      </c>
    </row>
    <row r="21" spans="1:22" ht="23.4" customHeight="1" x14ac:dyDescent="0.35">
      <c r="B21" s="20" t="s">
        <v>49</v>
      </c>
    </row>
    <row r="22" spans="1:22" ht="23.4" customHeight="1" x14ac:dyDescent="0.35">
      <c r="B22" s="20" t="s">
        <v>50</v>
      </c>
    </row>
  </sheetData>
  <mergeCells count="1">
    <mergeCell ref="A1:V1"/>
  </mergeCells>
  <phoneticPr fontId="6" type="noConversion"/>
  <pageMargins left="0.7" right="0.7" top="0.78740157499999996" bottom="0.78740157499999996" header="0.3" footer="0.3"/>
  <pageSetup paperSize="9" orientation="portrait" r:id="rId1"/>
  <headerFooter>
    <oddFooter>&amp;R&amp;1#&amp;"Calibri"&amp;22&amp;KFF8939RESTRICTED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Analytic Results</vt:lpstr>
    </vt:vector>
  </TitlesOfParts>
  <Company>Bayer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Horstmann</dc:creator>
  <cp:lastModifiedBy>HP</cp:lastModifiedBy>
  <dcterms:created xsi:type="dcterms:W3CDTF">2022-03-31T12:46:41Z</dcterms:created>
  <dcterms:modified xsi:type="dcterms:W3CDTF">2024-02-06T13:25:10Z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c76c141-ac86-40e5-abf2-c6f60e474cee_Enabled">
    <vt:lpwstr>true</vt:lpwstr>
  </property>
  <property fmtid="{D5CDD505-2E9C-101B-9397-08002B2CF9AE}" pid="3" name="MSIP_Label_2c76c141-ac86-40e5-abf2-c6f60e474cee_SetDate">
    <vt:lpwstr>2022-08-01T11:54:06Z</vt:lpwstr>
  </property>
  <property fmtid="{D5CDD505-2E9C-101B-9397-08002B2CF9AE}" pid="4" name="MSIP_Label_2c76c141-ac86-40e5-abf2-c6f60e474cee_Method">
    <vt:lpwstr>Standard</vt:lpwstr>
  </property>
  <property fmtid="{D5CDD505-2E9C-101B-9397-08002B2CF9AE}" pid="5" name="MSIP_Label_2c76c141-ac86-40e5-abf2-c6f60e474cee_Name">
    <vt:lpwstr>2c76c141-ac86-40e5-abf2-c6f60e474cee</vt:lpwstr>
  </property>
  <property fmtid="{D5CDD505-2E9C-101B-9397-08002B2CF9AE}" pid="6" name="MSIP_Label_2c76c141-ac86-40e5-abf2-c6f60e474cee_SiteId">
    <vt:lpwstr>fcb2b37b-5da0-466b-9b83-0014b67a7c78</vt:lpwstr>
  </property>
  <property fmtid="{D5CDD505-2E9C-101B-9397-08002B2CF9AE}" pid="7" name="MSIP_Label_2c76c141-ac86-40e5-abf2-c6f60e474cee_ActionId">
    <vt:lpwstr>5344d951-3a36-4bab-a490-bbde549589a8</vt:lpwstr>
  </property>
  <property fmtid="{D5CDD505-2E9C-101B-9397-08002B2CF9AE}" pid="8" name="MSIP_Label_2c76c141-ac86-40e5-abf2-c6f60e474cee_ContentBits">
    <vt:lpwstr>2</vt:lpwstr>
  </property>
</Properties>
</file>